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E:\0-UPRT\1-UPRT.FR-SITE-WEB\me-menus\menus-festivals\"/>
    </mc:Choice>
  </mc:AlternateContent>
  <xr:revisionPtr revIDLastSave="0" documentId="13_ncr:1_{CD88F3A2-5794-4132-B72B-23C88B6090EE}" xr6:coauthVersionLast="46" xr6:coauthVersionMax="46" xr10:uidLastSave="{00000000-0000-0000-0000-000000000000}"/>
  <bookViews>
    <workbookView xWindow="-120" yWindow="-120" windowWidth="29040" windowHeight="15840" tabRatio="728" xr2:uid="{00000000-000D-0000-FFFF-FFFF00000000}"/>
  </bookViews>
  <sheets>
    <sheet name="Nota" sheetId="44" r:id="rId1"/>
    <sheet name="1.Comment.Elaborer.un.Menu" sheetId="45" r:id="rId2"/>
    <sheet name="2.Liste.des.Produits" sheetId="41" r:id="rId3"/>
    <sheet name="3.Quelques.Denrées" sheetId="18" r:id="rId4"/>
    <sheet name="4.Liste.Claire.Vitet" sheetId="34" r:id="rId5"/>
    <sheet name="5.Liste.Elise.Raymond" sheetId="36" r:id="rId6"/>
    <sheet name="6.Claire VITET Fréquence" sheetId="38" r:id="rId7"/>
    <sheet name="7.Fréquences.Recap" sheetId="48" r:id="rId8"/>
    <sheet name="8.Contrôles" sheetId="49" r:id="rId9"/>
    <sheet name="9.Plan.Alimentaire.Midi" sheetId="26" r:id="rId10"/>
    <sheet name="10.Plan.Alimentaire.Midi.Soir" sheetId="25" r:id="rId11"/>
    <sheet name="11.cadencier.mensuel" sheetId="24" r:id="rId12"/>
    <sheet name="12.Codes couleurs" sheetId="32" r:id="rId13"/>
    <sheet name="13.Codes couleurs excel" sheetId="43" r:id="rId14"/>
    <sheet name="14.Formats-formules" sheetId="47" r:id="rId15"/>
  </sheets>
  <definedNames>
    <definedName name="_xlnm.Print_Area" localSheetId="10">'10.Plan.Alimentaire.Midi.Soir'!$A$1:$AC$248</definedName>
    <definedName name="_xlnm.Print_Area" localSheetId="3">'3.Quelques.Denrées'!$A$1:$AR$172</definedName>
    <definedName name="_xlnm.Print_Area" localSheetId="4">'4.Liste.Claire.Vitet'!$A$1:$AB$532</definedName>
    <definedName name="_xlnm.Print_Area" localSheetId="9">'9.Plan.Alimentaire.Midi'!$A$1:$AC$128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44" l="1"/>
  <c r="E197" i="49"/>
  <c r="F197" i="49" s="1"/>
  <c r="D197" i="49"/>
  <c r="F196" i="49"/>
  <c r="E196" i="49"/>
  <c r="D196" i="49"/>
  <c r="E195" i="49"/>
  <c r="F195" i="49" s="1"/>
  <c r="D195" i="49"/>
  <c r="E194" i="49"/>
  <c r="F194" i="49" s="1"/>
  <c r="D194" i="49"/>
  <c r="E193" i="49"/>
  <c r="F193" i="49" s="1"/>
  <c r="D193" i="49"/>
  <c r="E207" i="49"/>
  <c r="F207" i="49" s="1"/>
  <c r="D207" i="49"/>
  <c r="F206" i="49"/>
  <c r="E206" i="49"/>
  <c r="D206" i="49"/>
  <c r="E205" i="49"/>
  <c r="F205" i="49" s="1"/>
  <c r="D205" i="49"/>
  <c r="E204" i="49"/>
  <c r="F204" i="49" s="1"/>
  <c r="D204" i="49"/>
  <c r="E203" i="49"/>
  <c r="F203" i="49" s="1"/>
  <c r="D203" i="49"/>
  <c r="E217" i="49"/>
  <c r="F217" i="49" s="1"/>
  <c r="D217" i="49"/>
  <c r="F216" i="49"/>
  <c r="E216" i="49"/>
  <c r="D216" i="49"/>
  <c r="E215" i="49"/>
  <c r="F215" i="49" s="1"/>
  <c r="D215" i="49"/>
  <c r="E214" i="49"/>
  <c r="F214" i="49" s="1"/>
  <c r="D214" i="49"/>
  <c r="E213" i="49"/>
  <c r="F213" i="49" s="1"/>
  <c r="D213" i="49"/>
  <c r="F42" i="49"/>
  <c r="E42" i="49"/>
  <c r="E41" i="49"/>
  <c r="F41" i="49" s="1"/>
  <c r="F39" i="49"/>
  <c r="E39" i="49"/>
  <c r="E38" i="49"/>
  <c r="F38" i="49" s="1"/>
  <c r="F37" i="49"/>
  <c r="E37" i="49"/>
  <c r="E36" i="49"/>
  <c r="F36" i="49" s="1"/>
  <c r="F34" i="49"/>
  <c r="E34" i="49"/>
  <c r="E33" i="49"/>
  <c r="F33" i="49" s="1"/>
  <c r="F31" i="49"/>
  <c r="E31" i="49"/>
  <c r="E30" i="49"/>
  <c r="F30" i="49" s="1"/>
  <c r="F29" i="49"/>
  <c r="E29" i="49"/>
  <c r="E28" i="49"/>
  <c r="F28" i="49" s="1"/>
  <c r="F26" i="49"/>
  <c r="E26" i="49"/>
  <c r="E25" i="49"/>
  <c r="F25" i="49" s="1"/>
  <c r="F24" i="49"/>
  <c r="E24" i="49"/>
  <c r="E22" i="49"/>
  <c r="F22" i="49" s="1"/>
  <c r="F21" i="49"/>
  <c r="E21" i="49"/>
  <c r="E19" i="49"/>
  <c r="F19" i="49" s="1"/>
  <c r="F18" i="49"/>
  <c r="E18" i="49"/>
  <c r="E17" i="49"/>
  <c r="F17" i="49" s="1"/>
  <c r="F16" i="49"/>
  <c r="E16" i="49"/>
  <c r="E15" i="49"/>
  <c r="F15" i="49" s="1"/>
  <c r="E142" i="49"/>
  <c r="F142" i="49" s="1"/>
  <c r="E141" i="49"/>
  <c r="F141" i="49" s="1"/>
  <c r="E139" i="49"/>
  <c r="F139" i="49" s="1"/>
  <c r="E138" i="49"/>
  <c r="F138" i="49" s="1"/>
  <c r="E137" i="49"/>
  <c r="F137" i="49" s="1"/>
  <c r="E136" i="49"/>
  <c r="F136" i="49" s="1"/>
  <c r="E134" i="49"/>
  <c r="F134" i="49" s="1"/>
  <c r="E133" i="49"/>
  <c r="F133" i="49" s="1"/>
  <c r="E130" i="49"/>
  <c r="F130" i="49" s="1"/>
  <c r="E129" i="49"/>
  <c r="F129" i="49" s="1"/>
  <c r="E128" i="49"/>
  <c r="F128" i="49" s="1"/>
  <c r="E126" i="49"/>
  <c r="F126" i="49" s="1"/>
  <c r="E125" i="49"/>
  <c r="F125" i="49" s="1"/>
  <c r="E124" i="49"/>
  <c r="F124" i="49" s="1"/>
  <c r="E122" i="49"/>
  <c r="F122" i="49" s="1"/>
  <c r="E121" i="49"/>
  <c r="F121" i="49" s="1"/>
  <c r="E119" i="49"/>
  <c r="F119" i="49" s="1"/>
  <c r="E118" i="49"/>
  <c r="F118" i="49" s="1"/>
  <c r="E117" i="49"/>
  <c r="F117" i="49" s="1"/>
  <c r="E116" i="49"/>
  <c r="F116" i="49" s="1"/>
  <c r="E115" i="49"/>
  <c r="F115" i="49" s="1"/>
  <c r="C143" i="49"/>
  <c r="D139" i="49" s="1"/>
  <c r="D142" i="49"/>
  <c r="D141" i="49"/>
  <c r="D138" i="49"/>
  <c r="D137" i="49"/>
  <c r="D136" i="49"/>
  <c r="D134" i="49"/>
  <c r="D133" i="49"/>
  <c r="D130" i="49"/>
  <c r="D128" i="49"/>
  <c r="D125" i="49"/>
  <c r="D124" i="49"/>
  <c r="D122" i="49"/>
  <c r="D121" i="49"/>
  <c r="D119" i="49"/>
  <c r="D118" i="49"/>
  <c r="D117" i="49"/>
  <c r="D115" i="49"/>
  <c r="E113" i="49"/>
  <c r="T261" i="49"/>
  <c r="S261" i="49"/>
  <c r="R261" i="49"/>
  <c r="Q261" i="49"/>
  <c r="P261" i="49"/>
  <c r="O261" i="49"/>
  <c r="N261" i="49"/>
  <c r="M261" i="49"/>
  <c r="T251" i="49"/>
  <c r="S251" i="49"/>
  <c r="P251" i="49"/>
  <c r="O251" i="49"/>
  <c r="J235" i="49"/>
  <c r="I235" i="49"/>
  <c r="F235" i="49"/>
  <c r="E235" i="49"/>
  <c r="J234" i="49"/>
  <c r="I234" i="49"/>
  <c r="F234" i="49"/>
  <c r="E234" i="49"/>
  <c r="D234" i="49"/>
  <c r="C234" i="49"/>
  <c r="J232" i="49"/>
  <c r="I232" i="49"/>
  <c r="F232" i="49"/>
  <c r="E232" i="49"/>
  <c r="D232" i="49"/>
  <c r="C232" i="49"/>
  <c r="R231" i="49"/>
  <c r="Q231" i="49"/>
  <c r="N231" i="49"/>
  <c r="M231" i="49"/>
  <c r="T230" i="49"/>
  <c r="S230" i="49"/>
  <c r="R230" i="49"/>
  <c r="Q230" i="49"/>
  <c r="P230" i="49"/>
  <c r="O230" i="49"/>
  <c r="N230" i="49"/>
  <c r="M230" i="49"/>
  <c r="T227" i="49"/>
  <c r="S227" i="49"/>
  <c r="P227" i="49"/>
  <c r="O227" i="49"/>
  <c r="S222" i="49"/>
  <c r="K255" i="49" s="1"/>
  <c r="L255" i="49" s="1"/>
  <c r="E218" i="49"/>
  <c r="E208" i="49"/>
  <c r="E198" i="49"/>
  <c r="H182" i="49"/>
  <c r="H181" i="49"/>
  <c r="H180" i="49"/>
  <c r="H179" i="49"/>
  <c r="H178" i="49"/>
  <c r="H177" i="49"/>
  <c r="H176" i="49"/>
  <c r="H175" i="49"/>
  <c r="H174" i="49"/>
  <c r="H173" i="49"/>
  <c r="H172" i="49"/>
  <c r="H171" i="49"/>
  <c r="I162" i="49"/>
  <c r="I161" i="49"/>
  <c r="I160" i="49"/>
  <c r="I159" i="49"/>
  <c r="I158" i="49"/>
  <c r="I157" i="49"/>
  <c r="I156" i="49"/>
  <c r="H156" i="49"/>
  <c r="I155" i="49"/>
  <c r="H155" i="49"/>
  <c r="I154" i="49"/>
  <c r="I153" i="49"/>
  <c r="I152" i="49"/>
  <c r="I151" i="49"/>
  <c r="I150" i="49"/>
  <c r="I149" i="49"/>
  <c r="I148" i="49"/>
  <c r="H105" i="49"/>
  <c r="H104" i="49"/>
  <c r="H103" i="49"/>
  <c r="H102" i="49"/>
  <c r="H101" i="49"/>
  <c r="H100" i="49"/>
  <c r="H99" i="49"/>
  <c r="H98" i="49"/>
  <c r="H97" i="49"/>
  <c r="H96" i="49"/>
  <c r="H95" i="49"/>
  <c r="H94" i="49"/>
  <c r="I87" i="49"/>
  <c r="I86" i="49"/>
  <c r="I85" i="49"/>
  <c r="I84" i="49"/>
  <c r="I83" i="49"/>
  <c r="I82" i="49"/>
  <c r="I81" i="49"/>
  <c r="I80" i="49"/>
  <c r="I79" i="49"/>
  <c r="I78" i="49"/>
  <c r="I77" i="49"/>
  <c r="I76" i="49"/>
  <c r="H76" i="49"/>
  <c r="I75" i="49"/>
  <c r="H75" i="49"/>
  <c r="I74" i="49"/>
  <c r="H74" i="49"/>
  <c r="I73" i="49"/>
  <c r="C43" i="49"/>
  <c r="D37" i="49" s="1"/>
  <c r="D42" i="49"/>
  <c r="D41" i="49"/>
  <c r="D18" i="49"/>
  <c r="E13" i="49"/>
  <c r="A376" i="47"/>
  <c r="F368" i="47"/>
  <c r="D368" i="47" s="1"/>
  <c r="R364" i="47"/>
  <c r="P364" i="47" s="1"/>
  <c r="D364" i="47"/>
  <c r="P362" i="47"/>
  <c r="O358" i="47"/>
  <c r="N358" i="47"/>
  <c r="B358" i="47"/>
  <c r="A352" i="47"/>
  <c r="H329" i="47"/>
  <c r="J329" i="47" s="1"/>
  <c r="B320" i="47"/>
  <c r="A319" i="47"/>
  <c r="A313" i="47"/>
  <c r="I284" i="47"/>
  <c r="H284" i="47"/>
  <c r="G284" i="47"/>
  <c r="F284" i="47"/>
  <c r="E284" i="47"/>
  <c r="D284" i="47"/>
  <c r="AK276" i="47"/>
  <c r="AI276" i="47"/>
  <c r="AG276" i="47"/>
  <c r="AE276" i="47"/>
  <c r="AC276" i="47"/>
  <c r="AA276" i="47"/>
  <c r="Y276" i="47"/>
  <c r="W276" i="47"/>
  <c r="U276" i="47"/>
  <c r="S276" i="47"/>
  <c r="Q276" i="47"/>
  <c r="O276" i="47"/>
  <c r="M276" i="47"/>
  <c r="K276" i="47"/>
  <c r="I276" i="47"/>
  <c r="G276" i="47"/>
  <c r="AK275" i="47"/>
  <c r="AI275" i="47"/>
  <c r="AG275" i="47"/>
  <c r="AE275" i="47"/>
  <c r="AC275" i="47"/>
  <c r="AA275" i="47"/>
  <c r="Y275" i="47"/>
  <c r="W275" i="47"/>
  <c r="U275" i="47"/>
  <c r="S275" i="47"/>
  <c r="Q275" i="47"/>
  <c r="O275" i="47"/>
  <c r="M275" i="47"/>
  <c r="K275" i="47"/>
  <c r="I275" i="47"/>
  <c r="G275" i="47"/>
  <c r="C273" i="47"/>
  <c r="E169" i="47"/>
  <c r="E159" i="47"/>
  <c r="E163" i="47" s="1"/>
  <c r="G163" i="47" s="1"/>
  <c r="E155" i="47"/>
  <c r="E152" i="47"/>
  <c r="E149" i="47"/>
  <c r="E146" i="47"/>
  <c r="E141" i="47"/>
  <c r="D141" i="47"/>
  <c r="E134" i="47"/>
  <c r="D134" i="47"/>
  <c r="D131" i="47"/>
  <c r="D130" i="47"/>
  <c r="D129" i="47"/>
  <c r="D128" i="47"/>
  <c r="D127" i="47"/>
  <c r="D121" i="47"/>
  <c r="D120" i="47"/>
  <c r="D119" i="47"/>
  <c r="D118" i="47"/>
  <c r="D117" i="47"/>
  <c r="D114" i="47"/>
  <c r="D104" i="47"/>
  <c r="D99" i="47"/>
  <c r="D95" i="47"/>
  <c r="D91" i="47"/>
  <c r="G87" i="47"/>
  <c r="D84" i="47"/>
  <c r="G80" i="47"/>
  <c r="G77" i="47"/>
  <c r="G74" i="47"/>
  <c r="I71" i="47"/>
  <c r="E64" i="47"/>
  <c r="E62" i="47"/>
  <c r="E60" i="47"/>
  <c r="E58" i="47"/>
  <c r="E56" i="47"/>
  <c r="E54" i="47"/>
  <c r="B17" i="47"/>
  <c r="Q1" i="47"/>
  <c r="P1" i="47"/>
  <c r="O1" i="47"/>
  <c r="N1" i="47"/>
  <c r="M1" i="47"/>
  <c r="L1" i="47"/>
  <c r="K1" i="47"/>
  <c r="J1" i="47"/>
  <c r="I1" i="47"/>
  <c r="H1" i="47"/>
  <c r="G1" i="47"/>
  <c r="F1" i="47"/>
  <c r="E1" i="47"/>
  <c r="D1" i="47"/>
  <c r="C1" i="47"/>
  <c r="B1" i="47"/>
  <c r="A1" i="47"/>
  <c r="Y281" i="45"/>
  <c r="W281" i="45"/>
  <c r="Q281" i="45"/>
  <c r="S281" i="45"/>
  <c r="U281" i="45"/>
  <c r="B281" i="45"/>
  <c r="C281" i="45"/>
  <c r="E281" i="45"/>
  <c r="G281" i="45"/>
  <c r="I281" i="45"/>
  <c r="K281" i="45"/>
  <c r="M281" i="45"/>
  <c r="O281" i="45"/>
  <c r="X281" i="45"/>
  <c r="V281" i="45"/>
  <c r="T281" i="45"/>
  <c r="R281" i="45"/>
  <c r="P281" i="45"/>
  <c r="N281" i="45"/>
  <c r="L281" i="45"/>
  <c r="D281" i="45"/>
  <c r="F281" i="45"/>
  <c r="H281" i="45"/>
  <c r="J281" i="45"/>
  <c r="G155" i="47"/>
  <c r="R365" i="47"/>
  <c r="G54" i="47"/>
  <c r="D365" i="47"/>
  <c r="E164" i="47"/>
  <c r="G64" i="47"/>
  <c r="G62" i="47"/>
  <c r="G159" i="47"/>
  <c r="G58" i="47"/>
  <c r="G56" i="47"/>
  <c r="H146" i="47"/>
  <c r="I149" i="47"/>
  <c r="G60" i="47"/>
  <c r="I152" i="47"/>
  <c r="F369" i="47"/>
  <c r="F170" i="47"/>
  <c r="D116" i="49" l="1"/>
  <c r="D126" i="49"/>
  <c r="D129" i="49"/>
  <c r="D36" i="49"/>
  <c r="I230" i="49"/>
  <c r="J230" i="49" s="1"/>
  <c r="D17" i="49"/>
  <c r="D30" i="49"/>
  <c r="D198" i="49"/>
  <c r="D33" i="49"/>
  <c r="D218" i="49"/>
  <c r="I240" i="49"/>
  <c r="J240" i="49" s="1"/>
  <c r="S248" i="49"/>
  <c r="T248" i="49" s="1"/>
  <c r="D208" i="49"/>
  <c r="G241" i="49"/>
  <c r="H241" i="49" s="1"/>
  <c r="O252" i="49"/>
  <c r="P252" i="49" s="1"/>
  <c r="M235" i="49"/>
  <c r="N235" i="49" s="1"/>
  <c r="E246" i="49"/>
  <c r="F246" i="49" s="1"/>
  <c r="M254" i="49"/>
  <c r="N254" i="49" s="1"/>
  <c r="K229" i="49"/>
  <c r="L229" i="49" s="1"/>
  <c r="M232" i="49"/>
  <c r="N232" i="49" s="1"/>
  <c r="K237" i="49"/>
  <c r="L237" i="49" s="1"/>
  <c r="C248" i="49"/>
  <c r="D248" i="49" s="1"/>
  <c r="T228" i="49"/>
  <c r="Q227" i="49"/>
  <c r="R227" i="49" s="1"/>
  <c r="M227" i="49"/>
  <c r="N227" i="49" s="1"/>
  <c r="I227" i="49"/>
  <c r="J227" i="49" s="1"/>
  <c r="E227" i="49"/>
  <c r="F227" i="49" s="1"/>
  <c r="K261" i="49"/>
  <c r="L261" i="49" s="1"/>
  <c r="G261" i="49"/>
  <c r="H261" i="49" s="1"/>
  <c r="C261" i="49"/>
  <c r="D261" i="49" s="1"/>
  <c r="Q259" i="49"/>
  <c r="R259" i="49" s="1"/>
  <c r="M259" i="49"/>
  <c r="N259" i="49" s="1"/>
  <c r="I259" i="49"/>
  <c r="J259" i="49" s="1"/>
  <c r="E259" i="49"/>
  <c r="F259" i="49" s="1"/>
  <c r="S257" i="49"/>
  <c r="T257" i="49" s="1"/>
  <c r="O257" i="49"/>
  <c r="P257" i="49" s="1"/>
  <c r="K257" i="49"/>
  <c r="L257" i="49" s="1"/>
  <c r="G257" i="49"/>
  <c r="H257" i="49" s="1"/>
  <c r="C257" i="49"/>
  <c r="D257" i="49" s="1"/>
  <c r="Q255" i="49"/>
  <c r="R255" i="49" s="1"/>
  <c r="M255" i="49"/>
  <c r="N255" i="49" s="1"/>
  <c r="I255" i="49"/>
  <c r="J255" i="49" s="1"/>
  <c r="E255" i="49"/>
  <c r="F255" i="49" s="1"/>
  <c r="S254" i="49"/>
  <c r="T254" i="49" s="1"/>
  <c r="O254" i="49"/>
  <c r="P254" i="49" s="1"/>
  <c r="K254" i="49"/>
  <c r="L254" i="49" s="1"/>
  <c r="G254" i="49"/>
  <c r="H254" i="49" s="1"/>
  <c r="C254" i="49"/>
  <c r="D254" i="49" s="1"/>
  <c r="Q252" i="49"/>
  <c r="R252" i="49" s="1"/>
  <c r="M252" i="49"/>
  <c r="N252" i="49" s="1"/>
  <c r="I252" i="49"/>
  <c r="J252" i="49" s="1"/>
  <c r="E252" i="49"/>
  <c r="F252" i="49" s="1"/>
  <c r="K251" i="49"/>
  <c r="L251" i="49" s="1"/>
  <c r="G251" i="49"/>
  <c r="H251" i="49" s="1"/>
  <c r="C251" i="49"/>
  <c r="D251" i="49" s="1"/>
  <c r="Q248" i="49"/>
  <c r="R248" i="49" s="1"/>
  <c r="M248" i="49"/>
  <c r="N248" i="49" s="1"/>
  <c r="I248" i="49"/>
  <c r="J248" i="49" s="1"/>
  <c r="E248" i="49"/>
  <c r="F248" i="49" s="1"/>
  <c r="S246" i="49"/>
  <c r="T246" i="49" s="1"/>
  <c r="O246" i="49"/>
  <c r="P246" i="49" s="1"/>
  <c r="K246" i="49"/>
  <c r="L246" i="49" s="1"/>
  <c r="G246" i="49"/>
  <c r="H246" i="49" s="1"/>
  <c r="C246" i="49"/>
  <c r="D246" i="49" s="1"/>
  <c r="Q241" i="49"/>
  <c r="R241" i="49" s="1"/>
  <c r="M241" i="49"/>
  <c r="N241" i="49" s="1"/>
  <c r="I241" i="49"/>
  <c r="J241" i="49" s="1"/>
  <c r="E241" i="49"/>
  <c r="F241" i="49" s="1"/>
  <c r="S240" i="49"/>
  <c r="T240" i="49" s="1"/>
  <c r="O240" i="49"/>
  <c r="P240" i="49" s="1"/>
  <c r="K240" i="49"/>
  <c r="L240" i="49" s="1"/>
  <c r="G240" i="49"/>
  <c r="H240" i="49" s="1"/>
  <c r="C240" i="49"/>
  <c r="D240" i="49" s="1"/>
  <c r="Q237" i="49"/>
  <c r="R237" i="49" s="1"/>
  <c r="M237" i="49"/>
  <c r="N237" i="49" s="1"/>
  <c r="I237" i="49"/>
  <c r="J237" i="49" s="1"/>
  <c r="E237" i="49"/>
  <c r="F237" i="49" s="1"/>
  <c r="S235" i="49"/>
  <c r="T235" i="49" s="1"/>
  <c r="O235" i="49"/>
  <c r="P235" i="49" s="1"/>
  <c r="K235" i="49"/>
  <c r="L235" i="49" s="1"/>
  <c r="G235" i="49"/>
  <c r="H235" i="49" s="1"/>
  <c r="C235" i="49"/>
  <c r="D235" i="49" s="1"/>
  <c r="Q234" i="49"/>
  <c r="R234" i="49" s="1"/>
  <c r="M234" i="49"/>
  <c r="N234" i="49" s="1"/>
  <c r="S232" i="49"/>
  <c r="T232" i="49" s="1"/>
  <c r="O232" i="49"/>
  <c r="P232" i="49" s="1"/>
  <c r="K232" i="49"/>
  <c r="L232" i="49" s="1"/>
  <c r="G232" i="49"/>
  <c r="H232" i="49" s="1"/>
  <c r="I231" i="49"/>
  <c r="J231" i="49" s="1"/>
  <c r="E231" i="49"/>
  <c r="F231" i="49" s="1"/>
  <c r="K230" i="49"/>
  <c r="L230" i="49" s="1"/>
  <c r="G230" i="49"/>
  <c r="H230" i="49" s="1"/>
  <c r="C230" i="49"/>
  <c r="D230" i="49" s="1"/>
  <c r="Q229" i="49"/>
  <c r="R229" i="49" s="1"/>
  <c r="M229" i="49"/>
  <c r="N229" i="49" s="1"/>
  <c r="I229" i="49"/>
  <c r="J229" i="49" s="1"/>
  <c r="E229" i="49"/>
  <c r="F229" i="49" s="1"/>
  <c r="K227" i="49"/>
  <c r="L227" i="49" s="1"/>
  <c r="G227" i="49"/>
  <c r="H227" i="49" s="1"/>
  <c r="C227" i="49"/>
  <c r="D227" i="49" s="1"/>
  <c r="I261" i="49"/>
  <c r="J261" i="49" s="1"/>
  <c r="E261" i="49"/>
  <c r="F261" i="49" s="1"/>
  <c r="S259" i="49"/>
  <c r="T259" i="49" s="1"/>
  <c r="O259" i="49"/>
  <c r="P259" i="49" s="1"/>
  <c r="K259" i="49"/>
  <c r="L259" i="49" s="1"/>
  <c r="G259" i="49"/>
  <c r="H259" i="49" s="1"/>
  <c r="C259" i="49"/>
  <c r="D259" i="49" s="1"/>
  <c r="Q257" i="49"/>
  <c r="R257" i="49" s="1"/>
  <c r="M257" i="49"/>
  <c r="N257" i="49" s="1"/>
  <c r="I257" i="49"/>
  <c r="J257" i="49" s="1"/>
  <c r="O229" i="49"/>
  <c r="P229" i="49" s="1"/>
  <c r="C231" i="49"/>
  <c r="D231" i="49" s="1"/>
  <c r="S231" i="49"/>
  <c r="T231" i="49" s="1"/>
  <c r="Q232" i="49"/>
  <c r="R232" i="49" s="1"/>
  <c r="K234" i="49"/>
  <c r="L234" i="49" s="1"/>
  <c r="Q235" i="49"/>
  <c r="R235" i="49" s="1"/>
  <c r="O237" i="49"/>
  <c r="P237" i="49" s="1"/>
  <c r="M240" i="49"/>
  <c r="N240" i="49" s="1"/>
  <c r="K241" i="49"/>
  <c r="L241" i="49" s="1"/>
  <c r="I246" i="49"/>
  <c r="J246" i="49" s="1"/>
  <c r="G248" i="49"/>
  <c r="H248" i="49" s="1"/>
  <c r="E251" i="49"/>
  <c r="F251" i="49" s="1"/>
  <c r="C252" i="49"/>
  <c r="D252" i="49" s="1"/>
  <c r="S252" i="49"/>
  <c r="T252" i="49" s="1"/>
  <c r="Q254" i="49"/>
  <c r="R254" i="49" s="1"/>
  <c r="O255" i="49"/>
  <c r="P255" i="49" s="1"/>
  <c r="C229" i="49"/>
  <c r="D229" i="49" s="1"/>
  <c r="S229" i="49"/>
  <c r="T229" i="49" s="1"/>
  <c r="G231" i="49"/>
  <c r="H231" i="49" s="1"/>
  <c r="O231" i="49"/>
  <c r="P231" i="49" s="1"/>
  <c r="G234" i="49"/>
  <c r="H234" i="49" s="1"/>
  <c r="O234" i="49"/>
  <c r="P234" i="49" s="1"/>
  <c r="C237" i="49"/>
  <c r="D237" i="49" s="1"/>
  <c r="S237" i="49"/>
  <c r="T237" i="49" s="1"/>
  <c r="Q240" i="49"/>
  <c r="R240" i="49" s="1"/>
  <c r="O241" i="49"/>
  <c r="P241" i="49" s="1"/>
  <c r="M246" i="49"/>
  <c r="N246" i="49" s="1"/>
  <c r="K248" i="49"/>
  <c r="L248" i="49" s="1"/>
  <c r="I251" i="49"/>
  <c r="J251" i="49" s="1"/>
  <c r="Q251" i="49"/>
  <c r="R251" i="49" s="1"/>
  <c r="G252" i="49"/>
  <c r="H252" i="49" s="1"/>
  <c r="E254" i="49"/>
  <c r="F254" i="49" s="1"/>
  <c r="C255" i="49"/>
  <c r="D255" i="49" s="1"/>
  <c r="S255" i="49"/>
  <c r="T255" i="49" s="1"/>
  <c r="G229" i="49"/>
  <c r="H229" i="49" s="1"/>
  <c r="E230" i="49"/>
  <c r="F230" i="49" s="1"/>
  <c r="K231" i="49"/>
  <c r="L231" i="49" s="1"/>
  <c r="S234" i="49"/>
  <c r="T234" i="49" s="1"/>
  <c r="G237" i="49"/>
  <c r="H237" i="49" s="1"/>
  <c r="E240" i="49"/>
  <c r="F240" i="49" s="1"/>
  <c r="C241" i="49"/>
  <c r="D241" i="49" s="1"/>
  <c r="S241" i="49"/>
  <c r="T241" i="49" s="1"/>
  <c r="Q246" i="49"/>
  <c r="R246" i="49" s="1"/>
  <c r="O248" i="49"/>
  <c r="P248" i="49" s="1"/>
  <c r="M251" i="49"/>
  <c r="N251" i="49" s="1"/>
  <c r="K252" i="49"/>
  <c r="L252" i="49" s="1"/>
  <c r="I254" i="49"/>
  <c r="J254" i="49" s="1"/>
  <c r="G255" i="49"/>
  <c r="H255" i="49" s="1"/>
  <c r="E257" i="49"/>
  <c r="F257" i="49" s="1"/>
  <c r="D16" i="49"/>
  <c r="D26" i="49"/>
  <c r="D29" i="49"/>
  <c r="D39" i="49"/>
  <c r="D15" i="49"/>
  <c r="D19" i="49"/>
  <c r="D22" i="49"/>
  <c r="D25" i="49"/>
  <c r="D28" i="49"/>
  <c r="D38" i="49"/>
  <c r="D21" i="49"/>
  <c r="D24" i="49"/>
  <c r="D31" i="49"/>
  <c r="D34" i="49"/>
  <c r="U7" i="45"/>
  <c r="C7" i="45"/>
  <c r="D143" i="49" l="1"/>
  <c r="D43" i="49"/>
  <c r="B609" i="41"/>
  <c r="B608" i="41"/>
  <c r="B607" i="41"/>
  <c r="AJ606" i="41"/>
  <c r="B605" i="41"/>
  <c r="B603" i="41"/>
  <c r="B601" i="41"/>
  <c r="AJ600" i="41"/>
  <c r="AJ498" i="41"/>
  <c r="B497" i="41"/>
  <c r="B496" i="41"/>
  <c r="AJ495" i="41"/>
  <c r="B495" i="41"/>
  <c r="B494" i="41"/>
  <c r="AJ493" i="41"/>
  <c r="B493" i="41"/>
  <c r="AV331" i="41"/>
  <c r="B330" i="41"/>
  <c r="AV326" i="41"/>
  <c r="B326" i="41"/>
  <c r="AJ201" i="41"/>
  <c r="B201" i="41"/>
  <c r="B200" i="41"/>
  <c r="B199" i="41"/>
  <c r="AJ198" i="41"/>
  <c r="B198" i="41"/>
  <c r="B195" i="41"/>
  <c r="B194" i="41"/>
  <c r="AJ192" i="41"/>
  <c r="B191" i="41"/>
  <c r="B33" i="41"/>
  <c r="AJ26" i="41"/>
  <c r="BT19" i="41" a="1"/>
  <c r="BT19" i="41" s="1"/>
  <c r="BP19" i="41" a="1"/>
  <c r="BP19" i="41" s="1"/>
  <c r="AJ7" i="41"/>
  <c r="C7" i="41"/>
  <c r="J11" i="38"/>
  <c r="K11" i="38" s="1"/>
  <c r="B660" i="36"/>
  <c r="B659" i="36"/>
  <c r="B658" i="36"/>
  <c r="AJ657" i="36"/>
  <c r="B656" i="36"/>
  <c r="B654" i="36"/>
  <c r="B652" i="36"/>
  <c r="AJ651" i="36"/>
  <c r="AJ549" i="36"/>
  <c r="B548" i="36"/>
  <c r="B547" i="36"/>
  <c r="AJ546" i="36"/>
  <c r="B546" i="36"/>
  <c r="B545" i="36"/>
  <c r="AJ544" i="36"/>
  <c r="B544" i="36"/>
  <c r="AV382" i="36"/>
  <c r="B381" i="36"/>
  <c r="AV377" i="36"/>
  <c r="B377" i="36"/>
  <c r="AJ201" i="36"/>
  <c r="B201" i="36"/>
  <c r="B200" i="36"/>
  <c r="B199" i="36"/>
  <c r="AJ198" i="36"/>
  <c r="B198" i="36"/>
  <c r="B195" i="36"/>
  <c r="B194" i="36"/>
  <c r="AJ192" i="36"/>
  <c r="B191" i="36"/>
  <c r="B33" i="36"/>
  <c r="AJ26" i="36"/>
  <c r="BB16" i="36" a="1"/>
  <c r="BB16" i="36" s="1"/>
  <c r="AJ7" i="36"/>
  <c r="C7" i="36"/>
  <c r="X7" i="34"/>
  <c r="C7" i="34"/>
  <c r="H9" i="26" l="1"/>
  <c r="L9" i="26" s="1"/>
  <c r="P9" i="26" s="1"/>
  <c r="T9" i="26" s="1"/>
  <c r="X9" i="26" s="1"/>
  <c r="AB9" i="26" s="1"/>
  <c r="D33" i="26" s="1"/>
  <c r="B9" i="26"/>
  <c r="AK54" i="26" s="1"/>
  <c r="AP8" i="26"/>
  <c r="AP31" i="26" s="1"/>
  <c r="X7" i="26"/>
  <c r="C7" i="26"/>
  <c r="R5" i="26"/>
  <c r="M5" i="26"/>
  <c r="L9" i="25"/>
  <c r="P9" i="25" s="1"/>
  <c r="H9" i="25"/>
  <c r="H33" i="25" s="1"/>
  <c r="B9" i="25"/>
  <c r="AK54" i="25" s="1"/>
  <c r="AP8" i="25"/>
  <c r="AP30" i="25" s="1"/>
  <c r="X7" i="25"/>
  <c r="C7" i="25"/>
  <c r="M5" i="25"/>
  <c r="BF174" i="24" a="1"/>
  <c r="BF174" i="24" s="1"/>
  <c r="BB174" i="24" a="1"/>
  <c r="BB174" i="24" s="1"/>
  <c r="AX174" i="24" a="1"/>
  <c r="AX174" i="24" s="1"/>
  <c r="AT174" i="24" a="1"/>
  <c r="AT174" i="24" s="1"/>
  <c r="AP174" i="24" a="1"/>
  <c r="AP174" i="24" s="1"/>
  <c r="AL174" i="24" a="1"/>
  <c r="AL174" i="24" s="1"/>
  <c r="AH174" i="24" a="1"/>
  <c r="AH174" i="24" s="1"/>
  <c r="AD174" i="24" a="1"/>
  <c r="AD174" i="24" s="1"/>
  <c r="Z174" i="24" a="1"/>
  <c r="Z174" i="24" s="1"/>
  <c r="V174" i="24" a="1"/>
  <c r="V174" i="24" s="1"/>
  <c r="R174" i="24" a="1"/>
  <c r="R174" i="24" s="1"/>
  <c r="N174" i="24" a="1"/>
  <c r="N174" i="24" s="1"/>
  <c r="J174" i="24" a="1"/>
  <c r="J174" i="24" s="1"/>
  <c r="F174" i="24" a="1"/>
  <c r="F174" i="24" s="1"/>
  <c r="B174" i="24" a="1"/>
  <c r="B174" i="24" s="1"/>
  <c r="BI9" i="24"/>
  <c r="BI31" i="24" s="1"/>
  <c r="N9" i="24"/>
  <c r="V9" i="24" s="1"/>
  <c r="AD9" i="24" s="1"/>
  <c r="AL9" i="24" s="1"/>
  <c r="AT9" i="24" s="1"/>
  <c r="BB9" i="24" s="1"/>
  <c r="F50" i="24" s="1"/>
  <c r="B9" i="24"/>
  <c r="F7" i="24"/>
  <c r="AT2" i="24"/>
  <c r="AP20" i="26" l="1"/>
  <c r="AP24" i="26"/>
  <c r="BI33" i="24"/>
  <c r="BI28" i="24"/>
  <c r="BI12" i="24"/>
  <c r="BI20" i="24"/>
  <c r="BI13" i="24"/>
  <c r="BI21" i="24"/>
  <c r="BI29" i="24"/>
  <c r="BI17" i="24"/>
  <c r="BI25" i="24"/>
  <c r="BI16" i="24"/>
  <c r="BI24" i="24"/>
  <c r="BI32" i="24"/>
  <c r="AP17" i="25"/>
  <c r="AP27" i="25"/>
  <c r="AP11" i="25"/>
  <c r="AP19" i="25"/>
  <c r="AP31" i="25"/>
  <c r="AP13" i="25"/>
  <c r="AP21" i="25"/>
  <c r="L33" i="25"/>
  <c r="AP15" i="25"/>
  <c r="AP23" i="25"/>
  <c r="AP12" i="26"/>
  <c r="AP28" i="26"/>
  <c r="AP16" i="26"/>
  <c r="AP32" i="26"/>
  <c r="H33" i="26"/>
  <c r="L33" i="26" s="1"/>
  <c r="P33" i="26" s="1"/>
  <c r="T33" i="26" s="1"/>
  <c r="X33" i="26" s="1"/>
  <c r="AB33" i="26" s="1"/>
  <c r="D57" i="26" s="1"/>
  <c r="B33" i="26"/>
  <c r="AP13" i="26"/>
  <c r="AP17" i="26"/>
  <c r="AP21" i="26"/>
  <c r="AP25" i="26"/>
  <c r="AP29" i="26"/>
  <c r="AP10" i="26"/>
  <c r="AP14" i="26"/>
  <c r="AP18" i="26"/>
  <c r="AP22" i="26"/>
  <c r="AP26" i="26"/>
  <c r="AP30" i="26"/>
  <c r="AP11" i="26"/>
  <c r="AP15" i="26"/>
  <c r="AP19" i="26"/>
  <c r="AP23" i="26"/>
  <c r="AP27" i="26"/>
  <c r="T9" i="25"/>
  <c r="P33" i="25"/>
  <c r="AP12" i="25"/>
  <c r="AP16" i="25"/>
  <c r="AP20" i="25"/>
  <c r="AP24" i="25"/>
  <c r="AP28" i="25"/>
  <c r="AP32" i="25"/>
  <c r="AP25" i="25"/>
  <c r="AP29" i="25"/>
  <c r="B33" i="25"/>
  <c r="AP10" i="25"/>
  <c r="AP14" i="25"/>
  <c r="AP18" i="25"/>
  <c r="AP22" i="25"/>
  <c r="AP26" i="25"/>
  <c r="B50" i="24"/>
  <c r="N50" i="24"/>
  <c r="V50" i="24" s="1"/>
  <c r="AD50" i="24" s="1"/>
  <c r="AL50" i="24" s="1"/>
  <c r="AT50" i="24" s="1"/>
  <c r="BB50" i="24" s="1"/>
  <c r="F91" i="24" s="1"/>
  <c r="BI14" i="24"/>
  <c r="BI18" i="24"/>
  <c r="BI22" i="24"/>
  <c r="BI26" i="24"/>
  <c r="BI30" i="24"/>
  <c r="BI11" i="24"/>
  <c r="BI15" i="24"/>
  <c r="BI19" i="24"/>
  <c r="BI23" i="24"/>
  <c r="BI27" i="24"/>
  <c r="H57" i="26" l="1"/>
  <c r="L57" i="26" s="1"/>
  <c r="P57" i="26" s="1"/>
  <c r="T57" i="26" s="1"/>
  <c r="X57" i="26" s="1"/>
  <c r="AB57" i="26" s="1"/>
  <c r="D81" i="26" s="1"/>
  <c r="B57" i="26"/>
  <c r="T33" i="25"/>
  <c r="X9" i="25"/>
  <c r="B91" i="24"/>
  <c r="N91" i="24"/>
  <c r="V91" i="24" s="1"/>
  <c r="AD91" i="24" s="1"/>
  <c r="AL91" i="24" s="1"/>
  <c r="AT91" i="24" s="1"/>
  <c r="BB91" i="24" s="1"/>
  <c r="F132" i="24" s="1"/>
  <c r="B81" i="26" l="1"/>
  <c r="H81" i="26"/>
  <c r="L81" i="26" s="1"/>
  <c r="P81" i="26" s="1"/>
  <c r="T81" i="26" s="1"/>
  <c r="X81" i="26" s="1"/>
  <c r="AB81" i="26" s="1"/>
  <c r="D105" i="26" s="1"/>
  <c r="X33" i="25"/>
  <c r="AB9" i="25"/>
  <c r="AB33" i="25" s="1"/>
  <c r="D57" i="25" s="1"/>
  <c r="B132" i="24"/>
  <c r="N132" i="24"/>
  <c r="V132" i="24" s="1"/>
  <c r="AD132" i="24" s="1"/>
  <c r="AL132" i="24" s="1"/>
  <c r="AT132" i="24" s="1"/>
  <c r="BB132" i="24" s="1"/>
  <c r="AT5" i="24" s="1"/>
  <c r="H105" i="26" l="1"/>
  <c r="L105" i="26" s="1"/>
  <c r="P105" i="26" s="1"/>
  <c r="T105" i="26" s="1"/>
  <c r="X105" i="26" s="1"/>
  <c r="AB105" i="26" s="1"/>
  <c r="B105" i="26"/>
  <c r="T3" i="26" s="1"/>
  <c r="H57" i="25"/>
  <c r="D81" i="25"/>
  <c r="B57" i="25"/>
  <c r="B81" i="25" s="1"/>
  <c r="AJ54" i="26" l="1"/>
  <c r="AJ50" i="26"/>
  <c r="L57" i="25"/>
  <c r="H81" i="25"/>
  <c r="L81" i="25" l="1"/>
  <c r="P57" i="25"/>
  <c r="C7" i="18"/>
  <c r="T57" i="25" l="1"/>
  <c r="P81" i="25"/>
  <c r="X57" i="25" l="1"/>
  <c r="T81" i="25"/>
  <c r="AB57" i="25" l="1"/>
  <c r="AB81" i="25" s="1"/>
  <c r="D105" i="25" s="1"/>
  <c r="X81" i="25"/>
  <c r="H105" i="25" l="1"/>
  <c r="D129" i="25"/>
  <c r="B105" i="25"/>
  <c r="B129" i="25" s="1"/>
  <c r="L105" i="25" l="1"/>
  <c r="H129" i="25"/>
  <c r="L129" i="25" l="1"/>
  <c r="P105" i="25"/>
  <c r="T105" i="25" l="1"/>
  <c r="P129" i="25"/>
  <c r="X105" i="25" l="1"/>
  <c r="T129" i="25"/>
  <c r="AB105" i="25" l="1"/>
  <c r="AB129" i="25" s="1"/>
  <c r="D153" i="25" s="1"/>
  <c r="X129" i="25"/>
  <c r="H153" i="25" l="1"/>
  <c r="D177" i="25"/>
  <c r="B153" i="25"/>
  <c r="B177" i="25" s="1"/>
  <c r="L153" i="25" l="1"/>
  <c r="H177" i="25"/>
  <c r="L177" i="25" l="1"/>
  <c r="P153" i="25"/>
  <c r="T153" i="25" l="1"/>
  <c r="P177" i="25"/>
  <c r="X153" i="25" l="1"/>
  <c r="T177" i="25"/>
  <c r="AB153" i="25" l="1"/>
  <c r="AB177" i="25" s="1"/>
  <c r="D201" i="25" s="1"/>
  <c r="X177" i="25"/>
  <c r="H201" i="25" l="1"/>
  <c r="D225" i="25"/>
  <c r="B201" i="25"/>
  <c r="B225" i="25" s="1"/>
  <c r="T3" i="25" s="1"/>
  <c r="AJ54" i="25" l="1"/>
  <c r="AJ50" i="25"/>
  <c r="L201" i="25"/>
  <c r="H225" i="25"/>
  <c r="L225" i="25" l="1"/>
  <c r="P201" i="25"/>
  <c r="T201" i="25" l="1"/>
  <c r="P225" i="25"/>
  <c r="X201" i="25" l="1"/>
  <c r="T225" i="25"/>
  <c r="AB201" i="25" l="1"/>
  <c r="X225" i="25"/>
  <c r="AB225" i="25" l="1"/>
  <c r="R5" i="2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<sst xmlns="http://schemas.openxmlformats.org/spreadsheetml/2006/main" count="8479" uniqueCount="4829">
  <si>
    <t>A</t>
  </si>
  <si>
    <t>B</t>
  </si>
  <si>
    <t>C</t>
  </si>
  <si>
    <t>PLAT PRINCIPAL</t>
  </si>
  <si>
    <t>BŒUF</t>
  </si>
  <si>
    <t>HACHIS farces diverses*</t>
  </si>
  <si>
    <t>LAPIN</t>
  </si>
  <si>
    <t>MOUTON</t>
  </si>
  <si>
    <t>ŒUFS durs-brouillés-omelettes</t>
  </si>
  <si>
    <t>PINTADE</t>
  </si>
  <si>
    <t>PLATS COMPLETS</t>
  </si>
  <si>
    <t>PLATS POPULAIRES et/ou hors sélection</t>
  </si>
  <si>
    <t>POISSON</t>
  </si>
  <si>
    <t>PORC</t>
  </si>
  <si>
    <t>VEAU</t>
  </si>
  <si>
    <t>6 - Faire l'appoint nutritionnel du menu avec Fromage/Laitage</t>
  </si>
  <si>
    <t>Conseillé pour faciliter la digestion :</t>
  </si>
  <si>
    <t>AVEC viandes grasses, plats copieux, légumes féculents</t>
  </si>
  <si>
    <t xml:space="preserve">Pâtes cuites et/ou crues pressées, pâtes fondues, fromages frais, yaourts </t>
  </si>
  <si>
    <t>AVEC préparations légères et légumes dits "verts"</t>
  </si>
  <si>
    <t>Pâtes crues molles à croûtes lavées ou fleuries, chèvres, pâtes persillées</t>
  </si>
  <si>
    <t>Raclette</t>
  </si>
  <si>
    <t>CODE COULEURS DIÉTÉTIQUES</t>
  </si>
  <si>
    <t>Classement</t>
  </si>
  <si>
    <t>CLAMART 1995</t>
  </si>
  <si>
    <t>Groupe d'aliments</t>
  </si>
  <si>
    <t>Stabilo pour surligner</t>
  </si>
  <si>
    <t xml:space="preserve">1 - le plat principal </t>
  </si>
  <si>
    <t>Crudités</t>
  </si>
  <si>
    <t>Vert foncé</t>
  </si>
  <si>
    <t>vert + bleu</t>
  </si>
  <si>
    <t>Cuidités</t>
  </si>
  <si>
    <t>Vert clair</t>
  </si>
  <si>
    <t>vert + jaune</t>
  </si>
  <si>
    <t>H.O</t>
  </si>
  <si>
    <t>Abats</t>
  </si>
  <si>
    <t>Coquillages</t>
  </si>
  <si>
    <t>Porc</t>
  </si>
  <si>
    <t>Féculents</t>
  </si>
  <si>
    <t>Marron</t>
  </si>
  <si>
    <t>vert + rouge</t>
  </si>
  <si>
    <t>Abattis</t>
  </si>
  <si>
    <t>Crustacés</t>
  </si>
  <si>
    <t>Protéines</t>
  </si>
  <si>
    <t>Rouge</t>
  </si>
  <si>
    <t>rouge</t>
  </si>
  <si>
    <t>Agneau</t>
  </si>
  <si>
    <t>Dinde</t>
  </si>
  <si>
    <t>Laitages</t>
  </si>
  <si>
    <t>Bleu</t>
  </si>
  <si>
    <t>bleu</t>
  </si>
  <si>
    <t>Bœuf</t>
  </si>
  <si>
    <t>Gibier à plumes</t>
  </si>
  <si>
    <t>GOUTER</t>
  </si>
  <si>
    <t>Cailles</t>
  </si>
  <si>
    <t>Gibier à poil</t>
  </si>
  <si>
    <t>CRUDITES</t>
  </si>
  <si>
    <t>Canard</t>
  </si>
  <si>
    <t>CUIDITES</t>
  </si>
  <si>
    <t>Charcuteries</t>
  </si>
  <si>
    <t>Poisson</t>
  </si>
  <si>
    <t>SAISONS</t>
  </si>
  <si>
    <t>COMPOSES VERTS</t>
  </si>
  <si>
    <t>muscle ou non transformé</t>
  </si>
  <si>
    <t>COMPOSES+ FECULENTS</t>
  </si>
  <si>
    <t>PROTEINES</t>
  </si>
  <si>
    <t>reconstitué ou structuré</t>
  </si>
  <si>
    <t>farci</t>
  </si>
  <si>
    <t>pané</t>
  </si>
  <si>
    <t>Blanc/Jaune</t>
  </si>
  <si>
    <t>M</t>
  </si>
  <si>
    <t>Marron/Brun</t>
  </si>
  <si>
    <t>V</t>
  </si>
  <si>
    <t>vert</t>
  </si>
  <si>
    <t>R</t>
  </si>
  <si>
    <t>Exemple : vous voulez servir du lapin avec de la semoule aux courgettes</t>
  </si>
  <si>
    <t>avec la semoule il faut servir du "bouillon" qui sera de couleur rouge ou brune</t>
  </si>
  <si>
    <t>Mode de cuisson</t>
  </si>
  <si>
    <t>Secs ou "verts" au jus ou en sauce</t>
  </si>
  <si>
    <t>sèche ou sans sauce</t>
  </si>
  <si>
    <t>Braisés ou au gratin</t>
  </si>
  <si>
    <t>humidifiée,déglaçage</t>
  </si>
  <si>
    <t>Pochés ou "graissés" (pates-riz)</t>
  </si>
  <si>
    <t>"mouillée" sauce courte</t>
  </si>
  <si>
    <t>à l'anglaise</t>
  </si>
  <si>
    <t>"mouillée" sauce longue</t>
  </si>
  <si>
    <t>Semoule etc..</t>
  </si>
  <si>
    <t>trempée,bouillon</t>
  </si>
  <si>
    <t>Déglaçage</t>
  </si>
  <si>
    <t>pièces sautées</t>
  </si>
  <si>
    <t>Sauce longue</t>
  </si>
  <si>
    <t>E</t>
  </si>
  <si>
    <t>Couleur diététique</t>
  </si>
  <si>
    <t>Braisé</t>
  </si>
  <si>
    <t>Confit</t>
  </si>
  <si>
    <t>Frit</t>
  </si>
  <si>
    <t>F</t>
  </si>
  <si>
    <t>Fumé</t>
  </si>
  <si>
    <t>Grillé</t>
  </si>
  <si>
    <t>Nature</t>
  </si>
  <si>
    <t>Poché</t>
  </si>
  <si>
    <t>Rôti</t>
  </si>
  <si>
    <t>Saumuré</t>
  </si>
  <si>
    <t>Sauté sans Sauce</t>
  </si>
  <si>
    <t>Vapeur</t>
  </si>
  <si>
    <t>Assomption</t>
  </si>
  <si>
    <t>Toussaint</t>
  </si>
  <si>
    <t>Noël</t>
  </si>
  <si>
    <t>Fête Nationale</t>
  </si>
  <si>
    <t>VOTRE LOGO ICI</t>
  </si>
  <si>
    <t>Couleur document : BLANC</t>
  </si>
  <si>
    <t>Adresse PC</t>
  </si>
  <si>
    <t>Largeurs de colonnes</t>
  </si>
  <si>
    <t>Version N° 1         Mise en forme : Joël LEBOUCHER</t>
  </si>
  <si>
    <t>Artichaut</t>
  </si>
  <si>
    <t>Mise en forme : Joël Leboucher</t>
  </si>
  <si>
    <t>Couleur document : ORANGE : RVB = 255.102.0</t>
  </si>
  <si>
    <t>CUISINE CENTRALE DE ROCHEFORT SUR MER</t>
  </si>
  <si>
    <t>A COPIEZ / COLLEZ DANS VOS FEUILLES</t>
  </si>
  <si>
    <t>Pour afficher le quadrillage :</t>
  </si>
  <si>
    <t xml:space="preserve">Option  Excel &gt; option avancée &gt; Affichage de la feuille &gt; </t>
  </si>
  <si>
    <t>ÉLABORATION DES MENUS</t>
  </si>
  <si>
    <t xml:space="preserve">Afficher le quadrillage &gt; cocher </t>
  </si>
  <si>
    <t>OU &gt; décocher pour faciliter la lecture à l'écran</t>
  </si>
  <si>
    <t>QUOI</t>
  </si>
  <si>
    <t>Pour élaborer un menu</t>
  </si>
  <si>
    <t>PROTÉINES</t>
  </si>
  <si>
    <t>CUIDITÉS</t>
  </si>
  <si>
    <t>CRUDITÉS</t>
  </si>
  <si>
    <t>FÉCULENTS</t>
  </si>
  <si>
    <t>Cuidités  (couleur diététique)</t>
  </si>
  <si>
    <r>
      <t xml:space="preserve">Crudités </t>
    </r>
    <r>
      <rPr>
        <b/>
        <sz val="10"/>
        <color indexed="9"/>
        <rFont val="Calibri"/>
        <family val="2"/>
        <scheme val="minor"/>
      </rPr>
      <t>(couleur diététique)</t>
    </r>
  </si>
  <si>
    <t xml:space="preserve">le plat principal </t>
  </si>
  <si>
    <t xml:space="preserve">le légume d'accompagnement en tenant compte de sa </t>
  </si>
  <si>
    <r>
      <t xml:space="preserve">Hiver - </t>
    </r>
    <r>
      <rPr>
        <sz val="10"/>
        <rFont val="Calibri"/>
        <family val="2"/>
        <scheme val="minor"/>
      </rPr>
      <t>de la 1° à la 13° semaine - Janvier-Février-Mars</t>
    </r>
  </si>
  <si>
    <t>Agrumes  Pomme Pample.)</t>
  </si>
  <si>
    <t>Blé</t>
  </si>
  <si>
    <t>Accompagnement d'Apéritif</t>
  </si>
  <si>
    <t>couleur visuelle dans l'assiette</t>
  </si>
  <si>
    <r>
      <t xml:space="preserve">Printemps - </t>
    </r>
    <r>
      <rPr>
        <sz val="10"/>
        <rFont val="Calibri"/>
        <family val="2"/>
        <scheme val="minor"/>
      </rPr>
      <t>de la 14° à la 26° semaine - Avril-Mai-Juin</t>
    </r>
  </si>
  <si>
    <t>Avocat</t>
  </si>
  <si>
    <t>Boulghour</t>
  </si>
  <si>
    <t>Décor salé</t>
  </si>
  <si>
    <t>ne pas confondre avec la couleur diététique</t>
  </si>
  <si>
    <r>
      <t xml:space="preserve">Été - </t>
    </r>
    <r>
      <rPr>
        <sz val="10"/>
        <rFont val="Calibri"/>
        <family val="2"/>
        <scheme val="minor"/>
      </rPr>
      <t>de la 27° à la 39° semaine - Juillet-Aout-Septembre</t>
    </r>
  </si>
  <si>
    <t>Asperges</t>
  </si>
  <si>
    <t>Betteraves</t>
  </si>
  <si>
    <t>Féves</t>
  </si>
  <si>
    <t>Décor sucré</t>
  </si>
  <si>
    <t>Légume de couleur Blanc/Jaune</t>
  </si>
  <si>
    <r>
      <t xml:space="preserve">Automne - </t>
    </r>
    <r>
      <rPr>
        <sz val="10"/>
        <rFont val="Calibri"/>
        <family val="2"/>
        <scheme val="minor"/>
      </rPr>
      <t>de la 40° à la 52° semaine - Octobre-Novembre-Décembre</t>
    </r>
  </si>
  <si>
    <t>Carottes</t>
  </si>
  <si>
    <t>Févettes</t>
  </si>
  <si>
    <t>Légume de couleur Marron/brun</t>
  </si>
  <si>
    <t>Céléri branche</t>
  </si>
  <si>
    <t>H. Cocos</t>
  </si>
  <si>
    <t>Entrées chaude</t>
  </si>
  <si>
    <t>PLAT préparation</t>
  </si>
  <si>
    <t>Légume de couleur Verte</t>
  </si>
  <si>
    <t>Céléri rave</t>
  </si>
  <si>
    <t>H. Flageolets</t>
  </si>
  <si>
    <t>Entrée froide</t>
  </si>
  <si>
    <t>Légume de couleur Rouge</t>
  </si>
  <si>
    <t>Crudités Vert foncé - Stabilo = vert+bleu</t>
  </si>
  <si>
    <t>Champignons</t>
  </si>
  <si>
    <t>H. Noirs</t>
  </si>
  <si>
    <t>Entrée Mixte Froide/Chaude</t>
  </si>
  <si>
    <t>Légumes type  préparation</t>
  </si>
  <si>
    <t>Cuidités Vert clair - Stabilo = vert+jaune</t>
  </si>
  <si>
    <t>Chou blanc</t>
  </si>
  <si>
    <t>H. Rouges</t>
  </si>
  <si>
    <t>Garniture de cuisson</t>
  </si>
  <si>
    <t>Féculent Marron - Stabilo = vert+rouge</t>
  </si>
  <si>
    <t>Chou rouge</t>
  </si>
  <si>
    <t>H. Soisson</t>
  </si>
  <si>
    <t>Garniture de finition</t>
  </si>
  <si>
    <t xml:space="preserve"> Protéines  Rouge</t>
  </si>
  <si>
    <t>Choux Brocolis</t>
  </si>
  <si>
    <t>H.Blancs</t>
  </si>
  <si>
    <t>Gibier</t>
  </si>
  <si>
    <t>Laitages  Bleu</t>
  </si>
  <si>
    <t>Choux fleur</t>
  </si>
  <si>
    <t>Lentilles</t>
  </si>
  <si>
    <t>H.O. Composition légumes Multiples</t>
  </si>
  <si>
    <t>PLAT le mode de cuisson</t>
  </si>
  <si>
    <t>Choux Bruxelles</t>
  </si>
  <si>
    <t>Choux Romanesco</t>
  </si>
  <si>
    <t>Maïs</t>
  </si>
  <si>
    <t xml:space="preserve">Jus nature </t>
  </si>
  <si>
    <t xml:space="preserve">Classement par Famille </t>
  </si>
  <si>
    <t>Choux Chinois</t>
  </si>
  <si>
    <t>Concombres</t>
  </si>
  <si>
    <t>P.Terre</t>
  </si>
  <si>
    <t>POUR TERMINER PAR</t>
  </si>
  <si>
    <t>Choux de Milan</t>
  </si>
  <si>
    <t>Courgettes</t>
  </si>
  <si>
    <t>Pâtes</t>
  </si>
  <si>
    <t>la Couleur de la sauce du plat principal</t>
  </si>
  <si>
    <t>Endives</t>
  </si>
  <si>
    <t>Pois chiches</t>
  </si>
  <si>
    <t>Aucune sauce</t>
  </si>
  <si>
    <t>Epinards</t>
  </si>
  <si>
    <t>Polenta</t>
  </si>
  <si>
    <t>Sauce Blanche ou Blonde</t>
  </si>
  <si>
    <t>Sauce blanche/blonde</t>
  </si>
  <si>
    <t>Cœur de Palmier</t>
  </si>
  <si>
    <t>Fenouil</t>
  </si>
  <si>
    <t>Riz</t>
  </si>
  <si>
    <t xml:space="preserve">Sauce Rouge ou Brune </t>
  </si>
  <si>
    <t>Sauce rouge/brune</t>
  </si>
  <si>
    <t>Navets</t>
  </si>
  <si>
    <t>Rutabaga</t>
  </si>
  <si>
    <t>Papillotes</t>
  </si>
  <si>
    <t>POUR ACCORDER LES COULEURS DANS L'ASSIETTE</t>
  </si>
  <si>
    <t>Courge</t>
  </si>
  <si>
    <t>Oignons</t>
  </si>
  <si>
    <t>Semoule</t>
  </si>
  <si>
    <t>Poivrons jaunes</t>
  </si>
  <si>
    <t>Topinambour</t>
  </si>
  <si>
    <t>Poellé</t>
  </si>
  <si>
    <t>Crosne</t>
  </si>
  <si>
    <t>Poivrons rouges</t>
  </si>
  <si>
    <t>Râgouts</t>
  </si>
  <si>
    <t>POULE - POULET</t>
  </si>
  <si>
    <t>Poivrons verts</t>
  </si>
  <si>
    <t>Radis noirs</t>
  </si>
  <si>
    <t>Radis roses</t>
  </si>
  <si>
    <t>Sauté avec Sauce</t>
  </si>
  <si>
    <t>Sal.Batavia</t>
  </si>
  <si>
    <t>Sal.Chicorée</t>
  </si>
  <si>
    <t>LAITAGES - FROMAGES</t>
  </si>
  <si>
    <t>Patisson</t>
  </si>
  <si>
    <t>Sal.Cresson</t>
  </si>
  <si>
    <t>Sal.Feuille de chêne</t>
  </si>
  <si>
    <t>Sal.Frisée</t>
  </si>
  <si>
    <t>Sal.Iceberg</t>
  </si>
  <si>
    <t>Potiron</t>
  </si>
  <si>
    <t>Sal.Laitue</t>
  </si>
  <si>
    <t>Pousses de bambou</t>
  </si>
  <si>
    <t>Sal.Mâche</t>
  </si>
  <si>
    <t>Sal.Mesclun</t>
  </si>
  <si>
    <t>Sal.Pissenlit</t>
  </si>
  <si>
    <t>Salade</t>
  </si>
  <si>
    <t>Sal.Romaine</t>
  </si>
  <si>
    <t>Salsifis</t>
  </si>
  <si>
    <t>Sal.Scarole</t>
  </si>
  <si>
    <t>Soja</t>
  </si>
  <si>
    <t>Tomates cerises et olivettes</t>
  </si>
  <si>
    <t>Tomates Marmande et romaine</t>
  </si>
  <si>
    <t>AGNEAU</t>
  </si>
  <si>
    <r>
      <t xml:space="preserve">Féculents </t>
    </r>
    <r>
      <rPr>
        <b/>
        <sz val="11"/>
        <color indexed="9"/>
        <rFont val="Calibri"/>
        <family val="2"/>
        <scheme val="minor"/>
      </rPr>
      <t>(couleur diététique)</t>
    </r>
  </si>
  <si>
    <t>Protéines (couleur diététique)</t>
  </si>
  <si>
    <t>Pour élaborer un menu déterminer</t>
  </si>
  <si>
    <t>ENTRÉE</t>
  </si>
  <si>
    <t>HORS D'ŒUVRE</t>
  </si>
  <si>
    <t>PLAT</t>
  </si>
  <si>
    <t>LÉGUME</t>
  </si>
  <si>
    <t>DESSERT</t>
  </si>
  <si>
    <t>PLAT COMPLET</t>
  </si>
  <si>
    <t>PREPARATION CHAUDE</t>
  </si>
  <si>
    <t>FÉCULENT</t>
  </si>
  <si>
    <t>COMPOSÉ VERT</t>
  </si>
  <si>
    <t>ACCOMPAGNEMENT</t>
  </si>
  <si>
    <t>LAITAGE +FECULENT</t>
  </si>
  <si>
    <t>PATISSERIE</t>
  </si>
  <si>
    <t>VIANDE</t>
  </si>
  <si>
    <t>VOLAILLE</t>
  </si>
  <si>
    <t>CRUDITÉ</t>
  </si>
  <si>
    <t>CUIDITÉ</t>
  </si>
  <si>
    <t>Légume CUIDITÉ</t>
  </si>
  <si>
    <t>MIDI</t>
  </si>
  <si>
    <t>SOIR</t>
  </si>
  <si>
    <t>Potage</t>
  </si>
  <si>
    <t>PLAT COMPLET -quiche</t>
  </si>
  <si>
    <t>LAITAGES - Yaourt</t>
  </si>
  <si>
    <t>FROMAGE</t>
  </si>
  <si>
    <t>Compote</t>
  </si>
  <si>
    <t>PLANIFICATION 4 SEMAINES</t>
  </si>
  <si>
    <t>DOCUMENTATION TECHNIQUE</t>
  </si>
  <si>
    <t>DT.00</t>
  </si>
  <si>
    <t>Date : 2008</t>
  </si>
  <si>
    <t>MENUS 7 jours</t>
  </si>
  <si>
    <t>Date : 14/11/2005  23:00:00</t>
  </si>
  <si>
    <t>NOM DE VOTRE CUISINE OU RESTAURANT ICI</t>
  </si>
  <si>
    <t>LISTE DES PRODUITS POUR PLAN ALIMENTAIRE - 3 LIGNES PAR PRODUIT</t>
  </si>
  <si>
    <t>FESTIVAL DES MENUS</t>
  </si>
  <si>
    <t>ME.00</t>
  </si>
  <si>
    <t>D'après la liste d'Elise Raymond Diététicienne - Syndicat mixte MNA-PC -79260 Creche (la) - Janvier 2012</t>
  </si>
  <si>
    <t xml:space="preserve">Lien &gt; </t>
  </si>
  <si>
    <t xml:space="preserve">http://ucformation.free.fr/poitou-charentes/missions-lycees/6-Mission-nutrition.pdf </t>
  </si>
  <si>
    <t>Entrées : dénomination et exemples  Liste non exhaustive</t>
  </si>
  <si>
    <t>Toute entrée assaisonnée avec de la mayonnaise sera considérée comme une entrée riche en graisses, au même titre que les charcuteries et les pâtisseries (la mayonnaise reste donc à limiter). Exemple avocat mayonnaise, céléri remoulade etc..</t>
  </si>
  <si>
    <t>Charcuterie</t>
  </si>
  <si>
    <t>Patisserie</t>
  </si>
  <si>
    <t>à base de Viande</t>
  </si>
  <si>
    <t>à base de Poisson</t>
  </si>
  <si>
    <t>à base d'œufs</t>
  </si>
  <si>
    <t>avec sauce type vinaigrette,yaourt, fromage blanc…</t>
  </si>
  <si>
    <t>avec sauce type vinaigrette,yaourt,fromage blanc</t>
  </si>
  <si>
    <t>https://fr.dreamstime.com/images-stock-alimentation-%C3%A9quilibr%C3%A9e-image30558054#_</t>
  </si>
  <si>
    <t>J'ai inversé les couleurs des Crudités/Cuidités parce qu'un produit cuit perd de son intensité de  couleur</t>
  </si>
  <si>
    <t>Protéines (couleur Plan alimentaire)</t>
  </si>
  <si>
    <t>PROTÉINES Charcuterie</t>
  </si>
  <si>
    <t>PROTÉINES Patisserie</t>
  </si>
  <si>
    <t>PROTÉINES base Viande</t>
  </si>
  <si>
    <t>PROTÉINES base Poisson</t>
  </si>
  <si>
    <t>PROTÉINES base d'œufs</t>
  </si>
  <si>
    <t>Tartines type Bruschetta</t>
  </si>
  <si>
    <t>Ballotine</t>
  </si>
  <si>
    <t>Cakes</t>
  </si>
  <si>
    <t>Blanc de volaille</t>
  </si>
  <si>
    <t>Coquille de poisson</t>
  </si>
  <si>
    <t>Œufs durs</t>
  </si>
  <si>
    <t>Potage de légumes secs</t>
  </si>
  <si>
    <t>Cervelas</t>
  </si>
  <si>
    <t>Crêpes garnies</t>
  </si>
  <si>
    <t>Bœuf en gelée</t>
  </si>
  <si>
    <t>Fruits de mer</t>
  </si>
  <si>
    <t>Œufs mimosa</t>
  </si>
  <si>
    <t>Betteraves cuites</t>
  </si>
  <si>
    <t>Salades de :</t>
  </si>
  <si>
    <t>Galantine de volaille</t>
  </si>
  <si>
    <t>Croque monsieur</t>
  </si>
  <si>
    <t>Gésiers</t>
  </si>
  <si>
    <t>Hareng</t>
  </si>
  <si>
    <t>Œufs mollés</t>
  </si>
  <si>
    <t>Mousse de canard</t>
  </si>
  <si>
    <t>Feuilletés</t>
  </si>
  <si>
    <t>Jambon Blanc</t>
  </si>
  <si>
    <t>Maquereau</t>
  </si>
  <si>
    <t>Mousse de foie</t>
  </si>
  <si>
    <t>Friands</t>
  </si>
  <si>
    <t>Paleron vinaigrette</t>
  </si>
  <si>
    <t>Pain de poisson</t>
  </si>
  <si>
    <t>Mortadelle</t>
  </si>
  <si>
    <t>Nems</t>
  </si>
  <si>
    <t>Volaille en gelée</t>
  </si>
  <si>
    <t>Sardines</t>
  </si>
  <si>
    <t>Pâté de campagne</t>
  </si>
  <si>
    <t>Pizzas</t>
  </si>
  <si>
    <t>Saumon fumé</t>
  </si>
  <si>
    <t>Pâté de foie</t>
  </si>
  <si>
    <t>Quiches</t>
  </si>
  <si>
    <t>Soupe de poisson</t>
  </si>
  <si>
    <t>Haricots verts</t>
  </si>
  <si>
    <t>Pâté en croûte</t>
  </si>
  <si>
    <t>Tartes</t>
  </si>
  <si>
    <t>Terrine de poisson</t>
  </si>
  <si>
    <t>Macédoine de légumes</t>
  </si>
  <si>
    <t>Rillettes</t>
  </si>
  <si>
    <t>Thon</t>
  </si>
  <si>
    <t>Mousse de légumes</t>
  </si>
  <si>
    <t>Salami</t>
  </si>
  <si>
    <t>Poireaux</t>
  </si>
  <si>
    <t>Saucisson sec</t>
  </si>
  <si>
    <t>Potage de légumes</t>
  </si>
  <si>
    <t>Saucisson à l'ail</t>
  </si>
  <si>
    <t>Pousses de soja</t>
  </si>
  <si>
    <t>Quinoa</t>
  </si>
  <si>
    <t>Terrine de campagne</t>
  </si>
  <si>
    <t>Terrine de légumes</t>
  </si>
  <si>
    <t>Taboulé</t>
  </si>
  <si>
    <t>Plats protéiques : dénomination et exemples     Liste non exhaustive</t>
  </si>
  <si>
    <t>Est considéré comme reconstitué tout produit industriel ou plat composé "maison" contenant MOINS de 70% de viande ou poisson par rapport aux grammages de viande ou poisson recommandés</t>
  </si>
  <si>
    <t>L'utilisation de viande hachée de bœuf ou de veau contenat une quantité de matière grasse INFÉRIEURE OU ÉGALE à 15% est recommandée afin de garantir au mieux la qualité nutritionnelle des plats et préparations</t>
  </si>
  <si>
    <t>Exemple : steack haché,égrené,boulettes,bolognaise</t>
  </si>
  <si>
    <t>ABATS boucherie B.</t>
  </si>
  <si>
    <t>ŒUFS</t>
  </si>
  <si>
    <t>Poisson et produits de la mer</t>
  </si>
  <si>
    <t>Produits reconstitués</t>
  </si>
  <si>
    <t>Préparations patissières</t>
  </si>
  <si>
    <t>CHARCUTERIE</t>
  </si>
  <si>
    <t xml:space="preserve">Agneau Brochette </t>
  </si>
  <si>
    <t xml:space="preserve">Bœuf Steack </t>
  </si>
  <si>
    <t xml:space="preserve">Veau Axoa </t>
  </si>
  <si>
    <t>Abats B. cœur</t>
  </si>
  <si>
    <t>Porc côte</t>
  </si>
  <si>
    <t>Volaille dinde</t>
  </si>
  <si>
    <t>Poisson cabillaud</t>
  </si>
  <si>
    <t>Andouillette</t>
  </si>
  <si>
    <t>Beignets</t>
  </si>
  <si>
    <t>Bouchée à la reine</t>
  </si>
  <si>
    <t xml:space="preserve"> Agneau Colombo</t>
  </si>
  <si>
    <t xml:space="preserve">Bœuf Bourguignon </t>
  </si>
  <si>
    <t>Veau blanquette</t>
  </si>
  <si>
    <t>Abats B. foie génisse</t>
  </si>
  <si>
    <t>Porc échine</t>
  </si>
  <si>
    <t>Volaille didonneau</t>
  </si>
  <si>
    <t>Œufs mollets</t>
  </si>
  <si>
    <t>Poisson calamars</t>
  </si>
  <si>
    <t>Boudin blanc</t>
  </si>
  <si>
    <t>Brandade</t>
  </si>
  <si>
    <t xml:space="preserve"> Agneau Côte</t>
  </si>
  <si>
    <t xml:space="preserve">Bœuf Braisé </t>
  </si>
  <si>
    <t>Veau brochette</t>
  </si>
  <si>
    <t>Abats B. foie veau</t>
  </si>
  <si>
    <t>Porc joue</t>
  </si>
  <si>
    <t>Volaille canard</t>
  </si>
  <si>
    <t>Œufs omelette+garniture</t>
  </si>
  <si>
    <t>Poisson colin</t>
  </si>
  <si>
    <t>Boudin noir</t>
  </si>
  <si>
    <t>Cordon bleu</t>
  </si>
  <si>
    <t xml:space="preserve"> Agneau Curry  </t>
  </si>
  <si>
    <t xml:space="preserve">Bœuf Brochette </t>
  </si>
  <si>
    <t>Veau carbonade</t>
  </si>
  <si>
    <t>Abats B. hampe</t>
  </si>
  <si>
    <t>Porc longe</t>
  </si>
  <si>
    <t>Volaille canette</t>
  </si>
  <si>
    <t>Poisson daurade</t>
  </si>
  <si>
    <t>Hachis parmentier</t>
  </si>
  <si>
    <t>Feuilleté garni</t>
  </si>
  <si>
    <t xml:space="preserve"> Agneau Gigot </t>
  </si>
  <si>
    <t xml:space="preserve">Bœuf Carbonade </t>
  </si>
  <si>
    <t>Veau chasseur</t>
  </si>
  <si>
    <t>Abats B. joue</t>
  </si>
  <si>
    <t>Porc palette</t>
  </si>
  <si>
    <t>Volaille coq</t>
  </si>
  <si>
    <t>Poisson eglefin</t>
  </si>
  <si>
    <t>Chipolatas</t>
  </si>
  <si>
    <t>lasagnes</t>
  </si>
  <si>
    <t>Flammekueche</t>
  </si>
  <si>
    <t xml:space="preserve"> Agneau Navarin </t>
  </si>
  <si>
    <t xml:space="preserve">Bœuf Daube </t>
  </si>
  <si>
    <t>Veau côte</t>
  </si>
  <si>
    <t>Abats B. langue</t>
  </si>
  <si>
    <t>Porc rôti</t>
  </si>
  <si>
    <t>Volaille gésiers</t>
  </si>
  <si>
    <t>Poisson flétan</t>
  </si>
  <si>
    <t>Farce</t>
  </si>
  <si>
    <t>Moussaka</t>
  </si>
  <si>
    <t>Quiche</t>
  </si>
  <si>
    <t xml:space="preserve"> Agneau Ragout </t>
  </si>
  <si>
    <t xml:space="preserve">Bœuf Estouffade </t>
  </si>
  <si>
    <t>Veau escalope</t>
  </si>
  <si>
    <t>Abats B. onglet</t>
  </si>
  <si>
    <t>Porc brochette</t>
  </si>
  <si>
    <t>Volaille lapin</t>
  </si>
  <si>
    <t>Poisson hoki</t>
  </si>
  <si>
    <t>Jambon braisé</t>
  </si>
  <si>
    <t>Nuggets</t>
  </si>
  <si>
    <t>Pizza</t>
  </si>
  <si>
    <t xml:space="preserve"> Agneau Sauté </t>
  </si>
  <si>
    <t xml:space="preserve">Bœuf Flamande </t>
  </si>
  <si>
    <t>Veau orloff</t>
  </si>
  <si>
    <t>Abats B. rognons</t>
  </si>
  <si>
    <t>Porc colombo</t>
  </si>
  <si>
    <t>Volaille pintade</t>
  </si>
  <si>
    <t>Poisson julienne</t>
  </si>
  <si>
    <t>Merguez</t>
  </si>
  <si>
    <t>Quenelle</t>
  </si>
  <si>
    <t>Tarte</t>
  </si>
  <si>
    <t xml:space="preserve"> Agneau Tajine </t>
  </si>
  <si>
    <t xml:space="preserve">Bœuf Goulash </t>
  </si>
  <si>
    <t>Veau osso bucco</t>
  </si>
  <si>
    <t>Abats B. tripes</t>
  </si>
  <si>
    <t>Porc grillade</t>
  </si>
  <si>
    <t>Volaille pintadeau</t>
  </si>
  <si>
    <t>Poisson lieu</t>
  </si>
  <si>
    <t>Lardons</t>
  </si>
  <si>
    <t>Poisson pané</t>
  </si>
  <si>
    <t>Tourte</t>
  </si>
  <si>
    <t xml:space="preserve">Bœuf Mijoté </t>
  </si>
  <si>
    <t>Veau marengo</t>
  </si>
  <si>
    <t>Porc petit salé</t>
  </si>
  <si>
    <t>Volaille poule</t>
  </si>
  <si>
    <t>Poisson lotte</t>
  </si>
  <si>
    <t>Paupiette</t>
  </si>
  <si>
    <t>Raviolis</t>
  </si>
  <si>
    <t xml:space="preserve">Bœuf Pot au feu </t>
  </si>
  <si>
    <t>Veau rôti</t>
  </si>
  <si>
    <t>Porc sauté</t>
  </si>
  <si>
    <t>Volaille poulet</t>
  </si>
  <si>
    <t>Poisson maquereau</t>
  </si>
  <si>
    <t>Poitrine</t>
  </si>
  <si>
    <t>Rissolette</t>
  </si>
  <si>
    <t xml:space="preserve">Bœuf Rôti </t>
  </si>
  <si>
    <t>Veau rougail</t>
  </si>
  <si>
    <t>Volaille blanquette</t>
  </si>
  <si>
    <t>Poisson moules</t>
  </si>
  <si>
    <t>Saucisse</t>
  </si>
  <si>
    <t xml:space="preserve">Bœuf Sauté </t>
  </si>
  <si>
    <t>Veau sauté</t>
  </si>
  <si>
    <t>Volaille brochette</t>
  </si>
  <si>
    <t>Poisson merlu</t>
  </si>
  <si>
    <t>Volaille curry</t>
  </si>
  <si>
    <t>Poisson raie</t>
  </si>
  <si>
    <t>Volaille émincé</t>
  </si>
  <si>
    <t>Poisson saumon</t>
  </si>
  <si>
    <t>Volaille escalope</t>
  </si>
  <si>
    <t>Poisson saumonette</t>
  </si>
  <si>
    <t>Volaille fricassée</t>
  </si>
  <si>
    <t>Poisson sole</t>
  </si>
  <si>
    <t>Volaille poule au pot</t>
  </si>
  <si>
    <t>Poisson thon</t>
  </si>
  <si>
    <t>Volaille rôti</t>
  </si>
  <si>
    <t>Poisson truite</t>
  </si>
  <si>
    <t>Volaille sauté</t>
  </si>
  <si>
    <t>Poisson blanquette</t>
  </si>
  <si>
    <t>Volaille sot l'y laisse</t>
  </si>
  <si>
    <t>Poisson brandade</t>
  </si>
  <si>
    <t>Volaille suprême</t>
  </si>
  <si>
    <t>Poisson brochette</t>
  </si>
  <si>
    <t>Volaille tajine</t>
  </si>
  <si>
    <t>Poisson cassolette</t>
  </si>
  <si>
    <t>Poisson curry</t>
  </si>
  <si>
    <t>Poisson darne</t>
  </si>
  <si>
    <t>Poisson dos</t>
  </si>
  <si>
    <t>Poisson émincé</t>
  </si>
  <si>
    <t>Poisson filet</t>
  </si>
  <si>
    <t>Poisson gratin</t>
  </si>
  <si>
    <t>Poisson lasagnes</t>
  </si>
  <si>
    <t>Poisson meunière</t>
  </si>
  <si>
    <t>Poisson paella</t>
  </si>
  <si>
    <t>Poisson papillotte</t>
  </si>
  <si>
    <t>Poisson pavé</t>
  </si>
  <si>
    <t>Poisson rizotto</t>
  </si>
  <si>
    <t>Poisson rougail</t>
  </si>
  <si>
    <t>Poisson steack</t>
  </si>
  <si>
    <t>Poisson tajine</t>
  </si>
  <si>
    <t>Garnitures : dénomination et exemples     Liste non exhaustive</t>
  </si>
  <si>
    <t>Légumes verts "Nature"</t>
  </si>
  <si>
    <t>Légumes verts en mélange</t>
  </si>
  <si>
    <t>Féculents "Nature"</t>
  </si>
  <si>
    <t>Féculents  en mélange</t>
  </si>
  <si>
    <t>Légumes secs</t>
  </si>
  <si>
    <t>Friture</t>
  </si>
  <si>
    <t>avec +/- beurre,crème,huile,jus de viande,persi,béchamel…</t>
  </si>
  <si>
    <t>en"Mélange" avec + de 50% de légumes</t>
  </si>
  <si>
    <t>avec +/- de matière grasse</t>
  </si>
  <si>
    <t>en"Mélange" avec + de 50% de féculments</t>
  </si>
  <si>
    <t>Garnitures frites, préfrites ou re-frites</t>
  </si>
  <si>
    <t>Tout plat d'accompagnement industriel ou "maison" cuit ou remis en température en friteuse est à limiter, au regard de la règlementation nutritionnelle</t>
  </si>
  <si>
    <t>Aubergine</t>
  </si>
  <si>
    <t>Jardinière de légumes</t>
  </si>
  <si>
    <t>Couscous</t>
  </si>
  <si>
    <t>Fèves</t>
  </si>
  <si>
    <t>Beignets de légumes</t>
  </si>
  <si>
    <t>Blette</t>
  </si>
  <si>
    <t>Gratin de légumes</t>
  </si>
  <si>
    <t>Gratin</t>
  </si>
  <si>
    <t>Flageolets</t>
  </si>
  <si>
    <t>Frites</t>
  </si>
  <si>
    <t>Poêlée de légumes</t>
  </si>
  <si>
    <t>céréales gourmandes</t>
  </si>
  <si>
    <t>Lasagnes aux légumes</t>
  </si>
  <si>
    <t>Haricots blancs</t>
  </si>
  <si>
    <t>PT.Boulangère</t>
  </si>
  <si>
    <t>Printanière de légumes</t>
  </si>
  <si>
    <t>Crozets</t>
  </si>
  <si>
    <t>Poëlée</t>
  </si>
  <si>
    <t>Haricots rouges</t>
  </si>
  <si>
    <t>PT.Dauphine</t>
  </si>
  <si>
    <t>Purée de légumes</t>
  </si>
  <si>
    <t>Gnocchis</t>
  </si>
  <si>
    <t>Pot au feu</t>
  </si>
  <si>
    <t>PT.Duchesse</t>
  </si>
  <si>
    <t>Purée</t>
  </si>
  <si>
    <t>Pois cassés</t>
  </si>
  <si>
    <t>PT.Rissolées</t>
  </si>
  <si>
    <t>Patates douces</t>
  </si>
  <si>
    <t>PT.Sautées</t>
  </si>
  <si>
    <t>Pätes</t>
  </si>
  <si>
    <t>PT.Paillasson</t>
  </si>
  <si>
    <t>P.de Terre</t>
  </si>
  <si>
    <t>Choucroute</t>
  </si>
  <si>
    <t>Topinambours</t>
  </si>
  <si>
    <t>Haricots beurre</t>
  </si>
  <si>
    <t>Panais</t>
  </si>
  <si>
    <t>Petits poids</t>
  </si>
  <si>
    <t>Poivrons</t>
  </si>
  <si>
    <t>Ratatouille</t>
  </si>
  <si>
    <t>Salade cuite</t>
  </si>
  <si>
    <t>Tomates</t>
  </si>
  <si>
    <t>Flan de légumes</t>
  </si>
  <si>
    <t>Tian de légumes</t>
  </si>
  <si>
    <t>Produits laitiers : dénomination et exemples   Liste non exhaustive</t>
  </si>
  <si>
    <t>Fromages par portion &lt; 100 mg de calcium</t>
  </si>
  <si>
    <t>Fromages par portions entre 100 et 150 mg de calcium</t>
  </si>
  <si>
    <t>Fromages par portions ≥ 150 mg de calcium</t>
  </si>
  <si>
    <t>FROMAGE&lt; 100 mg</t>
  </si>
  <si>
    <t>FROMAGE 100-150 mg</t>
  </si>
  <si>
    <t>FROMAGE ≥ 150 mg</t>
  </si>
  <si>
    <t>LAITAGE par portion</t>
  </si>
  <si>
    <t>20 g Maternelles</t>
  </si>
  <si>
    <t>30 g Primaires</t>
  </si>
  <si>
    <t>30 (à 40) g Ados-Adultes</t>
  </si>
  <si>
    <t>35 (à 40) g Ados-Adultes</t>
  </si>
  <si>
    <t>+ de 100g de calcium et- de 5g de lipides</t>
  </si>
  <si>
    <t>Les portions servies permettent la classification des fromages selon leur teneur en calcium. En entrée, le respect des grammages de ces portions par type de convives est impératif.</t>
  </si>
  <si>
    <t>Les portions servies permettent la classification des fromages selon leur teneur en calcium. En entrée, le respect des grammages par portion et par type de convives est impératif.</t>
  </si>
  <si>
    <t>Pour les laitages notamment, il convient de se référer aux valeurs nutritionnelles des produits et des préparations (cf, fiches techniques).</t>
  </si>
  <si>
    <t>Il est également recommandé de ne pas excéder 20 g de sucres simples par portion,soit 4 cuillères à café rases.</t>
  </si>
  <si>
    <t>Brie</t>
  </si>
  <si>
    <t>Bleus</t>
  </si>
  <si>
    <t>Camembert 45 %</t>
  </si>
  <si>
    <t>Camembert 45 % (si 35 g)</t>
  </si>
  <si>
    <t>Morbier</t>
  </si>
  <si>
    <t>Ossau-lraty</t>
  </si>
  <si>
    <t>Mini Babybel emmental ®</t>
  </si>
  <si>
    <t>Entremet/Flan "maison" ou à reconstituer(100ml)</t>
  </si>
  <si>
    <r>
      <t>Boursiin Ail&amp;FH</t>
    </r>
    <r>
      <rPr>
        <b/>
        <sz val="11"/>
        <rFont val="Calibri"/>
        <family val="2"/>
      </rPr>
      <t>®</t>
    </r>
  </si>
  <si>
    <r>
      <t>Boursiin Ail&amp;FH</t>
    </r>
    <r>
      <rPr>
        <b/>
        <sz val="11"/>
        <color theme="0"/>
        <rFont val="Calibri"/>
        <family val="2"/>
      </rPr>
      <t>®</t>
    </r>
  </si>
  <si>
    <t>Camembert 40 à 60 %</t>
  </si>
  <si>
    <t>Camembert 50 %</t>
  </si>
  <si>
    <t>Camembert 50 % (si 35 g)</t>
  </si>
  <si>
    <t>Mimolette</t>
  </si>
  <si>
    <t>Camembert 40 %</t>
  </si>
  <si>
    <t>Parmesan</t>
  </si>
  <si>
    <t>Mini Bonbel (unité 22 g) ®</t>
  </si>
  <si>
    <t>Faisselle ≤ 20% Mg</t>
  </si>
  <si>
    <r>
      <t>Boursiin nature</t>
    </r>
    <r>
      <rPr>
        <b/>
        <sz val="11"/>
        <color theme="0"/>
        <rFont val="Calibri"/>
        <family val="2"/>
      </rPr>
      <t>®</t>
    </r>
  </si>
  <si>
    <r>
      <t>Cantafrais(unité 16.6g)</t>
    </r>
    <r>
      <rPr>
        <b/>
        <sz val="10"/>
        <color theme="0"/>
        <rFont val="Calibri"/>
        <family val="2"/>
      </rPr>
      <t>®</t>
    </r>
  </si>
  <si>
    <t>Cantafrais (unité 156 g) ®</t>
  </si>
  <si>
    <t>Cantafrais (unité 166 g) ®</t>
  </si>
  <si>
    <t>Leerdammer ®</t>
  </si>
  <si>
    <t>Fourme d'Ambert</t>
  </si>
  <si>
    <t>Port-Salut ®</t>
  </si>
  <si>
    <t>Camembert 45 % (si 40 g)</t>
  </si>
  <si>
    <t>Fromage blanc ≤ 20% Mg(aromatisé,aux fruits)</t>
  </si>
  <si>
    <r>
      <t>Carré frais</t>
    </r>
    <r>
      <rPr>
        <b/>
        <sz val="11"/>
        <color theme="0"/>
        <rFont val="Calibri"/>
        <family val="2"/>
      </rPr>
      <t>®</t>
    </r>
  </si>
  <si>
    <r>
      <t>Cantadoux(unité 16.6g)</t>
    </r>
    <r>
      <rPr>
        <b/>
        <sz val="10"/>
        <color theme="0"/>
        <rFont val="Calibri"/>
        <family val="2"/>
      </rPr>
      <t>®</t>
    </r>
  </si>
  <si>
    <t>Cantadoux (unité 16,6 g)</t>
  </si>
  <si>
    <t>Cheddar</t>
  </si>
  <si>
    <t>Pyrennées</t>
  </si>
  <si>
    <t>Camembert 50 % (si 40 g)</t>
  </si>
  <si>
    <t>Mozzarella</t>
  </si>
  <si>
    <r>
      <t>Carré de l'Est</t>
    </r>
    <r>
      <rPr>
        <b/>
        <sz val="11"/>
        <color theme="0"/>
        <rFont val="Calibri"/>
        <family val="2"/>
      </rPr>
      <t>®</t>
    </r>
  </si>
  <si>
    <r>
      <t>Chanteneige(unité 16.6g)</t>
    </r>
    <r>
      <rPr>
        <b/>
        <sz val="10"/>
        <color theme="0"/>
        <rFont val="Calibri"/>
        <family val="2"/>
      </rPr>
      <t>®</t>
    </r>
  </si>
  <si>
    <t xml:space="preserve">Chanteneige® (unité 16.6 g) </t>
  </si>
  <si>
    <t>Chabichou</t>
  </si>
  <si>
    <t>Chanteneige (unité 25 g) ®</t>
  </si>
  <si>
    <t>Munster</t>
  </si>
  <si>
    <t>Lait 1/2 écrémé au verre (nature,sucré,aromatisé)</t>
  </si>
  <si>
    <t>Chèvre</t>
  </si>
  <si>
    <t>Feta 45 % Mg</t>
  </si>
  <si>
    <t>Chaource (si 35 g)</t>
  </si>
  <si>
    <t>Gouda</t>
  </si>
  <si>
    <t>Reblochon</t>
  </si>
  <si>
    <t>Ossau-lraly</t>
  </si>
  <si>
    <t>Petit suisse 20 Mg (que si 2 unités de 60g)</t>
  </si>
  <si>
    <t>Chaource</t>
  </si>
  <si>
    <t>Coulommiers</t>
  </si>
  <si>
    <t xml:space="preserve">Kiri crème® </t>
  </si>
  <si>
    <t xml:space="preserve">Chanteneige® (unité 16,5 g) </t>
  </si>
  <si>
    <t>Cantal</t>
  </si>
  <si>
    <t>Roquefort</t>
  </si>
  <si>
    <t>Yaourt au lait 1/2écrémé (nature,sucré,aromatisé)</t>
  </si>
  <si>
    <r>
      <t>Kiri au chèvre doux</t>
    </r>
    <r>
      <rPr>
        <b/>
        <sz val="11"/>
        <color theme="0"/>
        <rFont val="Calibri"/>
        <family val="2"/>
      </rPr>
      <t>®</t>
    </r>
  </si>
  <si>
    <r>
      <t>Kiri crème</t>
    </r>
    <r>
      <rPr>
        <b/>
        <sz val="11"/>
        <color theme="0"/>
        <rFont val="Calibri"/>
        <family val="2"/>
      </rPr>
      <t>®</t>
    </r>
  </si>
  <si>
    <t>Maasdam</t>
  </si>
  <si>
    <t>Kiri crème ®</t>
  </si>
  <si>
    <t>Beaufort</t>
  </si>
  <si>
    <t>Rouy</t>
  </si>
  <si>
    <t>Pavé d'Affinois (si 40 g) ®</t>
  </si>
  <si>
    <t>Yaourt au lait 1/2écrémé (aux fruits,brassé)</t>
  </si>
  <si>
    <t>Saint Marcelin</t>
  </si>
  <si>
    <t xml:space="preserve">Mini Babybel chèvre®  </t>
  </si>
  <si>
    <t>Mini Babybel chèvre ®</t>
  </si>
  <si>
    <t>Emmental</t>
  </si>
  <si>
    <t>Samos ®</t>
  </si>
  <si>
    <t>Pont l'Eveque</t>
  </si>
  <si>
    <t>Yaourt au lait entier (nature,sucré,aromatisé)</t>
  </si>
  <si>
    <t>Féta 45 %</t>
  </si>
  <si>
    <t>Saint Maure</t>
  </si>
  <si>
    <t>Mini Babybel chèvre®</t>
  </si>
  <si>
    <t>Pavé d'Affinois (si 35 g)®</t>
  </si>
  <si>
    <t>Comté</t>
  </si>
  <si>
    <t xml:space="preserve">Saint-Bricet (unité 25 g)® </t>
  </si>
  <si>
    <t>Yaourt au lait entier (aux fruits,brassé)</t>
  </si>
  <si>
    <r>
      <t>Saint Morët</t>
    </r>
    <r>
      <rPr>
        <b/>
        <sz val="11"/>
        <color theme="0"/>
        <rFont val="Calibri"/>
        <family val="2"/>
      </rPr>
      <t>®</t>
    </r>
  </si>
  <si>
    <t xml:space="preserve">Pavé d'Affinois® </t>
  </si>
  <si>
    <t>Tomme (si 35 g)</t>
  </si>
  <si>
    <t>Edam</t>
  </si>
  <si>
    <t>Saint-Nectaire</t>
  </si>
  <si>
    <t>Pont l'Evèque</t>
  </si>
  <si>
    <t>Gruyère</t>
  </si>
  <si>
    <t>Saint-Paulin</t>
  </si>
  <si>
    <r>
      <t>Pavé d'Affinois</t>
    </r>
    <r>
      <rPr>
        <b/>
        <sz val="11"/>
        <color theme="0"/>
        <rFont val="Calibri"/>
        <family val="2"/>
      </rPr>
      <t>®</t>
    </r>
  </si>
  <si>
    <t xml:space="preserve">Port-Salut® </t>
  </si>
  <si>
    <t>Tomme</t>
  </si>
  <si>
    <t>Maroilles</t>
  </si>
  <si>
    <t>Klri à la crème de lait</t>
  </si>
  <si>
    <t>Fromage &gt;150mg</t>
  </si>
  <si>
    <t>Pont l'Évèque</t>
  </si>
  <si>
    <t>La Vache qui rit ®</t>
  </si>
  <si>
    <t xml:space="preserve">La Vache qui rit® </t>
  </si>
  <si>
    <t>Feta 45 %</t>
  </si>
  <si>
    <t>Fromage 100-150mg</t>
  </si>
  <si>
    <t>Mini Babybel rouge (unité 22 g) ®</t>
  </si>
  <si>
    <t>Chaource (si 40 g)</t>
  </si>
  <si>
    <t>Rouy ®</t>
  </si>
  <si>
    <t>Fromage &lt; 100mg</t>
  </si>
  <si>
    <t>Mini BabybeL emmental</t>
  </si>
  <si>
    <t>Kiri a 'a crème de lait®</t>
  </si>
  <si>
    <t>La Vache qui rit</t>
  </si>
  <si>
    <t>Saint-Brice (unité 25 g) ®</t>
  </si>
  <si>
    <t xml:space="preserve">Rouy® </t>
  </si>
  <si>
    <t>Kiri a a crème de lait ®</t>
  </si>
  <si>
    <t>St-Nectaire</t>
  </si>
  <si>
    <t>Minl Babybel emmental ®</t>
  </si>
  <si>
    <t xml:space="preserve">Mini Bonbel (unité 22 g)® </t>
  </si>
  <si>
    <t>Tomme (si 40 g)</t>
  </si>
  <si>
    <t>Saint-Bricet (unité 25 g) ®</t>
  </si>
  <si>
    <t xml:space="preserve">Minii Babybel rouge (unité 22 g)® </t>
  </si>
  <si>
    <t>Desserts : dénomination et exemples     Liste non exhaustive</t>
  </si>
  <si>
    <t>Dessert sucré</t>
  </si>
  <si>
    <t>Biscuits</t>
  </si>
  <si>
    <t>Fruit cru</t>
  </si>
  <si>
    <t>Fruit cuit</t>
  </si>
  <si>
    <t>moins de 20 g de sucres par portion</t>
  </si>
  <si>
    <t>Féculent</t>
  </si>
  <si>
    <t>en fonction de la saison</t>
  </si>
  <si>
    <t>contenant par portion moins de 20 g de sucres</t>
  </si>
  <si>
    <t>selon les indications nutritionnelles de la fiche technique du produit ou de la recette</t>
  </si>
  <si>
    <t>en limitant la quantité de sucre par portion a 20 g de sucres maxi (cf desserts maison)</t>
  </si>
  <si>
    <t>Afin de limiter la consommation de sucres simples, il est important de réduire leur présence au sein des desserts.</t>
  </si>
  <si>
    <t>Ainsi les desserts faits maison, sucrés ou à base de féculents, ne devront pas contenir plus de 20 g de sucres simples, par portion (cf grammages recommandés par type de convive).</t>
  </si>
  <si>
    <t>Exemples riz au lait, crème pâtissière, crème anglaise, oeufs au lait, gâteau de semoule, panacotta, crème caramel...</t>
  </si>
  <si>
    <t>Dessert crudité</t>
  </si>
  <si>
    <t>Dessert Cuidité</t>
  </si>
  <si>
    <t>Dessert Féculent</t>
  </si>
  <si>
    <t>Dessert Patisserie</t>
  </si>
  <si>
    <t>Dessert Biscuit</t>
  </si>
  <si>
    <t>Cocktail de fruit</t>
  </si>
  <si>
    <t>Bouillie (maïzena)</t>
  </si>
  <si>
    <t>Abricotine</t>
  </si>
  <si>
    <t>Baba</t>
  </si>
  <si>
    <t>Boudoirs</t>
  </si>
  <si>
    <t>Ananas</t>
  </si>
  <si>
    <t>Clafoutis</t>
  </si>
  <si>
    <t>Bavarois</t>
  </si>
  <si>
    <t>Beignet</t>
  </si>
  <si>
    <t>Broyé du Poitou</t>
  </si>
  <si>
    <t>Abricot</t>
  </si>
  <si>
    <t>Fruit au sirop</t>
  </si>
  <si>
    <t>Crème pâtissière</t>
  </si>
  <si>
    <t>Crème au caramel</t>
  </si>
  <si>
    <t>Biscuit roulé</t>
  </si>
  <si>
    <t>Cigarette russe</t>
  </si>
  <si>
    <t>Banane</t>
  </si>
  <si>
    <t>Fruit cuit au four</t>
  </si>
  <si>
    <t>Crème persane (tapioca)</t>
  </si>
  <si>
    <t>Crème aux œufs</t>
  </si>
  <si>
    <t>Brioche</t>
  </si>
  <si>
    <t>Crêpe sucrée (1 unité)</t>
  </si>
  <si>
    <t>Brugnon</t>
  </si>
  <si>
    <t>Oreillons de fruit</t>
  </si>
  <si>
    <t>Far breton</t>
  </si>
  <si>
    <t>Crème anglaise</t>
  </si>
  <si>
    <t>Brownie</t>
  </si>
  <si>
    <t>Galette bretonne</t>
  </si>
  <si>
    <t>Cerise</t>
  </si>
  <si>
    <t>Pruneau</t>
  </si>
  <si>
    <t>Flan pâtissier (sans pâte)</t>
  </si>
  <si>
    <t>Crème brûlée</t>
  </si>
  <si>
    <t>Cake</t>
  </si>
  <si>
    <t>Madeleine</t>
  </si>
  <si>
    <t>Clémentine</t>
  </si>
  <si>
    <t>Rhubarbe</t>
  </si>
  <si>
    <t>Gâteau de riz! de semoule</t>
  </si>
  <si>
    <t>Crème Danette ®</t>
  </si>
  <si>
    <t>Chausson</t>
  </si>
  <si>
    <t>Palmito ®</t>
  </si>
  <si>
    <t>Fraise</t>
  </si>
  <si>
    <t>Pain perdu</t>
  </si>
  <si>
    <t>Crème Monl•Banc ®</t>
  </si>
  <si>
    <t>Chouquettes</t>
  </si>
  <si>
    <t>Petit.beurre</t>
  </si>
  <si>
    <t>Framboise</t>
  </si>
  <si>
    <t>Pudding</t>
  </si>
  <si>
    <t>Crème renversée</t>
  </si>
  <si>
    <t>Cookie</t>
  </si>
  <si>
    <t>Spéculoos ®</t>
  </si>
  <si>
    <t>Kiwi</t>
  </si>
  <si>
    <t>Riz / Semoule au lait</t>
  </si>
  <si>
    <t>Crème Yabon ®</t>
  </si>
  <si>
    <t>Crumble</t>
  </si>
  <si>
    <t>Litchi</t>
  </si>
  <si>
    <t>Taboulé sucré aux fruits</t>
  </si>
  <si>
    <t>Flan gélifié</t>
  </si>
  <si>
    <t>Donuts</t>
  </si>
  <si>
    <t>Mangue</t>
  </si>
  <si>
    <t>Tapioca au coulis</t>
  </si>
  <si>
    <t>Glaces</t>
  </si>
  <si>
    <t>Eclair</t>
  </si>
  <si>
    <t>Melon</t>
  </si>
  <si>
    <t xml:space="preserve">Tourteau fromager </t>
  </si>
  <si>
    <t>Ile flottante</t>
  </si>
  <si>
    <t>Feuilleté</t>
  </si>
  <si>
    <t>Mûre</t>
  </si>
  <si>
    <t>Liégeois</t>
  </si>
  <si>
    <t>Flan pâtissier</t>
  </si>
  <si>
    <t>Myrtille</t>
  </si>
  <si>
    <t>Mousse</t>
  </si>
  <si>
    <t>Fondant au chocolat</t>
  </si>
  <si>
    <t>Nectarine</t>
  </si>
  <si>
    <t>Panacotta</t>
  </si>
  <si>
    <t>Frangipane</t>
  </si>
  <si>
    <t>Orange</t>
  </si>
  <si>
    <t>CEufs au lait</t>
  </si>
  <si>
    <t xml:space="preserve">Gâteau au chocolat </t>
  </si>
  <si>
    <t>Pamplemousse</t>
  </si>
  <si>
    <t>Viennois</t>
  </si>
  <si>
    <t>Gâteau basque</t>
  </si>
  <si>
    <t>Pastèque</t>
  </si>
  <si>
    <t>Gaufre</t>
  </si>
  <si>
    <t>Pêche</t>
  </si>
  <si>
    <t>Génoise</t>
  </si>
  <si>
    <t>Poire</t>
  </si>
  <si>
    <t>Moelleux au chocolat</t>
  </si>
  <si>
    <t>Pomme</t>
  </si>
  <si>
    <t>Milefeuilles</t>
  </si>
  <si>
    <t>Prune</t>
  </si>
  <si>
    <t>Muffin</t>
  </si>
  <si>
    <t>Raisin</t>
  </si>
  <si>
    <t xml:space="preserve">Paris•Brest </t>
  </si>
  <si>
    <t>Smoothie</t>
  </si>
  <si>
    <t xml:space="preserve">Quatre•quart </t>
  </si>
  <si>
    <t>Brochette de Puits frais</t>
  </si>
  <si>
    <t xml:space="preserve">Tarte au chocolat </t>
  </si>
  <si>
    <t>Carpaccio</t>
  </si>
  <si>
    <t xml:space="preserve">Tarte aux fruits </t>
  </si>
  <si>
    <t>Entier de saison</t>
  </si>
  <si>
    <t>Tarte bourdaloue</t>
  </si>
  <si>
    <t>Salade de fruits frais</t>
  </si>
  <si>
    <t>Tarte tatin</t>
  </si>
  <si>
    <t>Tiramisu</t>
  </si>
  <si>
    <t>Collez les produits dans le cadencier ou le planning</t>
  </si>
  <si>
    <t>Pour élaborer un menu tenez compte de plusieurs éléments</t>
  </si>
  <si>
    <t>Élaborer un menu en 10 étapes</t>
  </si>
  <si>
    <t>Texture</t>
  </si>
  <si>
    <t>Choisir le plat principal</t>
  </si>
  <si>
    <t>Choisir le légume d'accompagnement</t>
  </si>
  <si>
    <t>Choisir  le hors d'œuvre</t>
  </si>
  <si>
    <t>muscle</t>
  </si>
  <si>
    <t>Choisir le dessert</t>
  </si>
  <si>
    <t>Complétez avec le laitage</t>
  </si>
  <si>
    <t>Choisir un mode de cuisson pour le plat</t>
  </si>
  <si>
    <t>reconstitué</t>
  </si>
  <si>
    <t>Choisir la couleur de la sauce pour le plat</t>
  </si>
  <si>
    <t>Entrée CRUDITÉ</t>
  </si>
  <si>
    <t>Choisir un mode de cuisson pour le légume</t>
  </si>
  <si>
    <t>Entrée CUIDITÉ</t>
  </si>
  <si>
    <t>Choisir la couleur de la sauce pour le légume</t>
  </si>
  <si>
    <t>Équilibrez le tout en tenant compte des fréquences du Gem-Rcn</t>
  </si>
  <si>
    <t>&lt; 100 mg calcium</t>
  </si>
  <si>
    <t>Destination</t>
  </si>
  <si>
    <t>Plat principal</t>
  </si>
  <si>
    <t>100 et 150 mg de calcium</t>
  </si>
  <si>
    <t>au gratin</t>
  </si>
  <si>
    <t>Légume</t>
  </si>
  <si>
    <t>Hors d'œuvre</t>
  </si>
  <si>
    <t>Famille de produits</t>
  </si>
  <si>
    <t>≥ 150 mg de calcium</t>
  </si>
  <si>
    <t>Dessert</t>
  </si>
  <si>
    <t>Laitage</t>
  </si>
  <si>
    <t>LAITAGE '+ 100g calcium</t>
  </si>
  <si>
    <t xml:space="preserve">LAITAGE </t>
  </si>
  <si>
    <t>Cuisson du plat</t>
  </si>
  <si>
    <t>Couleur du plat</t>
  </si>
  <si>
    <t>+ 100g calcium - 5g lipides</t>
  </si>
  <si>
    <t>+ Féculent</t>
  </si>
  <si>
    <t>Dessert CUIDITÉ</t>
  </si>
  <si>
    <t>Code couleurs diététiques</t>
  </si>
  <si>
    <t>Sauce pour le plat</t>
  </si>
  <si>
    <t xml:space="preserve">Couleur de la sauce </t>
  </si>
  <si>
    <t>Dessert CRUDITÉ</t>
  </si>
  <si>
    <t>Crudités Hex #008000</t>
  </si>
  <si>
    <t>Cuisson du légume</t>
  </si>
  <si>
    <t>moins de 20 g de sucres</t>
  </si>
  <si>
    <t>Cuidités Hex #99CC00</t>
  </si>
  <si>
    <t>Sauce pour le légume</t>
  </si>
  <si>
    <t>Sans sauce nature</t>
  </si>
  <si>
    <t>Féculents Hex #800000</t>
  </si>
  <si>
    <t>FÉCULENTS sucres</t>
  </si>
  <si>
    <t>Équilibrez  Gem-Rcn</t>
  </si>
  <si>
    <t>Fréquences</t>
  </si>
  <si>
    <t>saccarose+glucose+inverti</t>
  </si>
  <si>
    <t>Ne pas confondre la couleur visuelle pour une harmonie dans l'assiette</t>
  </si>
  <si>
    <t>et les couleurs "diététiques" pour un bon équilibre du menu</t>
  </si>
  <si>
    <t>sans sauce ou blanche</t>
  </si>
  <si>
    <t xml:space="preserve">VIANDE/VIDE </t>
  </si>
  <si>
    <t>sauce blonde</t>
  </si>
  <si>
    <t>A piécer avant cuisson longue</t>
  </si>
  <si>
    <t>sauce verte</t>
  </si>
  <si>
    <t>Piécée a cuisson courte</t>
  </si>
  <si>
    <t>H.O.  légumes Multiples</t>
  </si>
  <si>
    <t>sauce brune</t>
  </si>
  <si>
    <t>Piécée a cuisson longue</t>
  </si>
  <si>
    <t>sauce ragout</t>
  </si>
  <si>
    <t>Découpée a cuisson longue</t>
  </si>
  <si>
    <t>sauce rouge</t>
  </si>
  <si>
    <t>Hiver : Janvier-Février-Mars</t>
  </si>
  <si>
    <t>A trancher sans cuisson</t>
  </si>
  <si>
    <t>Printemps : Avril-Mai-Juin</t>
  </si>
  <si>
    <t>VIANDE FRAICHE</t>
  </si>
  <si>
    <t>Été : Juillet-Aout-Septembre</t>
  </si>
  <si>
    <t>Automne : Octobre-Novembre-Décembre</t>
  </si>
  <si>
    <t>rouge Hex #FF0000</t>
  </si>
  <si>
    <t>bleu Hex #99CCFF</t>
  </si>
  <si>
    <t>Sous vide à couper</t>
  </si>
  <si>
    <t>bleu Hex #6699FF</t>
  </si>
  <si>
    <t>CUITE S/ VIDE</t>
  </si>
  <si>
    <t>bleu Hex #007FFF</t>
  </si>
  <si>
    <t>VIANDE SURGELÉE</t>
  </si>
  <si>
    <t>à cuisson courte</t>
  </si>
  <si>
    <t>bleu Hex #3366FF</t>
  </si>
  <si>
    <t>à cuisson longue</t>
  </si>
  <si>
    <t>CUITE à trancher</t>
  </si>
  <si>
    <t>CUITE à servir</t>
  </si>
  <si>
    <t>CUITE en tranche</t>
  </si>
  <si>
    <t>LÉGUME SURGELÉ</t>
  </si>
  <si>
    <t>A CUIRE</t>
  </si>
  <si>
    <t>CUIT</t>
  </si>
  <si>
    <t>LÉGUME FRAIS</t>
  </si>
  <si>
    <t>LÉGUME  SOUS VIDE</t>
  </si>
  <si>
    <t>LÉGUME  APPERTISÉ</t>
  </si>
  <si>
    <t>MODÈLE PAYSAGE DE 36 LIGNES  - 4 SEMAINES DE 7 JOURS  MIDI ET SOIR  vous pouvez augmenter l'affichage à Zoom 150% pour les saisies produits comme le Lundi</t>
  </si>
  <si>
    <t>CADENCIER MENSUEL . Exemple du Lundi vous avez une ligne pour saisir les produits . Autre modèle le Mercredi . A vous de choisir</t>
  </si>
  <si>
    <t>Crudité</t>
  </si>
  <si>
    <t>Carottes râpées</t>
  </si>
  <si>
    <t>sauce Bourguignonne</t>
  </si>
  <si>
    <t>Féculents ou légume secs</t>
  </si>
  <si>
    <t>Yaourt au lait 1/2écrémé</t>
  </si>
  <si>
    <t>Compote de pommes</t>
  </si>
  <si>
    <t>Crêpe nutella</t>
  </si>
  <si>
    <t>Vous pouvez masquer</t>
  </si>
  <si>
    <t>les lignes inutiles</t>
  </si>
  <si>
    <t>ECOLE JULES FERRY</t>
  </si>
  <si>
    <t>Semaines :</t>
  </si>
  <si>
    <t>Semaine 1  MIDI</t>
  </si>
  <si>
    <t>entrée patissière</t>
  </si>
  <si>
    <t>Volaille</t>
  </si>
  <si>
    <t>"=T3</t>
  </si>
  <si>
    <t>Cuidités fruit cuit</t>
  </si>
  <si>
    <t>Crudités fruit cru</t>
  </si>
  <si>
    <t>GAUCHE(T3;2)</t>
  </si>
  <si>
    <t>https://forums.commentcamarche.net/forum/affich-28551595-afficher-une-date-celle-du-lundi-en-fonction-du-n-semaine</t>
  </si>
  <si>
    <t>Semaine 2  MIDI</t>
  </si>
  <si>
    <t>ATTENTION si vous saisissez une date antérieure à la date du jour vous planifiez pour l'année suivante</t>
  </si>
  <si>
    <t>Charcuterie ou pdts reconstitués</t>
  </si>
  <si>
    <t>Bœuf-Veau ou Agneau</t>
  </si>
  <si>
    <t>à partir de la formule de michel, donne sur l'année suivante si la semaine est antérieure d'un mois (environ) à la semaine actuelle :</t>
  </si>
  <si>
    <r>
      <t>7*A1+DATE(ANNEE(AUJOURDHUI())+(ENT(A1*7/30)&lt;MOIS(AUJOURDHUI())</t>
    </r>
    <r>
      <rPr>
        <b/>
        <sz val="10"/>
        <color rgb="FFFF0000"/>
        <rFont val="Calibri"/>
        <family val="2"/>
        <scheme val="minor"/>
      </rPr>
      <t>-1</t>
    </r>
    <r>
      <rPr>
        <sz val="10"/>
        <rFont val="Calibri"/>
        <family val="2"/>
        <scheme val="minor"/>
      </rPr>
      <t>);1;1)-JOURSEM(DATE(ANNEE(AUJOURDHUI())+(ENT(A1*7/30)&lt;MOIS(AUJOURDHUI())</t>
    </r>
    <r>
      <rPr>
        <b/>
        <sz val="10"/>
        <color rgb="FFFF0000"/>
        <rFont val="Calibri"/>
        <family val="2"/>
        <scheme val="minor"/>
      </rPr>
      <t>-1</t>
    </r>
    <r>
      <rPr>
        <sz val="10"/>
        <rFont val="Calibri"/>
        <family val="2"/>
        <scheme val="minor"/>
      </rPr>
      <t>);1;3))-3</t>
    </r>
  </si>
  <si>
    <t>légume sec ou Féculents</t>
  </si>
  <si>
    <t>légumes</t>
  </si>
  <si>
    <t>Féculents ou légume sec</t>
  </si>
  <si>
    <t>Cuidités légumes</t>
  </si>
  <si>
    <t>Remplacer les deux -1 par -2 si on désire la bascule 2 mois avant (etc)</t>
  </si>
  <si>
    <t>Semaine 3  MIDI</t>
  </si>
  <si>
    <t>Lapin ou Canard</t>
  </si>
  <si>
    <t>Abats ou Bœuf</t>
  </si>
  <si>
    <t>Crudités fruit</t>
  </si>
  <si>
    <t>Cuidités Fruit</t>
  </si>
  <si>
    <t>Semaine 4  MIDI</t>
  </si>
  <si>
    <t>Entrée Patissière</t>
  </si>
  <si>
    <t>Veau ou Agneau</t>
  </si>
  <si>
    <t>Bœuf ou Abats</t>
  </si>
  <si>
    <t>Semaine 5  MIDI</t>
  </si>
  <si>
    <t>Entrée Protidique</t>
  </si>
  <si>
    <t>Oeuf ou Volaille</t>
  </si>
  <si>
    <t>FOYER LOGEMENT ALFRED</t>
  </si>
  <si>
    <t>Semaine 1 SOIR</t>
  </si>
  <si>
    <t>Semaine 2  SOIR</t>
  </si>
  <si>
    <t>Semaine 3  SOIR</t>
  </si>
  <si>
    <t>Semaine 4  SOIR</t>
  </si>
  <si>
    <t>Semaine 5  SOIR</t>
  </si>
  <si>
    <t>Que faut-il faire</t>
  </si>
  <si>
    <t>NE TOUCHEZ PAS A CE CALENDRIER</t>
  </si>
  <si>
    <t>A - Saisir la date du premier Lundi cellule F 9</t>
  </si>
  <si>
    <t>Utilisé pour la MFC des jours fériés</t>
  </si>
  <si>
    <t>B Coller ou remplacer ce que vous voulez sur la feuille</t>
  </si>
  <si>
    <t xml:space="preserve"> Mise en Forme Conditionnelle des jours fériés</t>
  </si>
  <si>
    <t>Semaine</t>
  </si>
  <si>
    <t>=ANNEE(F9)</t>
  </si>
  <si>
    <t>Regardez les formules en cliquant dessus</t>
  </si>
  <si>
    <t>Jour de l'An</t>
  </si>
  <si>
    <t>Lundi Pâques</t>
  </si>
  <si>
    <t>1er Mai</t>
  </si>
  <si>
    <t>Armistice 39-45</t>
  </si>
  <si>
    <t>Jeudi Ascencion</t>
  </si>
  <si>
    <t>Lundi Pentecôte</t>
  </si>
  <si>
    <t>Armistice 14-18</t>
  </si>
  <si>
    <t>A - Saisir la date du premier Lundi cellule D 9</t>
  </si>
  <si>
    <t>PLAN ALIMENTAIRE SUR 5 SEMAINES MIDI ET SOIR</t>
  </si>
  <si>
    <t>.</t>
  </si>
  <si>
    <t>=ANNEE(M5)</t>
  </si>
  <si>
    <t>DATES AUTOMATIQUES NE SAISISSEZ QUE LA DATE DU PREMIER LUNDI CELLULE D 9</t>
  </si>
  <si>
    <t>Lorsque vous saisissez la date du premier Lundi cellule D 9</t>
  </si>
  <si>
    <t>les N° de semaine s'affichent automatiquement avec une formule</t>
  </si>
  <si>
    <t>(ENT(MOD(ENT((D9-2)/7)+0.6;52+5/28))+1)</t>
  </si>
  <si>
    <t>Autre formule pour vous aider à "phosphorer" : Afficher une date (celle du lundi) en fonction du n° semaine &gt; Lien</t>
  </si>
  <si>
    <t>PLAN ALIMENTAIRE SUR 5 SEMAINES LE MIDI</t>
  </si>
  <si>
    <t>Quoi dans mon assiette</t>
  </si>
  <si>
    <t>https://quoidansmonassiette.fr/portions-proteines-vegetales-et-animales-reperes-sources-qualite-nutritionnelle/</t>
  </si>
  <si>
    <t>Objectifs Manger Bouger</t>
  </si>
  <si>
    <t>http://mangerbouger.be/-Professionnels-</t>
  </si>
  <si>
    <t>HO&gt; 15 % MG</t>
  </si>
  <si>
    <t xml:space="preserve">fond jaune 27 </t>
  </si>
  <si>
    <t>Charcuteries telles rillettes, pâté de campagne, terrines de canard, pâté de lapin… et aussi les préparations chaudes telles que feuilletés, friands, la quiche lorraine, croissants au jambon… et encore entrées froides comme le guacamole, céleri rémoulade,macédoine de légumes avec mayonnaise, salade piémontaise…</t>
  </si>
  <si>
    <t>l'encre correspond au groupe d'aliments (vert, rouge ou marron)</t>
  </si>
  <si>
    <t>HO  crudités</t>
  </si>
  <si>
    <t>fond vert  10 et encre blanche</t>
  </si>
  <si>
    <t>Augmenter la consommation de fruits, de légumes crus</t>
  </si>
  <si>
    <t>HO crudités</t>
  </si>
  <si>
    <t>OU  fond blanc et encre vert  10</t>
  </si>
  <si>
    <t xml:space="preserve">HO cuidités </t>
  </si>
  <si>
    <t>fond citron vert 43 et encre noire</t>
  </si>
  <si>
    <t>HO cuidités</t>
  </si>
  <si>
    <t xml:space="preserve">OU  fond blanc et encre citron vert 43 </t>
  </si>
  <si>
    <t>Frits ou pré-frits &gt; 15 % MG</t>
  </si>
  <si>
    <t>fond jaune 27 et encre noire</t>
  </si>
  <si>
    <t>FRITURE</t>
  </si>
  <si>
    <t>Féculents (couleur diététique)</t>
  </si>
  <si>
    <t>Cordons bleus, aliments panés</t>
  </si>
  <si>
    <t xml:space="preserve">Plats  P/L&lt; ou = à 1 </t>
  </si>
  <si>
    <t>fond or 44</t>
  </si>
  <si>
    <t>Plats protidiques ayant un rapport P/L&lt; ou = à 1 (le critère P/L ne s’applique pas aux plats aux œufs)  fond or 44  encre appropriée au groupe d'aliments (rouge ou marron ou vert foncé)</t>
  </si>
  <si>
    <t>Préparations de type légumes farcis,boulettes de viandes, bolognaises réalisés avec du steak à 20 % ou plus de matière grasse ; les bouchées à la reine,quiches, quenelles, omelettes garnies (fromage, lardons, pommes de terre rissolées), saucisses, de volaille, cordons bleus, steaks du cervelas, beignets fromager ; les viandes hachées de bœuf ou de veau, ou de l’égrené de bœuf à 20 % de MG.</t>
  </si>
  <si>
    <t>Plats  P/L&lt; ou = à 1</t>
  </si>
  <si>
    <t>encre appropriée au groupe d'aliments (rouge ou marron ou vert foncé)</t>
  </si>
  <si>
    <t xml:space="preserve">Les plats composés à 100% d’oeuf ne sont pas concernés, du fait de leur action bénéfique dans le rééquilibrage des apports en acides gras essentiels, et la qualité de leurs protéines. </t>
  </si>
  <si>
    <t>Filet de Poisson 100%</t>
  </si>
  <si>
    <t>fond prune 54 encre blanche</t>
  </si>
  <si>
    <t xml:space="preserve">OU fond blanc encre prune 54 </t>
  </si>
  <si>
    <t xml:space="preserve"> 70 % de poisson, et ayant un P/L&gt; ou = 2</t>
  </si>
  <si>
    <t>fond rose saumon 38  - encre noire</t>
  </si>
  <si>
    <t xml:space="preserve">Darne, filets, dés, émiettés eventuellement reconstitués de cabillaud, merlan, truite, thon, saumon,..Recettes type brandade, paella, gratin ou poisson meunière </t>
  </si>
  <si>
    <t xml:space="preserve">OU fond blanc encre rouge </t>
  </si>
  <si>
    <t>Viandes non hachées</t>
  </si>
  <si>
    <t>fond rose saumon 38  encre noire italique</t>
  </si>
  <si>
    <t>Viandes non hachées de boeuf, veau ou agneau, ou d’abats de boucherie</t>
  </si>
  <si>
    <t>OU fond blanc encre rouge italique</t>
  </si>
  <si>
    <t xml:space="preserve">Viande hachée &gt; 10% de lipides </t>
  </si>
  <si>
    <t>fond or 44  encre noire</t>
  </si>
  <si>
    <t xml:space="preserve">Plat moins de 70 % protidique </t>
  </si>
  <si>
    <t>fond corail 38  encre noire italique</t>
  </si>
  <si>
    <t xml:space="preserve">Préparations ou plats prêts à consommer à base de viande,de poisson, d’œuf et/ou de fromage, contenant moins de 70 % du grammage recommandé pour la denrée protidique des plats composés  fond corail 38  encre noire italique  OU fond blanc encre rose italique </t>
  </si>
  <si>
    <t xml:space="preserve">OU fond blanc encre rose italique </t>
  </si>
  <si>
    <t xml:space="preserve">Pizzas, , quiches, croque-monsieur, hachis parmentier, brandades, moussakas, cannellonis, raviolis, légumes farcis, nuggets, panés, gratins de viande , </t>
  </si>
  <si>
    <t>Poissons gras tels que thon, sardine, saumon, maquereau bar (loup), roussette (saumonette) ou truite,  etc. (=rééquilibrage des apports en acides gras essentiels)</t>
  </si>
  <si>
    <t>Légumes crus</t>
  </si>
  <si>
    <t>fond vert marin 50 et encre blanche</t>
  </si>
  <si>
    <t>Tous types de salades servies en garniture de plats</t>
  </si>
  <si>
    <t>Tous les légumes Brocolis, choux, carottes, champignons, courgettes, épinards, haricots verts, macédoine, navets, petits pois, ratatouille... Quand une recette associe une base de légumes cuits à une base de féculents, cette recette est comptabilisée dans les fréquences de services de légumes cuits dès lors que ces derniers représentent plus de 50 % des ingrédients totaux servis.</t>
  </si>
  <si>
    <t>Légumes cuits, autres que secs</t>
  </si>
  <si>
    <t>Augmenter la consommation de fruits, de légumes</t>
  </si>
  <si>
    <t xml:space="preserve">Féculents </t>
  </si>
  <si>
    <t>fond BRUN 40  - encre noire</t>
  </si>
  <si>
    <t xml:space="preserve">Augmenter les apports en fibres et vitamines </t>
  </si>
  <si>
    <t>OU fond blanc encre marron 53</t>
  </si>
  <si>
    <t>Tubercules : pommes de terre, patates douces, topinambours...Fruits amylacés : châtaignes   Riz et céréales de blé (pâtes, semoule, boulgour), de maïs (polente) ou quinoa</t>
  </si>
  <si>
    <t>frites,pommes de terre frites, pommes de terre rissolées, pommes dauphine, pommes duchesse, beignets de légumes</t>
  </si>
  <si>
    <t xml:space="preserve">Fromages =&gt; 150mg de calcium </t>
  </si>
  <si>
    <t>fond BLEU CLAIR 41  - encre blanche</t>
  </si>
  <si>
    <t>Pâtes pressées cuites (emmenthal, comté…) Pâtes pressées non cuites (reblochon, cantal…) Pâtes persillées (bleu des Causses, roquefort…) Pâtes molles (vacherin, camenbert à 40% MG…)</t>
  </si>
  <si>
    <t>OU fond blanc encre bleu 5</t>
  </si>
  <si>
    <t xml:space="preserve">Fromages calcium entre 100mg et moins de 150mg </t>
  </si>
  <si>
    <t>fond BLEU MOYEN 37  - encre noire</t>
  </si>
  <si>
    <t>Pâtes molles à croûte fleurie (camenbert à 45% MG, brie…) Pâtes molles à croûte lavée (munster, livarot…) Pâtes persillées (bleu de Bresse) Fromages fondus, Fromage de Brebis (perail ossau-iraty)</t>
  </si>
  <si>
    <t xml:space="preserve">OU fond blanc encre indigo 55 </t>
  </si>
  <si>
    <t>Laitages/desserts lactés + de 100mg calcium moins 5g lipides</t>
  </si>
  <si>
    <t>fond VERT D'EAU 42  - encre noire</t>
  </si>
  <si>
    <t>Augmenter les apports calciques</t>
  </si>
  <si>
    <t xml:space="preserve">OU fond blanc encre vert d'eau 42 </t>
  </si>
  <si>
    <t xml:space="preserve">Yaourts, fromages blancs (faiselle, fromage blanc nature,…) Fromage frais (petits-suisse) Desserts lactés (entremets, riz au lait, laits gélifiés, crèmes dessert... </t>
  </si>
  <si>
    <t>Desserts contenant plus de 15 % de lipides</t>
  </si>
  <si>
    <t>Pâtisseries comme les beignets, les viennoiseries, gaufres, crêpes fourrées au chocolat, gâteaux à la crème, gâteaux au chocolat, brownies au chocolat et aux noix, quatre quart, gâteaux moelleux chocolatés, biscuits secs chocolatés, galettes ou sablés, goûters chocolatés fourrés, gaufrettes fourrées, madeleines,biscuits secs feuilletés type palmier et cookies au chocolat, ainsi que d’autres desserts comme les tiramisus , crèmes brûlées et nougats glacés</t>
  </si>
  <si>
    <t>Desserts contenant plus de 15 % de lipides fond jaune 27 l'encre correspond au groupe d'aliments (vert, rouge ou marron)</t>
  </si>
  <si>
    <t>dessert fruits cuits et Autres desserts</t>
  </si>
  <si>
    <t>Desserts ou laitages + 20g glucides et moins 15% lipides</t>
  </si>
  <si>
    <t>fond lavande 39 encre noire</t>
  </si>
  <si>
    <t>Desserts contenant moins de 15 % de lipides et plus de 20 g de glucides simples totaux par portion fond lavande 39 encre noire fond blanc encre lavande 41</t>
  </si>
  <si>
    <t>fond blanc encre lavande 39</t>
  </si>
  <si>
    <t>Fruits pressés riches en vitamine C, ou un jus d'agrumes (6) à teneur garantie en vitamine C (200ml)</t>
  </si>
  <si>
    <t>Tous types de fruits crus courants riches en vitamine C sont par exemple les agrumes, le kiwi,la fraise, le melon, la nectarine, l’ananas</t>
  </si>
  <si>
    <t xml:space="preserve">OU  fond blanc et encre vert 10 </t>
  </si>
  <si>
    <t>Desserts moins  15% MG, et + de 20g glucides</t>
  </si>
  <si>
    <t xml:space="preserve">Entremets, crèmes desserts, flans,  laits gélifiés aromatisés ,  chocolats viennois,  cafés liégeois,  îles flottantes,  mousses, </t>
  </si>
  <si>
    <t>fond vert brillant 4  encre noire</t>
  </si>
  <si>
    <t>Guide municipal de la restauration scolaire Ville de Gradignan</t>
  </si>
  <si>
    <t>https://www.mangerbouger.fr/pro/IMG/pdf/guiderestauration_gradignan.pdf</t>
  </si>
  <si>
    <t>Plan alimentaire et plan menus  OBJECTIFS PÉDAGOGIQUES</t>
  </si>
  <si>
    <t>http://www.hotellerie-restauration.ac-versailles.fr/documents/uppia/laval_sciences.pdf</t>
  </si>
  <si>
    <t xml:space="preserve">Restauration collective -Outils méthodologiques </t>
  </si>
  <si>
    <t>https://www.optigede.ademe.fr/alimentation-durable-restauration-collective-outils-pratiques?fbclid=IwAR08ufNdc9TCPToDsRnlGWkDbqc6oonK1c6nTv5gSBqgNb_11QzoaehPsg4</t>
  </si>
  <si>
    <t>Fréquence sur 20 repas successifs</t>
  </si>
  <si>
    <t>( 3 )</t>
  </si>
  <si>
    <t>( 4A )</t>
  </si>
  <si>
    <t>( 4B )</t>
  </si>
  <si>
    <t>( 5A )</t>
  </si>
  <si>
    <t>( 5B )</t>
  </si>
  <si>
    <t xml:space="preserve">4 maxi </t>
  </si>
  <si>
    <t xml:space="preserve">0 ( 2 ) </t>
  </si>
  <si>
    <t xml:space="preserve">1  maxi </t>
  </si>
  <si>
    <t xml:space="preserve">8 maxi </t>
  </si>
  <si>
    <t xml:space="preserve">2  maxi </t>
  </si>
  <si>
    <t xml:space="preserve">10 maxi </t>
  </si>
  <si>
    <t>10 mini</t>
  </si>
  <si>
    <t>15 mini</t>
  </si>
  <si>
    <t>10</t>
  </si>
  <si>
    <t>20</t>
  </si>
  <si>
    <t>7 mini</t>
  </si>
  <si>
    <t>Produits frits ou pré-frits contenant plus de 15 % de lipides</t>
  </si>
  <si>
    <t>4 maxi</t>
  </si>
  <si>
    <t>(3) Contôle Annexe 3 - Pour enfants de plus de 3 ans, des adolescents, des adultes et des personnes agées en cas de portage à domicile</t>
  </si>
  <si>
    <t>(4A) Contôle Annexe 4 - Pour enfants moins de 18 MOINS en crèche, halte garderie ou stucture de soins</t>
  </si>
  <si>
    <t>(4B) Contôle Annexe 4 - Pour enfants en crèche PLUS de 18 mois, halte garderie ou stucture de soins</t>
  </si>
  <si>
    <t>(5A) Contôle Annexe 5 -  DEJEUNER pour les personnes agées en institution ou en structure de soins  2011…</t>
  </si>
  <si>
    <t>(5B) Contôle Annexe 5 -   DINER en institution ou en structure de soins (1)  2011………au moins 20 diners</t>
  </si>
  <si>
    <t>4 mini</t>
  </si>
  <si>
    <t>2 mini</t>
  </si>
  <si>
    <t>Viandes non hachées de bœuf, veau, agneau ou d’abats de boucherie</t>
  </si>
  <si>
    <t>Préparations ou plats prêts à consommer à base de viande,de poisson, d’œuf et/ou de fromage, contenant moins de 70 % du grammage recommandé pour la denrée protidique des plats composés</t>
  </si>
  <si>
    <t>0 (2)</t>
  </si>
  <si>
    <t>6 mini</t>
  </si>
  <si>
    <t>Légumes secs – féculents</t>
  </si>
  <si>
    <t>10 maxi</t>
  </si>
  <si>
    <t xml:space="preserve"> Fromages contenant au moins 150 mg de  calcium par portion</t>
  </si>
  <si>
    <t>8 mini</t>
  </si>
  <si>
    <t>1à/20 mini</t>
  </si>
  <si>
    <t>1à /20 mini</t>
  </si>
  <si>
    <t>Fromages dont la teneur en calcium laitier est comprise entre 100mg et moins de 150mg par portion</t>
  </si>
  <si>
    <t xml:space="preserve">3 maxi </t>
  </si>
  <si>
    <t xml:space="preserve">1 maxi </t>
  </si>
  <si>
    <t>Récap : Aliments/préparations</t>
  </si>
  <si>
    <t>5. Résumé des fréquences utilisées pour les enfants scolarisés, les adolescents et les adultes</t>
  </si>
  <si>
    <t>Notre diététicienne à votre écoute Pro à Pro</t>
  </si>
  <si>
    <t>https://www.proapro.fr/page_old/pro-a-pro/guide-nutrition</t>
  </si>
  <si>
    <t>Elise RAYMOND</t>
  </si>
  <si>
    <t>Compteur de caractères</t>
  </si>
  <si>
    <t>Complément d'infos</t>
  </si>
  <si>
    <t>Compteur de caractères ligne suivante</t>
  </si>
  <si>
    <t>Il a été choisi une coloration simplifiée pour les plans de menus . Libre à vous de faire un choix différent en adoptant les couleurs du plan alimentaire</t>
  </si>
  <si>
    <t>COULEURS PLAN ALIMENTAIRE</t>
  </si>
  <si>
    <t>Compteur de caractères ligne 190</t>
  </si>
  <si>
    <t>Compteur de caractères ligne 199</t>
  </si>
  <si>
    <t>Compteur de caractères ligne 200</t>
  </si>
  <si>
    <t>OU  fond blanc et encre Vert foncé.777</t>
  </si>
  <si>
    <t>Compteur de caractères ligne précédente</t>
  </si>
  <si>
    <t>Liens</t>
  </si>
  <si>
    <t>Elaborer un tableau de bord avec des éléments visuels percutants – 3ème partie : les jeux d’icônes</t>
  </si>
  <si>
    <t>Lien &gt;</t>
  </si>
  <si>
    <t>https://www.auditsi.eu/?p=8921</t>
  </si>
  <si>
    <t>Dictionnaire des couleurs</t>
  </si>
  <si>
    <t>https://www.code-couleur.com/dictionnaire/</t>
  </si>
  <si>
    <t>Instructions et exemples pour le tri et le filtrage des données par couleur</t>
  </si>
  <si>
    <t>https://support.microsoft.com/fr-fr/office/instructions-et-exemples-pour-le-tri-et-le-filtrage-des-donn%C3%A9es-par-couleur-b1bf3982-051d-49b8-8330-80e99c94365b</t>
  </si>
  <si>
    <t>Claire VITET Strasbourg</t>
  </si>
  <si>
    <t>D'après la liste de Claire VITET Diététicienne à Strasbourg</t>
  </si>
  <si>
    <t>(3) Contôle Annexe 3  Pour enfants de plus de 3 ans, des adolescents, des adultes et des personnes agées en cas de portage à domicile</t>
  </si>
  <si>
    <t>(4A) Contôle Annexe 4 Pour enfants moins de 18 MOINS en crèche, halte garderie ou stucture de soins</t>
  </si>
  <si>
    <t>(4B) Contôle Annexe 4  Pour enfants en crèche PLUS de 18 mois, halte garderie ou stucture de soins</t>
  </si>
  <si>
    <t>(5A) Contôle Annexe 5  DEJEUNER pour les personnes agées en institution ou en structure de soins  2011…</t>
  </si>
  <si>
    <t>(5B) Contôle Annexe 5   DINER en institution ou en structure de soins (1)  2011………au moins 20 diners</t>
  </si>
  <si>
    <t>CRUDITÉS : dénomination et exemples  Liste non exhaustive</t>
  </si>
  <si>
    <t>Augmenter la consommation de fruits, de légumes et de féculents</t>
  </si>
  <si>
    <t>Fréquences / 20</t>
  </si>
  <si>
    <t>55 à 100 % des ingrédients sont des légumes ou fruits crus servis en entrée</t>
  </si>
  <si>
    <t>Salades servies avec la garniture de plat (ex : pizza salade ou quiche salade) sont prises en compte</t>
  </si>
  <si>
    <t>Quand une recette associe une base de légumes cuits à une base de féculents cette recette est comptabilisée</t>
  </si>
  <si>
    <t>10/20 -(3)</t>
  </si>
  <si>
    <t>dans les fréquences de services de légumes cuits dès lors que ces derniers représentent plus de 50 % des ingrédients totaux servis.</t>
  </si>
  <si>
    <t>Carotte</t>
  </si>
  <si>
    <t>céleri…</t>
  </si>
  <si>
    <t>kiwi</t>
  </si>
  <si>
    <t>orange</t>
  </si>
  <si>
    <t>poire</t>
  </si>
  <si>
    <t>salade de fruits</t>
  </si>
  <si>
    <t>tomates</t>
  </si>
  <si>
    <t>Salades garniture de plat</t>
  </si>
  <si>
    <t>CUIDITÉS : dénomination et exemples  Liste non exhaustive</t>
  </si>
  <si>
    <t xml:space="preserve">Augmenter la consommation de fruits, de légumes et de féculents. </t>
  </si>
  <si>
    <t>Crudités de fruits et légumes fond citron vert 43 et encre noire</t>
  </si>
  <si>
    <t xml:space="preserve">Sous toutes les fomes : légumes frais, appertisés ou surgelés </t>
  </si>
  <si>
    <t xml:space="preserve">dès lors que les légumes cuits représentent plus de 50 % des ingrédients totaux servis. </t>
  </si>
  <si>
    <t xml:space="preserve">Brocolis </t>
  </si>
  <si>
    <t xml:space="preserve">carottes </t>
  </si>
  <si>
    <t>champignons</t>
  </si>
  <si>
    <t xml:space="preserve">choux </t>
  </si>
  <si>
    <t xml:space="preserve">courgettes </t>
  </si>
  <si>
    <t xml:space="preserve">épinards </t>
  </si>
  <si>
    <t>fruits Tous types de fruits</t>
  </si>
  <si>
    <t>10/20 mini-(3)</t>
  </si>
  <si>
    <t xml:space="preserve">haricots verts </t>
  </si>
  <si>
    <t xml:space="preserve">légumes Tous types de légumes "verts" </t>
  </si>
  <si>
    <t xml:space="preserve">macédoine </t>
  </si>
  <si>
    <t xml:space="preserve">navets </t>
  </si>
  <si>
    <t>petits pois</t>
  </si>
  <si>
    <t>ratatouille..</t>
  </si>
  <si>
    <t>salades servies en garniture de plats</t>
  </si>
  <si>
    <t>ananas Fruit cru courant riche en vitamine C</t>
  </si>
  <si>
    <t>4/20 mini-(5B)</t>
  </si>
  <si>
    <t>fraise Fruit cru courant riche en vitamine C</t>
  </si>
  <si>
    <t>19/20 mini-(4B)</t>
  </si>
  <si>
    <t>Fruits crus courants riches en vitamine C</t>
  </si>
  <si>
    <t>8/20 mini-(3)</t>
  </si>
  <si>
    <t>kiwi Fruit cru courant riche en vitamine C</t>
  </si>
  <si>
    <t>19/20 mini-(4A)</t>
  </si>
  <si>
    <t>melon Fruit cru courant riche en vitamine C</t>
  </si>
  <si>
    <t>nectarine Fruit cru courant riche en vitamine C</t>
  </si>
  <si>
    <t>8/20 mini-(5A)</t>
  </si>
  <si>
    <t>Entrées contenant + à 15% de lipides : dénomination et exemples  Liste non exhaustive</t>
  </si>
  <si>
    <t>Diminuer les apports lipidiques et rééquilibrer la consommation des acides gras</t>
  </si>
  <si>
    <t>Entrées contenant + à 15% de lipides</t>
  </si>
  <si>
    <t>fond jaune 27 l'encre correspond au groupe d'aliments (vert, rouge ou marron)</t>
  </si>
  <si>
    <t>Entrées froides avec mayonnaise salade composées à base de charcuterie et de fromages…</t>
  </si>
  <si>
    <t>céleri rémoulade</t>
  </si>
  <si>
    <t>2/20 maxi-(5B)</t>
  </si>
  <si>
    <t>encore entrées froides comme le</t>
  </si>
  <si>
    <t>guacamole</t>
  </si>
  <si>
    <t>macédoine de légumes avec mayonnaise</t>
  </si>
  <si>
    <t>salade piémontaise…</t>
  </si>
  <si>
    <t>friand</t>
  </si>
  <si>
    <t>calamars frits</t>
  </si>
  <si>
    <t>poisson croquette de poisson frits</t>
  </si>
  <si>
    <t>Charcuteries telles rillettes</t>
  </si>
  <si>
    <t>4/20 maxi (3)</t>
  </si>
  <si>
    <t>pâté de campagne</t>
  </si>
  <si>
    <t>pâté de lapin…</t>
  </si>
  <si>
    <t>0(2)-(4A)</t>
  </si>
  <si>
    <t>quiche lorraine</t>
  </si>
  <si>
    <t>8/20 maxi-(5A)</t>
  </si>
  <si>
    <t>telles que feuilletés friands</t>
  </si>
  <si>
    <t>1/20 maxi-(4B)</t>
  </si>
  <si>
    <t>terrines de canard</t>
  </si>
  <si>
    <t>Entrées froides</t>
  </si>
  <si>
    <t>macédoine avec mayonnaise</t>
  </si>
  <si>
    <t>salade piémontaise</t>
  </si>
  <si>
    <t>salade composées à base de charcuterie</t>
  </si>
  <si>
    <t>salade composées à base de fromages</t>
  </si>
  <si>
    <t>Entrée + 15% lipides</t>
  </si>
  <si>
    <t>pâté de lapin</t>
  </si>
  <si>
    <t>feuilletés friands</t>
  </si>
  <si>
    <t>croquette de poisson frits</t>
  </si>
  <si>
    <t>Plats contenant 100% de viande ou d’abats de boucherie</t>
  </si>
  <si>
    <t>Augmenter les apports de Fer en garantissant des apports protidiques de qualité</t>
  </si>
  <si>
    <t>Plats contenant 100% de viande en muscle non hachée de boeuf, de veau ou d’agneau, ou d’abats de boucherie</t>
  </si>
  <si>
    <t>Chili con carné Valoriser la diversité</t>
  </si>
  <si>
    <t>boulette de porc Valoriser la diversité</t>
  </si>
  <si>
    <t>agneau à l’indienne Valoriser la diversité</t>
  </si>
  <si>
    <t>agneau tajine d’agneau Valoriser la diversité</t>
  </si>
  <si>
    <t>abats de boucherie non haché viande en muscle Plats contenant 100 % de</t>
  </si>
  <si>
    <t>4/20 mini-(5A)</t>
  </si>
  <si>
    <t>agneau Plats contenant 100 % de viande en muscle non hachée d'agneau</t>
  </si>
  <si>
    <t>4/20 mini-(4B)</t>
  </si>
  <si>
    <t xml:space="preserve">bœuf Plats contenant 100 % de viande en muscle non hachée de bœuf </t>
  </si>
  <si>
    <t>4/20 mini-(3)</t>
  </si>
  <si>
    <t>veau Plats contenant 100 % de viande en muscle non hachée de veau</t>
  </si>
  <si>
    <t>4/20 mini-(4A)</t>
  </si>
  <si>
    <t>abats de boucherie non haché</t>
  </si>
  <si>
    <t>viande en muscle</t>
  </si>
  <si>
    <t>agneau à l’indienne</t>
  </si>
  <si>
    <t xml:space="preserve"> muscle non haché d'agneau</t>
  </si>
  <si>
    <t>agneau tajine</t>
  </si>
  <si>
    <t>bœuf en muscle non haché</t>
  </si>
  <si>
    <t>Chili con carné</t>
  </si>
  <si>
    <t>veau en muscle non haché</t>
  </si>
  <si>
    <t>boulette de porc</t>
  </si>
  <si>
    <t>Abats de boucherie</t>
  </si>
  <si>
    <t>Viande de boucherie</t>
  </si>
  <si>
    <t>PROTEINES 100%</t>
  </si>
  <si>
    <t>Poissons ou préparations à base de poisson contenant au moins 70 % de poisson</t>
  </si>
  <si>
    <t xml:space="preserve">Poissons ou préparations à base de poisson contenant au moins 70 % de poisson, et ayant un P/L&gt; ou = 2  </t>
  </si>
  <si>
    <t xml:space="preserve">fond rose saumon 38  - encre noire  OU fond blanc encre rouge </t>
  </si>
  <si>
    <t>poisson meunière  et poisson pané sont à prendre en compte si le grammage de poisson atteint au moins 70%</t>
  </si>
  <si>
    <t>du grammage protidique recommandé par portion et si P/L &lt; ou = à 2</t>
  </si>
  <si>
    <t xml:space="preserve">Les recettes composées de type brandade paella gratin ou poisson meunière sont à prendre en compte </t>
  </si>
  <si>
    <t xml:space="preserve">si le grammage du poisson atteint au moins 70 % du grammage protidique recommandé par portion pour la tranche d’âge considérée </t>
  </si>
  <si>
    <t xml:space="preserve">et si le rapport protides/lipides est au moins égal à 2. De même il n’est pas tenu compte du rapport P/L </t>
  </si>
  <si>
    <t>des poissons gras tels que thon saumon sardine maquereau bar (loup) roussette (saumonette) ou truite dont la consommation</t>
  </si>
  <si>
    <t>est recommandée car sont riches en vitamine D et en oméga 3</t>
  </si>
  <si>
    <t>merlan</t>
  </si>
  <si>
    <t>poisson Darne</t>
  </si>
  <si>
    <t>poisson filets</t>
  </si>
  <si>
    <t xml:space="preserve">poisson gratin de </t>
  </si>
  <si>
    <t xml:space="preserve">bar (loup) </t>
  </si>
  <si>
    <t xml:space="preserve">maquereau poisson gras </t>
  </si>
  <si>
    <t>2/20 mini-(5B)</t>
  </si>
  <si>
    <t xml:space="preserve">roussette (saumonette) </t>
  </si>
  <si>
    <t xml:space="preserve">sardine poisson gras </t>
  </si>
  <si>
    <t>saumon poisson gras</t>
  </si>
  <si>
    <t xml:space="preserve">thon poisson gras </t>
  </si>
  <si>
    <t xml:space="preserve">truite </t>
  </si>
  <si>
    <t>poisson émiettés éventuellement reconstitué de cabillaud</t>
  </si>
  <si>
    <t>brandade Recette type</t>
  </si>
  <si>
    <t>paella Recette type</t>
  </si>
  <si>
    <t>cabillaud</t>
  </si>
  <si>
    <t>poisson émiettés</t>
  </si>
  <si>
    <t>poisson reconstitués</t>
  </si>
  <si>
    <t xml:space="preserve">POISSON </t>
  </si>
  <si>
    <t>PROTEINES &gt; 70%</t>
  </si>
  <si>
    <t xml:space="preserve">Préparations ou plats prêts à consommer à base de viande,de poisson, d’œuf et/ou de fromage, contenant moins de 70 % du grammage recommandé </t>
  </si>
  <si>
    <t xml:space="preserve">par portion pour la tranche d’âge considérée pour la denrée protidique des plats composés  </t>
  </si>
  <si>
    <t xml:space="preserve">fond corail 38  encre noire italique  OU fond blanc encre rose italique </t>
  </si>
  <si>
    <t xml:space="preserve">œuf Toutes les préparations composées d’une base d'œuf  éventuellement reconstituée additionnée de divers ingrédients tels que protéines végétales  </t>
  </si>
  <si>
    <t xml:space="preserve">les recettes sont à prendre en compte si le grammage d'œuf n’atteint pas 70 % du grammage protidique recommandé par portion </t>
  </si>
  <si>
    <t>pour la tranche d’âge considérée.</t>
  </si>
  <si>
    <t xml:space="preserve">viande toutes les préparations composées d’une base viande éventuellement reconstituée additionnées de divers ingrédients tels que protéines végétales </t>
  </si>
  <si>
    <t>ou amidon viandes de différentes espèces</t>
  </si>
  <si>
    <t xml:space="preserve">poissonToutes les préparations composées d’une base de poisson éventuellement reconstituéeadditionnée de divers ingrédients tels que protéines végétales  </t>
  </si>
  <si>
    <t xml:space="preserve">poissons de différentes espèces. + les recettes de type brandade paella gratin ou poisson meunière sont à prendre en compte si le grammage du poisson </t>
  </si>
  <si>
    <t>n’atteint pas 70 % du grammage protidique recommandé par portion pour la tranche d’âge considérée.</t>
  </si>
  <si>
    <t>2/20 mini-(5A)</t>
  </si>
  <si>
    <t xml:space="preserve">boulettes de viande </t>
  </si>
  <si>
    <t>4/20 maxi-(3)</t>
  </si>
  <si>
    <t>poitrines de viande farcie</t>
  </si>
  <si>
    <t>normandins.</t>
  </si>
  <si>
    <t>paupiettes</t>
  </si>
  <si>
    <t>galopins</t>
  </si>
  <si>
    <t>beignets</t>
  </si>
  <si>
    <t>nuggets panés</t>
  </si>
  <si>
    <t>cordons bleus industriels</t>
  </si>
  <si>
    <t>gratins de viande</t>
  </si>
  <si>
    <t>hachis Parmentier</t>
  </si>
  <si>
    <t>moussaka</t>
  </si>
  <si>
    <t>raviolis</t>
  </si>
  <si>
    <t>croque-monsieur</t>
  </si>
  <si>
    <t>quiches</t>
  </si>
  <si>
    <t>légumes farcis</t>
  </si>
  <si>
    <t>brandades</t>
  </si>
  <si>
    <t>cannellonis</t>
  </si>
  <si>
    <t>coquilles de poisson</t>
  </si>
  <si>
    <t>normandins</t>
  </si>
  <si>
    <t>PROTEINES &lt;70%</t>
  </si>
  <si>
    <t>Plats protidiques ayant un rapport P/L&lt; ou = à 1</t>
  </si>
  <si>
    <t>Plats protidiques ayant un rapport P/L&lt; ou = à 1 (le critère P/L ne s’applique pas aux plats aux œufs)  fond or 44  encre appropriée au groupe d'aliments</t>
  </si>
  <si>
    <t xml:space="preserve"> (rouge ou marron ou vert foncé)</t>
  </si>
  <si>
    <t>Il s’agit du plat principal, à base de viandes, poissons, oeufs, abats ou fromage, sans tenir compte du légume et de la sauce d’accompagnement</t>
  </si>
  <si>
    <t>viandes hachées et égrené  de boeuf contenant 20% de matière grasse entrant dans la réalisation de recettes sont aussi à limiter</t>
  </si>
  <si>
    <t>4/20 maxi-(5B)</t>
  </si>
  <si>
    <t>veau haché et égrené de veau contenant 20% de matière grasse entrant dans la réalisation de recettes sont aussi à limiter</t>
  </si>
  <si>
    <t>bolognaises réalisés avec du steak à 20 % ou plus de matière grasse</t>
  </si>
  <si>
    <t>2/20 maxi-(3)</t>
  </si>
  <si>
    <t>boulettes de viande réalisés avec du steak haché à 20% ou plus de matière grasse ;</t>
  </si>
  <si>
    <t>légumes farcis réalisés avec du steak haché à 20% ou plus de matière grasse</t>
  </si>
  <si>
    <t>omelettes garnies (fromage lardons pommes de terre rissolées)</t>
  </si>
  <si>
    <t>beignets de volaille</t>
  </si>
  <si>
    <t>0(2)-(4B)</t>
  </si>
  <si>
    <t>bouchées à la reine</t>
  </si>
  <si>
    <t>cervelas obernois</t>
  </si>
  <si>
    <t>cordons bleus</t>
  </si>
  <si>
    <t>2/20 maxi-(5A)</t>
  </si>
  <si>
    <t>quenelles</t>
  </si>
  <si>
    <t>saucisses</t>
  </si>
  <si>
    <t xml:space="preserve">steaks du fromager </t>
  </si>
  <si>
    <t>viandes hachées de bœuf 20 % MG.</t>
  </si>
  <si>
    <t>égrené  de bœuf 20 % MG.</t>
  </si>
  <si>
    <t>bolognaises avec du steak  20 % ou plus MG</t>
  </si>
  <si>
    <t>boulettes de steak haché à 20% ou plus MG</t>
  </si>
  <si>
    <t>légumes farcis avec steak 20% ou + MG</t>
  </si>
  <si>
    <t xml:space="preserve">omelettes garnies fromage </t>
  </si>
  <si>
    <t>omelettes garnies lardons</t>
  </si>
  <si>
    <t>omelettes garnies pommes de T rissolées</t>
  </si>
  <si>
    <t>veau haché 20% MG</t>
  </si>
  <si>
    <t>égrené de veau 20% MG</t>
  </si>
  <si>
    <t>PROTEINE P/L &lt;= 1</t>
  </si>
  <si>
    <t>Produits frits ou pré-frits contenant plus de 15 % de lipides  fond jaune 27 et encre noire</t>
  </si>
  <si>
    <r>
      <t>Servis en</t>
    </r>
    <r>
      <rPr>
        <b/>
        <sz val="12"/>
        <color indexed="56"/>
        <rFont val="Calibri"/>
        <family val="2"/>
        <scheme val="minor"/>
      </rPr>
      <t xml:space="preserve"> plat principal </t>
    </r>
    <r>
      <rPr>
        <sz val="12"/>
        <color indexed="56"/>
        <rFont val="Calibri"/>
        <family val="2"/>
        <scheme val="minor"/>
      </rPr>
      <t xml:space="preserve">ou en garniture d’accompagnement et </t>
    </r>
    <r>
      <rPr>
        <b/>
        <sz val="12"/>
        <color indexed="56"/>
        <rFont val="Calibri"/>
        <family val="2"/>
        <scheme val="minor"/>
      </rPr>
      <t>non</t>
    </r>
    <r>
      <rPr>
        <sz val="12"/>
        <color indexed="56"/>
        <rFont val="Calibri"/>
        <family val="2"/>
        <scheme val="minor"/>
      </rPr>
      <t xml:space="preserve"> en entrée ou en dessert</t>
    </r>
  </si>
  <si>
    <t>beignets de légumes</t>
  </si>
  <si>
    <t>pommes dauphine</t>
  </si>
  <si>
    <t>2/20 maxi-(4B)</t>
  </si>
  <si>
    <t>pommes de terre frites</t>
  </si>
  <si>
    <t>pommes de terre rissolées</t>
  </si>
  <si>
    <t>pommes duchesse</t>
  </si>
  <si>
    <t>4/20 maxi-(5A)</t>
  </si>
  <si>
    <t>aliments panés</t>
  </si>
  <si>
    <t xml:space="preserve">Cordons bleus </t>
  </si>
  <si>
    <t>dinde bâtonnets de dinde panés frits…</t>
  </si>
  <si>
    <t>quiche…</t>
  </si>
  <si>
    <t>steak du fromager</t>
  </si>
  <si>
    <t>croissants au jambon</t>
  </si>
  <si>
    <t>pommes T duchesses</t>
  </si>
  <si>
    <t>pommes T frites</t>
  </si>
  <si>
    <t>pommes T rissolées</t>
  </si>
  <si>
    <t>dinde bâtonnets panés frits…</t>
  </si>
  <si>
    <t>quiche</t>
  </si>
  <si>
    <t>Légumes secs – féculents fond BRUN 40  - encre noire OU fond blanc encre marron 54</t>
  </si>
  <si>
    <t xml:space="preserve">Tubercules, fruits amylacés, riz et céréales, légumes secs  Valoriser les légumineuses (en purée, en panachés avec des légumes)  </t>
  </si>
  <si>
    <t xml:space="preserve">Quand une recette associe une base de féculents à une autre base de légumes cette recette est comptabilisée </t>
  </si>
  <si>
    <t>10/20 maxi-(4B)</t>
  </si>
  <si>
    <t>dans les féculents dès lors que ces derniers représentent plus de 50 % des ingrédients totaux servis.</t>
  </si>
  <si>
    <t xml:space="preserve">Les pommes de terre frites ou rissolées  ainsi que les pizzas bien que riche en lipides servies en plat principal sont pris </t>
  </si>
  <si>
    <t>7/20 mini-(5B)</t>
  </si>
  <si>
    <t>en compte comme féculents  Recette comptabilisée dans cette catégorie dès lors que les féculents  représentent</t>
  </si>
  <si>
    <t>plus de 50 % des ingrédients totaux servis.</t>
  </si>
  <si>
    <t>boulgour céréale de blé</t>
  </si>
  <si>
    <t>châtaignes Fruit amylacé</t>
  </si>
  <si>
    <t>flageolets légumes secs</t>
  </si>
  <si>
    <t>20/20 -(4A)</t>
  </si>
  <si>
    <t>haricots blancs légumes secs</t>
  </si>
  <si>
    <t>haricots rouges légumes secs</t>
  </si>
  <si>
    <t>lentilles légumes secs</t>
  </si>
  <si>
    <t>Les pommes de terre rissolées</t>
  </si>
  <si>
    <t>maïs</t>
  </si>
  <si>
    <t>patates douces Tubercule</t>
  </si>
  <si>
    <t>pâtes céréale de blé</t>
  </si>
  <si>
    <t>pois chiches légumes secs</t>
  </si>
  <si>
    <t>polenta céréale de maïs</t>
  </si>
  <si>
    <t>pommes de terre Tubercule</t>
  </si>
  <si>
    <t>quinoa céréale</t>
  </si>
  <si>
    <t>riz</t>
  </si>
  <si>
    <t>semoule céréale de blé</t>
  </si>
  <si>
    <t>topinambours Tubercule</t>
  </si>
  <si>
    <t xml:space="preserve">pommes de terre frites </t>
  </si>
  <si>
    <t>pizza ou apparenté</t>
  </si>
  <si>
    <t>Fromage Toutes les préparations composées d’une base de fromage</t>
  </si>
  <si>
    <t xml:space="preserve">Fromage Toutes les préparations composées d’une base de fromage ou éventuellement reconstituée additionnée de divers </t>
  </si>
  <si>
    <t>ingrédients tels que protéines végétales . + les recettes sont à prendre en compte si le grammage du poisson n’atteint pas 70 %</t>
  </si>
  <si>
    <t xml:space="preserve"> du grammage protidique recommandé par portion pour la tranche d’âge considérée.</t>
  </si>
  <si>
    <t>Fromages teneur en calcium laitier entre 100mg et moins de 150mg par portion</t>
  </si>
  <si>
    <t>bleu de Bresse Pâte persillée</t>
  </si>
  <si>
    <t>brie Pâte molle à croûte fleurie</t>
  </si>
  <si>
    <t>Camembert à 45 % de MG…</t>
  </si>
  <si>
    <t>6/20 mini-(3)</t>
  </si>
  <si>
    <t>Fromages fondus</t>
  </si>
  <si>
    <t>livarot Pâte molle à croûte lavée</t>
  </si>
  <si>
    <t>munster Pâte molle à croûte lavée</t>
  </si>
  <si>
    <t>ossau-iraty Fromage de Brebis</t>
  </si>
  <si>
    <t>perail Fromage de Brebis</t>
  </si>
  <si>
    <t>Fromage+100&lt;150mg calcium</t>
  </si>
  <si>
    <t xml:space="preserve"> Fromages contenant au moins 150 mg de  calcium par portion </t>
  </si>
  <si>
    <t>fond BLEU CLAIR 41  - encre blanche  OU fond blanc encre bleu 5</t>
  </si>
  <si>
    <t>bleu d’Auvergne</t>
  </si>
  <si>
    <t>8/20 mini-(5B)</t>
  </si>
  <si>
    <t>bleu des Causses spécialité fromagère de pâte pressée</t>
  </si>
  <si>
    <t>camembert à 40 % de MG. Pâte molle</t>
  </si>
  <si>
    <t>Cantal  Pâte pressée non cuites</t>
  </si>
  <si>
    <t>1à/20 mini-(4B)</t>
  </si>
  <si>
    <t>cheddar spécialité fromagère de pâte pressée cuite</t>
  </si>
  <si>
    <t>1à/20 mini-(4A)</t>
  </si>
  <si>
    <t>comté Pâte pressée cuite</t>
  </si>
  <si>
    <t>Edam spécialité fromagère de pâte pressée cuite</t>
  </si>
  <si>
    <t>emmenthal Pâte pressée cuite</t>
  </si>
  <si>
    <t>fourme d’Ambert spécialité fromagère de pâte pressée</t>
  </si>
  <si>
    <t>fromage des Pyrénées au lait de brebis</t>
  </si>
  <si>
    <t>gorgonzola spécialité fromagère de pâte pressée</t>
  </si>
  <si>
    <t>gouda spécialité fromagère de pâte pressée cuite</t>
  </si>
  <si>
    <t>Maasdam spécialité fromagère de pâte pressée cuite</t>
  </si>
  <si>
    <t>mimolette spécialité fromagère de pâte pressée cuite</t>
  </si>
  <si>
    <t>Morbier spécialité fromagère de pâte pressée cuite</t>
  </si>
  <si>
    <t>parmesan</t>
  </si>
  <si>
    <t>Pont l’Evêque à 45 % de MG</t>
  </si>
  <si>
    <t>Pyrénées spécialité fromagère de pâte pressée cuite</t>
  </si>
  <si>
    <t>raclette spécialité fromagère de pâte pressée cuite</t>
  </si>
  <si>
    <t>reblochon  Pâte pressée non cuites</t>
  </si>
  <si>
    <t>roquefort Pâte persillée</t>
  </si>
  <si>
    <t>Saint Nectaire spécialité fromagère de pâte pressée cuite</t>
  </si>
  <si>
    <t>Saint Paulin spécialité fromagère de pâte pressée cuite</t>
  </si>
  <si>
    <t>tomme de Savoie spécialité fromagère de pâte pressée cuite</t>
  </si>
  <si>
    <t>vacherin Pâte molle</t>
  </si>
  <si>
    <t>bleu des Causses</t>
  </si>
  <si>
    <t>cheddar spécialité fromagère</t>
  </si>
  <si>
    <t>Edam spécialité fromagère</t>
  </si>
  <si>
    <t>fourme d’Ambert spécialité fromagère</t>
  </si>
  <si>
    <t>gorgonzola spécialité fromagère</t>
  </si>
  <si>
    <t>gouda spécialité fromagèr</t>
  </si>
  <si>
    <t>Maasdam spécialité fromagère</t>
  </si>
  <si>
    <t>mimolette spécialité fromagère</t>
  </si>
  <si>
    <t>Morbier spécialité fromagère</t>
  </si>
  <si>
    <t>Pyrénées spécialité fromagère</t>
  </si>
  <si>
    <t>raclette spécialité fromagère</t>
  </si>
  <si>
    <t>Saint Nectaire spécialité fromagère</t>
  </si>
  <si>
    <t>Saint Paulin spécialité fromagère</t>
  </si>
  <si>
    <t>tomme de Savoie spécialité fromagère</t>
  </si>
  <si>
    <t>Fromage=150mg calcium</t>
  </si>
  <si>
    <t>Produits laitiers ou desserts lactés + de 100mg de calcium et -de 5g de lipides par portion</t>
  </si>
  <si>
    <t>Produits laitiers ou desserts lactés contenant plus de 100mg de calcium laitier, et moins de 5g de lipides, par portion</t>
  </si>
  <si>
    <t>entremets (faits maison)…</t>
  </si>
  <si>
    <t xml:space="preserve">faisselle de 0 à 20 % de matière grasse </t>
  </si>
  <si>
    <t>2/20 mini-(4B)</t>
  </si>
  <si>
    <t>fromage blanc aux fruits à 20 % de MG</t>
  </si>
  <si>
    <t>fromage blanc de campagne avec ou sans sucre</t>
  </si>
  <si>
    <t>fromage blanc nature de 20 à 30 % de matière grasse</t>
  </si>
  <si>
    <t>lait fermenté au bifidus aromatisé</t>
  </si>
  <si>
    <t>laits gélifiés</t>
  </si>
  <si>
    <t>petit suisse nature</t>
  </si>
  <si>
    <t>yaourt à 0 % nature ou aux fruits</t>
  </si>
  <si>
    <t>yaourt brassé</t>
  </si>
  <si>
    <t>yaourt maigre nature ou sucré</t>
  </si>
  <si>
    <t>yaourt nature au lait partiellement écrémé</t>
  </si>
  <si>
    <t>yaourt nature sucré</t>
  </si>
  <si>
    <t>2/20 mini-(4A)</t>
  </si>
  <si>
    <t>entremets (faits maison)</t>
  </si>
  <si>
    <t>faisselle de 0 à 20 % de MG</t>
  </si>
  <si>
    <t>fromage blanc campagne avec/sans sucre</t>
  </si>
  <si>
    <t>fromage blanc nature 20 à 30 % MG</t>
  </si>
  <si>
    <t>riz au lait</t>
  </si>
  <si>
    <t>Laitier+100mg calcium -5g lipides</t>
  </si>
  <si>
    <t xml:space="preserve">Desserts -de 15 % de lipides et + de 20 g de glucides simples totaux par portion </t>
  </si>
  <si>
    <t xml:space="preserve">Desserts contenant moins de 15 % de lipides et plus de 20 g de glucides simples totaux par portion </t>
  </si>
  <si>
    <t>fond lavande 39 encre noire fond blanc encre lavande 41</t>
  </si>
  <si>
    <t>riz au lait et semoule au lait recettes à base de féculents ne sont pas prises en compte du fait de leur apport de glucides complexes dont l’augmentation</t>
  </si>
  <si>
    <t>de la consommation est recommandée.</t>
  </si>
  <si>
    <t>cafés liégeois</t>
  </si>
  <si>
    <t xml:space="preserve">certaines compotes de fruits </t>
  </si>
  <si>
    <t>chocolats viennois</t>
  </si>
  <si>
    <t>crèmes desserts</t>
  </si>
  <si>
    <t>crèmes glacées</t>
  </si>
  <si>
    <t>Entremets</t>
  </si>
  <si>
    <t>flans</t>
  </si>
  <si>
    <t>fruits au sirop.</t>
  </si>
  <si>
    <t>glaces</t>
  </si>
  <si>
    <t>îles flottantes</t>
  </si>
  <si>
    <t>laits aromatisés</t>
  </si>
  <si>
    <t>mousses</t>
  </si>
  <si>
    <t>sorbets</t>
  </si>
  <si>
    <t xml:space="preserve">semoule au lait </t>
  </si>
  <si>
    <t>Dessert-15% lipides+20 glucides</t>
  </si>
  <si>
    <t xml:space="preserve">Desserts contenant plus de 15 % de lipides </t>
  </si>
  <si>
    <t>3/20 maxi-(3)</t>
  </si>
  <si>
    <t>brownies au chocolat et aux noix</t>
  </si>
  <si>
    <t>cookies au chocolat</t>
  </si>
  <si>
    <t>crèmes brûlées</t>
  </si>
  <si>
    <t>crêpes fourrées au chocolat</t>
  </si>
  <si>
    <t>feuilletés type palmier</t>
  </si>
  <si>
    <t>galettes ou sablés</t>
  </si>
  <si>
    <t>gâteaux moelleux chocolatés</t>
  </si>
  <si>
    <t>1/20 maxi-(4A)</t>
  </si>
  <si>
    <t>gaufres</t>
  </si>
  <si>
    <t>gaufrettes fourrées</t>
  </si>
  <si>
    <t>goûters chocolatés fourrés</t>
  </si>
  <si>
    <t>madeleines</t>
  </si>
  <si>
    <t>quatre quart</t>
  </si>
  <si>
    <t>viennoiseries</t>
  </si>
  <si>
    <t>Dessert + 15% lipides</t>
  </si>
  <si>
    <t>Desserts contenant + 20g de glucides  ET contenant + 15% de lipides</t>
  </si>
  <si>
    <t>Diminuer la consommation de glucides simples ajoutés</t>
  </si>
  <si>
    <t>Desserts contenant plus de 20g de glucides simples totaux par portion ET contenant plus de 15% de lipides</t>
  </si>
  <si>
    <t>biscuits secs chocolatés</t>
  </si>
  <si>
    <t>biscuits secs feuilletés type palmier</t>
  </si>
  <si>
    <t>compotes de fruits certaines</t>
  </si>
  <si>
    <t>gâteaux à la crème</t>
  </si>
  <si>
    <t>gâteaux au chocolat</t>
  </si>
  <si>
    <t>mini-roulé gâteaux moelleux chocolatés</t>
  </si>
  <si>
    <t>napolitain gâteaux moelleux chocolatés</t>
  </si>
  <si>
    <t>nougats glacés.</t>
  </si>
  <si>
    <t>tiramisus</t>
  </si>
  <si>
    <t>Dessert+20g glucides+15g lipides</t>
  </si>
  <si>
    <t>comportement alimentaire</t>
  </si>
  <si>
    <t>https://www.oscarsante.org/grand-est/action/detail/31981</t>
  </si>
  <si>
    <t>gem-rcn</t>
  </si>
  <si>
    <t>http://www.gemrcn.fr/</t>
  </si>
  <si>
    <t>projet caaps</t>
  </si>
  <si>
    <t>https://www.ac-strasbourg.fr/pedagogie/nutrition/caaps-au-college-et-au-lycee/projet-caaps-20052012/</t>
  </si>
  <si>
    <t>Tableau de fréquences GEMRCN par MealCanteen.com</t>
  </si>
  <si>
    <t>Entrée</t>
  </si>
  <si>
    <t>Plat</t>
  </si>
  <si>
    <t>Garniture</t>
  </si>
  <si>
    <t>Crudités légumes et/ou fruits &gt; 50%</t>
  </si>
  <si>
    <t>Min 10</t>
  </si>
  <si>
    <t>Entrée &gt;= 15% lipides</t>
  </si>
  <si>
    <t>Max 4</t>
  </si>
  <si>
    <t>Produits à frire ou pré-frits &gt;= 15% MG</t>
  </si>
  <si>
    <t>Max 5</t>
  </si>
  <si>
    <t>Plats protidiques P/L ≤ 1 (sauf plats 100% œufs)</t>
  </si>
  <si>
    <t>Max 2</t>
  </si>
  <si>
    <t>Poissons ou préparations  ≥ 70% de poisson et P/L ≥ 2, ou poisson gras</t>
  </si>
  <si>
    <t>Min 4</t>
  </si>
  <si>
    <t>Viandes non hachées : bœuf, veau, agneau, abats de boucherie</t>
  </si>
  <si>
    <r>
      <t>plats prêts à consommer à base de viande, poisson, œuf et</t>
    </r>
    <r>
      <rPr>
        <i/>
        <sz val="14"/>
        <color rgb="FF1A1A1A"/>
        <rFont val="Arial"/>
        <family val="2"/>
      </rPr>
      <t>/</t>
    </r>
    <r>
      <rPr>
        <i/>
        <sz val="14"/>
        <color rgb="FF1A1A1A"/>
        <rFont val="MarkPro"/>
      </rPr>
      <t xml:space="preserve"> ou fromage &lt; 70%</t>
    </r>
  </si>
  <si>
    <t>Max 3</t>
  </si>
  <si>
    <t>Légumes cuits, autres que secs, seuls ou en mélange &gt; 50% de légumes</t>
  </si>
  <si>
    <t>Légumes secs, féculents ou céréales, seuls ou en mélange &gt; 50%</t>
  </si>
  <si>
    <t>Fromages &gt;= 150 mg de calcium laitier par portion</t>
  </si>
  <si>
    <t>Min 8</t>
  </si>
  <si>
    <t>Fromages entre 100 et 150 mg de calcium laitier par portion</t>
  </si>
  <si>
    <t>Produits ou desserts laitiers &gt;=  100 mg calcium laitier et &lt; 5 g lipides par portion</t>
  </si>
  <si>
    <t>Min 6</t>
  </si>
  <si>
    <t>Desserts &gt;= 15% de lipides</t>
  </si>
  <si>
    <t>Desserts ou produits laitiers &lt; 15% de lipides et ≥ 20 g de sucres par portion</t>
  </si>
  <si>
    <t>Desserts de fruits crus 100% fruits crus</t>
  </si>
  <si>
    <t>Coul</t>
  </si>
  <si>
    <t>Name</t>
  </si>
  <si>
    <t>Désignation</t>
  </si>
  <si>
    <t>H</t>
  </si>
  <si>
    <t>J</t>
  </si>
  <si>
    <t>E-J</t>
  </si>
  <si>
    <t>Lum</t>
  </si>
  <si>
    <t>Sat</t>
  </si>
  <si>
    <t>Profond ciel Bleu</t>
  </si>
  <si>
    <t>Azur</t>
  </si>
  <si>
    <t>Azur clair.023 délavé.795</t>
  </si>
  <si>
    <t xml:space="preserve">Changer la couleur à partir du résultat d’une formule  </t>
  </si>
  <si>
    <t>ciel Bleu2</t>
  </si>
  <si>
    <t>Azur clair.075 délavé.306</t>
  </si>
  <si>
    <t>https://www.excel-exercice.com/changer-la-couleur-a-partir-du-resultat-dune-formule/</t>
  </si>
  <si>
    <t>léger ciel Bleu</t>
  </si>
  <si>
    <t>Azur clair.207 délavé.108</t>
  </si>
  <si>
    <t xml:space="preserve">Procédure pour créer la fonction COULEUR qui permettra de connaitre le code correspondant à la couleur choisie dans une cellule </t>
  </si>
  <si>
    <t>Bleu très clair</t>
  </si>
  <si>
    <t>Azur clair.248 délavé.312</t>
  </si>
  <si>
    <t>ciel Bleu1</t>
  </si>
  <si>
    <t>Azur clair.250</t>
  </si>
  <si>
    <t>Bleu très pâle</t>
  </si>
  <si>
    <t>Azur clair.308 délavé.589</t>
  </si>
  <si>
    <t>Ardoise gris 2</t>
  </si>
  <si>
    <t>Azur clair.352 délavé.437</t>
  </si>
  <si>
    <t>Ardoise gris 1</t>
  </si>
  <si>
    <t>Azur clair.573</t>
  </si>
  <si>
    <t>Blanc</t>
  </si>
  <si>
    <t>Azur clair.798 délavé.919</t>
  </si>
  <si>
    <t>AliceBleu</t>
  </si>
  <si>
    <t>Azur clair.875</t>
  </si>
  <si>
    <t>Ardoise gris 3</t>
  </si>
  <si>
    <t>Azur foncé.026 délavé.730</t>
  </si>
  <si>
    <t>Profond ciel Bleu2</t>
  </si>
  <si>
    <t>Azur foncé.142</t>
  </si>
  <si>
    <t>Bleu clair</t>
  </si>
  <si>
    <t>Azur foncé.220 délavé.432</t>
  </si>
  <si>
    <t>ciel Bleu3</t>
  </si>
  <si>
    <t>Azur foncé.226 délavé.403</t>
  </si>
  <si>
    <t>Bleu pâle</t>
  </si>
  <si>
    <t>Azur foncé.265 délavé.794</t>
  </si>
  <si>
    <t>Azur foncé.354 délavé.108</t>
  </si>
  <si>
    <t>ciel Bleu</t>
  </si>
  <si>
    <t>Azur foncé.355 délavé.104</t>
  </si>
  <si>
    <t>Profond ciel Bleu3</t>
  </si>
  <si>
    <t>Azur foncé.382</t>
  </si>
  <si>
    <t>Bleu acier</t>
  </si>
  <si>
    <t>Azur foncé.456 délavé.163</t>
  </si>
  <si>
    <t xml:space="preserve">léger Ardoise gris </t>
  </si>
  <si>
    <t>Azur foncé.481 délavé.738</t>
  </si>
  <si>
    <t xml:space="preserve">Ardoise gris </t>
  </si>
  <si>
    <t>Azur foncé.544 délavé.739</t>
  </si>
  <si>
    <t>Ardoise gris 4</t>
  </si>
  <si>
    <t>Azur foncé.577 délavé.739</t>
  </si>
  <si>
    <t>Gris de Payne</t>
  </si>
  <si>
    <t>Azur foncé.660 délavé.833</t>
  </si>
  <si>
    <t>ciel Bleu4</t>
  </si>
  <si>
    <t>Azur foncé.662 délavé.425</t>
  </si>
  <si>
    <t>Acier Bleu</t>
  </si>
  <si>
    <t>Azur foncé.704 délavé.118</t>
  </si>
  <si>
    <t>Bleu grisâtre</t>
  </si>
  <si>
    <t>Azur foncé.714 délavé.635</t>
  </si>
  <si>
    <t>Profond ciel Bleu4</t>
  </si>
  <si>
    <t>Azur foncé.734</t>
  </si>
  <si>
    <t>Gris foncé bleuté</t>
  </si>
  <si>
    <t>Azur foncé.797 délavé.849</t>
  </si>
  <si>
    <t>Bleu de Prusse (pigment)</t>
  </si>
  <si>
    <t>Azur foncé.870 délavé.282</t>
  </si>
  <si>
    <t>Bleu foncé grisâtre</t>
  </si>
  <si>
    <t>Azur foncé.879 délavé.642</t>
  </si>
  <si>
    <t>Bleu noirâtre</t>
  </si>
  <si>
    <t>Azur foncé.954 délavé.652</t>
  </si>
  <si>
    <t>Noir bleuté</t>
  </si>
  <si>
    <t>Azur foncé.963 délavé.807</t>
  </si>
  <si>
    <t>Acier Bleu1</t>
  </si>
  <si>
    <t>Azur lég. bleu clair.130</t>
  </si>
  <si>
    <t>léger Acier Bleu</t>
  </si>
  <si>
    <t>Azur lég. bleu clair.180 délavé.643</t>
  </si>
  <si>
    <t>Bleu ciel</t>
  </si>
  <si>
    <t>Azur lég. bleu clair.183 délavé.021</t>
  </si>
  <si>
    <t>Azur lég. bleu clair.327</t>
  </si>
  <si>
    <t>léger Acier Bleu2</t>
  </si>
  <si>
    <t>Azur lég. bleu clair.370 délavé.449</t>
  </si>
  <si>
    <t>léger Acier Bleu1</t>
  </si>
  <si>
    <t>Azur lég. bleu clair.599</t>
  </si>
  <si>
    <t>léger Acier Bleu3</t>
  </si>
  <si>
    <t>Azur lég. bleu foncé.012 délavé.749</t>
  </si>
  <si>
    <t>Acier Bleu2</t>
  </si>
  <si>
    <t>Azur lég. bleu foncé.030 délavé.231</t>
  </si>
  <si>
    <t>Azur lég. bleu foncé.250 délavé.369</t>
  </si>
  <si>
    <t>Bleu brillant</t>
  </si>
  <si>
    <t>Azur lég. bleu foncé.292 délavé.198</t>
  </si>
  <si>
    <t>Acier Bleu3</t>
  </si>
  <si>
    <t>Azur lég. bleu foncé.300 délavé.234</t>
  </si>
  <si>
    <t>Bleu azur (héraldique)</t>
  </si>
  <si>
    <t>Azur lég. bleu foncé.381 délavé.044</t>
  </si>
  <si>
    <t>Azur lég. bleu foncé.470 délavé.243</t>
  </si>
  <si>
    <t>Bleu céruléen</t>
  </si>
  <si>
    <t>Azur lég. bleu foncé.480 délavé.144</t>
  </si>
  <si>
    <t>Bleu guède</t>
  </si>
  <si>
    <t>Azur lég. bleu foncé.571 délavé.454</t>
  </si>
  <si>
    <t>léger Acier Bleu4</t>
  </si>
  <si>
    <t>Azur lég. bleu foncé.571 délavé.757</t>
  </si>
  <si>
    <t>Bleu franc</t>
  </si>
  <si>
    <t>Azur lég. bleu foncé.615</t>
  </si>
  <si>
    <t>Bleu moyen</t>
  </si>
  <si>
    <t>Azur lég. bleu foncé.632 délavé.320</t>
  </si>
  <si>
    <t>Azur lég. bleu foncé.638 délavé.192</t>
  </si>
  <si>
    <t>Acier Bleu4</t>
  </si>
  <si>
    <t>Azur lég. bleu foncé.695 délavé.254</t>
  </si>
  <si>
    <t>Bleu profond</t>
  </si>
  <si>
    <t>Azur lég. bleu foncé.850</t>
  </si>
  <si>
    <t>Bleu foncé</t>
  </si>
  <si>
    <t>Azur lég. bleu foncé.920</t>
  </si>
  <si>
    <t>Gris clair bleuté</t>
  </si>
  <si>
    <t>Azur lég. cyan clair.001 délavé.930</t>
  </si>
  <si>
    <t>Azur lég. cyan clair.064 délavé.251</t>
  </si>
  <si>
    <t>Azur lég. cyan clair.085 délavé.361</t>
  </si>
  <si>
    <t>léger ciel Bleu2</t>
  </si>
  <si>
    <t>Azur lég. cyan clair.239 délavé.372</t>
  </si>
  <si>
    <t>Bleu fumée</t>
  </si>
  <si>
    <t>Azur lég. cyan clair.264 délavé.656</t>
  </si>
  <si>
    <t>léger ciel Bleu1</t>
  </si>
  <si>
    <t>Azur lég. cyan clair.443</t>
  </si>
  <si>
    <t>Bleu dragée</t>
  </si>
  <si>
    <t>Azur lég. cyan clair.744</t>
  </si>
  <si>
    <t>léger ciel Bleu3</t>
  </si>
  <si>
    <t>Azur lég. cyan foncé.107 délavé.615</t>
  </si>
  <si>
    <t>Bleu céleste</t>
  </si>
  <si>
    <t>Azur lég. cyan foncé.137 délavé.047</t>
  </si>
  <si>
    <t xml:space="preserve">Summer ciel </t>
  </si>
  <si>
    <t>Azur lég. cyan foncé.222 délavé.107</t>
  </si>
  <si>
    <t>Bleu vif</t>
  </si>
  <si>
    <t>Azur lég. cyan foncé.452</t>
  </si>
  <si>
    <t>Gris bleuté</t>
  </si>
  <si>
    <t>Azur lég. cyan foncé.506 délavé.921</t>
  </si>
  <si>
    <t>léger ciel Bleu4</t>
  </si>
  <si>
    <t>Azur lég. cyan foncé.611 délavé.629</t>
  </si>
  <si>
    <t>Bleu verdâtre vif</t>
  </si>
  <si>
    <t>Azur lég. cyan foncé.635</t>
  </si>
  <si>
    <t>Bleu verdâtre franc</t>
  </si>
  <si>
    <t>Azur lég. cyan foncé.708</t>
  </si>
  <si>
    <t>Bleu paon</t>
  </si>
  <si>
    <t>Azur lég. cyan foncé.711 délavé.012</t>
  </si>
  <si>
    <t>Bleu verdâtre très foncé</t>
  </si>
  <si>
    <t>Azur lég. cyan foncé.954</t>
  </si>
  <si>
    <t>Bleu primaire</t>
  </si>
  <si>
    <t>Neon Bleu</t>
  </si>
  <si>
    <t>Bleu clair.078</t>
  </si>
  <si>
    <t>Bleu-violet très pâle</t>
  </si>
  <si>
    <t>Bleu clair.283 délavé.756</t>
  </si>
  <si>
    <t>Quartz</t>
  </si>
  <si>
    <t>Bleu clair.599 délavé.505</t>
  </si>
  <si>
    <t>Pervenche</t>
  </si>
  <si>
    <t>Bleu clair.612</t>
  </si>
  <si>
    <t>Blanc bleuté</t>
  </si>
  <si>
    <t>Bleu clair.670 délavé.905</t>
  </si>
  <si>
    <t>lavender</t>
  </si>
  <si>
    <t>Bleu clair.753 délavé.348</t>
  </si>
  <si>
    <t xml:space="preserve">GhostBlanc </t>
  </si>
  <si>
    <t>Bleu clair.940</t>
  </si>
  <si>
    <t>Bleu2</t>
  </si>
  <si>
    <t>Bleu foncé.142</t>
  </si>
  <si>
    <t>Bleu Majorelle</t>
  </si>
  <si>
    <t>Bleu foncé.194 délavé.209</t>
  </si>
  <si>
    <t>MoyenBleu</t>
  </si>
  <si>
    <t>Bleu foncé.382</t>
  </si>
  <si>
    <t>Rich Bleu</t>
  </si>
  <si>
    <t>Bleu foncé.479 délavé.402</t>
  </si>
  <si>
    <t>Bleu violacé franc</t>
  </si>
  <si>
    <t>Bleu foncé.512 délavé.380</t>
  </si>
  <si>
    <t>Bleu saphir</t>
  </si>
  <si>
    <t>Bleu foncé.534 délavé.001</t>
  </si>
  <si>
    <t>New Midnight Bleu</t>
  </si>
  <si>
    <t>Bleu foncé.659</t>
  </si>
  <si>
    <t>Bleu outremer</t>
  </si>
  <si>
    <t>Bleu foncé.663 délavé.002</t>
  </si>
  <si>
    <t>Bleu violacé moyen</t>
  </si>
  <si>
    <t>Bleu foncé.697 délavé.527</t>
  </si>
  <si>
    <t>Navy Bleu</t>
  </si>
  <si>
    <t>Bleu foncé.704 délavé.118</t>
  </si>
  <si>
    <t>Bleu4</t>
  </si>
  <si>
    <t>Bleu foncé.734</t>
  </si>
  <si>
    <t>Sombre Ardoise Bleu</t>
  </si>
  <si>
    <t>Bleu foncé.760 délavé.078</t>
  </si>
  <si>
    <t>NavyBleu</t>
  </si>
  <si>
    <t>Bleu foncé.777</t>
  </si>
  <si>
    <t>Corn Flower Bleu</t>
  </si>
  <si>
    <t>Bleu foncé.777 délavé.514</t>
  </si>
  <si>
    <t>Bleu violacé vif</t>
  </si>
  <si>
    <t>Bleu foncé.778 délavé.182</t>
  </si>
  <si>
    <t>Bleu Klein</t>
  </si>
  <si>
    <t>Bleu foncé.779 délavé.079</t>
  </si>
  <si>
    <t>MidnightBleu</t>
  </si>
  <si>
    <t>Bleu foncé.821 délavé.112</t>
  </si>
  <si>
    <t>Bleu nuit</t>
  </si>
  <si>
    <t>Bleu foncé.845 délavé.019</t>
  </si>
  <si>
    <t>Bleu violacé profond</t>
  </si>
  <si>
    <t>Bleu foncé.879 délavé.305</t>
  </si>
  <si>
    <t>Midnight Bleu</t>
  </si>
  <si>
    <t>Bleu foncé.888 délavé.533</t>
  </si>
  <si>
    <t>Bleu violacé foncé</t>
  </si>
  <si>
    <t>Bleu foncé.928 délavé.509</t>
  </si>
  <si>
    <t>Charbonneux</t>
  </si>
  <si>
    <t>Bleu foncé.995</t>
  </si>
  <si>
    <t>Bleu électrique</t>
  </si>
  <si>
    <t>Bleu lég. azur clair.026</t>
  </si>
  <si>
    <t>RoyalBleu1</t>
  </si>
  <si>
    <t>Bleu lég. azur clair.068</t>
  </si>
  <si>
    <t>Bleu violacé très clair</t>
  </si>
  <si>
    <t>Bleu lég. azur clair.226 délavé.605</t>
  </si>
  <si>
    <t>silver</t>
  </si>
  <si>
    <t>Bleu lég. azur clair.753 délavé.348</t>
  </si>
  <si>
    <t>RoyalBleu2</t>
  </si>
  <si>
    <t>Bleu lég. azur foncé.083 délavé.129</t>
  </si>
  <si>
    <t>RoyalBleu</t>
  </si>
  <si>
    <t>Bleu lég. azur foncé.186 délavé.137</t>
  </si>
  <si>
    <t>Bleu violacé clair</t>
  </si>
  <si>
    <t>Bleu lég. azur foncé.220 délavé.642</t>
  </si>
  <si>
    <t>Bleu violacé pâle</t>
  </si>
  <si>
    <t>Bleu lég. azur foncé.308 délavé.782</t>
  </si>
  <si>
    <t>RoyalBleu3</t>
  </si>
  <si>
    <t>Bleu lég. azur foncé.337 délavé.134</t>
  </si>
  <si>
    <t>Bleu violacé brillant</t>
  </si>
  <si>
    <t>Bleu lég. azur foncé.356 délavé.485</t>
  </si>
  <si>
    <t>Free Speech Bleu</t>
  </si>
  <si>
    <t>Bleu lég. azur foncé.378 délavé.179</t>
  </si>
  <si>
    <t>Bleu ardoise</t>
  </si>
  <si>
    <t>Bleu lég. azur foncé.585 délavé.696</t>
  </si>
  <si>
    <t>Smalt</t>
  </si>
  <si>
    <t>Bleu lég. azur foncé.673</t>
  </si>
  <si>
    <t>RoyalBleu4</t>
  </si>
  <si>
    <t>Bleu lég. azur foncé.712 délavé.148</t>
  </si>
  <si>
    <t>Bleu violacé grisâtre</t>
  </si>
  <si>
    <t>Bleu lég. azur foncé.765 délavé.645</t>
  </si>
  <si>
    <t>RoyalBleu5</t>
  </si>
  <si>
    <t>Bleu lég. azur foncé.861</t>
  </si>
  <si>
    <t>Bleu persan</t>
  </si>
  <si>
    <t>Bleu lég. violet</t>
  </si>
  <si>
    <t>MoyenArdoise Bleu</t>
  </si>
  <si>
    <t>Bleu lég. violet clair.003 délavé.284</t>
  </si>
  <si>
    <t>Lavande</t>
  </si>
  <si>
    <t>Bleu lég. violet clair.077 délavé.341</t>
  </si>
  <si>
    <t>Ardoise Bleu1</t>
  </si>
  <si>
    <t>Bleu lég. violet clair.165</t>
  </si>
  <si>
    <t>léger Ardoise Bleu</t>
  </si>
  <si>
    <t>Bleu lég. violet clair.169</t>
  </si>
  <si>
    <t>Ardoise Bleu2</t>
  </si>
  <si>
    <t>Bleu lég. violet délavé.283</t>
  </si>
  <si>
    <t>Indigo</t>
  </si>
  <si>
    <t>Bleu lég. violet foncé.048 délavé.025</t>
  </si>
  <si>
    <t>Ardoise Bleu</t>
  </si>
  <si>
    <t>Bleu lég. violet foncé.275 délavé.295</t>
  </si>
  <si>
    <t>Ardoise Bleu3</t>
  </si>
  <si>
    <t>Bleu lég. violet foncé.277 délavé.289</t>
  </si>
  <si>
    <t>Bleu-violet clair</t>
  </si>
  <si>
    <t>Bleu lég. violet foncé.292 délavé.653</t>
  </si>
  <si>
    <t>Bleu-violet pâle</t>
  </si>
  <si>
    <t>Bleu lég. violet foncé.296 délavé.817</t>
  </si>
  <si>
    <t>Bleu-violet brillant</t>
  </si>
  <si>
    <t>Bleu lég. violet foncé.334 délavé.535</t>
  </si>
  <si>
    <t>Bleu-violet franc</t>
  </si>
  <si>
    <t>Bleu lég. violet foncé.602 délavé.402</t>
  </si>
  <si>
    <t>SombreArdoise Bleu</t>
  </si>
  <si>
    <t>Bleu lég. violet foncé.685 délavé.311</t>
  </si>
  <si>
    <t>Ardoise Bleu4</t>
  </si>
  <si>
    <t>Bleu lég. violet foncé.686 délavé.303</t>
  </si>
  <si>
    <t>Indigo (teinture)</t>
  </si>
  <si>
    <t>Bleu lég. violet foncé.844</t>
  </si>
  <si>
    <t>SombreOlivevert2</t>
  </si>
  <si>
    <t>Chartreuse clair.003 délavé.284</t>
  </si>
  <si>
    <t>OliveDrab1</t>
  </si>
  <si>
    <t>Chartreuse clair.051</t>
  </si>
  <si>
    <t>Vert pistache</t>
  </si>
  <si>
    <t>Chartreuse clair.097 délavé.188</t>
  </si>
  <si>
    <t>SombreOlivevert1</t>
  </si>
  <si>
    <t>Chartreuse clair.169</t>
  </si>
  <si>
    <t>Blanc de lait</t>
  </si>
  <si>
    <t>Chartreuse clair.931 délavé.752</t>
  </si>
  <si>
    <t>OliveDrab2</t>
  </si>
  <si>
    <t>Chartreuse foncé.097 délavé.099</t>
  </si>
  <si>
    <t>Vert tilleul</t>
  </si>
  <si>
    <t>Chartreuse foncé.267 délavé.241</t>
  </si>
  <si>
    <t>SombreOlivevert3</t>
  </si>
  <si>
    <t>Chartreuse foncé.275 délavé.295</t>
  </si>
  <si>
    <t>OliveDrab3</t>
  </si>
  <si>
    <t>Chartreuse foncé.348 délavé.103</t>
  </si>
  <si>
    <t>Jaune vert</t>
  </si>
  <si>
    <t>Chartreuse foncé.355 délavé.104</t>
  </si>
  <si>
    <t>SombreOlivevert4</t>
  </si>
  <si>
    <t>Chartreuse foncé.685 délavé.311</t>
  </si>
  <si>
    <t>OliveDrab</t>
  </si>
  <si>
    <t>Chartreuse foncé.704 délavé.118</t>
  </si>
  <si>
    <t>OliveDrab4</t>
  </si>
  <si>
    <t>Chartreuse foncé.717 délavé.118</t>
  </si>
  <si>
    <t>SombreOlivevert</t>
  </si>
  <si>
    <t>Chartreuse foncé.817 délavé.326</t>
  </si>
  <si>
    <t>Vert olive foncé grisâtre</t>
  </si>
  <si>
    <t>Chartreuse foncé.936 délavé.790</t>
  </si>
  <si>
    <t>Vert chartreuse</t>
  </si>
  <si>
    <t>Chartreuse lég. jaune foncé.035 délavé.069</t>
  </si>
  <si>
    <t>Vert jaune vif</t>
  </si>
  <si>
    <t>Chartreuse lég. jaune foncé.523</t>
  </si>
  <si>
    <t>Vert jaune franc</t>
  </si>
  <si>
    <t>Chartreuse lég. jaune foncé.616 délavé.149</t>
  </si>
  <si>
    <t>Vert olive</t>
  </si>
  <si>
    <t>Chartreuse lég. jaune foncé.708 délavé.120</t>
  </si>
  <si>
    <t>Vert militaire</t>
  </si>
  <si>
    <t>Chartreuse lég. jaune foncé.802 délavé.597</t>
  </si>
  <si>
    <t>Vert olive grisâtre</t>
  </si>
  <si>
    <t>Chartreuse lég. jaune foncé.839 délavé.757</t>
  </si>
  <si>
    <t>Vert olive moyen</t>
  </si>
  <si>
    <t>Chartreuse lég. jaune foncé.868 délavé.265</t>
  </si>
  <si>
    <t>Vert olive franc</t>
  </si>
  <si>
    <t>Chartreuse lég. jaune foncé.918</t>
  </si>
  <si>
    <t>Vert olive profond</t>
  </si>
  <si>
    <t>Chartreuse lég. jaune foncé.970</t>
  </si>
  <si>
    <t>Vert lime</t>
  </si>
  <si>
    <t>Chartreuse lég. vert clair.024 délavé.035</t>
  </si>
  <si>
    <t>vertJaune</t>
  </si>
  <si>
    <t>Chartreuse lég. vert clair.030</t>
  </si>
  <si>
    <t>Vert anis</t>
  </si>
  <si>
    <t>Chartreuse lég. vert foncé.093 délavé.210</t>
  </si>
  <si>
    <t>Asperge</t>
  </si>
  <si>
    <t>Chartreuse lég. vert foncé.530 délavé.466</t>
  </si>
  <si>
    <t>Vert avocat</t>
  </si>
  <si>
    <t>Chartreuse lég. vert foncé.768 délavé.008</t>
  </si>
  <si>
    <t>Cyan secondaire</t>
  </si>
  <si>
    <t>Cyan</t>
  </si>
  <si>
    <t>léger Cyan3</t>
  </si>
  <si>
    <t>Cyan clair.084 délavé.833</t>
  </si>
  <si>
    <t>SombreArdoise gris 2</t>
  </si>
  <si>
    <t>Cyan clair.133 délavé.326</t>
  </si>
  <si>
    <t>Aigue-marine</t>
  </si>
  <si>
    <t>Cyan clair.139 délavé.139</t>
  </si>
  <si>
    <t>azure3</t>
  </si>
  <si>
    <t>Cyan clair.160 délavé.909</t>
  </si>
  <si>
    <t>Turquoise</t>
  </si>
  <si>
    <t>Cyan clair.254 délavé.464</t>
  </si>
  <si>
    <t>PaleTurquoise2</t>
  </si>
  <si>
    <t>Cyan clair.291 délavé.399</t>
  </si>
  <si>
    <t>PaleTurquoise</t>
  </si>
  <si>
    <t>Cyan clair.296 délavé.402</t>
  </si>
  <si>
    <t>SombreArdoise gris 1</t>
  </si>
  <si>
    <t>Cyan clair.318</t>
  </si>
  <si>
    <t>léger Cyan2</t>
  </si>
  <si>
    <t>Cyan clair.503 délavé.570</t>
  </si>
  <si>
    <t>PaleTurquoise1</t>
  </si>
  <si>
    <t>Cyan clair.506</t>
  </si>
  <si>
    <t>azure2</t>
  </si>
  <si>
    <t>Cyan clair.610 délavé.725</t>
  </si>
  <si>
    <t>léger Cyan</t>
  </si>
  <si>
    <t>Cyan clair.751</t>
  </si>
  <si>
    <t>azure</t>
  </si>
  <si>
    <t>Cyan clair.875</t>
  </si>
  <si>
    <t>Opalin</t>
  </si>
  <si>
    <t>Cyan clair.891</t>
  </si>
  <si>
    <t>Blanc lunaire</t>
  </si>
  <si>
    <t>Cyan clair.898 délavé.171</t>
  </si>
  <si>
    <t>Blanc de zinc (pigment)</t>
  </si>
  <si>
    <t>Cyan clair.915 délavé.204</t>
  </si>
  <si>
    <t>Cyan clair</t>
  </si>
  <si>
    <t>Cyan foncé.018 délavé.052</t>
  </si>
  <si>
    <t>PaleTurquoise3</t>
  </si>
  <si>
    <t>Cyan foncé.068 délavé.673</t>
  </si>
  <si>
    <t>Moyen Turquoise</t>
  </si>
  <si>
    <t>Cyan foncé.117 délavé.382</t>
  </si>
  <si>
    <t>Bleu givré</t>
  </si>
  <si>
    <t>Cyan foncé.138 délavé.519</t>
  </si>
  <si>
    <t>cyan2</t>
  </si>
  <si>
    <t>Cyan foncé.142</t>
  </si>
  <si>
    <t>SombreArdoise gris 3</t>
  </si>
  <si>
    <t>Cyan foncé.183 délavé.486</t>
  </si>
  <si>
    <t>MoyenTurquoise</t>
  </si>
  <si>
    <t>Cyan foncé.287 délavé.191</t>
  </si>
  <si>
    <t>SombreTurquoise</t>
  </si>
  <si>
    <t>Cyan foncé.355</t>
  </si>
  <si>
    <t>cyan3</t>
  </si>
  <si>
    <t>Cyan foncé.382</t>
  </si>
  <si>
    <t>Bleu des mers du sud</t>
  </si>
  <si>
    <t>Cyan foncé.388</t>
  </si>
  <si>
    <t>azure4</t>
  </si>
  <si>
    <t>Cyan foncé.499 délavé.937</t>
  </si>
  <si>
    <t>CadetBleu0</t>
  </si>
  <si>
    <t>Cyan foncé.520 délavé.498</t>
  </si>
  <si>
    <t>Cadet Bleu</t>
  </si>
  <si>
    <t>Cyan foncé.525 délavé.503</t>
  </si>
  <si>
    <t>léger Cyan4</t>
  </si>
  <si>
    <t>Cyan foncé.532 délavé.862</t>
  </si>
  <si>
    <t>PaleTurquoise4</t>
  </si>
  <si>
    <t>Cyan foncé.595 délavé.684</t>
  </si>
  <si>
    <t>SombreArdoise gris 4</t>
  </si>
  <si>
    <t>Cyan foncé.645 délavé.499</t>
  </si>
  <si>
    <t>Bleu sarcelle</t>
  </si>
  <si>
    <t>Cyan foncé.721</t>
  </si>
  <si>
    <t>cyan4</t>
  </si>
  <si>
    <t>Cyan foncé.734</t>
  </si>
  <si>
    <t>Sarcelle</t>
  </si>
  <si>
    <t>Cyan foncé.777</t>
  </si>
  <si>
    <t xml:space="preserve">Sombre Ardoise gris </t>
  </si>
  <si>
    <t>Cyan foncé.888 délavé.533</t>
  </si>
  <si>
    <t>Vert bleuâtre foncé</t>
  </si>
  <si>
    <t>Cyan foncé.926</t>
  </si>
  <si>
    <t>Vert bleuâtre très foncé</t>
  </si>
  <si>
    <t>Cyan foncé.976</t>
  </si>
  <si>
    <t>Dorian (IPJ)</t>
  </si>
  <si>
    <t>Cyan foncé.989 délavé.568</t>
  </si>
  <si>
    <t>turquoise1</t>
  </si>
  <si>
    <t>Cyan lég. azur</t>
  </si>
  <si>
    <t>Bleu verdâtre très clair</t>
  </si>
  <si>
    <t>Cyan lég. azur clair.063 délavé.594</t>
  </si>
  <si>
    <t>CadetBleu2</t>
  </si>
  <si>
    <t>Cyan lég. azur clair.137 délavé.328</t>
  </si>
  <si>
    <t>PowderBleu</t>
  </si>
  <si>
    <t>Cyan lég. azur clair.239 délavé.536</t>
  </si>
  <si>
    <t>CadetBleu1</t>
  </si>
  <si>
    <t>Cyan lég. azur clair.323</t>
  </si>
  <si>
    <t>turquoise2</t>
  </si>
  <si>
    <t>Cyan lég. azur foncé.142</t>
  </si>
  <si>
    <t>CadetBleu3</t>
  </si>
  <si>
    <t>Cyan lég. azur foncé.180 délavé.492</t>
  </si>
  <si>
    <t>turquoise3</t>
  </si>
  <si>
    <t>Cyan lég. azur foncé.382</t>
  </si>
  <si>
    <t>Iris Bleu</t>
  </si>
  <si>
    <t>Cyan lég. azur foncé.413 délavé.003</t>
  </si>
  <si>
    <t>Gris plomb</t>
  </si>
  <si>
    <t>Cyan lég. azur foncé.574 délavé.932</t>
  </si>
  <si>
    <t>CadetBleu4</t>
  </si>
  <si>
    <t>Cyan lég. azur foncé.643 délavé.508</t>
  </si>
  <si>
    <t>Bleu canard</t>
  </si>
  <si>
    <t>Cyan lég. azur foncé.667 délavé.007</t>
  </si>
  <si>
    <t>turquoise4</t>
  </si>
  <si>
    <t>Cyan lég. azur foncé.734</t>
  </si>
  <si>
    <t>Bleu turquoise</t>
  </si>
  <si>
    <t>Cyan lég. émeraude clair.002 délavé.035</t>
  </si>
  <si>
    <t>turquoise</t>
  </si>
  <si>
    <t>Cyan lég. émeraude foncé.195 délavé.134</t>
  </si>
  <si>
    <t>Vert bleuâtre clair</t>
  </si>
  <si>
    <t>Cyan lég. émeraude foncé.435 délavé.490</t>
  </si>
  <si>
    <t>léger marin vert</t>
  </si>
  <si>
    <t>Cyan lég. émeraude foncé.531 délavé.064</t>
  </si>
  <si>
    <t>Vert bleuâtre vif</t>
  </si>
  <si>
    <t>Cyan lég. émeraude foncé.746</t>
  </si>
  <si>
    <t>Vert bleuâtre moyen</t>
  </si>
  <si>
    <t>Cyan lég. émeraude foncé.773 délavé.284</t>
  </si>
  <si>
    <t>Vert bleuâtre franc</t>
  </si>
  <si>
    <t>Cyan lég. émeraude foncé.798</t>
  </si>
  <si>
    <t>Vert pin</t>
  </si>
  <si>
    <t>Cyan lég. émeraude foncé.801 délavé.003</t>
  </si>
  <si>
    <t>Vert bleuâtre profond</t>
  </si>
  <si>
    <t>Cyan lég. émeraude foncé.939</t>
  </si>
  <si>
    <t>Vert très pâle</t>
  </si>
  <si>
    <t>Émeraude clair.375 délavé.653</t>
  </si>
  <si>
    <t>MintCream</t>
  </si>
  <si>
    <t>Émeraude clair.915</t>
  </si>
  <si>
    <t>Vert très clair</t>
  </si>
  <si>
    <t>Émeraude foncé.076 délavé.604</t>
  </si>
  <si>
    <t>Vert pâle</t>
  </si>
  <si>
    <t>Émeraude foncé.350 délavé.845</t>
  </si>
  <si>
    <t>Vert céladon</t>
  </si>
  <si>
    <t>Émeraude foncé.375 délavé.751</t>
  </si>
  <si>
    <t>Émeraude foncé.434 délavé.530</t>
  </si>
  <si>
    <t>Vert brillant</t>
  </si>
  <si>
    <t>Émeraude foncé.484 délavé.196</t>
  </si>
  <si>
    <t>Free Speech Aquamarine</t>
  </si>
  <si>
    <t>Émeraude foncé.653 délavé.003</t>
  </si>
  <si>
    <t>marin vert</t>
  </si>
  <si>
    <t>Émeraude foncé.704 délavé.118</t>
  </si>
  <si>
    <t>Vert moyen</t>
  </si>
  <si>
    <t>Émeraude foncé.759 délavé.382</t>
  </si>
  <si>
    <t>Vert franc</t>
  </si>
  <si>
    <t>Émeraude foncé.802</t>
  </si>
  <si>
    <t>Vert profond</t>
  </si>
  <si>
    <t>Émeraude foncé.907</t>
  </si>
  <si>
    <t>aquamarine2</t>
  </si>
  <si>
    <t>Émeraude lég. cyan clair.047 délavé.297</t>
  </si>
  <si>
    <t>Vert opaline</t>
  </si>
  <si>
    <t>Émeraude lég. cyan clair.062 délavé.546</t>
  </si>
  <si>
    <t>aquamarine</t>
  </si>
  <si>
    <t>Émeraude lég. cyan clair.220</t>
  </si>
  <si>
    <t>Blanc verdâtre</t>
  </si>
  <si>
    <t>Émeraude lég. cyan clair.594 délavé.737</t>
  </si>
  <si>
    <t>MoyenAquamarine</t>
  </si>
  <si>
    <t>Émeraude lég. cyan foncé.243 délavé.366</t>
  </si>
  <si>
    <t>Gris verdâtre</t>
  </si>
  <si>
    <t>Émeraude lég. cyan foncé.529 délavé.903</t>
  </si>
  <si>
    <t>Glauque</t>
  </si>
  <si>
    <t>Émeraude lég. cyan foncé.530 délavé.566</t>
  </si>
  <si>
    <t>aquamarine4</t>
  </si>
  <si>
    <t>Émeraude lég. cyan foncé.671 délavé.380</t>
  </si>
  <si>
    <t>Vert grisâtre</t>
  </si>
  <si>
    <t>Émeraude lég. cyan foncé.711 délavé.811</t>
  </si>
  <si>
    <t>Viride</t>
  </si>
  <si>
    <t>Émeraude lég. cyan foncé.715 délavé.378</t>
  </si>
  <si>
    <t>Émeraude lég. cyan foncé.911 délavé.253</t>
  </si>
  <si>
    <t>Vert très foncé</t>
  </si>
  <si>
    <t>Émeraude lég. cyan foncé.951 délavé.486</t>
  </si>
  <si>
    <t>Noir verdâtre</t>
  </si>
  <si>
    <t>Émeraude lég. cyan foncé.969 délavé.869</t>
  </si>
  <si>
    <t>Vert noirâtre</t>
  </si>
  <si>
    <t>Émeraude lég. cyan foncé.971 délavé.732</t>
  </si>
  <si>
    <t>MoyenPrintempsvert</t>
  </si>
  <si>
    <t>Émeraude lég. vert foncé.043</t>
  </si>
  <si>
    <t>Vert vif</t>
  </si>
  <si>
    <t>Émeraude lég. vert foncé.746</t>
  </si>
  <si>
    <t xml:space="preserve">Neon Rose </t>
  </si>
  <si>
    <t>Fuchsia clair.162</t>
  </si>
  <si>
    <t xml:space="preserve">Violet Rouge </t>
  </si>
  <si>
    <t>Fuchsia foncé.355 délavé.104</t>
  </si>
  <si>
    <t>Marron 3</t>
  </si>
  <si>
    <t>Fuchsia foncé.359 délavé.072</t>
  </si>
  <si>
    <t>Mauve (héraldique)</t>
  </si>
  <si>
    <t>Fuchsia foncé.591 délavé.466</t>
  </si>
  <si>
    <t>Marron 4</t>
  </si>
  <si>
    <t>Fuchsia foncé.722 délavé.086</t>
  </si>
  <si>
    <t>Rouge violacé très profond</t>
  </si>
  <si>
    <t>Fuchsia foncé.901 délavé.132</t>
  </si>
  <si>
    <t>Rouge violacé très foncé</t>
  </si>
  <si>
    <t>Fuchsia foncé.951 délavé.310</t>
  </si>
  <si>
    <t>Fuchsia foncé.960</t>
  </si>
  <si>
    <t>Gris clair violacé</t>
  </si>
  <si>
    <t>Fuchsia lég. magenta clair.023 délavé.964</t>
  </si>
  <si>
    <t>Violet rougeâtre clair</t>
  </si>
  <si>
    <t>Fuchsia lég. magenta foncé.279 délavé.662</t>
  </si>
  <si>
    <t>Violet rougeâtre pâle</t>
  </si>
  <si>
    <t>Fuchsia lég. magenta foncé.327 délavé.779</t>
  </si>
  <si>
    <t>Rose Mountbatten</t>
  </si>
  <si>
    <t>Fuchsia lég. magenta foncé.471 délavé.763</t>
  </si>
  <si>
    <t>Gris violacé</t>
  </si>
  <si>
    <t>Fuchsia lég. magenta foncé.491 délavé.953</t>
  </si>
  <si>
    <t>Violet rougeâtre franc</t>
  </si>
  <si>
    <t>Fuchsia lég. magenta foncé.567 délavé.379</t>
  </si>
  <si>
    <t>Violet rougeâtre grisâtre</t>
  </si>
  <si>
    <t>Fuchsia lég. magenta foncé.632 délavé.723</t>
  </si>
  <si>
    <t>Violine</t>
  </si>
  <si>
    <t>Fuchsia lég. magenta foncé.633 délavé.009</t>
  </si>
  <si>
    <t>Violet d'évêque</t>
  </si>
  <si>
    <t>Fuchsia lég. magenta foncé.774 délavé.449</t>
  </si>
  <si>
    <t>Colombin (vieilli)</t>
  </si>
  <si>
    <t>Fuchsia lég. magenta foncé.787 délavé.588</t>
  </si>
  <si>
    <t>Rose bonbon</t>
  </si>
  <si>
    <t>Fuchsia lég. rouge clair.006 délavé.103</t>
  </si>
  <si>
    <t>HotRose 2</t>
  </si>
  <si>
    <t>Fuchsia lég. rouge clair.009 délavé.285</t>
  </si>
  <si>
    <t xml:space="preserve">Spicy Rose </t>
  </si>
  <si>
    <t>Fuchsia lég. rouge clair.012</t>
  </si>
  <si>
    <t>Marron 1</t>
  </si>
  <si>
    <t>Fuchsia lég. rouge clair.036</t>
  </si>
  <si>
    <t>Cuisse de nymphe émue</t>
  </si>
  <si>
    <t>Fuchsia lég. rouge clair.147</t>
  </si>
  <si>
    <t>HotRose 1</t>
  </si>
  <si>
    <t>Fuchsia lég. rouge clair.162</t>
  </si>
  <si>
    <t>Rose violacé pâle</t>
  </si>
  <si>
    <t>Fuchsia lég. rouge clair.423 délavé.654</t>
  </si>
  <si>
    <t>Blanc violacé</t>
  </si>
  <si>
    <t>Fuchsia lég. rouge clair.585 délavé.908</t>
  </si>
  <si>
    <t>LavenderBlush2</t>
  </si>
  <si>
    <t>Fuchsia lég. rouge clair.610 délavé.725</t>
  </si>
  <si>
    <t>Cuisse de nymphe</t>
  </si>
  <si>
    <t>Fuchsia lég. rouge clair.795 délavé.085</t>
  </si>
  <si>
    <t>Rose violacé grisâtre</t>
  </si>
  <si>
    <t>Fuchsia lég. rouge foncé.056 délavé.827</t>
  </si>
  <si>
    <t>Rose violacé profond</t>
  </si>
  <si>
    <t>Fuchsia lég. rouge foncé.098 délavé.367</t>
  </si>
  <si>
    <t>Marron 2</t>
  </si>
  <si>
    <t>Fuchsia lég. rouge foncé.110 délavé.070</t>
  </si>
  <si>
    <t>HotRose 3</t>
  </si>
  <si>
    <t>Fuchsia lég. rouge foncé.260 délavé.330</t>
  </si>
  <si>
    <t>Rose balais (minéraux)</t>
  </si>
  <si>
    <t>Fuchsia lég. rouge foncé.292 délavé.416</t>
  </si>
  <si>
    <t xml:space="preserve">VioletRouge </t>
  </si>
  <si>
    <t>Fuchsia lég. rouge foncé.347 délavé.046</t>
  </si>
  <si>
    <t>Rouge magenta ou rouge primaire</t>
  </si>
  <si>
    <t>Fuchsia lég. rouge foncé.413 délavé.026</t>
  </si>
  <si>
    <t>LavenderBlush4</t>
  </si>
  <si>
    <t>Fuchsia lég. rouge foncé.499 délavé.937</t>
  </si>
  <si>
    <t>HotRose 4</t>
  </si>
  <si>
    <t>Fuchsia lég. rouge foncé.689 délavé.286</t>
  </si>
  <si>
    <t>Fuchsia lég. rouge foncé.766 délavé.061</t>
  </si>
  <si>
    <t>Rouge violacé profond</t>
  </si>
  <si>
    <t>Fuchsia lég. rouge foncé.796 délavé.092</t>
  </si>
  <si>
    <t>Étain oxydé</t>
  </si>
  <si>
    <t>Gris</t>
  </si>
  <si>
    <t>gris 73</t>
  </si>
  <si>
    <t>Gris clair.011</t>
  </si>
  <si>
    <t>gris 74</t>
  </si>
  <si>
    <t>Gris clair.035</t>
  </si>
  <si>
    <t xml:space="preserve">gris </t>
  </si>
  <si>
    <t>Gris clair.047</t>
  </si>
  <si>
    <t>gris 75</t>
  </si>
  <si>
    <t>Gris clair.059</t>
  </si>
  <si>
    <t>gris , Silver</t>
  </si>
  <si>
    <t>Gris clair.071</t>
  </si>
  <si>
    <t>gris 76</t>
  </si>
  <si>
    <t>Gris clair.096</t>
  </si>
  <si>
    <t>gris 77</t>
  </si>
  <si>
    <t>Gris clair.121</t>
  </si>
  <si>
    <t>gris 78</t>
  </si>
  <si>
    <t>Gris clair.158</t>
  </si>
  <si>
    <t>gris 79</t>
  </si>
  <si>
    <t>Gris clair.184</t>
  </si>
  <si>
    <t>Pinchard (chevaux vieilli)</t>
  </si>
  <si>
    <t>Gris clair.223</t>
  </si>
  <si>
    <t xml:space="preserve">Very léger gris </t>
  </si>
  <si>
    <t>Gris clair.236</t>
  </si>
  <si>
    <t>Gris perle</t>
  </si>
  <si>
    <t>Gris clair.250</t>
  </si>
  <si>
    <t>gris 81</t>
  </si>
  <si>
    <t>Gris clair.263</t>
  </si>
  <si>
    <t>gris 82</t>
  </si>
  <si>
    <t>Gris clair.290</t>
  </si>
  <si>
    <t xml:space="preserve">léger gris </t>
  </si>
  <si>
    <t>Gris clair.317</t>
  </si>
  <si>
    <t>gris 83</t>
  </si>
  <si>
    <t>Gris clair.331</t>
  </si>
  <si>
    <t>gris 84</t>
  </si>
  <si>
    <t>Gris clair.359</t>
  </si>
  <si>
    <t>gris 85</t>
  </si>
  <si>
    <t>Gris clair.401</t>
  </si>
  <si>
    <t>gris 86</t>
  </si>
  <si>
    <t>Gris clair.429</t>
  </si>
  <si>
    <t>gainsboro</t>
  </si>
  <si>
    <t>Gris clair.444</t>
  </si>
  <si>
    <t>gris 86/87</t>
  </si>
  <si>
    <t>Gris clair.458</t>
  </si>
  <si>
    <t>gris 87</t>
  </si>
  <si>
    <t>Gris clair.473</t>
  </si>
  <si>
    <t>gris 88</t>
  </si>
  <si>
    <t>Gris clair.502</t>
  </si>
  <si>
    <t>gris 89</t>
  </si>
  <si>
    <t>Gris clair.547</t>
  </si>
  <si>
    <t>gris 90</t>
  </si>
  <si>
    <t>Gris clair.577</t>
  </si>
  <si>
    <t>gris 91</t>
  </si>
  <si>
    <t>Gris clair.623</t>
  </si>
  <si>
    <t>gris 92</t>
  </si>
  <si>
    <t>Gris clair.670</t>
  </si>
  <si>
    <t>Étain pur</t>
  </si>
  <si>
    <t>Gris clair.701</t>
  </si>
  <si>
    <t>gris 93</t>
  </si>
  <si>
    <t>Gris clair.717</t>
  </si>
  <si>
    <t>Argile kaolin</t>
  </si>
  <si>
    <t>Gris clair.733</t>
  </si>
  <si>
    <t>gris 94</t>
  </si>
  <si>
    <t>Gris clair.749</t>
  </si>
  <si>
    <t>gris 95</t>
  </si>
  <si>
    <t>Gris clair.781</t>
  </si>
  <si>
    <t>Fumée blanche</t>
  </si>
  <si>
    <t>Gris clair.831</t>
  </si>
  <si>
    <t>gris 97</t>
  </si>
  <si>
    <t>Gris clair.864</t>
  </si>
  <si>
    <t>gris 98</t>
  </si>
  <si>
    <t>Gris clair.914</t>
  </si>
  <si>
    <t>gris 99</t>
  </si>
  <si>
    <t>Gris clair.948</t>
  </si>
  <si>
    <t>Albâtre</t>
  </si>
  <si>
    <t>Gris clair.983</t>
  </si>
  <si>
    <t>gris 72</t>
  </si>
  <si>
    <t>Gris foncé.024</t>
  </si>
  <si>
    <t>gris 71</t>
  </si>
  <si>
    <t>Gris foncé.058</t>
  </si>
  <si>
    <t>gris 70</t>
  </si>
  <si>
    <t>Gris foncé.081</t>
  </si>
  <si>
    <t>gris 69</t>
  </si>
  <si>
    <t>Gris foncé.114</t>
  </si>
  <si>
    <t>Gris acier</t>
  </si>
  <si>
    <t>Gris foncé.125</t>
  </si>
  <si>
    <t>gris 68</t>
  </si>
  <si>
    <t>Gris foncé.146</t>
  </si>
  <si>
    <t>gris 67</t>
  </si>
  <si>
    <t>Gris foncé.167</t>
  </si>
  <si>
    <t>gris 66</t>
  </si>
  <si>
    <t>Gris foncé.199</t>
  </si>
  <si>
    <t>gris 65</t>
  </si>
  <si>
    <t>Gris foncé.219</t>
  </si>
  <si>
    <t>gris 64</t>
  </si>
  <si>
    <t>Gris foncé.250</t>
  </si>
  <si>
    <t>gris 63</t>
  </si>
  <si>
    <t>Gris foncé.269</t>
  </si>
  <si>
    <t>Gris souris</t>
  </si>
  <si>
    <t>Gris foncé.298</t>
  </si>
  <si>
    <t>gris 61</t>
  </si>
  <si>
    <t>Gris foncé.317</t>
  </si>
  <si>
    <t>gris 60</t>
  </si>
  <si>
    <t>Gris foncé.345</t>
  </si>
  <si>
    <t>gris 59</t>
  </si>
  <si>
    <t>Gris foncé.373</t>
  </si>
  <si>
    <t>gris 58</t>
  </si>
  <si>
    <t>Gris foncé.391</t>
  </si>
  <si>
    <t>gris 57</t>
  </si>
  <si>
    <t>Gris foncé.417</t>
  </si>
  <si>
    <t>gris 56</t>
  </si>
  <si>
    <t>Gris foncé.434</t>
  </si>
  <si>
    <t>gris 55</t>
  </si>
  <si>
    <t>Gris foncé.459</t>
  </si>
  <si>
    <t>gris 54</t>
  </si>
  <si>
    <t>Gris foncé.475</t>
  </si>
  <si>
    <t>Gris foncé.492</t>
  </si>
  <si>
    <t>gris 53</t>
  </si>
  <si>
    <t>Gris foncé.499</t>
  </si>
  <si>
    <t>gris 52</t>
  </si>
  <si>
    <t>Gris foncé.515</t>
  </si>
  <si>
    <t>Fer (héraldique)</t>
  </si>
  <si>
    <t>Gris foncé.523</t>
  </si>
  <si>
    <t>gris 51</t>
  </si>
  <si>
    <t>Gris foncé.538</t>
  </si>
  <si>
    <t>Gris fer</t>
  </si>
  <si>
    <t>Gris foncé.560</t>
  </si>
  <si>
    <t>gris 49</t>
  </si>
  <si>
    <t>Gris foncé.575</t>
  </si>
  <si>
    <t>gris 48</t>
  </si>
  <si>
    <t>Gris foncé.596</t>
  </si>
  <si>
    <t>gris 47</t>
  </si>
  <si>
    <t>Gris foncé.610</t>
  </si>
  <si>
    <t>Gris foncé.617</t>
  </si>
  <si>
    <t>gris 46</t>
  </si>
  <si>
    <t>Gris foncé.631</t>
  </si>
  <si>
    <t>gris 45</t>
  </si>
  <si>
    <t>Gris foncé.644</t>
  </si>
  <si>
    <t>gris 44</t>
  </si>
  <si>
    <t>Gris foncé.663</t>
  </si>
  <si>
    <t>gris 43</t>
  </si>
  <si>
    <t>Gris foncé.675</t>
  </si>
  <si>
    <t>gris 42</t>
  </si>
  <si>
    <t>Gris foncé.694</t>
  </si>
  <si>
    <t xml:space="preserve">gris 41, Dimgris </t>
  </si>
  <si>
    <t>Gris foncé.706</t>
  </si>
  <si>
    <t>gris 40</t>
  </si>
  <si>
    <t>Gris foncé.723</t>
  </si>
  <si>
    <t>gris 39</t>
  </si>
  <si>
    <t>Gris foncé.739</t>
  </si>
  <si>
    <t>gris 38</t>
  </si>
  <si>
    <t>Gris foncé.750</t>
  </si>
  <si>
    <t>Gris foncé.756</t>
  </si>
  <si>
    <t>gris 37</t>
  </si>
  <si>
    <t>Gris foncé.766</t>
  </si>
  <si>
    <t>gris 36</t>
  </si>
  <si>
    <t>Gris foncé.776</t>
  </si>
  <si>
    <t>gris 35</t>
  </si>
  <si>
    <t>Gris foncé.791</t>
  </si>
  <si>
    <t>gris 34</t>
  </si>
  <si>
    <t>Gris foncé.800</t>
  </si>
  <si>
    <t>Gris foncé</t>
  </si>
  <si>
    <t>Gris foncé.810</t>
  </si>
  <si>
    <t>Gris foncé.814</t>
  </si>
  <si>
    <t>gris 32</t>
  </si>
  <si>
    <t>Gris foncé.823</t>
  </si>
  <si>
    <t>gris 31</t>
  </si>
  <si>
    <t>Gris foncé.836</t>
  </si>
  <si>
    <t>gris 30</t>
  </si>
  <si>
    <t>Gris foncé.844</t>
  </si>
  <si>
    <t>gris 29</t>
  </si>
  <si>
    <t>Gris foncé.856</t>
  </si>
  <si>
    <t>gris 28</t>
  </si>
  <si>
    <t>Gris foncé.868</t>
  </si>
  <si>
    <t>gris 27</t>
  </si>
  <si>
    <t>Gris foncé.875</t>
  </si>
  <si>
    <t>gris 26</t>
  </si>
  <si>
    <t>Gris foncé.885</t>
  </si>
  <si>
    <t>gris 25</t>
  </si>
  <si>
    <t>Gris foncé.892</t>
  </si>
  <si>
    <t>gris 24</t>
  </si>
  <si>
    <t>Gris foncé.902</t>
  </si>
  <si>
    <t>gris 23</t>
  </si>
  <si>
    <t>Gris foncé.908</t>
  </si>
  <si>
    <t>gris 22</t>
  </si>
  <si>
    <t>Gris foncé.917</t>
  </si>
  <si>
    <t>gris 21</t>
  </si>
  <si>
    <t>Gris foncé.922</t>
  </si>
  <si>
    <t>gris 20</t>
  </si>
  <si>
    <t>Gris foncé.930</t>
  </si>
  <si>
    <t>Gris anthracite</t>
  </si>
  <si>
    <t>Gris foncé.938</t>
  </si>
  <si>
    <t>gris 18</t>
  </si>
  <si>
    <t>Gris foncé.943</t>
  </si>
  <si>
    <t>gris 17</t>
  </si>
  <si>
    <t>Gris foncé.949</t>
  </si>
  <si>
    <t>gris 16</t>
  </si>
  <si>
    <t>Gris foncé.954</t>
  </si>
  <si>
    <t>gris 15</t>
  </si>
  <si>
    <t>Gris foncé.959</t>
  </si>
  <si>
    <t>gris 14</t>
  </si>
  <si>
    <t>Gris foncé.963</t>
  </si>
  <si>
    <t>gris 13</t>
  </si>
  <si>
    <t>Gris foncé.968</t>
  </si>
  <si>
    <t>gris 12</t>
  </si>
  <si>
    <t>Gris foncé.972</t>
  </si>
  <si>
    <t>gris 11</t>
  </si>
  <si>
    <t>Gris foncé.976</t>
  </si>
  <si>
    <t>gris 10</t>
  </si>
  <si>
    <t>Gris foncé.979</t>
  </si>
  <si>
    <t>gris 9</t>
  </si>
  <si>
    <t>Gris foncé.982</t>
  </si>
  <si>
    <t>gris 8</t>
  </si>
  <si>
    <t>Gris foncé.986</t>
  </si>
  <si>
    <t>gris 7</t>
  </si>
  <si>
    <t>Gris foncé.988</t>
  </si>
  <si>
    <t>gris 6</t>
  </si>
  <si>
    <t>Gris foncé.991</t>
  </si>
  <si>
    <t>gris 5</t>
  </si>
  <si>
    <t>Gris foncé.992</t>
  </si>
  <si>
    <t>gris 4</t>
  </si>
  <si>
    <t>Gris foncé.994</t>
  </si>
  <si>
    <t>gris 3</t>
  </si>
  <si>
    <t>Gris foncé.995</t>
  </si>
  <si>
    <t>gris 2</t>
  </si>
  <si>
    <t>Gris foncé.997</t>
  </si>
  <si>
    <t>gris 1</t>
  </si>
  <si>
    <t>Gris foncé.998</t>
  </si>
  <si>
    <t>Jaune secondaire</t>
  </si>
  <si>
    <t>Jaune</t>
  </si>
  <si>
    <t>Jaune verdâtre clair</t>
  </si>
  <si>
    <t>Jaune clair.025 délavé.355</t>
  </si>
  <si>
    <t>Jaune citron</t>
  </si>
  <si>
    <t>Jaune clair.048</t>
  </si>
  <si>
    <t>léger Jaune3</t>
  </si>
  <si>
    <t>Jaune clair.084 délavé.833</t>
  </si>
  <si>
    <t>Flave</t>
  </si>
  <si>
    <t>Jaune clair.114 délavé.460</t>
  </si>
  <si>
    <t>Jaune mimosa</t>
  </si>
  <si>
    <t>Jaune clair.147 délavé.020</t>
  </si>
  <si>
    <t>Jaune fleur de soufre</t>
  </si>
  <si>
    <t>Jaune clair.153</t>
  </si>
  <si>
    <t>Ivoire3</t>
  </si>
  <si>
    <t>Jaune clair.160 délavé.909</t>
  </si>
  <si>
    <t>Jaune verdâtre pâle</t>
  </si>
  <si>
    <t>Jaune clair.215 délavé.421</t>
  </si>
  <si>
    <t>Wheat</t>
  </si>
  <si>
    <t>Jaune clair.223 délavé.789</t>
  </si>
  <si>
    <t>Moyen Dorérod</t>
  </si>
  <si>
    <t>Jaune clair.259 délavé.467</t>
  </si>
  <si>
    <t>léger Jaune2</t>
  </si>
  <si>
    <t>Jaune clair.503 délavé.570</t>
  </si>
  <si>
    <t>léger DorérodJaune</t>
  </si>
  <si>
    <t>Jaune clair.609 délavé.219</t>
  </si>
  <si>
    <t>Ivoire2</t>
  </si>
  <si>
    <t>Jaune clair.610 délavé.725</t>
  </si>
  <si>
    <t>beige</t>
  </si>
  <si>
    <t>Jaune clair.637 délavé.467</t>
  </si>
  <si>
    <t>Ivoire</t>
  </si>
  <si>
    <t>Jaune clair.665</t>
  </si>
  <si>
    <t>Écru</t>
  </si>
  <si>
    <t>Jaune clair.742 délavé.067</t>
  </si>
  <si>
    <t>léger Jaune</t>
  </si>
  <si>
    <t>Jaune clair.751</t>
  </si>
  <si>
    <t>Blanc cassé</t>
  </si>
  <si>
    <t>Jaune clair.757 délavé.071</t>
  </si>
  <si>
    <t>Jaune clair.875</t>
  </si>
  <si>
    <t>Jaune verdâtre brillant</t>
  </si>
  <si>
    <t>Jaune foncé.097 délavé.186</t>
  </si>
  <si>
    <t>Dorérod</t>
  </si>
  <si>
    <t>Jaune foncé.117 délavé.382</t>
  </si>
  <si>
    <t>Jaune2</t>
  </si>
  <si>
    <t>Jaune foncé.142</t>
  </si>
  <si>
    <t>Mastic</t>
  </si>
  <si>
    <t>Jaune foncé.249 délavé.776</t>
  </si>
  <si>
    <t>Brillant Or</t>
  </si>
  <si>
    <t>Jaune foncé.290 délavé.028</t>
  </si>
  <si>
    <t>Caca d'oie</t>
  </si>
  <si>
    <t>Jaune foncé.378 délavé.013</t>
  </si>
  <si>
    <t>Jaune3</t>
  </si>
  <si>
    <t>Jaune foncé.382</t>
  </si>
  <si>
    <t>Ivoire4</t>
  </si>
  <si>
    <t>Jaune foncé.499 délavé.937</t>
  </si>
  <si>
    <t>Gris moyen</t>
  </si>
  <si>
    <t>Jaune foncé.530 délavé.984</t>
  </si>
  <si>
    <t>léger Jaune4</t>
  </si>
  <si>
    <t>Jaune foncé.532 délavé.862</t>
  </si>
  <si>
    <t>Jaune verdâtre foncé</t>
  </si>
  <si>
    <t>Jaune foncé.627 délavé.271</t>
  </si>
  <si>
    <t>Jaune4</t>
  </si>
  <si>
    <t>Jaune foncé.734</t>
  </si>
  <si>
    <t>olive</t>
  </si>
  <si>
    <t>Jaune foncé.777</t>
  </si>
  <si>
    <t>Sombre Olive vert</t>
  </si>
  <si>
    <t>Jaune foncé.888 délavé.533</t>
  </si>
  <si>
    <t>Jaune de chrome (pigment)</t>
  </si>
  <si>
    <t>Jaune lég. chartreuse clair.004</t>
  </si>
  <si>
    <t>Vert jaune pâle</t>
  </si>
  <si>
    <t>Jaune lég. chartreuse clair.226 délavé.662</t>
  </si>
  <si>
    <t>Jaune canari</t>
  </si>
  <si>
    <t>Jaune lég. chartreuse foncé.122 délavé.009</t>
  </si>
  <si>
    <t>Jaune moutarde</t>
  </si>
  <si>
    <t>Jaune lég. chartreuse foncé.369</t>
  </si>
  <si>
    <t>LemonChiffon3</t>
  </si>
  <si>
    <t>Jaune lég. orange clair.003 délavé.766</t>
  </si>
  <si>
    <t>Beurre</t>
  </si>
  <si>
    <t>Jaune lég. orange clair.028 délavé.258</t>
  </si>
  <si>
    <t>Jaune poussin</t>
  </si>
  <si>
    <t>Jaune lég. orange clair.051 délavé.144</t>
  </si>
  <si>
    <t>cornsilk3</t>
  </si>
  <si>
    <t>Jaune lég. orange clair.067 délavé.818</t>
  </si>
  <si>
    <t>khaki2</t>
  </si>
  <si>
    <t>Jaune lég. orange clair.101 délavé.315</t>
  </si>
  <si>
    <t>Topaze</t>
  </si>
  <si>
    <t>Jaune lég. orange clair.135 délavé.099</t>
  </si>
  <si>
    <t>khaki</t>
  </si>
  <si>
    <t>Jaune lég. orange clair.145 délavé.294</t>
  </si>
  <si>
    <t>PaleDorérod</t>
  </si>
  <si>
    <t>Jaune lég. orange clair.269 délavé.387</t>
  </si>
  <si>
    <t>Beurre frais</t>
  </si>
  <si>
    <t>Jaune lég. orange clair.275</t>
  </si>
  <si>
    <t>khaki1</t>
  </si>
  <si>
    <t>Jaune lég. orange clair.283</t>
  </si>
  <si>
    <t>LemonChiffon2</t>
  </si>
  <si>
    <t>Jaune lég. orange clair.388 délavé.462</t>
  </si>
  <si>
    <t>Champagne</t>
  </si>
  <si>
    <t>Jaune lég. orange clair.448 délavé.125</t>
  </si>
  <si>
    <t>Blanc crème</t>
  </si>
  <si>
    <t>Jaune lég. orange clair.471 délavé.065</t>
  </si>
  <si>
    <t>cornsilk2</t>
  </si>
  <si>
    <t>Jaune lég. orange clair.477 délavé.541</t>
  </si>
  <si>
    <t>LemonChiffon</t>
  </si>
  <si>
    <t>Jaune lég. orange clair.618</t>
  </si>
  <si>
    <t>Blanc d'Espagne (pigment)</t>
  </si>
  <si>
    <t>Jaune lég. orange clair.866 délavé.129</t>
  </si>
  <si>
    <t>Gris tourdille (chevaux)</t>
  </si>
  <si>
    <t>Jaune lég. orange foncé.010 délavé.906</t>
  </si>
  <si>
    <t>Jaune d'or</t>
  </si>
  <si>
    <t>Jaune lég. orange foncé.131 délavé.005</t>
  </si>
  <si>
    <t>Jaune lég. orange foncé.158 délavé.074</t>
  </si>
  <si>
    <t>khaki3</t>
  </si>
  <si>
    <t>Jaune lég. orange foncé.204 délavé.447</t>
  </si>
  <si>
    <t>Jaune verdâtre vif</t>
  </si>
  <si>
    <t>Jaune lég. orange foncé.278</t>
  </si>
  <si>
    <t>Jaune verdâtre grisâtre</t>
  </si>
  <si>
    <t>Jaune lég. orange foncé.294 délavé.602</t>
  </si>
  <si>
    <t>Clarissimo (cigare)</t>
  </si>
  <si>
    <t>Jaune lég. orange foncé.318 délavé.552</t>
  </si>
  <si>
    <t>SombreKhaki</t>
  </si>
  <si>
    <t>Jaune lég. orange foncé.329 délavé.457</t>
  </si>
  <si>
    <t>Beigeasse (péjoratif)</t>
  </si>
  <si>
    <t>Jaune lég. orange foncé.357 délavé.639</t>
  </si>
  <si>
    <t>Jaune verdâtre moyen</t>
  </si>
  <si>
    <t>Jaune lég. orange foncé.402 délavé.349</t>
  </si>
  <si>
    <t>Jaune verdâtre franc</t>
  </si>
  <si>
    <t>Jaune lég. orange foncé.448 délavé.104</t>
  </si>
  <si>
    <t>brass</t>
  </si>
  <si>
    <t>Jaune lég. orange foncé.472 délavé.217</t>
  </si>
  <si>
    <t>cornsilk4</t>
  </si>
  <si>
    <t>Jaune lég. orange foncé.539 délavé.845</t>
  </si>
  <si>
    <t>Gris clair olivâtre</t>
  </si>
  <si>
    <t>Jaune lég. orange foncé.550 délavé.835</t>
  </si>
  <si>
    <t>LemonChiffon4</t>
  </si>
  <si>
    <t>Jaune lég. orange foncé.565 délavé.775</t>
  </si>
  <si>
    <t>Olive clair grisâtre</t>
  </si>
  <si>
    <t>Jaune lég. orange foncé.588 délavé.687</t>
  </si>
  <si>
    <t>khaki4</t>
  </si>
  <si>
    <t>Jaune lég. orange foncé.654 délavé.462</t>
  </si>
  <si>
    <t>léger Dorérod4</t>
  </si>
  <si>
    <t>Jaune lég. orange foncé.658 délavé.443</t>
  </si>
  <si>
    <t>Jaune verdâtre profond</t>
  </si>
  <si>
    <t>Jaune lég. orange foncé.663</t>
  </si>
  <si>
    <t>Olive clair</t>
  </si>
  <si>
    <t>Jaune lég. orange foncé.715 délavé.272</t>
  </si>
  <si>
    <t>Gris olivâtre</t>
  </si>
  <si>
    <t>Jaune lég. orange foncé.824 délavé.864</t>
  </si>
  <si>
    <t>Olive grisâtre</t>
  </si>
  <si>
    <t>Jaune lég. orange foncé.833 délavé.687</t>
  </si>
  <si>
    <t>Olive moyen</t>
  </si>
  <si>
    <t>Jaune lég. orange foncé.848 délavé.177</t>
  </si>
  <si>
    <t>Olive foncé</t>
  </si>
  <si>
    <t>Jaune lég. orange foncé.930 délavé.454</t>
  </si>
  <si>
    <t>Olive foncé grisâtre</t>
  </si>
  <si>
    <t>Jaune lég. orange foncé.940 délavé.707</t>
  </si>
  <si>
    <t>Noir olivâtre</t>
  </si>
  <si>
    <t>Jaune lég. orange foncé.968 délavé.794</t>
  </si>
  <si>
    <t>Magenta secondaire</t>
  </si>
  <si>
    <t>Magenta</t>
  </si>
  <si>
    <t>orchid2</t>
  </si>
  <si>
    <t>Magenta clair.060 délavé.301</t>
  </si>
  <si>
    <t>violet</t>
  </si>
  <si>
    <t>Magenta clair.089 délavé.311</t>
  </si>
  <si>
    <t>thistle3</t>
  </si>
  <si>
    <t>Magenta clair.089 délavé.838</t>
  </si>
  <si>
    <t>plum</t>
  </si>
  <si>
    <t>Magenta clair.090 délavé.595</t>
  </si>
  <si>
    <t>Thistle</t>
  </si>
  <si>
    <t>Magenta clair.223 délavé.789</t>
  </si>
  <si>
    <t>orchid1</t>
  </si>
  <si>
    <t>Magenta clair.235</t>
  </si>
  <si>
    <t>Plum</t>
  </si>
  <si>
    <t>Magenta clair.254 délavé.464</t>
  </si>
  <si>
    <t>plum2</t>
  </si>
  <si>
    <t>Magenta clair.291 délavé.399</t>
  </si>
  <si>
    <t>plum1</t>
  </si>
  <si>
    <t>Magenta clair.506</t>
  </si>
  <si>
    <t>thistle2</t>
  </si>
  <si>
    <t>Magenta clair.510 délavé.578</t>
  </si>
  <si>
    <t>thistle1</t>
  </si>
  <si>
    <t>Magenta clair.758</t>
  </si>
  <si>
    <t>plum3</t>
  </si>
  <si>
    <t>Magenta foncé.068 délavé.673</t>
  </si>
  <si>
    <t>Orchid</t>
  </si>
  <si>
    <t>Magenta foncé.117 délavé.382</t>
  </si>
  <si>
    <t>Orchidée</t>
  </si>
  <si>
    <t>Magenta foncé.124 délavé.385</t>
  </si>
  <si>
    <t>magenta2</t>
  </si>
  <si>
    <t>Magenta foncé.142</t>
  </si>
  <si>
    <t>Mauve</t>
  </si>
  <si>
    <t>Magenta foncé.156 délavé.422</t>
  </si>
  <si>
    <t>orchid3</t>
  </si>
  <si>
    <t>Magenta foncé.235 délavé.385</t>
  </si>
  <si>
    <t>Violet pâle</t>
  </si>
  <si>
    <t>Magenta foncé.266 délavé.880</t>
  </si>
  <si>
    <t>magenta3</t>
  </si>
  <si>
    <t>Magenta foncé.382</t>
  </si>
  <si>
    <t>violet Bleu</t>
  </si>
  <si>
    <t>Magenta foncé.525 délavé.503</t>
  </si>
  <si>
    <t>thistle4</t>
  </si>
  <si>
    <t>Magenta foncé.528 délavé.871</t>
  </si>
  <si>
    <t>plum4</t>
  </si>
  <si>
    <t>Magenta foncé.595 délavé.684</t>
  </si>
  <si>
    <t>Violet grisâtre</t>
  </si>
  <si>
    <t>Magenta foncé.657 délavé.842</t>
  </si>
  <si>
    <t>orchid4</t>
  </si>
  <si>
    <t>Magenta foncé.667 délavé.398</t>
  </si>
  <si>
    <t>magenta4</t>
  </si>
  <si>
    <t>Magenta foncé.734</t>
  </si>
  <si>
    <t>Magenta foncé</t>
  </si>
  <si>
    <t>Magenta foncé.777</t>
  </si>
  <si>
    <t>Violet</t>
  </si>
  <si>
    <t>Magenta foncé.888 délavé.533</t>
  </si>
  <si>
    <t>Violet noirâtre</t>
  </si>
  <si>
    <t>Magenta foncé.963 délavé.734</t>
  </si>
  <si>
    <t>Noir violacé</t>
  </si>
  <si>
    <t>Magenta foncé.966 délavé.924</t>
  </si>
  <si>
    <t>Free Speech Magenta</t>
  </si>
  <si>
    <t>Magenta lég. fuchsia foncé.117 délavé.248</t>
  </si>
  <si>
    <t>Violet rougeâtre très profond</t>
  </si>
  <si>
    <t>Magenta lég. fuchsia foncé.897 délavé.194</t>
  </si>
  <si>
    <t>Violet rougeâtre très foncé</t>
  </si>
  <si>
    <t>Magenta lég. fuchsia foncé.955 délavé.391</t>
  </si>
  <si>
    <t>Violet très clair</t>
  </si>
  <si>
    <t>Magenta lég. violet clair.214 délavé.726</t>
  </si>
  <si>
    <t>Zinzolin</t>
  </si>
  <si>
    <t>Magenta lég. violet foncé.808 délavé.006</t>
  </si>
  <si>
    <t>Violet très foncé</t>
  </si>
  <si>
    <t>Magenta lég. violet foncé.954 délavé.434</t>
  </si>
  <si>
    <t>Mi-bleu mi-azur</t>
  </si>
  <si>
    <t>DodgerBleu</t>
  </si>
  <si>
    <t>Mi-bleu mi-azur clair.013</t>
  </si>
  <si>
    <t>Bleu violacé très pâle</t>
  </si>
  <si>
    <t>Mi-bleu mi-azur clair.294 délavé.684</t>
  </si>
  <si>
    <t>CornflowerBleu</t>
  </si>
  <si>
    <t>Mi-bleu mi-azur foncé.016 délavé.270</t>
  </si>
  <si>
    <t>Sombre Turquoise</t>
  </si>
  <si>
    <t>Mi-bleu mi-azur foncé.117 délavé.382</t>
  </si>
  <si>
    <t>DodgerBleu2</t>
  </si>
  <si>
    <t>Mi-bleu mi-azur foncé.130 délavé.028</t>
  </si>
  <si>
    <t>Bleu charron</t>
  </si>
  <si>
    <t>Mi-bleu mi-azur foncé.148 délavé.655</t>
  </si>
  <si>
    <t>Bleu roi</t>
  </si>
  <si>
    <t>Mi-bleu mi-azur foncé.164 délavé.077</t>
  </si>
  <si>
    <t>DodgerBleu3</t>
  </si>
  <si>
    <t>Mi-bleu mi-azur foncé.372 délavé.030</t>
  </si>
  <si>
    <t>Denim</t>
  </si>
  <si>
    <t>Mi-bleu mi-azur foncé.475 délavé.029</t>
  </si>
  <si>
    <t>Bleu bleuet</t>
  </si>
  <si>
    <t>Mi-bleu mi-azur foncé.475 délavé.354</t>
  </si>
  <si>
    <t>Lapis-lazuli</t>
  </si>
  <si>
    <t>Mi-bleu mi-azur foncé.638 délavé.112</t>
  </si>
  <si>
    <t>Bleu turquin</t>
  </si>
  <si>
    <t>Mi-bleu mi-azur foncé.680 délavé.358</t>
  </si>
  <si>
    <t>DodgerBleu4</t>
  </si>
  <si>
    <t>Mi-bleu mi-azur foncé.728 délavé.038</t>
  </si>
  <si>
    <t>Ardoise</t>
  </si>
  <si>
    <t>Mi-bleu mi-azur foncé.740 délavé.823</t>
  </si>
  <si>
    <t>Bleu de cobalt (pigment)</t>
  </si>
  <si>
    <t>Mi-bleu mi-azur foncé.774 délavé.148</t>
  </si>
  <si>
    <t>Bleu de minuit</t>
  </si>
  <si>
    <t>Mi-bleu mi-azur foncé.861</t>
  </si>
  <si>
    <t>Bleu marine</t>
  </si>
  <si>
    <t>Mi-bleu mi-azur foncé.923 délavé.023</t>
  </si>
  <si>
    <t>Moyen Ardoise Bleu</t>
  </si>
  <si>
    <t>Mi-bleu mi-violet</t>
  </si>
  <si>
    <t>Pourpre 1</t>
  </si>
  <si>
    <t>Mi-bleu mi-violet clair.031</t>
  </si>
  <si>
    <t>MoyenPourpre 2</t>
  </si>
  <si>
    <t>Mi-bleu mi-violet clair.057 délavé.300</t>
  </si>
  <si>
    <t>MoyenPourpre 1</t>
  </si>
  <si>
    <t>Mi-bleu mi-violet clair.231</t>
  </si>
  <si>
    <t>Gris de lin</t>
  </si>
  <si>
    <t>Mi-bleu mi-violet clair.441 délavé.563</t>
  </si>
  <si>
    <t>Bleu-violet très clair</t>
  </si>
  <si>
    <t>Mi-bleu mi-violet clair.638</t>
  </si>
  <si>
    <t>Pourpre 2</t>
  </si>
  <si>
    <t>Mi-bleu mi-violet foncé.115 délavé.060</t>
  </si>
  <si>
    <t>Moyen Orchid</t>
  </si>
  <si>
    <t>Mi-bleu mi-violet foncé.117 délavé.382</t>
  </si>
  <si>
    <t>BleuViolet</t>
  </si>
  <si>
    <t>Mi-bleu mi-violet foncé.209 délavé.064</t>
  </si>
  <si>
    <t>MoyenPourpre 3</t>
  </si>
  <si>
    <t>Mi-bleu mi-violet foncé.238 délavé.379</t>
  </si>
  <si>
    <t>Bleu-violet vif</t>
  </si>
  <si>
    <t>Mi-bleu mi-violet foncé.266 délavé.370</t>
  </si>
  <si>
    <t>Pourpre 3</t>
  </si>
  <si>
    <t>Mi-bleu mi-violet foncé.362 délavé.063</t>
  </si>
  <si>
    <t xml:space="preserve">Free Speech gris </t>
  </si>
  <si>
    <t>Mi-bleu mi-violet foncé.648 délavé.554</t>
  </si>
  <si>
    <t>MoyenPourpre 4</t>
  </si>
  <si>
    <t>Mi-bleu mi-violet foncé.667 délavé.398</t>
  </si>
  <si>
    <t>Bleu-violet moyen</t>
  </si>
  <si>
    <t>Mi-bleu mi-violet foncé.693 délavé.521</t>
  </si>
  <si>
    <t>Bleu-violet grisâtre</t>
  </si>
  <si>
    <t>Mi-bleu mi-violet foncé.777 délavé.680</t>
  </si>
  <si>
    <t>léger Bleu</t>
  </si>
  <si>
    <t>Mi-cyan mi-azur clair.223 délavé.525</t>
  </si>
  <si>
    <t>léger Bleu2</t>
  </si>
  <si>
    <t>Mi-cyan mi-azur clair.313 délavé.412</t>
  </si>
  <si>
    <t>Azurin</t>
  </si>
  <si>
    <t>Mi-cyan mi-azur clair.397 délavé.029</t>
  </si>
  <si>
    <t>léger Bleu1</t>
  </si>
  <si>
    <t>Mi-cyan mi-azur clair.530</t>
  </si>
  <si>
    <t>léger Bleu3</t>
  </si>
  <si>
    <t>Mi-cyan mi-azur foncé.050 délavé.699</t>
  </si>
  <si>
    <t>Bleu verdâtre clair</t>
  </si>
  <si>
    <t>Mi-cyan mi-azur foncé.350 délavé.426</t>
  </si>
  <si>
    <t>Bleu verdâtre brillant</t>
  </si>
  <si>
    <t>Mi-cyan mi-azur foncé.483 délavé.068</t>
  </si>
  <si>
    <t>léger Bleu4</t>
  </si>
  <si>
    <t>Mi-cyan mi-azur foncé.589 délavé.703</t>
  </si>
  <si>
    <t>Bleu verdâtre profond</t>
  </si>
  <si>
    <t>Mi-cyan mi-azur foncé.662 délavé.170</t>
  </si>
  <si>
    <t>Bleu verdâtre moyen</t>
  </si>
  <si>
    <t>Mi-cyan mi-azur foncé.707 délavé.265</t>
  </si>
  <si>
    <t>Bleu verdâtre foncé</t>
  </si>
  <si>
    <t>Mi-cyan mi-azur foncé.898</t>
  </si>
  <si>
    <t>Bleu pétrole</t>
  </si>
  <si>
    <t>Mi-cyan mi-azur foncé.901 délavé.257</t>
  </si>
  <si>
    <t>Vert turquoise</t>
  </si>
  <si>
    <t>Mi-cyan mi-émeraude clair.006 délavé.017</t>
  </si>
  <si>
    <t>Vert bleuâtre très clair</t>
  </si>
  <si>
    <t>Mi-cyan mi-émeraude clair.050 délavé.555</t>
  </si>
  <si>
    <t>Vert bleuâtre brillant</t>
  </si>
  <si>
    <t>Mi-cyan mi-émeraude foncé.610</t>
  </si>
  <si>
    <t>Sombre vert copper</t>
  </si>
  <si>
    <t>Mi-cyan mi-émeraude foncé.740 délavé.553</t>
  </si>
  <si>
    <t>Gris verdâtre foncé</t>
  </si>
  <si>
    <t>Mi-cyan mi-émeraude foncé.820 délavé.889</t>
  </si>
  <si>
    <t>Vert foncé grisâtre</t>
  </si>
  <si>
    <t>Mi-cyan mi-émeraude foncé.882 délavé.752</t>
  </si>
  <si>
    <t>Vert jaune clair</t>
  </si>
  <si>
    <t>Mi-jaune mi-chartreuse foncé.020 délavé.527</t>
  </si>
  <si>
    <t>Vert jaune brillant</t>
  </si>
  <si>
    <t>Mi-jaune mi-chartreuse foncé.193 délavé.247</t>
  </si>
  <si>
    <t>Vert jaune grisâtre</t>
  </si>
  <si>
    <t>Mi-jaune mi-chartreuse foncé.484 délavé.768</t>
  </si>
  <si>
    <t>Vert jaune moyen</t>
  </si>
  <si>
    <t>Mi-jaune mi-chartreuse foncé.559 délavé.496</t>
  </si>
  <si>
    <t>Vert kaki</t>
  </si>
  <si>
    <t>Mi-jaune mi-chartreuse foncé.707 délavé.237</t>
  </si>
  <si>
    <t>Vert Véronèse (pigment)</t>
  </si>
  <si>
    <t>Mi-jaune mi-chartreuse foncé.848 délavé.209</t>
  </si>
  <si>
    <t>Or</t>
  </si>
  <si>
    <t>Mi-jaune mi-orange</t>
  </si>
  <si>
    <t>Jaune impérial</t>
  </si>
  <si>
    <t>Mi-jaune mi-orange clair.039</t>
  </si>
  <si>
    <t>Jaune paille</t>
  </si>
  <si>
    <t>Mi-jaune mi-orange clair.058 délavé.018</t>
  </si>
  <si>
    <t>Jaune brillant</t>
  </si>
  <si>
    <t>Mi-jaune mi-orange clair.074 délavé.093</t>
  </si>
  <si>
    <t>Jaune nankin</t>
  </si>
  <si>
    <t>Mi-jaune mi-orange clair.079 délavé.148</t>
  </si>
  <si>
    <t>léger Dorérod2</t>
  </si>
  <si>
    <t>Mi-jaune mi-orange clair.089 délavé.311</t>
  </si>
  <si>
    <t>léger Dorérod</t>
  </si>
  <si>
    <t>Vanille</t>
  </si>
  <si>
    <t>Mi-jaune mi-orange clair.090 délavé.531</t>
  </si>
  <si>
    <t>Jaune clair</t>
  </si>
  <si>
    <t>Mi-jaune mi-orange clair.156 délavé.142</t>
  </si>
  <si>
    <t>Jaune maïs</t>
  </si>
  <si>
    <t>Mi-jaune mi-orange clair.185</t>
  </si>
  <si>
    <t>léger Dorérod1</t>
  </si>
  <si>
    <t>Mi-jaune mi-orange clair.266</t>
  </si>
  <si>
    <t>Jaune pâle</t>
  </si>
  <si>
    <t>Mi-jaune mi-orange clair.315 délavé.295</t>
  </si>
  <si>
    <t>Bis (héraldique)</t>
  </si>
  <si>
    <t>Mi-jaune mi-orange clair.406 délavé.395</t>
  </si>
  <si>
    <t>Jaune de Naples (pigment)</t>
  </si>
  <si>
    <t>Mi-jaune mi-orange clair.512</t>
  </si>
  <si>
    <t>Platine</t>
  </si>
  <si>
    <t>Mi-jaune mi-orange clair.524 délavé.180</t>
  </si>
  <si>
    <t>Blanc jaunâtre</t>
  </si>
  <si>
    <t>Mi-jaune mi-orange clair.554 délavé.563</t>
  </si>
  <si>
    <t>cornsilk</t>
  </si>
  <si>
    <t>Mi-jaune mi-orange clair.722</t>
  </si>
  <si>
    <t>Bouton d'or</t>
  </si>
  <si>
    <t>Mi-jaune mi-orange foncé.020 délavé.012</t>
  </si>
  <si>
    <t>Gris clair</t>
  </si>
  <si>
    <t>Mi-jaune mi-orange foncé.035 délavé.976</t>
  </si>
  <si>
    <t>Jaune de Mars</t>
  </si>
  <si>
    <t>Mi-jaune mi-orange foncé.051 délavé.191</t>
  </si>
  <si>
    <t>Jaune bouton d’or</t>
  </si>
  <si>
    <t>Mi-jaune mi-orange foncé.070 délavé.013</t>
  </si>
  <si>
    <t>Jaune auréolin</t>
  </si>
  <si>
    <t>Mi-jaune mi-orange foncé.076 délavé.124</t>
  </si>
  <si>
    <t>Gris jaunâtre</t>
  </si>
  <si>
    <t>Mi-jaune mi-orange foncé.085 délavé.842</t>
  </si>
  <si>
    <t>Safran</t>
  </si>
  <si>
    <t>Mi-jaune mi-orange foncé.092 délavé.019</t>
  </si>
  <si>
    <t>Or2</t>
  </si>
  <si>
    <t>Mi-jaune mi-orange foncé.142</t>
  </si>
  <si>
    <t>Chamois</t>
  </si>
  <si>
    <t>Mi-jaune mi-orange foncé.160 délavé.481</t>
  </si>
  <si>
    <t>léger Dorérod3</t>
  </si>
  <si>
    <t>Mi-jaune mi-orange foncé.213 délavé.428</t>
  </si>
  <si>
    <t>Jaune grisâtre</t>
  </si>
  <si>
    <t>Mi-jaune mi-orange foncé.229 délavé.579</t>
  </si>
  <si>
    <t>Queue-de-vache clair</t>
  </si>
  <si>
    <t>Mi-jaune mi-orange foncé.277 délavé.466</t>
  </si>
  <si>
    <t>Old Or</t>
  </si>
  <si>
    <t>Mi-jaune mi-orange foncé.323 délavé.136</t>
  </si>
  <si>
    <t>Jaune banane</t>
  </si>
  <si>
    <t>Mi-jaune mi-orange foncé.353 délavé.005</t>
  </si>
  <si>
    <t>Or3</t>
  </si>
  <si>
    <t>Mi-jaune mi-orange foncé.382</t>
  </si>
  <si>
    <t>Or4</t>
  </si>
  <si>
    <t>Mi-jaune mi-orange foncé.734</t>
  </si>
  <si>
    <t>Gris de maure</t>
  </si>
  <si>
    <t>Mi-jaune mi-orange foncé.797 délavé.580</t>
  </si>
  <si>
    <t>Violet rougeâtre moyen</t>
  </si>
  <si>
    <t>Mi-magenta mi-fuchsia foncé.596 délavé.555</t>
  </si>
  <si>
    <t xml:space="preserve">Sombre Pourpre </t>
  </si>
  <si>
    <t>Mi-magenta mi-fuchsia foncé.736 délavé.108</t>
  </si>
  <si>
    <t>Violet rougeâtre vif</t>
  </si>
  <si>
    <t>Mi-magenta mi-fuchsia foncé.750</t>
  </si>
  <si>
    <t>Gris foncé violacé</t>
  </si>
  <si>
    <t>Mi-magenta mi-fuchsia foncé.790 délavé.908</t>
  </si>
  <si>
    <t>Violet rougeâtre profond</t>
  </si>
  <si>
    <t>Mi-magenta mi-fuchsia foncé.808 délavé.242</t>
  </si>
  <si>
    <t>Violet rougeâtre foncé</t>
  </si>
  <si>
    <t>Mi-magenta mi-fuchsia foncé.843 délavé.546</t>
  </si>
  <si>
    <t>Violet foncé grisâtre</t>
  </si>
  <si>
    <t>Mi-magenta mi-fuchsia foncé.862 délavé.781</t>
  </si>
  <si>
    <t>Violet brillant</t>
  </si>
  <si>
    <t>Mi-magenta mi-violet clair.123 délavé.465</t>
  </si>
  <si>
    <t>MoyenOrchid1</t>
  </si>
  <si>
    <t>Mi-magenta mi-violet clair.139</t>
  </si>
  <si>
    <t>Héliotrope</t>
  </si>
  <si>
    <t>Mi-magenta mi-violet clair.178</t>
  </si>
  <si>
    <t>MoyenOrchid2</t>
  </si>
  <si>
    <t>Mi-magenta mi-violet foncé.022 délavé.245</t>
  </si>
  <si>
    <t>Violet clair</t>
  </si>
  <si>
    <t>Mi-magenta mi-violet foncé.155 délavé.732</t>
  </si>
  <si>
    <t>MoyenOrchid</t>
  </si>
  <si>
    <t>Mi-magenta mi-violet foncé.246 délavé.253</t>
  </si>
  <si>
    <t>MoyenOrchid3</t>
  </si>
  <si>
    <t>Mi-magenta mi-violet foncé.293 délavé.250</t>
  </si>
  <si>
    <t>Violet vif</t>
  </si>
  <si>
    <t>Mi-magenta mi-violet foncé.488 délavé.312</t>
  </si>
  <si>
    <t>Violet moyen</t>
  </si>
  <si>
    <t>Mi-magenta mi-violet foncé.599 délavé.609</t>
  </si>
  <si>
    <t>Violet franc</t>
  </si>
  <si>
    <t>Mi-magenta mi-violet foncé.607 délavé.495</t>
  </si>
  <si>
    <t>MoyenOrchid4</t>
  </si>
  <si>
    <t>Mi-magenta mi-violet foncé.693 délavé.262</t>
  </si>
  <si>
    <t>Violet profond</t>
  </si>
  <si>
    <t>Mi-magenta mi-violet foncé.817 délavé.326</t>
  </si>
  <si>
    <t>Violet foncé</t>
  </si>
  <si>
    <t>Mi-magenta mi-violet foncé.841 délavé.596</t>
  </si>
  <si>
    <t xml:space="preserve">Profond Rose </t>
  </si>
  <si>
    <t>Mi-rouge mi-fuchsia clair.007</t>
  </si>
  <si>
    <t>Rose fuchsia</t>
  </si>
  <si>
    <t>Mi-rouge mi-fuchsia clair.035 délavé.036</t>
  </si>
  <si>
    <t>VioletRouge 1</t>
  </si>
  <si>
    <t>Mi-rouge mi-fuchsia clair.051</t>
  </si>
  <si>
    <t>PaleVioletRouge 2</t>
  </si>
  <si>
    <t>Mi-rouge mi-fuchsia clair.057 délavé.300</t>
  </si>
  <si>
    <t>Rose violacé franc</t>
  </si>
  <si>
    <t>Mi-rouge mi-fuchsia clair.079 délavé.443</t>
  </si>
  <si>
    <t>Rose</t>
  </si>
  <si>
    <t>Mi-rouge mi-fuchsia clair.139 délavé.040</t>
  </si>
  <si>
    <t>LavenderBlush3</t>
  </si>
  <si>
    <t>Mi-rouge mi-fuchsia clair.160 délavé.909</t>
  </si>
  <si>
    <t>PaleVioletRouge 1</t>
  </si>
  <si>
    <t>Mi-rouge mi-fuchsia clair.231</t>
  </si>
  <si>
    <t>Rose violacé clair</t>
  </si>
  <si>
    <t>Mi-rouge mi-fuchsia clair.372 délavé.425</t>
  </si>
  <si>
    <t>Rose dragée</t>
  </si>
  <si>
    <t>Mi-rouge mi-fuchsia clair.521 délavé.036</t>
  </si>
  <si>
    <t>Rose violacé brillant</t>
  </si>
  <si>
    <t>Mi-rouge mi-fuchsia clair.586</t>
  </si>
  <si>
    <t>LavenderBlush</t>
  </si>
  <si>
    <t>Mi-rouge mi-fuchsia clair.875</t>
  </si>
  <si>
    <t>Rose violacé moyen</t>
  </si>
  <si>
    <t>Mi-rouge mi-fuchsia foncé.009 délavé.642</t>
  </si>
  <si>
    <t>VioletRouge 2</t>
  </si>
  <si>
    <t>Mi-rouge mi-fuchsia foncé.097 délavé.099</t>
  </si>
  <si>
    <t xml:space="preserve">PaleVioletRouge </t>
  </si>
  <si>
    <t>Mi-rouge mi-fuchsia foncé.117 délavé.382</t>
  </si>
  <si>
    <t>Profond Rose 2</t>
  </si>
  <si>
    <t>Mi-rouge mi-fuchsia foncé.135 délavé.014</t>
  </si>
  <si>
    <t>PaleVioletRouge 3</t>
  </si>
  <si>
    <t>Mi-rouge mi-fuchsia foncé.238 délavé.379</t>
  </si>
  <si>
    <t>Rose violacé foncé</t>
  </si>
  <si>
    <t>Mi-rouge mi-fuchsia foncé.242 délavé.570</t>
  </si>
  <si>
    <t>Magenta fushia (encre)</t>
  </si>
  <si>
    <t>Mi-rouge mi-fuchsia foncé.285</t>
  </si>
  <si>
    <t>Rouge violacé vif</t>
  </si>
  <si>
    <t>Mi-rouge mi-fuchsia foncé.311 délavé.187</t>
  </si>
  <si>
    <t>VioletRouge 3</t>
  </si>
  <si>
    <t>Mi-rouge mi-fuchsia foncé.348 délavé.103</t>
  </si>
  <si>
    <t>Profond Rose 3</t>
  </si>
  <si>
    <t>Mi-rouge mi-fuchsia foncé.377 délavé.017</t>
  </si>
  <si>
    <t>Rouge violacé franc</t>
  </si>
  <si>
    <t>Mi-rouge mi-fuchsia foncé.480 délavé.233</t>
  </si>
  <si>
    <t>Rouge violacé moyen</t>
  </si>
  <si>
    <t>Mi-rouge mi-fuchsia foncé.513 délavé.354</t>
  </si>
  <si>
    <t xml:space="preserve">Marron </t>
  </si>
  <si>
    <t>Mi-rouge mi-fuchsia foncé.526 délavé.131</t>
  </si>
  <si>
    <t>Rouge violacé grisâtre</t>
  </si>
  <si>
    <t>Mi-rouge mi-fuchsia foncé.589 délavé.582</t>
  </si>
  <si>
    <t>PaleVioletRouge 4</t>
  </si>
  <si>
    <t>Mi-rouge mi-fuchsia foncé.667 délavé.398</t>
  </si>
  <si>
    <t>VioletRouge 4</t>
  </si>
  <si>
    <t>Mi-rouge mi-fuchsia foncé.717 délavé.118</t>
  </si>
  <si>
    <t>Profond Rose 4</t>
  </si>
  <si>
    <t>Mi-rouge mi-fuchsia foncé.731 délavé.022</t>
  </si>
  <si>
    <t>Rouge violacé foncé</t>
  </si>
  <si>
    <t>Mi-rouge mi-fuchsia foncé.826 délavé.371</t>
  </si>
  <si>
    <t>Rouge très foncé</t>
  </si>
  <si>
    <t>Mi-rouge mi-fuchsia foncé.939 délavé.287</t>
  </si>
  <si>
    <t>Noir rougeâtre</t>
  </si>
  <si>
    <t>Mi-rouge mi-fuchsia foncé.963 délavé.807</t>
  </si>
  <si>
    <t xml:space="preserve">Corail </t>
  </si>
  <si>
    <t>Mi-rouge mi-orange</t>
  </si>
  <si>
    <t>SombreOrange</t>
  </si>
  <si>
    <t>Gris rosé</t>
  </si>
  <si>
    <t>Mi-rouge mi-orange clair.001 délavé.918</t>
  </si>
  <si>
    <t>Orange brillant</t>
  </si>
  <si>
    <t>Mi-rouge mi-orange clair.035 délavé.036</t>
  </si>
  <si>
    <t>Saumon</t>
  </si>
  <si>
    <t>Mi-rouge mi-orange clair.035 délavé.124</t>
  </si>
  <si>
    <t>Carnation (héraldique)</t>
  </si>
  <si>
    <t>Mi-rouge mi-orange clair.413 délavé.030</t>
  </si>
  <si>
    <t>Blanc rosé</t>
  </si>
  <si>
    <t>Mi-rouge mi-orange clair.585 délavé.835</t>
  </si>
  <si>
    <t>Coquille d'œuf</t>
  </si>
  <si>
    <t>Mi-rouge mi-orange clair.734 délavé.130</t>
  </si>
  <si>
    <t>Rose jaunâtre grisâtre</t>
  </si>
  <si>
    <t>Mi-rouge mi-orange foncé.046 délavé.786</t>
  </si>
  <si>
    <t>Orange vif</t>
  </si>
  <si>
    <t>Mi-rouge mi-orange foncé.101</t>
  </si>
  <si>
    <t>Tan</t>
  </si>
  <si>
    <t>Mi-rouge mi-orange foncé.117 délavé.382</t>
  </si>
  <si>
    <t>Orange franc</t>
  </si>
  <si>
    <t>Mi-rouge mi-orange foncé.122 délavé.063</t>
  </si>
  <si>
    <t>SombreOrange2</t>
  </si>
  <si>
    <t>Mi-rouge mi-orange foncé.142</t>
  </si>
  <si>
    <t>Mi-rouge mi-orange foncé.144 délavé.012</t>
  </si>
  <si>
    <t>Feldspath</t>
  </si>
  <si>
    <t>Mi-rouge mi-orange foncé.170 délavé.445</t>
  </si>
  <si>
    <t>Mi-rouge mi-orange foncé.173 délavé.075</t>
  </si>
  <si>
    <t>Orange moyen</t>
  </si>
  <si>
    <t>Mi-rouge mi-orange foncé.197 délavé.255</t>
  </si>
  <si>
    <t>Citrouille</t>
  </si>
  <si>
    <t>Mi-rouge mi-orange foncé.249 délavé.019</t>
  </si>
  <si>
    <t>chocolate</t>
  </si>
  <si>
    <t>Mi-rouge mi-orange foncé.335 délavé.040</t>
  </si>
  <si>
    <t>Mi-rouge mi-orange foncé.348 délavé.103</t>
  </si>
  <si>
    <t>chocolate3</t>
  </si>
  <si>
    <t>Mi-rouge mi-orange foncé.369 délavé.040</t>
  </si>
  <si>
    <t>SombreOrange3</t>
  </si>
  <si>
    <t>Mi-rouge mi-orange foncé.382</t>
  </si>
  <si>
    <t>Orange profond</t>
  </si>
  <si>
    <t>Mi-rouge mi-orange foncé.468 délavé.031</t>
  </si>
  <si>
    <t>copper</t>
  </si>
  <si>
    <t>Mi-rouge mi-orange foncé.477 délavé.133</t>
  </si>
  <si>
    <t>Brun rougeâtre clair grisâtre</t>
  </si>
  <si>
    <t>Mi-rouge mi-orange foncé.504 délavé.718</t>
  </si>
  <si>
    <t>Orange brunâtre</t>
  </si>
  <si>
    <t>Mi-rouge mi-orange foncé.526 délavé.175</t>
  </si>
  <si>
    <t>Cuivre</t>
  </si>
  <si>
    <t>Mi-rouge mi-orange foncé.540</t>
  </si>
  <si>
    <t>Baillet (chevaux vieilli)</t>
  </si>
  <si>
    <t>Mi-rouge mi-orange foncé.540 délavé.120</t>
  </si>
  <si>
    <t>Alezan (chevaux)</t>
  </si>
  <si>
    <t>Mi-rouge mi-orange foncé.584 délavé.097</t>
  </si>
  <si>
    <t>Sombre Tan</t>
  </si>
  <si>
    <t>Mi-rouge mi-orange foncé.600 délavé.410</t>
  </si>
  <si>
    <t>Tanné (héraldique)</t>
  </si>
  <si>
    <t>Mi-rouge mi-orange foncé.604 délavé.003</t>
  </si>
  <si>
    <t>Tabac</t>
  </si>
  <si>
    <t>Mi-rouge mi-orange foncé.631 délavé.073</t>
  </si>
  <si>
    <t>Rouille</t>
  </si>
  <si>
    <t>Mi-rouge mi-orange foncé.669 délavé.053</t>
  </si>
  <si>
    <t>Noisette</t>
  </si>
  <si>
    <t>Mi-rouge mi-orange foncé.669 délavé.134</t>
  </si>
  <si>
    <t>Terre de Sienne</t>
  </si>
  <si>
    <t>Mi-rouge mi-orange foncé.685 délavé.229</t>
  </si>
  <si>
    <t>Sombre Wood</t>
  </si>
  <si>
    <t>Mi-rouge mi-orange foncé.700 délavé.382</t>
  </si>
  <si>
    <t>Claro (cigare)</t>
  </si>
  <si>
    <t>Mi-rouge mi-orange foncé.715 délavé.323</t>
  </si>
  <si>
    <t xml:space="preserve">SaddleBrun </t>
  </si>
  <si>
    <t>Mi-rouge mi-orange foncé.727 délavé.048</t>
  </si>
  <si>
    <t>SombreOrange4</t>
  </si>
  <si>
    <t>Mi-rouge mi-orange foncé.734</t>
  </si>
  <si>
    <t>Brun franc</t>
  </si>
  <si>
    <t>Mi-rouge mi-orange foncé.765 délavé.096</t>
  </si>
  <si>
    <t>Brun moyen</t>
  </si>
  <si>
    <t>Mi-rouge mi-orange foncé.794 délavé.391</t>
  </si>
  <si>
    <t>Brun grisâtre</t>
  </si>
  <si>
    <t>Mi-rouge mi-orange foncé.804 délavé.674</t>
  </si>
  <si>
    <t>Semi-Sweet Chocolate</t>
  </si>
  <si>
    <t>Mi-rouge mi-orange foncé.827 délavé.234</t>
  </si>
  <si>
    <t xml:space="preserve">Very Sombre Brun </t>
  </si>
  <si>
    <t>Mi-rouge mi-orange foncé.853 délavé.474</t>
  </si>
  <si>
    <t>Chocolat</t>
  </si>
  <si>
    <t>Mi-rouge mi-orange foncé.876 délavé.269</t>
  </si>
  <si>
    <t>baker's chocolate</t>
  </si>
  <si>
    <t>Mi-rouge mi-orange foncé.879 délavé.145</t>
  </si>
  <si>
    <t>Brun profond</t>
  </si>
  <si>
    <t>Mi-rouge mi-orange foncé.885 délavé.174</t>
  </si>
  <si>
    <t>Mi-rouge mi-orange foncé.898</t>
  </si>
  <si>
    <t>Brun sombre grisâtre</t>
  </si>
  <si>
    <t>Mi-rouge mi-orange foncé.923 délavé.685</t>
  </si>
  <si>
    <t>Brun foncé</t>
  </si>
  <si>
    <t>Mi-rouge mi-orange foncé.933 délavé.281</t>
  </si>
  <si>
    <t>Brou de noix</t>
  </si>
  <si>
    <t>Mi-rouge mi-orange foncé.947 délavé.043</t>
  </si>
  <si>
    <t>Noir brunâtre</t>
  </si>
  <si>
    <t>Mi-rouge mi-orange foncé.966 délavé.702</t>
  </si>
  <si>
    <t>Cachou</t>
  </si>
  <si>
    <t>Mi-rouge mi-orange foncé.967 délavé.215</t>
  </si>
  <si>
    <t>chartreuse</t>
  </si>
  <si>
    <t>Mi-vert mi-chartreuse</t>
  </si>
  <si>
    <t>Lawnvert</t>
  </si>
  <si>
    <t>Mi-vert mi-chartreuse foncé.026</t>
  </si>
  <si>
    <t>chartreuse2</t>
  </si>
  <si>
    <t>Mi-vert mi-chartreuse foncé.142</t>
  </si>
  <si>
    <t>Vert absinthe</t>
  </si>
  <si>
    <t>Mi-vert mi-chartreuse foncé.195 délavé.188</t>
  </si>
  <si>
    <t>chartreuse3</t>
  </si>
  <si>
    <t>Mi-vert mi-chartreuse foncé.382</t>
  </si>
  <si>
    <t>chartreuse4</t>
  </si>
  <si>
    <t>Mi-vert mi-chartreuse foncé.734</t>
  </si>
  <si>
    <t>Vert jaune profond</t>
  </si>
  <si>
    <t>Mi-vert mi-chartreuse foncé.805 délavé.238</t>
  </si>
  <si>
    <t>Vert printemps</t>
  </si>
  <si>
    <t>Mi-vert mi-émeraude</t>
  </si>
  <si>
    <t>Vert menthe à l'eau</t>
  </si>
  <si>
    <t>Mi-vert mi-émeraude clair.042 délavé.107</t>
  </si>
  <si>
    <t>marin vert1</t>
  </si>
  <si>
    <t>Mi-vert mi-émeraude clair.093</t>
  </si>
  <si>
    <t>Mi-vert mi-émeraude foncé.009</t>
  </si>
  <si>
    <t>Gris verdâtre clair</t>
  </si>
  <si>
    <t>Mi-vert mi-émeraude foncé.022 délavé.929</t>
  </si>
  <si>
    <t>marin vert2</t>
  </si>
  <si>
    <t>Mi-vert mi-émeraude foncé.062 délavé.170</t>
  </si>
  <si>
    <t>Aquamarine</t>
  </si>
  <si>
    <t>Mi-vert mi-émeraude foncé.117 délavé.382</t>
  </si>
  <si>
    <t>Printempsvert2</t>
  </si>
  <si>
    <t>Mi-vert mi-émeraude foncé.142</t>
  </si>
  <si>
    <t>marin vert3</t>
  </si>
  <si>
    <t>Mi-vert mi-émeraude foncé.323 délavé.174</t>
  </si>
  <si>
    <t>Printempsvert3</t>
  </si>
  <si>
    <t>Mi-vert mi-émeraude foncé.382</t>
  </si>
  <si>
    <t>Moyen marin vert</t>
  </si>
  <si>
    <t>Mi-vert mi-émeraude foncé.493 délavé.187</t>
  </si>
  <si>
    <t>Vert poireau ou prasin</t>
  </si>
  <si>
    <t>Mi-vert mi-émeraude foncé.534 délavé.325</t>
  </si>
  <si>
    <t>Vert malachite</t>
  </si>
  <si>
    <t>Mi-vert mi-émeraude foncé.625 délavé.076</t>
  </si>
  <si>
    <t>marin vert, marin vert4</t>
  </si>
  <si>
    <t>Mi-vert mi-émeraude foncé.705 délavé.194</t>
  </si>
  <si>
    <t>Printempsvert4</t>
  </si>
  <si>
    <t>Mi-vert mi-émeraude foncé.734</t>
  </si>
  <si>
    <t>Vert mélèze</t>
  </si>
  <si>
    <t>Mi-vert mi-émeraude foncé.793 délavé.402</t>
  </si>
  <si>
    <t>Vert jaunâtre profond</t>
  </si>
  <si>
    <t>Mi-vert mi-émeraude foncé.872</t>
  </si>
  <si>
    <t>Vert épinard</t>
  </si>
  <si>
    <t>Mi-vert mi-émeraude foncé.891 délavé.161</t>
  </si>
  <si>
    <t>Vert sapin</t>
  </si>
  <si>
    <t>Mi-vert mi-émeraude foncé.909 délavé.057</t>
  </si>
  <si>
    <t>Vert jaunâtre très foncé</t>
  </si>
  <si>
    <t>Mi-vert mi-émeraude foncé.952 délavé.369</t>
  </si>
  <si>
    <t>Vert jaunâtre très profond</t>
  </si>
  <si>
    <t>Mi-vert mi-émeraude foncé.968</t>
  </si>
  <si>
    <t>Noir</t>
  </si>
  <si>
    <t>SombRouge orérod1</t>
  </si>
  <si>
    <t>Orange clair.005</t>
  </si>
  <si>
    <t>Dorérod1</t>
  </si>
  <si>
    <t>Orange clair.019</t>
  </si>
  <si>
    <t>AntiqueBlanc 3</t>
  </si>
  <si>
    <t>Orange clair.061 délavé.814</t>
  </si>
  <si>
    <t>Jaune orangé brillant</t>
  </si>
  <si>
    <t>Orange clair.082</t>
  </si>
  <si>
    <t>Aurore</t>
  </si>
  <si>
    <t>Orange clair.122</t>
  </si>
  <si>
    <t>burlywood2</t>
  </si>
  <si>
    <t>Orange clair.150 délavé.333</t>
  </si>
  <si>
    <t>Jaune orangé clair</t>
  </si>
  <si>
    <t>Orange clair.185 délavé.084</t>
  </si>
  <si>
    <t>New Tan</t>
  </si>
  <si>
    <t>Orange clair.186 délavé.406</t>
  </si>
  <si>
    <t>NavajoBlanc 2</t>
  </si>
  <si>
    <t>Orange clair.224 délavé.365</t>
  </si>
  <si>
    <t>burlywood1</t>
  </si>
  <si>
    <t>Orange clair.337</t>
  </si>
  <si>
    <t>bisque2</t>
  </si>
  <si>
    <t>Orange clair.341 délavé.429</t>
  </si>
  <si>
    <t>Jaune orangé pâle</t>
  </si>
  <si>
    <t>Orange clair.342 délavé.130</t>
  </si>
  <si>
    <t xml:space="preserve">NavajoBlanc </t>
  </si>
  <si>
    <t>Orange clair.427</t>
  </si>
  <si>
    <t>AntiqueBlanc 2</t>
  </si>
  <si>
    <t>Orange clair.470 délavé.534</t>
  </si>
  <si>
    <t>Bisque</t>
  </si>
  <si>
    <t>Orange clair.560</t>
  </si>
  <si>
    <t xml:space="preserve">AntiqueBlanc </t>
  </si>
  <si>
    <t>Orange clair.643 délavé.241</t>
  </si>
  <si>
    <t>AntiqueBlanc 1</t>
  </si>
  <si>
    <t>Orange clair.715</t>
  </si>
  <si>
    <t>Lin</t>
  </si>
  <si>
    <t>Orange clair.753 délavé.348</t>
  </si>
  <si>
    <t>burlywood</t>
  </si>
  <si>
    <t>Orange foncé.013 délavé.507</t>
  </si>
  <si>
    <t>bisque3</t>
  </si>
  <si>
    <t>Orange foncé.031 délavé.724</t>
  </si>
  <si>
    <t>tan</t>
  </si>
  <si>
    <t>Orange foncé.078 délavé.587</t>
  </si>
  <si>
    <t>NavajoBlanc 3</t>
  </si>
  <si>
    <t>Orange foncé.115 délavé.602</t>
  </si>
  <si>
    <t>Dorérod2</t>
  </si>
  <si>
    <t>Orange foncé.125 délavé.038</t>
  </si>
  <si>
    <t>Jaune orangé moyen</t>
  </si>
  <si>
    <t>Orange foncé.127 délavé.229</t>
  </si>
  <si>
    <t>SombRouge orérod2</t>
  </si>
  <si>
    <t>Orange foncé.137 délavé.010</t>
  </si>
  <si>
    <t>burlywood3</t>
  </si>
  <si>
    <t>Orange foncé.169 délavé.512</t>
  </si>
  <si>
    <t>Orange foncé.277 délavé.042</t>
  </si>
  <si>
    <t>Brun jaunâtre clair</t>
  </si>
  <si>
    <t>Orange foncé.305 délavé.441</t>
  </si>
  <si>
    <t>Brun jaunâtre clair grisâtre</t>
  </si>
  <si>
    <t>Orange foncé.337 délavé.696</t>
  </si>
  <si>
    <t>Dorérod3</t>
  </si>
  <si>
    <t>Orange foncé.369 délavé.040</t>
  </si>
  <si>
    <t>SombRouge orérod3</t>
  </si>
  <si>
    <t>Orange foncé.378 délavé.012</t>
  </si>
  <si>
    <t>CSS Or</t>
  </si>
  <si>
    <t>Orange foncé.388</t>
  </si>
  <si>
    <t>Jaune orangé foncé</t>
  </si>
  <si>
    <t>Orange foncé.427 délavé.171</t>
  </si>
  <si>
    <t>SombRouge orérod</t>
  </si>
  <si>
    <t>Orange foncé.509 délavé.013</t>
  </si>
  <si>
    <t>bronze II</t>
  </si>
  <si>
    <t>Orange foncé.561 délavé.223</t>
  </si>
  <si>
    <t>Havane</t>
  </si>
  <si>
    <t>Orange foncé.573 délavé.572</t>
  </si>
  <si>
    <t>Terre de Sienne brûlée</t>
  </si>
  <si>
    <t>Orange foncé.574 délavé.526</t>
  </si>
  <si>
    <t>bisque4</t>
  </si>
  <si>
    <t>Orange foncé.580 délavé.730</t>
  </si>
  <si>
    <t>NavajoBlanc 4</t>
  </si>
  <si>
    <t>Orange foncé.617 délavé.610</t>
  </si>
  <si>
    <t>burlywood4</t>
  </si>
  <si>
    <t>Orange foncé.638 délavé.526</t>
  </si>
  <si>
    <t>Châtaigne</t>
  </si>
  <si>
    <t>Orange foncé.670 délavé.648</t>
  </si>
  <si>
    <t>Châtain</t>
  </si>
  <si>
    <t>Orange foncé.676 délavé.354</t>
  </si>
  <si>
    <t>Brun jaunâtre grisâtre</t>
  </si>
  <si>
    <t>Orange foncé.677 délavé.662</t>
  </si>
  <si>
    <t>Brun Olive clair</t>
  </si>
  <si>
    <t>Orange foncé.678 délavé.054</t>
  </si>
  <si>
    <t>Bistre</t>
  </si>
  <si>
    <t>Orange foncé.680 délavé.486</t>
  </si>
  <si>
    <t>Terre d'ombre</t>
  </si>
  <si>
    <t>Orange foncé.683 délavé.134</t>
  </si>
  <si>
    <t xml:space="preserve">Sienne </t>
  </si>
  <si>
    <t>Orange foncé.704 délavé.118</t>
  </si>
  <si>
    <t>Brun jaunâtre moyen</t>
  </si>
  <si>
    <t>Orange foncé.708 délavé.417</t>
  </si>
  <si>
    <t>Dorérod4</t>
  </si>
  <si>
    <t>Orange foncé.727 délavé.052</t>
  </si>
  <si>
    <t>SombRouge orérod4</t>
  </si>
  <si>
    <t>Orange foncé.731 délavé.017</t>
  </si>
  <si>
    <t>Café au lait</t>
  </si>
  <si>
    <t>Orange foncé.775 délavé.266</t>
  </si>
  <si>
    <t>Isabelle (chevaux)</t>
  </si>
  <si>
    <t>Brun Olive moyen</t>
  </si>
  <si>
    <t>Orange foncé.830 délavé.159</t>
  </si>
  <si>
    <t>Bitume</t>
  </si>
  <si>
    <t>Orange foncé.898 délavé.435</t>
  </si>
  <si>
    <t>Brun Olive foncé</t>
  </si>
  <si>
    <t>Orange foncé.938 délavé.512</t>
  </si>
  <si>
    <t>Maduro (cigare)</t>
  </si>
  <si>
    <t>Orange foncé.941 délavé.650</t>
  </si>
  <si>
    <t>Papier bulle</t>
  </si>
  <si>
    <t>Orange lég. jaune clair.121 délavé.340</t>
  </si>
  <si>
    <t>Sable</t>
  </si>
  <si>
    <t>Orange lég. jaune clair.157 délavé.590</t>
  </si>
  <si>
    <t>wheat2</t>
  </si>
  <si>
    <t>Orange lég. jaune clair.291 délavé.399</t>
  </si>
  <si>
    <t>wheat</t>
  </si>
  <si>
    <t>Orange lég. jaune clair.375 délavé.271</t>
  </si>
  <si>
    <t>moccasin</t>
  </si>
  <si>
    <t>Orange lég. jaune clair.471</t>
  </si>
  <si>
    <t>wheat1</t>
  </si>
  <si>
    <t>Orange lég. jaune clair.500</t>
  </si>
  <si>
    <t>BlanchedAlmond</t>
  </si>
  <si>
    <t>Orange lég. jaune clair.618</t>
  </si>
  <si>
    <t>Papaye</t>
  </si>
  <si>
    <t>Orange lég. jaune clair.672</t>
  </si>
  <si>
    <t>OldLace</t>
  </si>
  <si>
    <t>Orange lég. jaune clair.779 délavé.156</t>
  </si>
  <si>
    <t xml:space="preserve">FloralBlanc </t>
  </si>
  <si>
    <t>Orange lég. jaune clair.875</t>
  </si>
  <si>
    <t>Orpin de Perse</t>
  </si>
  <si>
    <t>Orange lég. jaune foncé.014 délavé.024</t>
  </si>
  <si>
    <t>Blondeur (cheveux)</t>
  </si>
  <si>
    <t>Orange lég. jaune foncé.053 délavé.383</t>
  </si>
  <si>
    <t>wheat3</t>
  </si>
  <si>
    <t>Orange lég. jaune foncé.068 délavé.673</t>
  </si>
  <si>
    <t>Jaune vif</t>
  </si>
  <si>
    <t>Orange lég. jaune foncé.101</t>
  </si>
  <si>
    <t>Ambre jaune</t>
  </si>
  <si>
    <t>Orange lég. jaune foncé.125</t>
  </si>
  <si>
    <t>Grège</t>
  </si>
  <si>
    <t>Orange lég. jaune foncé.172 délavé.779</t>
  </si>
  <si>
    <t>Beige</t>
  </si>
  <si>
    <t>Orange lég. jaune foncé.195 délavé.546</t>
  </si>
  <si>
    <t>Ocre jaune</t>
  </si>
  <si>
    <t>Orange lég. jaune foncé.230 délavé.069</t>
  </si>
  <si>
    <t>Miel</t>
  </si>
  <si>
    <t>Orange lég. jaune foncé.290 délavé.008</t>
  </si>
  <si>
    <t>Jaune moyen</t>
  </si>
  <si>
    <t>Orange lég. jaune foncé.293 délavé.324</t>
  </si>
  <si>
    <t>Jaune franc</t>
  </si>
  <si>
    <t>Orange lég. jaune foncé.294 délavé.114</t>
  </si>
  <si>
    <t>Claro claro (cigare)</t>
  </si>
  <si>
    <t>Orange lég. jaune foncé.375 délavé.400</t>
  </si>
  <si>
    <t>Queue-de-vache foncé</t>
  </si>
  <si>
    <t>Orange lég. jaune foncé.418 délavé.623</t>
  </si>
  <si>
    <t>Jaune foncé grisâtre</t>
  </si>
  <si>
    <t>Orange lég. jaune foncé.512 délavé.501</t>
  </si>
  <si>
    <t>Jaune foncé</t>
  </si>
  <si>
    <t>Orange lég. jaune foncé.523 délavé.255</t>
  </si>
  <si>
    <t>AntiqueBlanc 4</t>
  </si>
  <si>
    <t>Orange lég. jaune foncé.539 délavé.845</t>
  </si>
  <si>
    <t>Jaune profond</t>
  </si>
  <si>
    <t>Orange lég. jaune foncé.556 délavé.030</t>
  </si>
  <si>
    <t>wheat4</t>
  </si>
  <si>
    <t>Orange lég. jaune foncé.595 délavé.684</t>
  </si>
  <si>
    <t>bronze</t>
  </si>
  <si>
    <t>Orange lég. jaune foncé.639 délavé.502</t>
  </si>
  <si>
    <t>Bis</t>
  </si>
  <si>
    <t>Orange lég. jaune foncé.679 délavé.828</t>
  </si>
  <si>
    <t>Bureau</t>
  </si>
  <si>
    <t>Orange lég. jaune foncé.815 délavé.348</t>
  </si>
  <si>
    <t>Bronze</t>
  </si>
  <si>
    <t>Orange lég. jaune foncé.865 délavé.157</t>
  </si>
  <si>
    <t>Gris taupe</t>
  </si>
  <si>
    <t>Orange lég. jaune foncé.902 délavé.685</t>
  </si>
  <si>
    <t>Oscuro (cigare)</t>
  </si>
  <si>
    <t>Orange lég. jaune foncé.975 délavé.161</t>
  </si>
  <si>
    <t>orange1</t>
  </si>
  <si>
    <t>Orange lég. rouge</t>
  </si>
  <si>
    <t xml:space="preserve">SandyBrun </t>
  </si>
  <si>
    <t>Orange lég. rouge clair.029 délavé.192</t>
  </si>
  <si>
    <t>Mandarine</t>
  </si>
  <si>
    <t>Orange lég. rouge clair.058 délavé.018</t>
  </si>
  <si>
    <t>tan1</t>
  </si>
  <si>
    <t>Orange lég. rouge clair.082</t>
  </si>
  <si>
    <t>marin Coquillage 3</t>
  </si>
  <si>
    <t>Orange lég. rouge clair.148 délavé.896</t>
  </si>
  <si>
    <t>Orange clair</t>
  </si>
  <si>
    <t>Orange lég. rouge clair.177 délavé.104</t>
  </si>
  <si>
    <t>Ventre de biche</t>
  </si>
  <si>
    <t>Orange lég. rouge clair.268 délavé.494</t>
  </si>
  <si>
    <t>PeachPuff2</t>
  </si>
  <si>
    <t>Orange lég. rouge clair.285 délavé.396</t>
  </si>
  <si>
    <t xml:space="preserve">Indian Rouge </t>
  </si>
  <si>
    <t>Orange lég. rouge clair.358 délavé.264</t>
  </si>
  <si>
    <t>Rose jaunâtre pâle</t>
  </si>
  <si>
    <t>Orange lég. rouge clair.409 délavé.533</t>
  </si>
  <si>
    <t>PeachPuff</t>
  </si>
  <si>
    <t>Orange lég. rouge clair.494</t>
  </si>
  <si>
    <t>marin Coquillage 2</t>
  </si>
  <si>
    <t>Orange lég. rouge clair.595 délavé.699</t>
  </si>
  <si>
    <t xml:space="preserve">marin Coquillage </t>
  </si>
  <si>
    <t>Orange lég. rouge clair.858</t>
  </si>
  <si>
    <t>tan2</t>
  </si>
  <si>
    <t>Orange lég. rouge foncé.072 délavé.151</t>
  </si>
  <si>
    <t>PeachPuff3</t>
  </si>
  <si>
    <t>Orange lég. rouge foncé.073 délavé.667</t>
  </si>
  <si>
    <t>Jaune orangé vif</t>
  </si>
  <si>
    <t>Orange lég. rouge foncé.076</t>
  </si>
  <si>
    <t>Blond vénitien (cheveux)</t>
  </si>
  <si>
    <t>Orange lég. rouge foncé.103 délavé.207</t>
  </si>
  <si>
    <t>Rose brunâtre</t>
  </si>
  <si>
    <t>Orange lég. rouge foncé.125 délavé.748</t>
  </si>
  <si>
    <t>orange2</t>
  </si>
  <si>
    <t>Orange lég. rouge foncé.142</t>
  </si>
  <si>
    <t>Jaune orangé franc</t>
  </si>
  <si>
    <t>Orange lég. rouge foncé.157 délavé.038</t>
  </si>
  <si>
    <t>Ocre rouge</t>
  </si>
  <si>
    <t>Orange lég. rouge foncé.159 délavé.266</t>
  </si>
  <si>
    <t>Orange lég. rouge foncé.255 délavé.022</t>
  </si>
  <si>
    <t>cool copper</t>
  </si>
  <si>
    <t>Orange lég. rouge foncé.290 délavé.028</t>
  </si>
  <si>
    <t>Brun clair</t>
  </si>
  <si>
    <t>Orange lég. rouge foncé.330 délavé.156</t>
  </si>
  <si>
    <t>orange3</t>
  </si>
  <si>
    <t>Orange lég. rouge foncé.382</t>
  </si>
  <si>
    <t>Jaune orangé profond</t>
  </si>
  <si>
    <t>Orange lég. rouge foncé.408</t>
  </si>
  <si>
    <t>Sépia</t>
  </si>
  <si>
    <t>Orange lég. rouge foncé.435 délavé.471</t>
  </si>
  <si>
    <t>Moyen Wood</t>
  </si>
  <si>
    <t>Orange lég. rouge foncé.477 délavé.508</t>
  </si>
  <si>
    <t>Orange lég. rouge foncé.500 délavé.438</t>
  </si>
  <si>
    <t>marin Coquillage 4</t>
  </si>
  <si>
    <t>Orange lég. rouge foncé.503 délavé.929</t>
  </si>
  <si>
    <t>Poil de chameau</t>
  </si>
  <si>
    <t>Orange lég. rouge foncé.506 délavé.071</t>
  </si>
  <si>
    <t>Brun clair grisâtre</t>
  </si>
  <si>
    <t>Orange lég. rouge foncé.522 délavé.706</t>
  </si>
  <si>
    <t>Gris clair brunâtre</t>
  </si>
  <si>
    <t>Orange lég. rouge foncé.523 délavé.831</t>
  </si>
  <si>
    <t>PeachPuff4</t>
  </si>
  <si>
    <t>Orange lég. rouge foncé.598 délavé.675</t>
  </si>
  <si>
    <t>Brun jaunâtre franc</t>
  </si>
  <si>
    <t>Orange lég. rouge foncé.665 délavé.046</t>
  </si>
  <si>
    <t>Lavallière (reliure)</t>
  </si>
  <si>
    <t>Orange lég. rouge foncé.700 délavé.111</t>
  </si>
  <si>
    <t>tan4</t>
  </si>
  <si>
    <t>Orange lég. rouge foncé.708 délavé.174</t>
  </si>
  <si>
    <t>orange4</t>
  </si>
  <si>
    <t>Orange lég. rouge foncé.734</t>
  </si>
  <si>
    <t>Mordoré</t>
  </si>
  <si>
    <t>Orange lég. rouge foncé.739 délavé.082</t>
  </si>
  <si>
    <t>Cannelle</t>
  </si>
  <si>
    <t>Orange lég. rouge foncé.746 délavé.295</t>
  </si>
  <si>
    <t>Chaudron</t>
  </si>
  <si>
    <t>Orange lég. rouge foncé.753 délavé.038</t>
  </si>
  <si>
    <t>Cacao</t>
  </si>
  <si>
    <t>Orange lég. rouge foncé.831 délavé.525</t>
  </si>
  <si>
    <t>Colorado claro (cigare)</t>
  </si>
  <si>
    <t>Orange lég. rouge foncé.834 délavé.191</t>
  </si>
  <si>
    <t>Brun jaunâtre profond</t>
  </si>
  <si>
    <t>Orange lég. rouge foncé.848 délavé.219</t>
  </si>
  <si>
    <t>Blet</t>
  </si>
  <si>
    <t>Orange lég. rouge foncé.885 délavé.098</t>
  </si>
  <si>
    <t>Brun jaunâtre foncé grisâtre</t>
  </si>
  <si>
    <t>Orange lég. rouge foncé.898 délavé.660</t>
  </si>
  <si>
    <t>Brun jaunâtre foncé</t>
  </si>
  <si>
    <t>Orange lég. rouge foncé.910 délavé.353</t>
  </si>
  <si>
    <t>Café</t>
  </si>
  <si>
    <t>Orange lég. rouge foncé.935 délavé.009</t>
  </si>
  <si>
    <t>Réglisse</t>
  </si>
  <si>
    <t>Orange lég. rouge foncé.959 délavé.657</t>
  </si>
  <si>
    <t>Noiraud (teint , cheveux)</t>
  </si>
  <si>
    <t>Orange lég. rouge foncé.966 délavé.254</t>
  </si>
  <si>
    <t>Noir de fumée (pigment)</t>
  </si>
  <si>
    <t>Orange lég. rouge foncé.991 délavé.614</t>
  </si>
  <si>
    <t>Rouge primaire</t>
  </si>
  <si>
    <t xml:space="preserve">Orange Rouge </t>
  </si>
  <si>
    <t xml:space="preserve">OrangeRouge </t>
  </si>
  <si>
    <t>Feu vif</t>
  </si>
  <si>
    <t>Vermeil</t>
  </si>
  <si>
    <t>Rouge clair.003</t>
  </si>
  <si>
    <t>pierre à feu 1</t>
  </si>
  <si>
    <t>Rouge clair.031</t>
  </si>
  <si>
    <t>Brun 1</t>
  </si>
  <si>
    <t>Rouge clair.054</t>
  </si>
  <si>
    <t xml:space="preserve">Tomate </t>
  </si>
  <si>
    <t>Rouge clair.066</t>
  </si>
  <si>
    <t>Rouge capucine</t>
  </si>
  <si>
    <t>Rouge clair.078</t>
  </si>
  <si>
    <t>Nacarat</t>
  </si>
  <si>
    <t>Rouge clair.089 délavé.057</t>
  </si>
  <si>
    <t>Rose jaunâtre moyen</t>
  </si>
  <si>
    <t>Rouge clair.091 délavé.659</t>
  </si>
  <si>
    <t xml:space="preserve">léger Corail </t>
  </si>
  <si>
    <t>Rouge clair.098 délavé.278</t>
  </si>
  <si>
    <t>Rose moyen</t>
  </si>
  <si>
    <t>Rouge clair.117 délavé.597</t>
  </si>
  <si>
    <t>Rose franc</t>
  </si>
  <si>
    <t>Rouge clair.127 délavé.397</t>
  </si>
  <si>
    <t xml:space="preserve">Saumon </t>
  </si>
  <si>
    <t>Rouge clair.132 délavé.099</t>
  </si>
  <si>
    <t>Rose jaunâtre franc</t>
  </si>
  <si>
    <t>Rouge clair.139 délavé.139</t>
  </si>
  <si>
    <t>IndianRouge 1</t>
  </si>
  <si>
    <t>Rouge clair.150</t>
  </si>
  <si>
    <t>Incarnat</t>
  </si>
  <si>
    <t>Rouge clair.165</t>
  </si>
  <si>
    <t>Neige 3</t>
  </si>
  <si>
    <t>Rouge clair.210 délavé.967</t>
  </si>
  <si>
    <t>Incarnadin</t>
  </si>
  <si>
    <t>Rouge clair.305 délavé.025</t>
  </si>
  <si>
    <t>RosyBrun 2</t>
  </si>
  <si>
    <t>Rouge clair.324 délavé.419</t>
  </si>
  <si>
    <t>Rose jaunâtre clair</t>
  </si>
  <si>
    <t>Rouge clair.455 délavé.341</t>
  </si>
  <si>
    <t>Rose vif</t>
  </si>
  <si>
    <t>Rouge clair.471</t>
  </si>
  <si>
    <t>Rose pâle</t>
  </si>
  <si>
    <t>Rouge clair.513 délavé.711</t>
  </si>
  <si>
    <t>RosyBrun 1</t>
  </si>
  <si>
    <t>Rouge clair.542</t>
  </si>
  <si>
    <t>Rose clair</t>
  </si>
  <si>
    <t>Rouge clair.547 délavé.227</t>
  </si>
  <si>
    <t>Neige 2</t>
  </si>
  <si>
    <t>Rouge clair.678 délavé.878</t>
  </si>
  <si>
    <t xml:space="preserve">Neige </t>
  </si>
  <si>
    <t>Rouge clair.957</t>
  </si>
  <si>
    <t>Rouge feu</t>
  </si>
  <si>
    <t>Rouge foncé.009</t>
  </si>
  <si>
    <t>IndianRouge 2</t>
  </si>
  <si>
    <t>Rouge foncé.011 délavé.263</t>
  </si>
  <si>
    <t>Rose grisâtre</t>
  </si>
  <si>
    <t>Rouge foncé.013 délavé.865</t>
  </si>
  <si>
    <t>RosyBrun 3</t>
  </si>
  <si>
    <t>Rouge foncé.045 délavé.705</t>
  </si>
  <si>
    <t>Rose profond</t>
  </si>
  <si>
    <t>Rouge foncé.047 délavé.360</t>
  </si>
  <si>
    <t>Rouge de Mars (pigment)</t>
  </si>
  <si>
    <t>Rouge foncé.065 délavé.008</t>
  </si>
  <si>
    <t>Gris tourterelle</t>
  </si>
  <si>
    <t>Rouge foncé.073 délavé.909</t>
  </si>
  <si>
    <t>Rose jaunâtre profond</t>
  </si>
  <si>
    <t>Rouge foncé.079 délavé.271</t>
  </si>
  <si>
    <t>Tomate 2</t>
  </si>
  <si>
    <t>Rouge foncé.084 délavé.125</t>
  </si>
  <si>
    <t>Brun 2</t>
  </si>
  <si>
    <t>Rouge foncé.096 délavé.102</t>
  </si>
  <si>
    <t>pierre à feu 2</t>
  </si>
  <si>
    <t>Rouge foncé.115 délavé.060</t>
  </si>
  <si>
    <t>Garance</t>
  </si>
  <si>
    <t>Rouge foncé.136 délavé.012</t>
  </si>
  <si>
    <t>Rouge grenadine</t>
  </si>
  <si>
    <t>Rouge foncé.139 délavé.097</t>
  </si>
  <si>
    <t>Rouge 2</t>
  </si>
  <si>
    <t>Rouge foncé.142</t>
  </si>
  <si>
    <t>OrangeRouge 2</t>
  </si>
  <si>
    <t>Rouge d'aniline</t>
  </si>
  <si>
    <t>Rouge foncé.149</t>
  </si>
  <si>
    <t>Corail</t>
  </si>
  <si>
    <t>Rouge foncé.196 délavé.001</t>
  </si>
  <si>
    <t xml:space="preserve">RosyBrun </t>
  </si>
  <si>
    <t>Rouge foncé.205 délavé.712</t>
  </si>
  <si>
    <t>Gueules (héraldique)</t>
  </si>
  <si>
    <t>Rouge foncé.227 délavé.017</t>
  </si>
  <si>
    <t>Rose foncé</t>
  </si>
  <si>
    <t>Rouge foncé.241 délavé.589</t>
  </si>
  <si>
    <t>Rouge tomate</t>
  </si>
  <si>
    <t>Rouge foncé.255 délavé.022</t>
  </si>
  <si>
    <t xml:space="preserve">IndianRouge </t>
  </si>
  <si>
    <t>Rouge foncé.270 délavé.307</t>
  </si>
  <si>
    <t>Rouge vermillon</t>
  </si>
  <si>
    <t>Rouge foncé.285 délavé.002</t>
  </si>
  <si>
    <t>IndianRouge 3</t>
  </si>
  <si>
    <t>Rouge foncé.287 délavé.267</t>
  </si>
  <si>
    <t>Rouge d'alizarine (pigment)</t>
  </si>
  <si>
    <t>Rouge foncé.299 délavé.001</t>
  </si>
  <si>
    <t>Tomate 3</t>
  </si>
  <si>
    <t>Rouge foncé.339 délavé.130</t>
  </si>
  <si>
    <t>Brun 3</t>
  </si>
  <si>
    <t>Rouge foncé.347 délavé.107</t>
  </si>
  <si>
    <t>Rouge foncé.354 délavé.108</t>
  </si>
  <si>
    <t>pierre à feu 3</t>
  </si>
  <si>
    <t>Rouge foncé.362 délavé.063</t>
  </si>
  <si>
    <t>Rouge groseille</t>
  </si>
  <si>
    <t>Rouge foncé.366 délavé.009</t>
  </si>
  <si>
    <t>Rouge 3</t>
  </si>
  <si>
    <t>Rouge foncé.382</t>
  </si>
  <si>
    <t>OrangeRouge 3</t>
  </si>
  <si>
    <t>Rouge coquelicot</t>
  </si>
  <si>
    <t>Rouge foncé.427</t>
  </si>
  <si>
    <t>Rouge franc</t>
  </si>
  <si>
    <t>Rouge foncé.436 délavé.185</t>
  </si>
  <si>
    <t>Rouge fraise</t>
  </si>
  <si>
    <t>Rouge foncé.439 délavé.111</t>
  </si>
  <si>
    <t xml:space="preserve">Free Speech Rouge </t>
  </si>
  <si>
    <t>Rouge foncé.464</t>
  </si>
  <si>
    <t>Neige 4</t>
  </si>
  <si>
    <t>Rouge foncé.475 délavé.985</t>
  </si>
  <si>
    <t>Rouge vif</t>
  </si>
  <si>
    <t>Rouge foncé.476</t>
  </si>
  <si>
    <t>Rouge écrevisse</t>
  </si>
  <si>
    <t>Rouge foncé.488 délavé.001</t>
  </si>
  <si>
    <t>Rouge cerise</t>
  </si>
  <si>
    <t>Rouge foncé.491 délavé.013</t>
  </si>
  <si>
    <t>Rouge moyen</t>
  </si>
  <si>
    <t>Rouge foncé.504 délavé.322</t>
  </si>
  <si>
    <t>Rouge cardinal</t>
  </si>
  <si>
    <t>Rouge foncé.507 délavé.021</t>
  </si>
  <si>
    <t xml:space="preserve">pierre à feu </t>
  </si>
  <si>
    <t>Rouge foncé.529 délavé.071</t>
  </si>
  <si>
    <t>Orange rougeâtre profond</t>
  </si>
  <si>
    <t>Rouge foncé.576 délavé.063</t>
  </si>
  <si>
    <t xml:space="preserve">Brun </t>
  </si>
  <si>
    <t>Rouge foncé.585 délavé.117</t>
  </si>
  <si>
    <t>RosyBrun 4</t>
  </si>
  <si>
    <t>Rouge foncé.586 délavé.712</t>
  </si>
  <si>
    <t>Brun 0</t>
  </si>
  <si>
    <t>Rouge foncé.590 délavé.118</t>
  </si>
  <si>
    <t>Rouge d'Andrinople</t>
  </si>
  <si>
    <t>Rouge foncé.594 délavé.001</t>
  </si>
  <si>
    <t>Rouge grisâtre</t>
  </si>
  <si>
    <t>Rouge foncé.598 délavé.570</t>
  </si>
  <si>
    <t>Fraise écrasée</t>
  </si>
  <si>
    <t>Rouge foncé.601 délavé.092</t>
  </si>
  <si>
    <t>Rouge Bismarck</t>
  </si>
  <si>
    <t>Rouge foncé.612 délavé.015</t>
  </si>
  <si>
    <t>Dusty Rose</t>
  </si>
  <si>
    <t>Rouge foncé.627 délavé.699</t>
  </si>
  <si>
    <t>Rouge carmin</t>
  </si>
  <si>
    <t>Rouge foncé.686</t>
  </si>
  <si>
    <t>IndianRouge 4</t>
  </si>
  <si>
    <t>Rouge foncé.689 délavé.286</t>
  </si>
  <si>
    <t>Mandarian Orange</t>
  </si>
  <si>
    <t>Rouge foncé.704 délavé.118</t>
  </si>
  <si>
    <t>Brun 4</t>
  </si>
  <si>
    <t>Rouge foncé.716 délavé.123</t>
  </si>
  <si>
    <t>Scarlet</t>
  </si>
  <si>
    <t>Rouge foncé.721 délavé.063</t>
  </si>
  <si>
    <t>pierre à feu 4</t>
  </si>
  <si>
    <t>Rouge foncé.723 délavé.077</t>
  </si>
  <si>
    <t>Rouge 4</t>
  </si>
  <si>
    <t>Rouge foncé.734</t>
  </si>
  <si>
    <t>OrangeRouge 4</t>
  </si>
  <si>
    <t>Rouge profond</t>
  </si>
  <si>
    <t>Rouge foncé.750 délavé.090</t>
  </si>
  <si>
    <t>Rouge sang</t>
  </si>
  <si>
    <t>Rouge foncé.756 délavé.014</t>
  </si>
  <si>
    <t>Rouge foncé.777</t>
  </si>
  <si>
    <t>Rouge foncé.777 délavé.514</t>
  </si>
  <si>
    <t>Rouge foncé</t>
  </si>
  <si>
    <t>Rouge foncé.795 délavé.291</t>
  </si>
  <si>
    <t>Gris foncé rougeâtre</t>
  </si>
  <si>
    <t>Rouge foncé.806 délavé.846</t>
  </si>
  <si>
    <t>Sang de bœuf</t>
  </si>
  <si>
    <t>Rouge foncé.822</t>
  </si>
  <si>
    <t>Grenat</t>
  </si>
  <si>
    <t>Rouge foncé.834 délavé.039</t>
  </si>
  <si>
    <t>Bordeaux</t>
  </si>
  <si>
    <t>Rouge foncé.839 délavé.025</t>
  </si>
  <si>
    <t>Bourgogne</t>
  </si>
  <si>
    <t>Rouge foncé.843 délavé.050</t>
  </si>
  <si>
    <t>Rouge foncé grisâtre</t>
  </si>
  <si>
    <t>Rouge foncé.858 délavé.691</t>
  </si>
  <si>
    <t>Brun rougeâtre profond</t>
  </si>
  <si>
    <t>Rouge foncé.901 délavé.041</t>
  </si>
  <si>
    <t>Puce</t>
  </si>
  <si>
    <t>Rouge foncé.917 délavé.063</t>
  </si>
  <si>
    <t>Brun rougeâtre foncé</t>
  </si>
  <si>
    <t>Rouge foncé.937 délavé.401</t>
  </si>
  <si>
    <t>léger Rose 2</t>
  </si>
  <si>
    <t>Rouge lég. fuchsia clair.229 délavé.367</t>
  </si>
  <si>
    <t>Rose 2</t>
  </si>
  <si>
    <t>Rouge lég. fuchsia clair.264 délavé.385</t>
  </si>
  <si>
    <t>léger Rose 1</t>
  </si>
  <si>
    <t>Rouge lég. fuchsia clair.432</t>
  </si>
  <si>
    <t>Rose 1</t>
  </si>
  <si>
    <t>Rouge lég. fuchsia clair.471</t>
  </si>
  <si>
    <t xml:space="preserve">léger Rose </t>
  </si>
  <si>
    <t>Rouge lég. fuchsia clair.477</t>
  </si>
  <si>
    <t xml:space="preserve">Rose </t>
  </si>
  <si>
    <t>Rouge lég. fuchsia clair.536</t>
  </si>
  <si>
    <t>Pelure d'oignon (œnologie)</t>
  </si>
  <si>
    <t>Rouge lég. fuchsia foncé.089 délavé.524</t>
  </si>
  <si>
    <t>Rose 3</t>
  </si>
  <si>
    <t>Rouge lég. fuchsia foncé.090 délavé.641</t>
  </si>
  <si>
    <t>léger Rose 3</t>
  </si>
  <si>
    <t>Rouge lég. fuchsia foncé.111 délavé.609</t>
  </si>
  <si>
    <t>Rouge violacé clair grisâtre</t>
  </si>
  <si>
    <t>Rouge lég. fuchsia foncé.316 délavé.720</t>
  </si>
  <si>
    <t>Rouge framboise</t>
  </si>
  <si>
    <t>Rouge lég. fuchsia foncé.394 délavé.087</t>
  </si>
  <si>
    <t>Lie de vin</t>
  </si>
  <si>
    <t>Rouge lég. fuchsia foncé.565 délavé.062</t>
  </si>
  <si>
    <t>Rose 4</t>
  </si>
  <si>
    <t>Rouge lég. fuchsia foncé.603 délavé.657</t>
  </si>
  <si>
    <t>léger Rose 4</t>
  </si>
  <si>
    <t>Rouge lég. fuchsia foncé.614 délavé.620</t>
  </si>
  <si>
    <t>Pourpre</t>
  </si>
  <si>
    <t>Rouge lég. fuchsia foncé.645 délavé.024</t>
  </si>
  <si>
    <t>Passe-velours</t>
  </si>
  <si>
    <t>Rouge lég. fuchsia foncé.686 délavé.141</t>
  </si>
  <si>
    <t>Amarante</t>
  </si>
  <si>
    <t>Rouge lég. fuchsia foncé.690 délavé.143</t>
  </si>
  <si>
    <t>Rouge très profond</t>
  </si>
  <si>
    <t>Rouge lég. fuchsia foncé.885 délavé.046</t>
  </si>
  <si>
    <t>Cassis</t>
  </si>
  <si>
    <t>Rouge lég. fuchsia foncé.955 délavé.026</t>
  </si>
  <si>
    <t>Rouge noirâtre</t>
  </si>
  <si>
    <t>Rouge lég. fuchsia foncé.959 délavé.614</t>
  </si>
  <si>
    <t>chocolate1</t>
  </si>
  <si>
    <t>Rouge lég. orange clair.018</t>
  </si>
  <si>
    <t xml:space="preserve">SombreSaumon </t>
  </si>
  <si>
    <t>Rouge lég. orange clair.021 délavé.369</t>
  </si>
  <si>
    <t>léger Saumon 2</t>
  </si>
  <si>
    <t>Rouge lég. orange clair.033 délavé.293</t>
  </si>
  <si>
    <t>Sienne 1</t>
  </si>
  <si>
    <t>Rouge lég. orange clair.066</t>
  </si>
  <si>
    <t>Rouge lég. orange clair.084</t>
  </si>
  <si>
    <t>MistyRose3</t>
  </si>
  <si>
    <t>Rouge lég. orange clair.089 délavé.838</t>
  </si>
  <si>
    <t>Corail 1</t>
  </si>
  <si>
    <t>Rouge lég. orange clair.097</t>
  </si>
  <si>
    <t>Saumon 1</t>
  </si>
  <si>
    <t>Rouge lég. orange clair.147</t>
  </si>
  <si>
    <t>Rose thé</t>
  </si>
  <si>
    <t>Rouge lég. orange clair.150</t>
  </si>
  <si>
    <t xml:space="preserve">léger Saumon </t>
  </si>
  <si>
    <t>Rouge lég. orange clair.202</t>
  </si>
  <si>
    <t>Rose jaunâtre vif</t>
  </si>
  <si>
    <t>Rouge lég. orange clair.385</t>
  </si>
  <si>
    <t>Rouge lég. orange clair.465 délavé.065</t>
  </si>
  <si>
    <t>MistyRose2</t>
  </si>
  <si>
    <t>Rouge lég. orange clair.510 délavé.578</t>
  </si>
  <si>
    <t>MistyRose</t>
  </si>
  <si>
    <t>Rouge lég. orange clair.758</t>
  </si>
  <si>
    <t>Saumon 2</t>
  </si>
  <si>
    <t>Rouge lég. orange foncé.014 délavé.259</t>
  </si>
  <si>
    <t>Corail 2</t>
  </si>
  <si>
    <t>Rouge lég. orange foncé.057 délavé.179</t>
  </si>
  <si>
    <t>Rouge lég. orange foncé.082 délavé.025</t>
  </si>
  <si>
    <t>Sienne 2</t>
  </si>
  <si>
    <t>Rouge lég. orange foncé.084 délavé.125</t>
  </si>
  <si>
    <t>chocolate2</t>
  </si>
  <si>
    <t>Rouge lég. orange foncé.126 délavé.036</t>
  </si>
  <si>
    <t>Orange rougeâtre vif</t>
  </si>
  <si>
    <t>Rouge lég. orange foncé.217 délavé.043</t>
  </si>
  <si>
    <t>Rose jaunâtre foncé</t>
  </si>
  <si>
    <t>Rouge lég. orange foncé.241 délavé.523</t>
  </si>
  <si>
    <t>Orange rougeâtre franc</t>
  </si>
  <si>
    <t>Rouge lég. orange foncé.254 délavé.123</t>
  </si>
  <si>
    <t>léger Saumon 3</t>
  </si>
  <si>
    <t>Rouge lég. orange foncé.254 délavé.342</t>
  </si>
  <si>
    <t>Saumon 3</t>
  </si>
  <si>
    <t>Rouge lég. orange foncé.289 délavé.261</t>
  </si>
  <si>
    <t>Orange rougeâtre moyen</t>
  </si>
  <si>
    <t>Rouge lég. orange foncé.309 délavé.250</t>
  </si>
  <si>
    <t>Corail 3</t>
  </si>
  <si>
    <t>Rouge lég. orange foncé.319 délavé.184</t>
  </si>
  <si>
    <t>Rouge clair grisâtre</t>
  </si>
  <si>
    <t>Rouge lég. orange foncé.335 délavé.717</t>
  </si>
  <si>
    <t>Sienne 3</t>
  </si>
  <si>
    <t>Rouge lég. orange foncé.339 délavé.130</t>
  </si>
  <si>
    <t>Orange brûlée</t>
  </si>
  <si>
    <t>Rouge lég. orange foncé.388</t>
  </si>
  <si>
    <t>Orange rougeâtre grisâtre</t>
  </si>
  <si>
    <t>Rouge lég. orange foncé.418 délavé.402</t>
  </si>
  <si>
    <t>Brun rougeâtre clair</t>
  </si>
  <si>
    <t>Rouge lég. orange foncé.440 délavé.569</t>
  </si>
  <si>
    <t>Gris rougeâtre</t>
  </si>
  <si>
    <t>Rouge lég. orange foncé.497 délavé.874</t>
  </si>
  <si>
    <t>MistyRose4</t>
  </si>
  <si>
    <t>Rouge lég. orange foncé.528 délavé.871</t>
  </si>
  <si>
    <t>Rouge tomette</t>
  </si>
  <si>
    <t>Rouge lég. orange foncé.532 délavé.154</t>
  </si>
  <si>
    <t>Ambre rouge</t>
  </si>
  <si>
    <t>Rouge lég. orange foncé.569 délavé.020</t>
  </si>
  <si>
    <t>Aquilain (chevaux)</t>
  </si>
  <si>
    <t>Rouge lég. orange foncé.570 délavé.012</t>
  </si>
  <si>
    <t>Rouge lég. orange foncé.612 délavé.142</t>
  </si>
  <si>
    <t>Orange rougeâtre foncé</t>
  </si>
  <si>
    <t>Rouge lég. orange foncé.616 délavé.174</t>
  </si>
  <si>
    <t>Feuille-morte</t>
  </si>
  <si>
    <t>Rouge lég. orange foncé.647 délavé.144</t>
  </si>
  <si>
    <t>Auburn (cheveux)</t>
  </si>
  <si>
    <t>Rouge lég. orange foncé.650 délavé.021</t>
  </si>
  <si>
    <t>léger Saumon 4</t>
  </si>
  <si>
    <t>Rouge lég. orange foncé.676 délavé.354</t>
  </si>
  <si>
    <t>Saumon 4</t>
  </si>
  <si>
    <t>Rouge lég. orange foncé.691 délavé.278</t>
  </si>
  <si>
    <t>Corail 4</t>
  </si>
  <si>
    <t>Rouge lég. orange foncé.704 délavé.201</t>
  </si>
  <si>
    <t>Senois (héraldique)</t>
  </si>
  <si>
    <t>Rouge lég. orange foncé.707 délavé.126</t>
  </si>
  <si>
    <t>Tomate 4</t>
  </si>
  <si>
    <t>Rouge lég. orange foncé.713 délavé.141</t>
  </si>
  <si>
    <t>Sienne 4</t>
  </si>
  <si>
    <t>Acajou</t>
  </si>
  <si>
    <t>Rouge lég. orange foncé.733 délavé.095</t>
  </si>
  <si>
    <t>Brun rougeâtre franc</t>
  </si>
  <si>
    <t>Rouge lég. orange foncé.737 délavé.067</t>
  </si>
  <si>
    <t>Brique</t>
  </si>
  <si>
    <t>Rouge lég. orange foncé.750 délavé.090</t>
  </si>
  <si>
    <t>Brun rougeâtre moyen</t>
  </si>
  <si>
    <t>Rouge lég. orange foncé.756 délavé.376</t>
  </si>
  <si>
    <t>Caramel</t>
  </si>
  <si>
    <t>Rouge lég. orange foncé.784</t>
  </si>
  <si>
    <t>Brun rougeâtre grisâtre</t>
  </si>
  <si>
    <t>Rouge lég. orange foncé.792 délavé.638</t>
  </si>
  <si>
    <t>Gris brunâtre</t>
  </si>
  <si>
    <t>Rouge lég. orange foncé.809 délavé.857</t>
  </si>
  <si>
    <t>Colorado (cigare)</t>
  </si>
  <si>
    <t>Rouge lég. orange foncé.823 délavé.093</t>
  </si>
  <si>
    <t>Brun rougeâtre foncé grisâtre</t>
  </si>
  <si>
    <t>Rouge lég. orange foncé.912 délavé.654</t>
  </si>
  <si>
    <t>Vert primaire</t>
  </si>
  <si>
    <t>Vert</t>
  </si>
  <si>
    <t>Vert jade</t>
  </si>
  <si>
    <t>Vert clair.069 délavé.389</t>
  </si>
  <si>
    <t>Palevert2</t>
  </si>
  <si>
    <t>Vert clair.146 délavé.331</t>
  </si>
  <si>
    <t>honeydew3</t>
  </si>
  <si>
    <t>Vert clair.160 délavé.909</t>
  </si>
  <si>
    <t>Palevert</t>
  </si>
  <si>
    <t>Vert clair.288 délavé.097</t>
  </si>
  <si>
    <t>Sombre marin vert2</t>
  </si>
  <si>
    <t>Vert clair.324 délavé.419</t>
  </si>
  <si>
    <t>Palevert1</t>
  </si>
  <si>
    <t>Vert clair.332</t>
  </si>
  <si>
    <t>Sombre marin vert1</t>
  </si>
  <si>
    <t>Vert clair.542</t>
  </si>
  <si>
    <t>honeydew2</t>
  </si>
  <si>
    <t>Vert clair.610 délavé.725</t>
  </si>
  <si>
    <t>honeydew</t>
  </si>
  <si>
    <t>Vert clair.875</t>
  </si>
  <si>
    <t>Sombre marin vert3</t>
  </si>
  <si>
    <t>Vert foncé.045 délavé.705</t>
  </si>
  <si>
    <t>Free Speech vert</t>
  </si>
  <si>
    <t>Vert foncé.049 délavé.005</t>
  </si>
  <si>
    <t>Vert perroquet</t>
  </si>
  <si>
    <t>Vert foncé.065 délavé.095</t>
  </si>
  <si>
    <t>Vert jaunâtre brillant</t>
  </si>
  <si>
    <t>Vert foncé.129 délavé.488</t>
  </si>
  <si>
    <t>Vert jaunâtre clair</t>
  </si>
  <si>
    <t>Vert foncé.137 délavé.686</t>
  </si>
  <si>
    <t>vert2</t>
  </si>
  <si>
    <t>Vert foncé.142</t>
  </si>
  <si>
    <t>Palevert3</t>
  </si>
  <si>
    <t>Vert foncé.173 délavé.505</t>
  </si>
  <si>
    <t>Pale vert</t>
  </si>
  <si>
    <t>Vert foncé.205 délavé.712</t>
  </si>
  <si>
    <t>Vert de gris</t>
  </si>
  <si>
    <t>Vert foncé.306 délavé.890</t>
  </si>
  <si>
    <t>Limevert</t>
  </si>
  <si>
    <t>Vert foncé.348 délavé.103</t>
  </si>
  <si>
    <t>vert3</t>
  </si>
  <si>
    <t>Vert foncé.382</t>
  </si>
  <si>
    <t>Vert pomme</t>
  </si>
  <si>
    <t>Vert foncé.390 délavé.060</t>
  </si>
  <si>
    <t>honeydew4</t>
  </si>
  <si>
    <t>Vert foncé.499 délavé.937</t>
  </si>
  <si>
    <t>Vert jaunâtre moyen</t>
  </si>
  <si>
    <t>Vert foncé.563 délavé.647</t>
  </si>
  <si>
    <t>Sombre marin vert4</t>
  </si>
  <si>
    <t>Vert foncé.586 délavé.712</t>
  </si>
  <si>
    <t>Vert jaunâtre franc</t>
  </si>
  <si>
    <t>Vert foncé.635 délavé.332</t>
  </si>
  <si>
    <t>Palevert4</t>
  </si>
  <si>
    <t>Vert foncé.641 délavé.517</t>
  </si>
  <si>
    <t>Sinople (héraldique)</t>
  </si>
  <si>
    <t>Vert foncé.688 délavé.045</t>
  </si>
  <si>
    <t>Forest vert, Khaki, Moyen Aquamarine</t>
  </si>
  <si>
    <t>Vert foncé.704 délavé.118</t>
  </si>
  <si>
    <t>Forestvert</t>
  </si>
  <si>
    <t>Vert foncé.717 délavé.118</t>
  </si>
  <si>
    <t>vert4</t>
  </si>
  <si>
    <t>Vert foncé.734</t>
  </si>
  <si>
    <t>Vert foncé.777</t>
  </si>
  <si>
    <t>Vert foncé.777 délavé.514</t>
  </si>
  <si>
    <t>Vert de vessie</t>
  </si>
  <si>
    <t>Vert foncé.800 délavé.048</t>
  </si>
  <si>
    <t>Vert bouteille</t>
  </si>
  <si>
    <t>Vert foncé.847 délavé.034</t>
  </si>
  <si>
    <t>Sombre vert</t>
  </si>
  <si>
    <t>Vert foncé.867</t>
  </si>
  <si>
    <t>Vert foncé.888 délavé.533</t>
  </si>
  <si>
    <t>Vert jaunâtre très clair</t>
  </si>
  <si>
    <t>Vert lég. chartreuse clair.226 délavé.547</t>
  </si>
  <si>
    <t>Vert lichen</t>
  </si>
  <si>
    <t>Vert lég. chartreuse foncé.242 délavé.570</t>
  </si>
  <si>
    <t>Vert prairie</t>
  </si>
  <si>
    <t>Vert lég. chartreuse foncé.282 délavé.128</t>
  </si>
  <si>
    <t>Vert amande</t>
  </si>
  <si>
    <t>Vert lég. chartreuse foncé.284 délavé.436</t>
  </si>
  <si>
    <t>Vert mousse</t>
  </si>
  <si>
    <t>Vert lég. chartreuse foncé.537 délavé.463</t>
  </si>
  <si>
    <t>Vert gazon ou herbe</t>
  </si>
  <si>
    <t>Vert lég. chartreuse foncé.636 délavé.096</t>
  </si>
  <si>
    <t>Vert de Hooker</t>
  </si>
  <si>
    <t>Vert lég. chartreuse foncé.916 délavé.055</t>
  </si>
  <si>
    <t>Vert olive foncé</t>
  </si>
  <si>
    <t>Vert lég. chartreuse foncé.931 délavé.584</t>
  </si>
  <si>
    <t>Vert d'eau</t>
  </si>
  <si>
    <t>Vert lég. émeraude clair.334 délavé.328</t>
  </si>
  <si>
    <t>Vert émeraude ou Smaragdin</t>
  </si>
  <si>
    <t>Vert lég. émeraude foncé.313 délavé.001</t>
  </si>
  <si>
    <t>Vert menthe</t>
  </si>
  <si>
    <t>Vert lég. émeraude foncé.504 délavé.033</t>
  </si>
  <si>
    <t>Vert sauge</t>
  </si>
  <si>
    <t>Vert lég. émeraude foncé.510 délavé.589</t>
  </si>
  <si>
    <t>Vert jaunâtre vif</t>
  </si>
  <si>
    <t>Vert lég. émeraude foncé.588 délavé.103</t>
  </si>
  <si>
    <t>Vert jaunâtre foncé</t>
  </si>
  <si>
    <t>Vert lég. émeraude foncé.846 délavé.485</t>
  </si>
  <si>
    <t>Vert impérial</t>
  </si>
  <si>
    <t>Vert lég. émeraude foncé.903</t>
  </si>
  <si>
    <t>Vert de chrome ou anglais (pigment)</t>
  </si>
  <si>
    <t>Vert lég. émeraude foncé.948 délavé.358</t>
  </si>
  <si>
    <t>SombreOrchid1</t>
  </si>
  <si>
    <t>Violet clair.051</t>
  </si>
  <si>
    <t>SombreOrchid2</t>
  </si>
  <si>
    <t>Violet foncé.097 délavé.099</t>
  </si>
  <si>
    <t>SombreViolet</t>
  </si>
  <si>
    <t>Violet foncé.341</t>
  </si>
  <si>
    <t>Sombre Orchid</t>
  </si>
  <si>
    <t>Violet foncé.348 délavé.103</t>
  </si>
  <si>
    <t>SombreOrchid3</t>
  </si>
  <si>
    <t>SombreOrchid</t>
  </si>
  <si>
    <t>Violet foncé.355 délavé.104</t>
  </si>
  <si>
    <t>Améthyste</t>
  </si>
  <si>
    <t>Violet foncé.527 délavé.329</t>
  </si>
  <si>
    <t>SombreOrchid4</t>
  </si>
  <si>
    <t>Violet foncé.717 délavé.118</t>
  </si>
  <si>
    <t>Noir d'aniline</t>
  </si>
  <si>
    <t>Violet foncé.988 délavé.652</t>
  </si>
  <si>
    <t xml:space="preserve">Pourpre </t>
  </si>
  <si>
    <t>Violet lég. bleu foncé.110 délavé.034</t>
  </si>
  <si>
    <t>Violet lég. bleu foncé.250 délavé.369</t>
  </si>
  <si>
    <t>Violet lég. bleu foncé.373 délavé.006</t>
  </si>
  <si>
    <t>Pourpre 4</t>
  </si>
  <si>
    <t>Violet lég. bleu foncé.723 délavé.077</t>
  </si>
  <si>
    <t>Bleu-violet profond</t>
  </si>
  <si>
    <t>Violet lég. bleu foncé.913 délavé.202</t>
  </si>
  <si>
    <t>Bleu-violet foncé</t>
  </si>
  <si>
    <t>Violet lég. bleu foncé.930 délavé.454</t>
  </si>
  <si>
    <t>Glycine</t>
  </si>
  <si>
    <t>Violet lég. magenta clair.082 délavé.606</t>
  </si>
  <si>
    <t>Parme</t>
  </si>
  <si>
    <t>Violet lég. magenta clair.180 délavé.441</t>
  </si>
  <si>
    <t>Violet très pâle</t>
  </si>
  <si>
    <t>Violet lég. magenta clair.328 délavé.806</t>
  </si>
  <si>
    <t>Lilas</t>
  </si>
  <si>
    <t>Violet lég. magenta foncé.210 délavé.351</t>
  </si>
  <si>
    <t>Violet très profond</t>
  </si>
  <si>
    <t>Violet lég. magenta foncé.914 délavé.246</t>
  </si>
  <si>
    <t>Élaborer un menu</t>
  </si>
  <si>
    <t>Légumes</t>
  </si>
  <si>
    <t>Croissant au jambon</t>
  </si>
  <si>
    <t>Frits ou pré-frits + 15 % lipides</t>
  </si>
  <si>
    <t xml:space="preserve"> 70 % poisson,P/L&gt; ou = 2</t>
  </si>
  <si>
    <t>LISTE DES PRODUITS POUR PLAN ALIMENTAIRE - 3 LIGNES PAR PRODUIT  voir explication cellule BP4</t>
  </si>
  <si>
    <t>3 LIGNES PAR PRODUIT</t>
  </si>
  <si>
    <t>une séparation dest composée de 3 colonnes</t>
  </si>
  <si>
    <t>hauteur de ligne 4.5</t>
  </si>
  <si>
    <t>1 cellule est composée de 3 lignes</t>
  </si>
  <si>
    <t>largeur de colonne</t>
  </si>
  <si>
    <t>largeur de chaque colonne 0.5</t>
  </si>
  <si>
    <t>Compilation Claire Vitet et Elise Raymond</t>
  </si>
  <si>
    <t>LISTE DES PRODUITS POUR PLAN ALIMENTAIRE - 3 LIGNES PAR PRODUIT voir explication cellule BP4 et Pour élaborer un menu tenez compte de plusieurs éléments ligne 763</t>
  </si>
  <si>
    <t>Frits.pré-frits + 15 % lipides</t>
  </si>
  <si>
    <t>HO.Fruit cru</t>
  </si>
  <si>
    <t>Dessert.Fruit cru</t>
  </si>
  <si>
    <t>HO.Légume"vert"cuit</t>
  </si>
  <si>
    <t>Dessert Friut"vert"cuit</t>
  </si>
  <si>
    <t>Légume cru</t>
  </si>
  <si>
    <t>Féculent "Nature"</t>
  </si>
  <si>
    <t>Légume sec</t>
  </si>
  <si>
    <t>en somme, l’ensemble de la communauté éducative.</t>
  </si>
  <si>
    <t xml:space="preserve">ainsi que l’environnement matériel qui les entoure (offre alimentaire au restaurant scolaire…). L’action se déroule donc en partenariat fort avec les équipes de cuisine, les personnels de santé, les enseignants, les parents etc…, </t>
  </si>
  <si>
    <t xml:space="preserve"> En effet, il s’agit à la fois de travailler sur les connaissances et compétences des élèves, leur environnement socio-familial (interventions visant les parents…), </t>
  </si>
  <si>
    <t>Caaps, action de promotion de la santé, s’articule autour de plusieurs objectifs spécifiques, lesquels concernent différents types de publics.</t>
  </si>
  <si>
    <t>du fait de leurs apports de glucides complexes dont l’augmentation de la consommation est recommandée.</t>
  </si>
  <si>
    <t xml:space="preserve"> glaces,  crèmes glacées,  sorbets, certaines compotes de fruits, et  fruits au sirop ; </t>
  </si>
  <si>
    <t>4 MAX</t>
  </si>
  <si>
    <t xml:space="preserve">Les recettes à base de féculent, telles que riz au lait ou semoule au lait, ne sont pas à prendre en compte, </t>
  </si>
  <si>
    <t>Desserts contenant plus de 20g de glucides simples totaux par portion et  ne dépassant pas 15% de lipides</t>
  </si>
  <si>
    <t xml:space="preserve"> et cookies au chocolat , ainsi que d’autres desserts comme les tiramisus, crèmes brûlées et nougats glacés.</t>
  </si>
  <si>
    <t xml:space="preserve">biscuits secs chocolatés, galettes ou sablés, goûters chocolatés fourrés, gaufrettes fourrées, madeleines, biscuits secs feuilletés type palmier </t>
  </si>
  <si>
    <t>quatre-quarts, gâteaux moelleux chocolatés type napolitain mini-roulé, biscuits chocolatés, biscuits sablés nappés de chocolat</t>
  </si>
  <si>
    <t>3 MAX</t>
  </si>
  <si>
    <t>Pâtisseries comme les beignets, viennoiseries, gaufres, crêpes fourrées au chocolat, gâteaux à la crème, gâteaux au chocolat, brownies au chocolat et aux noix</t>
  </si>
  <si>
    <t xml:space="preserve">A limiter car favorise le surpoids et l'obésité, s'accompagne souvetn d'une baisse de consommation de vitamine et minéraux </t>
  </si>
  <si>
    <t>GEM RCN</t>
  </si>
  <si>
    <t>6 MIN</t>
  </si>
  <si>
    <t xml:space="preserve">Un minimum de 150mg de calcium par portion usuelle de yaourt de 125g équivaut à un minimum de 120mg de calcium pour 100g de yaourt. </t>
  </si>
  <si>
    <t>Produits laitiers ou desserts lactés contenant plus de 100 mg de calcium et moins de 5g de lipides par portion</t>
  </si>
  <si>
    <t xml:space="preserve">Un minimum de 100 g de calcium par portion usuelle de 30 g de fromage équivaut à un minimum de 333 mg de calcium pour 100 g de fromage.                                                  </t>
  </si>
  <si>
    <t>4 MIN</t>
  </si>
  <si>
    <t>Permet l’ossification.Portion usuelle des fromages à la coupe : 30g. Pour les fromages portion, vérifier la densité calcique sur la fiche technique.</t>
  </si>
  <si>
    <t xml:space="preserve">Un minimum de 150 mg de calcium par portion usuelle de fromage de 30 g équivaut à un minimum de 500 mg de calcium pour 100 g de fromage.                                                               </t>
  </si>
  <si>
    <t>Fromages contenant plus de 100 mg et moins de 150 mg de calcium</t>
  </si>
  <si>
    <t>8 MIN</t>
  </si>
  <si>
    <t xml:space="preserve">Favoriser la consommation de produits riches en calcium.
</t>
  </si>
  <si>
    <r>
      <t xml:space="preserve">Correspond à la quantité de calcium que l’on retrouve dans chaque </t>
    </r>
    <r>
      <rPr>
        <b/>
        <sz val="10"/>
        <color indexed="8"/>
        <rFont val="Arial"/>
        <family val="2"/>
      </rPr>
      <t>portion</t>
    </r>
    <r>
      <rPr>
        <sz val="10"/>
        <color indexed="8"/>
        <rFont val="Arial"/>
        <family val="2"/>
      </rPr>
      <t xml:space="preserve"> de fromage ou produit laitier.</t>
    </r>
  </si>
  <si>
    <t>Fromages contenant au moins 150 mg de calcium</t>
  </si>
  <si>
    <t xml:space="preserve"> additionnées de divers ingrédients tels que protéines végétales, viandes de différentes espèces ou amidon</t>
  </si>
  <si>
    <t>ET  toutes les préparations composées d’une base viande, poisson, oeuf ou fromage, éventuellement reconstituée</t>
  </si>
  <si>
    <t>si le grammage de poisson n’atteint pas 70% du grammage protidique recommandé par portion pour la tranche d’âge considérée</t>
  </si>
  <si>
    <t xml:space="preserve"> coquilles de poisson. beignets, cordons bleus industriels, boulettes de viande, poitrines de viande farcies, paupiettes, galopins, normandins </t>
  </si>
  <si>
    <t xml:space="preserve">Les entrées ne sont pas prises en compte. </t>
  </si>
  <si>
    <t xml:space="preserve">A limiter car peu intéressant du point de vue nutritionnel </t>
  </si>
  <si>
    <t>Les recettes composées du type brandade, paella, gratin ou poisson meunière sont à prendre en compte</t>
  </si>
  <si>
    <t>Préparation ou plats prêts à consommer à base de viande, d'œuf, de poisson ou/et de fromage contenant moins de &lt; 70 % de matières premières animales</t>
  </si>
  <si>
    <t>Valoriser la diversité : agneau à l’indienne, tajine d’agneau, bœuf sauté, Chili con carné , boulette de porc…</t>
  </si>
  <si>
    <t xml:space="preserve">Apport  intéressant en fer,  viande piécées, non hachées  valorise la diversité de l'offre alimentaire, l'éducation au goût et à la mastication </t>
  </si>
  <si>
    <t xml:space="preserve"> dont la consommation est recommandée car ils sont riches en vitamine D et en acides gras oméga 3.</t>
  </si>
  <si>
    <t>ou  pané sont à prendre en compte si le grammage de poisson atteint au moins 70% du grammage protidique recommandé par portion et si P/L &lt; ou = à 2</t>
  </si>
  <si>
    <t>Le pourcentage s'entend par grammage recommandé de viande, œuf ou poisson</t>
  </si>
  <si>
    <t xml:space="preserve">Les entrées ne sont pas prises en compte. ll n’est pas tenu compte du rapport P/L des poissons gras tels que thon, saumon, sardine, maquereau, bar (loup), roussette (saumonette) ou truite, </t>
  </si>
  <si>
    <t>Assurer un apport de protéines de bonne qualité pour la croissance notamment</t>
  </si>
  <si>
    <t xml:space="preserve">Recette qui contient au moins 70% de matière première animale type "poisson"                                                                                       </t>
  </si>
  <si>
    <t xml:space="preserve">Poisson ou préparation à base de poisson &gt; 70% de poisson et dont le rapport P/L est au moins de 2 </t>
  </si>
  <si>
    <t>Les  pommes de terre frites ou rissolées, bien que riche en lipides, ainsi que les pizzas servies en plat principal sont pris en compte comme féculents</t>
  </si>
  <si>
    <t>Recette comptabilisée dans cette catégorie dès lors que les féculents  représentent plus de 50 % des ingrédients totaux servis.</t>
  </si>
  <si>
    <t xml:space="preserve"> Légumes secs (flageolets, haricots blancs, haricots rouges, lentilles, pois chiches,,,)</t>
  </si>
  <si>
    <t xml:space="preserve"> et les formes semi-complètes/complètes des céréales (interêt : fibres)                                                                                                                    </t>
  </si>
  <si>
    <t xml:space="preserve">Apport de glucides complexes, fibres et minéraux. Prévention de l'obésité car engendre une diminution de la portion de lipides. </t>
  </si>
  <si>
    <t>Légumes secs ou féculents ou céréales</t>
  </si>
  <si>
    <t>Brocolis, choux, carottes, champignons, courgettes, épinards, haricots verts, macédoine, navets, petits pois, ratatouille..</t>
  </si>
  <si>
    <t>Lutte contre cancer et MCV, troubles digestifs</t>
  </si>
  <si>
    <t xml:space="preserve">Sous toutes les fomes : légumes frais, appertisés ou surgelés   Recette comptabilisée dans cette catégorie dès lors que les légumes cuits représentent plus de 50 % des ingrédients totaux servis. </t>
  </si>
  <si>
    <t>Légumes cuits autres que secs</t>
  </si>
  <si>
    <t>Pomme, poire, kiwi, orange, salade de fruits</t>
  </si>
  <si>
    <t>Riche en vitamine C</t>
  </si>
  <si>
    <t>55 à 100 % des ingrédients fruits crus</t>
  </si>
  <si>
    <t>Desserts de fruits crus</t>
  </si>
  <si>
    <t xml:space="preserve">Faible apport d’énergie (lutte contre l’obésité) </t>
  </si>
  <si>
    <t>10 MIN</t>
  </si>
  <si>
    <t>Carotte, tomates, céleri… Salades servies avec la garniture de plat (ex : pizza salade ou quiche salade) sont prises en compte</t>
  </si>
  <si>
    <t>Sources de fibres, vitamines et minéraux</t>
  </si>
  <si>
    <t>· 55 à 100 % des ingrédients sont des légumes ou fruits crus servis en entrée</t>
  </si>
  <si>
    <t>Entrées de crudités légumes ou fruits</t>
  </si>
  <si>
    <t>Il en est de même pour les poissons gras (thon, saumon, bar (loup), roussette (saumonette) ou truite,  etc.) pour ce qui concerne leur richesse en acides gras essentiels.</t>
  </si>
  <si>
    <t>Les viandes hachés de boeuf ou de veau, ou l’égrené de boeuf, contenant 20% de matière grasse, entrant dans la réalisation de recettes sont aussi à limiter</t>
  </si>
  <si>
    <t>Les bouchées à la reine, quiches, quenelles, omelettes garnies (fromage, lardons, pommes de terre rissolées), saucisses, cervelas obernois, beignets de volaille, cordons bleus, steaks du fromager.</t>
  </si>
  <si>
    <t>Compteur de caractères. Excel.xls ne supportait pas plus de 325 caractères dans une cellule pour les recopies</t>
  </si>
  <si>
    <t>2 MAX</t>
  </si>
  <si>
    <t xml:space="preserve">Les légumes farcis, boulettes de viande, bolognaises, réalisés avec du steak haché à 20% ou plus de matière grasse ;                                                                      </t>
  </si>
  <si>
    <t>Servir de façon générale des plats protidiques contenant moins de 15 % de MG</t>
  </si>
  <si>
    <t xml:space="preserve">· Plat principal qui apporte plus de lipides que de protéines. </t>
  </si>
  <si>
    <t>Plat protidique avec un rapport  P/L &lt; ou = à 1</t>
  </si>
  <si>
    <t>frites, pommes de terre rissolées, pommes dauphines, duchesses, beignets de légumes…</t>
  </si>
  <si>
    <r>
      <t>Servis en</t>
    </r>
    <r>
      <rPr>
        <b/>
        <sz val="10"/>
        <color indexed="56"/>
        <rFont val="Arial"/>
        <family val="2"/>
      </rPr>
      <t xml:space="preserve"> plat principal </t>
    </r>
    <r>
      <rPr>
        <sz val="10"/>
        <color indexed="56"/>
        <rFont val="Arial"/>
        <family val="2"/>
      </rPr>
      <t xml:space="preserve">ou en garniture d’accompagnement et </t>
    </r>
    <r>
      <rPr>
        <b/>
        <sz val="10"/>
        <color indexed="56"/>
        <rFont val="Arial"/>
        <family val="2"/>
      </rPr>
      <t>non</t>
    </r>
    <r>
      <rPr>
        <sz val="10"/>
        <color indexed="56"/>
        <rFont val="Arial"/>
        <family val="2"/>
      </rPr>
      <t xml:space="preserve"> en entrée ou en dessert</t>
    </r>
  </si>
  <si>
    <t>A moyen et long terme ceci permet de lutter contre les maladies cardio-vasculaires (MCV) et l’hypercholestérolémie.</t>
  </si>
  <si>
    <t>Aliments pré frits (produits frits industriellement ) à réchauffer ou à cuire</t>
  </si>
  <si>
    <t>Poissons meunière</t>
  </si>
  <si>
    <t xml:space="preserve">Beignets, cordon bleus, steak du fromager, nuggets, poulet pané frits, calamars frits, croquette de poisson frits, bâtonnets de dinde panés frits,… </t>
  </si>
  <si>
    <t>Il faut habituer les enfants à limiter ce type d’aliment dans l’espoir qu’ils conservent ces habitudes à l’âge adulte.</t>
  </si>
  <si>
    <t>Aliments panés à frire ou à rissoler (=dont la cuisson s'effectue dans un important volume d'huile)</t>
  </si>
  <si>
    <t>Produits à frire et pré frits  comportant + de 15% MG</t>
  </si>
  <si>
    <t>Sont à proposer avec du citron plutôt que du beurre et ne pas mettre à disposition des distributeurs de sauce grasse type mayonnaise</t>
  </si>
  <si>
    <t>Entrées froides comme céleri rémoulade, macédoine avec mayonnaise, salade piémontaise, salade composées à base de charcuterie et de fromages…</t>
  </si>
  <si>
    <t>Préparations chaudes telles que friand, quiche,…</t>
  </si>
  <si>
    <t>Peu d’intérêt d’un point de vue nutritionnel</t>
  </si>
  <si>
    <t>Poissons gras tels que thon, sardine, saumon, maquereau bar (loup), roussette (saumonette) ou truite,  etc. (=rééquilibrage des apports en acides gras essentiels) Sont à proposer avec du citron plutôt que du beurre et ne pas mettre à disposition des distributeurs de sauce grasse type mayonnaise</t>
  </si>
  <si>
    <t>Facteur de risque augmentant l’obésité</t>
  </si>
  <si>
    <t>· Entrées qui contiennent plus de 15% de matière grasse</t>
  </si>
  <si>
    <t>PROJET CAAPS 2007 - 2008   Comportements Alimentaires des Adolescents : le Pari de la Santé RECTORAT DE STRASBOURG VITET Claire - Diététicienne</t>
  </si>
  <si>
    <t>FREQUENCE SOUHAITEE sur 20 repas</t>
  </si>
  <si>
    <t>N'EST PAS PRIS EN COMPTE</t>
  </si>
  <si>
    <t>EXEMPLE DE PLATS</t>
  </si>
  <si>
    <t>REMARQUE</t>
  </si>
  <si>
    <t>DEFINITION</t>
  </si>
  <si>
    <t>INTITULE DU POINT DE CONTRÔLE</t>
  </si>
  <si>
    <t>BUT</t>
  </si>
  <si>
    <t>Pour tenir compte du PNNS et des recommandations diverses et variées;</t>
  </si>
  <si>
    <t xml:space="preserve"> il serait préférable de positionner</t>
  </si>
  <si>
    <t>puis treminer par le plat principal</t>
  </si>
  <si>
    <t xml:space="preserve">Légumes verts "Nature" </t>
  </si>
  <si>
    <t>Féculents et Légumes secs</t>
  </si>
  <si>
    <t xml:space="preserve"> ou en"Mélange" avec + de 50% de légumes</t>
  </si>
  <si>
    <t>Ne pas confondre couleur visuelle dans l'assiette et couleur diététique</t>
  </si>
  <si>
    <t xml:space="preserve">En fonction du légume d'accompagnement et de sa couleur visuelle; choisir la couleur </t>
  </si>
  <si>
    <t>de la sauce du plat principal</t>
  </si>
  <si>
    <t xml:space="preserve">Si le plat principal est servi avec une sauce longue; le légume se servira nature </t>
  </si>
  <si>
    <t>ou peu mouillé.</t>
  </si>
  <si>
    <t>La pomme de terre frite ne peut pas être classée; c'est un légume "passe partout"</t>
  </si>
  <si>
    <t xml:space="preserve"> en France</t>
  </si>
  <si>
    <t xml:space="preserve">Répartir les couleurs dans la semaine. Évitez deux sauces de même couleur </t>
  </si>
  <si>
    <t>deux jours de suite</t>
  </si>
  <si>
    <r>
      <t>A</t>
    </r>
    <r>
      <rPr>
        <sz val="12"/>
        <rFont val="Calibri"/>
        <family val="2"/>
        <scheme val="minor"/>
      </rPr>
      <t xml:space="preserve"> : </t>
    </r>
    <r>
      <rPr>
        <b/>
        <sz val="12"/>
        <rFont val="Calibri"/>
        <family val="2"/>
        <scheme val="minor"/>
      </rPr>
      <t>Aucune sauce  -  B : Sauce blanche/blonde  -  R : Sauce rouge/brune</t>
    </r>
  </si>
  <si>
    <t>Jus Nature</t>
  </si>
  <si>
    <t>LÉGUMES  Mode de cuisson</t>
  </si>
  <si>
    <t>Secs ou "verts"</t>
  </si>
  <si>
    <t>Braisés</t>
  </si>
  <si>
    <t>Pochés ou "graissés"</t>
  </si>
  <si>
    <t>au jus ou en sauce</t>
  </si>
  <si>
    <t>ou au gratin</t>
  </si>
  <si>
    <t xml:space="preserve"> (pates-riz)</t>
  </si>
  <si>
    <t>PLAT PRINCIPAL  Mode de cuisson</t>
  </si>
  <si>
    <t>braisé</t>
  </si>
  <si>
    <t>papillote</t>
  </si>
  <si>
    <t>ragoûts</t>
  </si>
  <si>
    <t>poché</t>
  </si>
  <si>
    <t>PLAT PRINCIPAL  Préparation</t>
  </si>
  <si>
    <t xml:space="preserve">sèche ou </t>
  </si>
  <si>
    <t>humidifiée ou</t>
  </si>
  <si>
    <t>"mouillée" mais</t>
  </si>
  <si>
    <t xml:space="preserve">"mouillée" mais </t>
  </si>
  <si>
    <t>sans sauce</t>
  </si>
  <si>
    <t>déglaçage</t>
  </si>
  <si>
    <t xml:space="preserve"> sauce courte</t>
  </si>
  <si>
    <t>sauce longue</t>
  </si>
  <si>
    <t>couscous</t>
  </si>
  <si>
    <t xml:space="preserve">3 choix possibles par lettre avec; en regard sur la ligne correspondante, </t>
  </si>
  <si>
    <t>le ou les desserts pour compléter l'équilibre nutritionnel</t>
  </si>
  <si>
    <t>Pâtes cuites</t>
  </si>
  <si>
    <t>Pâtes crues pressées</t>
  </si>
  <si>
    <t>fromages frais</t>
  </si>
  <si>
    <t xml:space="preserve">yaourts </t>
  </si>
  <si>
    <t>Pâtes crues molles</t>
  </si>
  <si>
    <t xml:space="preserve">Pâtes crues </t>
  </si>
  <si>
    <t>chèvres</t>
  </si>
  <si>
    <t>à croûtes lavées</t>
  </si>
  <si>
    <t>à croûtes fleuries,</t>
  </si>
  <si>
    <t>pâtes persillées</t>
  </si>
  <si>
    <t>UPRT : vous donner l'envie de créer vos documents</t>
  </si>
  <si>
    <t>3 LIGNES PAR PRODUIT ET 3 COLONNES DE SÉPARATION</t>
  </si>
  <si>
    <t>Hauteur le ligne 9.75</t>
  </si>
  <si>
    <t>1°</t>
  </si>
  <si>
    <t>2°</t>
  </si>
  <si>
    <t>3°</t>
  </si>
  <si>
    <t>1° LIGNE</t>
  </si>
  <si>
    <t>2° ligne</t>
  </si>
  <si>
    <t>colonne</t>
  </si>
  <si>
    <t>3° ligne</t>
  </si>
  <si>
    <t xml:space="preserve">Excel ne supporte pas le vide entre les cellules </t>
  </si>
  <si>
    <t xml:space="preserve">cela le retarde dans ses calculs </t>
  </si>
  <si>
    <t xml:space="preserve">j'ai donc saisi des zéro dans les cellules vides </t>
  </si>
  <si>
    <t>et décoché Afficher un zéro dans les cellules qui ont une valeur nulle</t>
  </si>
  <si>
    <t>le défilement de la page est plus fluide</t>
  </si>
  <si>
    <t>Lire explication colonne BP ligne 4</t>
  </si>
  <si>
    <t>POUR ÉLABORER UN MENU ; DÉTERMINER DANS L'ORDRE:</t>
  </si>
  <si>
    <t>7 - Aide Mémoire Fromage/Laitage</t>
  </si>
  <si>
    <t>2.2 Couleur visuelle du légume pour une harmonie des couleurs dans l'assiette</t>
  </si>
  <si>
    <t xml:space="preserve">Exemple : viande grillée avec ratatouille </t>
  </si>
  <si>
    <t xml:space="preserve">(la partie "mouillante" est dans la ratatouille) donc pour la viande </t>
  </si>
  <si>
    <t>soit un jus court soit une "Béarnaise"</t>
  </si>
  <si>
    <t xml:space="preserve">La couleur de la sauce doit être en harmonie avec les légumes. </t>
  </si>
  <si>
    <t>Poêlé</t>
  </si>
  <si>
    <t>Peuvent être consommés toute l'année :</t>
  </si>
  <si>
    <t>Fromages blancs frais</t>
  </si>
  <si>
    <t>Pâtes fondues</t>
  </si>
  <si>
    <t xml:space="preserve">Fromages bleus industriels </t>
  </si>
  <si>
    <t>Fabrications monastériennes selon région</t>
  </si>
  <si>
    <t>Fromages à pâtes dures</t>
  </si>
  <si>
    <t>Préparations malaxées en pots</t>
  </si>
  <si>
    <t>Peuvent être consommés en hiver et au printemps :</t>
  </si>
  <si>
    <t>Fromages de brebis frais</t>
  </si>
  <si>
    <t>Vacherins des basses vallées du Jura et de la Savoie</t>
  </si>
  <si>
    <t>Peuvent être consommés au printemps et en été :</t>
  </si>
  <si>
    <t>Fromages de chèvres à pâtes molles</t>
  </si>
  <si>
    <t>Peuvent être consommés en été et automne:</t>
  </si>
  <si>
    <t>Fromages cendrés</t>
  </si>
  <si>
    <t>Autres produits de montagne (St Nectaire)</t>
  </si>
  <si>
    <t>Fourmes artisanales</t>
  </si>
  <si>
    <t>Bleus fermiers</t>
  </si>
  <si>
    <t>Fourmes blanches de montagne (du Cantal)</t>
  </si>
  <si>
    <t>Persillés de brebis (Roquefort)</t>
  </si>
  <si>
    <t>Peuvent être consommés en automne, hiver et printemps:</t>
  </si>
  <si>
    <t>Fromages fermentés à pâtes molles au lait de vache</t>
  </si>
  <si>
    <t>tous les grands classiques : Brie, Livarot, Camembert etc…</t>
  </si>
  <si>
    <t>Fromages présents toute l'année</t>
  </si>
  <si>
    <t>Comme les fromages de saison; cette liste n'est qu'indicative.</t>
  </si>
  <si>
    <t xml:space="preserve">Dans un pays qui offre plus de 360 fromages d'origine et, qui voit la naissance </t>
  </si>
  <si>
    <t>et la disparition de produits industriels, en fonction de la mode ou de coups publicitaires;</t>
  </si>
  <si>
    <t>il est impossible d'en figer une nomenclature.</t>
  </si>
  <si>
    <t>De plus avec l'ouverture Européenne; voire mondiale, il faut s'attendre à d'autres produits</t>
  </si>
  <si>
    <t xml:space="preserve"> et à d'autres goûts.</t>
  </si>
  <si>
    <t>Babybel</t>
  </si>
  <si>
    <t>Crèmes de gruyère</t>
  </si>
  <si>
    <t>Fromages blancs aromatisés</t>
  </si>
  <si>
    <t xml:space="preserve">Gouda </t>
  </si>
  <si>
    <t>Kiri</t>
  </si>
  <si>
    <t>Gervais demi-sel</t>
  </si>
  <si>
    <t>Nain jaune</t>
  </si>
  <si>
    <t>Six de Savoie</t>
  </si>
  <si>
    <t>Yaourts divers</t>
  </si>
  <si>
    <t>Pyrennée</t>
  </si>
  <si>
    <t>Samos</t>
  </si>
  <si>
    <t>Petits suisses</t>
  </si>
  <si>
    <t>Tome blanche etc..</t>
  </si>
  <si>
    <t>Jockey</t>
  </si>
  <si>
    <t>Pâtes crues ou persillées</t>
  </si>
  <si>
    <t>Carré Lorrain</t>
  </si>
  <si>
    <t>Murol</t>
  </si>
  <si>
    <t>Chatourne</t>
  </si>
  <si>
    <t>Olimpic</t>
  </si>
  <si>
    <t>Péché mignon</t>
  </si>
  <si>
    <t>Crème des prés</t>
  </si>
  <si>
    <t>Petit régal</t>
  </si>
  <si>
    <t>Patural</t>
  </si>
  <si>
    <t>Maître Colas</t>
  </si>
  <si>
    <t>Pur crème</t>
  </si>
  <si>
    <t>Coq de bruyère</t>
  </si>
  <si>
    <t>Petit pâtre</t>
  </si>
  <si>
    <t>St Romain</t>
  </si>
  <si>
    <t>donc le lapin pourait être "poché" ou en ragoût</t>
  </si>
  <si>
    <t>11 &amp; 25, 5 &amp; 32, 14 &amp; 31, 8 et 28, 9 &amp; 30, 13 &amp; 29, 18 &amp; 54, 20 &amp; 34, 7 &amp; 26, et 6 et 27.</t>
  </si>
  <si>
    <t>Les paires de couleurs suivantes sont de la même couleur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</si>
  <si>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</si>
  <si>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</si>
  <si>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[Couleur 56]</t>
  </si>
  <si>
    <t># 333333</t>
  </si>
  <si>
    <t>[Couleur 55]</t>
  </si>
  <si>
    <t># 333399</t>
  </si>
  <si>
    <t>[Couleur 54]</t>
  </si>
  <si>
    <t># 993366</t>
  </si>
  <si>
    <t>[Couleur 53]</t>
  </si>
  <si>
    <t># 993300</t>
  </si>
  <si>
    <t>[Couleur 52]</t>
  </si>
  <si>
    <t># 333300</t>
  </si>
  <si>
    <t>[Couleur 51]</t>
  </si>
  <si>
    <t># 003300</t>
  </si>
  <si>
    <t>[Couleur 50]</t>
  </si>
  <si>
    <t># 339966</t>
  </si>
  <si>
    <t>[Couleur 49]</t>
  </si>
  <si>
    <t># 003366</t>
  </si>
  <si>
    <t>[Couleur 48]</t>
  </si>
  <si>
    <t># 969696</t>
  </si>
  <si>
    <t>[Couleur 47]</t>
  </si>
  <si>
    <t># 666699</t>
  </si>
  <si>
    <t>[Couleur 46]</t>
  </si>
  <si>
    <t># FF6600</t>
  </si>
  <si>
    <t>[Couleur 45]</t>
  </si>
  <si>
    <t># FF9900</t>
  </si>
  <si>
    <t>[Couleur 44]</t>
  </si>
  <si>
    <t># FFCC00</t>
  </si>
  <si>
    <t>[Couleur 43]</t>
  </si>
  <si>
    <t># 99CC00</t>
  </si>
  <si>
    <t>[Couleur 42]</t>
  </si>
  <si>
    <t># 33CCCC</t>
  </si>
  <si>
    <t>[Couleur 41]</t>
  </si>
  <si>
    <t># 3366FF</t>
  </si>
  <si>
    <t>[Couleur 40]</t>
  </si>
  <si>
    <t># FFCC99</t>
  </si>
  <si>
    <t>[Couleur 39]</t>
  </si>
  <si>
    <t># CC99FF</t>
  </si>
  <si>
    <t>[Couleur 38]</t>
  </si>
  <si>
    <t># FF99CC</t>
  </si>
  <si>
    <t>[Couleur 37]</t>
  </si>
  <si>
    <t># 99CCFF</t>
  </si>
  <si>
    <t>[Couleur 36]</t>
  </si>
  <si>
    <t># FFFF99</t>
  </si>
  <si>
    <t>[Couleur 35]</t>
  </si>
  <si>
    <t># CCFFCC</t>
  </si>
  <si>
    <t>[Couleur 34]</t>
  </si>
  <si>
    <t># CCFFFF</t>
  </si>
  <si>
    <t>[Couleur 33]</t>
  </si>
  <si>
    <t># 00CCFF</t>
  </si>
  <si>
    <t>[Couleur 32]</t>
  </si>
  <si>
    <t># 0000FF</t>
  </si>
  <si>
    <t>[Couleur 31]</t>
  </si>
  <si>
    <t># 008080</t>
  </si>
  <si>
    <t>[Couleur 30]</t>
  </si>
  <si>
    <t># 800000</t>
  </si>
  <si>
    <t>[Couleur 29]</t>
  </si>
  <si>
    <t># 800080</t>
  </si>
  <si>
    <t>[Couleur 28]</t>
  </si>
  <si>
    <t># 00FFFF</t>
  </si>
  <si>
    <t>[Couleur 27]</t>
  </si>
  <si>
    <t># FFFF00</t>
  </si>
  <si>
    <t>[Couleur 26]</t>
  </si>
  <si>
    <t># FF00FF</t>
  </si>
  <si>
    <t>[Couleur 25]</t>
  </si>
  <si>
    <t># 000080</t>
  </si>
  <si>
    <t>[Couleur 24]</t>
  </si>
  <si>
    <t># CCCCFF</t>
  </si>
  <si>
    <t>[Couleur 23]</t>
  </si>
  <si>
    <t># 0066CC</t>
  </si>
  <si>
    <t>[Couleur 22]</t>
  </si>
  <si>
    <t># FF8080</t>
  </si>
  <si>
    <t>[Couleur 21]</t>
  </si>
  <si>
    <t># 660066</t>
  </si>
  <si>
    <t>[Couleur 20]</t>
  </si>
  <si>
    <t>[Couleur 18]</t>
  </si>
  <si>
    <t>[Couleur 17]</t>
  </si>
  <si>
    <t># 9999FF</t>
  </si>
  <si>
    <t>[Couleur 16]</t>
  </si>
  <si>
    <t># 808080</t>
  </si>
  <si>
    <t>[Couleur 15]</t>
  </si>
  <si>
    <t># C0C0C0</t>
  </si>
  <si>
    <t>[Couleur 14]</t>
  </si>
  <si>
    <t>[Couleur 13]</t>
  </si>
  <si>
    <t>[Couleur 12]</t>
  </si>
  <si>
    <t># 808000</t>
  </si>
  <si>
    <t>[Couleur 11]</t>
  </si>
  <si>
    <t>[Couleur 10]</t>
  </si>
  <si>
    <t># 008000</t>
  </si>
  <si>
    <t>[Couleur 9]</t>
  </si>
  <si>
    <t>[Cyan]</t>
  </si>
  <si>
    <t>[Couleur 8]</t>
  </si>
  <si>
    <t>[Magenta]</t>
  </si>
  <si>
    <t>[Couleur 7]</t>
  </si>
  <si>
    <t>[Jaune]</t>
  </si>
  <si>
    <t>[Couleur 6]</t>
  </si>
  <si>
    <t>[Bleu]</t>
  </si>
  <si>
    <t>[Couleur 5]</t>
  </si>
  <si>
    <t>[Vert]</t>
  </si>
  <si>
    <t># 00FF00</t>
  </si>
  <si>
    <t>[Couleur 4]</t>
  </si>
  <si>
    <t>[Rouge]</t>
  </si>
  <si>
    <t># FF0000</t>
  </si>
  <si>
    <t>[Couleur 3]</t>
  </si>
  <si>
    <t>[Blanc]</t>
  </si>
  <si>
    <t># FFFFFF</t>
  </si>
  <si>
    <t>[Couleur 2]</t>
  </si>
  <si>
    <t>[Noir]</t>
  </si>
  <si>
    <t># 000000</t>
  </si>
  <si>
    <t>[Couleur 1]</t>
  </si>
  <si>
    <t>Noire</t>
  </si>
  <si>
    <t>Couleur</t>
  </si>
  <si>
    <t xml:space="preserve">Rouge </t>
  </si>
  <si>
    <t>bgcolor =</t>
  </si>
  <si>
    <t>HTML</t>
  </si>
  <si>
    <t>police</t>
  </si>
  <si>
    <t>Intérieur</t>
  </si>
  <si>
    <t>[Couleur 19]</t>
  </si>
  <si>
    <t>[Couleur 0]</t>
  </si>
  <si>
    <t>Couleur 0]</t>
  </si>
  <si>
    <t>Palette de couleurs, Excel</t>
  </si>
  <si>
    <t>http://translate.google.fr/translate?hl=fr&amp;langpair=en|fr&amp;u=http://dmcritchie.mvps.org/excel/colors.htm</t>
  </si>
  <si>
    <t>Hex</t>
  </si>
  <si>
    <r>
      <t xml:space="preserve">Police : </t>
    </r>
    <r>
      <rPr>
        <sz val="12"/>
        <color theme="1"/>
        <rFont val="MarkPro"/>
      </rPr>
      <t>MarkPro</t>
    </r>
  </si>
  <si>
    <t xml:space="preserve">CRUDITÉS et CUIDITÉ en Hors d'Œuvres - Légumes et/ou dessert </t>
  </si>
  <si>
    <t>Fin du document</t>
  </si>
  <si>
    <t>Excel n'aime pas les cellules vides dans sa plage de calcul</t>
  </si>
  <si>
    <t>et décoché afficher un zéro dans les cellules qui ont une valeur nulles dans Options</t>
  </si>
  <si>
    <t>Pour fluidifier le défilement vertical des documents; j'ai saisi des zéro dans les cellules vides</t>
  </si>
  <si>
    <t>Ces documents sont les fruits :</t>
  </si>
  <si>
    <t>de mon expérience et des utilitaires de la restauration collective</t>
  </si>
  <si>
    <t>de documents mis sur le net par des passionnés</t>
  </si>
  <si>
    <t>Je les mets à disposition des professionnels et des jeunes cuisiniers en formation .</t>
  </si>
  <si>
    <t>A chacun de faire évoluer ces documents et de les modifier pour son utilisation.......</t>
  </si>
  <si>
    <t>Annule ou remplace les versions précédentes</t>
  </si>
  <si>
    <t>CONTENU DU CLASSEUR</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</si>
  <si>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</si>
  <si>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</si>
  <si>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</si>
  <si>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</si>
  <si>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</si>
  <si>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</si>
  <si>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</si>
  <si>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</si>
  <si>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</si>
  <si>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</si>
  <si>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</si>
  <si>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</si>
  <si>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</si>
  <si>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</si>
  <si>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</si>
  <si>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</si>
  <si>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</si>
  <si>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</si>
  <si>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</si>
  <si>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</si>
  <si>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</si>
  <si>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</si>
  <si>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</si>
  <si>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</si>
  <si>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</si>
  <si>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</si>
  <si>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</si>
  <si>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</si>
  <si>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</si>
  <si>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</si>
  <si>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</si>
  <si>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</si>
  <si>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</si>
  <si>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</si>
  <si>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</si>
  <si>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</si>
  <si>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</si>
  <si>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</si>
  <si>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</si>
  <si>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</si>
  <si>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</si>
  <si>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</si>
  <si>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</si>
  <si>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</si>
  <si>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</si>
  <si>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</si>
  <si>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</si>
  <si>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</si>
  <si>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</si>
  <si>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</si>
  <si>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</si>
  <si>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</si>
  <si>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</si>
  <si>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</si>
  <si>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11</t>
  </si>
  <si>
    <t>12</t>
  </si>
  <si>
    <t>13</t>
  </si>
  <si>
    <t>14</t>
  </si>
  <si>
    <t>15</t>
  </si>
  <si>
    <t>16</t>
  </si>
  <si>
    <t>17</t>
  </si>
  <si>
    <t>18</t>
  </si>
  <si>
    <t>19</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</si>
  <si>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</si>
  <si>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</si>
  <si>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</si>
  <si>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</si>
  <si>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</si>
  <si>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</si>
  <si>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</si>
  <si>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</si>
  <si>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</si>
  <si>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</si>
  <si>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</si>
  <si>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</si>
  <si>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</si>
  <si>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</si>
  <si>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</si>
  <si>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</si>
  <si>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</si>
  <si>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</si>
  <si>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</si>
  <si>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</si>
  <si>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</si>
  <si>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</si>
  <si>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</si>
  <si>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</si>
  <si>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</si>
  <si>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</si>
  <si>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</si>
  <si>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</si>
  <si>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</si>
  <si>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</si>
  <si>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</si>
  <si>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</si>
  <si>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</si>
  <si>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</si>
  <si>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</si>
  <si>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</si>
  <si>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</si>
  <si>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</si>
  <si>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</si>
  <si>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</si>
  <si>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</si>
  <si>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</si>
  <si>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</si>
  <si>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</si>
  <si>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</si>
  <si>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</si>
  <si>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</si>
  <si>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</si>
  <si>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</si>
  <si>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</si>
  <si>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</si>
  <si>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http://www.mdf-xlpages.com/modules/publisher/item.php?itemid=91</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</si>
  <si>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</si>
  <si>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</si>
  <si>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</si>
  <si>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</si>
  <si>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</si>
  <si>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</si>
  <si>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</si>
  <si>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</si>
  <si>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Série Festival des menus</t>
  </si>
  <si>
    <t>Document : Aide aux menus</t>
  </si>
  <si>
    <t>me = menus</t>
  </si>
  <si>
    <t>en"Mélange" avec + de 50% de féculents</t>
  </si>
  <si>
    <t xml:space="preserve">5.2 - En fonction du légume et du hors d'œuvre choisir le dessert </t>
  </si>
  <si>
    <t>5.1 - En fonction du légume, choisir hors d'œuvre</t>
  </si>
  <si>
    <t>Complément</t>
  </si>
  <si>
    <t>rôti</t>
  </si>
  <si>
    <t>frit</t>
  </si>
  <si>
    <t>grillé</t>
  </si>
  <si>
    <t>Option N° 1 commencez par le H.O</t>
  </si>
  <si>
    <t>Option N° 2 commencez par le légume</t>
  </si>
  <si>
    <t>Option N° 3 commencez par le dessert</t>
  </si>
  <si>
    <t xml:space="preserve">2 - le légume d'accompagnement - Si vous avez un légume féculent vous ne pouvez pas ajouter un féculent en hors d'œuvre ou en dessert </t>
  </si>
  <si>
    <t>3 - Déterminer la destination de la sauce; AVEC le plat OU avec le légume - Avec le plat "viandes mijotées"  OU  Avec le légume "ratatouille"</t>
  </si>
  <si>
    <t>4 - Déterminer le mode de cuisson du plat principal en fonction du légume - Exemple : du lapin avec de la semoule aux courgettes avec la semoule il faut servir du "bouillon"  qui sera de couleur rouge ou brune donc le lapin pourait être "poché" ou en ragoût</t>
  </si>
  <si>
    <t>Mise à jour du 08 Septembre 2018 - Annule ou complète les versions précédentes les liens sont parfois éphémères; pas de panique…..demandez à Google …il vous retrouvera un lien équivalent</t>
  </si>
  <si>
    <t>Avant de saisir quoi que ce soit dans une cellule cliquez dessus pour vérifier qu'il n'y ait pas de formule</t>
  </si>
  <si>
    <t>Pour imprimer : sélectionnez les recettes qui vous conviennent : définir la zone d'impression -Mise à l'échelle : Ajuster la feuille à 1 page</t>
  </si>
  <si>
    <t xml:space="preserve">Affichage Zoom 75% </t>
  </si>
  <si>
    <t xml:space="preserve">Augmentez à 100% </t>
  </si>
  <si>
    <t>pour une lecture plus confortable</t>
  </si>
  <si>
    <t>ICI</t>
  </si>
  <si>
    <t>formats personnalisés</t>
  </si>
  <si>
    <t>&lt; position colonne et n° de ligne</t>
  </si>
  <si>
    <t>Table des caractères Unicode</t>
  </si>
  <si>
    <t>Dans caractères spéciaux =&gt; symboles =&gt; Nombres et symboles. Là vous descendez (vous avez d'abord une série de nombre entourés, puis des nombres sous fractions, ...) et enfin vous avez deux lignes de 0 à 9 écrit petit, ceux sont eux, les exposants et les indices.</t>
  </si>
  <si>
    <t>ICI &lt; pourquoi ? quelle utilité &gt; en cliquant sur cette cellule en tête de tableau et en vous déportant sur la droite puis vers le bas cela sélectionne le tableau pour le copier et le coller dans un de vos documents</t>
  </si>
  <si>
    <t>ou &gt; Format | cellule | personnalisé | 0" m²"</t>
  </si>
  <si>
    <t>ou en copier-coller</t>
  </si>
  <si>
    <t>En changeant de police de caractères vos obtenez un visuel différent avec les mêmes lettres</t>
  </si>
  <si>
    <t>Police de caractères = Calibri  - Taille 16  Gras</t>
  </si>
  <si>
    <t>ci-dessous les mêmes lettres</t>
  </si>
  <si>
    <t>Hauteur de ligne 18 pour un bon affichage</t>
  </si>
  <si>
    <t>Police de caractères = Wingdings 3  - Taille 16  Gras</t>
  </si>
  <si>
    <t>quelques symboles</t>
  </si>
  <si>
    <t></t>
  </si>
  <si>
    <t></t>
  </si>
  <si>
    <t></t>
  </si>
  <si>
    <t xml:space="preserve"> Ø</t>
  </si>
  <si>
    <t xml:space="preserve">symbole diamètre </t>
  </si>
  <si>
    <t>pour intégrer un N° dans un texte c'est simple :</t>
  </si>
  <si>
    <t>❶ commencez à écrire votre texte</t>
  </si>
  <si>
    <t xml:space="preserve">② puis choisisser le N° qui vous convient en cliquant dessus </t>
  </si>
  <si>
    <t>❸  DANS LA BARRE DE FORMULE copiez le</t>
  </si>
  <si>
    <t xml:space="preserve">puis cliquez de nouveau cliquez sur votre texte et collez votre N° ⓫ </t>
  </si>
  <si>
    <t>à l'emplacement souhaté toujours dans la barre de formule</t>
  </si>
  <si>
    <t xml:space="preserve">si vous voulez colorer seulement le N° dans une phrase sélectionnez </t>
  </si>
  <si>
    <t>pour copier ou modifier une formule supprimez le signe = puis ajoutez le lorsque vous aurez terminé</t>
  </si>
  <si>
    <t>des fonctions à inclure dans vos tableaux</t>
  </si>
  <si>
    <t>ce qui vous permettra de modifier en toute sécurité  - sans ce signe = Excel considère que c'est du texte</t>
  </si>
  <si>
    <t>N° de ligne</t>
  </si>
  <si>
    <t>fonction &gt;</t>
  </si>
  <si>
    <t>N° de colonne</t>
  </si>
  <si>
    <t>Largeur de colonne</t>
  </si>
  <si>
    <t>Adresse de cellule</t>
  </si>
  <si>
    <t>Fonction : Adresse colonne</t>
  </si>
  <si>
    <t>Fonction N° de colonne Alpha =</t>
  </si>
  <si>
    <t>pour obtenir les formules adresses : Collez la cellule fond jaune dans votre document puis ajoutez le signe = devant le texte dans la barre de formule et cliquez sur Entrée</t>
  </si>
  <si>
    <t>Adresses</t>
  </si>
  <si>
    <t>Récupérer le nom du dossier (sans le chemin complet)   &gt;</t>
  </si>
  <si>
    <t>STXT(GAUCHE(CELLULE("filename";A1);TROUVE("[";CELLULE("filename";A1))-2);CHERCHE("µ";SUBSTITUE(GAUCHE(CELLULE("filename";A1);TROUVE("[";CELLULE("filename";A1))-2);"\";"µ";NBCAR(GAUCHE(CELLULE("filename";A1);TROUVE("[";CELLULE("filename";A1))-2))-NBCAR(SUBSTITUE(GAUCHE(CELLULE("filename";A1);TROUVE("[";CELLULE("filename";A1))-2);"\";""))))+1;100)</t>
  </si>
  <si>
    <t>Pour avoir le nom de l'onglet  &gt;</t>
  </si>
  <si>
    <t>DROITE(CELLULE("filename";A1);NBCAR(CELLULE("filename";A1))-CHERCHE("]";CELLULE("filename";A1)))</t>
  </si>
  <si>
    <t>Pour avoir le nom du fichier   &gt;</t>
  </si>
  <si>
    <t>STXT(CELLULE("filename";A1);CHERCHE("[";CELLULE("filename";A1))+1;CHERCHE("]";CELLULE("filename";A1))-CHERCHE("[";CELLULE("filename";A1))-1)</t>
  </si>
  <si>
    <t>Pour avoir le nom de l'onglet et du fichier   &gt;</t>
  </si>
  <si>
    <t>DROITE(CELLULE("filename";A1);NBCAR(CELLULE("filename";A1))-CHERCHE("[";CELLULE("filename";A1))+1)</t>
  </si>
  <si>
    <t>Si vous avez besoin de retirer les crochets vous pouvez utiliser la fonction SUBSTITUE():</t>
  </si>
  <si>
    <t>SUBSTITUE(SUBSTITUE(DROITE(CELLULE("filename";A1);NBCAR(CELLULE("filename";A1))-CHERCHE("[";CELLULE("filename";A1))+1);"[";"");"]";" ")</t>
  </si>
  <si>
    <t>Pour avoir le nom du répertoire:</t>
  </si>
  <si>
    <t>GAUCHE(CELLULE("filename";A1);CHERCHE("[";CELLULE("filename";A1))-1)</t>
  </si>
  <si>
    <t>Pour avoir le nom du répertoire et du fichier:</t>
  </si>
  <si>
    <t>GAUCHE(CELLULE("filename";A1);CHERCHE("]";CELLULE("filename";A1)))</t>
  </si>
  <si>
    <t>Si vous souhaitez retirer les crochets:</t>
  </si>
  <si>
    <t>SUBSTITUE(SUBSTITUE(GAUCHE(CELLULE("filename";A1);CHERCHE("]";CELLULE("filename";A1)));"[";"");"]";"")</t>
  </si>
  <si>
    <t xml:space="preserve">pour s'assurer que le fichier est bien l'original, utiliser cette formule qui récupère le nom complet du fichier.  </t>
  </si>
  <si>
    <t>CELLULE("nomfichier")</t>
  </si>
  <si>
    <t xml:space="preserve">pour marquer vos copies remplacez dans la formule les références en vert par les votres </t>
  </si>
  <si>
    <r>
      <t>[</t>
    </r>
    <r>
      <rPr>
        <sz val="14"/>
        <color theme="9" tint="-0.249977111117893"/>
        <rFont val="Arial"/>
        <family val="2"/>
      </rPr>
      <t>ff-29-formats-formules-pourcentages.xlsx</t>
    </r>
    <r>
      <rPr>
        <sz val="14"/>
        <rFont val="Arial"/>
        <family val="2"/>
      </rPr>
      <t>]sites";"";"</t>
    </r>
    <r>
      <rPr>
        <sz val="14"/>
        <color theme="9" tint="-0.249977111117893"/>
        <rFont val="Arial"/>
        <family val="2"/>
      </rPr>
      <t>ff-29-formats-formules-pourcentages</t>
    </r>
    <r>
      <rPr>
        <sz val="14"/>
        <rFont val="Arial"/>
        <family val="2"/>
      </rPr>
      <t xml:space="preserve"> COPIE"</t>
    </r>
  </si>
  <si>
    <t>SI(CELLULE("nomfichier";C1)="\\rcg006bur\usei_cartographie\[ff-29-formats-formules-pourcentages.xlsx]sites";"";"ff-29-formats-formules-pourcentages COPIE")</t>
  </si>
  <si>
    <t>Inverser la position du nom et du prénom</t>
  </si>
  <si>
    <t>il ne doit y avoir qu'un espace dans la chaine de caractères pour que cela fonctionne</t>
  </si>
  <si>
    <t>DROITE(C170;NBCAR(C170)-CHERCHE(" ";C170))&amp;" "&amp;GAUCHE(C170;CHERCHE(" ";C170))</t>
  </si>
  <si>
    <t xml:space="preserve">legendre paul </t>
  </si>
  <si>
    <t>afficher le classement de toutes les cellules de la plage c173:c177</t>
  </si>
  <si>
    <t>RANG(C172;C172:C176;1)</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</si>
  <si>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</si>
  <si>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</si>
  <si>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</si>
  <si>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</si>
  <si>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est en c183 :c187</t>
  </si>
  <si>
    <t>REPT(CAR(7);RANG(C183;C183:C187;1))</t>
  </si>
  <si>
    <t>afficher ler dernier vendredi du mois, pour une date saisie dansz la cellule c190</t>
  </si>
  <si>
    <t>DATE(ANNEE(C198);MOIS(C198)+1;1)-JOURSEM(DATE(ANNEE(C198);MOIS(C198)+1;2))</t>
  </si>
  <si>
    <t>1;1=samedi</t>
  </si>
  <si>
    <t>1;5=mardi</t>
  </si>
  <si>
    <t>1;2= vendredi</t>
  </si>
  <si>
    <t>1;6=lundi</t>
  </si>
  <si>
    <t>1;3=jeudi</t>
  </si>
  <si>
    <t>1;7=dimanche</t>
  </si>
  <si>
    <t>1;4=mercredi</t>
  </si>
  <si>
    <t>autre solution</t>
  </si>
  <si>
    <t>DATE(ANNEE(C197);MOIS(C197)+1;1)-MOD(DATE(ANNEE(C197);MOIS(C197)+1;1)+5;7)-3</t>
  </si>
  <si>
    <t>Dates - heures</t>
  </si>
  <si>
    <t>Format de cellule &gt; Nombre &gt; Date</t>
  </si>
  <si>
    <t>Format de cellule &gt;</t>
  </si>
  <si>
    <t>jjjj mm mmm aaaa - hh"H"mm</t>
  </si>
  <si>
    <t>Format de cellule &gt; Nombre &gt; Heure</t>
  </si>
  <si>
    <t>N° de semaine</t>
  </si>
  <si>
    <t>Format de cellule &gt; Personnalisée &gt; Semaine N °0</t>
  </si>
  <si>
    <t>Combiner le texte de deux cellules</t>
  </si>
  <si>
    <t>ou plus en une cellule</t>
  </si>
  <si>
    <t>à l’aide du symbole Esperluette (&amp;) ou de la fonction CONCAT.</t>
  </si>
  <si>
    <t>Pour sélectionner :</t>
  </si>
  <si>
    <t>Pour agrémenter vos documents</t>
  </si>
  <si>
    <t>UN EXEMPLE DE GRAPHIQUE - cliquez dessus pour le modifier</t>
  </si>
  <si>
    <t>Vous pouvez coller ces formes dans vos fiches</t>
  </si>
  <si>
    <t>un modèle de dessin dans OUTIL DE DESSIN - ONGLET - FORMAT</t>
  </si>
  <si>
    <t>Banque d'images pour agrémenter vos documents</t>
  </si>
  <si>
    <t>réduire une photo de 2 Mo à 80 Ko</t>
  </si>
  <si>
    <t>télécharger The Gimp </t>
  </si>
  <si>
    <t>ouvrir la photo dans Gimp et aller dans Image puis Echelle et taille de l'image </t>
  </si>
  <si>
    <t>réduire la résolution à 72 dpi (généralement suffisant pour le web) </t>
  </si>
  <si>
    <t>réduire les dimensions de la photo (pour une photo rectangulaire 700 pixels de large peuvent suffire) </t>
  </si>
  <si>
    <t>choisir enregistrer sous puis indiquer un nouveau nom pour le fichier </t>
  </si>
  <si>
    <t>enregistrer au format jpeg et choisir une qualité de 85% (ou 100% ou moins mais une qualité maximum est recommandée) </t>
  </si>
  <si>
    <t>une photo de 13 Mo (à 300 dpi de résolution ; taille d'origine 4797 x 3105) a pu être réduite à 64 Ko. </t>
  </si>
  <si>
    <t>LIEN</t>
  </si>
  <si>
    <t>Optimiser ses images pour le web</t>
  </si>
  <si>
    <t>Tutoriel : préparer ses photos pour le web</t>
  </si>
  <si>
    <t>Les règles à adopter pour mettre des photos sur un site internet</t>
  </si>
  <si>
    <t>Copiez ce qui vous convient  /  et Colez dans vos fiches</t>
  </si>
  <si>
    <t>Adaptation : Joël Leboucher..UPRT "Union des Personnels de la Restauration Territoriale"  membre du réseau RESTAU'CO</t>
  </si>
  <si>
    <t>SYMBOLES SAISISSEZ CE QUE VOUS VOULEZ EN POLICE ARIAL VOUS AUREZ LES CORRESPONDANCES</t>
  </si>
  <si>
    <t>Test Polices</t>
  </si>
  <si>
    <t>QRS</t>
  </si>
  <si>
    <t>Wingdins</t>
  </si>
  <si>
    <t xml:space="preserve">Wingdins 2 </t>
  </si>
  <si>
    <t>Wending 3</t>
  </si>
  <si>
    <t>Webdings</t>
  </si>
  <si>
    <t>Marlett</t>
  </si>
  <si>
    <t>MT Extra</t>
  </si>
  <si>
    <t>Symbol</t>
  </si>
  <si>
    <t>Scheherazade</t>
  </si>
  <si>
    <t>Tunga</t>
  </si>
  <si>
    <t>Courier New</t>
  </si>
  <si>
    <t>Corbel</t>
  </si>
  <si>
    <t>Garamond</t>
  </si>
  <si>
    <t>Lucida Sans</t>
  </si>
  <si>
    <t>Zdingbats</t>
  </si>
  <si>
    <t>qrs</t>
  </si>
  <si>
    <t>Testez en Majuscules et en police écriture minuscule -         Pour recopier les symboles = cliquer sur Copier - Collez en 2 fois  - 1 fois valeurs (V) - puis Mise en Forme (R)</t>
  </si>
  <si>
    <t>pourquoi ? quelle utilité &gt; en cliquant sur cette cellule en tête de tableau et en vous déportant sur la droite puis vers le bas cela sélectionne le tableau pour le copier et le coller dans un de vos documents</t>
  </si>
  <si>
    <t>polices</t>
  </si>
  <si>
    <t>Wingdings</t>
  </si>
  <si>
    <t>Wingdings2</t>
  </si>
  <si>
    <t>Wingdings3</t>
  </si>
  <si>
    <t>ZapfHumnst BT</t>
  </si>
  <si>
    <t>calibri</t>
  </si>
  <si>
    <t>¡</t>
  </si>
  <si>
    <t>s</t>
  </si>
  <si>
    <t>Symboles</t>
  </si>
  <si>
    <t>Ø</t>
  </si>
  <si>
    <t>Ɵ</t>
  </si>
  <si>
    <t>□</t>
  </si>
  <si>
    <t>équivalence ARIAL</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</si>
  <si>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</si>
  <si>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</si>
  <si>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</si>
  <si>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</si>
  <si>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</si>
  <si>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</si>
  <si>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</si>
  <si>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</si>
  <si>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</si>
  <si>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</si>
  <si>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</si>
  <si>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</si>
  <si>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</si>
  <si>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</si>
  <si>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</si>
  <si>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</si>
  <si>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FORMAT DE CELLULES CARRÉES</t>
  </si>
  <si>
    <t>ICI &gt; pourquoi ? quelle utilité &gt; en cliquant sur cette cellule en tête de tableau et en vous déportant sur la droite puis vers le bas cela sélectionne le tableau pour le copier et le coller dans un de vos documents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</si>
  <si>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</si>
  <si>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</si>
  <si>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</si>
  <si>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</si>
  <si>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</si>
  <si>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</si>
  <si>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Pour une hauteur de 15 mm,vous pouvez donc régler sur 42,5.</t>
  </si>
  <si>
    <t>La largeur de colonne est mesurée en caractères standards. Valeur d'exemple par défaut, de 10,71 correspondant à 60 points.</t>
  </si>
  <si>
    <t>puis tu sélectionnes toutes tes lignes que tu veux, clic droit dans l'en-tête des lignes/ hauteur de ligne, et là tu mets ta valeur précédente x 5,51. </t>
  </si>
  <si>
    <t>Vous pouvez donc régler : pour 50 mm =&gt; 25,29 ; pour 30 mm =&gt; 15,14 ; pour 10 mm =&gt; 5.</t>
  </si>
  <si>
    <t>Format pesonnalisé coller : +[bleu]Standard;-[rouge]Standard;"" ;Standard</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</si>
  <si>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</si>
  <si>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</si>
  <si>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</si>
  <si>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</si>
  <si>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</si>
  <si>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</si>
  <si>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</si>
  <si>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</si>
  <si>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</si>
  <si>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&lt; = imprim écran avec Greenshot</t>
  </si>
  <si>
    <t>Je viens à nouveau de vérifier en faisant vraiment un grand carré, et le ratio est de 5,3 (ne pas mettre trop de virgule, en fait ça ne sert à rien). </t>
  </si>
  <si>
    <t>https://www.clubic.com/telecharger-fiche189780-greenshot.html</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</si>
  <si>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</si>
  <si>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</si>
  <si>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</si>
  <si>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</si>
  <si>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</si>
  <si>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</si>
  <si>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</si>
  <si>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</si>
  <si>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Utilitaire pour supprimer les espace vides dans une phrase</t>
  </si>
  <si>
    <t>exemple de texte avec espaces (83 caractères en comptant les espaces)</t>
  </si>
  <si>
    <t>Collez votre texte avec espaces dans la cellule blanche</t>
  </si>
  <si>
    <t xml:space="preserve">•Contamination microbiologique (B)             •Multiplication des germes (B)      </t>
  </si>
  <si>
    <t xml:space="preserve">Récupérez votre texte dans la cellule verte </t>
  </si>
  <si>
    <t>•Contaminationmicrobiologique(B)•Multiplicationdesgermes(B)</t>
  </si>
  <si>
    <t>59 caractères en comptant les points</t>
  </si>
  <si>
    <t>Caractères</t>
  </si>
  <si>
    <t>A LA PLACE DE CE TEXTE Utilitaire pour supprimer les espace vides dans une phrase</t>
  </si>
  <si>
    <t xml:space="preserve">formule utilisée : </t>
  </si>
  <si>
    <t xml:space="preserve">cliquez sur la cellule verte puis sur sur Copier </t>
  </si>
  <si>
    <t xml:space="preserve">placez vous dans votre document : </t>
  </si>
  <si>
    <t xml:space="preserve"> puis collage spécial Valeur pour ne pas copier la formule</t>
  </si>
  <si>
    <t>RÉFLEXION SUR DES MODÈLE DE RÉPERTOIRES</t>
  </si>
  <si>
    <t>Créer un ou plusieurs répertoires n'est pas tâche facile…à chacun de classer comme il le souhaite</t>
  </si>
  <si>
    <t>J'ai pris l'exemple d'une recette extraite du journal du Patissier  N° 292 page 40</t>
  </si>
  <si>
    <t>par famille de produits</t>
  </si>
  <si>
    <t>1 fiche recette et 10 "Postits" indépendants utilisables pour ce que vous souhaitez</t>
  </si>
  <si>
    <t>par technique</t>
  </si>
  <si>
    <t>lien :</t>
  </si>
  <si>
    <t>http://www.lejournaldupatissier.com/fr</t>
  </si>
  <si>
    <t xml:space="preserve">par ingrédients </t>
  </si>
  <si>
    <t>etc...autant de possibilités que de façons de penser</t>
  </si>
  <si>
    <t>vous pouvez utiliser un disque dur externe qui vous suivra partout</t>
  </si>
  <si>
    <t>Répertoire Patisserie</t>
  </si>
  <si>
    <t>ou Répertoire  Alpha par type de fabrication si possible</t>
  </si>
  <si>
    <t>Fraises des bois dans leur jus</t>
  </si>
  <si>
    <t>I</t>
  </si>
  <si>
    <t>Insert Kappa fraise</t>
  </si>
  <si>
    <t>Jus de fraise</t>
  </si>
  <si>
    <t>Cracker (Pâte à)</t>
  </si>
  <si>
    <t>K</t>
  </si>
  <si>
    <t>Kappa fraise</t>
  </si>
  <si>
    <t>Cracker (Poudre à)</t>
  </si>
  <si>
    <t>S</t>
  </si>
  <si>
    <t>Sorbet Avocat</t>
  </si>
  <si>
    <t>Siphon Fraise</t>
  </si>
  <si>
    <t>Sauce Fraise</t>
  </si>
  <si>
    <t>Sirop à Crackers</t>
  </si>
  <si>
    <t>Gros Gateaux</t>
  </si>
  <si>
    <t>Coussin Cœur St Valentin 2014 François Perret Journal du Patissier N° 292 page 40</t>
  </si>
  <si>
    <t>Pièces individuelles</t>
  </si>
  <si>
    <t>Etc…</t>
  </si>
  <si>
    <t>Transmettez vos savoirs faires peut importe qui les récupèrent pourvu qu'ils servent à un plus grand nombre</t>
  </si>
  <si>
    <t>Bonne utilisation et… à chacun d'améliorer et d'adapter ces documents.  J Leboucher</t>
  </si>
  <si>
    <r>
      <t xml:space="preserve">le dans la barre de formule et changez la taille et la couleur </t>
    </r>
    <r>
      <rPr>
        <b/>
        <sz val="14"/>
        <color rgb="FFC00000"/>
        <rFont val="Calibri"/>
        <family val="2"/>
        <scheme val="minor"/>
      </rPr>
      <t>⓫</t>
    </r>
  </si>
  <si>
    <t>COMMENT ÉLABORER UN MENU EN 10 ÉTAPES</t>
  </si>
  <si>
    <t>1 - Comment.Elaborer un Menu en 10 étapes</t>
  </si>
  <si>
    <t>2 - Liste des produits - vous avez une ligne "vierge" pour saisir ce que vous voulez</t>
  </si>
  <si>
    <t>3 - Quelques denrées - présentation sur les 3 lignes</t>
  </si>
  <si>
    <t>4 - Liste de Claire VITET Diététicienne à Strasbourg</t>
  </si>
  <si>
    <t>5 - Liste d'Elise Raymond Diététicienne - Syndicat mixte MNA-PC -79260 Creche (la)</t>
  </si>
  <si>
    <t>6 - Claire VITET Fréquence souhaitée sur 20 repas</t>
  </si>
  <si>
    <t>7 - Récap Tableaux de fréquences GEMRCN</t>
  </si>
  <si>
    <t xml:space="preserve">Exemple du Lundi vous avez une ligne pour saisir les produits . </t>
  </si>
  <si>
    <t>Autre modèle le Mercredi . A vous de choisir</t>
  </si>
  <si>
    <t>FRÉQUENCES RECOMMANDÉES -PNNS  sur cette feuille : 1 tableau Excel modifiable et des copies d'écran avec des liens internet</t>
  </si>
  <si>
    <t>Hauteurs de lignes</t>
  </si>
  <si>
    <t>Fréquence sur 28 repas successifs</t>
  </si>
  <si>
    <t>Objectifs nutritionnels</t>
  </si>
  <si>
    <t>( 6 A )</t>
  </si>
  <si>
    <t>( 6 B )</t>
  </si>
  <si>
    <t>Crudités de  légumes ou de fruits(entrées ou garnitures contenant au moins 50% de légumes ou de fruits)</t>
  </si>
  <si>
    <t>6/20</t>
  </si>
  <si>
    <t>libre</t>
  </si>
  <si>
    <t>8/28</t>
  </si>
  <si>
    <t>Consommation suffisante de Fruits et légumes</t>
  </si>
  <si>
    <t>Desserts de fruits crus 100% de fruits crus (sans sucre ajouté) ou contenant au moins 80g de fruits crus</t>
  </si>
  <si>
    <t>19 mini</t>
  </si>
  <si>
    <t>8/20</t>
  </si>
  <si>
    <t>5/20</t>
  </si>
  <si>
    <t>12/28</t>
  </si>
  <si>
    <t>Fruits pressés riches en vitamineC ou jus d'agrumes à teneur garantie en vitamine C</t>
  </si>
  <si>
    <t>Chaque jour</t>
  </si>
  <si>
    <t>Entrée de légumes cuits, ou potage de légumes à base de 40% de légumes</t>
  </si>
  <si>
    <t>10/20 mini</t>
  </si>
  <si>
    <t>14/28 mini</t>
  </si>
  <si>
    <t>Légumes cuits, autres que secs seuls ou en mélange (garnitures contenant au moins 50% de légumes)</t>
  </si>
  <si>
    <t>'8/20 mini</t>
  </si>
  <si>
    <t>'12/28 mini</t>
  </si>
  <si>
    <t>dessert de fruits cuits et Autres desserts</t>
  </si>
  <si>
    <t>5 mini</t>
  </si>
  <si>
    <t>Légumes secs, pommes de terre ou céréales (garniture en contenant au moins 50% – féculents</t>
  </si>
  <si>
    <t>Variété des Féculents</t>
  </si>
  <si>
    <t>Entrées contenant plus de 15% DE LIPIDES</t>
  </si>
  <si>
    <t>8/20 maxi</t>
  </si>
  <si>
    <t>1/20 maxi</t>
  </si>
  <si>
    <t>12/28 maxi</t>
  </si>
  <si>
    <t>2/28 maxi</t>
  </si>
  <si>
    <t>Quantité limitée des matières grasses</t>
  </si>
  <si>
    <t xml:space="preserve">Produits frits -pré-frits ou à frire à teneur en matière grasse (lipides) &gt; 15 % </t>
  </si>
  <si>
    <t>4/20 maxi</t>
  </si>
  <si>
    <t>2/20 maxi</t>
  </si>
  <si>
    <t>6/28 maxi</t>
  </si>
  <si>
    <t>4/28 maxi</t>
  </si>
  <si>
    <t>Plats protidiques contenant autant ou plus de matières grasses que de protéines (Protéines/lipides ≤ 1) le critère P/L ne s’applique pas aux plats aux œufs</t>
  </si>
  <si>
    <t>3/28 maxi</t>
  </si>
  <si>
    <t>Desserts constitués de produits à teneur en matière grasse &gt; 15%</t>
  </si>
  <si>
    <t>3 maxi</t>
  </si>
  <si>
    <t>3/20 mini</t>
  </si>
  <si>
    <t>2/20 mini</t>
  </si>
  <si>
    <t>5/28 mini</t>
  </si>
  <si>
    <t>3/28 mini</t>
  </si>
  <si>
    <t>Place des poissons et consommation suffisante de viandes sources de fer</t>
  </si>
  <si>
    <t>Poissons ou préparations à base de poisson contenant au moins 70 % de poisson, et contenant au moins 2 fois plus de protéines que de matières grasses Protéines/lipides ≥ 2</t>
  </si>
  <si>
    <t>7/20 mini</t>
  </si>
  <si>
    <t>8/28 mini</t>
  </si>
  <si>
    <t>5/20 maxi</t>
  </si>
  <si>
    <t>8/28 maxi</t>
  </si>
  <si>
    <t>11/20 mini</t>
  </si>
  <si>
    <t>8/20 mini</t>
  </si>
  <si>
    <t>16/28 mini</t>
  </si>
  <si>
    <t>12/28 mini</t>
  </si>
  <si>
    <t>Consommation suffisante de produits laitiers variés</t>
  </si>
  <si>
    <t>1/20 mini</t>
  </si>
  <si>
    <t>2/28 mini</t>
  </si>
  <si>
    <t>Laitages/desserts lactés + de 100mg calcium moins 5g lipides par portion</t>
  </si>
  <si>
    <t>10/28 mini</t>
  </si>
  <si>
    <t>Desserts contenant plus de 20g de sucres simples totaux par portion et contenant moins de 15 % de matières grasses (lipides)</t>
  </si>
  <si>
    <t xml:space="preserve">1/20  maxi </t>
  </si>
  <si>
    <t xml:space="preserve">2/28  maxi </t>
  </si>
  <si>
    <t>Quantité limitée des sucres ajoutés</t>
  </si>
  <si>
    <t>Desserts sucrés contenant moins de 15 % de lipides et plus de 20 g de glucides simples totaux par portion</t>
  </si>
  <si>
    <t>pas de limitation</t>
  </si>
  <si>
    <t>Desserts féculents contenant moins de 15 % de lipides et plus de 20 g de glucides simples totaux par portion</t>
  </si>
  <si>
    <t>(3) Contôle Annexe 3 - Pour enfants de plus de 3 ans, des ADOLESCENTS, des ADULTES et des personnes agées en cas de portage à domicile</t>
  </si>
  <si>
    <t>Déjeuner  / 20</t>
  </si>
  <si>
    <t>Diner / 20</t>
  </si>
  <si>
    <t>Déjeuner / 28</t>
  </si>
  <si>
    <t>Diner / 28</t>
  </si>
  <si>
    <t>(6 A et B) Résumé des fréquences utilisées pour les personnes en institution A : Déjeuner - B : Diner sur 20 repas successifs et sur 28 repas successifs</t>
  </si>
  <si>
    <t>&lt;  89  largeurs de colonnes   &gt;</t>
  </si>
  <si>
    <t>Recommandations en milieu scolaire </t>
  </si>
  <si>
    <t>https://www.cerin.org/etudes/recommandations-en-milieu-scolaire-quels-impacts-sur-la-qualite-nutritionnelle-des-repas/</t>
  </si>
  <si>
    <t>Fréquences DS Restauration</t>
  </si>
  <si>
    <t>http://www.ds-restauration.com/Le-GEMRCN-c-est-quoi.html?file=tl_files/editeur/3-Restauration%20collective/NUTRITION/Les%20fréquences%20GEMRCN.pdf</t>
  </si>
  <si>
    <t>Guide GEMRCN octobre 2011 Et GEM RCN simplifié Version du 8 août 2012</t>
  </si>
  <si>
    <t>https://draaf.nouvelle-aquitaine.agriculture.gouv.fr/IMG/pdf/ANNEXES_CLASSEUR_PMN_GRANDE_UNITE_SEPT_2012_cle8ff4be.pdf</t>
  </si>
  <si>
    <t xml:space="preserve">AFDN - Région : Pays de Loire </t>
  </si>
  <si>
    <t>http://www.afdn.org/fileadmin/regions/pays-de-loire/120331-gemrcn.pdf</t>
  </si>
  <si>
    <t>Classement de certains plats selon le GEMRCN</t>
  </si>
  <si>
    <t>https://paul-eluard.mon-ent-occitanie.fr/lectureFichiergw.do?ID_FICHIER=1365283748791</t>
  </si>
  <si>
    <t>GEMRCN,Quelles évolutions ? Quels impacts ?Loi de Modernisation de l’Agriculture et de la Pêcheintégrant le GEMRCNVotée en juillet 2010Décret + arrêté octobre 2011Présenté par Agnès Matheron, diététicienne</t>
  </si>
  <si>
    <t>http://www.afdn.org/fileadmin/regions/aquitaine/140914-gemrcn</t>
  </si>
  <si>
    <t>Adaptation pratique du PNNS2 en restauration collective Béatrice CARRAZ, diététicienne Membre du CENA  Publié par Thierri Genet</t>
  </si>
  <si>
    <t>https://slideplayer.fr/slide/184607/</t>
  </si>
  <si>
    <t>Le tableau des fréquences</t>
  </si>
  <si>
    <t>PlatsMiniMaxiEntrées10/20 crudités légumes ou fruits4/20 entrées &gt;15%MG4/20 poissons4/20 viandes « nobles » non hachées2/20 plats P/L&lt;14/20 plats &lt;70% MPA2/20 Produits fritsGarnitures10/20 légumes10/20 féculents2/20Produits fritsProduits laitiers8/20 fromages &gt;150mg4/20 fromages &gt;100mg6/20Laitages &gt;100mg et &lt; 5g de MGDesserts8/20 fruits crus3/20 pâtisseries &gt;15% de MG4/20 Desserts &gt;20g de GST</t>
  </si>
  <si>
    <t>https://www.anses.fr/fr/system/files/NUT2017SA0142.pdf</t>
  </si>
  <si>
    <t>Principales mesures de prévention des risques microbiologiques d’origine alimentaire par les consommateurs</t>
  </si>
  <si>
    <t>Avis de l’AnsesSaisine 2017-SA-0142 page 36/41</t>
  </si>
  <si>
    <t>CONTROLES DES FRÉQUENCES RECOMMANDÉES -PNNS</t>
  </si>
  <si>
    <t>❶  Personnes agées en structures de soins</t>
  </si>
  <si>
    <t>Ventilation indicative - positionnez les plus grands services en premier; puis complétez.ATTENTION : râgouts et plats complets le jeudi; jamais le lundi - ni veilles de ponts ou fériés (DLC et gestion des invendus)</t>
  </si>
  <si>
    <t xml:space="preserve">Avec les nouvelles recommandations en fruits et légumes il serait judicieux pour faire les menus de positionner en priorité les légumes puis H.O ou desserts. </t>
  </si>
  <si>
    <t xml:space="preserve"> Et en fonction de ces choix ; déterminer le plat principal.. La couleur et la quantité de sauce à servir dépendent du légume d'accompagnement.</t>
  </si>
  <si>
    <t>Comparatif entre 28 et 20 repas successifs</t>
  </si>
  <si>
    <t xml:space="preserve">GEMRCN - PNNS - Fréquences recommandées </t>
  </si>
  <si>
    <t>❷  DÉJEUNER</t>
  </si>
  <si>
    <t>❺ NB de repas par jour</t>
  </si>
  <si>
    <t>QUE FAUT-IL SAISIR</t>
  </si>
  <si>
    <t>❷  DINER</t>
  </si>
  <si>
    <t>❸ Nb repas successifs de référence</t>
  </si>
  <si>
    <t>❻ Nombre de jours</t>
  </si>
  <si>
    <t>❶ Convives concernés</t>
  </si>
  <si>
    <t>❷ Déjeuner ou diner ou les deux</t>
  </si>
  <si>
    <t>&lt; Total repas à servir</t>
  </si>
  <si>
    <t>❸ Nombre de repas successifs de référence</t>
  </si>
  <si>
    <t>❹ Recommandé</t>
  </si>
  <si>
    <t>A servir</t>
  </si>
  <si>
    <t xml:space="preserve">1 tous les </t>
  </si>
  <si>
    <t>à vous de saisir les vôtres</t>
  </si>
  <si>
    <t>❹ Fréquences recommandées</t>
  </si>
  <si>
    <t>❺ Nombre de repas à servir par jour</t>
  </si>
  <si>
    <t>Bonne utilisation, à vous d'améliorer</t>
  </si>
  <si>
    <t>Joël Leboucher</t>
  </si>
  <si>
    <t>Limiter le sucre</t>
  </si>
  <si>
    <t>❷ Fréquence</t>
  </si>
  <si>
    <t>❹ TOTAL</t>
  </si>
  <si>
    <t>❷ Fréquence recommandées à vous de saisir les votres</t>
  </si>
  <si>
    <t>❸ saisir le nombre de services : Entrée.Plat.Garniture.Laitage.Dessert</t>
  </si>
  <si>
    <t>❹ vérifier si le TOTAL ne dépasse pas les fréquences recommandées</t>
  </si>
  <si>
    <t>Griile de fréquence d'apparition de certains types d'aliments, afin de réduire les apports en graisses et d'augmenter les apports en calcium, fibres et fer</t>
  </si>
  <si>
    <t>❸ Desserts</t>
  </si>
  <si>
    <t>❹ Fréquences observées</t>
  </si>
  <si>
    <t>❷ Fréquences recommandées GPEMDA</t>
  </si>
  <si>
    <t>Légumes autres que secs, seuls ou en mélanges (50% au mini.)</t>
  </si>
  <si>
    <t>Maxi</t>
  </si>
  <si>
    <t>Crudités ou fruits crus</t>
  </si>
  <si>
    <t>Mini</t>
  </si>
  <si>
    <t>Entrées&gt;15% MG</t>
  </si>
  <si>
    <t>Produits à frire et préfrits&gt;15% MG</t>
  </si>
  <si>
    <t>Plats protéiques avec P/L &lt; 1</t>
  </si>
  <si>
    <t>Patisseries Fraîches ou sèches&gt;15% MG</t>
  </si>
  <si>
    <t>Préparations à base de poisson&gt;70% de poisson et P/L &gt;2</t>
  </si>
  <si>
    <t>Préparations à base de poisson reconstitué &lt;70% de matières premières animales</t>
  </si>
  <si>
    <t>Viandes Rouges</t>
  </si>
  <si>
    <t>Fromages ou autres produits laitiers &gt; 150mg de calcium</t>
  </si>
  <si>
    <t>Fromages ou autres produits laitiers &lt; 150mg et &gt; 100mg de calcium</t>
  </si>
  <si>
    <t>G.P.E.M.D.A. : Groupement Permanent d'Études des Marchés et Denrées Alimentaires</t>
  </si>
  <si>
    <t>MG : Matières Grasses - P : Protides - P/L : rapport Protides sur Lipides</t>
  </si>
  <si>
    <t>Enfants  + de 3 ans-adolescents-adultes et P.A portage - Fréquences sur 20 repas successifs</t>
  </si>
  <si>
    <t>❷ Menu &gt;</t>
  </si>
  <si>
    <t>❶ Fréquence</t>
  </si>
  <si>
    <t>❸ TOTAL</t>
  </si>
  <si>
    <t>❶ Saisir vos Fréquences</t>
  </si>
  <si>
    <t>❷ Saisir vos nombres de services dans les colonnes</t>
  </si>
  <si>
    <t>❸ Contrôler les fréquences</t>
  </si>
  <si>
    <t>ÉQUILIBRE DES MENUS sur 1 Mois Base documentaire Pomona Passion Froid 2004</t>
  </si>
  <si>
    <t>Fréquences sur 20 Menus  Enfants  + de 3 ans-adolescents-adultes et P.A portage - ❷ Nb de services &gt;</t>
  </si>
  <si>
    <t>Entrées</t>
  </si>
  <si>
    <t>Plat protidique</t>
  </si>
  <si>
    <t>Produits laitiers</t>
  </si>
  <si>
    <t>Desserts</t>
  </si>
  <si>
    <t>Fréquences observées</t>
  </si>
  <si>
    <t>❶ Fréquences recommandées GPEMDA</t>
  </si>
  <si>
    <t>VOUS POUVEZ CRÉER PLUSIEURS MODÈLES DE TABLEAU en voici quelques exemples</t>
  </si>
  <si>
    <t xml:space="preserve">GEMRCN - PNNS - Fréquences </t>
  </si>
  <si>
    <t>❶ Nb repas de référence</t>
  </si>
  <si>
    <t>❸ Total repas à servir</t>
  </si>
  <si>
    <t>Personnes agées en structures de soins</t>
  </si>
  <si>
    <t>❹Nb de repas par semaine</t>
  </si>
  <si>
    <t>DÉJEUNER</t>
  </si>
  <si>
    <t>❷ Fréquences</t>
  </si>
  <si>
    <t>❷ Saisir vos Fréquencezs</t>
  </si>
  <si>
    <t>Frits ou pré-frits + de 15% de lipides</t>
  </si>
  <si>
    <t>Plat protéique  P/L &lt;ou= à 1 le rapport ne concerne pas les œufs</t>
  </si>
  <si>
    <t>❹ Nb de repas par semaine</t>
  </si>
  <si>
    <t>Poisson ou préparation au moins 70% poisson -P/L &gt;ou=2</t>
  </si>
  <si>
    <t>Viande non hachée bœuf-veau-agneau et abats boucherie</t>
  </si>
  <si>
    <t>Plats-préparations base viande-poisson-œuf &lt;70% MP animale</t>
  </si>
  <si>
    <t>semaines</t>
  </si>
  <si>
    <t>GEMRCN - PNNS - Fréquences recommandées</t>
  </si>
  <si>
    <t>Excel : repérer des cellules vides</t>
  </si>
  <si>
    <t>DINER</t>
  </si>
  <si>
    <t>Recommandé</t>
  </si>
  <si>
    <t>http://www.activassistante.com/excel-reperer-des-cellules-vides/</t>
  </si>
  <si>
    <t xml:space="preserve">Enfants  + de 3 ans-adolescents-adultes et P.A portage </t>
  </si>
  <si>
    <t>Fin de la feuille</t>
  </si>
  <si>
    <t>8 - Contrôle  des fréquences</t>
  </si>
  <si>
    <t>9 - Exemple de plan alimentaire 1 repas par jour</t>
  </si>
  <si>
    <t>10 - Exemple de plan alimentaire 2 repas par jour</t>
  </si>
  <si>
    <t xml:space="preserve">11 - CADENCIER MENSUEL . </t>
  </si>
  <si>
    <t>12 - Code couleurs - RVB - EAF - HJ - EJ - Lum - Sat</t>
  </si>
  <si>
    <t>13 - Palette de couleurs, Excel</t>
  </si>
  <si>
    <t>14 - Quelques formats - formules Excel</t>
  </si>
  <si>
    <t>J'ai saisi des zéro dans les cellules vides - " Excel est une feuille de calcul il n'aime pas les cellules vides "</t>
  </si>
  <si>
    <t>https://www.bonbache.fr/fonctions-excel-pour-compter-selon-les-couleurs-de-fond-277.html</t>
  </si>
  <si>
    <t>❷ NB de repas par jour</t>
  </si>
  <si>
    <t>❸ Nombre de jours</t>
  </si>
  <si>
    <t>❹ Total repas à servir</t>
  </si>
  <si>
    <t>❶  Fréquence sur 20 repas successifs</t>
  </si>
  <si>
    <t>❶ 'Fréquence sur 28 repas successifs</t>
  </si>
  <si>
    <t>❶ Vérifier ou compléter les fréquences</t>
  </si>
  <si>
    <t xml:space="preserve">seules les cellules en jaune clair sont formatées </t>
  </si>
  <si>
    <t>Police personnalisée  0" Maxi" ou 0" Mini"</t>
  </si>
  <si>
    <t>Vous obtenez les nombres de services à prévoir</t>
  </si>
  <si>
    <t>pour le total de repas prévus ❹</t>
  </si>
  <si>
    <t>A servir Nombre de repas à servir</t>
  </si>
  <si>
    <t xml:space="preserve">1 tous les  = 1 repas tous les </t>
  </si>
  <si>
    <t>Police personnalisée  0" Repas"</t>
  </si>
  <si>
    <t xml:space="preserve">Déjeuner </t>
  </si>
  <si>
    <t>Diner</t>
  </si>
  <si>
    <t>Déjeuner  / 20 jours</t>
  </si>
  <si>
    <t>Diner / 20 jours</t>
  </si>
  <si>
    <t>Déjeuner / 28 jours</t>
  </si>
  <si>
    <t>Diner / 28 jours</t>
  </si>
  <si>
    <t>❶  (3) Contôle Annexe 3 - Pour enfants de plus de 3 ans, des ADOLESCENTS, des ADULTES et des personnes agées en cas de portage à domicile</t>
  </si>
  <si>
    <t>SUR CETTE FEUILLE :   4 Modèles de contrôles, et 4 exemples à vous de choisir le modèle qui vous convient et supprimez les autres</t>
  </si>
  <si>
    <t>Adresse</t>
  </si>
  <si>
    <t>Mise à jour du 5 Avril 2021</t>
  </si>
  <si>
    <t>Plusieurs liens pour identifier ou choisir une couleur</t>
  </si>
  <si>
    <t>Liens &gt;</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</si>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</sst>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164" formatCode="dddd\ dd\-mmm\-yyyy;@"/>
    <numFmt numFmtId="165" formatCode="dddd\ dd\ mmm"/>
    <numFmt numFmtId="166" formatCode="[$-F800]dddd\,\ mmmm\ dd\,\ yyyy"/>
    <numFmt numFmtId="167" formatCode="dddd\.dd\-mmmm\ hh&quot;H&quot;mm"/>
    <numFmt numFmtId="168" formatCode="dddd\ dd\ mmm\ yyyy;@"/>
    <numFmt numFmtId="169" formatCode="ddd\-dd\-mmm"/>
    <numFmt numFmtId="170" formatCode="ddd\ dd\ mmm\ yyyy;@"/>
    <numFmt numFmtId="171" formatCode="dddd\ dd\ mmm\ yy"/>
    <numFmt numFmtId="172" formatCode="ddd\ dd\ mmm\ yy"/>
    <numFmt numFmtId="173" formatCode="0.0"/>
    <numFmt numFmtId="174" formatCode="0.000"/>
    <numFmt numFmtId="175" formatCode="0.000&quot; Kg&quot;"/>
    <numFmt numFmtId="176" formatCode="0.0&quot; %&quot;"/>
    <numFmt numFmtId="177" formatCode="#,##0.00\ &quot;€&quot;"/>
    <numFmt numFmtId="178" formatCode="0.00\ &quot; cm³&quot;"/>
    <numFmt numFmtId="179" formatCode="&quot;Col.&quot;0"/>
    <numFmt numFmtId="180" formatCode="dddd\ mm\ mmm\ yyyy\ \-\ hh&quot;H&quot;mm"/>
    <numFmt numFmtId="181" formatCode="h&quot; H &quot;mm;@"/>
    <numFmt numFmtId="182" formatCode="&quot;Semaine N °&quot;0"/>
    <numFmt numFmtId="183" formatCode="0&quot; repas&quot;"/>
    <numFmt numFmtId="184" formatCode="0&quot; jours&quot;"/>
    <numFmt numFmtId="185" formatCode="0.0&quot; Repas&quot;"/>
    <numFmt numFmtId="186" formatCode="0&quot; / 20&quot;"/>
    <numFmt numFmtId="187" formatCode="0.0%"/>
    <numFmt numFmtId="188" formatCode="0.0&quot; semaines&quot;"/>
    <numFmt numFmtId="189" formatCode="0.0&quot; R.&quot;"/>
    <numFmt numFmtId="190" formatCode="0&quot; Maxi&quot;"/>
    <numFmt numFmtId="191" formatCode="0&quot; Mini&quot;"/>
  </numFmts>
  <fonts count="510">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Courier"/>
      <family val="3"/>
    </font>
    <font>
      <sz val="10"/>
      <name val="MS Sans Serif"/>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Calibri"/>
      <family val="2"/>
      <scheme val="minor"/>
    </font>
    <font>
      <i/>
      <sz val="8"/>
      <name val="Calibri"/>
      <family val="2"/>
      <scheme val="minor"/>
    </font>
    <font>
      <b/>
      <sz val="14"/>
      <color rgb="FFC00000"/>
      <name val="Calibri"/>
      <family val="2"/>
      <scheme val="minor"/>
    </font>
    <font>
      <b/>
      <sz val="18"/>
      <name val="Calibri"/>
      <family val="2"/>
      <scheme val="minor"/>
    </font>
    <font>
      <b/>
      <sz val="16"/>
      <name val="Calibri"/>
      <family val="2"/>
      <scheme val="minor"/>
    </font>
    <font>
      <sz val="10"/>
      <name val="Calibri"/>
      <family val="2"/>
      <scheme val="minor"/>
    </font>
    <font>
      <b/>
      <sz val="11"/>
      <name val="Calibri"/>
      <family val="2"/>
      <scheme val="minor"/>
    </font>
    <font>
      <sz val="11"/>
      <name val="Calibri"/>
      <family val="2"/>
      <scheme val="minor"/>
    </font>
    <font>
      <b/>
      <sz val="16"/>
      <color rgb="FF000000"/>
      <name val="Calibri"/>
      <family val="2"/>
      <scheme val="minor"/>
    </font>
    <font>
      <sz val="7"/>
      <name val="Calibri"/>
      <family val="2"/>
      <scheme val="minor"/>
    </font>
    <font>
      <b/>
      <sz val="12"/>
      <color rgb="FF000000"/>
      <name val="Calibri"/>
      <family val="2"/>
      <scheme val="minor"/>
    </font>
    <font>
      <b/>
      <sz val="12"/>
      <name val="Calibri"/>
      <family val="2"/>
      <scheme val="minor"/>
    </font>
    <font>
      <sz val="8"/>
      <color indexed="53"/>
      <name val="Arial"/>
      <family val="2"/>
    </font>
    <font>
      <b/>
      <u/>
      <sz val="14"/>
      <name val="Calibri"/>
      <family val="2"/>
      <scheme val="minor"/>
    </font>
    <font>
      <b/>
      <sz val="8"/>
      <name val="Calibri"/>
      <family val="2"/>
      <scheme val="minor"/>
    </font>
    <font>
      <b/>
      <sz val="9"/>
      <color theme="0"/>
      <name val="Calibri"/>
      <family val="2"/>
      <scheme val="minor"/>
    </font>
    <font>
      <b/>
      <sz val="9"/>
      <name val="Calibri"/>
      <family val="2"/>
      <scheme val="minor"/>
    </font>
    <font>
      <b/>
      <sz val="11"/>
      <color indexed="16"/>
      <name val="Calibri"/>
      <family val="2"/>
      <scheme val="minor"/>
    </font>
    <font>
      <b/>
      <sz val="8"/>
      <color theme="0"/>
      <name val="Calibri"/>
      <family val="2"/>
      <scheme val="minor"/>
    </font>
    <font>
      <b/>
      <sz val="11"/>
      <color indexed="17"/>
      <name val="Calibri"/>
      <family val="2"/>
      <scheme val="minor"/>
    </font>
    <font>
      <sz val="9"/>
      <name val="Calibri"/>
      <family val="2"/>
      <scheme val="minor"/>
    </font>
    <font>
      <b/>
      <sz val="14"/>
      <name val="Calibri"/>
      <family val="2"/>
      <scheme val="minor"/>
    </font>
    <font>
      <b/>
      <sz val="11"/>
      <color theme="0" tint="-4.9989318521683403E-2"/>
      <name val="Calibri"/>
      <family val="2"/>
      <scheme val="minor"/>
    </font>
    <font>
      <b/>
      <sz val="11"/>
      <color theme="0"/>
      <name val="Calibri"/>
      <family val="2"/>
      <scheme val="minor"/>
    </font>
    <font>
      <b/>
      <sz val="11"/>
      <color rgb="FFC00000"/>
      <name val="Calibri"/>
      <family val="2"/>
      <scheme val="minor"/>
    </font>
    <font>
      <b/>
      <sz val="10"/>
      <name val="Calibri"/>
      <family val="2"/>
      <scheme val="minor"/>
    </font>
    <font>
      <b/>
      <sz val="16"/>
      <color rgb="FFC00000"/>
      <name val="Calibri"/>
      <family val="2"/>
      <scheme val="minor"/>
    </font>
    <font>
      <sz val="14"/>
      <name val="Calibri"/>
      <family val="2"/>
      <scheme val="minor"/>
    </font>
    <font>
      <sz val="8"/>
      <color indexed="61"/>
      <name val="Calibri"/>
      <family val="2"/>
      <scheme val="minor"/>
    </font>
    <font>
      <sz val="11"/>
      <color indexed="61"/>
      <name val="Calibri"/>
      <family val="2"/>
      <scheme val="minor"/>
    </font>
    <font>
      <b/>
      <sz val="14"/>
      <color theme="0"/>
      <name val="Calibri"/>
      <family val="2"/>
      <scheme val="minor"/>
    </font>
    <font>
      <b/>
      <sz val="10"/>
      <color theme="0"/>
      <name val="Calibri"/>
      <family val="2"/>
      <scheme val="minor"/>
    </font>
    <font>
      <b/>
      <sz val="10"/>
      <color indexed="9"/>
      <name val="Calibri"/>
      <family val="2"/>
      <scheme val="minor"/>
    </font>
    <font>
      <b/>
      <sz val="12"/>
      <color indexed="9"/>
      <name val="Calibri"/>
      <family val="2"/>
      <scheme val="minor"/>
    </font>
    <font>
      <sz val="10"/>
      <color indexed="61"/>
      <name val="Calibri"/>
      <family val="2"/>
      <scheme val="minor"/>
    </font>
    <font>
      <sz val="14"/>
      <color indexed="17"/>
      <name val="Calibri"/>
      <family val="2"/>
      <scheme val="minor"/>
    </font>
    <font>
      <sz val="7"/>
      <color indexed="12"/>
      <name val="Calibri"/>
      <family val="2"/>
      <scheme val="minor"/>
    </font>
    <font>
      <sz val="10"/>
      <color indexed="12"/>
      <name val="Calibri"/>
      <family val="2"/>
      <scheme val="minor"/>
    </font>
    <font>
      <sz val="14"/>
      <color indexed="12"/>
      <name val="Calibri"/>
      <family val="2"/>
      <scheme val="minor"/>
    </font>
    <font>
      <sz val="12"/>
      <name val="Calibri"/>
      <family val="2"/>
      <scheme val="minor"/>
    </font>
    <font>
      <b/>
      <sz val="10"/>
      <color indexed="10"/>
      <name val="Calibri"/>
      <family val="2"/>
      <scheme val="minor"/>
    </font>
    <font>
      <sz val="11"/>
      <color indexed="17"/>
      <name val="Calibri"/>
      <family val="2"/>
      <scheme val="minor"/>
    </font>
    <font>
      <sz val="10"/>
      <color indexed="17"/>
      <name val="Calibri"/>
      <family val="2"/>
      <scheme val="minor"/>
    </font>
    <font>
      <b/>
      <sz val="11"/>
      <color indexed="9"/>
      <name val="Calibri"/>
      <family val="2"/>
      <scheme val="minor"/>
    </font>
    <font>
      <sz val="9"/>
      <color indexed="12"/>
      <name val="Calibri"/>
      <family val="2"/>
      <scheme val="minor"/>
    </font>
    <font>
      <sz val="11"/>
      <color indexed="9"/>
      <name val="Calibri"/>
      <family val="2"/>
      <scheme val="minor"/>
    </font>
    <font>
      <b/>
      <sz val="8"/>
      <color rgb="FF008000"/>
      <name val="Calibri"/>
      <family val="2"/>
      <scheme val="minor"/>
    </font>
    <font>
      <sz val="14"/>
      <color indexed="10"/>
      <name val="Calibri"/>
      <family val="2"/>
      <scheme val="minor"/>
    </font>
    <font>
      <sz val="12"/>
      <color indexed="17"/>
      <name val="Calibri"/>
      <family val="2"/>
      <scheme val="minor"/>
    </font>
    <font>
      <b/>
      <sz val="12"/>
      <color theme="0"/>
      <name val="Calibri"/>
      <family val="2"/>
      <scheme val="minor"/>
    </font>
    <font>
      <b/>
      <sz val="10"/>
      <color indexed="16"/>
      <name val="Calibri"/>
      <family val="2"/>
      <scheme val="minor"/>
    </font>
    <font>
      <sz val="10"/>
      <color indexed="10"/>
      <name val="Calibri"/>
      <family val="2"/>
      <scheme val="minor"/>
    </font>
    <font>
      <b/>
      <sz val="11"/>
      <color rgb="FF0000FF"/>
      <name val="Calibri"/>
      <family val="2"/>
      <scheme val="minor"/>
    </font>
    <font>
      <b/>
      <sz val="10"/>
      <color rgb="FF0000FF"/>
      <name val="Calibri"/>
      <family val="2"/>
      <scheme val="minor"/>
    </font>
    <font>
      <b/>
      <sz val="12"/>
      <color rgb="FF008000"/>
      <name val="Calibri"/>
      <family val="2"/>
      <scheme val="minor"/>
    </font>
    <font>
      <b/>
      <sz val="9"/>
      <color rgb="FFC00000"/>
      <name val="Calibri"/>
      <family val="2"/>
      <scheme val="minor"/>
    </font>
    <font>
      <b/>
      <sz val="16"/>
      <color theme="0"/>
      <name val="Calibri"/>
      <family val="2"/>
      <scheme val="minor"/>
    </font>
    <font>
      <b/>
      <sz val="20"/>
      <name val="Calibri"/>
      <family val="2"/>
      <scheme val="minor"/>
    </font>
    <font>
      <b/>
      <sz val="12"/>
      <color indexed="10"/>
      <name val="Calibri"/>
      <family val="2"/>
      <scheme val="minor"/>
    </font>
    <font>
      <b/>
      <sz val="12"/>
      <color indexed="12"/>
      <name val="Calibri"/>
      <family val="2"/>
      <scheme val="minor"/>
    </font>
    <font>
      <b/>
      <sz val="11"/>
      <color indexed="10"/>
      <name val="Calibri"/>
      <family val="2"/>
      <scheme val="minor"/>
    </font>
    <font>
      <sz val="10"/>
      <color indexed="8"/>
      <name val="Calibri"/>
      <family val="2"/>
      <scheme val="minor"/>
    </font>
    <font>
      <sz val="10"/>
      <color indexed="9"/>
      <name val="Calibri"/>
      <family val="2"/>
      <scheme val="minor"/>
    </font>
    <font>
      <b/>
      <sz val="12"/>
      <color indexed="8"/>
      <name val="Calibri"/>
      <family val="2"/>
      <scheme val="minor"/>
    </font>
    <font>
      <b/>
      <sz val="12"/>
      <color rgb="FFFF0000"/>
      <name val="Calibri"/>
      <family val="2"/>
      <scheme val="minor"/>
    </font>
    <font>
      <sz val="10"/>
      <name val="Arial"/>
      <family val="2"/>
    </font>
    <font>
      <b/>
      <sz val="11"/>
      <color rgb="FF0000FF"/>
      <name val="Arial"/>
      <family val="2"/>
    </font>
    <font>
      <b/>
      <sz val="12"/>
      <color rgb="FFC00000"/>
      <name val="Calibri"/>
      <family val="2"/>
      <scheme val="minor"/>
    </font>
    <font>
      <b/>
      <u/>
      <sz val="14"/>
      <color theme="0"/>
      <name val="Calibri"/>
      <family val="2"/>
      <scheme val="minor"/>
    </font>
    <font>
      <sz val="12"/>
      <color indexed="61"/>
      <name val="Calibri"/>
      <family val="2"/>
      <scheme val="minor"/>
    </font>
    <font>
      <sz val="12"/>
      <name val="Arial"/>
      <family val="2"/>
    </font>
    <font>
      <sz val="10"/>
      <color theme="0"/>
      <name val="Calibri"/>
      <family val="2"/>
      <scheme val="minor"/>
    </font>
    <font>
      <b/>
      <sz val="12"/>
      <color rgb="FF800000"/>
      <name val="Calibri"/>
      <family val="2"/>
      <scheme val="minor"/>
    </font>
    <font>
      <b/>
      <u/>
      <sz val="11"/>
      <name val="Calibri"/>
      <family val="2"/>
      <scheme val="minor"/>
    </font>
    <font>
      <b/>
      <sz val="11"/>
      <color rgb="FFFF0000"/>
      <name val="Calibri"/>
      <family val="2"/>
      <scheme val="minor"/>
    </font>
    <font>
      <b/>
      <sz val="11"/>
      <name val="Calibri"/>
      <family val="2"/>
    </font>
    <font>
      <b/>
      <sz val="11"/>
      <color theme="0"/>
      <name val="Calibri"/>
      <family val="2"/>
    </font>
    <font>
      <b/>
      <sz val="10"/>
      <color theme="0"/>
      <name val="Calibri"/>
      <family val="2"/>
    </font>
    <font>
      <b/>
      <sz val="10"/>
      <color rgb="FFC00000"/>
      <name val="Calibri"/>
      <family val="2"/>
      <scheme val="minor"/>
    </font>
    <font>
      <b/>
      <u/>
      <sz val="10"/>
      <name val="Calibri"/>
      <family val="2"/>
      <scheme val="minor"/>
    </font>
    <font>
      <b/>
      <sz val="10"/>
      <color rgb="FF008000"/>
      <name val="Calibri"/>
      <family val="2"/>
      <scheme val="minor"/>
    </font>
    <font>
      <b/>
      <u/>
      <sz val="10"/>
      <color theme="0"/>
      <name val="Calibri"/>
      <family val="2"/>
      <scheme val="minor"/>
    </font>
    <font>
      <b/>
      <u/>
      <sz val="9"/>
      <name val="Calibri"/>
      <family val="2"/>
      <scheme val="minor"/>
    </font>
    <font>
      <sz val="8"/>
      <color theme="0"/>
      <name val="Calibri"/>
      <family val="2"/>
      <scheme val="minor"/>
    </font>
    <font>
      <sz val="9"/>
      <color theme="1"/>
      <name val="Calibri"/>
      <family val="2"/>
      <scheme val="minor"/>
    </font>
    <font>
      <b/>
      <sz val="18"/>
      <color rgb="FFFF0000"/>
      <name val="Calibri"/>
      <family val="2"/>
      <scheme val="minor"/>
    </font>
    <font>
      <b/>
      <sz val="12"/>
      <color rgb="FF0000FF"/>
      <name val="Arial"/>
      <family val="2"/>
    </font>
    <font>
      <b/>
      <sz val="10"/>
      <color rgb="FFFF0000"/>
      <name val="Calibri"/>
      <family val="2"/>
      <scheme val="minor"/>
    </font>
    <font>
      <sz val="11"/>
      <color theme="1"/>
      <name val="Calibri"/>
      <family val="2"/>
      <scheme val="minor"/>
    </font>
    <font>
      <b/>
      <sz val="12"/>
      <color theme="1"/>
      <name val="Calibri"/>
      <family val="2"/>
      <scheme val="minor"/>
    </font>
    <font>
      <b/>
      <sz val="8"/>
      <color rgb="FFFF0000"/>
      <name val="Calibri"/>
      <family val="2"/>
      <scheme val="minor"/>
    </font>
    <font>
      <sz val="12"/>
      <color rgb="FFFF0000"/>
      <name val="Calibri"/>
      <family val="2"/>
      <scheme val="minor"/>
    </font>
    <font>
      <sz val="12"/>
      <color rgb="FF303030"/>
      <name val="Roboto"/>
    </font>
    <font>
      <b/>
      <sz val="12"/>
      <color rgb="FF3366FF"/>
      <name val="Calibri"/>
      <family val="2"/>
      <scheme val="minor"/>
    </font>
    <font>
      <b/>
      <sz val="11"/>
      <color rgb="FF3366FF"/>
      <name val="Calibri"/>
      <family val="2"/>
      <scheme val="minor"/>
    </font>
    <font>
      <b/>
      <sz val="11"/>
      <color rgb="FF3366FF"/>
      <name val="Arial"/>
      <family val="2"/>
    </font>
    <font>
      <b/>
      <sz val="11"/>
      <color indexed="50"/>
      <name val="Calibri"/>
      <family val="2"/>
      <scheme val="minor"/>
    </font>
    <font>
      <b/>
      <sz val="11"/>
      <color indexed="47"/>
      <name val="Calibri"/>
      <family val="2"/>
      <scheme val="minor"/>
    </font>
    <font>
      <b/>
      <sz val="11"/>
      <color indexed="12"/>
      <name val="Calibri"/>
      <family val="2"/>
      <scheme val="minor"/>
    </font>
    <font>
      <sz val="11"/>
      <color indexed="16"/>
      <name val="Calibri"/>
      <family val="2"/>
      <scheme val="minor"/>
    </font>
    <font>
      <sz val="12"/>
      <color indexed="16"/>
      <name val="Calibri"/>
      <family val="2"/>
      <scheme val="minor"/>
    </font>
    <font>
      <sz val="12"/>
      <color indexed="9"/>
      <name val="Calibri"/>
      <family val="2"/>
      <scheme val="minor"/>
    </font>
    <font>
      <sz val="11"/>
      <color indexed="50"/>
      <name val="Calibri"/>
      <family val="2"/>
      <scheme val="minor"/>
    </font>
    <font>
      <sz val="12"/>
      <color indexed="10"/>
      <name val="Calibri"/>
      <family val="2"/>
      <scheme val="minor"/>
    </font>
    <font>
      <i/>
      <sz val="10"/>
      <name val="Calibri"/>
      <family val="2"/>
      <scheme val="minor"/>
    </font>
    <font>
      <i/>
      <sz val="10"/>
      <color indexed="10"/>
      <name val="Calibri"/>
      <family val="2"/>
      <scheme val="minor"/>
    </font>
    <font>
      <i/>
      <sz val="12"/>
      <name val="Calibri"/>
      <family val="2"/>
      <scheme val="minor"/>
    </font>
    <font>
      <i/>
      <sz val="10"/>
      <color indexed="14"/>
      <name val="Calibri"/>
      <family val="2"/>
      <scheme val="minor"/>
    </font>
    <font>
      <sz val="10"/>
      <color rgb="FFFF0000"/>
      <name val="Calibri"/>
      <family val="2"/>
      <scheme val="minor"/>
    </font>
    <font>
      <sz val="12"/>
      <color indexed="8"/>
      <name val="Calibri"/>
      <family val="2"/>
      <scheme val="minor"/>
    </font>
    <font>
      <sz val="10"/>
      <color indexed="50"/>
      <name val="Calibri"/>
      <family val="2"/>
      <scheme val="minor"/>
    </font>
    <font>
      <sz val="10"/>
      <color indexed="60"/>
      <name val="Calibri"/>
      <family val="2"/>
      <scheme val="minor"/>
    </font>
    <font>
      <sz val="12"/>
      <color rgb="FF3366FF"/>
      <name val="Calibri"/>
      <family val="2"/>
      <scheme val="minor"/>
    </font>
    <font>
      <sz val="10"/>
      <color indexed="62"/>
      <name val="Calibri"/>
      <family val="2"/>
      <scheme val="minor"/>
    </font>
    <font>
      <sz val="10"/>
      <color indexed="49"/>
      <name val="Calibri"/>
      <family val="2"/>
      <scheme val="minor"/>
    </font>
    <font>
      <sz val="12"/>
      <color rgb="FF6699FF"/>
      <name val="Calibri"/>
      <family val="2"/>
      <scheme val="minor"/>
    </font>
    <font>
      <sz val="10"/>
      <color indexed="16"/>
      <name val="Calibri"/>
      <family val="2"/>
      <scheme val="minor"/>
    </font>
    <font>
      <sz val="12"/>
      <color rgb="FF008000"/>
      <name val="Calibri"/>
      <family val="2"/>
      <scheme val="minor"/>
    </font>
    <font>
      <sz val="10"/>
      <color indexed="46"/>
      <name val="Calibri"/>
      <family val="2"/>
      <scheme val="minor"/>
    </font>
    <font>
      <b/>
      <u/>
      <sz val="14"/>
      <color rgb="FF7030A0"/>
      <name val="Calibri"/>
      <family val="2"/>
      <scheme val="minor"/>
    </font>
    <font>
      <b/>
      <sz val="10"/>
      <color rgb="FF7030A0"/>
      <name val="Calibri"/>
      <family val="2"/>
      <scheme val="minor"/>
    </font>
    <font>
      <b/>
      <sz val="14"/>
      <color rgb="FF7030A0"/>
      <name val="Calibri"/>
      <family val="2"/>
      <scheme val="minor"/>
    </font>
    <font>
      <sz val="12"/>
      <color theme="0"/>
      <name val="Calibri"/>
      <family val="2"/>
      <scheme val="minor"/>
    </font>
    <font>
      <i/>
      <sz val="12"/>
      <color indexed="8"/>
      <name val="Calibri"/>
      <family val="2"/>
      <scheme val="minor"/>
    </font>
    <font>
      <sz val="14"/>
      <color rgb="FF373737"/>
      <name val="Calibri"/>
      <family val="2"/>
      <scheme val="minor"/>
    </font>
    <font>
      <b/>
      <sz val="12"/>
      <color rgb="FF3366FF"/>
      <name val="Arial"/>
      <family val="2"/>
    </font>
    <font>
      <sz val="12"/>
      <color theme="9" tint="-0.499984740745262"/>
      <name val="Calibri"/>
      <family val="2"/>
      <scheme val="minor"/>
    </font>
    <font>
      <sz val="10"/>
      <color theme="9" tint="-0.499984740745262"/>
      <name val="Calibri"/>
      <family val="2"/>
      <scheme val="minor"/>
    </font>
    <font>
      <sz val="8"/>
      <color indexed="62"/>
      <name val="Calibri"/>
      <family val="2"/>
      <scheme val="minor"/>
    </font>
    <font>
      <sz val="8"/>
      <color indexed="49"/>
      <name val="Calibri"/>
      <family val="2"/>
      <scheme val="minor"/>
    </font>
    <font>
      <sz val="8"/>
      <color indexed="17"/>
      <name val="Calibri"/>
      <family val="2"/>
      <scheme val="minor"/>
    </font>
    <font>
      <sz val="8"/>
      <color indexed="50"/>
      <name val="Calibri"/>
      <family val="2"/>
      <scheme val="minor"/>
    </font>
    <font>
      <sz val="8"/>
      <color indexed="46"/>
      <name val="Calibri"/>
      <family val="2"/>
      <scheme val="minor"/>
    </font>
    <font>
      <sz val="9"/>
      <color indexed="9"/>
      <name val="Calibri"/>
      <family val="2"/>
      <scheme val="minor"/>
    </font>
    <font>
      <b/>
      <sz val="14"/>
      <name val="Arial"/>
      <family val="2"/>
    </font>
    <font>
      <sz val="14"/>
      <name val="Arial"/>
      <family val="2"/>
    </font>
    <font>
      <b/>
      <sz val="18"/>
      <color theme="0"/>
      <name val="Calibri"/>
      <family val="2"/>
      <scheme val="minor"/>
    </font>
    <font>
      <b/>
      <sz val="12"/>
      <color indexed="50"/>
      <name val="Calibri"/>
      <family val="2"/>
      <scheme val="minor"/>
    </font>
    <font>
      <b/>
      <sz val="12"/>
      <color rgb="FF99CC00"/>
      <name val="Calibri"/>
      <family val="2"/>
      <scheme val="minor"/>
    </font>
    <font>
      <b/>
      <sz val="10"/>
      <color rgb="FF99CC00"/>
      <name val="Calibri"/>
      <family val="2"/>
      <scheme val="minor"/>
    </font>
    <font>
      <b/>
      <sz val="12"/>
      <color indexed="17"/>
      <name val="Calibri"/>
      <family val="2"/>
      <scheme val="minor"/>
    </font>
    <font>
      <b/>
      <sz val="10"/>
      <color rgb="FF800000"/>
      <name val="Calibri"/>
      <family val="2"/>
      <scheme val="minor"/>
    </font>
    <font>
      <b/>
      <i/>
      <sz val="12"/>
      <name val="Calibri"/>
      <family val="2"/>
      <scheme val="minor"/>
    </font>
    <font>
      <b/>
      <sz val="16"/>
      <color rgb="FFFF0000"/>
      <name val="Calibri"/>
      <family val="2"/>
      <scheme val="minor"/>
    </font>
    <font>
      <b/>
      <sz val="9"/>
      <color rgb="FFFF0000"/>
      <name val="Calibri"/>
      <family val="2"/>
      <scheme val="minor"/>
    </font>
    <font>
      <b/>
      <sz val="12"/>
      <color rgb="FF996600"/>
      <name val="Calibri"/>
      <family val="2"/>
      <scheme val="minor"/>
    </font>
    <font>
      <b/>
      <sz val="18"/>
      <color rgb="FF996600"/>
      <name val="Calibri"/>
      <family val="2"/>
      <scheme val="minor"/>
    </font>
    <font>
      <b/>
      <sz val="18"/>
      <color rgb="FF7030A0"/>
      <name val="Calibri"/>
      <family val="2"/>
      <scheme val="minor"/>
    </font>
    <font>
      <b/>
      <sz val="16"/>
      <color rgb="FF996600"/>
      <name val="Calibri"/>
      <family val="2"/>
      <scheme val="minor"/>
    </font>
    <font>
      <b/>
      <sz val="12"/>
      <color indexed="56"/>
      <name val="Calibri"/>
      <family val="2"/>
      <scheme val="minor"/>
    </font>
    <font>
      <sz val="12"/>
      <color indexed="56"/>
      <name val="Calibri"/>
      <family val="2"/>
      <scheme val="minor"/>
    </font>
    <font>
      <sz val="8"/>
      <color indexed="8"/>
      <name val="Calibri"/>
      <family val="2"/>
      <scheme val="minor"/>
    </font>
    <font>
      <b/>
      <sz val="18"/>
      <color rgb="FF800000"/>
      <name val="Calibri"/>
      <family val="2"/>
      <scheme val="minor"/>
    </font>
    <font>
      <b/>
      <sz val="16"/>
      <color rgb="FF800000"/>
      <name val="Calibri"/>
      <family val="2"/>
      <scheme val="minor"/>
    </font>
    <font>
      <b/>
      <sz val="8"/>
      <color indexed="25"/>
      <name val="Calibri"/>
      <family val="2"/>
      <scheme val="minor"/>
    </font>
    <font>
      <u/>
      <sz val="10"/>
      <color indexed="12"/>
      <name val="Arial"/>
      <family val="2"/>
    </font>
    <font>
      <b/>
      <u/>
      <sz val="10"/>
      <color indexed="12"/>
      <name val="Calibri"/>
      <family val="2"/>
      <scheme val="minor"/>
    </font>
    <font>
      <u/>
      <sz val="12"/>
      <color theme="10"/>
      <name val="Calibri"/>
      <family val="2"/>
      <scheme val="minor"/>
    </font>
    <font>
      <sz val="16"/>
      <color rgb="FF1A1A1A"/>
      <name val="MarkPro"/>
    </font>
    <font>
      <sz val="14"/>
      <color theme="0"/>
      <name val="MarkPro"/>
    </font>
    <font>
      <sz val="14"/>
      <color rgb="FF1A1A1A"/>
      <name val="MarkPro"/>
    </font>
    <font>
      <sz val="14"/>
      <color rgb="FF7030A0"/>
      <name val="MarkPro"/>
    </font>
    <font>
      <sz val="14"/>
      <color rgb="FFFF0000"/>
      <name val="MarkPro"/>
    </font>
    <font>
      <i/>
      <sz val="14"/>
      <color rgb="FF1A1A1A"/>
      <name val="MarkPro"/>
    </font>
    <font>
      <i/>
      <sz val="14"/>
      <color rgb="FF1A1A1A"/>
      <name val="Arial"/>
      <family val="2"/>
    </font>
    <font>
      <sz val="14"/>
      <name val="MarkPro"/>
    </font>
    <font>
      <sz val="14"/>
      <color rgb="FF008000"/>
      <name val="MarkPro"/>
    </font>
    <font>
      <b/>
      <sz val="10"/>
      <color theme="1"/>
      <name val="Calibri"/>
      <family val="2"/>
    </font>
    <font>
      <sz val="8"/>
      <name val="Courier New"/>
      <family val="3"/>
    </font>
    <font>
      <sz val="10"/>
      <color theme="1"/>
      <name val="Calibri"/>
      <family val="2"/>
    </font>
    <font>
      <sz val="10"/>
      <name val="Calibri"/>
      <family val="2"/>
    </font>
    <font>
      <b/>
      <sz val="14"/>
      <color rgb="FF3366FF"/>
      <name val="Calibri"/>
      <family val="2"/>
      <scheme val="minor"/>
    </font>
    <font>
      <b/>
      <sz val="14"/>
      <color rgb="FF3366FF"/>
      <name val="Arial"/>
      <family val="2"/>
    </font>
    <font>
      <b/>
      <sz val="14"/>
      <color theme="1"/>
      <name val="Calibri"/>
      <family val="2"/>
      <scheme val="minor"/>
    </font>
    <font>
      <b/>
      <sz val="10"/>
      <color rgb="FF663300"/>
      <name val="Calibri"/>
      <family val="2"/>
      <scheme val="minor"/>
    </font>
    <font>
      <b/>
      <u/>
      <sz val="22"/>
      <name val="Calibri"/>
      <family val="2"/>
      <scheme val="minor"/>
    </font>
    <font>
      <sz val="8"/>
      <color indexed="8"/>
      <name val="Arial"/>
      <family val="2"/>
    </font>
    <font>
      <sz val="11"/>
      <color indexed="8"/>
      <name val="Arial"/>
      <family val="2"/>
    </font>
    <font>
      <b/>
      <sz val="10"/>
      <color indexed="25"/>
      <name val="Verdana"/>
      <family val="2"/>
    </font>
    <font>
      <sz val="26"/>
      <color indexed="8"/>
      <name val="Arial"/>
      <family val="2"/>
    </font>
    <font>
      <b/>
      <sz val="12"/>
      <color indexed="8"/>
      <name val="Arial"/>
      <family val="2"/>
    </font>
    <font>
      <sz val="10"/>
      <color indexed="8"/>
      <name val="Arial"/>
      <family val="2"/>
    </font>
    <font>
      <b/>
      <sz val="10"/>
      <name val="Arial"/>
      <family val="2"/>
    </font>
    <font>
      <b/>
      <sz val="10"/>
      <color indexed="16"/>
      <name val="Arial"/>
      <family val="2"/>
    </font>
    <font>
      <b/>
      <sz val="10"/>
      <color indexed="8"/>
      <name val="Arial"/>
      <family val="2"/>
    </font>
    <font>
      <b/>
      <sz val="10"/>
      <color indexed="9"/>
      <name val="Arial"/>
      <family val="2"/>
    </font>
    <font>
      <b/>
      <i/>
      <sz val="10"/>
      <name val="Arial"/>
      <family val="2"/>
    </font>
    <font>
      <i/>
      <sz val="10"/>
      <color indexed="8"/>
      <name val="Arial"/>
      <family val="2"/>
    </font>
    <font>
      <b/>
      <sz val="14"/>
      <color indexed="8"/>
      <name val="Arial"/>
      <family val="2"/>
    </font>
    <font>
      <b/>
      <sz val="10"/>
      <color indexed="56"/>
      <name val="Arial"/>
      <family val="2"/>
    </font>
    <font>
      <sz val="9"/>
      <color indexed="8"/>
      <name val="Arial"/>
      <family val="2"/>
    </font>
    <font>
      <b/>
      <sz val="10"/>
      <color indexed="10"/>
      <name val="Arial"/>
      <family val="2"/>
    </font>
    <font>
      <b/>
      <sz val="11"/>
      <name val="Arial"/>
      <family val="2"/>
    </font>
    <font>
      <sz val="12"/>
      <name val="Times New Roman"/>
      <family val="1"/>
    </font>
    <font>
      <sz val="10"/>
      <color indexed="56"/>
      <name val="Arial"/>
      <family val="2"/>
    </font>
    <font>
      <b/>
      <sz val="12"/>
      <name val="Arial"/>
      <family val="2"/>
    </font>
    <font>
      <b/>
      <sz val="10"/>
      <color indexed="8"/>
      <name val="Calibri"/>
      <family val="2"/>
      <scheme val="minor"/>
    </font>
    <font>
      <sz val="8"/>
      <color theme="0" tint="-4.9989318521683403E-2"/>
      <name val="Calibri"/>
      <family val="2"/>
      <scheme val="minor"/>
    </font>
    <font>
      <b/>
      <sz val="18"/>
      <color indexed="9"/>
      <name val="Calibri"/>
      <family val="2"/>
      <scheme val="minor"/>
    </font>
    <font>
      <b/>
      <sz val="14"/>
      <color indexed="17"/>
      <name val="Calibri"/>
      <family val="2"/>
      <scheme val="minor"/>
    </font>
    <font>
      <b/>
      <sz val="14"/>
      <color indexed="60"/>
      <name val="Calibri"/>
      <family val="2"/>
      <scheme val="minor"/>
    </font>
    <font>
      <b/>
      <sz val="14"/>
      <color indexed="10"/>
      <name val="Calibri"/>
      <family val="2"/>
      <scheme val="minor"/>
    </font>
    <font>
      <sz val="11"/>
      <color theme="0"/>
      <name val="Calibri"/>
      <family val="2"/>
      <scheme val="minor"/>
    </font>
    <font>
      <sz val="12"/>
      <color rgb="FF663300"/>
      <name val="Calibri"/>
      <family val="2"/>
      <scheme val="minor"/>
    </font>
    <font>
      <b/>
      <u/>
      <sz val="12"/>
      <color rgb="FF0070C0"/>
      <name val="Calibri"/>
      <family val="2"/>
      <scheme val="minor"/>
    </font>
    <font>
      <sz val="12"/>
      <color theme="0" tint="-4.9989318521683403E-2"/>
      <name val="Calibri"/>
      <family val="2"/>
      <scheme val="minor"/>
    </font>
    <font>
      <b/>
      <u/>
      <sz val="12"/>
      <name val="Calibri"/>
      <family val="2"/>
      <scheme val="minor"/>
    </font>
    <font>
      <sz val="12"/>
      <color indexed="12"/>
      <name val="Calibri"/>
      <family val="2"/>
      <scheme val="minor"/>
    </font>
    <font>
      <sz val="8"/>
      <color rgb="FFF2F2F2"/>
      <name val="Calibri"/>
      <family val="2"/>
      <scheme val="minor"/>
    </font>
    <font>
      <sz val="14"/>
      <color indexed="8"/>
      <name val="Calibri"/>
      <family val="2"/>
      <scheme val="minor"/>
    </font>
    <font>
      <u/>
      <sz val="10"/>
      <color indexed="12"/>
      <name val="Calibri"/>
      <family val="2"/>
      <scheme val="minor"/>
    </font>
    <font>
      <b/>
      <sz val="12"/>
      <color rgb="FF0000FF"/>
      <name val="Calibri"/>
      <family val="2"/>
      <scheme val="minor"/>
    </font>
    <font>
      <b/>
      <sz val="12"/>
      <color theme="6" tint="-0.499984740745262"/>
      <name val="Calibri"/>
      <family val="2"/>
      <scheme val="minor"/>
    </font>
    <font>
      <sz val="10"/>
      <color indexed="63"/>
      <name val="Calibri"/>
      <family val="2"/>
      <scheme val="minor"/>
    </font>
    <font>
      <sz val="10"/>
      <color indexed="25"/>
      <name val="Calibri"/>
      <family val="2"/>
      <scheme val="minor"/>
    </font>
    <font>
      <sz val="10"/>
      <color indexed="59"/>
      <name val="Calibri"/>
      <family val="2"/>
      <scheme val="minor"/>
    </font>
    <font>
      <sz val="10"/>
      <color indexed="58"/>
      <name val="Calibri"/>
      <family val="2"/>
      <scheme val="minor"/>
    </font>
    <font>
      <sz val="10"/>
      <color indexed="57"/>
      <name val="Calibri"/>
      <family val="2"/>
      <scheme val="minor"/>
    </font>
    <font>
      <sz val="10"/>
      <color indexed="56"/>
      <name val="Calibri"/>
      <family val="2"/>
      <scheme val="minor"/>
    </font>
    <font>
      <sz val="10"/>
      <color indexed="55"/>
      <name val="Calibri"/>
      <family val="2"/>
      <scheme val="minor"/>
    </font>
    <font>
      <sz val="10"/>
      <color indexed="54"/>
      <name val="Calibri"/>
      <family val="2"/>
      <scheme val="minor"/>
    </font>
    <font>
      <sz val="10"/>
      <color indexed="53"/>
      <name val="Calibri"/>
      <family val="2"/>
      <scheme val="minor"/>
    </font>
    <font>
      <sz val="10"/>
      <color indexed="52"/>
      <name val="Calibri"/>
      <family val="2"/>
      <scheme val="minor"/>
    </font>
    <font>
      <sz val="10"/>
      <color indexed="51"/>
      <name val="Calibri"/>
      <family val="2"/>
      <scheme val="minor"/>
    </font>
    <font>
      <sz val="10"/>
      <color indexed="48"/>
      <name val="Calibri"/>
      <family val="2"/>
      <scheme val="minor"/>
    </font>
    <font>
      <sz val="10"/>
      <color indexed="47"/>
      <name val="Calibri"/>
      <family val="2"/>
      <scheme val="minor"/>
    </font>
    <font>
      <sz val="10"/>
      <color indexed="45"/>
      <name val="Calibri"/>
      <family val="2"/>
      <scheme val="minor"/>
    </font>
    <font>
      <sz val="10"/>
      <color indexed="44"/>
      <name val="Calibri"/>
      <family val="2"/>
      <scheme val="minor"/>
    </font>
    <font>
      <sz val="10"/>
      <color indexed="43"/>
      <name val="Calibri"/>
      <family val="2"/>
      <scheme val="minor"/>
    </font>
    <font>
      <sz val="10"/>
      <color indexed="42"/>
      <name val="Calibri"/>
      <family val="2"/>
      <scheme val="minor"/>
    </font>
    <font>
      <sz val="10"/>
      <color indexed="27"/>
      <name val="Calibri"/>
      <family val="2"/>
      <scheme val="minor"/>
    </font>
    <font>
      <sz val="10"/>
      <color indexed="40"/>
      <name val="Calibri"/>
      <family val="2"/>
      <scheme val="minor"/>
    </font>
    <font>
      <sz val="10"/>
      <color indexed="21"/>
      <name val="Calibri"/>
      <family val="2"/>
      <scheme val="minor"/>
    </font>
    <font>
      <sz val="10"/>
      <color indexed="20"/>
      <name val="Calibri"/>
      <family val="2"/>
      <scheme val="minor"/>
    </font>
    <font>
      <sz val="10"/>
      <color indexed="15"/>
      <name val="Calibri"/>
      <family val="2"/>
      <scheme val="minor"/>
    </font>
    <font>
      <sz val="10"/>
      <color indexed="13"/>
      <name val="Calibri"/>
      <family val="2"/>
      <scheme val="minor"/>
    </font>
    <font>
      <sz val="10"/>
      <color indexed="14"/>
      <name val="Calibri"/>
      <family val="2"/>
      <scheme val="minor"/>
    </font>
    <font>
      <sz val="10"/>
      <color indexed="18"/>
      <name val="Calibri"/>
      <family val="2"/>
      <scheme val="minor"/>
    </font>
    <font>
      <sz val="10"/>
      <color indexed="31"/>
      <name val="Calibri"/>
      <family val="2"/>
      <scheme val="minor"/>
    </font>
    <font>
      <sz val="10"/>
      <color indexed="30"/>
      <name val="Calibri"/>
      <family val="2"/>
      <scheme val="minor"/>
    </font>
    <font>
      <sz val="10"/>
      <color indexed="29"/>
      <name val="Calibri"/>
      <family val="2"/>
      <scheme val="minor"/>
    </font>
    <font>
      <sz val="10"/>
      <color indexed="28"/>
      <name val="Calibri"/>
      <family val="2"/>
      <scheme val="minor"/>
    </font>
    <font>
      <sz val="10"/>
      <color indexed="24"/>
      <name val="Calibri"/>
      <family val="2"/>
      <scheme val="minor"/>
    </font>
    <font>
      <sz val="10"/>
      <color indexed="23"/>
      <name val="Calibri"/>
      <family val="2"/>
      <scheme val="minor"/>
    </font>
    <font>
      <sz val="10"/>
      <color indexed="22"/>
      <name val="Calibri"/>
      <family val="2"/>
      <scheme val="minor"/>
    </font>
    <font>
      <sz val="10"/>
      <color indexed="19"/>
      <name val="Calibri"/>
      <family val="2"/>
      <scheme val="minor"/>
    </font>
    <font>
      <sz val="10"/>
      <color indexed="11"/>
      <name val="Calibri"/>
      <family val="2"/>
      <scheme val="minor"/>
    </font>
    <font>
      <i/>
      <sz val="10"/>
      <color indexed="8"/>
      <name val="Calibri"/>
      <family val="2"/>
      <scheme val="minor"/>
    </font>
    <font>
      <sz val="11"/>
      <color indexed="8"/>
      <name val="Calibri"/>
      <family val="2"/>
      <scheme val="minor"/>
    </font>
    <font>
      <sz val="10"/>
      <color indexed="26"/>
      <name val="Calibri"/>
      <family val="2"/>
      <scheme val="minor"/>
    </font>
    <font>
      <b/>
      <sz val="18"/>
      <color indexed="8"/>
      <name val="Calibri"/>
      <family val="2"/>
      <scheme val="minor"/>
    </font>
    <font>
      <i/>
      <sz val="14"/>
      <name val="Calibri"/>
      <family val="2"/>
      <scheme val="minor"/>
    </font>
    <font>
      <sz val="12"/>
      <color theme="1"/>
      <name val="MarkPro"/>
    </font>
    <font>
      <sz val="10"/>
      <color theme="0"/>
      <name val="Arial"/>
      <family val="2"/>
    </font>
    <font>
      <b/>
      <sz val="22"/>
      <color rgb="FF92D050"/>
      <name val="Verdana"/>
      <family val="2"/>
    </font>
    <font>
      <b/>
      <sz val="20"/>
      <color rgb="FFFFFF00"/>
      <name val="Arial"/>
      <family val="2"/>
    </font>
    <font>
      <sz val="22"/>
      <color theme="0"/>
      <name val="Verdana"/>
      <family val="2"/>
    </font>
    <font>
      <sz val="18"/>
      <color rgb="FF7030A0"/>
      <name val="Arial"/>
      <family val="2"/>
    </font>
    <font>
      <sz val="22"/>
      <name val="Verdana"/>
      <family val="2"/>
    </font>
    <font>
      <b/>
      <sz val="22"/>
      <color rgb="FF99CC00"/>
      <name val="Arial"/>
      <family val="2"/>
    </font>
    <font>
      <sz val="22"/>
      <color theme="1"/>
      <name val="Verdana"/>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Arial"/>
      <family val="2"/>
    </font>
    <font>
      <u/>
      <sz val="22"/>
      <color theme="0"/>
      <name val="Arial"/>
      <family val="2"/>
    </font>
    <font>
      <b/>
      <sz val="20"/>
      <color theme="0"/>
      <name val="Calibri"/>
      <family val="2"/>
      <scheme val="minor"/>
    </font>
    <font>
      <u/>
      <sz val="11"/>
      <color theme="10"/>
      <name val="Calibri"/>
      <family val="2"/>
      <scheme val="minor"/>
    </font>
    <font>
      <u/>
      <sz val="10"/>
      <color theme="10"/>
      <name val="Arial"/>
      <family val="2"/>
    </font>
    <font>
      <b/>
      <u/>
      <sz val="18"/>
      <color theme="10"/>
      <name val="Calibri"/>
      <family val="2"/>
      <scheme val="minor"/>
    </font>
    <font>
      <b/>
      <sz val="22"/>
      <color rgb="FF92D050"/>
      <name val="Arial"/>
      <family val="2"/>
    </font>
    <font>
      <i/>
      <sz val="22"/>
      <color theme="0"/>
      <name val="Verdana"/>
      <family val="2"/>
    </font>
    <font>
      <b/>
      <sz val="22"/>
      <color theme="0"/>
      <name val="Arial"/>
      <family val="2"/>
    </font>
    <font>
      <b/>
      <sz val="20"/>
      <name val="Arial"/>
      <family val="2"/>
    </font>
    <font>
      <b/>
      <sz val="20"/>
      <color rgb="FFC00000"/>
      <name val="Arial"/>
      <family val="2"/>
    </font>
    <font>
      <sz val="11"/>
      <name val="Arial"/>
      <family val="2"/>
    </font>
    <font>
      <b/>
      <sz val="10"/>
      <color theme="0"/>
      <name val="Arial"/>
      <family val="2"/>
    </font>
    <font>
      <b/>
      <sz val="16"/>
      <color theme="0"/>
      <name val="Arial"/>
      <family val="2"/>
    </font>
    <font>
      <sz val="16"/>
      <color rgb="FF141414"/>
      <name val="Calibri"/>
      <family val="2"/>
      <scheme val="minor"/>
    </font>
    <font>
      <b/>
      <sz val="16"/>
      <color theme="10"/>
      <name val="Calibri"/>
      <family val="2"/>
      <scheme val="minor"/>
    </font>
    <font>
      <b/>
      <u/>
      <sz val="16"/>
      <color theme="10"/>
      <name val="Calibri"/>
      <family val="2"/>
      <scheme val="minor"/>
    </font>
    <font>
      <sz val="16"/>
      <color rgb="FF222222"/>
      <name val="Arial"/>
      <family val="2"/>
    </font>
    <font>
      <sz val="16"/>
      <color rgb="FFC00000"/>
      <name val="Arial"/>
      <family val="2"/>
    </font>
    <font>
      <sz val="14"/>
      <color rgb="FF222222"/>
      <name val="Arial"/>
      <family val="2"/>
    </font>
    <font>
      <b/>
      <sz val="16"/>
      <color theme="1"/>
      <name val="Calibri"/>
      <family val="2"/>
      <scheme val="minor"/>
    </font>
    <font>
      <b/>
      <sz val="16"/>
      <color rgb="FF0000FF"/>
      <name val="Calibri"/>
      <family val="2"/>
      <scheme val="minor"/>
    </font>
    <font>
      <b/>
      <sz val="16"/>
      <color rgb="FFC00000"/>
      <name val="Wingdings 3"/>
      <family val="1"/>
      <charset val="2"/>
    </font>
    <font>
      <b/>
      <sz val="16"/>
      <color rgb="FFFF0000"/>
      <name val="Wingdings 3"/>
      <family val="1"/>
      <charset val="2"/>
    </font>
    <font>
      <b/>
      <sz val="16"/>
      <color rgb="FF0070C0"/>
      <name val="Calibri"/>
      <family val="2"/>
    </font>
    <font>
      <b/>
      <sz val="14"/>
      <color rgb="FF0070C0"/>
      <name val="Calibri"/>
      <family val="2"/>
    </font>
    <font>
      <sz val="12"/>
      <color indexed="50"/>
      <name val="Calibri"/>
      <family val="2"/>
    </font>
    <font>
      <b/>
      <sz val="12"/>
      <color rgb="FFFF0000"/>
      <name val="Arial"/>
      <family val="2"/>
    </font>
    <font>
      <sz val="14"/>
      <color theme="1"/>
      <name val="Arial"/>
      <family val="2"/>
    </font>
    <font>
      <b/>
      <sz val="14"/>
      <color theme="1"/>
      <name val="Arial"/>
      <family val="2"/>
    </font>
    <font>
      <b/>
      <sz val="14"/>
      <color rgb="FFFFFF00"/>
      <name val="Calibri"/>
      <family val="2"/>
      <scheme val="minor"/>
    </font>
    <font>
      <i/>
      <sz val="14"/>
      <color theme="0"/>
      <name val="Calibri"/>
      <family val="2"/>
      <scheme val="minor"/>
    </font>
    <font>
      <sz val="16"/>
      <color theme="7" tint="-0.249977111117893"/>
      <name val="Calibri"/>
      <family val="2"/>
      <scheme val="minor"/>
    </font>
    <font>
      <b/>
      <sz val="12"/>
      <color rgb="FF339966"/>
      <name val="Calibri"/>
      <family val="2"/>
      <scheme val="minor"/>
    </font>
    <font>
      <sz val="10"/>
      <color rgb="FF222222"/>
      <name val="Arial"/>
      <family val="2"/>
    </font>
    <font>
      <sz val="18"/>
      <color theme="7" tint="-0.249977111117893"/>
      <name val="Calibri"/>
      <family val="2"/>
      <scheme val="minor"/>
    </font>
    <font>
      <b/>
      <sz val="11"/>
      <color indexed="9"/>
      <name val="Arial"/>
      <family val="2"/>
    </font>
    <font>
      <b/>
      <u/>
      <sz val="14"/>
      <color theme="10"/>
      <name val="Calibri"/>
      <family val="2"/>
      <scheme val="minor"/>
    </font>
    <font>
      <b/>
      <sz val="10"/>
      <color rgb="FF0000FF"/>
      <name val="Arial Unicode MS"/>
    </font>
    <font>
      <sz val="14"/>
      <color theme="9" tint="-0.249977111117893"/>
      <name val="Arial"/>
      <family val="2"/>
    </font>
    <font>
      <i/>
      <sz val="14"/>
      <color theme="1"/>
      <name val="Calibri"/>
      <family val="2"/>
      <scheme val="minor"/>
    </font>
    <font>
      <b/>
      <sz val="10"/>
      <color rgb="FFC00000"/>
      <name val="Arial Unicode MS"/>
    </font>
    <font>
      <b/>
      <sz val="14"/>
      <color rgb="FF0000FF"/>
      <name val="Calibri"/>
      <family val="2"/>
      <scheme val="minor"/>
    </font>
    <font>
      <sz val="14"/>
      <color theme="1"/>
      <name val="Calibri"/>
      <family val="2"/>
      <scheme val="minor"/>
    </font>
    <font>
      <b/>
      <sz val="14"/>
      <color rgb="FF000000"/>
      <name val="Calibri"/>
      <family val="2"/>
      <scheme val="minor"/>
    </font>
    <font>
      <b/>
      <sz val="12"/>
      <color rgb="FF000000"/>
      <name val="Arial"/>
      <family val="2"/>
    </font>
    <font>
      <b/>
      <sz val="12"/>
      <color rgb="FF7030A0"/>
      <name val="Calibri"/>
      <family val="2"/>
      <scheme val="minor"/>
    </font>
    <font>
      <sz val="10"/>
      <color theme="1"/>
      <name val="Calibri"/>
      <family val="2"/>
      <scheme val="minor"/>
    </font>
    <font>
      <sz val="16"/>
      <name val="Calibri"/>
      <family val="2"/>
      <scheme val="minor"/>
    </font>
    <font>
      <sz val="16"/>
      <name val="Arial"/>
      <family val="2"/>
    </font>
    <font>
      <b/>
      <sz val="18"/>
      <color theme="0"/>
      <name val="Verdana"/>
      <family val="2"/>
    </font>
    <font>
      <b/>
      <sz val="18"/>
      <name val="Verdana"/>
      <family val="2"/>
    </font>
    <font>
      <b/>
      <sz val="18"/>
      <name val="Scheherazade"/>
    </font>
    <font>
      <b/>
      <sz val="18"/>
      <name val="Tunga"/>
      <family val="2"/>
    </font>
    <font>
      <b/>
      <sz val="18"/>
      <name val="Courier New"/>
      <family val="3"/>
    </font>
    <font>
      <b/>
      <sz val="18"/>
      <name val="Corbel"/>
      <family val="2"/>
    </font>
    <font>
      <b/>
      <sz val="18"/>
      <name val="Garamond"/>
      <family val="1"/>
    </font>
    <font>
      <b/>
      <sz val="18"/>
      <name val="Lucida Sans"/>
      <family val="2"/>
    </font>
    <font>
      <b/>
      <sz val="18"/>
      <name val="ZDingbats"/>
    </font>
    <font>
      <sz val="22"/>
      <color rgb="FF0000FF"/>
      <name val="Wingdings"/>
      <charset val="2"/>
    </font>
    <font>
      <sz val="22"/>
      <color rgb="FFFF0000"/>
      <name val="Wingdings 2"/>
      <family val="1"/>
      <charset val="2"/>
    </font>
    <font>
      <sz val="22"/>
      <color theme="9" tint="-0.249977111117893"/>
      <name val="Wingdings 3"/>
      <family val="1"/>
      <charset val="2"/>
    </font>
    <font>
      <sz val="22"/>
      <color rgb="FF7030A0"/>
      <name val="Webdings"/>
      <family val="1"/>
      <charset val="2"/>
    </font>
    <font>
      <sz val="20"/>
      <color rgb="FF0000FF"/>
      <name val="Marlett"/>
      <charset val="2"/>
    </font>
    <font>
      <sz val="20"/>
      <color rgb="FFFF0000"/>
      <name val="MT Extra"/>
      <family val="1"/>
      <charset val="2"/>
    </font>
    <font>
      <sz val="20"/>
      <color theme="9" tint="-0.249977111117893"/>
      <name val="Symbol"/>
      <family val="1"/>
      <charset val="2"/>
    </font>
    <font>
      <b/>
      <sz val="20"/>
      <name val="Scheherazade"/>
    </font>
    <font>
      <b/>
      <sz val="20"/>
      <name val="Tunga"/>
      <family val="2"/>
    </font>
    <font>
      <b/>
      <sz val="20"/>
      <name val="Courier New"/>
      <family val="3"/>
    </font>
    <font>
      <b/>
      <sz val="20"/>
      <name val="Corbel"/>
      <family val="2"/>
    </font>
    <font>
      <b/>
      <sz val="20"/>
      <name val="Garamond"/>
      <family val="1"/>
    </font>
    <font>
      <b/>
      <sz val="20"/>
      <name val="Lucida Sans"/>
      <family val="2"/>
    </font>
    <font>
      <b/>
      <sz val="20"/>
      <name val="ZDingbats"/>
    </font>
    <font>
      <b/>
      <sz val="20"/>
      <name val="Verdana"/>
      <family val="2"/>
    </font>
    <font>
      <sz val="20"/>
      <color rgb="FF0000FF"/>
      <name val="Wingdings"/>
      <charset val="2"/>
    </font>
    <font>
      <sz val="20"/>
      <color rgb="FFFF0000"/>
      <name val="Wingdings 2"/>
      <family val="1"/>
      <charset val="2"/>
    </font>
    <font>
      <sz val="20"/>
      <color theme="9" tint="-0.249977111117893"/>
      <name val="Wingdings 3"/>
      <family val="1"/>
      <charset val="2"/>
    </font>
    <font>
      <sz val="20"/>
      <color rgb="FF7030A0"/>
      <name val="Webdings"/>
      <family val="1"/>
      <charset val="2"/>
    </font>
    <font>
      <b/>
      <sz val="22"/>
      <name val="Wingdings"/>
      <charset val="2"/>
    </font>
    <font>
      <sz val="22"/>
      <name val="Wingdings"/>
      <charset val="2"/>
    </font>
    <font>
      <b/>
      <sz val="22"/>
      <color rgb="FFC00000"/>
      <name val="Wingdings 2"/>
      <family val="1"/>
      <charset val="2"/>
    </font>
    <font>
      <sz val="22"/>
      <name val="ZapfHumnst BT"/>
      <family val="2"/>
    </font>
    <font>
      <sz val="28"/>
      <name val="Calibri"/>
      <family val="2"/>
    </font>
    <font>
      <sz val="20"/>
      <name val="Calibri"/>
      <family val="2"/>
    </font>
    <font>
      <b/>
      <sz val="28"/>
      <name val="Calibri"/>
      <family val="2"/>
    </font>
    <font>
      <b/>
      <sz val="22"/>
      <name val="Arial"/>
      <family val="2"/>
    </font>
    <font>
      <sz val="22"/>
      <name val="Arial"/>
      <family val="2"/>
    </font>
    <font>
      <b/>
      <sz val="22"/>
      <color rgb="FFC00000"/>
      <name val="Arial"/>
      <family val="2"/>
    </font>
    <font>
      <sz val="22"/>
      <color theme="9" tint="-0.249977111117893"/>
      <name val="Arial"/>
      <family val="2"/>
    </font>
    <font>
      <sz val="22"/>
      <color rgb="FFC00000"/>
      <name val="Arial"/>
      <family val="2"/>
    </font>
    <font>
      <b/>
      <u/>
      <sz val="16"/>
      <color indexed="12"/>
      <name val="Arial"/>
      <family val="2"/>
    </font>
    <font>
      <u/>
      <sz val="16"/>
      <color indexed="12"/>
      <name val="Arial"/>
      <family val="2"/>
    </font>
    <font>
      <sz val="16"/>
      <name val="Wingdings 2"/>
      <family val="1"/>
      <charset val="2"/>
    </font>
    <font>
      <sz val="26"/>
      <name val="Arial"/>
      <family val="2"/>
    </font>
    <font>
      <sz val="18"/>
      <name val="Calibri"/>
      <family val="2"/>
      <scheme val="minor"/>
    </font>
    <font>
      <b/>
      <sz val="12"/>
      <color theme="0"/>
      <name val="Arial"/>
      <family val="2"/>
    </font>
    <font>
      <sz val="22"/>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sz val="16"/>
      <color theme="0"/>
      <name val="Arial"/>
      <family val="2"/>
    </font>
    <font>
      <sz val="14"/>
      <color theme="0"/>
      <name val="Arial"/>
      <family val="2"/>
    </font>
    <font>
      <b/>
      <u/>
      <sz val="12"/>
      <color theme="10"/>
      <name val="Arial"/>
      <family val="2"/>
    </font>
    <font>
      <b/>
      <sz val="18"/>
      <name val="Arial"/>
      <family val="2"/>
    </font>
    <font>
      <b/>
      <sz val="16"/>
      <color indexed="8"/>
      <name val="Calibri"/>
      <family val="2"/>
    </font>
    <font>
      <sz val="36"/>
      <color rgb="FFC00000"/>
      <name val="Webdings"/>
      <family val="1"/>
      <charset val="2"/>
    </font>
    <font>
      <b/>
      <sz val="14"/>
      <color indexed="9"/>
      <name val="Arial"/>
      <family val="2"/>
    </font>
    <font>
      <sz val="12"/>
      <color indexed="9"/>
      <name val="Arial"/>
      <family val="2"/>
    </font>
    <font>
      <sz val="14"/>
      <name val="Times New Roman"/>
      <family val="1"/>
    </font>
    <font>
      <b/>
      <i/>
      <sz val="12"/>
      <color theme="1" tint="4.9989318521683403E-2"/>
      <name val="Arial"/>
      <family val="2"/>
    </font>
    <font>
      <sz val="36"/>
      <color theme="0"/>
      <name val="Webdings"/>
      <family val="1"/>
      <charset val="2"/>
    </font>
    <font>
      <b/>
      <sz val="12"/>
      <color indexed="8"/>
      <name val="Calibri"/>
      <family val="2"/>
    </font>
    <font>
      <b/>
      <u/>
      <sz val="12"/>
      <color indexed="30"/>
      <name val="Calibri"/>
      <family val="2"/>
    </font>
    <font>
      <b/>
      <sz val="11"/>
      <color theme="9"/>
      <name val="Calibri"/>
      <family val="2"/>
      <scheme val="minor"/>
    </font>
    <font>
      <b/>
      <sz val="11"/>
      <color theme="8"/>
      <name val="Calibri"/>
      <family val="2"/>
      <scheme val="minor"/>
    </font>
    <font>
      <sz val="14"/>
      <color theme="4"/>
      <name val="Arial"/>
      <family val="2"/>
    </font>
    <font>
      <b/>
      <sz val="14"/>
      <color rgb="FFFF0000"/>
      <name val="Arial"/>
      <family val="2"/>
    </font>
    <font>
      <sz val="14"/>
      <color theme="9"/>
      <name val="Calibri"/>
      <family val="2"/>
    </font>
    <font>
      <b/>
      <sz val="22"/>
      <color rgb="FFFFFF00"/>
      <name val="Arial"/>
      <family val="2"/>
    </font>
    <font>
      <sz val="8"/>
      <color theme="1"/>
      <name val="Calibri"/>
      <family val="2"/>
      <scheme val="minor"/>
    </font>
    <font>
      <b/>
      <sz val="12"/>
      <color theme="9" tint="-0.249977111117893"/>
      <name val="Calibri"/>
      <family val="2"/>
      <scheme val="minor"/>
    </font>
    <font>
      <sz val="12"/>
      <color rgb="FF800000"/>
      <name val="Calibri"/>
      <family val="2"/>
      <scheme val="minor"/>
    </font>
    <font>
      <sz val="8"/>
      <color theme="0" tint="-0.14999847407452621"/>
      <name val="Calibri"/>
      <family val="2"/>
      <scheme val="minor"/>
    </font>
    <font>
      <b/>
      <sz val="20"/>
      <color theme="1"/>
      <name val="Calibri"/>
      <family val="2"/>
      <scheme val="minor"/>
    </font>
    <font>
      <b/>
      <sz val="14"/>
      <color indexed="9"/>
      <name val="Calibri"/>
      <family val="2"/>
      <scheme val="minor"/>
    </font>
    <font>
      <b/>
      <sz val="18"/>
      <color theme="1"/>
      <name val="Calibri"/>
      <family val="2"/>
      <scheme val="minor"/>
    </font>
    <font>
      <sz val="12"/>
      <color rgb="FFFF6600"/>
      <name val="Calibri"/>
      <family val="2"/>
      <scheme val="minor"/>
    </font>
    <font>
      <b/>
      <sz val="10"/>
      <color rgb="FF3366FF"/>
      <name val="Calibri"/>
      <family val="2"/>
      <scheme val="minor"/>
    </font>
    <font>
      <sz val="12"/>
      <color rgb="FFC00000"/>
      <name val="Calibri"/>
      <family val="2"/>
      <scheme val="minor"/>
    </font>
    <font>
      <b/>
      <sz val="8"/>
      <color rgb="FFC00000"/>
      <name val="Calibri"/>
      <family val="2"/>
      <scheme val="minor"/>
    </font>
    <font>
      <b/>
      <sz val="8"/>
      <color rgb="FF3366FF"/>
      <name val="Calibri"/>
      <family val="2"/>
      <scheme val="minor"/>
    </font>
    <font>
      <sz val="10"/>
      <color rgb="FFFF0000"/>
      <name val="MarkPro"/>
    </font>
    <font>
      <sz val="12"/>
      <color rgb="FF1A1A1A"/>
      <name val="MarkPro"/>
    </font>
    <font>
      <sz val="14"/>
      <color theme="5" tint="-0.499984740745262"/>
      <name val="MarkPro"/>
    </font>
    <font>
      <sz val="12"/>
      <name val="Comic Sans MS"/>
      <family val="4"/>
    </font>
    <font>
      <b/>
      <sz val="10"/>
      <color indexed="12"/>
      <name val="Arial"/>
      <family val="2"/>
    </font>
    <font>
      <b/>
      <sz val="12"/>
      <color indexed="12"/>
      <name val="Arial"/>
      <family val="2"/>
    </font>
    <font>
      <sz val="14"/>
      <color rgb="FFFF6600"/>
      <name val="MarkPro"/>
    </font>
    <font>
      <sz val="10"/>
      <color rgb="FFC00000"/>
      <name val="MarkPro"/>
    </font>
    <font>
      <sz val="11"/>
      <color rgb="FF1A1A1A"/>
      <name val="MarkPro"/>
    </font>
    <font>
      <sz val="14"/>
      <color rgb="FFFFFFFF"/>
      <name val="MarkPro"/>
    </font>
    <font>
      <sz val="14"/>
      <color rgb="FFC00000"/>
      <name val="MarkPro"/>
    </font>
    <font>
      <b/>
      <sz val="10"/>
      <color rgb="FFC00000"/>
      <name val="Arial"/>
      <family val="2"/>
    </font>
    <font>
      <b/>
      <sz val="10"/>
      <color rgb="FF7030A0"/>
      <name val="Arial"/>
      <family val="2"/>
    </font>
    <font>
      <b/>
      <sz val="10"/>
      <color rgb="FF008000"/>
      <name val="Arial"/>
      <family val="2"/>
    </font>
    <font>
      <b/>
      <sz val="10"/>
      <color rgb="FFFF0000"/>
      <name val="Arial"/>
      <family val="2"/>
    </font>
    <font>
      <sz val="10"/>
      <color indexed="9"/>
      <name val="Arial"/>
      <family val="2"/>
    </font>
    <font>
      <sz val="8"/>
      <color rgb="FF008000"/>
      <name val="Calibri"/>
      <family val="2"/>
      <scheme val="minor"/>
    </font>
    <font>
      <b/>
      <sz val="14"/>
      <color rgb="FF008000"/>
      <name val="Calibri"/>
      <family val="2"/>
      <scheme val="minor"/>
    </font>
    <font>
      <sz val="9"/>
      <color theme="0"/>
      <name val="Calibri"/>
      <family val="2"/>
      <scheme val="minor"/>
    </font>
    <font>
      <sz val="14"/>
      <color rgb="FF0000FF"/>
      <name val="Arial"/>
      <family val="2"/>
    </font>
    <font>
      <b/>
      <sz val="12"/>
      <color theme="9" tint="-0.499984740745262"/>
      <name val="Calibri"/>
      <family val="2"/>
      <scheme val="minor"/>
    </font>
    <font>
      <b/>
      <sz val="12"/>
      <color rgb="FF0033CC"/>
      <name val="Calibri"/>
      <family val="2"/>
      <scheme val="minor"/>
    </font>
    <font>
      <b/>
      <sz val="11"/>
      <color theme="9" tint="-0.499984740745262"/>
      <name val="Calibri"/>
      <family val="2"/>
      <scheme val="minor"/>
    </font>
    <font>
      <b/>
      <sz val="12"/>
      <color rgb="FF548235"/>
      <name val="Calibri"/>
      <family val="2"/>
      <scheme val="minor"/>
    </font>
    <font>
      <b/>
      <sz val="11"/>
      <color rgb="FF548235"/>
      <name val="Calibri"/>
      <family val="2"/>
      <scheme val="minor"/>
    </font>
    <font>
      <sz val="10"/>
      <color rgb="FF548235"/>
      <name val="Calibri"/>
      <family val="2"/>
      <scheme val="minor"/>
    </font>
    <font>
      <b/>
      <sz val="11"/>
      <color rgb="FF008000"/>
      <name val="Calibri"/>
      <family val="2"/>
      <scheme val="minor"/>
    </font>
    <font>
      <sz val="10"/>
      <color rgb="FF008000"/>
      <name val="Calibri"/>
      <family val="2"/>
      <scheme val="minor"/>
    </font>
    <font>
      <b/>
      <sz val="8"/>
      <color rgb="FF0000FF"/>
      <name val="Calibri"/>
      <family val="2"/>
      <scheme val="minor"/>
    </font>
    <font>
      <sz val="12"/>
      <color rgb="FF0000FF"/>
      <name val="Calibri"/>
      <family val="2"/>
      <scheme val="minor"/>
    </font>
    <font>
      <sz val="11"/>
      <color rgb="FF0000FF"/>
      <name val="Calibri"/>
      <family val="2"/>
      <scheme val="minor"/>
    </font>
    <font>
      <sz val="11"/>
      <color rgb="FFFF0000"/>
      <name val="Calibri"/>
      <family val="2"/>
      <scheme val="minor"/>
    </font>
    <font>
      <b/>
      <sz val="14"/>
      <color rgb="FF0000FF"/>
      <name val="Arial"/>
      <family val="2"/>
    </font>
  </fonts>
  <fills count="13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11"/>
        <bgColor indexed="64"/>
      </patternFill>
    </fill>
    <fill>
      <patternFill patternType="solid">
        <fgColor indexed="53"/>
        <bgColor indexed="64"/>
      </patternFill>
    </fill>
    <fill>
      <patternFill patternType="solid">
        <fgColor indexed="26"/>
        <bgColor indexed="64"/>
      </patternFill>
    </fill>
    <fill>
      <patternFill patternType="solid">
        <fgColor indexed="14"/>
        <bgColor indexed="64"/>
      </patternFill>
    </fill>
    <fill>
      <patternFill patternType="solid">
        <fgColor indexed="9"/>
        <bgColor indexed="64"/>
      </patternFill>
    </fill>
    <fill>
      <patternFill patternType="solid">
        <fgColor indexed="17"/>
        <bgColor indexed="64"/>
      </patternFill>
    </fill>
    <fill>
      <patternFill patternType="solid">
        <fgColor indexed="42"/>
        <bgColor indexed="64"/>
      </patternFill>
    </fill>
    <fill>
      <patternFill patternType="solid">
        <fgColor indexed="50"/>
        <bgColor indexed="64"/>
      </patternFill>
    </fill>
    <fill>
      <patternFill patternType="solid">
        <fgColor indexed="47"/>
        <bgColor indexed="64"/>
      </patternFill>
    </fill>
    <fill>
      <patternFill patternType="solid">
        <fgColor indexed="10"/>
        <bgColor indexed="64"/>
      </patternFill>
    </fill>
    <fill>
      <patternFill patternType="solid">
        <fgColor indexed="12"/>
        <bgColor indexed="64"/>
      </patternFill>
    </fill>
    <fill>
      <patternFill patternType="solid">
        <fgColor indexed="8"/>
        <bgColor indexed="64"/>
      </patternFill>
    </fill>
    <fill>
      <patternFill patternType="solid">
        <fgColor indexed="43"/>
        <bgColor indexed="64"/>
      </patternFill>
    </fill>
    <fill>
      <patternFill patternType="solid">
        <fgColor indexed="40"/>
        <bgColor indexed="64"/>
      </patternFill>
    </fill>
    <fill>
      <patternFill patternType="solid">
        <fgColor indexed="45"/>
        <bgColor indexed="64"/>
      </patternFill>
    </fill>
    <fill>
      <patternFill patternType="solid">
        <fgColor indexed="51"/>
        <bgColor indexed="64"/>
      </patternFill>
    </fill>
    <fill>
      <patternFill patternType="solid">
        <fgColor indexed="57"/>
        <bgColor indexed="64"/>
      </patternFill>
    </fill>
    <fill>
      <patternFill patternType="solid">
        <fgColor indexed="46"/>
        <bgColor indexed="64"/>
      </patternFill>
    </fill>
    <fill>
      <patternFill patternType="solid">
        <fgColor indexed="41"/>
        <bgColor indexed="64"/>
      </patternFill>
    </fill>
    <fill>
      <patternFill patternType="solid">
        <fgColor indexed="52"/>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indexed="3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rgb="FFBFBFBF"/>
        <bgColor indexed="64"/>
      </patternFill>
    </fill>
    <fill>
      <patternFill patternType="solid">
        <fgColor rgb="FFFF0000"/>
        <bgColor indexed="64"/>
      </patternFill>
    </fill>
    <fill>
      <patternFill patternType="solid">
        <fgColor rgb="FFFF6600"/>
        <bgColor indexed="64"/>
      </patternFill>
    </fill>
    <fill>
      <patternFill patternType="solid">
        <fgColor rgb="FFFF6600"/>
        <bgColor indexed="34"/>
      </patternFill>
    </fill>
    <fill>
      <patternFill patternType="solid">
        <fgColor rgb="FFFFFFCC"/>
        <bgColor indexed="64"/>
      </patternFill>
    </fill>
    <fill>
      <patternFill patternType="solid">
        <fgColor indexed="22"/>
        <bgColor indexed="64"/>
      </patternFill>
    </fill>
    <fill>
      <patternFill patternType="solid">
        <fgColor rgb="FF008000"/>
        <bgColor indexed="64"/>
      </patternFill>
    </fill>
    <fill>
      <patternFill patternType="solid">
        <fgColor rgb="FF800000"/>
        <bgColor indexed="64"/>
      </patternFill>
    </fill>
    <fill>
      <patternFill patternType="solid">
        <fgColor indexed="16"/>
        <bgColor indexed="64"/>
      </patternFill>
    </fill>
    <fill>
      <patternFill patternType="solid">
        <fgColor rgb="FF00CCFF"/>
        <bgColor indexed="64"/>
      </patternFill>
    </fill>
    <fill>
      <patternFill patternType="solid">
        <fgColor rgb="FFFFCC00"/>
        <bgColor indexed="64"/>
      </patternFill>
    </fill>
    <fill>
      <patternFill patternType="solid">
        <fgColor rgb="FFFF9900"/>
        <bgColor indexed="64"/>
      </patternFill>
    </fill>
    <fill>
      <patternFill patternType="solid">
        <fgColor rgb="FF00FF00"/>
        <bgColor indexed="64"/>
      </patternFill>
    </fill>
    <fill>
      <patternFill patternType="solid">
        <fgColor rgb="FFFFCC99"/>
        <bgColor indexed="64"/>
      </patternFill>
    </fill>
    <fill>
      <patternFill patternType="solid">
        <fgColor rgb="FFFF99CC"/>
        <bgColor indexed="64"/>
      </patternFill>
    </fill>
    <fill>
      <patternFill patternType="solid">
        <fgColor rgb="FFFF00FF"/>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CC99FF"/>
        <bgColor indexed="64"/>
      </patternFill>
    </fill>
    <fill>
      <patternFill patternType="solid">
        <fgColor theme="0" tint="-0.34998626667073579"/>
        <bgColor indexed="64"/>
      </patternFill>
    </fill>
    <fill>
      <gradientFill type="path" left="0.5" right="0.5" top="0.5" bottom="0.5">
        <stop position="0">
          <color theme="0"/>
        </stop>
        <stop position="1">
          <color theme="9"/>
        </stop>
      </gradientFill>
    </fill>
    <fill>
      <gradientFill type="path" left="0.5" right="0.5" top="0.5" bottom="0.5">
        <stop position="0">
          <color theme="0"/>
        </stop>
        <stop position="1">
          <color rgb="FFC00000"/>
        </stop>
      </gradientFill>
    </fill>
    <fill>
      <patternFill patternType="lightDown">
        <fgColor theme="9" tint="-0.24994659260841701"/>
        <bgColor theme="0"/>
      </patternFill>
    </fill>
    <fill>
      <patternFill patternType="solid">
        <fgColor theme="9" tint="-0.24994659260841701"/>
        <bgColor indexed="64"/>
      </patternFill>
    </fill>
    <fill>
      <patternFill patternType="solid">
        <fgColor rgb="FF92D050"/>
        <bgColor indexed="64"/>
      </patternFill>
    </fill>
    <fill>
      <patternFill patternType="solid">
        <fgColor rgb="FFFFC000"/>
        <bgColor indexed="64"/>
      </patternFill>
    </fill>
    <fill>
      <patternFill patternType="solid">
        <fgColor rgb="FF6699FF"/>
        <bgColor indexed="64"/>
      </patternFill>
    </fill>
    <fill>
      <patternFill patternType="solid">
        <fgColor rgb="FF007FFF"/>
        <bgColor indexed="64"/>
      </patternFill>
    </fill>
    <fill>
      <patternFill patternType="solid">
        <fgColor rgb="FF3366FF"/>
        <bgColor indexed="64"/>
      </patternFill>
    </fill>
    <fill>
      <patternFill patternType="solid">
        <fgColor rgb="FFFF66FF"/>
        <bgColor indexed="64"/>
      </patternFill>
    </fill>
    <fill>
      <gradientFill type="path" left="0.5" right="0.5" top="0.5" bottom="0.5">
        <stop position="0">
          <color theme="0"/>
        </stop>
        <stop position="1">
          <color rgb="FFCC99FF"/>
        </stop>
      </gradientFill>
    </fill>
    <fill>
      <gradientFill type="path" left="0.5" right="0.5" top="0.5" bottom="0.5">
        <stop position="0">
          <color theme="0"/>
        </stop>
        <stop position="1">
          <color theme="7"/>
        </stop>
      </gradientFill>
    </fill>
    <fill>
      <gradientFill type="path" left="0.5" right="0.5" top="0.5" bottom="0.5">
        <stop position="0">
          <color theme="0"/>
        </stop>
        <stop position="1">
          <color theme="1"/>
        </stop>
      </gradientFill>
    </fill>
    <fill>
      <patternFill patternType="solid">
        <fgColor rgb="FF00B0F0"/>
        <bgColor indexed="64"/>
      </patternFill>
    </fill>
    <fill>
      <patternFill patternType="solid">
        <fgColor theme="5"/>
        <bgColor indexed="64"/>
      </patternFill>
    </fill>
    <fill>
      <patternFill patternType="solid">
        <fgColor theme="5"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9"/>
        <bgColor indexed="64"/>
      </patternFill>
    </fill>
    <fill>
      <patternFill patternType="solid">
        <fgColor theme="0" tint="-4.9989318521683403E-2"/>
        <bgColor indexed="64"/>
      </patternFill>
    </fill>
    <fill>
      <patternFill patternType="solid">
        <fgColor indexed="13"/>
        <bgColor indexed="34"/>
      </patternFill>
    </fill>
    <fill>
      <patternFill patternType="solid">
        <fgColor indexed="17"/>
        <bgColor indexed="17"/>
      </patternFill>
    </fill>
    <fill>
      <patternFill patternType="solid">
        <fgColor indexed="9"/>
        <bgColor indexed="57"/>
      </patternFill>
    </fill>
    <fill>
      <patternFill patternType="solid">
        <fgColor indexed="9"/>
        <bgColor indexed="49"/>
      </patternFill>
    </fill>
    <fill>
      <patternFill patternType="solid">
        <fgColor indexed="51"/>
        <bgColor indexed="51"/>
      </patternFill>
    </fill>
    <fill>
      <patternFill patternType="solid">
        <fgColor rgb="FFFFCC00"/>
        <bgColor indexed="51"/>
      </patternFill>
    </fill>
    <fill>
      <patternFill patternType="solid">
        <fgColor indexed="61"/>
        <bgColor indexed="61"/>
      </patternFill>
    </fill>
    <fill>
      <patternFill patternType="solid">
        <fgColor indexed="45"/>
        <bgColor indexed="60"/>
      </patternFill>
    </fill>
    <fill>
      <patternFill patternType="solid">
        <fgColor rgb="FFFF99CC"/>
        <bgColor indexed="60"/>
      </patternFill>
    </fill>
    <fill>
      <patternFill patternType="solid">
        <fgColor indexed="9"/>
        <bgColor indexed="60"/>
      </patternFill>
    </fill>
    <fill>
      <patternFill patternType="solid">
        <fgColor rgb="FFFF8080"/>
        <bgColor indexed="51"/>
      </patternFill>
    </fill>
    <fill>
      <patternFill patternType="solid">
        <fgColor indexed="9"/>
        <bgColor indexed="51"/>
      </patternFill>
    </fill>
    <fill>
      <patternFill patternType="solid">
        <fgColor rgb="FFFFFF99"/>
        <bgColor indexed="64"/>
      </patternFill>
    </fill>
    <fill>
      <patternFill patternType="solid">
        <fgColor rgb="FFFF8080"/>
        <bgColor indexed="64"/>
      </patternFill>
    </fill>
    <fill>
      <patternFill patternType="solid">
        <fgColor indexed="17"/>
        <bgColor indexed="57"/>
      </patternFill>
    </fill>
    <fill>
      <patternFill patternType="solid">
        <fgColor indexed="50"/>
        <bgColor indexed="49"/>
      </patternFill>
    </fill>
    <fill>
      <patternFill patternType="solid">
        <fgColor indexed="47"/>
        <bgColor indexed="25"/>
      </patternFill>
    </fill>
    <fill>
      <patternFill patternType="solid">
        <fgColor indexed="9"/>
        <bgColor indexed="25"/>
      </patternFill>
    </fill>
    <fill>
      <patternFill patternType="solid">
        <fgColor rgb="FF3366FF"/>
        <bgColor indexed="32"/>
      </patternFill>
    </fill>
    <fill>
      <patternFill patternType="solid">
        <fgColor theme="0"/>
        <bgColor indexed="32"/>
      </patternFill>
    </fill>
    <fill>
      <patternFill patternType="solid">
        <fgColor indexed="9"/>
        <bgColor indexed="32"/>
      </patternFill>
    </fill>
    <fill>
      <patternFill patternType="solid">
        <fgColor rgb="FF007FFF"/>
        <bgColor indexed="30"/>
      </patternFill>
    </fill>
    <fill>
      <patternFill patternType="solid">
        <fgColor theme="0"/>
        <bgColor indexed="30"/>
      </patternFill>
    </fill>
    <fill>
      <patternFill patternType="solid">
        <fgColor indexed="50"/>
        <bgColor indexed="57"/>
      </patternFill>
    </fill>
    <fill>
      <patternFill patternType="solid">
        <fgColor indexed="46"/>
        <bgColor indexed="19"/>
      </patternFill>
    </fill>
    <fill>
      <patternFill patternType="solid">
        <fgColor rgb="FFCC99FF"/>
        <bgColor indexed="19"/>
      </patternFill>
    </fill>
    <fill>
      <patternFill patternType="solid">
        <fgColor indexed="51"/>
        <bgColor indexed="29"/>
      </patternFill>
    </fill>
    <fill>
      <patternFill patternType="solid">
        <fgColor rgb="FFFFFF00"/>
        <bgColor indexed="34"/>
      </patternFill>
    </fill>
    <fill>
      <patternFill patternType="solid">
        <fgColor rgb="FF993366"/>
        <bgColor indexed="61"/>
      </patternFill>
    </fill>
    <fill>
      <patternFill patternType="solid">
        <fgColor rgb="FF993366"/>
        <bgColor indexed="64"/>
      </patternFill>
    </fill>
    <fill>
      <patternFill patternType="solid">
        <fgColor indexed="48"/>
        <bgColor indexed="64"/>
      </patternFill>
    </fill>
    <fill>
      <patternFill patternType="solid">
        <fgColor theme="0"/>
        <bgColor indexed="51"/>
      </patternFill>
    </fill>
    <fill>
      <patternFill patternType="solid">
        <fgColor theme="0"/>
        <bgColor indexed="60"/>
      </patternFill>
    </fill>
    <fill>
      <patternFill patternType="solid">
        <fgColor rgb="FF008000"/>
        <bgColor indexed="57"/>
      </patternFill>
    </fill>
    <fill>
      <patternFill patternType="solid">
        <fgColor theme="0" tint="-4.9989318521683403E-2"/>
        <bgColor indexed="32"/>
      </patternFill>
    </fill>
    <fill>
      <patternFill patternType="solid">
        <fgColor theme="6" tint="0.79998168889431442"/>
        <bgColor indexed="64"/>
      </patternFill>
    </fill>
    <fill>
      <patternFill patternType="solid">
        <fgColor rgb="FF99CCFF"/>
        <bgColor indexed="30"/>
      </patternFill>
    </fill>
    <fill>
      <patternFill patternType="solid">
        <fgColor rgb="FF00BFFF"/>
        <bgColor indexed="64"/>
      </patternFill>
    </fill>
    <fill>
      <patternFill patternType="solid">
        <fgColor rgb="FFAABBCC"/>
        <bgColor indexed="64"/>
      </patternFill>
    </fill>
    <fill>
      <patternFill patternType="solid">
        <fgColor rgb="FF7EC0EE"/>
        <bgColor indexed="64"/>
      </patternFill>
    </fill>
    <fill>
      <patternFill patternType="solid">
        <fgColor rgb="FF87CEFA"/>
        <bgColor indexed="64"/>
      </patternFill>
    </fill>
    <fill>
      <patternFill patternType="solid">
        <fgColor rgb="FFA1CAF1"/>
        <bgColor indexed="64"/>
      </patternFill>
    </fill>
    <fill>
      <patternFill patternType="solid">
        <fgColor rgb="FF87CEFF"/>
        <bgColor indexed="64"/>
      </patternFill>
    </fill>
    <fill>
      <patternFill patternType="solid">
        <fgColor rgb="FFBCD4E6"/>
        <bgColor indexed="64"/>
      </patternFill>
    </fill>
    <fill>
      <patternFill patternType="solid">
        <fgColor rgb="FFB9D3EE"/>
        <bgColor indexed="64"/>
      </patternFill>
    </fill>
    <fill>
      <patternFill patternType="solid">
        <fgColor rgb="FFC6E2FF"/>
        <bgColor indexed="64"/>
      </patternFill>
    </fill>
    <fill>
      <patternFill patternType="solid">
        <fgColor rgb="FFF2F3F4"/>
        <bgColor indexed="64"/>
      </patternFill>
    </fill>
    <fill>
      <patternFill patternType="solid">
        <fgColor rgb="FFF0F8FF"/>
        <bgColor indexed="64"/>
      </patternFill>
    </fill>
    <fill>
      <patternFill patternType="solid">
        <fgColor rgb="FF9FB6CD"/>
        <bgColor indexed="64"/>
      </patternFill>
    </fill>
    <fill>
      <patternFill patternType="solid">
        <fgColor rgb="FF00B2EE"/>
        <bgColor indexed="64"/>
      </patternFill>
    </fill>
    <fill>
      <patternFill patternType="solid">
        <fgColor rgb="FF70A3CC"/>
        <bgColor indexed="64"/>
      </patternFill>
    </fill>
    <fill>
      <patternFill patternType="solid">
        <fgColor rgb="FF6CA6CD"/>
        <bgColor indexed="64"/>
      </patternFill>
    </fill>
    <fill>
      <patternFill patternType="solid">
        <fgColor rgb="FF91A3B0"/>
        <bgColor indexed="64"/>
      </patternFill>
    </fill>
    <fill>
      <patternFill patternType="solid">
        <fgColor rgb="FF3399CC"/>
        <bgColor indexed="64"/>
      </patternFill>
    </fill>
    <fill>
      <patternFill patternType="solid">
        <fgColor rgb="FF3299CC"/>
        <bgColor indexed="64"/>
      </patternFill>
    </fill>
    <fill>
      <patternFill patternType="solid">
        <fgColor rgb="FF009ACD"/>
        <bgColor indexed="64"/>
      </patternFill>
    </fill>
    <fill>
      <patternFill patternType="solid">
        <fgColor rgb="FF3A8EBA"/>
        <bgColor indexed="64"/>
      </patternFill>
    </fill>
    <fill>
      <patternFill patternType="solid">
        <fgColor rgb="FF778899"/>
        <bgColor indexed="64"/>
      </patternFill>
    </fill>
    <fill>
      <patternFill patternType="solid">
        <fgColor rgb="FF708090"/>
        <bgColor indexed="64"/>
      </patternFill>
    </fill>
    <fill>
      <patternFill patternType="solid">
        <fgColor rgb="FF6C7B8B"/>
        <bgColor indexed="64"/>
      </patternFill>
    </fill>
    <fill>
      <patternFill patternType="solid">
        <fgColor rgb="FF677179"/>
        <bgColor indexed="64"/>
      </patternFill>
    </fill>
    <fill>
      <patternFill patternType="solid">
        <fgColor rgb="FF4A708B"/>
        <bgColor indexed="64"/>
      </patternFill>
    </fill>
    <fill>
      <patternFill patternType="solid">
        <fgColor rgb="FF236B8E"/>
        <bgColor indexed="64"/>
      </patternFill>
    </fill>
    <fill>
      <patternFill patternType="solid">
        <fgColor rgb="FF536878"/>
        <bgColor indexed="64"/>
      </patternFill>
    </fill>
    <fill>
      <patternFill patternType="solid">
        <fgColor rgb="FF00688B"/>
        <bgColor indexed="64"/>
      </patternFill>
    </fill>
    <fill>
      <patternFill patternType="solid">
        <fgColor rgb="FF51585E"/>
        <bgColor indexed="64"/>
      </patternFill>
    </fill>
    <fill>
      <patternFill patternType="solid">
        <fgColor rgb="FF24445C"/>
        <bgColor indexed="64"/>
      </patternFill>
    </fill>
    <fill>
      <patternFill patternType="solid">
        <fgColor rgb="FF36454F"/>
        <bgColor indexed="64"/>
      </patternFill>
    </fill>
    <fill>
      <patternFill patternType="solid">
        <fgColor rgb="FF202830"/>
        <bgColor indexed="64"/>
      </patternFill>
    </fill>
    <fill>
      <patternFill patternType="solid">
        <fgColor rgb="FF202428"/>
        <bgColor indexed="64"/>
      </patternFill>
    </fill>
    <fill>
      <patternFill patternType="solid">
        <fgColor rgb="FF63B8FF"/>
        <bgColor indexed="64"/>
      </patternFill>
    </fill>
    <fill>
      <patternFill patternType="solid">
        <fgColor rgb="FFB0C4DE"/>
        <bgColor indexed="64"/>
      </patternFill>
    </fill>
    <fill>
      <patternFill patternType="solid">
        <fgColor rgb="FF77B5FE"/>
        <bgColor indexed="64"/>
      </patternFill>
    </fill>
    <fill>
      <patternFill patternType="solid">
        <fgColor rgb="FFBCD2EE"/>
        <bgColor indexed="64"/>
      </patternFill>
    </fill>
    <fill>
      <patternFill patternType="solid">
        <fgColor rgb="FFCAE1FF"/>
        <bgColor indexed="64"/>
      </patternFill>
    </fill>
    <fill>
      <patternFill patternType="solid">
        <fgColor rgb="FFA2B5CD"/>
        <bgColor indexed="64"/>
      </patternFill>
    </fill>
    <fill>
      <patternFill patternType="solid">
        <fgColor rgb="FF5CACEE"/>
        <bgColor indexed="64"/>
      </patternFill>
    </fill>
    <fill>
      <patternFill patternType="solid">
        <fgColor rgb="FF6699CC"/>
        <bgColor indexed="64"/>
      </patternFill>
    </fill>
    <fill>
      <patternFill patternType="solid">
        <fgColor rgb="FF4997D0"/>
        <bgColor indexed="64"/>
      </patternFill>
    </fill>
    <fill>
      <patternFill patternType="solid">
        <fgColor rgb="FF4F94CD"/>
        <bgColor indexed="64"/>
      </patternFill>
    </fill>
    <fill>
      <patternFill patternType="solid">
        <fgColor rgb="FF1E7FCB"/>
        <bgColor indexed="64"/>
      </patternFill>
    </fill>
    <fill>
      <patternFill patternType="solid">
        <fgColor rgb="FF4682B4"/>
        <bgColor indexed="64"/>
      </patternFill>
    </fill>
    <fill>
      <patternFill patternType="solid">
        <fgColor rgb="FF357AB7"/>
        <bgColor indexed="64"/>
      </patternFill>
    </fill>
    <fill>
      <patternFill patternType="solid">
        <fgColor rgb="FF56739A"/>
        <bgColor indexed="64"/>
      </patternFill>
    </fill>
    <fill>
      <patternFill patternType="solid">
        <fgColor rgb="FF6E7B8B"/>
        <bgColor indexed="64"/>
      </patternFill>
    </fill>
    <fill>
      <patternFill patternType="solid">
        <fgColor rgb="FF0067A5"/>
        <bgColor indexed="64"/>
      </patternFill>
    </fill>
    <fill>
      <patternFill patternType="solid">
        <fgColor rgb="FF436B95"/>
        <bgColor indexed="64"/>
      </patternFill>
    </fill>
    <fill>
      <patternFill patternType="solid">
        <fgColor rgb="FF336699"/>
        <bgColor indexed="64"/>
      </patternFill>
    </fill>
    <fill>
      <patternFill patternType="solid">
        <fgColor rgb="FF36648B"/>
        <bgColor indexed="64"/>
      </patternFill>
    </fill>
    <fill>
      <patternFill patternType="solid">
        <fgColor rgb="FF00416A"/>
        <bgColor indexed="64"/>
      </patternFill>
    </fill>
    <fill>
      <patternFill patternType="solid">
        <fgColor rgb="FF00304E"/>
        <bgColor indexed="64"/>
      </patternFill>
    </fill>
    <fill>
      <patternFill patternType="solid">
        <fgColor rgb="FFB4BCC0"/>
        <bgColor indexed="64"/>
      </patternFill>
    </fill>
    <fill>
      <patternFill patternType="solid">
        <fgColor rgb="FF74D0F1"/>
        <bgColor indexed="64"/>
      </patternFill>
    </fill>
    <fill>
      <patternFill patternType="solid">
        <fgColor rgb="FF87CEEB"/>
        <bgColor indexed="64"/>
      </patternFill>
    </fill>
    <fill>
      <patternFill patternType="solid">
        <fgColor rgb="FFA4D3EE"/>
        <bgColor indexed="64"/>
      </patternFill>
    </fill>
    <fill>
      <patternFill patternType="solid">
        <fgColor rgb="FFBBD2E1"/>
        <bgColor indexed="64"/>
      </patternFill>
    </fill>
    <fill>
      <patternFill patternType="solid">
        <fgColor rgb="FFB0E2FF"/>
        <bgColor indexed="64"/>
      </patternFill>
    </fill>
    <fill>
      <patternFill patternType="solid">
        <fgColor rgb="FFDFF2FF"/>
        <bgColor indexed="64"/>
      </patternFill>
    </fill>
    <fill>
      <patternFill patternType="solid">
        <fgColor rgb="FF8DB6CD"/>
        <bgColor indexed="64"/>
      </patternFill>
    </fill>
    <fill>
      <patternFill patternType="solid">
        <fgColor rgb="FF26C4EC"/>
        <bgColor indexed="64"/>
      </patternFill>
    </fill>
    <fill>
      <patternFill patternType="solid">
        <fgColor rgb="FF38B0DE"/>
        <bgColor indexed="64"/>
      </patternFill>
    </fill>
    <fill>
      <patternFill patternType="solid">
        <fgColor rgb="FF00A1C2"/>
        <bgColor indexed="64"/>
      </patternFill>
    </fill>
    <fill>
      <patternFill patternType="solid">
        <fgColor rgb="FF81878B"/>
        <bgColor indexed="64"/>
      </patternFill>
    </fill>
    <fill>
      <patternFill patternType="solid">
        <fgColor rgb="FF607B8B"/>
        <bgColor indexed="64"/>
      </patternFill>
    </fill>
    <fill>
      <patternFill patternType="solid">
        <fgColor rgb="FF0085A1"/>
        <bgColor indexed="64"/>
      </patternFill>
    </fill>
    <fill>
      <patternFill patternType="solid">
        <fgColor rgb="FF007791"/>
        <bgColor indexed="64"/>
      </patternFill>
    </fill>
    <fill>
      <patternFill patternType="solid">
        <fgColor rgb="FF067790"/>
        <bgColor indexed="64"/>
      </patternFill>
    </fill>
    <fill>
      <patternFill patternType="solid">
        <fgColor rgb="FF002E3B"/>
        <bgColor indexed="64"/>
      </patternFill>
    </fill>
    <fill>
      <patternFill patternType="solid">
        <fgColor rgb="FF4D4DFF"/>
        <bgColor indexed="64"/>
      </patternFill>
    </fill>
    <fill>
      <patternFill patternType="solid">
        <fgColor rgb="FFC4C3DD"/>
        <bgColor indexed="64"/>
      </patternFill>
    </fill>
    <fill>
      <patternFill patternType="solid">
        <fgColor rgb="FFD9D9F3"/>
        <bgColor indexed="64"/>
      </patternFill>
    </fill>
    <fill>
      <patternFill patternType="solid">
        <fgColor rgb="FFCCCCFF"/>
        <bgColor indexed="64"/>
      </patternFill>
    </fill>
    <fill>
      <patternFill patternType="solid">
        <fgColor rgb="FFE9E9ED"/>
        <bgColor indexed="64"/>
      </patternFill>
    </fill>
    <fill>
      <patternFill patternType="solid">
        <fgColor rgb="FFE6E6FA"/>
        <bgColor indexed="64"/>
      </patternFill>
    </fill>
    <fill>
      <patternFill patternType="solid">
        <fgColor rgb="FFF8F8FF"/>
        <bgColor indexed="64"/>
      </patternFill>
    </fill>
    <fill>
      <patternFill patternType="solid">
        <fgColor rgb="FF0000EE"/>
        <bgColor indexed="64"/>
      </patternFill>
    </fill>
    <fill>
      <patternFill patternType="solid">
        <fgColor rgb="FF6050DC"/>
        <bgColor indexed="64"/>
      </patternFill>
    </fill>
    <fill>
      <patternFill patternType="solid">
        <fgColor rgb="FF0000CD"/>
        <bgColor indexed="64"/>
      </patternFill>
    </fill>
    <fill>
      <patternFill patternType="solid">
        <fgColor rgb="FF5959AB"/>
        <bgColor indexed="64"/>
      </patternFill>
    </fill>
    <fill>
      <patternFill patternType="solid">
        <fgColor rgb="FF545AA7"/>
        <bgColor indexed="64"/>
      </patternFill>
    </fill>
    <fill>
      <patternFill patternType="solid">
        <fgColor rgb="FF0131B4"/>
        <bgColor indexed="64"/>
      </patternFill>
    </fill>
    <fill>
      <patternFill patternType="solid">
        <fgColor rgb="FF00009C"/>
        <bgColor indexed="64"/>
      </patternFill>
    </fill>
    <fill>
      <patternFill patternType="solid">
        <fgColor rgb="FF1B019B"/>
        <bgColor indexed="64"/>
      </patternFill>
    </fill>
    <fill>
      <patternFill patternType="solid">
        <fgColor rgb="FF4E5180"/>
        <bgColor indexed="64"/>
      </patternFill>
    </fill>
    <fill>
      <patternFill patternType="solid">
        <fgColor rgb="FF23238E"/>
        <bgColor indexed="64"/>
      </patternFill>
    </fill>
    <fill>
      <patternFill patternType="solid">
        <fgColor rgb="FF00008B"/>
        <bgColor indexed="64"/>
      </patternFill>
    </fill>
    <fill>
      <patternFill patternType="solid">
        <fgColor rgb="FF241882"/>
        <bgColor indexed="64"/>
      </patternFill>
    </fill>
    <fill>
      <patternFill patternType="solid">
        <fgColor rgb="FF000080"/>
        <bgColor indexed="64"/>
      </patternFill>
    </fill>
    <fill>
      <patternFill patternType="solid">
        <fgColor rgb="FF42426F"/>
        <bgColor indexed="64"/>
      </patternFill>
    </fill>
    <fill>
      <patternFill patternType="solid">
        <fgColor rgb="FF30267A"/>
        <bgColor indexed="64"/>
      </patternFill>
    </fill>
    <fill>
      <patternFill patternType="solid">
        <fgColor rgb="FF21177D"/>
        <bgColor indexed="64"/>
      </patternFill>
    </fill>
    <fill>
      <patternFill patternType="solid">
        <fgColor rgb="FF191970"/>
        <bgColor indexed="64"/>
      </patternFill>
    </fill>
    <fill>
      <patternFill patternType="solid">
        <fgColor rgb="FF0F056B"/>
        <bgColor indexed="64"/>
      </patternFill>
    </fill>
    <fill>
      <patternFill patternType="solid">
        <fgColor rgb="FF272458"/>
        <bgColor indexed="64"/>
      </patternFill>
    </fill>
    <fill>
      <patternFill patternType="solid">
        <fgColor rgb="FF2F2F4F"/>
        <bgColor indexed="64"/>
      </patternFill>
    </fill>
    <fill>
      <patternFill patternType="solid">
        <fgColor rgb="FF252440"/>
        <bgColor indexed="64"/>
      </patternFill>
    </fill>
    <fill>
      <patternFill patternType="solid">
        <fgColor rgb="FF000010"/>
        <bgColor indexed="64"/>
      </patternFill>
    </fill>
    <fill>
      <patternFill patternType="solid">
        <fgColor rgb="FF2C75FF"/>
        <bgColor indexed="64"/>
      </patternFill>
    </fill>
    <fill>
      <patternFill patternType="solid">
        <fgColor rgb="FF4876FF"/>
        <bgColor indexed="64"/>
      </patternFill>
    </fill>
    <fill>
      <patternFill patternType="solid">
        <fgColor rgb="FFB3BCE2"/>
        <bgColor indexed="64"/>
      </patternFill>
    </fill>
    <fill>
      <patternFill patternType="solid">
        <fgColor rgb="FFE6E8FA"/>
        <bgColor indexed="64"/>
      </patternFill>
    </fill>
    <fill>
      <patternFill patternType="solid">
        <fgColor rgb="FF436EEE"/>
        <bgColor indexed="64"/>
      </patternFill>
    </fill>
    <fill>
      <patternFill patternType="solid">
        <fgColor rgb="FF4169E1"/>
        <bgColor indexed="64"/>
      </patternFill>
    </fill>
    <fill>
      <patternFill patternType="solid">
        <fgColor rgb="FF8791BF"/>
        <bgColor indexed="64"/>
      </patternFill>
    </fill>
    <fill>
      <patternFill patternType="solid">
        <fgColor rgb="FF8C92AC"/>
        <bgColor indexed="64"/>
      </patternFill>
    </fill>
    <fill>
      <patternFill patternType="solid">
        <fgColor rgb="FF3A5FCD"/>
        <bgColor indexed="64"/>
      </patternFill>
    </fill>
    <fill>
      <patternFill patternType="solid">
        <fgColor rgb="FF6C79B8"/>
        <bgColor indexed="64"/>
      </patternFill>
    </fill>
    <fill>
      <patternFill patternType="solid">
        <fgColor rgb="FF4156C5"/>
        <bgColor indexed="64"/>
      </patternFill>
    </fill>
    <fill>
      <patternFill patternType="solid">
        <fgColor rgb="FF686F8C"/>
        <bgColor indexed="64"/>
      </patternFill>
    </fill>
    <fill>
      <patternFill patternType="solid">
        <fgColor rgb="FF003399"/>
        <bgColor indexed="64"/>
      </patternFill>
    </fill>
    <fill>
      <patternFill patternType="solid">
        <fgColor rgb="FF27408B"/>
        <bgColor indexed="64"/>
      </patternFill>
    </fill>
    <fill>
      <patternFill patternType="solid">
        <fgColor rgb="FF4C516D"/>
        <bgColor indexed="64"/>
      </patternFill>
    </fill>
    <fill>
      <patternFill patternType="solid">
        <fgColor rgb="FF002266"/>
        <bgColor indexed="64"/>
      </patternFill>
    </fill>
    <fill>
      <patternFill patternType="solid">
        <fgColor rgb="FF6600FF"/>
        <bgColor indexed="64"/>
      </patternFill>
    </fill>
    <fill>
      <patternFill patternType="solid">
        <fgColor rgb="FF7B68EE"/>
        <bgColor indexed="64"/>
      </patternFill>
    </fill>
    <fill>
      <patternFill patternType="solid">
        <fgColor rgb="FF9683EC"/>
        <bgColor indexed="64"/>
      </patternFill>
    </fill>
    <fill>
      <patternFill patternType="solid">
        <fgColor rgb="FF836FFF"/>
        <bgColor indexed="64"/>
      </patternFill>
    </fill>
    <fill>
      <patternFill patternType="solid">
        <fgColor rgb="FF8470FF"/>
        <bgColor indexed="64"/>
      </patternFill>
    </fill>
    <fill>
      <patternFill patternType="solid">
        <fgColor rgb="FF7A67EE"/>
        <bgColor indexed="64"/>
      </patternFill>
    </fill>
    <fill>
      <patternFill patternType="solid">
        <fgColor rgb="FF791CF8"/>
        <bgColor indexed="64"/>
      </patternFill>
    </fill>
    <fill>
      <patternFill patternType="solid">
        <fgColor rgb="FF6A5ACD"/>
        <bgColor indexed="64"/>
      </patternFill>
    </fill>
    <fill>
      <patternFill patternType="solid">
        <fgColor rgb="FF6959CD"/>
        <bgColor indexed="64"/>
      </patternFill>
    </fill>
    <fill>
      <patternFill patternType="solid">
        <fgColor rgb="FF8C82B6"/>
        <bgColor indexed="64"/>
      </patternFill>
    </fill>
    <fill>
      <patternFill patternType="solid">
        <fgColor rgb="FF9690AB"/>
        <bgColor indexed="64"/>
      </patternFill>
    </fill>
    <fill>
      <patternFill patternType="solid">
        <fgColor rgb="FF7E73B8"/>
        <bgColor indexed="64"/>
      </patternFill>
    </fill>
    <fill>
      <patternFill patternType="solid">
        <fgColor rgb="FF604E97"/>
        <bgColor indexed="64"/>
      </patternFill>
    </fill>
    <fill>
      <patternFill patternType="solid">
        <fgColor rgb="FF483D8B"/>
        <bgColor indexed="64"/>
      </patternFill>
    </fill>
    <fill>
      <patternFill patternType="solid">
        <fgColor rgb="FF473C8B"/>
        <bgColor indexed="64"/>
      </patternFill>
    </fill>
    <fill>
      <patternFill patternType="solid">
        <fgColor rgb="FF2E006C"/>
        <bgColor indexed="64"/>
      </patternFill>
    </fill>
    <fill>
      <patternFill patternType="solid">
        <fgColor rgb="FFBCEE68"/>
        <bgColor indexed="64"/>
      </patternFill>
    </fill>
    <fill>
      <patternFill patternType="solid">
        <fgColor rgb="FFC0FF3E"/>
        <bgColor indexed="64"/>
      </patternFill>
    </fill>
    <fill>
      <patternFill patternType="solid">
        <fgColor rgb="FFBEF574"/>
        <bgColor indexed="64"/>
      </patternFill>
    </fill>
    <fill>
      <patternFill patternType="solid">
        <fgColor rgb="FFCAFF70"/>
        <bgColor indexed="64"/>
      </patternFill>
    </fill>
    <fill>
      <patternFill patternType="solid">
        <fgColor rgb="FFFBFCFA"/>
        <bgColor indexed="64"/>
      </patternFill>
    </fill>
    <fill>
      <patternFill patternType="solid">
        <fgColor rgb="FFB3EE3A"/>
        <bgColor indexed="64"/>
      </patternFill>
    </fill>
    <fill>
      <patternFill patternType="solid">
        <fgColor rgb="FFA5D152"/>
        <bgColor indexed="64"/>
      </patternFill>
    </fill>
    <fill>
      <patternFill patternType="solid">
        <fgColor rgb="FFA2CD5A"/>
        <bgColor indexed="64"/>
      </patternFill>
    </fill>
    <fill>
      <patternFill patternType="solid">
        <fgColor rgb="FF9ACD32"/>
        <bgColor indexed="64"/>
      </patternFill>
    </fill>
    <fill>
      <patternFill patternType="solid">
        <fgColor rgb="FF99CC32"/>
        <bgColor indexed="64"/>
      </patternFill>
    </fill>
    <fill>
      <patternFill patternType="solid">
        <fgColor rgb="FF6E8B3D"/>
        <bgColor indexed="64"/>
      </patternFill>
    </fill>
    <fill>
      <patternFill patternType="solid">
        <fgColor rgb="FF6B8E23"/>
        <bgColor indexed="64"/>
      </patternFill>
    </fill>
    <fill>
      <patternFill patternType="solid">
        <fgColor rgb="FF698B22"/>
        <bgColor indexed="64"/>
      </patternFill>
    </fill>
    <fill>
      <patternFill patternType="solid">
        <fgColor rgb="FF556B2F"/>
        <bgColor indexed="64"/>
      </patternFill>
    </fill>
    <fill>
      <patternFill patternType="solid">
        <fgColor rgb="FF31362B"/>
        <bgColor indexed="64"/>
      </patternFill>
    </fill>
    <fill>
      <patternFill patternType="solid">
        <fgColor rgb="FFC2F732"/>
        <bgColor indexed="64"/>
      </patternFill>
    </fill>
    <fill>
      <patternFill patternType="solid">
        <fgColor rgb="FF8DB600"/>
        <bgColor indexed="64"/>
      </patternFill>
    </fill>
    <fill>
      <patternFill patternType="solid">
        <fgColor rgb="FF7E9F2E"/>
        <bgColor indexed="64"/>
      </patternFill>
    </fill>
    <fill>
      <patternFill patternType="solid">
        <fgColor rgb="FF708D23"/>
        <bgColor indexed="64"/>
      </patternFill>
    </fill>
    <fill>
      <patternFill patternType="solid">
        <fgColor rgb="FF596643"/>
        <bgColor indexed="64"/>
      </patternFill>
    </fill>
    <fill>
      <patternFill patternType="solid">
        <fgColor rgb="FF515744"/>
        <bgColor indexed="64"/>
      </patternFill>
    </fill>
    <fill>
      <patternFill patternType="solid">
        <fgColor rgb="FF4A5D23"/>
        <bgColor indexed="64"/>
      </patternFill>
    </fill>
    <fill>
      <patternFill patternType="solid">
        <fgColor rgb="FF404F00"/>
        <bgColor indexed="64"/>
      </patternFill>
    </fill>
    <fill>
      <patternFill patternType="solid">
        <fgColor rgb="FF232F00"/>
        <bgColor indexed="64"/>
      </patternFill>
    </fill>
    <fill>
      <patternFill patternType="solid">
        <fgColor rgb="FF9EFD38"/>
        <bgColor indexed="64"/>
      </patternFill>
    </fill>
    <fill>
      <patternFill patternType="solid">
        <fgColor rgb="FFADFF2F"/>
        <bgColor indexed="64"/>
      </patternFill>
    </fill>
    <fill>
      <patternFill patternType="solid">
        <fgColor rgb="FF9FE855"/>
        <bgColor indexed="64"/>
      </patternFill>
    </fill>
    <fill>
      <patternFill patternType="solid">
        <fgColor rgb="FF7BA05B"/>
        <bgColor indexed="64"/>
      </patternFill>
    </fill>
    <fill>
      <patternFill patternType="solid">
        <fgColor rgb="FF568203"/>
        <bgColor indexed="64"/>
      </patternFill>
    </fill>
    <fill>
      <patternFill patternType="solid">
        <fgColor rgb="FF00FFFF"/>
        <bgColor indexed="64"/>
      </patternFill>
    </fill>
    <fill>
      <patternFill patternType="solid">
        <fgColor rgb="FFB4CDCD"/>
        <bgColor indexed="64"/>
      </patternFill>
    </fill>
    <fill>
      <patternFill patternType="solid">
        <fgColor rgb="FF8DEEEE"/>
        <bgColor indexed="64"/>
      </patternFill>
    </fill>
    <fill>
      <patternFill patternType="solid">
        <fgColor rgb="FF79F8F8"/>
        <bgColor indexed="64"/>
      </patternFill>
    </fill>
    <fill>
      <patternFill patternType="solid">
        <fgColor rgb="FFC1CDCD"/>
        <bgColor indexed="64"/>
      </patternFill>
    </fill>
    <fill>
      <patternFill patternType="solid">
        <fgColor rgb="FFADEAEA"/>
        <bgColor indexed="64"/>
      </patternFill>
    </fill>
    <fill>
      <patternFill patternType="solid">
        <fgColor rgb="FFAEEEEE"/>
        <bgColor indexed="64"/>
      </patternFill>
    </fill>
    <fill>
      <patternFill patternType="solid">
        <fgColor rgb="FFAFEEEE"/>
        <bgColor indexed="64"/>
      </patternFill>
    </fill>
    <fill>
      <patternFill patternType="solid">
        <fgColor rgb="FF97FFFF"/>
        <bgColor indexed="64"/>
      </patternFill>
    </fill>
    <fill>
      <patternFill patternType="solid">
        <fgColor rgb="FFD1EEEE"/>
        <bgColor indexed="64"/>
      </patternFill>
    </fill>
    <fill>
      <patternFill patternType="solid">
        <fgColor rgb="FFBBFFFF"/>
        <bgColor indexed="64"/>
      </patternFill>
    </fill>
    <fill>
      <patternFill patternType="solid">
        <fgColor rgb="FFE0EEEE"/>
        <bgColor indexed="64"/>
      </patternFill>
    </fill>
    <fill>
      <patternFill patternType="solid">
        <fgColor rgb="FFE0FFFF"/>
        <bgColor indexed="64"/>
      </patternFill>
    </fill>
    <fill>
      <patternFill patternType="solid">
        <fgColor rgb="FFF0FFFF"/>
        <bgColor indexed="64"/>
      </patternFill>
    </fill>
    <fill>
      <patternFill patternType="solid">
        <fgColor rgb="FFF2FFFF"/>
        <bgColor indexed="64"/>
      </patternFill>
    </fill>
    <fill>
      <patternFill patternType="solid">
        <fgColor rgb="FFF4FEFE"/>
        <bgColor indexed="64"/>
      </patternFill>
    </fill>
    <fill>
      <patternFill patternType="solid">
        <fgColor rgb="FFF6FEFE"/>
        <bgColor indexed="64"/>
      </patternFill>
    </fill>
    <fill>
      <patternFill patternType="solid">
        <fgColor rgb="FF2BFAFA"/>
        <bgColor indexed="64"/>
      </patternFill>
    </fill>
    <fill>
      <patternFill patternType="solid">
        <fgColor rgb="FF96CDCD"/>
        <bgColor indexed="64"/>
      </patternFill>
    </fill>
    <fill>
      <patternFill patternType="solid">
        <fgColor rgb="FF70DBDB"/>
        <bgColor indexed="64"/>
      </patternFill>
    </fill>
    <fill>
      <patternFill patternType="solid">
        <fgColor rgb="FF80D0D0"/>
        <bgColor indexed="64"/>
      </patternFill>
    </fill>
    <fill>
      <patternFill patternType="solid">
        <fgColor rgb="FF00EEEE"/>
        <bgColor indexed="64"/>
      </patternFill>
    </fill>
    <fill>
      <patternFill patternType="solid">
        <fgColor rgb="FF79CDCD"/>
        <bgColor indexed="64"/>
      </patternFill>
    </fill>
    <fill>
      <patternFill patternType="solid">
        <fgColor rgb="FF48D1CC"/>
        <bgColor indexed="64"/>
      </patternFill>
    </fill>
    <fill>
      <patternFill patternType="solid">
        <fgColor rgb="FF00CED1"/>
        <bgColor indexed="64"/>
      </patternFill>
    </fill>
    <fill>
      <patternFill patternType="solid">
        <fgColor rgb="FF00CDCD"/>
        <bgColor indexed="64"/>
      </patternFill>
    </fill>
    <fill>
      <patternFill patternType="solid">
        <fgColor rgb="FF00CCCB"/>
        <bgColor indexed="64"/>
      </patternFill>
    </fill>
    <fill>
      <patternFill patternType="solid">
        <fgColor rgb="FF838B8B"/>
        <bgColor indexed="64"/>
      </patternFill>
    </fill>
    <fill>
      <patternFill patternType="solid">
        <fgColor rgb="FF5F9EA0"/>
        <bgColor indexed="64"/>
      </patternFill>
    </fill>
    <fill>
      <patternFill patternType="solid">
        <fgColor rgb="FF5F9F9F"/>
        <bgColor indexed="64"/>
      </patternFill>
    </fill>
    <fill>
      <patternFill patternType="solid">
        <fgColor rgb="FF7A8B8B"/>
        <bgColor indexed="64"/>
      </patternFill>
    </fill>
    <fill>
      <patternFill patternType="solid">
        <fgColor rgb="FF668B8B"/>
        <bgColor indexed="64"/>
      </patternFill>
    </fill>
    <fill>
      <patternFill patternType="solid">
        <fgColor rgb="FF528B8B"/>
        <bgColor indexed="64"/>
      </patternFill>
    </fill>
    <fill>
      <patternFill patternType="solid">
        <fgColor rgb="FF008E8E"/>
        <bgColor indexed="64"/>
      </patternFill>
    </fill>
    <fill>
      <patternFill patternType="solid">
        <fgColor rgb="FF008B8B"/>
        <bgColor indexed="64"/>
      </patternFill>
    </fill>
    <fill>
      <patternFill patternType="solid">
        <fgColor rgb="FF008080"/>
        <bgColor indexed="64"/>
      </patternFill>
    </fill>
    <fill>
      <patternFill patternType="solid">
        <fgColor rgb="FF2F4F4F"/>
        <bgColor indexed="64"/>
      </patternFill>
    </fill>
    <fill>
      <patternFill patternType="solid">
        <fgColor rgb="FF004B49"/>
        <bgColor indexed="64"/>
      </patternFill>
    </fill>
    <fill>
      <patternFill patternType="solid">
        <fgColor rgb="FF002A29"/>
        <bgColor indexed="64"/>
      </patternFill>
    </fill>
    <fill>
      <patternFill patternType="solid">
        <fgColor rgb="FF0B1616"/>
        <bgColor indexed="64"/>
      </patternFill>
    </fill>
    <fill>
      <patternFill patternType="solid">
        <fgColor rgb="FF00F5FF"/>
        <bgColor indexed="64"/>
      </patternFill>
    </fill>
    <fill>
      <patternFill patternType="solid">
        <fgColor rgb="FF9CD1DC"/>
        <bgColor indexed="64"/>
      </patternFill>
    </fill>
    <fill>
      <patternFill patternType="solid">
        <fgColor rgb="FF8EE5EE"/>
        <bgColor indexed="64"/>
      </patternFill>
    </fill>
    <fill>
      <patternFill patternType="solid">
        <fgColor rgb="FFB0E0E6"/>
        <bgColor indexed="64"/>
      </patternFill>
    </fill>
    <fill>
      <patternFill patternType="solid">
        <fgColor rgb="FF98F5FF"/>
        <bgColor indexed="64"/>
      </patternFill>
    </fill>
    <fill>
      <patternFill patternType="solid">
        <fgColor rgb="FF00E5EE"/>
        <bgColor indexed="64"/>
      </patternFill>
    </fill>
    <fill>
      <patternFill patternType="solid">
        <fgColor rgb="FF7AC5CD"/>
        <bgColor indexed="64"/>
      </patternFill>
    </fill>
    <fill>
      <patternFill patternType="solid">
        <fgColor rgb="FF00C5CD"/>
        <bgColor indexed="64"/>
      </patternFill>
    </fill>
    <fill>
      <patternFill patternType="solid">
        <fgColor rgb="FF03B4C8"/>
        <bgColor indexed="64"/>
      </patternFill>
    </fill>
    <fill>
      <patternFill patternType="solid">
        <fgColor rgb="FF798081"/>
        <bgColor indexed="64"/>
      </patternFill>
    </fill>
    <fill>
      <patternFill patternType="solid">
        <fgColor rgb="FF53868B"/>
        <bgColor indexed="64"/>
      </patternFill>
    </fill>
    <fill>
      <patternFill patternType="solid">
        <fgColor rgb="FF048B9A"/>
        <bgColor indexed="64"/>
      </patternFill>
    </fill>
    <fill>
      <patternFill patternType="solid">
        <fgColor rgb="FF00868B"/>
        <bgColor indexed="64"/>
      </patternFill>
    </fill>
    <fill>
      <patternFill patternType="solid">
        <fgColor rgb="FF25FDE9"/>
        <bgColor indexed="64"/>
      </patternFill>
    </fill>
    <fill>
      <patternFill patternType="solid">
        <fgColor rgb="FF40E0D0"/>
        <bgColor indexed="64"/>
      </patternFill>
    </fill>
    <fill>
      <patternFill patternType="solid">
        <fgColor rgb="FF66ADA4"/>
        <bgColor indexed="64"/>
      </patternFill>
    </fill>
    <fill>
      <patternFill patternType="solid">
        <fgColor rgb="FF20B2AA"/>
        <bgColor indexed="64"/>
      </patternFill>
    </fill>
    <fill>
      <patternFill patternType="solid">
        <fgColor rgb="FF008882"/>
        <bgColor indexed="64"/>
      </patternFill>
    </fill>
    <fill>
      <patternFill patternType="solid">
        <fgColor rgb="FF317873"/>
        <bgColor indexed="64"/>
      </patternFill>
    </fill>
    <fill>
      <patternFill patternType="solid">
        <fgColor rgb="FF007A74"/>
        <bgColor indexed="64"/>
      </patternFill>
    </fill>
    <fill>
      <patternFill patternType="solid">
        <fgColor rgb="FF01796F"/>
        <bgColor indexed="64"/>
      </patternFill>
    </fill>
    <fill>
      <patternFill patternType="solid">
        <fgColor rgb="FF00443F"/>
        <bgColor indexed="64"/>
      </patternFill>
    </fill>
    <fill>
      <patternFill patternType="solid">
        <fgColor rgb="FFC7E6D7"/>
        <bgColor indexed="64"/>
      </patternFill>
    </fill>
    <fill>
      <patternFill patternType="solid">
        <fgColor rgb="FFF5FFFA"/>
        <bgColor indexed="64"/>
      </patternFill>
    </fill>
    <fill>
      <patternFill patternType="solid">
        <fgColor rgb="FF8ED1B2"/>
        <bgColor indexed="64"/>
      </patternFill>
    </fill>
    <fill>
      <patternFill patternType="solid">
        <fgColor rgb="FF8DA399"/>
        <bgColor indexed="64"/>
      </patternFill>
    </fill>
    <fill>
      <patternFill patternType="solid">
        <fgColor rgb="FF83A697"/>
        <bgColor indexed="64"/>
      </patternFill>
    </fill>
    <fill>
      <patternFill patternType="solid">
        <fgColor rgb="FF6AAB8E"/>
        <bgColor indexed="64"/>
      </patternFill>
    </fill>
    <fill>
      <patternFill patternType="solid">
        <fgColor rgb="FF3EB489"/>
        <bgColor indexed="64"/>
      </patternFill>
    </fill>
    <fill>
      <patternFill patternType="solid">
        <fgColor rgb="FF029D74"/>
        <bgColor indexed="64"/>
      </patternFill>
    </fill>
    <fill>
      <patternFill patternType="solid">
        <fgColor rgb="FF238E68"/>
        <bgColor indexed="64"/>
      </patternFill>
    </fill>
    <fill>
      <patternFill patternType="solid">
        <fgColor rgb="FF3B7861"/>
        <bgColor indexed="64"/>
      </patternFill>
    </fill>
    <fill>
      <patternFill patternType="solid">
        <fgColor rgb="FF007959"/>
        <bgColor indexed="64"/>
      </patternFill>
    </fill>
    <fill>
      <patternFill patternType="solid">
        <fgColor rgb="FF00543D"/>
        <bgColor indexed="64"/>
      </patternFill>
    </fill>
    <fill>
      <patternFill patternType="solid">
        <fgColor rgb="FF76EEC6"/>
        <bgColor indexed="64"/>
      </patternFill>
    </fill>
    <fill>
      <patternFill patternType="solid">
        <fgColor rgb="FF97DFC6"/>
        <bgColor indexed="64"/>
      </patternFill>
    </fill>
    <fill>
      <patternFill patternType="solid">
        <fgColor rgb="FF7FFFD4"/>
        <bgColor indexed="64"/>
      </patternFill>
    </fill>
    <fill>
      <patternFill patternType="solid">
        <fgColor rgb="FFDFEDE8"/>
        <bgColor indexed="64"/>
      </patternFill>
    </fill>
    <fill>
      <patternFill patternType="solid">
        <fgColor rgb="FF66CDAA"/>
        <bgColor indexed="64"/>
      </patternFill>
    </fill>
    <fill>
      <patternFill patternType="solid">
        <fgColor rgb="FF7D8984"/>
        <bgColor indexed="64"/>
      </patternFill>
    </fill>
    <fill>
      <patternFill patternType="solid">
        <fgColor rgb="FF649B88"/>
        <bgColor indexed="64"/>
      </patternFill>
    </fill>
    <fill>
      <patternFill patternType="solid">
        <fgColor rgb="FF458B74"/>
        <bgColor indexed="64"/>
      </patternFill>
    </fill>
    <fill>
      <patternFill patternType="solid">
        <fgColor rgb="FF5E716A"/>
        <bgColor indexed="64"/>
      </patternFill>
    </fill>
    <fill>
      <patternFill patternType="solid">
        <fgColor rgb="FF40826D"/>
        <bgColor indexed="64"/>
      </patternFill>
    </fill>
    <fill>
      <patternFill patternType="solid">
        <fgColor rgb="FF1B4D3E"/>
        <bgColor indexed="64"/>
      </patternFill>
    </fill>
    <fill>
      <patternFill patternType="solid">
        <fgColor rgb="FF1C352D"/>
        <bgColor indexed="64"/>
      </patternFill>
    </fill>
    <fill>
      <patternFill patternType="solid">
        <fgColor rgb="FF1E2321"/>
        <bgColor indexed="64"/>
      </patternFill>
    </fill>
    <fill>
      <patternFill patternType="solid">
        <fgColor rgb="FF1A2421"/>
        <bgColor indexed="64"/>
      </patternFill>
    </fill>
    <fill>
      <patternFill patternType="solid">
        <fgColor rgb="FF00FA9A"/>
        <bgColor indexed="64"/>
      </patternFill>
    </fill>
    <fill>
      <patternFill patternType="solid">
        <fgColor rgb="FF008856"/>
        <bgColor indexed="64"/>
      </patternFill>
    </fill>
    <fill>
      <patternFill patternType="solid">
        <fgColor rgb="FFFF6EC7"/>
        <bgColor indexed="64"/>
      </patternFill>
    </fill>
    <fill>
      <patternFill patternType="solid">
        <fgColor rgb="FFCC3299"/>
        <bgColor indexed="64"/>
      </patternFill>
    </fill>
    <fill>
      <patternFill patternType="solid">
        <fgColor rgb="FFCD2990"/>
        <bgColor indexed="64"/>
      </patternFill>
    </fill>
    <fill>
      <patternFill patternType="solid">
        <fgColor rgb="FF965578"/>
        <bgColor indexed="64"/>
      </patternFill>
    </fill>
    <fill>
      <patternFill patternType="solid">
        <fgColor rgb="FF8B1C62"/>
        <bgColor indexed="64"/>
      </patternFill>
    </fill>
    <fill>
      <patternFill patternType="solid">
        <fgColor rgb="FF54133B"/>
        <bgColor indexed="64"/>
      </patternFill>
    </fill>
    <fill>
      <patternFill patternType="solid">
        <fgColor rgb="FF38152C"/>
        <bgColor indexed="64"/>
      </patternFill>
    </fill>
    <fill>
      <patternFill patternType="solid">
        <fgColor rgb="FF370028"/>
        <bgColor indexed="64"/>
      </patternFill>
    </fill>
    <fill>
      <patternFill patternType="solid">
        <fgColor rgb="FFBFB9BD"/>
        <bgColor indexed="64"/>
      </patternFill>
    </fill>
    <fill>
      <patternFill patternType="solid">
        <fgColor rgb="FFB784A7"/>
        <bgColor indexed="64"/>
      </patternFill>
    </fill>
    <fill>
      <patternFill patternType="solid">
        <fgColor rgb="FFAA8A9E"/>
        <bgColor indexed="64"/>
      </patternFill>
    </fill>
    <fill>
      <patternFill patternType="solid">
        <fgColor rgb="FF997A8D"/>
        <bgColor indexed="64"/>
      </patternFill>
    </fill>
    <fill>
      <patternFill patternType="solid">
        <fgColor rgb="FF8B8589"/>
        <bgColor indexed="64"/>
      </patternFill>
    </fill>
    <fill>
      <patternFill patternType="solid">
        <fgColor rgb="FF9E4F88"/>
        <bgColor indexed="64"/>
      </patternFill>
    </fill>
    <fill>
      <patternFill patternType="solid">
        <fgColor rgb="FF836479"/>
        <bgColor indexed="64"/>
      </patternFill>
    </fill>
    <fill>
      <patternFill patternType="solid">
        <fgColor rgb="FFA10684"/>
        <bgColor indexed="64"/>
      </patternFill>
    </fill>
    <fill>
      <patternFill patternType="solid">
        <fgColor rgb="FF723E64"/>
        <bgColor indexed="64"/>
      </patternFill>
    </fill>
    <fill>
      <patternFill patternType="solid">
        <fgColor rgb="FF6A455D"/>
        <bgColor indexed="64"/>
      </patternFill>
    </fill>
    <fill>
      <patternFill patternType="solid">
        <fgColor rgb="FFF9429E"/>
        <bgColor indexed="64"/>
      </patternFill>
    </fill>
    <fill>
      <patternFill patternType="solid">
        <fgColor rgb="FFEE6AA7"/>
        <bgColor indexed="64"/>
      </patternFill>
    </fill>
    <fill>
      <patternFill patternType="solid">
        <fgColor rgb="FFFF1CAE"/>
        <bgColor indexed="64"/>
      </patternFill>
    </fill>
    <fill>
      <patternFill patternType="solid">
        <fgColor rgb="FFFF34B3"/>
        <bgColor indexed="64"/>
      </patternFill>
    </fill>
    <fill>
      <patternFill patternType="solid">
        <fgColor rgb="FFFF69B4"/>
        <bgColor indexed="64"/>
      </patternFill>
    </fill>
    <fill>
      <patternFill patternType="solid">
        <fgColor rgb="FFFF6EB4"/>
        <bgColor indexed="64"/>
      </patternFill>
    </fill>
    <fill>
      <patternFill patternType="solid">
        <fgColor rgb="FFE8CCD7"/>
        <bgColor indexed="64"/>
      </patternFill>
    </fill>
    <fill>
      <patternFill patternType="solid">
        <fgColor rgb="FFE8E3E5"/>
        <bgColor indexed="64"/>
      </patternFill>
    </fill>
    <fill>
      <patternFill patternType="solid">
        <fgColor rgb="FFEEE0E5"/>
        <bgColor indexed="64"/>
      </patternFill>
    </fill>
    <fill>
      <patternFill patternType="solid">
        <fgColor rgb="FFFEE7F0"/>
        <bgColor indexed="64"/>
      </patternFill>
    </fill>
    <fill>
      <patternFill patternType="solid">
        <fgColor rgb="FFC3A6B1"/>
        <bgColor indexed="64"/>
      </patternFill>
    </fill>
    <fill>
      <patternFill patternType="solid">
        <fgColor rgb="FFDE6FA1"/>
        <bgColor indexed="64"/>
      </patternFill>
    </fill>
    <fill>
      <patternFill patternType="solid">
        <fgColor rgb="FFEE30A7"/>
        <bgColor indexed="64"/>
      </patternFill>
    </fill>
    <fill>
      <patternFill patternType="solid">
        <fgColor rgb="FFCD6090"/>
        <bgColor indexed="64"/>
      </patternFill>
    </fill>
    <fill>
      <patternFill patternType="solid">
        <fgColor rgb="FFC4698F"/>
        <bgColor indexed="64"/>
      </patternFill>
    </fill>
    <fill>
      <patternFill patternType="solid">
        <fgColor rgb="FFD02090"/>
        <bgColor indexed="64"/>
      </patternFill>
    </fill>
    <fill>
      <patternFill patternType="solid">
        <fgColor rgb="FFC71585"/>
        <bgColor indexed="64"/>
      </patternFill>
    </fill>
    <fill>
      <patternFill patternType="solid">
        <fgColor rgb="FF8B8386"/>
        <bgColor indexed="64"/>
      </patternFill>
    </fill>
    <fill>
      <patternFill patternType="solid">
        <fgColor rgb="FF8B3A62"/>
        <bgColor indexed="64"/>
      </patternFill>
    </fill>
    <fill>
      <patternFill patternType="solid">
        <fgColor rgb="FF811453"/>
        <bgColor indexed="64"/>
      </patternFill>
    </fill>
    <fill>
      <patternFill patternType="solid">
        <fgColor rgb="FF78184A"/>
        <bgColor indexed="64"/>
      </patternFill>
    </fill>
    <fill>
      <patternFill patternType="solid">
        <fgColor rgb="FFBABABA"/>
        <bgColor indexed="64"/>
      </patternFill>
    </fill>
    <fill>
      <patternFill patternType="solid">
        <fgColor rgb="FFBBBBBB"/>
        <bgColor indexed="64"/>
      </patternFill>
    </fill>
    <fill>
      <patternFill patternType="solid">
        <fgColor rgb="FFBDBDBD"/>
        <bgColor indexed="64"/>
      </patternFill>
    </fill>
    <fill>
      <patternFill patternType="solid">
        <fgColor rgb="FFBEBEBE"/>
        <bgColor indexed="64"/>
      </patternFill>
    </fill>
    <fill>
      <patternFill patternType="solid">
        <fgColor rgb="FFC0C0C0"/>
        <bgColor indexed="64"/>
      </patternFill>
    </fill>
    <fill>
      <patternFill patternType="solid">
        <fgColor rgb="FFC2C2C2"/>
        <bgColor indexed="64"/>
      </patternFill>
    </fill>
    <fill>
      <patternFill patternType="solid">
        <fgColor rgb="FFC4C4C4"/>
        <bgColor indexed="64"/>
      </patternFill>
    </fill>
    <fill>
      <patternFill patternType="solid">
        <fgColor rgb="FFC7C7C7"/>
        <bgColor indexed="64"/>
      </patternFill>
    </fill>
    <fill>
      <patternFill patternType="solid">
        <fgColor rgb="FFC9C9C9"/>
        <bgColor indexed="64"/>
      </patternFill>
    </fill>
    <fill>
      <patternFill patternType="solid">
        <fgColor rgb="FFCCCCCC"/>
        <bgColor indexed="64"/>
      </patternFill>
    </fill>
    <fill>
      <patternFill patternType="solid">
        <fgColor rgb="FFCDCDCD"/>
        <bgColor indexed="64"/>
      </patternFill>
    </fill>
    <fill>
      <patternFill patternType="solid">
        <fgColor rgb="FFCECECE"/>
        <bgColor indexed="64"/>
      </patternFill>
    </fill>
    <fill>
      <patternFill patternType="solid">
        <fgColor rgb="FFCFCFCF"/>
        <bgColor indexed="64"/>
      </patternFill>
    </fill>
    <fill>
      <patternFill patternType="solid">
        <fgColor rgb="FFD1D1D1"/>
        <bgColor indexed="64"/>
      </patternFill>
    </fill>
    <fill>
      <patternFill patternType="solid">
        <fgColor rgb="FFD3D3D3"/>
        <bgColor indexed="64"/>
      </patternFill>
    </fill>
    <fill>
      <patternFill patternType="solid">
        <fgColor rgb="FFD4D4D4"/>
        <bgColor indexed="64"/>
      </patternFill>
    </fill>
    <fill>
      <patternFill patternType="solid">
        <fgColor rgb="FFD6D6D6"/>
        <bgColor indexed="64"/>
      </patternFill>
    </fill>
    <fill>
      <patternFill patternType="solid">
        <fgColor rgb="FFD9D9D9"/>
        <bgColor indexed="64"/>
      </patternFill>
    </fill>
    <fill>
      <patternFill patternType="solid">
        <fgColor rgb="FFDBDBDB"/>
        <bgColor indexed="64"/>
      </patternFill>
    </fill>
    <fill>
      <patternFill patternType="solid">
        <fgColor rgb="FFDCDCDC"/>
        <bgColor indexed="64"/>
      </patternFill>
    </fill>
    <fill>
      <patternFill patternType="solid">
        <fgColor rgb="FFDDDDDD"/>
        <bgColor indexed="64"/>
      </patternFill>
    </fill>
    <fill>
      <patternFill patternType="solid">
        <fgColor rgb="FFDEDEDE"/>
        <bgColor indexed="64"/>
      </patternFill>
    </fill>
    <fill>
      <patternFill patternType="solid">
        <fgColor rgb="FFE0E0E0"/>
        <bgColor indexed="64"/>
      </patternFill>
    </fill>
    <fill>
      <patternFill patternType="solid">
        <fgColor rgb="FFE3E3E3"/>
        <bgColor indexed="64"/>
      </patternFill>
    </fill>
    <fill>
      <patternFill patternType="solid">
        <fgColor rgb="FFE5E5E5"/>
        <bgColor indexed="64"/>
      </patternFill>
    </fill>
    <fill>
      <patternFill patternType="solid">
        <fgColor rgb="FFE8E8E8"/>
        <bgColor indexed="64"/>
      </patternFill>
    </fill>
    <fill>
      <patternFill patternType="solid">
        <fgColor rgb="FFEBEBEB"/>
        <bgColor indexed="64"/>
      </patternFill>
    </fill>
    <fill>
      <patternFill patternType="solid">
        <fgColor rgb="FFEDEDED"/>
        <bgColor indexed="64"/>
      </patternFill>
    </fill>
    <fill>
      <patternFill patternType="solid">
        <fgColor rgb="FFEEEEEE"/>
        <bgColor indexed="64"/>
      </patternFill>
    </fill>
    <fill>
      <patternFill patternType="solid">
        <fgColor rgb="FFEFEFEF"/>
        <bgColor indexed="64"/>
      </patternFill>
    </fill>
    <fill>
      <patternFill patternType="solid">
        <fgColor rgb="FFF0F0F0"/>
        <bgColor indexed="64"/>
      </patternFill>
    </fill>
    <fill>
      <patternFill patternType="solid">
        <fgColor rgb="FFF2F2F2"/>
        <bgColor indexed="64"/>
      </patternFill>
    </fill>
    <fill>
      <patternFill patternType="solid">
        <fgColor rgb="FFF5F5F5"/>
        <bgColor indexed="64"/>
      </patternFill>
    </fill>
    <fill>
      <patternFill patternType="solid">
        <fgColor rgb="FFF7F7F7"/>
        <bgColor indexed="64"/>
      </patternFill>
    </fill>
    <fill>
      <patternFill patternType="solid">
        <fgColor rgb="FFFAFAFA"/>
        <bgColor indexed="64"/>
      </patternFill>
    </fill>
    <fill>
      <patternFill patternType="solid">
        <fgColor rgb="FFFCFCFC"/>
        <bgColor indexed="64"/>
      </patternFill>
    </fill>
    <fill>
      <patternFill patternType="solid">
        <fgColor rgb="FFFEFEFE"/>
        <bgColor indexed="64"/>
      </patternFill>
    </fill>
    <fill>
      <patternFill patternType="solid">
        <fgColor rgb="FFB8B8B8"/>
        <bgColor indexed="64"/>
      </patternFill>
    </fill>
    <fill>
      <patternFill patternType="solid">
        <fgColor rgb="FFB5B5B5"/>
        <bgColor indexed="64"/>
      </patternFill>
    </fill>
    <fill>
      <patternFill patternType="solid">
        <fgColor rgb="FFB3B3B3"/>
        <bgColor indexed="64"/>
      </patternFill>
    </fill>
    <fill>
      <patternFill patternType="solid">
        <fgColor rgb="FFB0B0B0"/>
        <bgColor indexed="64"/>
      </patternFill>
    </fill>
    <fill>
      <patternFill patternType="solid">
        <fgColor rgb="FFAFAFAF"/>
        <bgColor indexed="64"/>
      </patternFill>
    </fill>
    <fill>
      <patternFill patternType="solid">
        <fgColor rgb="FFADADAD"/>
        <bgColor indexed="64"/>
      </patternFill>
    </fill>
    <fill>
      <patternFill patternType="solid">
        <fgColor rgb="FFABABAB"/>
        <bgColor indexed="64"/>
      </patternFill>
    </fill>
    <fill>
      <patternFill patternType="solid">
        <fgColor rgb="FFA8A8A8"/>
        <bgColor indexed="64"/>
      </patternFill>
    </fill>
    <fill>
      <patternFill patternType="solid">
        <fgColor rgb="FFA6A6A6"/>
        <bgColor indexed="64"/>
      </patternFill>
    </fill>
    <fill>
      <patternFill patternType="solid">
        <fgColor rgb="FFA3A3A3"/>
        <bgColor indexed="64"/>
      </patternFill>
    </fill>
    <fill>
      <patternFill patternType="solid">
        <fgColor rgb="FFA1A1A1"/>
        <bgColor indexed="64"/>
      </patternFill>
    </fill>
    <fill>
      <patternFill patternType="solid">
        <fgColor rgb="FF9E9E9E"/>
        <bgColor indexed="64"/>
      </patternFill>
    </fill>
    <fill>
      <patternFill patternType="solid">
        <fgColor rgb="FF9C9C9C"/>
        <bgColor indexed="64"/>
      </patternFill>
    </fill>
    <fill>
      <patternFill patternType="solid">
        <fgColor rgb="FF999999"/>
        <bgColor indexed="64"/>
      </patternFill>
    </fill>
    <fill>
      <patternFill patternType="solid">
        <fgColor rgb="FF969696"/>
        <bgColor indexed="64"/>
      </patternFill>
    </fill>
    <fill>
      <patternFill patternType="solid">
        <fgColor rgb="FF949494"/>
        <bgColor indexed="64"/>
      </patternFill>
    </fill>
    <fill>
      <patternFill patternType="solid">
        <fgColor rgb="FF919191"/>
        <bgColor indexed="64"/>
      </patternFill>
    </fill>
    <fill>
      <patternFill patternType="solid">
        <fgColor rgb="FF8F8F8F"/>
        <bgColor indexed="64"/>
      </patternFill>
    </fill>
    <fill>
      <patternFill patternType="solid">
        <fgColor rgb="FF8C8C8C"/>
        <bgColor indexed="64"/>
      </patternFill>
    </fill>
    <fill>
      <patternFill patternType="solid">
        <fgColor rgb="FF8A8A8A"/>
        <bgColor indexed="64"/>
      </patternFill>
    </fill>
    <fill>
      <patternFill patternType="solid">
        <fgColor rgb="FF888888"/>
        <bgColor indexed="64"/>
      </patternFill>
    </fill>
    <fill>
      <patternFill patternType="solid">
        <fgColor rgb="FF878787"/>
        <bgColor indexed="64"/>
      </patternFill>
    </fill>
    <fill>
      <patternFill patternType="solid">
        <fgColor rgb="FF858585"/>
        <bgColor indexed="64"/>
      </patternFill>
    </fill>
    <fill>
      <patternFill patternType="solid">
        <fgColor rgb="FF848484"/>
        <bgColor indexed="64"/>
      </patternFill>
    </fill>
    <fill>
      <patternFill patternType="solid">
        <fgColor rgb="FF828282"/>
        <bgColor indexed="64"/>
      </patternFill>
    </fill>
    <fill>
      <patternFill patternType="solid">
        <fgColor rgb="FF7F7F7F"/>
        <bgColor indexed="64"/>
      </patternFill>
    </fill>
    <fill>
      <patternFill patternType="solid">
        <fgColor rgb="FF7D7D7D"/>
        <bgColor indexed="64"/>
      </patternFill>
    </fill>
    <fill>
      <patternFill patternType="solid">
        <fgColor rgb="FF7A7A7A"/>
        <bgColor indexed="64"/>
      </patternFill>
    </fill>
    <fill>
      <patternFill patternType="solid">
        <fgColor rgb="FF787878"/>
        <bgColor indexed="64"/>
      </patternFill>
    </fill>
    <fill>
      <patternFill patternType="solid">
        <fgColor rgb="FF777777"/>
        <bgColor indexed="64"/>
      </patternFill>
    </fill>
    <fill>
      <patternFill patternType="solid">
        <fgColor rgb="FF757575"/>
        <bgColor indexed="64"/>
      </patternFill>
    </fill>
    <fill>
      <patternFill patternType="solid">
        <fgColor rgb="FF737373"/>
        <bgColor indexed="64"/>
      </patternFill>
    </fill>
    <fill>
      <patternFill patternType="solid">
        <fgColor rgb="FF707070"/>
        <bgColor indexed="64"/>
      </patternFill>
    </fill>
    <fill>
      <patternFill patternType="solid">
        <fgColor rgb="FF6E6E6E"/>
        <bgColor indexed="64"/>
      </patternFill>
    </fill>
    <fill>
      <patternFill patternType="solid">
        <fgColor rgb="FF6B6B6B"/>
        <bgColor indexed="64"/>
      </patternFill>
    </fill>
    <fill>
      <patternFill patternType="solid">
        <fgColor rgb="FF696969"/>
        <bgColor indexed="64"/>
      </patternFill>
    </fill>
    <fill>
      <patternFill patternType="solid">
        <fgColor rgb="FF666666"/>
        <bgColor indexed="64"/>
      </patternFill>
    </fill>
    <fill>
      <patternFill patternType="solid">
        <fgColor rgb="FF636363"/>
        <bgColor indexed="64"/>
      </patternFill>
    </fill>
    <fill>
      <patternFill patternType="solid">
        <fgColor rgb="FF616161"/>
        <bgColor indexed="64"/>
      </patternFill>
    </fill>
    <fill>
      <patternFill patternType="solid">
        <fgColor rgb="FF606060"/>
        <bgColor indexed="64"/>
      </patternFill>
    </fill>
    <fill>
      <patternFill patternType="solid">
        <fgColor rgb="FF5E5E5E"/>
        <bgColor indexed="64"/>
      </patternFill>
    </fill>
    <fill>
      <patternFill patternType="solid">
        <fgColor rgb="FF5C5C5C"/>
        <bgColor indexed="64"/>
      </patternFill>
    </fill>
    <fill>
      <patternFill patternType="solid">
        <fgColor rgb="FF595959"/>
        <bgColor indexed="64"/>
      </patternFill>
    </fill>
    <fill>
      <patternFill patternType="solid">
        <fgColor rgb="FF575757"/>
        <bgColor indexed="64"/>
      </patternFill>
    </fill>
    <fill>
      <patternFill patternType="solid">
        <fgColor rgb="FF555555"/>
        <bgColor indexed="64"/>
      </patternFill>
    </fill>
    <fill>
      <patternFill patternType="solid">
        <fgColor rgb="FF545454"/>
        <bgColor indexed="64"/>
      </patternFill>
    </fill>
    <fill>
      <patternFill patternType="solid">
        <fgColor rgb="FF525252"/>
        <bgColor indexed="64"/>
      </patternFill>
    </fill>
    <fill>
      <patternFill patternType="solid">
        <fgColor rgb="FF4F4F4F"/>
        <bgColor indexed="64"/>
      </patternFill>
    </fill>
    <fill>
      <patternFill patternType="solid">
        <fgColor rgb="FF4D4D4D"/>
        <bgColor indexed="64"/>
      </patternFill>
    </fill>
    <fill>
      <patternFill patternType="solid">
        <fgColor rgb="FF4A4A4A"/>
        <bgColor indexed="64"/>
      </patternFill>
    </fill>
    <fill>
      <patternFill patternType="solid">
        <fgColor rgb="FF474747"/>
        <bgColor indexed="64"/>
      </patternFill>
    </fill>
    <fill>
      <patternFill patternType="solid">
        <fgColor rgb="FF454545"/>
        <bgColor indexed="64"/>
      </patternFill>
    </fill>
    <fill>
      <patternFill patternType="solid">
        <fgColor rgb="FF424242"/>
        <bgColor indexed="64"/>
      </patternFill>
    </fill>
    <fill>
      <patternFill patternType="solid">
        <fgColor rgb="FF404040"/>
        <bgColor indexed="64"/>
      </patternFill>
    </fill>
    <fill>
      <patternFill patternType="solid">
        <fgColor rgb="FF3D3D3D"/>
        <bgColor indexed="64"/>
      </patternFill>
    </fill>
    <fill>
      <patternFill patternType="solid">
        <fgColor rgb="FF3B3B3B"/>
        <bgColor indexed="64"/>
      </patternFill>
    </fill>
    <fill>
      <patternFill patternType="solid">
        <fgColor rgb="FF383838"/>
        <bgColor indexed="64"/>
      </patternFill>
    </fill>
    <fill>
      <patternFill patternType="solid">
        <fgColor rgb="FF363636"/>
        <bgColor indexed="64"/>
      </patternFill>
    </fill>
    <fill>
      <patternFill patternType="solid">
        <fgColor rgb="FF333333"/>
        <bgColor indexed="64"/>
      </patternFill>
    </fill>
    <fill>
      <patternFill patternType="solid">
        <fgColor rgb="FF303030"/>
        <bgColor indexed="64"/>
      </patternFill>
    </fill>
    <fill>
      <patternFill patternType="solid">
        <fgColor rgb="FF2E2E2E"/>
        <bgColor indexed="64"/>
      </patternFill>
    </fill>
    <fill>
      <patternFill patternType="solid">
        <fgColor rgb="FF2B2B2B"/>
        <bgColor indexed="64"/>
      </patternFill>
    </fill>
    <fill>
      <patternFill patternType="solid">
        <fgColor rgb="FF292929"/>
        <bgColor indexed="64"/>
      </patternFill>
    </fill>
    <fill>
      <patternFill patternType="solid">
        <fgColor rgb="FF262626"/>
        <bgColor indexed="64"/>
      </patternFill>
    </fill>
    <fill>
      <patternFill patternType="solid">
        <fgColor rgb="FF242424"/>
        <bgColor indexed="64"/>
      </patternFill>
    </fill>
    <fill>
      <patternFill patternType="solid">
        <fgColor rgb="FF212121"/>
        <bgColor indexed="64"/>
      </patternFill>
    </fill>
    <fill>
      <patternFill patternType="solid">
        <fgColor rgb="FF1F1F1F"/>
        <bgColor indexed="64"/>
      </patternFill>
    </fill>
    <fill>
      <patternFill patternType="solid">
        <fgColor rgb="FF1C1C1C"/>
        <bgColor indexed="64"/>
      </patternFill>
    </fill>
    <fill>
      <patternFill patternType="solid">
        <fgColor rgb="FF1A1A1A"/>
        <bgColor indexed="64"/>
      </patternFill>
    </fill>
    <fill>
      <patternFill patternType="solid">
        <fgColor rgb="FF171717"/>
        <bgColor indexed="64"/>
      </patternFill>
    </fill>
    <fill>
      <patternFill patternType="solid">
        <fgColor rgb="FF141414"/>
        <bgColor indexed="64"/>
      </patternFill>
    </fill>
    <fill>
      <patternFill patternType="solid">
        <fgColor rgb="FF121212"/>
        <bgColor indexed="64"/>
      </patternFill>
    </fill>
    <fill>
      <patternFill patternType="solid">
        <fgColor rgb="FF0F0F0F"/>
        <bgColor indexed="64"/>
      </patternFill>
    </fill>
    <fill>
      <patternFill patternType="solid">
        <fgColor rgb="FF0D0D0D"/>
        <bgColor indexed="64"/>
      </patternFill>
    </fill>
    <fill>
      <patternFill patternType="solid">
        <fgColor rgb="FF0A0A0A"/>
        <bgColor indexed="64"/>
      </patternFill>
    </fill>
    <fill>
      <patternFill patternType="solid">
        <fgColor rgb="FF080808"/>
        <bgColor indexed="64"/>
      </patternFill>
    </fill>
    <fill>
      <patternFill patternType="solid">
        <fgColor rgb="FF050505"/>
        <bgColor indexed="64"/>
      </patternFill>
    </fill>
    <fill>
      <patternFill patternType="solid">
        <fgColor rgb="FF030303"/>
        <bgColor indexed="64"/>
      </patternFill>
    </fill>
    <fill>
      <patternFill patternType="solid">
        <fgColor rgb="FFEAE679"/>
        <bgColor indexed="64"/>
      </patternFill>
    </fill>
    <fill>
      <patternFill patternType="solid">
        <fgColor rgb="FFF7FF3C"/>
        <bgColor indexed="64"/>
      </patternFill>
    </fill>
    <fill>
      <patternFill patternType="solid">
        <fgColor rgb="FFCDCDB4"/>
        <bgColor indexed="64"/>
      </patternFill>
    </fill>
    <fill>
      <patternFill patternType="solid">
        <fgColor rgb="FFE6E697"/>
        <bgColor indexed="64"/>
      </patternFill>
    </fill>
    <fill>
      <patternFill patternType="solid">
        <fgColor rgb="FFFEF86C"/>
        <bgColor indexed="64"/>
      </patternFill>
    </fill>
    <fill>
      <patternFill patternType="solid">
        <fgColor rgb="FFFFFF6B"/>
        <bgColor indexed="64"/>
      </patternFill>
    </fill>
    <fill>
      <patternFill patternType="solid">
        <fgColor rgb="FFCDCDC1"/>
        <bgColor indexed="64"/>
      </patternFill>
    </fill>
    <fill>
      <patternFill patternType="solid">
        <fgColor rgb="FFEBE8A4"/>
        <bgColor indexed="64"/>
      </patternFill>
    </fill>
    <fill>
      <patternFill patternType="solid">
        <fgColor rgb="FFD8D8BF"/>
        <bgColor indexed="64"/>
      </patternFill>
    </fill>
    <fill>
      <patternFill patternType="solid">
        <fgColor rgb="FFEAEAAE"/>
        <bgColor indexed="64"/>
      </patternFill>
    </fill>
    <fill>
      <patternFill patternType="solid">
        <fgColor rgb="FFEEEED1"/>
        <bgColor indexed="64"/>
      </patternFill>
    </fill>
    <fill>
      <patternFill patternType="solid">
        <fgColor rgb="FFFAFAD2"/>
        <bgColor indexed="64"/>
      </patternFill>
    </fill>
    <fill>
      <patternFill patternType="solid">
        <fgColor rgb="FFEEEEE0"/>
        <bgColor indexed="64"/>
      </patternFill>
    </fill>
    <fill>
      <patternFill patternType="solid">
        <fgColor rgb="FFF5F5DC"/>
        <bgColor indexed="64"/>
      </patternFill>
    </fill>
    <fill>
      <patternFill patternType="solid">
        <fgColor rgb="FFFFFFD4"/>
        <bgColor indexed="64"/>
      </patternFill>
    </fill>
    <fill>
      <patternFill patternType="solid">
        <fgColor rgb="FFFEFEE0"/>
        <bgColor indexed="64"/>
      </patternFill>
    </fill>
    <fill>
      <patternFill patternType="solid">
        <fgColor rgb="FFFFFFE0"/>
        <bgColor indexed="64"/>
      </patternFill>
    </fill>
    <fill>
      <patternFill patternType="solid">
        <fgColor rgb="FFFEFEE2"/>
        <bgColor indexed="64"/>
      </patternFill>
    </fill>
    <fill>
      <patternFill patternType="solid">
        <fgColor rgb="FFFFFFF0"/>
        <bgColor indexed="64"/>
      </patternFill>
    </fill>
    <fill>
      <patternFill patternType="solid">
        <fgColor rgb="FFE9E450"/>
        <bgColor indexed="64"/>
      </patternFill>
    </fill>
    <fill>
      <patternFill patternType="solid">
        <fgColor rgb="FFDBDB70"/>
        <bgColor indexed="64"/>
      </patternFill>
    </fill>
    <fill>
      <patternFill patternType="solid">
        <fgColor rgb="FFEEEE00"/>
        <bgColor indexed="64"/>
      </patternFill>
    </fill>
    <fill>
      <patternFill patternType="solid">
        <fgColor rgb="FFB3B191"/>
        <bgColor indexed="64"/>
      </patternFill>
    </fill>
    <fill>
      <patternFill patternType="solid">
        <fgColor rgb="FFD9D919"/>
        <bgColor indexed="64"/>
      </patternFill>
    </fill>
    <fill>
      <patternFill patternType="solid">
        <fgColor rgb="FFCDCD0D"/>
        <bgColor indexed="64"/>
      </patternFill>
    </fill>
    <fill>
      <patternFill patternType="solid">
        <fgColor rgb="FFCDCD00"/>
        <bgColor indexed="64"/>
      </patternFill>
    </fill>
    <fill>
      <patternFill patternType="solid">
        <fgColor rgb="FF8B8B83"/>
        <bgColor indexed="64"/>
      </patternFill>
    </fill>
    <fill>
      <patternFill patternType="solid">
        <fgColor rgb="FF848482"/>
        <bgColor indexed="64"/>
      </patternFill>
    </fill>
    <fill>
      <patternFill patternType="solid">
        <fgColor rgb="FF8B8B7A"/>
        <bgColor indexed="64"/>
      </patternFill>
    </fill>
    <fill>
      <patternFill patternType="solid">
        <fgColor rgb="FF98943E"/>
        <bgColor indexed="64"/>
      </patternFill>
    </fill>
    <fill>
      <patternFill patternType="solid">
        <fgColor rgb="FF8B8B00"/>
        <bgColor indexed="64"/>
      </patternFill>
    </fill>
    <fill>
      <patternFill patternType="solid">
        <fgColor rgb="FF808000"/>
        <bgColor indexed="64"/>
      </patternFill>
    </fill>
    <fill>
      <patternFill patternType="solid">
        <fgColor rgb="FF4F4F2F"/>
        <bgColor indexed="64"/>
      </patternFill>
    </fill>
    <fill>
      <patternFill patternType="solid">
        <fgColor rgb="FFEDFF0C"/>
        <bgColor indexed="64"/>
      </patternFill>
    </fill>
    <fill>
      <patternFill patternType="solid">
        <fgColor rgb="FFDADFB7"/>
        <bgColor indexed="64"/>
      </patternFill>
    </fill>
    <fill>
      <patternFill patternType="solid">
        <fgColor rgb="FFE7F00D"/>
        <bgColor indexed="64"/>
      </patternFill>
    </fill>
    <fill>
      <patternFill patternType="solid">
        <fgColor rgb="FFC7CF00"/>
        <bgColor indexed="64"/>
      </patternFill>
    </fill>
    <fill>
      <patternFill patternType="solid">
        <fgColor rgb="FFCDC9A5"/>
        <bgColor indexed="64"/>
      </patternFill>
    </fill>
    <fill>
      <patternFill patternType="solid">
        <fgColor rgb="FFF0E36B"/>
        <bgColor indexed="64"/>
      </patternFill>
    </fill>
    <fill>
      <patternFill patternType="solid">
        <fgColor rgb="FFF7E35F"/>
        <bgColor indexed="64"/>
      </patternFill>
    </fill>
    <fill>
      <patternFill patternType="solid">
        <fgColor rgb="FFCDC8B1"/>
        <bgColor indexed="64"/>
      </patternFill>
    </fill>
    <fill>
      <patternFill patternType="solid">
        <fgColor rgb="FFEEE685"/>
        <bgColor indexed="64"/>
      </patternFill>
    </fill>
    <fill>
      <patternFill patternType="solid">
        <fgColor rgb="FFFAEA73"/>
        <bgColor indexed="64"/>
      </patternFill>
    </fill>
    <fill>
      <patternFill patternType="solid">
        <fgColor rgb="FFF0E68C"/>
        <bgColor indexed="64"/>
      </patternFill>
    </fill>
    <fill>
      <patternFill patternType="solid">
        <fgColor rgb="FFEEE8AA"/>
        <bgColor indexed="64"/>
      </patternFill>
    </fill>
    <fill>
      <patternFill patternType="solid">
        <fgColor rgb="FFFFF48D"/>
        <bgColor indexed="64"/>
      </patternFill>
    </fill>
    <fill>
      <patternFill patternType="solid">
        <fgColor rgb="FFFFF68F"/>
        <bgColor indexed="64"/>
      </patternFill>
    </fill>
    <fill>
      <patternFill patternType="solid">
        <fgColor rgb="FFEEE9BF"/>
        <bgColor indexed="64"/>
      </patternFill>
    </fill>
    <fill>
      <patternFill patternType="solid">
        <fgColor rgb="FFFBF2B7"/>
        <bgColor indexed="64"/>
      </patternFill>
    </fill>
    <fill>
      <patternFill patternType="solid">
        <fgColor rgb="FFFDF1B8"/>
        <bgColor indexed="64"/>
      </patternFill>
    </fill>
    <fill>
      <patternFill patternType="solid">
        <fgColor rgb="FFEEE8CD"/>
        <bgColor indexed="64"/>
      </patternFill>
    </fill>
    <fill>
      <patternFill patternType="solid">
        <fgColor rgb="FFFFFACD"/>
        <bgColor indexed="64"/>
      </patternFill>
    </fill>
    <fill>
      <patternFill patternType="solid">
        <fgColor rgb="FFFEFDF0"/>
        <bgColor indexed="64"/>
      </patternFill>
    </fill>
    <fill>
      <patternFill patternType="solid">
        <fgColor rgb="FFC1BFB1"/>
        <bgColor indexed="64"/>
      </patternFill>
    </fill>
    <fill>
      <patternFill patternType="solid">
        <fgColor rgb="FFEFD807"/>
        <bgColor indexed="64"/>
      </patternFill>
    </fill>
    <fill>
      <patternFill patternType="solid">
        <fgColor rgb="FFE8D630"/>
        <bgColor indexed="64"/>
      </patternFill>
    </fill>
    <fill>
      <patternFill patternType="solid">
        <fgColor rgb="FFCDC673"/>
        <bgColor indexed="64"/>
      </patternFill>
    </fill>
    <fill>
      <patternFill patternType="solid">
        <fgColor rgb="FFDCD300"/>
        <bgColor indexed="64"/>
      </patternFill>
    </fill>
    <fill>
      <patternFill patternType="solid">
        <fgColor rgb="FFB9B57D"/>
        <bgColor indexed="64"/>
      </patternFill>
    </fill>
    <fill>
      <patternFill patternType="solid">
        <fgColor rgb="FFB9B276"/>
        <bgColor indexed="64"/>
      </patternFill>
    </fill>
    <fill>
      <patternFill patternType="solid">
        <fgColor rgb="FFBDB76B"/>
        <bgColor indexed="64"/>
      </patternFill>
    </fill>
    <fill>
      <patternFill patternType="solid">
        <fgColor rgb="FFAFA77B"/>
        <bgColor indexed="64"/>
      </patternFill>
    </fill>
    <fill>
      <patternFill patternType="solid">
        <fgColor rgb="FFB9B459"/>
        <bgColor indexed="64"/>
      </patternFill>
    </fill>
    <fill>
      <patternFill patternType="solid">
        <fgColor rgb="FFBEB72E"/>
        <bgColor indexed="64"/>
      </patternFill>
    </fill>
    <fill>
      <patternFill patternType="solid">
        <fgColor rgb="FFB5A642"/>
        <bgColor indexed="64"/>
      </patternFill>
    </fill>
    <fill>
      <patternFill patternType="solid">
        <fgColor rgb="FF8B8878"/>
        <bgColor indexed="64"/>
      </patternFill>
    </fill>
    <fill>
      <patternFill patternType="solid">
        <fgColor rgb="FF8A8776"/>
        <bgColor indexed="64"/>
      </patternFill>
    </fill>
    <fill>
      <patternFill patternType="solid">
        <fgColor rgb="FF8B8970"/>
        <bgColor indexed="64"/>
      </patternFill>
    </fill>
    <fill>
      <patternFill patternType="solid">
        <fgColor rgb="FF8C8767"/>
        <bgColor indexed="64"/>
      </patternFill>
    </fill>
    <fill>
      <patternFill patternType="solid">
        <fgColor rgb="FF8B864E"/>
        <bgColor indexed="64"/>
      </patternFill>
    </fill>
    <fill>
      <patternFill patternType="solid">
        <fgColor rgb="FF8B814C"/>
        <bgColor indexed="64"/>
      </patternFill>
    </fill>
    <fill>
      <patternFill patternType="solid">
        <fgColor rgb="FF9B9400"/>
        <bgColor indexed="64"/>
      </patternFill>
    </fill>
    <fill>
      <patternFill patternType="solid">
        <fgColor rgb="FF867E36"/>
        <bgColor indexed="64"/>
      </patternFill>
    </fill>
    <fill>
      <patternFill patternType="solid">
        <fgColor rgb="FF57554C"/>
        <bgColor indexed="64"/>
      </patternFill>
    </fill>
    <fill>
      <patternFill patternType="solid">
        <fgColor rgb="FF5B5842"/>
        <bgColor indexed="64"/>
      </patternFill>
    </fill>
    <fill>
      <patternFill patternType="solid">
        <fgColor rgb="FF665D1E"/>
        <bgColor indexed="64"/>
      </patternFill>
    </fill>
    <fill>
      <patternFill patternType="solid">
        <fgColor rgb="FF403D21"/>
        <bgColor indexed="64"/>
      </patternFill>
    </fill>
    <fill>
      <patternFill patternType="solid">
        <fgColor rgb="FF363527"/>
        <bgColor indexed="64"/>
      </patternFill>
    </fill>
    <fill>
      <patternFill patternType="solid">
        <fgColor rgb="FF25241D"/>
        <bgColor indexed="64"/>
      </patternFill>
    </fill>
    <fill>
      <patternFill patternType="solid">
        <fgColor rgb="FFEE7AE9"/>
        <bgColor indexed="64"/>
      </patternFill>
    </fill>
    <fill>
      <patternFill patternType="solid">
        <fgColor rgb="FFEE82EE"/>
        <bgColor indexed="64"/>
      </patternFill>
    </fill>
    <fill>
      <patternFill patternType="solid">
        <fgColor rgb="FFCDB5CD"/>
        <bgColor indexed="64"/>
      </patternFill>
    </fill>
    <fill>
      <patternFill patternType="solid">
        <fgColor rgb="FFDDA0DD"/>
        <bgColor indexed="64"/>
      </patternFill>
    </fill>
    <fill>
      <patternFill patternType="solid">
        <fgColor rgb="FFD8BFD8"/>
        <bgColor indexed="64"/>
      </patternFill>
    </fill>
    <fill>
      <patternFill patternType="solid">
        <fgColor rgb="FFFF83FA"/>
        <bgColor indexed="64"/>
      </patternFill>
    </fill>
    <fill>
      <patternFill patternType="solid">
        <fgColor rgb="FFEAADEA"/>
        <bgColor indexed="64"/>
      </patternFill>
    </fill>
    <fill>
      <patternFill patternType="solid">
        <fgColor rgb="FFEEAEEE"/>
        <bgColor indexed="64"/>
      </patternFill>
    </fill>
    <fill>
      <patternFill patternType="solid">
        <fgColor rgb="FFFFBBFF"/>
        <bgColor indexed="64"/>
      </patternFill>
    </fill>
    <fill>
      <patternFill patternType="solid">
        <fgColor rgb="FFEED2EE"/>
        <bgColor indexed="64"/>
      </patternFill>
    </fill>
    <fill>
      <patternFill patternType="solid">
        <fgColor rgb="FFFFE1FF"/>
        <bgColor indexed="64"/>
      </patternFill>
    </fill>
    <fill>
      <patternFill patternType="solid">
        <fgColor rgb="FFCD96CD"/>
        <bgColor indexed="64"/>
      </patternFill>
    </fill>
    <fill>
      <patternFill patternType="solid">
        <fgColor rgb="FFDB70DB"/>
        <bgColor indexed="64"/>
      </patternFill>
    </fill>
    <fill>
      <patternFill patternType="solid">
        <fgColor rgb="FFDA70D6"/>
        <bgColor indexed="64"/>
      </patternFill>
    </fill>
    <fill>
      <patternFill patternType="solid">
        <fgColor rgb="FFEE00EE"/>
        <bgColor indexed="64"/>
      </patternFill>
    </fill>
    <fill>
      <patternFill patternType="solid">
        <fgColor rgb="FFD473D4"/>
        <bgColor indexed="64"/>
      </patternFill>
    </fill>
    <fill>
      <patternFill patternType="solid">
        <fgColor rgb="FFCD69C9"/>
        <bgColor indexed="64"/>
      </patternFill>
    </fill>
    <fill>
      <patternFill patternType="solid">
        <fgColor rgb="FFAA98A9"/>
        <bgColor indexed="64"/>
      </patternFill>
    </fill>
    <fill>
      <patternFill patternType="solid">
        <fgColor rgb="FFCD00CD"/>
        <bgColor indexed="64"/>
      </patternFill>
    </fill>
    <fill>
      <patternFill patternType="solid">
        <fgColor rgb="FF9F5F9F"/>
        <bgColor indexed="64"/>
      </patternFill>
    </fill>
    <fill>
      <patternFill patternType="solid">
        <fgColor rgb="FF8B7B8B"/>
        <bgColor indexed="64"/>
      </patternFill>
    </fill>
    <fill>
      <patternFill patternType="solid">
        <fgColor rgb="FF8B668B"/>
        <bgColor indexed="64"/>
      </patternFill>
    </fill>
    <fill>
      <patternFill patternType="solid">
        <fgColor rgb="FF796878"/>
        <bgColor indexed="64"/>
      </patternFill>
    </fill>
    <fill>
      <patternFill patternType="solid">
        <fgColor rgb="FF8B4789"/>
        <bgColor indexed="64"/>
      </patternFill>
    </fill>
    <fill>
      <patternFill patternType="solid">
        <fgColor rgb="FF8B008B"/>
        <bgColor indexed="64"/>
      </patternFill>
    </fill>
    <fill>
      <patternFill patternType="solid">
        <fgColor rgb="FF800080"/>
        <bgColor indexed="64"/>
      </patternFill>
    </fill>
    <fill>
      <patternFill patternType="solid">
        <fgColor rgb="FF4F2F4F"/>
        <bgColor indexed="64"/>
      </patternFill>
    </fill>
    <fill>
      <patternFill patternType="solid">
        <fgColor rgb="FF291E29"/>
        <bgColor indexed="64"/>
      </patternFill>
    </fill>
    <fill>
      <patternFill patternType="solid">
        <fgColor rgb="FF242124"/>
        <bgColor indexed="64"/>
      </patternFill>
    </fill>
    <fill>
      <patternFill patternType="solid">
        <fgColor rgb="FFE35BD8"/>
        <bgColor indexed="64"/>
      </patternFill>
    </fill>
    <fill>
      <patternFill patternType="solid">
        <fgColor rgb="FF54194E"/>
        <bgColor indexed="64"/>
      </patternFill>
    </fill>
    <fill>
      <patternFill patternType="solid">
        <fgColor rgb="FF341731"/>
        <bgColor indexed="64"/>
      </patternFill>
    </fill>
    <fill>
      <patternFill patternType="solid">
        <fgColor rgb="FFD5BADB"/>
        <bgColor indexed="64"/>
      </patternFill>
    </fill>
    <fill>
      <patternFill patternType="solid">
        <fgColor rgb="FF6C0277"/>
        <bgColor indexed="64"/>
      </patternFill>
    </fill>
    <fill>
      <patternFill patternType="solid">
        <fgColor rgb="FF301934"/>
        <bgColor indexed="64"/>
      </patternFill>
    </fill>
    <fill>
      <patternFill patternType="solid">
        <fgColor rgb="FF1E90FF"/>
        <bgColor indexed="64"/>
      </patternFill>
    </fill>
    <fill>
      <patternFill patternType="solid">
        <fgColor rgb="FFC0C8E1"/>
        <bgColor indexed="64"/>
      </patternFill>
    </fill>
    <fill>
      <patternFill patternType="solid">
        <fgColor rgb="FF6495ED"/>
        <bgColor indexed="64"/>
      </patternFill>
    </fill>
    <fill>
      <patternFill patternType="solid">
        <fgColor rgb="FF7093DB"/>
        <bgColor indexed="64"/>
      </patternFill>
    </fill>
    <fill>
      <patternFill patternType="solid">
        <fgColor rgb="FF1C86EE"/>
        <bgColor indexed="64"/>
      </patternFill>
    </fill>
    <fill>
      <patternFill patternType="solid">
        <fgColor rgb="FF8EA2C6"/>
        <bgColor indexed="64"/>
      </patternFill>
    </fill>
    <fill>
      <patternFill patternType="solid">
        <fgColor rgb="FF318CE7"/>
        <bgColor indexed="64"/>
      </patternFill>
    </fill>
    <fill>
      <patternFill patternType="solid">
        <fgColor rgb="FF1874CD"/>
        <bgColor indexed="64"/>
      </patternFill>
    </fill>
    <fill>
      <patternFill patternType="solid">
        <fgColor rgb="FF1560BD"/>
        <bgColor indexed="64"/>
      </patternFill>
    </fill>
    <fill>
      <patternFill patternType="solid">
        <fgColor rgb="FF5472AE"/>
        <bgColor indexed="64"/>
      </patternFill>
    </fill>
    <fill>
      <patternFill patternType="solid">
        <fgColor rgb="FF26619C"/>
        <bgColor indexed="64"/>
      </patternFill>
    </fill>
    <fill>
      <patternFill patternType="solid">
        <fgColor rgb="FF425B8A"/>
        <bgColor indexed="64"/>
      </patternFill>
    </fill>
    <fill>
      <patternFill patternType="solid">
        <fgColor rgb="FF104E8B"/>
        <bgColor indexed="64"/>
      </patternFill>
    </fill>
    <fill>
      <patternFill patternType="solid">
        <fgColor rgb="FF5A5E6B"/>
        <bgColor indexed="64"/>
      </patternFill>
    </fill>
    <fill>
      <patternFill patternType="solid">
        <fgColor rgb="FF22427C"/>
        <bgColor indexed="64"/>
      </patternFill>
    </fill>
    <fill>
      <patternFill patternType="solid">
        <fgColor rgb="FF003366"/>
        <bgColor indexed="64"/>
      </patternFill>
    </fill>
    <fill>
      <patternFill patternType="solid">
        <fgColor rgb="FF03224C"/>
        <bgColor indexed="64"/>
      </patternFill>
    </fill>
    <fill>
      <patternFill patternType="solid">
        <fgColor rgb="FF7F00FF"/>
        <bgColor indexed="64"/>
      </patternFill>
    </fill>
    <fill>
      <patternFill patternType="solid">
        <fgColor rgb="FF9B30FF"/>
        <bgColor indexed="64"/>
      </patternFill>
    </fill>
    <fill>
      <patternFill patternType="solid">
        <fgColor rgb="FF9F79EE"/>
        <bgColor indexed="64"/>
      </patternFill>
    </fill>
    <fill>
      <patternFill patternType="solid">
        <fgColor rgb="FFAB82FF"/>
        <bgColor indexed="64"/>
      </patternFill>
    </fill>
    <fill>
      <patternFill patternType="solid">
        <fgColor rgb="FFD2CAEC"/>
        <bgColor indexed="64"/>
      </patternFill>
    </fill>
    <fill>
      <patternFill patternType="solid">
        <fgColor rgb="FFDCD0FF"/>
        <bgColor indexed="64"/>
      </patternFill>
    </fill>
    <fill>
      <patternFill patternType="solid">
        <fgColor rgb="FF912CEE"/>
        <bgColor indexed="64"/>
      </patternFill>
    </fill>
    <fill>
      <patternFill patternType="solid">
        <fgColor rgb="FF9370DB"/>
        <bgColor indexed="64"/>
      </patternFill>
    </fill>
    <fill>
      <patternFill patternType="solid">
        <fgColor rgb="FF8A2BE2"/>
        <bgColor indexed="64"/>
      </patternFill>
    </fill>
    <fill>
      <patternFill patternType="solid">
        <fgColor rgb="FF8968CD"/>
        <bgColor indexed="64"/>
      </patternFill>
    </fill>
    <fill>
      <patternFill patternType="solid">
        <fgColor rgb="FF9065CA"/>
        <bgColor indexed="64"/>
      </patternFill>
    </fill>
    <fill>
      <patternFill patternType="solid">
        <fgColor rgb="FF7D26CD"/>
        <bgColor indexed="64"/>
      </patternFill>
    </fill>
    <fill>
      <patternFill patternType="solid">
        <fgColor rgb="FF635688"/>
        <bgColor indexed="64"/>
      </patternFill>
    </fill>
    <fill>
      <patternFill patternType="solid">
        <fgColor rgb="FF5D478B"/>
        <bgColor indexed="64"/>
      </patternFill>
    </fill>
    <fill>
      <patternFill patternType="solid">
        <fgColor rgb="FF604E81"/>
        <bgColor indexed="64"/>
      </patternFill>
    </fill>
    <fill>
      <patternFill patternType="solid">
        <fgColor rgb="FF554C69"/>
        <bgColor indexed="64"/>
      </patternFill>
    </fill>
    <fill>
      <patternFill patternType="solid">
        <fgColor rgb="FFADD8E6"/>
        <bgColor indexed="64"/>
      </patternFill>
    </fill>
    <fill>
      <patternFill patternType="solid">
        <fgColor rgb="FFB2DFEE"/>
        <bgColor indexed="64"/>
      </patternFill>
    </fill>
    <fill>
      <patternFill patternType="solid">
        <fgColor rgb="FFA9EAFE"/>
        <bgColor indexed="64"/>
      </patternFill>
    </fill>
    <fill>
      <patternFill patternType="solid">
        <fgColor rgb="FFBFEFFF"/>
        <bgColor indexed="64"/>
      </patternFill>
    </fill>
    <fill>
      <patternFill patternType="solid">
        <fgColor rgb="FF9AC0CD"/>
        <bgColor indexed="64"/>
      </patternFill>
    </fill>
    <fill>
      <patternFill patternType="solid">
        <fgColor rgb="FF66AABC"/>
        <bgColor indexed="64"/>
      </patternFill>
    </fill>
    <fill>
      <patternFill patternType="solid">
        <fgColor rgb="FF239EBA"/>
        <bgColor indexed="64"/>
      </patternFill>
    </fill>
    <fill>
      <patternFill patternType="solid">
        <fgColor rgb="FF68838B"/>
        <bgColor indexed="64"/>
      </patternFill>
    </fill>
    <fill>
      <patternFill patternType="solid">
        <fgColor rgb="FF2E8495"/>
        <bgColor indexed="64"/>
      </patternFill>
    </fill>
    <fill>
      <patternFill patternType="solid">
        <fgColor rgb="FF367588"/>
        <bgColor indexed="64"/>
      </patternFill>
    </fill>
    <fill>
      <patternFill patternType="solid">
        <fgColor rgb="FF004958"/>
        <bgColor indexed="64"/>
      </patternFill>
    </fill>
    <fill>
      <patternFill patternType="solid">
        <fgColor rgb="FF1D4851"/>
        <bgColor indexed="64"/>
      </patternFill>
    </fill>
    <fill>
      <patternFill patternType="solid">
        <fgColor rgb="FF1FFED8"/>
        <bgColor indexed="64"/>
      </patternFill>
    </fill>
    <fill>
      <patternFill patternType="solid">
        <fgColor rgb="FF96DED1"/>
        <bgColor indexed="64"/>
      </patternFill>
    </fill>
    <fill>
      <patternFill patternType="solid">
        <fgColor rgb="FF00A693"/>
        <bgColor indexed="64"/>
      </patternFill>
    </fill>
    <fill>
      <patternFill patternType="solid">
        <fgColor rgb="FF4A766E"/>
        <bgColor indexed="64"/>
      </patternFill>
    </fill>
    <fill>
      <patternFill patternType="solid">
        <fgColor rgb="FF4E5755"/>
        <bgColor indexed="64"/>
      </patternFill>
    </fill>
    <fill>
      <patternFill patternType="solid">
        <fgColor rgb="FF3A4B47"/>
        <bgColor indexed="64"/>
      </patternFill>
    </fill>
    <fill>
      <patternFill patternType="solid">
        <fgColor rgb="FFC9DC89"/>
        <bgColor indexed="64"/>
      </patternFill>
    </fill>
    <fill>
      <patternFill patternType="solid">
        <fgColor rgb="FFBDDA57"/>
        <bgColor indexed="64"/>
      </patternFill>
    </fill>
    <fill>
      <patternFill patternType="solid">
        <fgColor rgb="FF8F9779"/>
        <bgColor indexed="64"/>
      </patternFill>
    </fill>
    <fill>
      <patternFill patternType="solid">
        <fgColor rgb="FF8A9A5B"/>
        <bgColor indexed="64"/>
      </patternFill>
    </fill>
    <fill>
      <patternFill patternType="solid">
        <fgColor rgb="FF798933"/>
        <bgColor indexed="64"/>
      </patternFill>
    </fill>
    <fill>
      <patternFill patternType="solid">
        <fgColor rgb="FF5A6521"/>
        <bgColor indexed="64"/>
      </patternFill>
    </fill>
    <fill>
      <patternFill patternType="solid">
        <fgColor rgb="FFFFD700"/>
        <bgColor indexed="64"/>
      </patternFill>
    </fill>
    <fill>
      <patternFill patternType="solid">
        <fgColor rgb="FFFFE436"/>
        <bgColor indexed="64"/>
      </patternFill>
    </fill>
    <fill>
      <patternFill patternType="solid">
        <fgColor rgb="FFFEE347"/>
        <bgColor indexed="64"/>
      </patternFill>
    </fill>
    <fill>
      <patternFill patternType="solid">
        <fgColor rgb="FFFADA5E"/>
        <bgColor indexed="64"/>
      </patternFill>
    </fill>
    <fill>
      <patternFill patternType="solid">
        <fgColor rgb="FFF7E269"/>
        <bgColor indexed="64"/>
      </patternFill>
    </fill>
    <fill>
      <patternFill patternType="solid">
        <fgColor rgb="FFEEDC82"/>
        <bgColor indexed="64"/>
      </patternFill>
    </fill>
    <fill>
      <patternFill patternType="solid">
        <fgColor rgb="FFEEDD82"/>
        <bgColor indexed="64"/>
      </patternFill>
    </fill>
    <fill>
      <patternFill patternType="solid">
        <fgColor rgb="FFE1CE9A"/>
        <bgColor indexed="64"/>
      </patternFill>
    </fill>
    <fill>
      <patternFill patternType="solid">
        <fgColor rgb="FFF8DE7E"/>
        <bgColor indexed="64"/>
      </patternFill>
    </fill>
    <fill>
      <patternFill patternType="solid">
        <fgColor rgb="FFFFDE75"/>
        <bgColor indexed="64"/>
      </patternFill>
    </fill>
    <fill>
      <patternFill patternType="solid">
        <fgColor rgb="FFFFEC8B"/>
        <bgColor indexed="64"/>
      </patternFill>
    </fill>
    <fill>
      <patternFill patternType="solid">
        <fgColor rgb="FFF3E5AB"/>
        <bgColor indexed="64"/>
      </patternFill>
    </fill>
    <fill>
      <patternFill patternType="solid">
        <fgColor rgb="FFF1E2BE"/>
        <bgColor indexed="64"/>
      </patternFill>
    </fill>
    <fill>
      <patternFill patternType="solid">
        <fgColor rgb="FFFFF0BC"/>
        <bgColor indexed="64"/>
      </patternFill>
    </fill>
    <fill>
      <patternFill patternType="solid">
        <fgColor rgb="FFFAF0C5"/>
        <bgColor indexed="64"/>
      </patternFill>
    </fill>
    <fill>
      <patternFill patternType="solid">
        <fgColor rgb="FFF0EAD6"/>
        <bgColor indexed="64"/>
      </patternFill>
    </fill>
    <fill>
      <patternFill patternType="solid">
        <fgColor rgb="FFFFF8DC"/>
        <bgColor indexed="64"/>
      </patternFill>
    </fill>
    <fill>
      <patternFill patternType="solid">
        <fgColor rgb="FFFCDC12"/>
        <bgColor indexed="64"/>
      </patternFill>
    </fill>
    <fill>
      <patternFill patternType="solid">
        <fgColor rgb="FFB9B8B5"/>
        <bgColor indexed="64"/>
      </patternFill>
    </fill>
    <fill>
      <patternFill patternType="solid">
        <fgColor rgb="FFEED153"/>
        <bgColor indexed="64"/>
      </patternFill>
    </fill>
    <fill>
      <patternFill patternType="solid">
        <fgColor rgb="FFF6DC12"/>
        <bgColor indexed="64"/>
      </patternFill>
    </fill>
    <fill>
      <patternFill patternType="solid">
        <fgColor rgb="FFEFD242"/>
        <bgColor indexed="64"/>
      </patternFill>
    </fill>
    <fill>
      <patternFill patternType="solid">
        <fgColor rgb="FFBFB8A5"/>
        <bgColor indexed="64"/>
      </patternFill>
    </fill>
    <fill>
      <patternFill patternType="solid">
        <fgColor rgb="FFF3D617"/>
        <bgColor indexed="64"/>
      </patternFill>
    </fill>
    <fill>
      <patternFill patternType="solid">
        <fgColor rgb="FFEEC900"/>
        <bgColor indexed="64"/>
      </patternFill>
    </fill>
    <fill>
      <patternFill patternType="solid">
        <fgColor rgb="FFD0C07A"/>
        <bgColor indexed="64"/>
      </patternFill>
    </fill>
    <fill>
      <patternFill patternType="solid">
        <fgColor rgb="FFCDBE70"/>
        <bgColor indexed="64"/>
      </patternFill>
    </fill>
    <fill>
      <patternFill patternType="solid">
        <fgColor rgb="FFC2B280"/>
        <bgColor indexed="64"/>
      </patternFill>
    </fill>
    <fill>
      <patternFill patternType="solid">
        <fgColor rgb="FFC3B470"/>
        <bgColor indexed="64"/>
      </patternFill>
    </fill>
    <fill>
      <patternFill patternType="solid">
        <fgColor rgb="FFCFB53B"/>
        <bgColor indexed="64"/>
      </patternFill>
    </fill>
    <fill>
      <patternFill patternType="solid">
        <fgColor rgb="FFD1B606"/>
        <bgColor indexed="64"/>
      </patternFill>
    </fill>
    <fill>
      <patternFill patternType="solid">
        <fgColor rgb="FFCDAD00"/>
        <bgColor indexed="64"/>
      </patternFill>
    </fill>
    <fill>
      <patternFill patternType="solid">
        <fgColor rgb="FF8B7500"/>
        <bgColor indexed="64"/>
      </patternFill>
    </fill>
    <fill>
      <patternFill patternType="solid">
        <fgColor rgb="FF685E43"/>
        <bgColor indexed="64"/>
      </patternFill>
    </fill>
    <fill>
      <patternFill patternType="solid">
        <fgColor rgb="FF915C83"/>
        <bgColor indexed="64"/>
      </patternFill>
    </fill>
    <fill>
      <patternFill patternType="solid">
        <fgColor rgb="FF871F78"/>
        <bgColor indexed="64"/>
      </patternFill>
    </fill>
    <fill>
      <patternFill patternType="solid">
        <fgColor rgb="FF870074"/>
        <bgColor indexed="64"/>
      </patternFill>
    </fill>
    <fill>
      <patternFill patternType="solid">
        <fgColor rgb="FF5D555B"/>
        <bgColor indexed="64"/>
      </patternFill>
    </fill>
    <fill>
      <patternFill patternType="solid">
        <fgColor rgb="FF702963"/>
        <bgColor indexed="64"/>
      </patternFill>
    </fill>
    <fill>
      <patternFill patternType="solid">
        <fgColor rgb="FF5D3954"/>
        <bgColor indexed="64"/>
      </patternFill>
    </fill>
    <fill>
      <patternFill patternType="solid">
        <fgColor rgb="FF50404D"/>
        <bgColor indexed="64"/>
      </patternFill>
    </fill>
    <fill>
      <patternFill patternType="solid">
        <fgColor rgb="FFD399E6"/>
        <bgColor indexed="64"/>
      </patternFill>
    </fill>
    <fill>
      <patternFill patternType="solid">
        <fgColor rgb="FFE066FF"/>
        <bgColor indexed="64"/>
      </patternFill>
    </fill>
    <fill>
      <patternFill patternType="solid">
        <fgColor rgb="FFDF73FF"/>
        <bgColor indexed="64"/>
      </patternFill>
    </fill>
    <fill>
      <patternFill patternType="solid">
        <fgColor rgb="FFD15FEE"/>
        <bgColor indexed="64"/>
      </patternFill>
    </fill>
    <fill>
      <patternFill patternType="solid">
        <fgColor rgb="FFB695C0"/>
        <bgColor indexed="64"/>
      </patternFill>
    </fill>
    <fill>
      <patternFill patternType="solid">
        <fgColor rgb="FFBA55D3"/>
        <bgColor indexed="64"/>
      </patternFill>
    </fill>
    <fill>
      <patternFill patternType="solid">
        <fgColor rgb="FFB452CD"/>
        <bgColor indexed="64"/>
      </patternFill>
    </fill>
    <fill>
      <patternFill patternType="solid">
        <fgColor rgb="FF9A4EAE"/>
        <bgColor indexed="64"/>
      </patternFill>
    </fill>
    <fill>
      <patternFill patternType="solid">
        <fgColor rgb="FF86608E"/>
        <bgColor indexed="64"/>
      </patternFill>
    </fill>
    <fill>
      <patternFill patternType="solid">
        <fgColor rgb="FF875692"/>
        <bgColor indexed="64"/>
      </patternFill>
    </fill>
    <fill>
      <patternFill patternType="solid">
        <fgColor rgb="FF7A378B"/>
        <bgColor indexed="64"/>
      </patternFill>
    </fill>
    <fill>
      <patternFill patternType="solid">
        <fgColor rgb="FF602F6B"/>
        <bgColor indexed="64"/>
      </patternFill>
    </fill>
    <fill>
      <patternFill patternType="solid">
        <fgColor rgb="FF563C5C"/>
        <bgColor indexed="64"/>
      </patternFill>
    </fill>
    <fill>
      <patternFill patternType="solid">
        <fgColor rgb="FFFF1493"/>
        <bgColor indexed="64"/>
      </patternFill>
    </fill>
    <fill>
      <patternFill patternType="solid">
        <fgColor rgb="FFFD3F92"/>
        <bgColor indexed="64"/>
      </patternFill>
    </fill>
    <fill>
      <patternFill patternType="solid">
        <fgColor rgb="FFFF3E96"/>
        <bgColor indexed="64"/>
      </patternFill>
    </fill>
    <fill>
      <patternFill patternType="solid">
        <fgColor rgb="FFEE799F"/>
        <bgColor indexed="64"/>
      </patternFill>
    </fill>
    <fill>
      <patternFill patternType="solid">
        <fgColor rgb="FFE68FAC"/>
        <bgColor indexed="64"/>
      </patternFill>
    </fill>
    <fill>
      <patternFill patternType="solid">
        <fgColor rgb="FFFD6C9E"/>
        <bgColor indexed="64"/>
      </patternFill>
    </fill>
    <fill>
      <patternFill patternType="solid">
        <fgColor rgb="FFCDC1C5"/>
        <bgColor indexed="64"/>
      </patternFill>
    </fill>
    <fill>
      <patternFill patternType="solid">
        <fgColor rgb="FFFF82AB"/>
        <bgColor indexed="64"/>
      </patternFill>
    </fill>
    <fill>
      <patternFill patternType="solid">
        <fgColor rgb="FFEFBBCC"/>
        <bgColor indexed="64"/>
      </patternFill>
    </fill>
    <fill>
      <patternFill patternType="solid">
        <fgColor rgb="FFFEBFD2"/>
        <bgColor indexed="64"/>
      </patternFill>
    </fill>
    <fill>
      <patternFill patternType="solid">
        <fgColor rgb="FFFFC8D6"/>
        <bgColor indexed="64"/>
      </patternFill>
    </fill>
    <fill>
      <patternFill patternType="solid">
        <fgColor rgb="FFFFF0F5"/>
        <bgColor indexed="64"/>
      </patternFill>
    </fill>
    <fill>
      <patternFill patternType="solid">
        <fgColor rgb="FFD597AE"/>
        <bgColor indexed="64"/>
      </patternFill>
    </fill>
    <fill>
      <patternFill patternType="solid">
        <fgColor rgb="FFEE3A8C"/>
        <bgColor indexed="64"/>
      </patternFill>
    </fill>
    <fill>
      <patternFill patternType="solid">
        <fgColor rgb="FFDB7093"/>
        <bgColor indexed="64"/>
      </patternFill>
    </fill>
    <fill>
      <patternFill patternType="solid">
        <fgColor rgb="FFEE1289"/>
        <bgColor indexed="64"/>
      </patternFill>
    </fill>
    <fill>
      <patternFill patternType="solid">
        <fgColor rgb="FFCD6889"/>
        <bgColor indexed="64"/>
      </patternFill>
    </fill>
    <fill>
      <patternFill patternType="solid">
        <fgColor rgb="FFC17E91"/>
        <bgColor indexed="64"/>
      </patternFill>
    </fill>
    <fill>
      <patternFill patternType="solid">
        <fgColor rgb="FFDB0073"/>
        <bgColor indexed="64"/>
      </patternFill>
    </fill>
    <fill>
      <patternFill patternType="solid">
        <fgColor rgb="FFCE4676"/>
        <bgColor indexed="64"/>
      </patternFill>
    </fill>
    <fill>
      <patternFill patternType="solid">
        <fgColor rgb="FFCD3278"/>
        <bgColor indexed="64"/>
      </patternFill>
    </fill>
    <fill>
      <patternFill patternType="solid">
        <fgColor rgb="FFCD1076"/>
        <bgColor indexed="64"/>
      </patternFill>
    </fill>
    <fill>
      <patternFill patternType="solid">
        <fgColor rgb="FFB3446C"/>
        <bgColor indexed="64"/>
      </patternFill>
    </fill>
    <fill>
      <patternFill patternType="solid">
        <fgColor rgb="FFA8516E"/>
        <bgColor indexed="64"/>
      </patternFill>
    </fill>
    <fill>
      <patternFill patternType="solid">
        <fgColor rgb="FFB03060"/>
        <bgColor indexed="64"/>
      </patternFill>
    </fill>
    <fill>
      <patternFill patternType="solid">
        <fgColor rgb="FF915F6D"/>
        <bgColor indexed="64"/>
      </patternFill>
    </fill>
    <fill>
      <patternFill patternType="solid">
        <fgColor rgb="FF8B475D"/>
        <bgColor indexed="64"/>
      </patternFill>
    </fill>
    <fill>
      <patternFill patternType="solid">
        <fgColor rgb="FF8B2252"/>
        <bgColor indexed="64"/>
      </patternFill>
    </fill>
    <fill>
      <patternFill patternType="solid">
        <fgColor rgb="FF8B0A50"/>
        <bgColor indexed="64"/>
      </patternFill>
    </fill>
    <fill>
      <patternFill patternType="solid">
        <fgColor rgb="FF673147"/>
        <bgColor indexed="64"/>
      </patternFill>
    </fill>
    <fill>
      <patternFill patternType="solid">
        <fgColor rgb="FF3F1728"/>
        <bgColor indexed="64"/>
      </patternFill>
    </fill>
    <fill>
      <patternFill patternType="solid">
        <fgColor rgb="FF282022"/>
        <bgColor indexed="64"/>
      </patternFill>
    </fill>
    <fill>
      <patternFill patternType="solid">
        <fgColor rgb="FFFF7F00"/>
        <bgColor indexed="64"/>
      </patternFill>
    </fill>
    <fill>
      <patternFill patternType="solid">
        <fgColor rgb="FFFF8C00"/>
        <bgColor indexed="64"/>
      </patternFill>
    </fill>
    <fill>
      <patternFill patternType="solid">
        <fgColor rgb="FFC1B6B3"/>
        <bgColor indexed="64"/>
      </patternFill>
    </fill>
    <fill>
      <patternFill patternType="solid">
        <fgColor rgb="FFFD943F"/>
        <bgColor indexed="64"/>
      </patternFill>
    </fill>
    <fill>
      <patternFill patternType="solid">
        <fgColor rgb="FFF88E55"/>
        <bgColor indexed="64"/>
      </patternFill>
    </fill>
    <fill>
      <patternFill patternType="solid">
        <fgColor rgb="FFFEC3AC"/>
        <bgColor indexed="64"/>
      </patternFill>
    </fill>
    <fill>
      <patternFill patternType="solid">
        <fgColor rgb="FFEAE3E1"/>
        <bgColor indexed="64"/>
      </patternFill>
    </fill>
    <fill>
      <patternFill patternType="solid">
        <fgColor rgb="FFFDE9E0"/>
        <bgColor indexed="64"/>
      </patternFill>
    </fill>
    <fill>
      <patternFill patternType="solid">
        <fgColor rgb="FFC7ADA3"/>
        <bgColor indexed="64"/>
      </patternFill>
    </fill>
    <fill>
      <patternFill patternType="solid">
        <fgColor rgb="FFF38400"/>
        <bgColor indexed="64"/>
      </patternFill>
    </fill>
    <fill>
      <patternFill patternType="solid">
        <fgColor rgb="FFDB9370"/>
        <bgColor indexed="64"/>
      </patternFill>
    </fill>
    <fill>
      <patternFill patternType="solid">
        <fgColor rgb="FFED872D"/>
        <bgColor indexed="64"/>
      </patternFill>
    </fill>
    <fill>
      <patternFill patternType="solid">
        <fgColor rgb="FFEE7600"/>
        <bgColor indexed="64"/>
      </patternFill>
    </fill>
    <fill>
      <patternFill patternType="solid">
        <fgColor rgb="FFED7F10"/>
        <bgColor indexed="64"/>
      </patternFill>
    </fill>
    <fill>
      <patternFill patternType="solid">
        <fgColor rgb="FFD19275"/>
        <bgColor indexed="64"/>
      </patternFill>
    </fill>
    <fill>
      <patternFill patternType="solid">
        <fgColor rgb="FFE67E30"/>
        <bgColor indexed="64"/>
      </patternFill>
    </fill>
    <fill>
      <patternFill patternType="solid">
        <fgColor rgb="FFD99058"/>
        <bgColor indexed="64"/>
      </patternFill>
    </fill>
    <fill>
      <patternFill patternType="solid">
        <fgColor rgb="FFDF6D14"/>
        <bgColor indexed="64"/>
      </patternFill>
    </fill>
    <fill>
      <patternFill patternType="solid">
        <fgColor rgb="FFD2691E"/>
        <bgColor indexed="64"/>
      </patternFill>
    </fill>
    <fill>
      <patternFill patternType="solid">
        <fgColor rgb="FFCD7F32"/>
        <bgColor indexed="64"/>
      </patternFill>
    </fill>
    <fill>
      <patternFill patternType="solid">
        <fgColor rgb="FFCD661D"/>
        <bgColor indexed="64"/>
      </patternFill>
    </fill>
    <fill>
      <patternFill patternType="solid">
        <fgColor rgb="FFCD6600"/>
        <bgColor indexed="64"/>
      </patternFill>
    </fill>
    <fill>
      <patternFill patternType="solid">
        <fgColor rgb="FFBE6516"/>
        <bgColor indexed="64"/>
      </patternFill>
    </fill>
    <fill>
      <patternFill patternType="solid">
        <fgColor rgb="FFB87333"/>
        <bgColor indexed="64"/>
      </patternFill>
    </fill>
    <fill>
      <patternFill patternType="solid">
        <fgColor rgb="FF977F73"/>
        <bgColor indexed="64"/>
      </patternFill>
    </fill>
    <fill>
      <patternFill patternType="solid">
        <fgColor rgb="FFAE6938"/>
        <bgColor indexed="64"/>
      </patternFill>
    </fill>
    <fill>
      <patternFill patternType="solid">
        <fgColor rgb="FFB36700"/>
        <bgColor indexed="64"/>
      </patternFill>
    </fill>
    <fill>
      <patternFill patternType="solid">
        <fgColor rgb="FFAE642D"/>
        <bgColor indexed="64"/>
      </patternFill>
    </fill>
    <fill>
      <patternFill patternType="solid">
        <fgColor rgb="FFA76726"/>
        <bgColor indexed="64"/>
      </patternFill>
    </fill>
    <fill>
      <patternFill patternType="solid">
        <fgColor rgb="FF97694F"/>
        <bgColor indexed="64"/>
      </patternFill>
    </fill>
    <fill>
      <patternFill patternType="solid">
        <fgColor rgb="FFA75502"/>
        <bgColor indexed="64"/>
      </patternFill>
    </fill>
    <fill>
      <patternFill patternType="solid">
        <fgColor rgb="FF9F551E"/>
        <bgColor indexed="64"/>
      </patternFill>
    </fill>
    <fill>
      <patternFill patternType="solid">
        <fgColor rgb="FF985717"/>
        <bgColor indexed="64"/>
      </patternFill>
    </fill>
    <fill>
      <patternFill patternType="solid">
        <fgColor rgb="FF955628"/>
        <bgColor indexed="64"/>
      </patternFill>
    </fill>
    <fill>
      <patternFill patternType="solid">
        <fgColor rgb="FF8E5434"/>
        <bgColor indexed="64"/>
      </patternFill>
    </fill>
    <fill>
      <patternFill patternType="solid">
        <fgColor rgb="FF855E42"/>
        <bgColor indexed="64"/>
      </patternFill>
    </fill>
    <fill>
      <patternFill patternType="solid">
        <fgColor rgb="FF845A3B"/>
        <bgColor indexed="64"/>
      </patternFill>
    </fill>
    <fill>
      <patternFill patternType="solid">
        <fgColor rgb="FF8B4513"/>
        <bgColor indexed="64"/>
      </patternFill>
    </fill>
    <fill>
      <patternFill patternType="solid">
        <fgColor rgb="FF8B4500"/>
        <bgColor indexed="64"/>
      </patternFill>
    </fill>
    <fill>
      <patternFill patternType="solid">
        <fgColor rgb="FF80461B"/>
        <bgColor indexed="64"/>
      </patternFill>
    </fill>
    <fill>
      <patternFill patternType="solid">
        <fgColor rgb="FF6F4E37"/>
        <bgColor indexed="64"/>
      </patternFill>
    </fill>
    <fill>
      <patternFill patternType="solid">
        <fgColor rgb="FF635147"/>
        <bgColor indexed="64"/>
      </patternFill>
    </fill>
    <fill>
      <patternFill patternType="solid">
        <fgColor rgb="FF6B4226"/>
        <bgColor indexed="64"/>
      </patternFill>
    </fill>
    <fill>
      <patternFill patternType="solid">
        <fgColor rgb="FF5C4033"/>
        <bgColor indexed="64"/>
      </patternFill>
    </fill>
    <fill>
      <patternFill patternType="solid">
        <fgColor rgb="FF5A3A22"/>
        <bgColor indexed="64"/>
      </patternFill>
    </fill>
    <fill>
      <patternFill patternType="solid">
        <fgColor rgb="FF5C3317"/>
        <bgColor indexed="64"/>
      </patternFill>
    </fill>
    <fill>
      <patternFill patternType="solid">
        <fgColor rgb="FF593319"/>
        <bgColor indexed="64"/>
      </patternFill>
    </fill>
    <fill>
      <patternFill patternType="solid">
        <fgColor rgb="FF582900"/>
        <bgColor indexed="64"/>
      </patternFill>
    </fill>
    <fill>
      <patternFill patternType="solid">
        <fgColor rgb="FF3E322C"/>
        <bgColor indexed="64"/>
      </patternFill>
    </fill>
    <fill>
      <patternFill patternType="solid">
        <fgColor rgb="FF422518"/>
        <bgColor indexed="64"/>
      </patternFill>
    </fill>
    <fill>
      <patternFill patternType="solid">
        <fgColor rgb="FF3F2204"/>
        <bgColor indexed="64"/>
      </patternFill>
    </fill>
    <fill>
      <patternFill patternType="solid">
        <fgColor rgb="FF28201C"/>
        <bgColor indexed="64"/>
      </patternFill>
    </fill>
    <fill>
      <patternFill patternType="solid">
        <fgColor rgb="FF2F1B0C"/>
        <bgColor indexed="64"/>
      </patternFill>
    </fill>
    <fill>
      <patternFill patternType="solid">
        <fgColor rgb="FF7FFF00"/>
        <bgColor indexed="64"/>
      </patternFill>
    </fill>
    <fill>
      <patternFill patternType="solid">
        <fgColor rgb="FF7CFC00"/>
        <bgColor indexed="64"/>
      </patternFill>
    </fill>
    <fill>
      <patternFill patternType="solid">
        <fgColor rgb="FF76EE00"/>
        <bgColor indexed="64"/>
      </patternFill>
    </fill>
    <fill>
      <patternFill patternType="solid">
        <fgColor rgb="FF7FDD4C"/>
        <bgColor indexed="64"/>
      </patternFill>
    </fill>
    <fill>
      <patternFill patternType="solid">
        <fgColor rgb="FF66CD00"/>
        <bgColor indexed="64"/>
      </patternFill>
    </fill>
    <fill>
      <patternFill patternType="solid">
        <fgColor rgb="FF458B00"/>
        <bgColor indexed="64"/>
      </patternFill>
    </fill>
    <fill>
      <patternFill patternType="solid">
        <fgColor rgb="FF467129"/>
        <bgColor indexed="64"/>
      </patternFill>
    </fill>
    <fill>
      <patternFill patternType="solid">
        <fgColor rgb="FF00FF7F"/>
        <bgColor indexed="64"/>
      </patternFill>
    </fill>
    <fill>
      <patternFill patternType="solid">
        <fgColor rgb="FF54F98D"/>
        <bgColor indexed="64"/>
      </patternFill>
    </fill>
    <fill>
      <patternFill patternType="solid">
        <fgColor rgb="FF54FF9F"/>
        <bgColor indexed="64"/>
      </patternFill>
    </fill>
    <fill>
      <patternFill patternType="solid">
        <fgColor rgb="FF00FE7E"/>
        <bgColor indexed="64"/>
      </patternFill>
    </fill>
    <fill>
      <patternFill patternType="solid">
        <fgColor rgb="FFB2BEB5"/>
        <bgColor indexed="64"/>
      </patternFill>
    </fill>
    <fill>
      <patternFill patternType="solid">
        <fgColor rgb="FF4EEE94"/>
        <bgColor indexed="64"/>
      </patternFill>
    </fill>
    <fill>
      <patternFill patternType="solid">
        <fgColor rgb="FF70DB93"/>
        <bgColor indexed="64"/>
      </patternFill>
    </fill>
    <fill>
      <patternFill patternType="solid">
        <fgColor rgb="FF00EE76"/>
        <bgColor indexed="64"/>
      </patternFill>
    </fill>
    <fill>
      <patternFill patternType="solid">
        <fgColor rgb="FF43CD80"/>
        <bgColor indexed="64"/>
      </patternFill>
    </fill>
    <fill>
      <patternFill patternType="solid">
        <fgColor rgb="FF00CD66"/>
        <bgColor indexed="64"/>
      </patternFill>
    </fill>
    <fill>
      <patternFill patternType="solid">
        <fgColor rgb="FF3CB371"/>
        <bgColor indexed="64"/>
      </patternFill>
    </fill>
    <fill>
      <patternFill patternType="solid">
        <fgColor rgb="FF4CA66B"/>
        <bgColor indexed="64"/>
      </patternFill>
    </fill>
    <fill>
      <patternFill patternType="solid">
        <fgColor rgb="FF1FA055"/>
        <bgColor indexed="64"/>
      </patternFill>
    </fill>
    <fill>
      <patternFill patternType="solid">
        <fgColor rgb="FF2E8B57"/>
        <bgColor indexed="64"/>
      </patternFill>
    </fill>
    <fill>
      <patternFill patternType="solid">
        <fgColor rgb="FF008B45"/>
        <bgColor indexed="64"/>
      </patternFill>
    </fill>
    <fill>
      <patternFill patternType="solid">
        <fgColor rgb="FF386F48"/>
        <bgColor indexed="64"/>
      </patternFill>
    </fill>
    <fill>
      <patternFill patternType="solid">
        <fgColor rgb="FF00622D"/>
        <bgColor indexed="64"/>
      </patternFill>
    </fill>
    <fill>
      <patternFill patternType="solid">
        <fgColor rgb="FF175732"/>
        <bgColor indexed="64"/>
      </patternFill>
    </fill>
    <fill>
      <patternFill patternType="solid">
        <fgColor rgb="FF095228"/>
        <bgColor indexed="64"/>
      </patternFill>
    </fill>
    <fill>
      <patternFill patternType="solid">
        <fgColor rgb="FF173620"/>
        <bgColor indexed="64"/>
      </patternFill>
    </fill>
    <fill>
      <patternFill patternType="solid">
        <fgColor rgb="FF003118"/>
        <bgColor indexed="64"/>
      </patternFill>
    </fill>
    <fill>
      <patternFill patternType="solid">
        <fgColor rgb="FF000000"/>
        <bgColor indexed="64"/>
      </patternFill>
    </fill>
    <fill>
      <patternFill patternType="solid">
        <fgColor rgb="FFFFB90F"/>
        <bgColor indexed="64"/>
      </patternFill>
    </fill>
    <fill>
      <patternFill patternType="solid">
        <fgColor rgb="FFFFC125"/>
        <bgColor indexed="64"/>
      </patternFill>
    </fill>
    <fill>
      <patternFill patternType="solid">
        <fgColor rgb="FFCDC0B0"/>
        <bgColor indexed="64"/>
      </patternFill>
    </fill>
    <fill>
      <patternFill patternType="solid">
        <fgColor rgb="FFFFC14F"/>
        <bgColor indexed="64"/>
      </patternFill>
    </fill>
    <fill>
      <patternFill patternType="solid">
        <fgColor rgb="FFFFCB60"/>
        <bgColor indexed="64"/>
      </patternFill>
    </fill>
    <fill>
      <patternFill patternType="solid">
        <fgColor rgb="FFEEC591"/>
        <bgColor indexed="64"/>
      </patternFill>
    </fill>
    <fill>
      <patternFill patternType="solid">
        <fgColor rgb="FFFBC97F"/>
        <bgColor indexed="64"/>
      </patternFill>
    </fill>
    <fill>
      <patternFill patternType="solid">
        <fgColor rgb="FFEBC79E"/>
        <bgColor indexed="64"/>
      </patternFill>
    </fill>
    <fill>
      <patternFill patternType="solid">
        <fgColor rgb="FFEECFA1"/>
        <bgColor indexed="64"/>
      </patternFill>
    </fill>
    <fill>
      <patternFill patternType="solid">
        <fgColor rgb="FFFFD39B"/>
        <bgColor indexed="64"/>
      </patternFill>
    </fill>
    <fill>
      <patternFill patternType="solid">
        <fgColor rgb="FFEED5B7"/>
        <bgColor indexed="64"/>
      </patternFill>
    </fill>
    <fill>
      <patternFill patternType="solid">
        <fgColor rgb="FFFAD6A5"/>
        <bgColor indexed="64"/>
      </patternFill>
    </fill>
    <fill>
      <patternFill patternType="solid">
        <fgColor rgb="FFFFDEAD"/>
        <bgColor indexed="64"/>
      </patternFill>
    </fill>
    <fill>
      <patternFill patternType="solid">
        <fgColor rgb="FFEEDFCC"/>
        <bgColor indexed="64"/>
      </patternFill>
    </fill>
    <fill>
      <patternFill patternType="solid">
        <fgColor rgb="FFFFE4C4"/>
        <bgColor indexed="64"/>
      </patternFill>
    </fill>
    <fill>
      <patternFill patternType="solid">
        <fgColor rgb="FFFAEBD7"/>
        <bgColor indexed="64"/>
      </patternFill>
    </fill>
    <fill>
      <patternFill patternType="solid">
        <fgColor rgb="FFFFEFDB"/>
        <bgColor indexed="64"/>
      </patternFill>
    </fill>
    <fill>
      <patternFill patternType="solid">
        <fgColor rgb="FFFAF0E6"/>
        <bgColor indexed="64"/>
      </patternFill>
    </fill>
    <fill>
      <patternFill patternType="solid">
        <fgColor rgb="FFDEB887"/>
        <bgColor indexed="64"/>
      </patternFill>
    </fill>
    <fill>
      <patternFill patternType="solid">
        <fgColor rgb="FFCDB79E"/>
        <bgColor indexed="64"/>
      </patternFill>
    </fill>
    <fill>
      <patternFill patternType="solid">
        <fgColor rgb="FFD2B48C"/>
        <bgColor indexed="64"/>
      </patternFill>
    </fill>
    <fill>
      <patternFill patternType="solid">
        <fgColor rgb="FFCDB38B"/>
        <bgColor indexed="64"/>
      </patternFill>
    </fill>
    <fill>
      <patternFill patternType="solid">
        <fgColor rgb="FFEEB422"/>
        <bgColor indexed="64"/>
      </patternFill>
    </fill>
    <fill>
      <patternFill patternType="solid">
        <fgColor rgb="FFE3A857"/>
        <bgColor indexed="64"/>
      </patternFill>
    </fill>
    <fill>
      <patternFill patternType="solid">
        <fgColor rgb="FFEEAD0E"/>
        <bgColor indexed="64"/>
      </patternFill>
    </fill>
    <fill>
      <patternFill patternType="solid">
        <fgColor rgb="FFCDAA7D"/>
        <bgColor indexed="64"/>
      </patternFill>
    </fill>
    <fill>
      <patternFill patternType="solid">
        <fgColor rgb="FFDAA520"/>
        <bgColor indexed="64"/>
      </patternFill>
    </fill>
    <fill>
      <patternFill patternType="solid">
        <fgColor rgb="FFC19A6B"/>
        <bgColor indexed="64"/>
      </patternFill>
    </fill>
    <fill>
      <patternFill patternType="solid">
        <fgColor rgb="FFAE9B82"/>
        <bgColor indexed="64"/>
      </patternFill>
    </fill>
    <fill>
      <patternFill patternType="solid">
        <fgColor rgb="FFCD9B1D"/>
        <bgColor indexed="64"/>
      </patternFill>
    </fill>
    <fill>
      <patternFill patternType="solid">
        <fgColor rgb="FFCD950C"/>
        <bgColor indexed="64"/>
      </patternFill>
    </fill>
    <fill>
      <patternFill patternType="solid">
        <fgColor rgb="FFCC9900"/>
        <bgColor indexed="64"/>
      </patternFill>
    </fill>
    <fill>
      <patternFill patternType="solid">
        <fgColor rgb="FFBE8A3D"/>
        <bgColor indexed="64"/>
      </patternFill>
    </fill>
    <fill>
      <patternFill patternType="solid">
        <fgColor rgb="FFB8860B"/>
        <bgColor indexed="64"/>
      </patternFill>
    </fill>
    <fill>
      <patternFill patternType="solid">
        <fgColor rgb="FFA67D3D"/>
        <bgColor indexed="64"/>
      </patternFill>
    </fill>
    <fill>
      <patternFill patternType="solid">
        <fgColor rgb="FF947F60"/>
        <bgColor indexed="64"/>
      </patternFill>
    </fill>
    <fill>
      <patternFill patternType="solid">
        <fgColor rgb="FF967C5C"/>
        <bgColor indexed="64"/>
      </patternFill>
    </fill>
    <fill>
      <patternFill patternType="solid">
        <fgColor rgb="FF8B7D6B"/>
        <bgColor indexed="64"/>
      </patternFill>
    </fill>
    <fill>
      <patternFill patternType="solid">
        <fgColor rgb="FF8B795E"/>
        <bgColor indexed="64"/>
      </patternFill>
    </fill>
    <fill>
      <patternFill patternType="solid">
        <fgColor rgb="FF8B7355"/>
        <bgColor indexed="64"/>
      </patternFill>
    </fill>
    <fill>
      <patternFill patternType="solid">
        <fgColor rgb="FF806D5A"/>
        <bgColor indexed="64"/>
      </patternFill>
    </fill>
    <fill>
      <patternFill patternType="solid">
        <fgColor rgb="FF8B6C42"/>
        <bgColor indexed="64"/>
      </patternFill>
    </fill>
    <fill>
      <patternFill patternType="solid">
        <fgColor rgb="FF7E6D5A"/>
        <bgColor indexed="64"/>
      </patternFill>
    </fill>
    <fill>
      <patternFill patternType="solid">
        <fgColor rgb="FF967117"/>
        <bgColor indexed="64"/>
      </patternFill>
    </fill>
    <fill>
      <patternFill patternType="solid">
        <fgColor rgb="FF856D4D"/>
        <bgColor indexed="64"/>
      </patternFill>
    </fill>
    <fill>
      <patternFill patternType="solid">
        <fgColor rgb="FF926D27"/>
        <bgColor indexed="64"/>
      </patternFill>
    </fill>
    <fill>
      <patternFill patternType="solid">
        <fgColor rgb="FF8E6B23"/>
        <bgColor indexed="64"/>
      </patternFill>
    </fill>
    <fill>
      <patternFill patternType="solid">
        <fgColor rgb="FF826644"/>
        <bgColor indexed="64"/>
      </patternFill>
    </fill>
    <fill>
      <patternFill patternType="solid">
        <fgColor rgb="FF8B6914"/>
        <bgColor indexed="64"/>
      </patternFill>
    </fill>
    <fill>
      <patternFill patternType="solid">
        <fgColor rgb="FF8B6508"/>
        <bgColor indexed="64"/>
      </patternFill>
    </fill>
    <fill>
      <patternFill patternType="solid">
        <fgColor rgb="FF785E2F"/>
        <bgColor indexed="64"/>
      </patternFill>
    </fill>
    <fill>
      <patternFill patternType="solid">
        <fgColor rgb="FF6C541E"/>
        <bgColor indexed="64"/>
      </patternFill>
    </fill>
    <fill>
      <patternFill patternType="solid">
        <fgColor rgb="FF4E3D28"/>
        <bgColor indexed="64"/>
      </patternFill>
    </fill>
    <fill>
      <patternFill patternType="solid">
        <fgColor rgb="FF3B3121"/>
        <bgColor indexed="64"/>
      </patternFill>
    </fill>
    <fill>
      <patternFill patternType="solid">
        <fgColor rgb="FF372F25"/>
        <bgColor indexed="64"/>
      </patternFill>
    </fill>
    <fill>
      <patternFill patternType="solid">
        <fgColor rgb="FFEDD38C"/>
        <bgColor indexed="64"/>
      </patternFill>
    </fill>
    <fill>
      <patternFill patternType="solid">
        <fgColor rgb="FFE0CDA9"/>
        <bgColor indexed="64"/>
      </patternFill>
    </fill>
    <fill>
      <patternFill patternType="solid">
        <fgColor rgb="FFEED8AE"/>
        <bgColor indexed="64"/>
      </patternFill>
    </fill>
    <fill>
      <patternFill patternType="solid">
        <fgColor rgb="FFF5DEB3"/>
        <bgColor indexed="64"/>
      </patternFill>
    </fill>
    <fill>
      <patternFill patternType="solid">
        <fgColor rgb="FFFFE4B5"/>
        <bgColor indexed="64"/>
      </patternFill>
    </fill>
    <fill>
      <patternFill patternType="solid">
        <fgColor rgb="FFFFE7BA"/>
        <bgColor indexed="64"/>
      </patternFill>
    </fill>
    <fill>
      <patternFill patternType="solid">
        <fgColor rgb="FFFFEBCD"/>
        <bgColor indexed="64"/>
      </patternFill>
    </fill>
    <fill>
      <patternFill patternType="solid">
        <fgColor rgb="FFFFEFD5"/>
        <bgColor indexed="64"/>
      </patternFill>
    </fill>
    <fill>
      <patternFill patternType="solid">
        <fgColor rgb="FFFDF5E6"/>
        <bgColor indexed="64"/>
      </patternFill>
    </fill>
    <fill>
      <patternFill patternType="solid">
        <fgColor rgb="FFFFFAF0"/>
        <bgColor indexed="64"/>
      </patternFill>
    </fill>
    <fill>
      <patternFill patternType="solid">
        <fgColor rgb="FFFCD21C"/>
        <bgColor indexed="64"/>
      </patternFill>
    </fill>
    <fill>
      <patternFill patternType="solid">
        <fgColor rgb="FFE2BC74"/>
        <bgColor indexed="64"/>
      </patternFill>
    </fill>
    <fill>
      <patternFill patternType="solid">
        <fgColor rgb="FFCDBA96"/>
        <bgColor indexed="64"/>
      </patternFill>
    </fill>
    <fill>
      <patternFill patternType="solid">
        <fgColor rgb="FFF3C300"/>
        <bgColor indexed="64"/>
      </patternFill>
    </fill>
    <fill>
      <patternFill patternType="solid">
        <fgColor rgb="FFF0C300"/>
        <bgColor indexed="64"/>
      </patternFill>
    </fill>
    <fill>
      <patternFill patternType="solid">
        <fgColor rgb="FFBBAE98"/>
        <bgColor indexed="64"/>
      </patternFill>
    </fill>
    <fill>
      <patternFill patternType="solid">
        <fgColor rgb="FFC8AD7F"/>
        <bgColor indexed="64"/>
      </patternFill>
    </fill>
    <fill>
      <patternFill patternType="solid">
        <fgColor rgb="FFDFAF2C"/>
        <bgColor indexed="64"/>
      </patternFill>
    </fill>
    <fill>
      <patternFill patternType="solid">
        <fgColor rgb="FFDAB30A"/>
        <bgColor indexed="64"/>
      </patternFill>
    </fill>
    <fill>
      <patternFill patternType="solid">
        <fgColor rgb="FFC9AE5D"/>
        <bgColor indexed="64"/>
      </patternFill>
    </fill>
    <fill>
      <patternFill patternType="solid">
        <fgColor rgb="FFD4AF37"/>
        <bgColor indexed="64"/>
      </patternFill>
    </fill>
    <fill>
      <patternFill patternType="solid">
        <fgColor rgb="FFBA9B61"/>
        <bgColor indexed="64"/>
      </patternFill>
    </fill>
    <fill>
      <patternFill patternType="solid">
        <fgColor rgb="FFA89874"/>
        <bgColor indexed="64"/>
      </patternFill>
    </fill>
    <fill>
      <patternFill patternType="solid">
        <fgColor rgb="FFA18F60"/>
        <bgColor indexed="64"/>
      </patternFill>
    </fill>
    <fill>
      <patternFill patternType="solid">
        <fgColor rgb="FFAB9144"/>
        <bgColor indexed="64"/>
      </patternFill>
    </fill>
    <fill>
      <patternFill patternType="solid">
        <fgColor rgb="FF8B8378"/>
        <bgColor indexed="64"/>
      </patternFill>
    </fill>
    <fill>
      <patternFill patternType="solid">
        <fgColor rgb="FFAF8D13"/>
        <bgColor indexed="64"/>
      </patternFill>
    </fill>
    <fill>
      <patternFill patternType="solid">
        <fgColor rgb="FF8B7E66"/>
        <bgColor indexed="64"/>
      </patternFill>
    </fill>
    <fill>
      <patternFill patternType="solid">
        <fgColor rgb="FF8C7853"/>
        <bgColor indexed="64"/>
      </patternFill>
    </fill>
    <fill>
      <patternFill patternType="solid">
        <fgColor rgb="FF766F64"/>
        <bgColor indexed="64"/>
      </patternFill>
    </fill>
    <fill>
      <patternFill patternType="solid">
        <fgColor rgb="FF6B5731"/>
        <bgColor indexed="64"/>
      </patternFill>
    </fill>
    <fill>
      <patternFill patternType="solid">
        <fgColor rgb="FF614E1A"/>
        <bgColor indexed="64"/>
      </patternFill>
    </fill>
    <fill>
      <patternFill patternType="solid">
        <fgColor rgb="FF463F32"/>
        <bgColor indexed="64"/>
      </patternFill>
    </fill>
    <fill>
      <patternFill patternType="solid">
        <fgColor rgb="FF292107"/>
        <bgColor indexed="64"/>
      </patternFill>
    </fill>
    <fill>
      <patternFill patternType="solid">
        <fgColor rgb="FFFFA500"/>
        <bgColor indexed="64"/>
      </patternFill>
    </fill>
    <fill>
      <patternFill patternType="solid">
        <fgColor rgb="FFF4A460"/>
        <bgColor indexed="64"/>
      </patternFill>
    </fill>
    <fill>
      <patternFill patternType="solid">
        <fgColor rgb="FFFEA347"/>
        <bgColor indexed="64"/>
      </patternFill>
    </fill>
    <fill>
      <patternFill patternType="solid">
        <fgColor rgb="FFFFA54F"/>
        <bgColor indexed="64"/>
      </patternFill>
    </fill>
    <fill>
      <patternFill patternType="solid">
        <fgColor rgb="FFCDC5BF"/>
        <bgColor indexed="64"/>
      </patternFill>
    </fill>
    <fill>
      <patternFill patternType="solid">
        <fgColor rgb="FFFAB57F"/>
        <bgColor indexed="64"/>
      </patternFill>
    </fill>
    <fill>
      <patternFill patternType="solid">
        <fgColor rgb="FFE9C9B1"/>
        <bgColor indexed="64"/>
      </patternFill>
    </fill>
    <fill>
      <patternFill patternType="solid">
        <fgColor rgb="FFEECBAD"/>
        <bgColor indexed="64"/>
      </patternFill>
    </fill>
    <fill>
      <patternFill patternType="solid">
        <fgColor rgb="FFF5CCB0"/>
        <bgColor indexed="64"/>
      </patternFill>
    </fill>
    <fill>
      <patternFill patternType="solid">
        <fgColor rgb="FFECD5C5"/>
        <bgColor indexed="64"/>
      </patternFill>
    </fill>
    <fill>
      <patternFill patternType="solid">
        <fgColor rgb="FFFFDAB9"/>
        <bgColor indexed="64"/>
      </patternFill>
    </fill>
    <fill>
      <patternFill patternType="solid">
        <fgColor rgb="FFEEE5DE"/>
        <bgColor indexed="64"/>
      </patternFill>
    </fill>
    <fill>
      <patternFill patternType="solid">
        <fgColor rgb="FFFFF5EE"/>
        <bgColor indexed="64"/>
      </patternFill>
    </fill>
    <fill>
      <patternFill patternType="solid">
        <fgColor rgb="FFEE9A49"/>
        <bgColor indexed="64"/>
      </patternFill>
    </fill>
    <fill>
      <patternFill patternType="solid">
        <fgColor rgb="FFCDAF95"/>
        <bgColor indexed="64"/>
      </patternFill>
    </fill>
    <fill>
      <patternFill patternType="solid">
        <fgColor rgb="FFF6A600"/>
        <bgColor indexed="64"/>
      </patternFill>
    </fill>
    <fill>
      <patternFill patternType="solid">
        <fgColor rgb="FFE7A854"/>
        <bgColor indexed="64"/>
      </patternFill>
    </fill>
    <fill>
      <patternFill patternType="solid">
        <fgColor rgb="FFC2AC99"/>
        <bgColor indexed="64"/>
      </patternFill>
    </fill>
    <fill>
      <patternFill patternType="solid">
        <fgColor rgb="FFEE9A00"/>
        <bgColor indexed="64"/>
      </patternFill>
    </fill>
    <fill>
      <patternFill patternType="solid">
        <fgColor rgb="FFEAA221"/>
        <bgColor indexed="64"/>
      </patternFill>
    </fill>
    <fill>
      <patternFill patternType="solid">
        <fgColor rgb="FFDD985C"/>
        <bgColor indexed="64"/>
      </patternFill>
    </fill>
    <fill>
      <patternFill patternType="solid">
        <fgColor rgb="FFDE9816"/>
        <bgColor indexed="64"/>
      </patternFill>
    </fill>
    <fill>
      <patternFill patternType="solid">
        <fgColor rgb="FFD98719"/>
        <bgColor indexed="64"/>
      </patternFill>
    </fill>
    <fill>
      <patternFill patternType="solid">
        <fgColor rgb="FFCD853F"/>
        <bgColor indexed="64"/>
      </patternFill>
    </fill>
    <fill>
      <patternFill patternType="solid">
        <fgColor rgb="FFCD8500"/>
        <bgColor indexed="64"/>
      </patternFill>
    </fill>
    <fill>
      <patternFill patternType="solid">
        <fgColor rgb="FFC98500"/>
        <bgColor indexed="64"/>
      </patternFill>
    </fill>
    <fill>
      <patternFill patternType="solid">
        <fgColor rgb="FFAE8964"/>
        <bgColor indexed="64"/>
      </patternFill>
    </fill>
    <fill>
      <patternFill patternType="solid">
        <fgColor rgb="FFA68064"/>
        <bgColor indexed="64"/>
      </patternFill>
    </fill>
    <fill>
      <patternFill patternType="solid">
        <fgColor rgb="FFA67B5B"/>
        <bgColor indexed="64"/>
      </patternFill>
    </fill>
    <fill>
      <patternFill patternType="solid">
        <fgColor rgb="FF8B8682"/>
        <bgColor indexed="64"/>
      </patternFill>
    </fill>
    <fill>
      <patternFill patternType="solid">
        <fgColor rgb="FFB67823"/>
        <bgColor indexed="64"/>
      </patternFill>
    </fill>
    <fill>
      <patternFill patternType="solid">
        <fgColor rgb="FF958070"/>
        <bgColor indexed="64"/>
      </patternFill>
    </fill>
    <fill>
      <patternFill patternType="solid">
        <fgColor rgb="FF8E8279"/>
        <bgColor indexed="64"/>
      </patternFill>
    </fill>
    <fill>
      <patternFill patternType="solid">
        <fgColor rgb="FF8B7765"/>
        <bgColor indexed="64"/>
      </patternFill>
    </fill>
    <fill>
      <patternFill patternType="solid">
        <fgColor rgb="FF996515"/>
        <bgColor indexed="64"/>
      </patternFill>
    </fill>
    <fill>
      <patternFill patternType="solid">
        <fgColor rgb="FF8F5922"/>
        <bgColor indexed="64"/>
      </patternFill>
    </fill>
    <fill>
      <patternFill patternType="solid">
        <fgColor rgb="FF8B5A2B"/>
        <bgColor indexed="64"/>
      </patternFill>
    </fill>
    <fill>
      <patternFill patternType="solid">
        <fgColor rgb="FF8B5A00"/>
        <bgColor indexed="64"/>
      </patternFill>
    </fill>
    <fill>
      <patternFill patternType="solid">
        <fgColor rgb="FF87591A"/>
        <bgColor indexed="64"/>
      </patternFill>
    </fill>
    <fill>
      <patternFill patternType="solid">
        <fgColor rgb="FF7E5835"/>
        <bgColor indexed="64"/>
      </patternFill>
    </fill>
    <fill>
      <patternFill patternType="solid">
        <fgColor rgb="FF85530F"/>
        <bgColor indexed="64"/>
      </patternFill>
    </fill>
    <fill>
      <patternFill patternType="solid">
        <fgColor rgb="FF614B3A"/>
        <bgColor indexed="64"/>
      </patternFill>
    </fill>
    <fill>
      <patternFill patternType="solid">
        <fgColor rgb="FF6A4B21"/>
        <bgColor indexed="64"/>
      </patternFill>
    </fill>
    <fill>
      <patternFill patternType="solid">
        <fgColor rgb="FF654522"/>
        <bgColor indexed="64"/>
      </patternFill>
    </fill>
    <fill>
      <patternFill patternType="solid">
        <fgColor rgb="FF5B3C11"/>
        <bgColor indexed="64"/>
      </patternFill>
    </fill>
    <fill>
      <patternFill patternType="solid">
        <fgColor rgb="FF483C32"/>
        <bgColor indexed="64"/>
      </patternFill>
    </fill>
    <fill>
      <patternFill patternType="solid">
        <fgColor rgb="FF4B3621"/>
        <bgColor indexed="64"/>
      </patternFill>
    </fill>
    <fill>
      <patternFill patternType="solid">
        <fgColor rgb="FF462E01"/>
        <bgColor indexed="64"/>
      </patternFill>
    </fill>
    <fill>
      <patternFill patternType="solid">
        <fgColor rgb="FF2D241E"/>
        <bgColor indexed="64"/>
      </patternFill>
    </fill>
    <fill>
      <patternFill patternType="solid">
        <fgColor rgb="FF2F1E0E"/>
        <bgColor indexed="64"/>
      </patternFill>
    </fill>
    <fill>
      <patternFill patternType="solid">
        <fgColor rgb="FF130E0A"/>
        <bgColor indexed="64"/>
      </patternFill>
    </fill>
    <fill>
      <patternFill patternType="solid">
        <fgColor rgb="FFFF2400"/>
        <bgColor indexed="64"/>
      </patternFill>
    </fill>
    <fill>
      <patternFill patternType="solid">
        <fgColor rgb="FFFF4500"/>
        <bgColor indexed="64"/>
      </patternFill>
    </fill>
    <fill>
      <patternFill patternType="solid">
        <fgColor rgb="FFFF4901"/>
        <bgColor indexed="64"/>
      </patternFill>
    </fill>
    <fill>
      <patternFill patternType="solid">
        <fgColor rgb="FFFF0921"/>
        <bgColor indexed="64"/>
      </patternFill>
    </fill>
    <fill>
      <patternFill patternType="solid">
        <fgColor rgb="FFFF3030"/>
        <bgColor indexed="64"/>
      </patternFill>
    </fill>
    <fill>
      <patternFill patternType="solid">
        <fgColor rgb="FFFF4040"/>
        <bgColor indexed="64"/>
      </patternFill>
    </fill>
    <fill>
      <patternFill patternType="solid">
        <fgColor rgb="FFFF6347"/>
        <bgColor indexed="64"/>
      </patternFill>
    </fill>
    <fill>
      <patternFill patternType="solid">
        <fgColor rgb="FFFF5E4D"/>
        <bgColor indexed="64"/>
      </patternFill>
    </fill>
    <fill>
      <patternFill patternType="solid">
        <fgColor rgb="FFFC5D5D"/>
        <bgColor indexed="64"/>
      </patternFill>
    </fill>
    <fill>
      <patternFill patternType="solid">
        <fgColor rgb="FFD9A6A9"/>
        <bgColor indexed="64"/>
      </patternFill>
    </fill>
    <fill>
      <patternFill patternType="solid">
        <fgColor rgb="FFF08080"/>
        <bgColor indexed="64"/>
      </patternFill>
    </fill>
    <fill>
      <patternFill patternType="solid">
        <fgColor rgb="FFDEA5A4"/>
        <bgColor indexed="64"/>
      </patternFill>
    </fill>
    <fill>
      <patternFill patternType="solid">
        <fgColor rgb="FFEA9399"/>
        <bgColor indexed="64"/>
      </patternFill>
    </fill>
    <fill>
      <patternFill patternType="solid">
        <fgColor rgb="FFFA8072"/>
        <bgColor indexed="64"/>
      </patternFill>
    </fill>
    <fill>
      <patternFill patternType="solid">
        <fgColor rgb="FFF88379"/>
        <bgColor indexed="64"/>
      </patternFill>
    </fill>
    <fill>
      <patternFill patternType="solid">
        <fgColor rgb="FFFF6A6A"/>
        <bgColor indexed="64"/>
      </patternFill>
    </fill>
    <fill>
      <patternFill patternType="solid">
        <fgColor rgb="FFFF6F7D"/>
        <bgColor indexed="64"/>
      </patternFill>
    </fill>
    <fill>
      <patternFill patternType="solid">
        <fgColor rgb="FFCDC9C9"/>
        <bgColor indexed="64"/>
      </patternFill>
    </fill>
    <fill>
      <patternFill patternType="solid">
        <fgColor rgb="FFFE96A0"/>
        <bgColor indexed="64"/>
      </patternFill>
    </fill>
    <fill>
      <patternFill patternType="solid">
        <fgColor rgb="FFEEB4B4"/>
        <bgColor indexed="64"/>
      </patternFill>
    </fill>
    <fill>
      <patternFill patternType="solid">
        <fgColor rgb="FFF4C2C2"/>
        <bgColor indexed="64"/>
      </patternFill>
    </fill>
    <fill>
      <patternFill patternType="solid">
        <fgColor rgb="FFFFB5BA"/>
        <bgColor indexed="64"/>
      </patternFill>
    </fill>
    <fill>
      <patternFill patternType="solid">
        <fgColor rgb="FFEAD8D7"/>
        <bgColor indexed="64"/>
      </patternFill>
    </fill>
    <fill>
      <patternFill patternType="solid">
        <fgColor rgb="FFFFC1C1"/>
        <bgColor indexed="64"/>
      </patternFill>
    </fill>
    <fill>
      <patternFill patternType="solid">
        <fgColor rgb="FFF9CCCA"/>
        <bgColor indexed="64"/>
      </patternFill>
    </fill>
    <fill>
      <patternFill patternType="solid">
        <fgColor rgb="FFEEE9E9"/>
        <bgColor indexed="64"/>
      </patternFill>
    </fill>
    <fill>
      <patternFill patternType="solid">
        <fgColor rgb="FFFFFAFA"/>
        <bgColor indexed="64"/>
      </patternFill>
    </fill>
    <fill>
      <patternFill patternType="solid">
        <fgColor rgb="FFFE1B00"/>
        <bgColor indexed="64"/>
      </patternFill>
    </fill>
    <fill>
      <patternFill patternType="solid">
        <fgColor rgb="FFEE6363"/>
        <bgColor indexed="64"/>
      </patternFill>
    </fill>
    <fill>
      <patternFill patternType="solid">
        <fgColor rgb="FFC4AEAD"/>
        <bgColor indexed="64"/>
      </patternFill>
    </fill>
    <fill>
      <patternFill patternType="solid">
        <fgColor rgb="FFCD9B9B"/>
        <bgColor indexed="64"/>
      </patternFill>
    </fill>
    <fill>
      <patternFill patternType="solid">
        <fgColor rgb="FFE4717A"/>
        <bgColor indexed="64"/>
      </patternFill>
    </fill>
    <fill>
      <patternFill patternType="solid">
        <fgColor rgb="FFF7230C"/>
        <bgColor indexed="64"/>
      </patternFill>
    </fill>
    <fill>
      <patternFill patternType="solid">
        <fgColor rgb="FFBBACAC"/>
        <bgColor indexed="64"/>
      </patternFill>
    </fill>
    <fill>
      <patternFill patternType="solid">
        <fgColor rgb="FFE66761"/>
        <bgColor indexed="64"/>
      </patternFill>
    </fill>
    <fill>
      <patternFill patternType="solid">
        <fgColor rgb="FFEE5C42"/>
        <bgColor indexed="64"/>
      </patternFill>
    </fill>
    <fill>
      <patternFill patternType="solid">
        <fgColor rgb="FFEE3B3B"/>
        <bgColor indexed="64"/>
      </patternFill>
    </fill>
    <fill>
      <patternFill patternType="solid">
        <fgColor rgb="FFEE2C2C"/>
        <bgColor indexed="64"/>
      </patternFill>
    </fill>
    <fill>
      <patternFill patternType="solid">
        <fgColor rgb="FFEE1010"/>
        <bgColor indexed="64"/>
      </patternFill>
    </fill>
    <fill>
      <patternFill patternType="solid">
        <fgColor rgb="FFE9383F"/>
        <bgColor indexed="64"/>
      </patternFill>
    </fill>
    <fill>
      <patternFill patternType="solid">
        <fgColor rgb="FFEE0000"/>
        <bgColor indexed="64"/>
      </patternFill>
    </fill>
    <fill>
      <patternFill patternType="solid">
        <fgColor rgb="FFEE4000"/>
        <bgColor indexed="64"/>
      </patternFill>
    </fill>
    <fill>
      <patternFill patternType="solid">
        <fgColor rgb="FFED0000"/>
        <bgColor indexed="64"/>
      </patternFill>
    </fill>
    <fill>
      <patternFill patternType="solid">
        <fgColor rgb="FFE73E01"/>
        <bgColor indexed="64"/>
      </patternFill>
    </fill>
    <fill>
      <patternFill patternType="solid">
        <fgColor rgb="FFBC8F8F"/>
        <bgColor indexed="64"/>
      </patternFill>
    </fill>
    <fill>
      <patternFill patternType="solid">
        <fgColor rgb="FFE21313"/>
        <bgColor indexed="64"/>
      </patternFill>
    </fill>
    <fill>
      <patternFill patternType="solid">
        <fgColor rgb="FFC08081"/>
        <bgColor indexed="64"/>
      </patternFill>
    </fill>
    <fill>
      <patternFill patternType="solid">
        <fgColor rgb="FFDE2916"/>
        <bgColor indexed="64"/>
      </patternFill>
    </fill>
    <fill>
      <patternFill patternType="solid">
        <fgColor rgb="FFCD5C5C"/>
        <bgColor indexed="64"/>
      </patternFill>
    </fill>
    <fill>
      <patternFill patternType="solid">
        <fgColor rgb="FFDB1702"/>
        <bgColor indexed="64"/>
      </patternFill>
    </fill>
    <fill>
      <patternFill patternType="solid">
        <fgColor rgb="FFCD5555"/>
        <bgColor indexed="64"/>
      </patternFill>
    </fill>
    <fill>
      <patternFill patternType="solid">
        <fgColor rgb="FFD90115"/>
        <bgColor indexed="64"/>
      </patternFill>
    </fill>
    <fill>
      <patternFill patternType="solid">
        <fgColor rgb="FFCD4F39"/>
        <bgColor indexed="64"/>
      </patternFill>
    </fill>
    <fill>
      <patternFill patternType="solid">
        <fgColor rgb="FFCD3333"/>
        <bgColor indexed="64"/>
      </patternFill>
    </fill>
    <fill>
      <patternFill patternType="solid">
        <fgColor rgb="FFCC3333"/>
        <bgColor indexed="64"/>
      </patternFill>
    </fill>
    <fill>
      <patternFill patternType="solid">
        <fgColor rgb="FFCD2626"/>
        <bgColor indexed="64"/>
      </patternFill>
    </fill>
    <fill>
      <patternFill patternType="solid">
        <fgColor rgb="FFCF0A1D"/>
        <bgColor indexed="64"/>
      </patternFill>
    </fill>
    <fill>
      <patternFill patternType="solid">
        <fgColor rgb="FFCD0000"/>
        <bgColor indexed="64"/>
      </patternFill>
    </fill>
    <fill>
      <patternFill patternType="solid">
        <fgColor rgb="FFCD3700"/>
        <bgColor indexed="64"/>
      </patternFill>
    </fill>
    <fill>
      <patternFill patternType="solid">
        <fgColor rgb="FFC60800"/>
        <bgColor indexed="64"/>
      </patternFill>
    </fill>
    <fill>
      <patternFill patternType="solid">
        <fgColor rgb="FFBC3F4A"/>
        <bgColor indexed="64"/>
      </patternFill>
    </fill>
    <fill>
      <patternFill patternType="solid">
        <fgColor rgb="FFBF3030"/>
        <bgColor indexed="64"/>
      </patternFill>
    </fill>
    <fill>
      <patternFill patternType="solid">
        <fgColor rgb="FF8B8989"/>
        <bgColor indexed="64"/>
      </patternFill>
    </fill>
    <fill>
      <patternFill patternType="solid">
        <fgColor rgb="FFBE0032"/>
        <bgColor indexed="64"/>
      </patternFill>
    </fill>
    <fill>
      <patternFill patternType="solid">
        <fgColor rgb="FFBC2001"/>
        <bgColor indexed="64"/>
      </patternFill>
    </fill>
    <fill>
      <patternFill patternType="solid">
        <fgColor rgb="FFBB0B0B"/>
        <bgColor indexed="64"/>
      </patternFill>
    </fill>
    <fill>
      <patternFill patternType="solid">
        <fgColor rgb="FFAB4E52"/>
        <bgColor indexed="64"/>
      </patternFill>
    </fill>
    <fill>
      <patternFill patternType="solid">
        <fgColor rgb="FFB82010"/>
        <bgColor indexed="64"/>
      </patternFill>
    </fill>
    <fill>
      <patternFill patternType="solid">
        <fgColor rgb="FFB22222"/>
        <bgColor indexed="64"/>
      </patternFill>
    </fill>
    <fill>
      <patternFill patternType="solid">
        <fgColor rgb="FFAA381E"/>
        <bgColor indexed="64"/>
      </patternFill>
    </fill>
    <fill>
      <patternFill patternType="solid">
        <fgColor rgb="FFA62A2A"/>
        <bgColor indexed="64"/>
      </patternFill>
    </fill>
    <fill>
      <patternFill patternType="solid">
        <fgColor rgb="FF8B6969"/>
        <bgColor indexed="64"/>
      </patternFill>
    </fill>
    <fill>
      <patternFill patternType="solid">
        <fgColor rgb="FFA52A2A"/>
        <bgColor indexed="64"/>
      </patternFill>
    </fill>
    <fill>
      <patternFill patternType="solid">
        <fgColor rgb="FFA91101"/>
        <bgColor indexed="64"/>
      </patternFill>
    </fill>
    <fill>
      <patternFill patternType="solid">
        <fgColor rgb="FF905D5D"/>
        <bgColor indexed="64"/>
      </patternFill>
    </fill>
    <fill>
      <patternFill patternType="solid">
        <fgColor rgb="FFA42424"/>
        <bgColor indexed="64"/>
      </patternFill>
    </fill>
    <fill>
      <patternFill patternType="solid">
        <fgColor rgb="FFA5260A"/>
        <bgColor indexed="64"/>
      </patternFill>
    </fill>
    <fill>
      <patternFill patternType="solid">
        <fgColor rgb="FF856363"/>
        <bgColor indexed="64"/>
      </patternFill>
    </fill>
    <fill>
      <patternFill patternType="solid">
        <fgColor rgb="FF960018"/>
        <bgColor indexed="64"/>
      </patternFill>
    </fill>
    <fill>
      <patternFill patternType="solid">
        <fgColor rgb="FF8B3A3A"/>
        <bgColor indexed="64"/>
      </patternFill>
    </fill>
    <fill>
      <patternFill patternType="solid">
        <fgColor rgb="FF8E2323"/>
        <bgColor indexed="64"/>
      </patternFill>
    </fill>
    <fill>
      <patternFill patternType="solid">
        <fgColor rgb="FF8B2323"/>
        <bgColor indexed="64"/>
      </patternFill>
    </fill>
    <fill>
      <patternFill patternType="solid">
        <fgColor rgb="FF8C1717"/>
        <bgColor indexed="64"/>
      </patternFill>
    </fill>
    <fill>
      <patternFill patternType="solid">
        <fgColor rgb="FF8B1A1A"/>
        <bgColor indexed="64"/>
      </patternFill>
    </fill>
    <fill>
      <patternFill patternType="solid">
        <fgColor rgb="FF8B0000"/>
        <bgColor indexed="64"/>
      </patternFill>
    </fill>
    <fill>
      <patternFill patternType="solid">
        <fgColor rgb="FF8B2500"/>
        <bgColor indexed="64"/>
      </patternFill>
    </fill>
    <fill>
      <patternFill patternType="solid">
        <fgColor rgb="FF841B2D"/>
        <bgColor indexed="64"/>
      </patternFill>
    </fill>
    <fill>
      <patternFill patternType="solid">
        <fgColor rgb="FF850606"/>
        <bgColor indexed="64"/>
      </patternFill>
    </fill>
    <fill>
      <patternFill patternType="solid">
        <fgColor rgb="FF6F4242"/>
        <bgColor indexed="64"/>
      </patternFill>
    </fill>
    <fill>
      <patternFill patternType="solid">
        <fgColor rgb="FF722F37"/>
        <bgColor indexed="64"/>
      </patternFill>
    </fill>
    <fill>
      <patternFill patternType="solid">
        <fgColor rgb="FF5C504F"/>
        <bgColor indexed="64"/>
      </patternFill>
    </fill>
    <fill>
      <patternFill patternType="solid">
        <fgColor rgb="FF730800"/>
        <bgColor indexed="64"/>
      </patternFill>
    </fill>
    <fill>
      <patternFill patternType="solid">
        <fgColor rgb="FF6E0B14"/>
        <bgColor indexed="64"/>
      </patternFill>
    </fill>
    <fill>
      <patternFill patternType="solid">
        <fgColor rgb="FF6D071A"/>
        <bgColor indexed="64"/>
      </patternFill>
    </fill>
    <fill>
      <patternFill patternType="solid">
        <fgColor rgb="FF6B0D0D"/>
        <bgColor indexed="64"/>
      </patternFill>
    </fill>
    <fill>
      <patternFill patternType="solid">
        <fgColor rgb="FF543D3F"/>
        <bgColor indexed="64"/>
      </patternFill>
    </fill>
    <fill>
      <patternFill patternType="solid">
        <fgColor rgb="FF56070C"/>
        <bgColor indexed="64"/>
      </patternFill>
    </fill>
    <fill>
      <patternFill patternType="solid">
        <fgColor rgb="FF4E1609"/>
        <bgColor indexed="64"/>
      </patternFill>
    </fill>
    <fill>
      <patternFill patternType="solid">
        <fgColor rgb="FF3E1D1E"/>
        <bgColor indexed="64"/>
      </patternFill>
    </fill>
    <fill>
      <patternFill patternType="solid">
        <fgColor rgb="FFEEA2AD"/>
        <bgColor indexed="64"/>
      </patternFill>
    </fill>
    <fill>
      <patternFill patternType="solid">
        <fgColor rgb="FFEEA9B8"/>
        <bgColor indexed="64"/>
      </patternFill>
    </fill>
    <fill>
      <patternFill patternType="solid">
        <fgColor rgb="FFFFAEB9"/>
        <bgColor indexed="64"/>
      </patternFill>
    </fill>
    <fill>
      <patternFill patternType="solid">
        <fgColor rgb="FFFFB5C5"/>
        <bgColor indexed="64"/>
      </patternFill>
    </fill>
    <fill>
      <patternFill patternType="solid">
        <fgColor rgb="FFFFB6C1"/>
        <bgColor indexed="64"/>
      </patternFill>
    </fill>
    <fill>
      <patternFill patternType="solid">
        <fgColor rgb="FFFFC0CB"/>
        <bgColor indexed="64"/>
      </patternFill>
    </fill>
    <fill>
      <patternFill patternType="solid">
        <fgColor rgb="FFD58490"/>
        <bgColor indexed="64"/>
      </patternFill>
    </fill>
    <fill>
      <patternFill patternType="solid">
        <fgColor rgb="FFCD919E"/>
        <bgColor indexed="64"/>
      </patternFill>
    </fill>
    <fill>
      <patternFill patternType="solid">
        <fgColor rgb="FFCD8C95"/>
        <bgColor indexed="64"/>
      </patternFill>
    </fill>
    <fill>
      <patternFill patternType="solid">
        <fgColor rgb="FFAF868E"/>
        <bgColor indexed="64"/>
      </patternFill>
    </fill>
    <fill>
      <patternFill patternType="solid">
        <fgColor rgb="FFC72C48"/>
        <bgColor indexed="64"/>
      </patternFill>
    </fill>
    <fill>
      <patternFill patternType="solid">
        <fgColor rgb="FFAC1E44"/>
        <bgColor indexed="64"/>
      </patternFill>
    </fill>
    <fill>
      <patternFill patternType="solid">
        <fgColor rgb="FF8B636C"/>
        <bgColor indexed="64"/>
      </patternFill>
    </fill>
    <fill>
      <patternFill patternType="solid">
        <fgColor rgb="FF8B5F65"/>
        <bgColor indexed="64"/>
      </patternFill>
    </fill>
    <fill>
      <patternFill patternType="solid">
        <fgColor rgb="FF9E0E40"/>
        <bgColor indexed="64"/>
      </patternFill>
    </fill>
    <fill>
      <patternFill patternType="solid">
        <fgColor rgb="FF91283B"/>
        <bgColor indexed="64"/>
      </patternFill>
    </fill>
    <fill>
      <patternFill patternType="solid">
        <fgColor rgb="FF90283B"/>
        <bgColor indexed="64"/>
      </patternFill>
    </fill>
    <fill>
      <patternFill patternType="solid">
        <fgColor rgb="FF5C0923"/>
        <bgColor indexed="64"/>
      </patternFill>
    </fill>
    <fill>
      <patternFill patternType="solid">
        <fgColor rgb="FF3A020D"/>
        <bgColor indexed="64"/>
      </patternFill>
    </fill>
    <fill>
      <patternFill patternType="solid">
        <fgColor rgb="FF2E1D21"/>
        <bgColor indexed="64"/>
      </patternFill>
    </fill>
    <fill>
      <patternFill patternType="solid">
        <fgColor rgb="FFFF7F24"/>
        <bgColor indexed="64"/>
      </patternFill>
    </fill>
    <fill>
      <patternFill patternType="solid">
        <fgColor rgb="FFE9967A"/>
        <bgColor indexed="64"/>
      </patternFill>
    </fill>
    <fill>
      <patternFill patternType="solid">
        <fgColor rgb="FFEE9572"/>
        <bgColor indexed="64"/>
      </patternFill>
    </fill>
    <fill>
      <patternFill patternType="solid">
        <fgColor rgb="FFFF8247"/>
        <bgColor indexed="64"/>
      </patternFill>
    </fill>
    <fill>
      <patternFill patternType="solid">
        <fgColor rgb="FFFF7F50"/>
        <bgColor indexed="64"/>
      </patternFill>
    </fill>
    <fill>
      <patternFill patternType="solid">
        <fgColor rgb="FFCDB7B5"/>
        <bgColor indexed="64"/>
      </patternFill>
    </fill>
    <fill>
      <patternFill patternType="solid">
        <fgColor rgb="FFFF7256"/>
        <bgColor indexed="64"/>
      </patternFill>
    </fill>
    <fill>
      <patternFill patternType="solid">
        <fgColor rgb="FFFF8C69"/>
        <bgColor indexed="64"/>
      </patternFill>
    </fill>
    <fill>
      <patternFill patternType="solid">
        <fgColor rgb="FFFF866A"/>
        <bgColor indexed="64"/>
      </patternFill>
    </fill>
    <fill>
      <patternFill patternType="solid">
        <fgColor rgb="FFFFA07A"/>
        <bgColor indexed="64"/>
      </patternFill>
    </fill>
    <fill>
      <patternFill patternType="solid">
        <fgColor rgb="FFFFB7A5"/>
        <bgColor indexed="64"/>
      </patternFill>
    </fill>
    <fill>
      <patternFill patternType="solid">
        <fgColor rgb="FFFDBFB7"/>
        <bgColor indexed="64"/>
      </patternFill>
    </fill>
    <fill>
      <patternFill patternType="solid">
        <fgColor rgb="FFEED5D2"/>
        <bgColor indexed="64"/>
      </patternFill>
    </fill>
    <fill>
      <patternFill patternType="solid">
        <fgColor rgb="FFFFE4E1"/>
        <bgColor indexed="64"/>
      </patternFill>
    </fill>
    <fill>
      <patternFill patternType="solid">
        <fgColor rgb="FFEE8262"/>
        <bgColor indexed="64"/>
      </patternFill>
    </fill>
    <fill>
      <patternFill patternType="solid">
        <fgColor rgb="FFEE6A50"/>
        <bgColor indexed="64"/>
      </patternFill>
    </fill>
    <fill>
      <patternFill patternType="solid">
        <fgColor rgb="FFF4661B"/>
        <bgColor indexed="64"/>
      </patternFill>
    </fill>
    <fill>
      <patternFill patternType="solid">
        <fgColor rgb="FFEE7942"/>
        <bgColor indexed="64"/>
      </patternFill>
    </fill>
    <fill>
      <patternFill patternType="solid">
        <fgColor rgb="FFEE7621"/>
        <bgColor indexed="64"/>
      </patternFill>
    </fill>
    <fill>
      <patternFill patternType="solid">
        <fgColor rgb="FFE25822"/>
        <bgColor indexed="64"/>
      </patternFill>
    </fill>
    <fill>
      <patternFill patternType="solid">
        <fgColor rgb="FFC48379"/>
        <bgColor indexed="64"/>
      </patternFill>
    </fill>
    <fill>
      <patternFill patternType="solid">
        <fgColor rgb="FFD9603B"/>
        <bgColor indexed="64"/>
      </patternFill>
    </fill>
    <fill>
      <patternFill patternType="solid">
        <fgColor rgb="FFCD8162"/>
        <bgColor indexed="64"/>
      </patternFill>
    </fill>
    <fill>
      <patternFill patternType="solid">
        <fgColor rgb="FFCD7054"/>
        <bgColor indexed="64"/>
      </patternFill>
    </fill>
    <fill>
      <patternFill patternType="solid">
        <fgColor rgb="FFCB6D51"/>
        <bgColor indexed="64"/>
      </patternFill>
    </fill>
    <fill>
      <patternFill patternType="solid">
        <fgColor rgb="FFCD5B45"/>
        <bgColor indexed="64"/>
      </patternFill>
    </fill>
    <fill>
      <patternFill patternType="solid">
        <fgColor rgb="FFAD8884"/>
        <bgColor indexed="64"/>
      </patternFill>
    </fill>
    <fill>
      <patternFill patternType="solid">
        <fgColor rgb="FFCD6839"/>
        <bgColor indexed="64"/>
      </patternFill>
    </fill>
    <fill>
      <patternFill patternType="solid">
        <fgColor rgb="FFCC5500"/>
        <bgColor indexed="64"/>
      </patternFill>
    </fill>
    <fill>
      <patternFill patternType="solid">
        <fgColor rgb="FFB4745E"/>
        <bgColor indexed="64"/>
      </patternFill>
    </fill>
    <fill>
      <patternFill patternType="solid">
        <fgColor rgb="FFA87C6D"/>
        <bgColor indexed="64"/>
      </patternFill>
    </fill>
    <fill>
      <patternFill patternType="solid">
        <fgColor rgb="FF8F817F"/>
        <bgColor indexed="64"/>
      </patternFill>
    </fill>
    <fill>
      <patternFill patternType="solid">
        <fgColor rgb="FF8B7D7B"/>
        <bgColor indexed="64"/>
      </patternFill>
    </fill>
    <fill>
      <patternFill patternType="solid">
        <fgColor rgb="FFAE4A34"/>
        <bgColor indexed="64"/>
      </patternFill>
    </fill>
    <fill>
      <patternFill patternType="solid">
        <fgColor rgb="FFAD390E"/>
        <bgColor indexed="64"/>
      </patternFill>
    </fill>
    <fill>
      <patternFill patternType="solid">
        <fgColor rgb="FFAD4F09"/>
        <bgColor indexed="64"/>
      </patternFill>
    </fill>
    <fill>
      <patternFill patternType="solid">
        <fgColor rgb="FFA0522D"/>
        <bgColor indexed="64"/>
      </patternFill>
    </fill>
    <fill>
      <patternFill patternType="solid">
        <fgColor rgb="FF9E4732"/>
        <bgColor indexed="64"/>
      </patternFill>
    </fill>
    <fill>
      <patternFill patternType="solid">
        <fgColor rgb="FF99512B"/>
        <bgColor indexed="64"/>
      </patternFill>
    </fill>
    <fill>
      <patternFill patternType="solid">
        <fgColor rgb="FF9D3E0C"/>
        <bgColor indexed="64"/>
      </patternFill>
    </fill>
    <fill>
      <patternFill patternType="solid">
        <fgColor rgb="FF8B5742"/>
        <bgColor indexed="64"/>
      </patternFill>
    </fill>
    <fill>
      <patternFill patternType="solid">
        <fgColor rgb="FF8B4C39"/>
        <bgColor indexed="64"/>
      </patternFill>
    </fill>
    <fill>
      <patternFill patternType="solid">
        <fgColor rgb="FF8B3E2F"/>
        <bgColor indexed="64"/>
      </patternFill>
    </fill>
    <fill>
      <patternFill patternType="solid">
        <fgColor rgb="FF8D4024"/>
        <bgColor indexed="64"/>
      </patternFill>
    </fill>
    <fill>
      <patternFill patternType="solid">
        <fgColor rgb="FF8B3626"/>
        <bgColor indexed="64"/>
      </patternFill>
    </fill>
    <fill>
      <patternFill patternType="solid">
        <fgColor rgb="FF8B4726"/>
        <bgColor indexed="64"/>
      </patternFill>
    </fill>
    <fill>
      <patternFill patternType="solid">
        <fgColor rgb="FF88421D"/>
        <bgColor indexed="64"/>
      </patternFill>
    </fill>
    <fill>
      <patternFill patternType="solid">
        <fgColor rgb="FF882D17"/>
        <bgColor indexed="64"/>
      </patternFill>
    </fill>
    <fill>
      <patternFill patternType="solid">
        <fgColor rgb="FF842E1B"/>
        <bgColor indexed="64"/>
      </patternFill>
    </fill>
    <fill>
      <patternFill patternType="solid">
        <fgColor rgb="FF79443B"/>
        <bgColor indexed="64"/>
      </patternFill>
    </fill>
    <fill>
      <patternFill patternType="solid">
        <fgColor rgb="FF7E3300"/>
        <bgColor indexed="64"/>
      </patternFill>
    </fill>
    <fill>
      <patternFill patternType="solid">
        <fgColor rgb="FF674C47"/>
        <bgColor indexed="64"/>
      </patternFill>
    </fill>
    <fill>
      <patternFill patternType="solid">
        <fgColor rgb="FF5B504F"/>
        <bgColor indexed="64"/>
      </patternFill>
    </fill>
    <fill>
      <patternFill patternType="solid">
        <fgColor rgb="FF703516"/>
        <bgColor indexed="64"/>
      </patternFill>
    </fill>
    <fill>
      <patternFill patternType="solid">
        <fgColor rgb="FF43302E"/>
        <bgColor indexed="64"/>
      </patternFill>
    </fill>
    <fill>
      <patternFill patternType="solid">
        <fgColor rgb="FF87E990"/>
        <bgColor indexed="64"/>
      </patternFill>
    </fill>
    <fill>
      <patternFill patternType="solid">
        <fgColor rgb="FF90EE90"/>
        <bgColor indexed="64"/>
      </patternFill>
    </fill>
    <fill>
      <patternFill patternType="solid">
        <fgColor rgb="FFC1CDC1"/>
        <bgColor indexed="64"/>
      </patternFill>
    </fill>
    <fill>
      <patternFill patternType="solid">
        <fgColor rgb="FF98FB98"/>
        <bgColor indexed="64"/>
      </patternFill>
    </fill>
    <fill>
      <patternFill patternType="solid">
        <fgColor rgb="FFB4EEB4"/>
        <bgColor indexed="64"/>
      </patternFill>
    </fill>
    <fill>
      <patternFill patternType="solid">
        <fgColor rgb="FF9AFF9A"/>
        <bgColor indexed="64"/>
      </patternFill>
    </fill>
    <fill>
      <patternFill patternType="solid">
        <fgColor rgb="FFC1FFC1"/>
        <bgColor indexed="64"/>
      </patternFill>
    </fill>
    <fill>
      <patternFill patternType="solid">
        <fgColor rgb="FFE0EEE0"/>
        <bgColor indexed="64"/>
      </patternFill>
    </fill>
    <fill>
      <patternFill patternType="solid">
        <fgColor rgb="FFF0FFF0"/>
        <bgColor indexed="64"/>
      </patternFill>
    </fill>
    <fill>
      <patternFill patternType="solid">
        <fgColor rgb="FF9BCD9B"/>
        <bgColor indexed="64"/>
      </patternFill>
    </fill>
    <fill>
      <patternFill patternType="solid">
        <fgColor rgb="FF09F911"/>
        <bgColor indexed="64"/>
      </patternFill>
    </fill>
    <fill>
      <patternFill patternType="solid">
        <fgColor rgb="FF3AF24B"/>
        <bgColor indexed="64"/>
      </patternFill>
    </fill>
    <fill>
      <patternFill patternType="solid">
        <fgColor rgb="FF83D37D"/>
        <bgColor indexed="64"/>
      </patternFill>
    </fill>
    <fill>
      <patternFill patternType="solid">
        <fgColor rgb="FF93C592"/>
        <bgColor indexed="64"/>
      </patternFill>
    </fill>
    <fill>
      <patternFill patternType="solid">
        <fgColor rgb="FF00EE00"/>
        <bgColor indexed="64"/>
      </patternFill>
    </fill>
    <fill>
      <patternFill patternType="solid">
        <fgColor rgb="FF7CCD7C"/>
        <bgColor indexed="64"/>
      </patternFill>
    </fill>
    <fill>
      <patternFill patternType="solid">
        <fgColor rgb="FF8FBC8F"/>
        <bgColor indexed="64"/>
      </patternFill>
    </fill>
    <fill>
      <patternFill patternType="solid">
        <fgColor rgb="FF95A595"/>
        <bgColor indexed="64"/>
      </patternFill>
    </fill>
    <fill>
      <patternFill patternType="solid">
        <fgColor rgb="FF32CD32"/>
        <bgColor indexed="64"/>
      </patternFill>
    </fill>
    <fill>
      <patternFill patternType="solid">
        <fgColor rgb="FF00CD00"/>
        <bgColor indexed="64"/>
      </patternFill>
    </fill>
    <fill>
      <patternFill patternType="solid">
        <fgColor rgb="FF34C924"/>
        <bgColor indexed="64"/>
      </patternFill>
    </fill>
    <fill>
      <patternFill patternType="solid">
        <fgColor rgb="FF838B83"/>
        <bgColor indexed="64"/>
      </patternFill>
    </fill>
    <fill>
      <patternFill patternType="solid">
        <fgColor rgb="FF679267"/>
        <bgColor indexed="64"/>
      </patternFill>
    </fill>
    <fill>
      <patternFill patternType="solid">
        <fgColor rgb="FF698B69"/>
        <bgColor indexed="64"/>
      </patternFill>
    </fill>
    <fill>
      <patternFill patternType="solid">
        <fgColor rgb="FF44944A"/>
        <bgColor indexed="64"/>
      </patternFill>
    </fill>
    <fill>
      <patternFill patternType="solid">
        <fgColor rgb="FF548B54"/>
        <bgColor indexed="64"/>
      </patternFill>
    </fill>
    <fill>
      <patternFill patternType="solid">
        <fgColor rgb="FF149414"/>
        <bgColor indexed="64"/>
      </patternFill>
    </fill>
    <fill>
      <patternFill patternType="solid">
        <fgColor rgb="FF238E23"/>
        <bgColor indexed="64"/>
      </patternFill>
    </fill>
    <fill>
      <patternFill patternType="solid">
        <fgColor rgb="FF228B22"/>
        <bgColor indexed="64"/>
      </patternFill>
    </fill>
    <fill>
      <patternFill patternType="solid">
        <fgColor rgb="FF008B00"/>
        <bgColor indexed="64"/>
      </patternFill>
    </fill>
    <fill>
      <patternFill patternType="solid">
        <fgColor rgb="FF426F42"/>
        <bgColor indexed="64"/>
      </patternFill>
    </fill>
    <fill>
      <patternFill patternType="solid">
        <fgColor rgb="FF22780F"/>
        <bgColor indexed="64"/>
      </patternFill>
    </fill>
    <fill>
      <patternFill patternType="solid">
        <fgColor rgb="FF096A09"/>
        <bgColor indexed="64"/>
      </patternFill>
    </fill>
    <fill>
      <patternFill patternType="solid">
        <fgColor rgb="FF006400"/>
        <bgColor indexed="64"/>
      </patternFill>
    </fill>
    <fill>
      <patternFill patternType="solid">
        <fgColor rgb="FF2F4F2F"/>
        <bgColor indexed="64"/>
      </patternFill>
    </fill>
    <fill>
      <patternFill patternType="solid">
        <fgColor rgb="FFB6E5AF"/>
        <bgColor indexed="64"/>
      </patternFill>
    </fill>
    <fill>
      <patternFill patternType="solid">
        <fgColor rgb="FF85C17E"/>
        <bgColor indexed="64"/>
      </patternFill>
    </fill>
    <fill>
      <patternFill patternType="solid">
        <fgColor rgb="FF57D53B"/>
        <bgColor indexed="64"/>
      </patternFill>
    </fill>
    <fill>
      <patternFill patternType="solid">
        <fgColor rgb="FF82C46C"/>
        <bgColor indexed="64"/>
      </patternFill>
    </fill>
    <fill>
      <patternFill patternType="solid">
        <fgColor rgb="FF679F5A"/>
        <bgColor indexed="64"/>
      </patternFill>
    </fill>
    <fill>
      <patternFill patternType="solid">
        <fgColor rgb="FF3A9D23"/>
        <bgColor indexed="64"/>
      </patternFill>
    </fill>
    <fill>
      <patternFill patternType="solid">
        <fgColor rgb="FF1B4F08"/>
        <bgColor indexed="64"/>
      </patternFill>
    </fill>
    <fill>
      <patternFill patternType="solid">
        <fgColor rgb="FF2B3D26"/>
        <bgColor indexed="64"/>
      </patternFill>
    </fill>
    <fill>
      <patternFill patternType="solid">
        <fgColor rgb="FFB0F2B6"/>
        <bgColor indexed="64"/>
      </patternFill>
    </fill>
    <fill>
      <patternFill patternType="solid">
        <fgColor rgb="FF01D758"/>
        <bgColor indexed="64"/>
      </patternFill>
    </fill>
    <fill>
      <patternFill patternType="solid">
        <fgColor rgb="FF16B84E"/>
        <bgColor indexed="64"/>
      </patternFill>
    </fill>
    <fill>
      <patternFill patternType="solid">
        <fgColor rgb="FF689D71"/>
        <bgColor indexed="64"/>
      </patternFill>
    </fill>
    <fill>
      <patternFill patternType="solid">
        <fgColor rgb="FF27A64C"/>
        <bgColor indexed="64"/>
      </patternFill>
    </fill>
    <fill>
      <patternFill patternType="solid">
        <fgColor rgb="FF355E3B"/>
        <bgColor indexed="64"/>
      </patternFill>
    </fill>
    <fill>
      <patternFill patternType="solid">
        <fgColor rgb="FF00561B"/>
        <bgColor indexed="64"/>
      </patternFill>
    </fill>
    <fill>
      <patternFill patternType="solid">
        <fgColor rgb="FF18391E"/>
        <bgColor indexed="64"/>
      </patternFill>
    </fill>
    <fill>
      <patternFill patternType="solid">
        <fgColor rgb="FFBF3EFF"/>
        <bgColor indexed="64"/>
      </patternFill>
    </fill>
    <fill>
      <patternFill patternType="solid">
        <fgColor rgb="FFB23AEE"/>
        <bgColor indexed="64"/>
      </patternFill>
    </fill>
    <fill>
      <patternFill patternType="solid">
        <fgColor rgb="FF9400D3"/>
        <bgColor indexed="64"/>
      </patternFill>
    </fill>
    <fill>
      <patternFill patternType="solid">
        <fgColor rgb="FF9932CD"/>
        <bgColor indexed="64"/>
      </patternFill>
    </fill>
    <fill>
      <patternFill patternType="solid">
        <fgColor rgb="FF9A32CD"/>
        <bgColor indexed="64"/>
      </patternFill>
    </fill>
    <fill>
      <patternFill patternType="solid">
        <fgColor rgb="FF9932CC"/>
        <bgColor indexed="64"/>
      </patternFill>
    </fill>
    <fill>
      <patternFill patternType="solid">
        <fgColor rgb="FF884DA7"/>
        <bgColor indexed="64"/>
      </patternFill>
    </fill>
    <fill>
      <patternFill patternType="solid">
        <fgColor rgb="FF68228B"/>
        <bgColor indexed="64"/>
      </patternFill>
    </fill>
    <fill>
      <patternFill patternType="solid">
        <fgColor rgb="FF120D16"/>
        <bgColor indexed="64"/>
      </patternFill>
    </fill>
    <fill>
      <patternFill patternType="solid">
        <fgColor rgb="FFA020F0"/>
        <bgColor indexed="64"/>
      </patternFill>
    </fill>
    <fill>
      <patternFill patternType="solid">
        <fgColor rgb="FF9966CC"/>
        <bgColor indexed="64"/>
      </patternFill>
    </fill>
    <fill>
      <patternFill patternType="solid">
        <fgColor rgb="FF8806CE"/>
        <bgColor indexed="64"/>
      </patternFill>
    </fill>
    <fill>
      <patternFill patternType="solid">
        <fgColor rgb="FF551A8B"/>
        <bgColor indexed="64"/>
      </patternFill>
    </fill>
    <fill>
      <patternFill patternType="solid">
        <fgColor rgb="FF32174D"/>
        <bgColor indexed="64"/>
      </patternFill>
    </fill>
    <fill>
      <patternFill patternType="solid">
        <fgColor rgb="FF2F2140"/>
        <bgColor indexed="64"/>
      </patternFill>
    </fill>
    <fill>
      <patternFill patternType="solid">
        <fgColor rgb="FFC9A0DC"/>
        <bgColor indexed="64"/>
      </patternFill>
    </fill>
    <fill>
      <patternFill patternType="solid">
        <fgColor rgb="FFCFA0E9"/>
        <bgColor indexed="64"/>
      </patternFill>
    </fill>
    <fill>
      <patternFill patternType="solid">
        <fgColor rgb="FFD6CADD"/>
        <bgColor indexed="64"/>
      </patternFill>
    </fill>
    <fill>
      <patternFill patternType="solid">
        <fgColor rgb="FFB666D2"/>
        <bgColor indexed="64"/>
      </patternFill>
    </fill>
    <fill>
      <patternFill patternType="solid">
        <fgColor rgb="FF401A4C"/>
        <bgColor indexed="64"/>
      </patternFill>
    </fill>
    <fill>
      <patternFill patternType="solid">
        <fgColor theme="1" tint="0.34998626667073579"/>
        <bgColor indexed="64"/>
      </patternFill>
    </fill>
    <fill>
      <patternFill patternType="solid">
        <fgColor indexed="49"/>
        <bgColor indexed="64"/>
      </patternFill>
    </fill>
    <fill>
      <patternFill patternType="solid">
        <fgColor indexed="44"/>
        <bgColor indexed="30"/>
      </patternFill>
    </fill>
    <fill>
      <patternFill patternType="solid">
        <fgColor indexed="48"/>
        <bgColor indexed="32"/>
      </patternFill>
    </fill>
    <fill>
      <patternFill patternType="solid">
        <fgColor indexed="29"/>
        <bgColor indexed="51"/>
      </patternFill>
    </fill>
    <fill>
      <patternFill patternType="solid">
        <fgColor rgb="FF009900"/>
        <bgColor indexed="64"/>
      </patternFill>
    </fill>
    <fill>
      <patternFill patternType="solid">
        <fgColor rgb="FFE4D2F2"/>
        <bgColor indexed="64"/>
      </patternFill>
    </fill>
    <fill>
      <patternFill patternType="solid">
        <fgColor indexed="63"/>
        <bgColor indexed="64"/>
      </patternFill>
    </fill>
    <fill>
      <patternFill patternType="solid">
        <fgColor indexed="62"/>
        <bgColor indexed="64"/>
      </patternFill>
    </fill>
    <fill>
      <patternFill patternType="solid">
        <fgColor indexed="25"/>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6"/>
        <bgColor indexed="64"/>
      </patternFill>
    </fill>
    <fill>
      <patternFill patternType="solid">
        <fgColor indexed="55"/>
        <bgColor indexed="64"/>
      </patternFill>
    </fill>
    <fill>
      <patternFill patternType="solid">
        <fgColor indexed="54"/>
        <bgColor indexed="64"/>
      </patternFill>
    </fill>
    <fill>
      <patternFill patternType="solid">
        <fgColor indexed="44"/>
        <bgColor indexed="64"/>
      </patternFill>
    </fill>
    <fill>
      <patternFill patternType="solid">
        <fgColor indexed="27"/>
        <bgColor indexed="64"/>
      </patternFill>
    </fill>
    <fill>
      <patternFill patternType="solid">
        <fgColor indexed="21"/>
        <bgColor indexed="64"/>
      </patternFill>
    </fill>
    <fill>
      <patternFill patternType="solid">
        <fgColor indexed="20"/>
        <bgColor indexed="64"/>
      </patternFill>
    </fill>
    <fill>
      <patternFill patternType="solid">
        <fgColor indexed="15"/>
        <bgColor indexed="64"/>
      </patternFill>
    </fill>
    <fill>
      <patternFill patternType="solid">
        <fgColor indexed="18"/>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28"/>
        <bgColor indexed="64"/>
      </patternFill>
    </fill>
    <fill>
      <patternFill patternType="solid">
        <fgColor indexed="24"/>
        <bgColor indexed="64"/>
      </patternFill>
    </fill>
    <fill>
      <patternFill patternType="solid">
        <fgColor indexed="23"/>
        <bgColor indexed="64"/>
      </patternFill>
    </fill>
    <fill>
      <patternFill patternType="solid">
        <fgColor indexed="19"/>
        <bgColor indexed="64"/>
      </patternFill>
    </fill>
    <fill>
      <patternFill patternType="solid">
        <fgColor rgb="FFCBAACB"/>
        <bgColor indexed="64"/>
      </patternFill>
    </fill>
    <fill>
      <patternFill patternType="solid">
        <fgColor indexed="61"/>
        <bgColor indexed="64"/>
      </patternFill>
    </fill>
    <fill>
      <patternFill patternType="solid">
        <fgColor indexed="39"/>
        <bgColor indexed="64"/>
      </patternFill>
    </fill>
    <fill>
      <patternFill patternType="solid">
        <fgColor indexed="38"/>
        <bgColor indexed="64"/>
      </patternFill>
    </fill>
    <fill>
      <patternFill patternType="solid">
        <fgColor indexed="37"/>
        <bgColor indexed="64"/>
      </patternFill>
    </fill>
    <fill>
      <patternFill patternType="solid">
        <fgColor indexed="36"/>
        <bgColor indexed="64"/>
      </patternFill>
    </fill>
    <fill>
      <patternFill patternType="solid">
        <fgColor indexed="35"/>
        <bgColor indexed="64"/>
      </patternFill>
    </fill>
    <fill>
      <patternFill patternType="solid">
        <fgColor indexed="34"/>
        <bgColor indexed="64"/>
      </patternFill>
    </fill>
    <fill>
      <patternFill patternType="solid">
        <fgColor indexed="33"/>
        <bgColor indexed="64"/>
      </patternFill>
    </fill>
    <fill>
      <patternFill patternType="solid">
        <fgColor indexed="32"/>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249977111117893"/>
        <bgColor indexed="64"/>
      </patternFill>
    </fill>
    <fill>
      <patternFill patternType="solid">
        <fgColor rgb="FFCC00FF"/>
        <bgColor indexed="64"/>
      </patternFill>
    </fill>
    <fill>
      <patternFill patternType="solid">
        <fgColor theme="9" tint="0.39997558519241921"/>
        <bgColor indexed="64"/>
      </patternFill>
    </fill>
    <fill>
      <patternFill patternType="solid">
        <fgColor rgb="FFA9D08E"/>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33CC33"/>
        <bgColor indexed="64"/>
      </patternFill>
    </fill>
    <fill>
      <patternFill patternType="solid">
        <fgColor rgb="FFFFFF66"/>
        <bgColor indexed="64"/>
      </patternFill>
    </fill>
    <fill>
      <patternFill patternType="solid">
        <fgColor rgb="FFFFCCFF"/>
        <bgColor indexed="64"/>
      </patternFill>
    </fill>
    <fill>
      <patternFill patternType="solid">
        <fgColor rgb="FFCCECFF"/>
        <bgColor indexed="64"/>
      </patternFill>
    </fill>
    <fill>
      <patternFill patternType="gray0625"/>
    </fill>
    <fill>
      <patternFill patternType="gray0625">
        <bgColor rgb="FFFFFF99"/>
      </patternFill>
    </fill>
  </fills>
  <borders count="36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bottom style="thin">
        <color indexed="64"/>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bottom style="hair">
        <color indexed="64"/>
      </bottom>
      <diagonal/>
    </border>
    <border>
      <left/>
      <right style="medium">
        <color indexed="64"/>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bottom/>
      <diagonal/>
    </border>
    <border>
      <left style="hair">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style="dotted">
        <color theme="0" tint="-0.34998626667073579"/>
      </right>
      <top/>
      <bottom/>
      <diagonal/>
    </border>
    <border>
      <left style="dotted">
        <color theme="0" tint="-0.34998626667073579"/>
      </left>
      <right style="dotted">
        <color theme="0" tint="-0.34998626667073579"/>
      </right>
      <top/>
      <bottom style="dotted">
        <color theme="0" tint="-0.3499862666707357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ck">
        <color indexed="64"/>
      </top>
      <bottom/>
      <diagonal/>
    </border>
    <border>
      <left style="hair">
        <color indexed="64"/>
      </left>
      <right style="hair">
        <color indexed="64"/>
      </right>
      <top/>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style="hair">
        <color indexed="64"/>
      </left>
      <right/>
      <top/>
      <bottom style="hair">
        <color indexed="64"/>
      </bottom>
      <diagonal/>
    </border>
    <border>
      <left/>
      <right/>
      <top/>
      <bottom style="medium">
        <color theme="0"/>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
        <color rgb="FFC00000"/>
      </left>
      <right style="medium">
        <color rgb="FF7030A0"/>
      </right>
      <top style="medium">
        <color rgb="FF7030A0"/>
      </top>
      <bottom style="medium">
        <color rgb="FF7030A0"/>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
        <color rgb="FFC00000"/>
      </left>
      <right style="thin">
        <color rgb="FF7030A0"/>
      </right>
      <top style="medium">
        <color rgb="FF7030A0"/>
      </top>
      <bottom style="hair">
        <color rgb="FF7030A0"/>
      </bottom>
      <diagonal/>
    </border>
    <border>
      <left style="medium">
        <color rgb="FFC00000"/>
      </left>
      <right style="thin">
        <color rgb="FF7030A0"/>
      </right>
      <top style="hair">
        <color rgb="FF7030A0"/>
      </top>
      <bottom style="hair">
        <color rgb="FF7030A0"/>
      </bottom>
      <diagonal/>
    </border>
    <border>
      <left style="medium">
        <color rgb="FFC00000"/>
      </left>
      <right style="thin">
        <color rgb="FF7030A0"/>
      </right>
      <top style="hair">
        <color rgb="FF7030A0"/>
      </top>
      <bottom style="medium">
        <color rgb="FF7030A0"/>
      </bottom>
      <diagonal/>
    </border>
    <border>
      <left style="medium">
        <color rgb="FFC00000"/>
      </left>
      <right style="thin">
        <color rgb="FF7030A0"/>
      </right>
      <top style="hair">
        <color rgb="FF7030A0"/>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thin">
        <color auto="1"/>
      </left>
      <right/>
      <top style="thin">
        <color auto="1"/>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style="hair">
        <color indexed="8"/>
      </right>
      <top style="thin">
        <color indexed="64"/>
      </top>
      <bottom/>
      <diagonal/>
    </border>
    <border>
      <left style="thin">
        <color indexed="64"/>
      </left>
      <right style="hair">
        <color indexed="8"/>
      </right>
      <top/>
      <bottom/>
      <diagonal/>
    </border>
    <border>
      <left style="thin">
        <color indexed="8"/>
      </left>
      <right style="hair">
        <color indexed="8"/>
      </right>
      <top/>
      <bottom/>
      <diagonal/>
    </border>
    <border>
      <left style="thin">
        <color indexed="64"/>
      </left>
      <right style="hair">
        <color indexed="8"/>
      </right>
      <top/>
      <bottom style="thin">
        <color indexed="64"/>
      </bottom>
      <diagonal/>
    </border>
    <border>
      <left style="thin">
        <color indexed="64"/>
      </left>
      <right style="hair">
        <color indexed="8"/>
      </right>
      <top style="thin">
        <color indexed="64"/>
      </top>
      <bottom/>
      <diagonal/>
    </border>
    <border>
      <left/>
      <right style="thin">
        <color indexed="64"/>
      </right>
      <top style="hair">
        <color indexed="64"/>
      </top>
      <bottom style="hair">
        <color indexed="64"/>
      </bottom>
      <diagonal/>
    </border>
    <border>
      <left style="thin">
        <color indexed="64"/>
      </left>
      <right style="thin">
        <color indexed="64"/>
      </right>
      <top style="hair">
        <color indexed="9"/>
      </top>
      <bottom/>
      <diagonal/>
    </border>
    <border>
      <left style="thin">
        <color indexed="64"/>
      </left>
      <right style="thin">
        <color indexed="64"/>
      </right>
      <top/>
      <bottom style="hair">
        <color indexed="9"/>
      </bottom>
      <diagonal/>
    </border>
    <border>
      <left/>
      <right style="thick">
        <color indexed="46"/>
      </right>
      <top style="thick">
        <color indexed="46"/>
      </top>
      <bottom style="thick">
        <color indexed="46"/>
      </bottom>
      <diagonal/>
    </border>
    <border>
      <left/>
      <right/>
      <top style="thick">
        <color indexed="46"/>
      </top>
      <bottom style="thick">
        <color indexed="46"/>
      </bottom>
      <diagonal/>
    </border>
    <border>
      <left style="thick">
        <color indexed="46"/>
      </left>
      <right/>
      <top style="thick">
        <color indexed="46"/>
      </top>
      <bottom style="thick">
        <color indexed="46"/>
      </bottom>
      <diagonal/>
    </border>
    <border>
      <left/>
      <right/>
      <top style="thin">
        <color indexed="64"/>
      </top>
      <bottom/>
      <diagonal/>
    </border>
    <border>
      <left style="hair">
        <color auto="1"/>
      </left>
      <right style="hair">
        <color auto="1"/>
      </right>
      <top style="hair">
        <color auto="1"/>
      </top>
      <bottom style="hair">
        <color auto="1"/>
      </bottom>
      <diagonal/>
    </border>
    <border>
      <left style="thin">
        <color rgb="FF008000"/>
      </left>
      <right style="thin">
        <color rgb="FF008000"/>
      </right>
      <top style="thin">
        <color rgb="FF008000"/>
      </top>
      <bottom/>
      <diagonal/>
    </border>
    <border>
      <left style="thin">
        <color rgb="FF663300"/>
      </left>
      <right style="thin">
        <color rgb="FF663300"/>
      </right>
      <top style="thin">
        <color rgb="FF663300"/>
      </top>
      <bottom/>
      <diagonal/>
    </border>
    <border>
      <left style="thin">
        <color rgb="FFFF0000"/>
      </left>
      <right style="thin">
        <color rgb="FFFF0000"/>
      </right>
      <top style="thin">
        <color rgb="FFFF0000"/>
      </top>
      <bottom/>
      <diagonal/>
    </border>
    <border>
      <left style="thin">
        <color indexed="12"/>
      </left>
      <right style="thin">
        <color indexed="12"/>
      </right>
      <top style="thin">
        <color indexed="12"/>
      </top>
      <bottom/>
      <diagonal/>
    </border>
    <border>
      <left style="thin">
        <color rgb="FF008000"/>
      </left>
      <right style="thin">
        <color rgb="FF008000"/>
      </right>
      <top/>
      <bottom/>
      <diagonal/>
    </border>
    <border>
      <left style="thin">
        <color rgb="FF663300"/>
      </left>
      <right style="thin">
        <color rgb="FF663300"/>
      </right>
      <top/>
      <bottom style="thin">
        <color rgb="FF663300"/>
      </bottom>
      <diagonal/>
    </border>
    <border>
      <left style="thin">
        <color rgb="FFFF0000"/>
      </left>
      <right style="thin">
        <color rgb="FFFF0000"/>
      </right>
      <top/>
      <bottom/>
      <diagonal/>
    </border>
    <border>
      <left style="thin">
        <color indexed="12"/>
      </left>
      <right style="thin">
        <color indexed="12"/>
      </right>
      <top/>
      <bottom style="thin">
        <color indexed="12"/>
      </bottom>
      <diagonal/>
    </border>
    <border>
      <left style="hair">
        <color rgb="FF008000"/>
      </left>
      <right style="hair">
        <color rgb="FF008000"/>
      </right>
      <top style="hair">
        <color rgb="FF008000"/>
      </top>
      <bottom style="hair">
        <color rgb="FF008000"/>
      </bottom>
      <diagonal/>
    </border>
    <border>
      <left style="hair">
        <color rgb="FFFF0000"/>
      </left>
      <right style="hair">
        <color rgb="FFFF0000"/>
      </right>
      <top style="hair">
        <color rgb="FFFF0000"/>
      </top>
      <bottom style="hair">
        <color rgb="FFFF0000"/>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medium">
        <color auto="1"/>
      </bottom>
      <diagonal/>
    </border>
    <border>
      <left style="thin">
        <color auto="1"/>
      </left>
      <right style="hair">
        <color auto="1"/>
      </right>
      <top style="thin">
        <color auto="1"/>
      </top>
      <bottom/>
      <diagonal/>
    </border>
    <border>
      <left style="medium">
        <color indexed="64"/>
      </left>
      <right style="medium">
        <color indexed="64"/>
      </right>
      <top/>
      <bottom style="thin">
        <color indexed="64"/>
      </bottom>
      <diagonal/>
    </border>
    <border>
      <left style="thin">
        <color auto="1"/>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thin">
        <color indexed="8"/>
      </right>
      <top/>
      <bottom/>
      <diagonal/>
    </border>
    <border>
      <left style="hair">
        <color indexed="8"/>
      </left>
      <right style="hair">
        <color indexed="8"/>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style="hair">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indexed="64"/>
      </left>
      <right/>
      <top style="thin">
        <color indexed="64"/>
      </top>
      <bottom style="hair">
        <color indexed="64"/>
      </bottom>
      <diagonal/>
    </border>
    <border>
      <left style="mediumDashed">
        <color rgb="FFC00000"/>
      </left>
      <right/>
      <top style="mediumDashed">
        <color rgb="FFC00000"/>
      </top>
      <bottom/>
      <diagonal/>
    </border>
    <border>
      <left/>
      <right/>
      <top style="mediumDashed">
        <color rgb="FFC00000"/>
      </top>
      <bottom/>
      <diagonal/>
    </border>
    <border>
      <left/>
      <right style="mediumDashed">
        <color rgb="FFC00000"/>
      </right>
      <top style="mediumDashed">
        <color rgb="FFC00000"/>
      </top>
      <bottom/>
      <diagonal/>
    </border>
    <border>
      <left style="mediumDashed">
        <color rgb="FFC00000"/>
      </left>
      <right/>
      <top/>
      <bottom/>
      <diagonal/>
    </border>
    <border>
      <left/>
      <right style="mediumDashed">
        <color rgb="FFC00000"/>
      </right>
      <top/>
      <bottom/>
      <diagonal/>
    </border>
    <border>
      <left style="mediumDashed">
        <color rgb="FFC00000"/>
      </left>
      <right/>
      <top/>
      <bottom style="mediumDashed">
        <color rgb="FFC00000"/>
      </bottom>
      <diagonal/>
    </border>
    <border>
      <left/>
      <right/>
      <top/>
      <bottom style="mediumDashed">
        <color rgb="FFC00000"/>
      </bottom>
      <diagonal/>
    </border>
    <border>
      <left/>
      <right style="mediumDashed">
        <color rgb="FFC00000"/>
      </right>
      <top/>
      <bottom style="mediumDashed">
        <color rgb="FFC00000"/>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style="medium">
        <color indexed="64"/>
      </left>
      <right/>
      <top/>
      <bottom style="hair">
        <color indexed="64"/>
      </bottom>
      <diagonal/>
    </border>
    <border>
      <left/>
      <right style="dashDotDot">
        <color auto="1"/>
      </right>
      <top/>
      <bottom style="medium">
        <color indexed="64"/>
      </bottom>
      <diagonal/>
    </border>
    <border>
      <left/>
      <right style="dashDotDot">
        <color auto="1"/>
      </right>
      <top style="medium">
        <color auto="1"/>
      </top>
      <bottom/>
      <diagonal/>
    </border>
    <border>
      <left style="thin">
        <color indexed="64"/>
      </left>
      <right/>
      <top style="medium">
        <color indexed="64"/>
      </top>
      <bottom style="hair">
        <color indexed="64"/>
      </bottom>
      <diagonal/>
    </border>
    <border>
      <left/>
      <right style="dashDotDot">
        <color auto="1"/>
      </right>
      <top style="medium">
        <color auto="1"/>
      </top>
      <bottom style="hair">
        <color auto="1"/>
      </bottom>
      <diagonal/>
    </border>
    <border>
      <left style="dashDotDot">
        <color auto="1"/>
      </left>
      <right/>
      <top style="medium">
        <color auto="1"/>
      </top>
      <bottom style="hair">
        <color auto="1"/>
      </bottom>
      <diagonal/>
    </border>
    <border>
      <left/>
      <right style="hair">
        <color indexed="64"/>
      </right>
      <top style="medium">
        <color auto="1"/>
      </top>
      <bottom style="hair">
        <color auto="1"/>
      </bottom>
      <diagonal/>
    </border>
    <border>
      <left/>
      <right style="dashDotDot">
        <color auto="1"/>
      </right>
      <top/>
      <bottom/>
      <diagonal/>
    </border>
    <border>
      <left style="thin">
        <color indexed="64"/>
      </left>
      <right/>
      <top style="hair">
        <color indexed="64"/>
      </top>
      <bottom style="hair">
        <color indexed="64"/>
      </bottom>
      <diagonal/>
    </border>
    <border>
      <left/>
      <right style="dashDotDot">
        <color auto="1"/>
      </right>
      <top style="hair">
        <color indexed="64"/>
      </top>
      <bottom style="hair">
        <color indexed="64"/>
      </bottom>
      <diagonal/>
    </border>
    <border>
      <left style="dashDotDot">
        <color auto="1"/>
      </left>
      <right/>
      <top style="hair">
        <color indexed="64"/>
      </top>
      <bottom style="hair">
        <color indexed="64"/>
      </bottom>
      <diagonal/>
    </border>
    <border>
      <left/>
      <right style="hair">
        <color indexed="64"/>
      </right>
      <top style="hair">
        <color indexed="64"/>
      </top>
      <bottom style="hair">
        <color indexed="64"/>
      </bottom>
      <diagonal/>
    </border>
    <border>
      <left/>
      <right style="hair">
        <color auto="1"/>
      </right>
      <top/>
      <bottom style="medium">
        <color auto="1"/>
      </bottom>
      <diagonal/>
    </border>
    <border>
      <left style="hair">
        <color indexed="64"/>
      </left>
      <right/>
      <top/>
      <bottom style="medium">
        <color indexed="64"/>
      </bottom>
      <diagonal/>
    </border>
    <border>
      <left style="thin">
        <color indexed="64"/>
      </left>
      <right/>
      <top style="hair">
        <color indexed="64"/>
      </top>
      <bottom style="medium">
        <color auto="1"/>
      </bottom>
      <diagonal/>
    </border>
    <border>
      <left/>
      <right style="dashDotDot">
        <color auto="1"/>
      </right>
      <top style="hair">
        <color indexed="64"/>
      </top>
      <bottom style="medium">
        <color auto="1"/>
      </bottom>
      <diagonal/>
    </border>
    <border>
      <left style="dashDotDot">
        <color auto="1"/>
      </left>
      <right/>
      <top style="hair">
        <color indexed="64"/>
      </top>
      <bottom style="medium">
        <color auto="1"/>
      </bottom>
      <diagonal/>
    </border>
    <border>
      <left/>
      <right style="hair">
        <color indexed="64"/>
      </right>
      <top style="hair">
        <color indexed="64"/>
      </top>
      <bottom style="medium">
        <color auto="1"/>
      </bottom>
      <diagonal/>
    </border>
    <border>
      <left style="dashDotDot">
        <color auto="1"/>
      </left>
      <right/>
      <top/>
      <bottom style="dashDotDot">
        <color auto="1"/>
      </bottom>
      <diagonal/>
    </border>
    <border>
      <left/>
      <right/>
      <top style="medium">
        <color auto="1"/>
      </top>
      <bottom style="dashDotDot">
        <color auto="1"/>
      </bottom>
      <diagonal/>
    </border>
    <border>
      <left/>
      <right style="dashDotDot">
        <color auto="1"/>
      </right>
      <top style="medium">
        <color auto="1"/>
      </top>
      <bottom style="dashDotDot">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indexed="64"/>
      </right>
      <top/>
      <bottom style="hair">
        <color indexed="64"/>
      </bottom>
      <diagonal/>
    </border>
    <border>
      <left/>
      <right style="medium">
        <color auto="1"/>
      </right>
      <top style="thin">
        <color auto="1"/>
      </top>
      <bottom/>
      <diagonal/>
    </border>
    <border>
      <left style="thick">
        <color indexed="64"/>
      </left>
      <right style="thick">
        <color indexed="64"/>
      </right>
      <top style="thick">
        <color indexed="64"/>
      </top>
      <bottom style="thick">
        <color indexed="64"/>
      </bottom>
      <diagonal/>
    </border>
    <border>
      <left style="thin">
        <color indexed="64"/>
      </left>
      <right style="mediumDashDotDot">
        <color indexed="64"/>
      </right>
      <top style="thin">
        <color indexed="64"/>
      </top>
      <bottom/>
      <diagonal/>
    </border>
    <border>
      <left style="mediumDashDotDot">
        <color indexed="64"/>
      </left>
      <right style="medium">
        <color indexed="64"/>
      </right>
      <top style="thin">
        <color auto="1"/>
      </top>
      <bottom/>
      <diagonal/>
    </border>
    <border>
      <left style="medium">
        <color indexed="64"/>
      </left>
      <right style="mediumDashDotDot">
        <color indexed="64"/>
      </right>
      <top style="thin">
        <color indexed="64"/>
      </top>
      <bottom/>
      <diagonal/>
    </border>
    <border>
      <left style="mediumDashDotDot">
        <color indexed="64"/>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mediumDashDotDot">
        <color indexed="64"/>
      </right>
      <top/>
      <bottom style="hair">
        <color indexed="64"/>
      </bottom>
      <diagonal/>
    </border>
    <border>
      <left style="mediumDashDotDot">
        <color indexed="64"/>
      </left>
      <right style="medium">
        <color indexed="64"/>
      </right>
      <top/>
      <bottom style="hair">
        <color indexed="64"/>
      </bottom>
      <diagonal/>
    </border>
    <border>
      <left style="medium">
        <color indexed="64"/>
      </left>
      <right style="mediumDashDotDot">
        <color indexed="64"/>
      </right>
      <top/>
      <bottom style="hair">
        <color indexed="64"/>
      </bottom>
      <diagonal/>
    </border>
    <border>
      <left style="mediumDashDotDot">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DashDotDot">
        <color indexed="64"/>
      </right>
      <top style="hair">
        <color indexed="64"/>
      </top>
      <bottom style="hair">
        <color indexed="64"/>
      </bottom>
      <diagonal/>
    </border>
    <border>
      <left style="mediumDashDotDot">
        <color indexed="64"/>
      </left>
      <right style="medium">
        <color indexed="64"/>
      </right>
      <top/>
      <bottom/>
      <diagonal/>
    </border>
    <border>
      <left style="medium">
        <color indexed="64"/>
      </left>
      <right style="mediumDashDotDot">
        <color indexed="64"/>
      </right>
      <top style="hair">
        <color indexed="64"/>
      </top>
      <bottom style="hair">
        <color indexed="64"/>
      </bottom>
      <diagonal/>
    </border>
    <border>
      <left style="mediumDashDotDot">
        <color indexed="64"/>
      </left>
      <right style="thin">
        <color indexed="64"/>
      </right>
      <top/>
      <bottom/>
      <diagonal/>
    </border>
    <border>
      <left style="thin">
        <color indexed="64"/>
      </left>
      <right style="mediumDashDotDot">
        <color indexed="64"/>
      </right>
      <top/>
      <bottom/>
      <diagonal/>
    </border>
    <border>
      <left style="mediumDashDotDot">
        <color indexed="64"/>
      </left>
      <right style="medium">
        <color indexed="64"/>
      </right>
      <top style="hair">
        <color indexed="64"/>
      </top>
      <bottom style="hair">
        <color indexed="64"/>
      </bottom>
      <diagonal/>
    </border>
    <border>
      <left style="medium">
        <color indexed="64"/>
      </left>
      <right style="mediumDashDotDot">
        <color indexed="64"/>
      </right>
      <top/>
      <bottom/>
      <diagonal/>
    </border>
    <border>
      <left style="mediumDashDotDot">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mediumDashDotDot">
        <color indexed="64"/>
      </right>
      <top style="hair">
        <color indexed="64"/>
      </top>
      <bottom/>
      <diagonal/>
    </border>
    <border>
      <left style="mediumDashDotDot">
        <color indexed="64"/>
      </left>
      <right style="medium">
        <color indexed="64"/>
      </right>
      <top style="hair">
        <color indexed="64"/>
      </top>
      <bottom/>
      <diagonal/>
    </border>
    <border>
      <left style="medium">
        <color indexed="64"/>
      </left>
      <right style="mediumDashDotDot">
        <color indexed="64"/>
      </right>
      <top style="hair">
        <color indexed="64"/>
      </top>
      <bottom/>
      <diagonal/>
    </border>
    <border>
      <left style="mediumDashDotDot">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DashDotDot">
        <color indexed="64"/>
      </right>
      <top style="hair">
        <color indexed="64"/>
      </top>
      <bottom style="thin">
        <color auto="1"/>
      </bottom>
      <diagonal/>
    </border>
    <border>
      <left style="mediumDashDotDot">
        <color indexed="64"/>
      </left>
      <right style="medium">
        <color indexed="64"/>
      </right>
      <top style="hair">
        <color indexed="64"/>
      </top>
      <bottom style="thin">
        <color indexed="64"/>
      </bottom>
      <diagonal/>
    </border>
    <border>
      <left style="medium">
        <color indexed="64"/>
      </left>
      <right style="mediumDashDotDot">
        <color indexed="64"/>
      </right>
      <top style="hair">
        <color indexed="64"/>
      </top>
      <bottom style="thin">
        <color auto="1"/>
      </bottom>
      <diagonal/>
    </border>
    <border>
      <left style="mediumDashDotDot">
        <color indexed="64"/>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DashDotDot">
        <color indexed="64"/>
      </right>
      <top/>
      <bottom style="thin">
        <color auto="1"/>
      </bottom>
      <diagonal/>
    </border>
    <border>
      <left style="mediumDashDotDot">
        <color indexed="64"/>
      </left>
      <right style="medium">
        <color indexed="64"/>
      </right>
      <top/>
      <bottom style="thin">
        <color auto="1"/>
      </bottom>
      <diagonal/>
    </border>
    <border>
      <left style="medium">
        <color indexed="64"/>
      </left>
      <right style="mediumDashDotDot">
        <color indexed="64"/>
      </right>
      <top/>
      <bottom style="thin">
        <color indexed="64"/>
      </bottom>
      <diagonal/>
    </border>
    <border>
      <left style="mediumDashDotDot">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mediumDashDotDot">
        <color indexed="64"/>
      </right>
      <top style="hair">
        <color indexed="64"/>
      </top>
      <bottom style="hair">
        <color indexed="64"/>
      </bottom>
      <diagonal/>
    </border>
    <border>
      <left/>
      <right/>
      <top/>
      <bottom style="thin">
        <color auto="1"/>
      </bottom>
      <diagonal/>
    </border>
    <border>
      <left style="medium">
        <color indexed="64"/>
      </left>
      <right/>
      <top style="medium">
        <color auto="1"/>
      </top>
      <bottom style="medium">
        <color rgb="FFC00000"/>
      </bottom>
      <diagonal/>
    </border>
    <border>
      <left/>
      <right style="thin">
        <color indexed="64"/>
      </right>
      <top style="medium">
        <color auto="1"/>
      </top>
      <bottom style="medium">
        <color rgb="FFC00000"/>
      </bottom>
      <diagonal/>
    </border>
    <border>
      <left style="thin">
        <color auto="1"/>
      </left>
      <right/>
      <top style="medium">
        <color indexed="64"/>
      </top>
      <bottom style="thin">
        <color rgb="FF008000"/>
      </bottom>
      <diagonal/>
    </border>
    <border>
      <left/>
      <right/>
      <top style="medium">
        <color indexed="64"/>
      </top>
      <bottom style="thin">
        <color rgb="FF008000"/>
      </bottom>
      <diagonal/>
    </border>
    <border>
      <left/>
      <right style="medium">
        <color indexed="64"/>
      </right>
      <top style="medium">
        <color indexed="64"/>
      </top>
      <bottom style="thin">
        <color rgb="FF008000"/>
      </bottom>
      <diagonal/>
    </border>
    <border>
      <left style="medium">
        <color indexed="64"/>
      </left>
      <right/>
      <top style="medium">
        <color rgb="FFC00000"/>
      </top>
      <bottom/>
      <diagonal/>
    </border>
    <border>
      <left style="thin">
        <color rgb="FF008000"/>
      </left>
      <right/>
      <top style="thin">
        <color rgb="FF008000"/>
      </top>
      <bottom/>
      <diagonal/>
    </border>
    <border>
      <left/>
      <right/>
      <top style="thin">
        <color rgb="FF008000"/>
      </top>
      <bottom/>
      <diagonal/>
    </border>
    <border>
      <left/>
      <right style="medium">
        <color indexed="64"/>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medium">
        <color indexed="64"/>
      </right>
      <top/>
      <bottom style="thin">
        <color rgb="FF008000"/>
      </bottom>
      <diagonal/>
    </border>
    <border>
      <left/>
      <right style="medium">
        <color indexed="64"/>
      </right>
      <top style="medium">
        <color rgb="FFC00000"/>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top style="thin">
        <color rgb="FFC00000"/>
      </top>
      <bottom/>
      <diagonal/>
    </border>
    <border>
      <left/>
      <right style="medium">
        <color indexed="64"/>
      </right>
      <top style="thin">
        <color rgb="FFC00000"/>
      </top>
      <bottom/>
      <diagonal/>
    </border>
    <border>
      <left style="medium">
        <color indexed="64"/>
      </left>
      <right style="medium">
        <color indexed="64"/>
      </right>
      <top style="thin">
        <color rgb="FFC00000"/>
      </top>
      <bottom/>
      <diagonal/>
    </border>
    <border>
      <left style="medium">
        <color indexed="64"/>
      </left>
      <right style="hair">
        <color indexed="64"/>
      </right>
      <top style="hair">
        <color indexed="64"/>
      </top>
      <bottom style="hair">
        <color indexed="64"/>
      </bottom>
      <diagonal/>
    </border>
    <border>
      <left style="medium">
        <color indexed="64"/>
      </left>
      <right/>
      <top style="thin">
        <color rgb="FFC00000"/>
      </top>
      <bottom style="hair">
        <color rgb="FFC00000"/>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style="thin">
        <color rgb="FFC00000"/>
      </top>
      <bottom style="hair">
        <color rgb="FFC00000"/>
      </bottom>
      <diagonal/>
    </border>
    <border>
      <left style="medium">
        <color indexed="64"/>
      </left>
      <right/>
      <top style="hair">
        <color rgb="FFC00000"/>
      </top>
      <bottom style="thin">
        <color rgb="FFC00000"/>
      </bottom>
      <diagonal/>
    </border>
    <border>
      <left/>
      <right style="medium">
        <color indexed="64"/>
      </right>
      <top style="hair">
        <color indexed="64"/>
      </top>
      <bottom style="thin">
        <color indexed="64"/>
      </bottom>
      <diagonal/>
    </border>
    <border>
      <left style="medium">
        <color indexed="64"/>
      </left>
      <right style="medium">
        <color indexed="64"/>
      </right>
      <top style="hair">
        <color rgb="FFC00000"/>
      </top>
      <bottom style="thin">
        <color rgb="FFC00000"/>
      </bottom>
      <diagonal/>
    </border>
    <border>
      <left style="medium">
        <color indexed="64"/>
      </left>
      <right/>
      <top style="hair">
        <color rgb="FFC00000"/>
      </top>
      <bottom/>
      <diagonal/>
    </border>
    <border>
      <left/>
      <right style="medium">
        <color indexed="64"/>
      </right>
      <top style="hair">
        <color indexed="64"/>
      </top>
      <bottom/>
      <diagonal/>
    </border>
    <border>
      <left style="medium">
        <color indexed="64"/>
      </left>
      <right style="medium">
        <color indexed="64"/>
      </right>
      <top style="hair">
        <color rgb="FFC00000"/>
      </top>
      <bottom/>
      <diagonal/>
    </border>
    <border>
      <left style="medium">
        <color indexed="64"/>
      </left>
      <right/>
      <top/>
      <bottom style="hair">
        <color rgb="FFC00000"/>
      </bottom>
      <diagonal/>
    </border>
    <border>
      <left style="medium">
        <color indexed="64"/>
      </left>
      <right style="medium">
        <color indexed="64"/>
      </right>
      <top/>
      <bottom style="hair">
        <color rgb="FFC00000"/>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thin">
        <color rgb="FFC00000"/>
      </bottom>
      <diagonal/>
    </border>
    <border>
      <left/>
      <right style="thin">
        <color indexed="64"/>
      </right>
      <top style="hair">
        <color indexed="64"/>
      </top>
      <bottom style="thin">
        <color indexed="64"/>
      </bottom>
      <diagonal/>
    </border>
    <border>
      <left style="medium">
        <color indexed="64"/>
      </left>
      <right style="hair">
        <color indexed="64"/>
      </right>
      <top/>
      <bottom style="thin">
        <color indexed="64"/>
      </bottom>
      <diagonal/>
    </border>
    <border>
      <left style="medium">
        <color indexed="64"/>
      </left>
      <right/>
      <top/>
      <bottom style="thin">
        <color rgb="FFC00000"/>
      </bottom>
      <diagonal/>
    </border>
    <border>
      <left style="medium">
        <color indexed="64"/>
      </left>
      <right style="medium">
        <color indexed="64"/>
      </right>
      <top/>
      <bottom style="thin">
        <color rgb="FFC00000"/>
      </bottom>
      <diagonal/>
    </border>
    <border>
      <left style="medium">
        <color indexed="64"/>
      </left>
      <right/>
      <top style="hair">
        <color rgb="FFC00000"/>
      </top>
      <bottom style="hair">
        <color rgb="FFC00000"/>
      </bottom>
      <diagonal/>
    </border>
    <border>
      <left/>
      <right style="medium">
        <color indexed="64"/>
      </right>
      <top style="hair">
        <color indexed="64"/>
      </top>
      <bottom style="hair">
        <color indexed="64"/>
      </bottom>
      <diagonal/>
    </border>
    <border>
      <left style="medium">
        <color indexed="64"/>
      </left>
      <right style="medium">
        <color indexed="64"/>
      </right>
      <top style="hair">
        <color rgb="FFC00000"/>
      </top>
      <bottom style="hair">
        <color rgb="FFC00000"/>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rgb="FFC00000"/>
      </top>
      <bottom style="thin">
        <color indexed="64"/>
      </bottom>
      <diagonal/>
    </border>
    <border>
      <left style="medium">
        <color indexed="64"/>
      </left>
      <right style="medium">
        <color indexed="64"/>
      </right>
      <top style="hair">
        <color rgb="FFC00000"/>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rgb="FFC00000"/>
      </top>
      <bottom style="hair">
        <color rgb="FFC00000"/>
      </bottom>
      <diagonal/>
    </border>
    <border>
      <left/>
      <right style="medium">
        <color indexed="64"/>
      </right>
      <top style="medium">
        <color rgb="FFC00000"/>
      </top>
      <bottom style="hair">
        <color rgb="FFC00000"/>
      </bottom>
      <diagonal/>
    </border>
    <border>
      <left style="medium">
        <color indexed="64"/>
      </left>
      <right style="medium">
        <color indexed="64"/>
      </right>
      <top/>
      <bottom style="medium">
        <color auto="1"/>
      </bottom>
      <diagonal/>
    </border>
    <border>
      <left/>
      <right style="thin">
        <color indexed="64"/>
      </right>
      <top/>
      <bottom style="thin">
        <color auto="1"/>
      </bottom>
      <diagonal/>
    </border>
    <border>
      <left style="thin">
        <color auto="1"/>
      </left>
      <right/>
      <top/>
      <bottom style="thin">
        <color auto="1"/>
      </bottom>
      <diagonal/>
    </border>
    <border>
      <left/>
      <right style="medium">
        <color indexed="64"/>
      </right>
      <top/>
      <bottom style="thin">
        <color auto="1"/>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right style="hair">
        <color theme="0"/>
      </right>
      <top style="thin">
        <color indexed="64"/>
      </top>
      <bottom/>
      <diagonal/>
    </border>
    <border>
      <left/>
      <right style="mediumDashDotDot">
        <color indexed="64"/>
      </right>
      <top style="thin">
        <color indexed="64"/>
      </top>
      <bottom/>
      <diagonal/>
    </border>
    <border>
      <left style="thin">
        <color auto="1"/>
      </left>
      <right style="thin">
        <color indexed="64"/>
      </right>
      <top style="hair">
        <color indexed="64"/>
      </top>
      <bottom/>
      <diagonal/>
    </border>
    <border>
      <left/>
      <right style="hair">
        <color theme="0"/>
      </right>
      <top/>
      <bottom/>
      <diagonal/>
    </border>
    <border>
      <left/>
      <right style="mediumDashDotDot">
        <color indexed="64"/>
      </right>
      <top/>
      <bottom/>
      <diagonal/>
    </border>
    <border>
      <left/>
      <right style="hair">
        <color indexed="64"/>
      </right>
      <top/>
      <bottom style="thin">
        <color indexed="64"/>
      </bottom>
      <diagonal/>
    </border>
    <border>
      <left style="thin">
        <color indexed="64"/>
      </left>
      <right style="thin">
        <color indexed="64"/>
      </right>
      <top style="thin">
        <color rgb="FFC00000"/>
      </top>
      <bottom/>
      <diagonal/>
    </border>
    <border>
      <left style="mediumDashDotDot">
        <color indexed="64"/>
      </left>
      <right/>
      <top/>
      <bottom/>
      <diagonal/>
    </border>
    <border>
      <left/>
      <right style="mediumDashDotDot">
        <color indexed="64"/>
      </right>
      <top/>
      <bottom style="thin">
        <color auto="1"/>
      </bottom>
      <diagonal/>
    </border>
    <border>
      <left style="mediumDashDotDot">
        <color indexed="64"/>
      </left>
      <right/>
      <top/>
      <bottom style="thin">
        <color auto="1"/>
      </bottom>
      <diagonal/>
    </border>
    <border>
      <left style="thin">
        <color auto="1"/>
      </left>
      <right/>
      <top style="hair">
        <color indexed="64"/>
      </top>
      <bottom/>
      <diagonal/>
    </border>
    <border>
      <left/>
      <right style="mediumDashDotDot">
        <color indexed="64"/>
      </right>
      <top style="hair">
        <color indexed="64"/>
      </top>
      <bottom/>
      <diagonal/>
    </border>
    <border>
      <left style="mediumDashDotDot">
        <color indexed="64"/>
      </left>
      <right/>
      <top style="hair">
        <color indexed="64"/>
      </top>
      <bottom/>
      <diagonal/>
    </border>
    <border>
      <left/>
      <right style="mediumDashDotDot">
        <color indexed="64"/>
      </right>
      <top/>
      <bottom style="hair">
        <color indexed="64"/>
      </bottom>
      <diagonal/>
    </border>
    <border>
      <left style="mediumDashDotDot">
        <color indexed="64"/>
      </left>
      <right/>
      <top/>
      <bottom style="hair">
        <color indexed="64"/>
      </bottom>
      <diagonal/>
    </border>
    <border>
      <left style="thin">
        <color auto="1"/>
      </left>
      <right style="medium">
        <color indexed="64"/>
      </right>
      <top/>
      <bottom style="thin">
        <color auto="1"/>
      </bottom>
      <diagonal/>
    </border>
    <border>
      <left style="thin">
        <color auto="1"/>
      </left>
      <right style="medium">
        <color indexed="64"/>
      </right>
      <top/>
      <bottom/>
      <diagonal/>
    </border>
    <border>
      <left style="medium">
        <color rgb="FF0000FF"/>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style="medium">
        <color rgb="FF0000FF"/>
      </right>
      <top/>
      <bottom style="medium">
        <color rgb="FF0000FF"/>
      </bottom>
      <diagonal/>
    </border>
    <border>
      <left/>
      <right style="medium">
        <color indexed="64"/>
      </right>
      <top/>
      <bottom style="hair">
        <color rgb="FFC00000"/>
      </bottom>
      <diagonal/>
    </border>
    <border>
      <left style="medium">
        <color indexed="64"/>
      </left>
      <right/>
      <top/>
      <bottom style="medium">
        <color rgb="FF0000FF"/>
      </bottom>
      <diagonal/>
    </border>
    <border>
      <left/>
      <right style="medium">
        <color indexed="64"/>
      </right>
      <top/>
      <bottom style="medium">
        <color rgb="FF0000FF"/>
      </bottom>
      <diagonal/>
    </border>
  </borders>
  <cellStyleXfs count="10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0" borderId="0" applyNumberFormat="0" applyFill="0" applyBorder="0" applyAlignment="0" applyProtection="0"/>
    <xf numFmtId="0" fontId="23" fillId="20" borderId="1" applyNumberFormat="0" applyAlignment="0" applyProtection="0"/>
    <xf numFmtId="0" fontId="24" fillId="0" borderId="2" applyNumberFormat="0" applyFill="0" applyAlignment="0" applyProtection="0"/>
    <xf numFmtId="0" fontId="25" fillId="7" borderId="1" applyNumberFormat="0" applyAlignment="0" applyProtection="0"/>
    <xf numFmtId="44" fontId="15" fillId="0" borderId="0" applyFont="0" applyFill="0" applyBorder="0" applyAlignment="0" applyProtection="0"/>
    <xf numFmtId="0" fontId="26" fillId="3" borderId="0" applyNumberFormat="0" applyBorder="0" applyAlignment="0" applyProtection="0"/>
    <xf numFmtId="0" fontId="16" fillId="0" borderId="0" applyNumberFormat="0" applyFill="0" applyBorder="0" applyAlignment="0" applyProtection="0">
      <alignment vertical="top"/>
      <protection locked="0"/>
    </xf>
    <xf numFmtId="0" fontId="27" fillId="21" borderId="0" applyNumberFormat="0" applyBorder="0" applyAlignment="0" applyProtection="0"/>
    <xf numFmtId="0" fontId="17" fillId="0" borderId="0"/>
    <xf numFmtId="0" fontId="19" fillId="0" borderId="0"/>
    <xf numFmtId="0" fontId="15" fillId="0" borderId="0"/>
    <xf numFmtId="0" fontId="15" fillId="0" borderId="0"/>
    <xf numFmtId="0" fontId="15" fillId="0" borderId="0"/>
    <xf numFmtId="0" fontId="28" fillId="4" borderId="0" applyNumberFormat="0" applyBorder="0" applyAlignment="0" applyProtection="0"/>
    <xf numFmtId="0" fontId="29" fillId="20" borderId="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0" borderId="7" applyNumberFormat="0" applyFill="0" applyAlignment="0" applyProtection="0"/>
    <xf numFmtId="0" fontId="36" fillId="22" borderId="8" applyNumberFormat="0" applyAlignment="0" applyProtection="0"/>
    <xf numFmtId="0" fontId="15" fillId="0" borderId="0"/>
    <xf numFmtId="0" fontId="18" fillId="0" borderId="0"/>
    <xf numFmtId="0" fontId="18" fillId="0" borderId="0"/>
    <xf numFmtId="0" fontId="49" fillId="0" borderId="0"/>
    <xf numFmtId="0" fontId="15" fillId="0" borderId="0"/>
    <xf numFmtId="0" fontId="15" fillId="0" borderId="0"/>
    <xf numFmtId="9" fontId="15" fillId="0" borderId="0" applyFont="0" applyFill="0" applyBorder="0" applyAlignment="0" applyProtection="0"/>
    <xf numFmtId="0" fontId="102" fillId="0" borderId="0"/>
    <xf numFmtId="0" fontId="14" fillId="0" borderId="0"/>
    <xf numFmtId="0" fontId="15" fillId="0" borderId="0"/>
    <xf numFmtId="0" fontId="13" fillId="0" borderId="0"/>
    <xf numFmtId="0" fontId="15" fillId="0" borderId="0"/>
    <xf numFmtId="0" fontId="20" fillId="0" borderId="0"/>
    <xf numFmtId="0" fontId="12" fillId="0" borderId="0"/>
    <xf numFmtId="0" fontId="11" fillId="0" borderId="0"/>
    <xf numFmtId="0" fontId="192" fillId="0" borderId="0" applyNumberFormat="0" applyFill="0" applyBorder="0" applyAlignment="0" applyProtection="0">
      <alignment vertical="top"/>
      <protection locked="0"/>
    </xf>
    <xf numFmtId="0" fontId="194" fillId="0" borderId="0" applyNumberFormat="0" applyFill="0" applyBorder="0" applyAlignment="0" applyProtection="0"/>
    <xf numFmtId="0" fontId="10" fillId="0" borderId="0"/>
    <xf numFmtId="0" fontId="205" fillId="0" borderId="0"/>
    <xf numFmtId="0" fontId="9" fillId="0" borderId="0"/>
    <xf numFmtId="0" fontId="8" fillId="0" borderId="0"/>
    <xf numFmtId="0" fontId="7" fillId="0" borderId="0"/>
    <xf numFmtId="0" fontId="7" fillId="0" borderId="0"/>
    <xf numFmtId="0" fontId="6" fillId="0" borderId="0"/>
    <xf numFmtId="0" fontId="15" fillId="0" borderId="0"/>
    <xf numFmtId="0" fontId="6" fillId="0" borderId="0"/>
    <xf numFmtId="0" fontId="16" fillId="0" borderId="0" applyNumberFormat="0" applyFill="0" applyBorder="0" applyAlignment="0" applyProtection="0">
      <alignment vertical="top"/>
      <protection locked="0"/>
    </xf>
    <xf numFmtId="0" fontId="5" fillId="0" borderId="0"/>
    <xf numFmtId="0" fontId="18" fillId="0" borderId="0"/>
    <xf numFmtId="0" fontId="5" fillId="0" borderId="0"/>
    <xf numFmtId="0" fontId="192" fillId="0" borderId="0" applyNumberFormat="0" applyFill="0" applyBorder="0" applyAlignment="0" applyProtection="0">
      <alignment vertical="top"/>
      <protection locked="0"/>
    </xf>
    <xf numFmtId="0" fontId="125" fillId="0" borderId="0"/>
    <xf numFmtId="0" fontId="15" fillId="0" borderId="0"/>
    <xf numFmtId="0" fontId="15" fillId="0" borderId="0"/>
    <xf numFmtId="0" fontId="125" fillId="0" borderId="0"/>
    <xf numFmtId="0" fontId="333" fillId="0" borderId="0"/>
    <xf numFmtId="0" fontId="192" fillId="0" borderId="0" applyNumberFormat="0" applyFill="0" applyBorder="0" applyAlignment="0" applyProtection="0">
      <alignment vertical="top"/>
      <protection locked="0"/>
    </xf>
    <xf numFmtId="0" fontId="15" fillId="0" borderId="0"/>
    <xf numFmtId="0" fontId="348" fillId="0" borderId="0" applyNumberFormat="0" applyFill="0" applyBorder="0" applyAlignment="0" applyProtection="0"/>
    <xf numFmtId="0" fontId="192" fillId="0" borderId="0" applyNumberFormat="0" applyFill="0" applyBorder="0" applyAlignment="0" applyProtection="0"/>
    <xf numFmtId="0" fontId="349" fillId="0" borderId="0" applyNumberFormat="0" applyFill="0" applyBorder="0" applyAlignment="0" applyProtection="0"/>
    <xf numFmtId="0" fontId="3" fillId="0" borderId="0"/>
    <xf numFmtId="0" fontId="125" fillId="0" borderId="0"/>
    <xf numFmtId="0" fontId="333" fillId="0" borderId="0"/>
    <xf numFmtId="0" fontId="192" fillId="0" borderId="0" applyNumberFormat="0" applyFill="0" applyBorder="0" applyAlignment="0" applyProtection="0">
      <alignment vertical="top"/>
      <protection locked="0"/>
    </xf>
    <xf numFmtId="0" fontId="348" fillId="0" borderId="0" applyNumberFormat="0" applyFill="0" applyBorder="0" applyAlignment="0" applyProtection="0"/>
    <xf numFmtId="0" fontId="15" fillId="0" borderId="0"/>
    <xf numFmtId="0" fontId="2" fillId="0" borderId="0"/>
    <xf numFmtId="0" fontId="333" fillId="0" borderId="0"/>
    <xf numFmtId="0" fontId="333" fillId="0" borderId="0"/>
    <xf numFmtId="0" fontId="2" fillId="0" borderId="0"/>
    <xf numFmtId="0" fontId="15" fillId="0" borderId="0"/>
    <xf numFmtId="0" fontId="1" fillId="0" borderId="0"/>
    <xf numFmtId="0" fontId="1" fillId="0" borderId="0"/>
  </cellStyleXfs>
  <cellXfs count="5270">
    <xf numFmtId="0" fontId="0" fillId="0" borderId="0" xfId="0"/>
    <xf numFmtId="0" fontId="37" fillId="0" borderId="0" xfId="48" applyFont="1"/>
    <xf numFmtId="0" fontId="38" fillId="0" borderId="0" xfId="48" applyFont="1"/>
    <xf numFmtId="0" fontId="42" fillId="0" borderId="0" xfId="48" applyFont="1" applyAlignment="1">
      <alignment vertical="center"/>
    </xf>
    <xf numFmtId="0" fontId="42" fillId="45" borderId="37" xfId="48" applyFont="1" applyFill="1" applyBorder="1" applyAlignment="1">
      <alignment vertical="center"/>
    </xf>
    <xf numFmtId="0" fontId="46" fillId="45" borderId="38" xfId="49" applyFont="1" applyFill="1" applyBorder="1" applyAlignment="1">
      <alignment horizontal="left" vertical="center"/>
    </xf>
    <xf numFmtId="0" fontId="42" fillId="45" borderId="38" xfId="48" applyFont="1" applyFill="1" applyBorder="1" applyAlignment="1">
      <alignment vertical="center"/>
    </xf>
    <xf numFmtId="0" fontId="42" fillId="45" borderId="38" xfId="50" applyFont="1" applyFill="1" applyBorder="1" applyAlignment="1">
      <alignment horizontal="left" vertical="center"/>
    </xf>
    <xf numFmtId="0" fontId="42" fillId="45" borderId="38" xfId="48" applyFont="1" applyFill="1" applyBorder="1"/>
    <xf numFmtId="0" fontId="47" fillId="45" borderId="38" xfId="48" applyFont="1" applyFill="1" applyBorder="1" applyAlignment="1">
      <alignment vertical="center" wrapText="1"/>
    </xf>
    <xf numFmtId="0" fontId="42" fillId="45" borderId="39" xfId="48" applyFont="1" applyFill="1" applyBorder="1" applyAlignment="1">
      <alignment vertical="center"/>
    </xf>
    <xf numFmtId="0" fontId="37" fillId="45" borderId="0" xfId="48" applyFont="1" applyFill="1"/>
    <xf numFmtId="0" fontId="37" fillId="45" borderId="0" xfId="51" applyFont="1" applyFill="1" applyAlignment="1">
      <alignment horizontal="right" vertical="center"/>
    </xf>
    <xf numFmtId="0" fontId="38" fillId="45" borderId="0" xfId="51" applyFont="1" applyFill="1" applyAlignment="1">
      <alignment horizontal="right" vertical="center"/>
    </xf>
    <xf numFmtId="0" fontId="51" fillId="0" borderId="0" xfId="51" applyFont="1" applyAlignment="1">
      <alignment horizontal="center" vertical="center" wrapText="1"/>
    </xf>
    <xf numFmtId="0" fontId="52" fillId="0" borderId="0" xfId="51" applyFont="1" applyAlignment="1">
      <alignment horizontal="center" vertical="center" wrapText="1"/>
    </xf>
    <xf numFmtId="0" fontId="53" fillId="0" borderId="0" xfId="51" applyFont="1" applyAlignment="1">
      <alignment horizontal="center" vertical="center" wrapText="1"/>
    </xf>
    <xf numFmtId="0" fontId="46" fillId="0" borderId="0" xfId="51" applyFont="1" applyAlignment="1">
      <alignment vertical="top"/>
    </xf>
    <xf numFmtId="0" fontId="53" fillId="50" borderId="0" xfId="51" applyFont="1" applyFill="1" applyAlignment="1">
      <alignment horizontal="center" vertical="center" wrapText="1"/>
    </xf>
    <xf numFmtId="0" fontId="51" fillId="51" borderId="0" xfId="51" applyFont="1" applyFill="1" applyAlignment="1">
      <alignment horizontal="center" vertical="center" wrapText="1"/>
    </xf>
    <xf numFmtId="0" fontId="37" fillId="50" borderId="0" xfId="48" applyFont="1" applyFill="1"/>
    <xf numFmtId="0" fontId="55" fillId="0" borderId="0" xfId="51" applyFont="1" applyAlignment="1">
      <alignment horizontal="center" vertical="center" wrapText="1"/>
    </xf>
    <xf numFmtId="0" fontId="57" fillId="0" borderId="0" xfId="51" applyFont="1" applyAlignment="1">
      <alignment horizontal="right" vertical="center"/>
    </xf>
    <xf numFmtId="0" fontId="44" fillId="0" borderId="0" xfId="48" applyFont="1" applyAlignment="1">
      <alignment horizontal="left" vertical="center"/>
    </xf>
    <xf numFmtId="0" fontId="37" fillId="0" borderId="0" xfId="35" applyFont="1"/>
    <xf numFmtId="0" fontId="42" fillId="0" borderId="0" xfId="35" applyFont="1" applyAlignment="1">
      <alignment vertical="center"/>
    </xf>
    <xf numFmtId="0" fontId="42" fillId="0" borderId="0" xfId="35" applyFont="1"/>
    <xf numFmtId="0" fontId="58" fillId="48" borderId="0" xfId="35" applyFont="1" applyFill="1" applyAlignment="1">
      <alignment vertical="center"/>
    </xf>
    <xf numFmtId="0" fontId="64" fillId="48" borderId="0" xfId="35" applyFont="1" applyFill="1" applyAlignment="1">
      <alignment vertical="center"/>
    </xf>
    <xf numFmtId="0" fontId="58" fillId="48" borderId="0" xfId="35" applyFont="1" applyFill="1"/>
    <xf numFmtId="0" fontId="64" fillId="48" borderId="0" xfId="35" applyFont="1" applyFill="1"/>
    <xf numFmtId="0" fontId="42" fillId="45" borderId="37" xfId="35" applyFont="1" applyFill="1" applyBorder="1" applyAlignment="1">
      <alignment vertical="center"/>
    </xf>
    <xf numFmtId="0" fontId="42" fillId="45" borderId="38" xfId="35" applyFont="1" applyFill="1" applyBorder="1" applyAlignment="1">
      <alignment vertical="center"/>
    </xf>
    <xf numFmtId="0" fontId="42" fillId="45" borderId="39" xfId="35" applyFont="1" applyFill="1" applyBorder="1" applyAlignment="1">
      <alignment vertical="center"/>
    </xf>
    <xf numFmtId="0" fontId="48" fillId="0" borderId="0" xfId="35" applyFont="1"/>
    <xf numFmtId="0" fontId="37" fillId="27" borderId="0" xfId="51" applyFont="1" applyFill="1" applyAlignment="1">
      <alignment horizontal="right" vertical="center"/>
    </xf>
    <xf numFmtId="0" fontId="37" fillId="27" borderId="0" xfId="51" applyFont="1" applyFill="1" applyAlignment="1">
      <alignment horizontal="left" vertical="center"/>
    </xf>
    <xf numFmtId="0" fontId="44" fillId="27" borderId="0" xfId="51" applyFont="1" applyFill="1" applyAlignment="1">
      <alignment vertical="top"/>
    </xf>
    <xf numFmtId="0" fontId="65" fillId="27" borderId="0" xfId="51" applyFont="1" applyFill="1" applyAlignment="1">
      <alignment horizontal="right" vertical="center"/>
    </xf>
    <xf numFmtId="0" fontId="66" fillId="56" borderId="0" xfId="51" applyFont="1" applyFill="1" applyAlignment="1">
      <alignment vertical="top"/>
    </xf>
    <xf numFmtId="0" fontId="65" fillId="27" borderId="0" xfId="51" applyFont="1" applyFill="1" applyAlignment="1">
      <alignment horizontal="left" vertical="center"/>
    </xf>
    <xf numFmtId="0" fontId="71" fillId="27" borderId="0" xfId="51" applyFont="1" applyFill="1" applyAlignment="1">
      <alignment horizontal="right" vertical="center"/>
    </xf>
    <xf numFmtId="0" fontId="71" fillId="56" borderId="25" xfId="51" applyFont="1" applyFill="1" applyBorder="1" applyAlignment="1">
      <alignment vertical="top"/>
    </xf>
    <xf numFmtId="0" fontId="71" fillId="56" borderId="0" xfId="51" applyFont="1" applyFill="1" applyAlignment="1">
      <alignment vertical="top"/>
    </xf>
    <xf numFmtId="0" fontId="71" fillId="27" borderId="0" xfId="51" applyFont="1" applyFill="1" applyAlignment="1">
      <alignment horizontal="left" vertical="center"/>
    </xf>
    <xf numFmtId="0" fontId="72" fillId="27" borderId="0" xfId="51" applyFont="1" applyFill="1" applyAlignment="1">
      <alignment horizontal="right" vertical="center"/>
    </xf>
    <xf numFmtId="0" fontId="72" fillId="56" borderId="25" xfId="51" applyFont="1" applyFill="1" applyBorder="1" applyAlignment="1">
      <alignment vertical="top"/>
    </xf>
    <xf numFmtId="0" fontId="72" fillId="56" borderId="0" xfId="51" applyFont="1" applyFill="1" applyAlignment="1">
      <alignment vertical="top"/>
    </xf>
    <xf numFmtId="0" fontId="72" fillId="27" borderId="0" xfId="51" applyFont="1" applyFill="1" applyAlignment="1">
      <alignment horizontal="left" vertical="center"/>
    </xf>
    <xf numFmtId="0" fontId="64" fillId="27" borderId="0" xfId="51" applyFont="1" applyFill="1" applyAlignment="1">
      <alignment horizontal="right" vertical="center"/>
    </xf>
    <xf numFmtId="0" fontId="64" fillId="56" borderId="0" xfId="51" applyFont="1" applyFill="1" applyAlignment="1">
      <alignment vertical="top"/>
    </xf>
    <xf numFmtId="0" fontId="64" fillId="27" borderId="0" xfId="51" applyFont="1" applyFill="1" applyAlignment="1">
      <alignment horizontal="left" vertical="center"/>
    </xf>
    <xf numFmtId="0" fontId="44" fillId="27" borderId="0" xfId="51" applyFont="1" applyFill="1" applyAlignment="1">
      <alignment horizontal="right" vertical="center"/>
    </xf>
    <xf numFmtId="0" fontId="44" fillId="56" borderId="0" xfId="51" applyFont="1" applyFill="1" applyAlignment="1">
      <alignment vertical="top"/>
    </xf>
    <xf numFmtId="0" fontId="44" fillId="27" borderId="0" xfId="51" applyFont="1" applyFill="1" applyAlignment="1">
      <alignment horizontal="left" vertical="center"/>
    </xf>
    <xf numFmtId="0" fontId="64" fillId="56" borderId="25" xfId="51" applyFont="1" applyFill="1" applyBorder="1" applyAlignment="1">
      <alignment vertical="top"/>
    </xf>
    <xf numFmtId="0" fontId="73" fillId="27" borderId="0" xfId="51" applyFont="1" applyFill="1" applyAlignment="1">
      <alignment vertical="top"/>
    </xf>
    <xf numFmtId="0" fontId="42" fillId="27" borderId="0" xfId="51" applyFont="1" applyFill="1" applyAlignment="1">
      <alignment horizontal="right" vertical="center"/>
    </xf>
    <xf numFmtId="0" fontId="42" fillId="56" borderId="25" xfId="51" applyFont="1" applyFill="1" applyBorder="1" applyAlignment="1">
      <alignment vertical="top"/>
    </xf>
    <xf numFmtId="0" fontId="42" fillId="56" borderId="0" xfId="51" applyFont="1" applyFill="1" applyAlignment="1">
      <alignment vertical="top"/>
    </xf>
    <xf numFmtId="0" fontId="42" fillId="27" borderId="0" xfId="51" applyFont="1" applyFill="1" applyAlignment="1">
      <alignment horizontal="left" vertical="center"/>
    </xf>
    <xf numFmtId="0" fontId="74" fillId="27" borderId="0" xfId="51" applyFont="1" applyFill="1" applyAlignment="1">
      <alignment vertical="top"/>
    </xf>
    <xf numFmtId="0" fontId="76" fillId="27" borderId="0" xfId="51" applyFont="1" applyFill="1" applyAlignment="1">
      <alignment horizontal="right" vertical="center"/>
    </xf>
    <xf numFmtId="0" fontId="74" fillId="0" borderId="0" xfId="51" applyFont="1" applyAlignment="1">
      <alignment vertical="top"/>
    </xf>
    <xf numFmtId="0" fontId="78" fillId="27" borderId="0" xfId="51" applyFont="1" applyFill="1" applyAlignment="1">
      <alignment horizontal="right" vertical="center"/>
    </xf>
    <xf numFmtId="0" fontId="78" fillId="56" borderId="25" xfId="51" applyFont="1" applyFill="1" applyBorder="1" applyAlignment="1">
      <alignment vertical="top"/>
    </xf>
    <xf numFmtId="0" fontId="78" fillId="56" borderId="0" xfId="51" applyFont="1" applyFill="1" applyAlignment="1">
      <alignment vertical="top"/>
    </xf>
    <xf numFmtId="0" fontId="78" fillId="27" borderId="0" xfId="51" applyFont="1" applyFill="1" applyAlignment="1">
      <alignment horizontal="left" vertical="center"/>
    </xf>
    <xf numFmtId="0" fontId="42" fillId="0" borderId="0" xfId="51" applyFont="1" applyAlignment="1">
      <alignment vertical="top"/>
    </xf>
    <xf numFmtId="0" fontId="79" fillId="0" borderId="0" xfId="51" applyFont="1" applyAlignment="1">
      <alignment horizontal="right" vertical="center"/>
    </xf>
    <xf numFmtId="0" fontId="81" fillId="27" borderId="0" xfId="51" applyFont="1" applyFill="1" applyAlignment="1">
      <alignment vertical="top"/>
    </xf>
    <xf numFmtId="0" fontId="42" fillId="0" borderId="0" xfId="51" applyFont="1" applyAlignment="1">
      <alignment horizontal="right" vertical="center"/>
    </xf>
    <xf numFmtId="0" fontId="73" fillId="0" borderId="0" xfId="51" applyFont="1" applyAlignment="1">
      <alignment vertical="top"/>
    </xf>
    <xf numFmtId="0" fontId="84" fillId="27" borderId="0" xfId="51" applyFont="1" applyFill="1" applyAlignment="1">
      <alignment horizontal="right" vertical="center"/>
    </xf>
    <xf numFmtId="0" fontId="85" fillId="27" borderId="0" xfId="51" applyFont="1" applyFill="1" applyAlignment="1">
      <alignment horizontal="right" vertical="center"/>
    </xf>
    <xf numFmtId="0" fontId="56" fillId="0" borderId="0" xfId="51" applyFont="1" applyAlignment="1">
      <alignment horizontal="center" vertical="center"/>
    </xf>
    <xf numFmtId="0" fontId="57" fillId="0" borderId="0" xfId="51" applyFont="1" applyAlignment="1">
      <alignment vertical="top"/>
    </xf>
    <xf numFmtId="0" fontId="78" fillId="0" borderId="0" xfId="51" applyFont="1" applyAlignment="1">
      <alignment horizontal="right" vertical="center"/>
    </xf>
    <xf numFmtId="0" fontId="78" fillId="0" borderId="0" xfId="51" applyFont="1" applyAlignment="1">
      <alignment vertical="top"/>
    </xf>
    <xf numFmtId="0" fontId="62" fillId="0" borderId="0" xfId="51" applyFont="1" applyAlignment="1">
      <alignment horizontal="center" vertical="center" wrapText="1"/>
    </xf>
    <xf numFmtId="0" fontId="53" fillId="0" borderId="0" xfId="35" applyFont="1" applyAlignment="1">
      <alignment horizontal="center" vertical="center" wrapText="1"/>
    </xf>
    <xf numFmtId="0" fontId="56" fillId="0" borderId="0" xfId="51" applyFont="1" applyAlignment="1">
      <alignment horizontal="center" vertical="center" wrapText="1"/>
    </xf>
    <xf numFmtId="0" fontId="44" fillId="0" borderId="0" xfId="51" applyFont="1" applyAlignment="1">
      <alignment horizontal="right" vertical="center"/>
    </xf>
    <xf numFmtId="0" fontId="44" fillId="0" borderId="0" xfId="51" applyFont="1" applyAlignment="1">
      <alignment vertical="top"/>
    </xf>
    <xf numFmtId="0" fontId="44" fillId="0" borderId="0" xfId="48" applyFont="1" applyAlignment="1">
      <alignment horizontal="center" vertical="center"/>
    </xf>
    <xf numFmtId="0" fontId="41" fillId="47" borderId="0" xfId="35" applyFont="1" applyFill="1" applyAlignment="1">
      <alignment vertical="center"/>
    </xf>
    <xf numFmtId="0" fontId="42" fillId="45" borderId="0" xfId="35" applyFont="1" applyFill="1" applyAlignment="1">
      <alignment vertical="center"/>
    </xf>
    <xf numFmtId="0" fontId="37" fillId="0" borderId="0" xfId="35" applyFont="1" applyAlignment="1">
      <alignment vertical="center"/>
    </xf>
    <xf numFmtId="0" fontId="42" fillId="48" borderId="0" xfId="35" applyFont="1" applyFill="1" applyAlignment="1">
      <alignment vertical="center"/>
    </xf>
    <xf numFmtId="0" fontId="50" fillId="0" borderId="56" xfId="35" applyFont="1" applyBorder="1" applyAlignment="1">
      <alignment horizontal="center" vertical="center" wrapText="1"/>
    </xf>
    <xf numFmtId="0" fontId="65" fillId="45" borderId="0" xfId="51" applyFont="1" applyFill="1" applyAlignment="1">
      <alignment horizontal="left" vertical="center"/>
    </xf>
    <xf numFmtId="0" fontId="65" fillId="72" borderId="0" xfId="51" applyFont="1" applyFill="1" applyAlignment="1">
      <alignment horizontal="left" vertical="center"/>
    </xf>
    <xf numFmtId="0" fontId="64" fillId="56" borderId="0" xfId="51" applyFont="1" applyFill="1" applyBorder="1" applyAlignment="1">
      <alignment vertical="top"/>
    </xf>
    <xf numFmtId="0" fontId="65" fillId="27" borderId="19" xfId="51" applyFont="1" applyFill="1" applyBorder="1" applyAlignment="1">
      <alignment horizontal="left" vertical="center"/>
    </xf>
    <xf numFmtId="0" fontId="64" fillId="45" borderId="0" xfId="51" applyFont="1" applyFill="1" applyAlignment="1">
      <alignment horizontal="right" vertical="center"/>
    </xf>
    <xf numFmtId="0" fontId="64" fillId="45" borderId="0" xfId="51" applyFont="1" applyFill="1" applyBorder="1" applyAlignment="1">
      <alignment vertical="top"/>
    </xf>
    <xf numFmtId="0" fontId="64" fillId="45" borderId="0" xfId="51" applyFont="1" applyFill="1" applyAlignment="1">
      <alignment vertical="top"/>
    </xf>
    <xf numFmtId="0" fontId="75" fillId="45" borderId="0" xfId="51" applyFont="1" applyFill="1" applyAlignment="1">
      <alignment horizontal="right" vertical="center"/>
    </xf>
    <xf numFmtId="0" fontId="65" fillId="27" borderId="0" xfId="51" applyFont="1" applyFill="1" applyBorder="1" applyAlignment="1">
      <alignment horizontal="left" vertical="center"/>
    </xf>
    <xf numFmtId="0" fontId="65" fillId="45" borderId="0" xfId="51" applyFont="1" applyFill="1" applyBorder="1" applyAlignment="1">
      <alignment horizontal="left" vertical="center"/>
    </xf>
    <xf numFmtId="0" fontId="65" fillId="72" borderId="0" xfId="51" applyFont="1" applyFill="1" applyBorder="1" applyAlignment="1">
      <alignment horizontal="left" vertical="center"/>
    </xf>
    <xf numFmtId="0" fontId="75" fillId="45" borderId="0" xfId="51" applyFont="1" applyFill="1" applyBorder="1" applyAlignment="1">
      <alignment vertical="top"/>
    </xf>
    <xf numFmtId="0" fontId="72" fillId="45" borderId="0" xfId="51" applyFont="1" applyFill="1" applyAlignment="1">
      <alignment horizontal="right" vertical="center"/>
    </xf>
    <xf numFmtId="0" fontId="72" fillId="45" borderId="0" xfId="51" applyFont="1" applyFill="1" applyAlignment="1">
      <alignment vertical="top"/>
    </xf>
    <xf numFmtId="0" fontId="44" fillId="27" borderId="0" xfId="51" applyFont="1" applyFill="1" applyAlignment="1">
      <alignment horizontal="right" vertical="center" wrapText="1"/>
    </xf>
    <xf numFmtId="0" fontId="78" fillId="27" borderId="0" xfId="51" applyFont="1" applyFill="1" applyAlignment="1">
      <alignment horizontal="right" vertical="center" wrapText="1"/>
    </xf>
    <xf numFmtId="0" fontId="72" fillId="45" borderId="0" xfId="51" applyFont="1" applyFill="1" applyBorder="1" applyAlignment="1">
      <alignment vertical="top"/>
    </xf>
    <xf numFmtId="0" fontId="57" fillId="45" borderId="0" xfId="51" applyFont="1" applyFill="1" applyBorder="1" applyAlignment="1">
      <alignment vertical="top"/>
    </xf>
    <xf numFmtId="0" fontId="73" fillId="45" borderId="10" xfId="51" applyFont="1" applyFill="1" applyBorder="1" applyAlignment="1">
      <alignment vertical="top"/>
    </xf>
    <xf numFmtId="0" fontId="73" fillId="45" borderId="0" xfId="51" applyFont="1" applyFill="1" applyBorder="1" applyAlignment="1">
      <alignment vertical="top"/>
    </xf>
    <xf numFmtId="0" fontId="62" fillId="0" borderId="0" xfId="51" applyFont="1" applyBorder="1" applyAlignment="1">
      <alignment horizontal="center" vertical="center" wrapText="1"/>
    </xf>
    <xf numFmtId="0" fontId="42" fillId="0" borderId="25" xfId="51" applyFont="1" applyBorder="1" applyAlignment="1">
      <alignment vertical="top"/>
    </xf>
    <xf numFmtId="0" fontId="43" fillId="45" borderId="0" xfId="51" applyFont="1" applyFill="1" applyBorder="1" applyAlignment="1">
      <alignment vertical="center"/>
    </xf>
    <xf numFmtId="0" fontId="42" fillId="45" borderId="0" xfId="51" applyFont="1" applyFill="1" applyBorder="1" applyAlignment="1">
      <alignment horizontal="right" vertical="center"/>
    </xf>
    <xf numFmtId="0" fontId="42" fillId="45" borderId="0" xfId="51" applyFont="1" applyFill="1" applyBorder="1" applyAlignment="1">
      <alignment vertical="top"/>
    </xf>
    <xf numFmtId="0" fontId="42" fillId="45" borderId="0" xfId="51" applyFont="1" applyFill="1" applyBorder="1" applyAlignment="1">
      <alignment horizontal="left" vertical="center"/>
    </xf>
    <xf numFmtId="0" fontId="76" fillId="45" borderId="0" xfId="51" applyFont="1" applyFill="1" applyAlignment="1">
      <alignment horizontal="right" vertical="center"/>
    </xf>
    <xf numFmtId="0" fontId="74" fillId="45" borderId="0" xfId="51" applyFont="1" applyFill="1" applyAlignment="1">
      <alignment vertical="top"/>
    </xf>
    <xf numFmtId="0" fontId="44" fillId="45" borderId="0" xfId="51" applyFont="1" applyFill="1" applyAlignment="1">
      <alignment horizontal="right" vertical="center"/>
    </xf>
    <xf numFmtId="0" fontId="44" fillId="45" borderId="25" xfId="51" applyFont="1" applyFill="1" applyBorder="1" applyAlignment="1">
      <alignment vertical="top"/>
    </xf>
    <xf numFmtId="0" fontId="44" fillId="45" borderId="0" xfId="51" applyFont="1" applyFill="1" applyAlignment="1">
      <alignment vertical="top"/>
    </xf>
    <xf numFmtId="0" fontId="44" fillId="45" borderId="0" xfId="51" applyFont="1" applyFill="1" applyAlignment="1">
      <alignment horizontal="left" vertical="center"/>
    </xf>
    <xf numFmtId="0" fontId="43" fillId="0" borderId="0" xfId="51" applyFont="1" applyBorder="1" applyAlignment="1">
      <alignment vertical="center" wrapText="1"/>
    </xf>
    <xf numFmtId="0" fontId="56" fillId="45" borderId="0" xfId="51" applyFont="1" applyFill="1" applyBorder="1" applyAlignment="1">
      <alignment horizontal="center" vertical="center"/>
    </xf>
    <xf numFmtId="0" fontId="78" fillId="45" borderId="0" xfId="51" applyFont="1" applyFill="1" applyBorder="1" applyAlignment="1">
      <alignment horizontal="right" vertical="center"/>
    </xf>
    <xf numFmtId="0" fontId="42" fillId="0" borderId="0" xfId="51" applyFont="1" applyBorder="1" applyAlignment="1">
      <alignment horizontal="right" vertical="center"/>
    </xf>
    <xf numFmtId="0" fontId="62" fillId="0" borderId="0" xfId="51" applyFont="1" applyBorder="1" applyAlignment="1">
      <alignment vertical="center" wrapText="1"/>
    </xf>
    <xf numFmtId="0" fontId="44" fillId="0" borderId="0" xfId="51" applyFont="1" applyBorder="1" applyAlignment="1">
      <alignment horizontal="right" vertical="center"/>
    </xf>
    <xf numFmtId="0" fontId="56" fillId="0" borderId="0" xfId="51" applyFont="1" applyBorder="1" applyAlignment="1">
      <alignment horizontal="center" vertical="center"/>
    </xf>
    <xf numFmtId="0" fontId="72" fillId="56" borderId="0" xfId="51" applyFont="1" applyFill="1" applyBorder="1" applyAlignment="1">
      <alignment vertical="top"/>
    </xf>
    <xf numFmtId="0" fontId="37" fillId="77" borderId="0" xfId="48" applyFont="1" applyFill="1"/>
    <xf numFmtId="0" fontId="48" fillId="48" borderId="0" xfId="35" applyFont="1" applyFill="1"/>
    <xf numFmtId="0" fontId="42" fillId="0" borderId="0" xfId="36" applyFont="1" applyAlignment="1">
      <alignment vertical="center"/>
    </xf>
    <xf numFmtId="0" fontId="62" fillId="45" borderId="58" xfId="35" applyFont="1" applyFill="1" applyBorder="1" applyAlignment="1">
      <alignment horizontal="center" vertical="center" wrapText="1"/>
    </xf>
    <xf numFmtId="0" fontId="41" fillId="0" borderId="13" xfId="35" applyFont="1" applyBorder="1" applyAlignment="1">
      <alignment vertical="center"/>
    </xf>
    <xf numFmtId="0" fontId="41" fillId="0" borderId="0" xfId="35" applyFont="1" applyAlignment="1">
      <alignment vertical="center"/>
    </xf>
    <xf numFmtId="0" fontId="89" fillId="45" borderId="38" xfId="35" applyFont="1" applyFill="1" applyBorder="1" applyAlignment="1">
      <alignment vertical="center"/>
    </xf>
    <xf numFmtId="0" fontId="89" fillId="45" borderId="38" xfId="35" applyFont="1" applyFill="1" applyBorder="1" applyAlignment="1">
      <alignment horizontal="right" vertical="center"/>
    </xf>
    <xf numFmtId="0" fontId="103" fillId="45" borderId="38" xfId="31" applyFont="1" applyFill="1" applyBorder="1" applyAlignment="1" applyProtection="1">
      <alignment vertical="center"/>
    </xf>
    <xf numFmtId="0" fontId="43" fillId="45" borderId="38" xfId="35" applyFont="1" applyFill="1" applyBorder="1" applyAlignment="1">
      <alignment vertical="center"/>
    </xf>
    <xf numFmtId="0" fontId="42" fillId="45" borderId="13" xfId="35" applyFont="1" applyFill="1" applyBorder="1" applyAlignment="1">
      <alignment vertical="center"/>
    </xf>
    <xf numFmtId="0" fontId="64" fillId="27" borderId="0" xfId="51" applyFont="1" applyFill="1" applyAlignment="1">
      <alignment vertical="center"/>
    </xf>
    <xf numFmtId="0" fontId="43" fillId="27" borderId="0" xfId="51" applyFont="1" applyFill="1" applyAlignment="1">
      <alignment vertical="center"/>
    </xf>
    <xf numFmtId="0" fontId="43" fillId="27" borderId="0" xfId="51" applyFont="1" applyFill="1" applyAlignment="1">
      <alignment horizontal="center" vertical="center" wrapText="1"/>
    </xf>
    <xf numFmtId="0" fontId="105" fillId="57" borderId="56" xfId="35" applyFont="1" applyFill="1" applyBorder="1" applyAlignment="1">
      <alignment horizontal="center" vertical="center" wrapText="1"/>
    </xf>
    <xf numFmtId="0" fontId="50" fillId="67" borderId="56" xfId="35" applyFont="1" applyFill="1" applyBorder="1" applyAlignment="1">
      <alignment horizontal="center" vertical="center" wrapText="1"/>
    </xf>
    <xf numFmtId="0" fontId="50" fillId="78" borderId="56" xfId="35" applyFont="1" applyFill="1" applyBorder="1" applyAlignment="1">
      <alignment horizontal="center" vertical="center" wrapText="1"/>
    </xf>
    <xf numFmtId="0" fontId="105" fillId="52" borderId="56" xfId="35" applyFont="1" applyFill="1" applyBorder="1" applyAlignment="1">
      <alignment horizontal="center" vertical="center" wrapText="1"/>
    </xf>
    <xf numFmtId="0" fontId="44" fillId="27" borderId="0" xfId="51" applyFont="1" applyFill="1" applyAlignment="1">
      <alignment vertical="center" wrapText="1"/>
    </xf>
    <xf numFmtId="0" fontId="107" fillId="45" borderId="0" xfId="31" applyFont="1" applyFill="1" applyAlignment="1" applyProtection="1">
      <alignment vertical="center"/>
    </xf>
    <xf numFmtId="0" fontId="61" fillId="27" borderId="0" xfId="51" applyFont="1" applyFill="1" applyAlignment="1">
      <alignment vertical="center"/>
    </xf>
    <xf numFmtId="0" fontId="61" fillId="27" borderId="0" xfId="51" applyFont="1" applyFill="1" applyAlignment="1">
      <alignment vertical="center" wrapText="1"/>
    </xf>
    <xf numFmtId="0" fontId="48" fillId="27" borderId="0" xfId="51" applyFont="1" applyFill="1" applyAlignment="1">
      <alignment horizontal="left" vertical="center"/>
    </xf>
    <xf numFmtId="0" fontId="71" fillId="45" borderId="0" xfId="51" applyFont="1" applyFill="1" applyAlignment="1">
      <alignment horizontal="left" vertical="center"/>
    </xf>
    <xf numFmtId="0" fontId="71" fillId="72" borderId="0" xfId="51" applyFont="1" applyFill="1" applyAlignment="1">
      <alignment horizontal="left" vertical="center"/>
    </xf>
    <xf numFmtId="0" fontId="42" fillId="27" borderId="0" xfId="51" applyFont="1" applyFill="1" applyAlignment="1">
      <alignment horizontal="right" vertical="center" wrapText="1"/>
    </xf>
    <xf numFmtId="0" fontId="42" fillId="45" borderId="0" xfId="51" applyFont="1" applyFill="1" applyAlignment="1">
      <alignment vertical="top"/>
    </xf>
    <xf numFmtId="0" fontId="79" fillId="27" borderId="0" xfId="51" applyFont="1" applyFill="1" applyAlignment="1">
      <alignment horizontal="right" vertical="center"/>
    </xf>
    <xf numFmtId="0" fontId="79" fillId="27" borderId="0" xfId="51" applyFont="1" applyFill="1" applyAlignment="1">
      <alignment horizontal="right" vertical="center" wrapText="1"/>
    </xf>
    <xf numFmtId="0" fontId="75" fillId="45" borderId="0" xfId="51" applyFont="1" applyFill="1" applyAlignment="1">
      <alignment vertical="top"/>
    </xf>
    <xf numFmtId="0" fontId="71" fillId="27" borderId="19" xfId="51" applyFont="1" applyFill="1" applyBorder="1" applyAlignment="1">
      <alignment horizontal="left" vertical="center"/>
    </xf>
    <xf numFmtId="0" fontId="43" fillId="45" borderId="0" xfId="51" applyFont="1" applyFill="1" applyAlignment="1">
      <alignment vertical="center"/>
    </xf>
    <xf numFmtId="0" fontId="74" fillId="45" borderId="14" xfId="51" applyFont="1" applyFill="1" applyBorder="1" applyAlignment="1">
      <alignment vertical="top"/>
    </xf>
    <xf numFmtId="0" fontId="71" fillId="27" borderId="70" xfId="51" applyFont="1" applyFill="1" applyBorder="1" applyAlignment="1">
      <alignment horizontal="left" vertical="center"/>
    </xf>
    <xf numFmtId="0" fontId="71" fillId="45" borderId="35" xfId="51" applyFont="1" applyFill="1" applyBorder="1" applyAlignment="1">
      <alignment horizontal="left" vertical="center"/>
    </xf>
    <xf numFmtId="0" fontId="42" fillId="0" borderId="0" xfId="48" applyFont="1" applyAlignment="1">
      <alignment horizontal="center" vertical="center"/>
    </xf>
    <xf numFmtId="0" fontId="76" fillId="0" borderId="0" xfId="35" applyFont="1"/>
    <xf numFmtId="0" fontId="104" fillId="0" borderId="0" xfId="35" applyFont="1" applyAlignment="1">
      <alignment horizontal="right" vertical="center"/>
    </xf>
    <xf numFmtId="0" fontId="76" fillId="0" borderId="0" xfId="35" applyFont="1" applyAlignment="1">
      <alignment horizontal="right"/>
    </xf>
    <xf numFmtId="0" fontId="104" fillId="0" borderId="0" xfId="35" applyFont="1" applyAlignment="1">
      <alignment horizontal="right"/>
    </xf>
    <xf numFmtId="0" fontId="76" fillId="0" borderId="0" xfId="35" applyFont="1" applyAlignment="1">
      <alignment horizontal="right" vertical="center"/>
    </xf>
    <xf numFmtId="0" fontId="79" fillId="0" borderId="0" xfId="51" applyFont="1" applyAlignment="1">
      <alignment vertical="top"/>
    </xf>
    <xf numFmtId="0" fontId="50" fillId="45" borderId="56" xfId="35" applyFont="1" applyFill="1" applyBorder="1" applyAlignment="1">
      <alignment horizontal="center" vertical="center" wrapText="1"/>
    </xf>
    <xf numFmtId="0" fontId="37" fillId="45" borderId="0" xfId="51" applyFont="1" applyFill="1" applyAlignment="1">
      <alignment horizontal="left" vertical="center"/>
    </xf>
    <xf numFmtId="0" fontId="37" fillId="72" borderId="0" xfId="51" applyFont="1" applyFill="1" applyAlignment="1">
      <alignment horizontal="left" vertical="center"/>
    </xf>
    <xf numFmtId="0" fontId="109" fillId="27" borderId="0" xfId="51" applyFont="1" applyFill="1" applyAlignment="1">
      <alignment horizontal="left" vertical="center"/>
    </xf>
    <xf numFmtId="0" fontId="60" fillId="79" borderId="57" xfId="35" applyFont="1" applyFill="1" applyBorder="1" applyAlignment="1">
      <alignment horizontal="center" vertical="center" wrapText="1"/>
    </xf>
    <xf numFmtId="0" fontId="110" fillId="70" borderId="56" xfId="35" applyFont="1" applyFill="1" applyBorder="1" applyAlignment="1">
      <alignment horizontal="center" vertical="center" wrapText="1"/>
    </xf>
    <xf numFmtId="0" fontId="62" fillId="45" borderId="69" xfId="51" applyFont="1" applyFill="1" applyBorder="1" applyAlignment="1">
      <alignment vertical="center"/>
    </xf>
    <xf numFmtId="0" fontId="44" fillId="27" borderId="0" xfId="51" applyFont="1" applyFill="1" applyAlignment="1">
      <alignment vertical="center"/>
    </xf>
    <xf numFmtId="0" fontId="61" fillId="27" borderId="0" xfId="51" applyFont="1" applyFill="1" applyAlignment="1">
      <alignment horizontal="right" vertical="center"/>
    </xf>
    <xf numFmtId="0" fontId="37" fillId="45" borderId="0" xfId="35" applyFont="1" applyFill="1"/>
    <xf numFmtId="0" fontId="62" fillId="45" borderId="0" xfId="51" applyFont="1" applyFill="1" applyAlignment="1">
      <alignment vertical="center"/>
    </xf>
    <xf numFmtId="0" fontId="57" fillId="27" borderId="0" xfId="51" applyFont="1" applyFill="1" applyAlignment="1">
      <alignment horizontal="right" vertical="center"/>
    </xf>
    <xf numFmtId="0" fontId="62" fillId="45" borderId="69" xfId="51" applyFont="1" applyFill="1" applyBorder="1" applyAlignment="1">
      <alignment vertical="center" wrapText="1"/>
    </xf>
    <xf numFmtId="0" fontId="62" fillId="45" borderId="0" xfId="51" applyFont="1" applyFill="1" applyAlignment="1">
      <alignment vertical="center" wrapText="1"/>
    </xf>
    <xf numFmtId="0" fontId="115" fillId="27" borderId="0" xfId="51" applyFont="1" applyFill="1" applyAlignment="1">
      <alignment vertical="center"/>
    </xf>
    <xf numFmtId="0" fontId="66" fillId="27" borderId="0" xfId="51" applyFont="1" applyFill="1" applyAlignment="1">
      <alignment horizontal="left" vertical="center"/>
    </xf>
    <xf numFmtId="0" fontId="66" fillId="45" borderId="0" xfId="51" applyFont="1" applyFill="1" applyAlignment="1">
      <alignment horizontal="left" vertical="center"/>
    </xf>
    <xf numFmtId="0" fontId="66" fillId="72" borderId="0" xfId="51" applyFont="1" applyFill="1" applyAlignment="1">
      <alignment horizontal="left" vertical="center"/>
    </xf>
    <xf numFmtId="0" fontId="116" fillId="78" borderId="56" xfId="35" applyFont="1" applyFill="1" applyBorder="1" applyAlignment="1">
      <alignment horizontal="center" vertical="center" wrapText="1"/>
    </xf>
    <xf numFmtId="0" fontId="62" fillId="45" borderId="35" xfId="35" applyFont="1" applyFill="1" applyBorder="1" applyAlignment="1">
      <alignment horizontal="center" vertical="center"/>
    </xf>
    <xf numFmtId="0" fontId="118" fillId="52" borderId="56" xfId="35" applyFont="1" applyFill="1" applyBorder="1" applyAlignment="1">
      <alignment horizontal="center" vertical="center" wrapText="1"/>
    </xf>
    <xf numFmtId="0" fontId="53" fillId="75" borderId="30" xfId="51" applyFont="1" applyFill="1" applyBorder="1" applyAlignment="1">
      <alignment horizontal="center" vertical="center"/>
    </xf>
    <xf numFmtId="0" fontId="116" fillId="67" borderId="56" xfId="35" applyFont="1" applyFill="1" applyBorder="1" applyAlignment="1">
      <alignment horizontal="center" vertical="center" wrapText="1"/>
    </xf>
    <xf numFmtId="0" fontId="53" fillId="74" borderId="30" xfId="51" applyFont="1" applyFill="1" applyBorder="1" applyAlignment="1">
      <alignment horizontal="center" vertical="center" wrapText="1"/>
    </xf>
    <xf numFmtId="0" fontId="68" fillId="66" borderId="56" xfId="35" applyFont="1" applyFill="1" applyBorder="1" applyAlignment="1">
      <alignment horizontal="center" vertical="center" wrapText="1"/>
    </xf>
    <xf numFmtId="0" fontId="52" fillId="79" borderId="57" xfId="35" applyFont="1" applyFill="1" applyBorder="1" applyAlignment="1">
      <alignment horizontal="center" vertical="center" wrapText="1"/>
    </xf>
    <xf numFmtId="0" fontId="44" fillId="0" borderId="0" xfId="35" applyFont="1" applyAlignment="1">
      <alignment vertical="center"/>
    </xf>
    <xf numFmtId="0" fontId="53" fillId="84" borderId="30" xfId="51" applyFont="1" applyFill="1" applyBorder="1" applyAlignment="1">
      <alignment horizontal="center" vertical="center"/>
    </xf>
    <xf numFmtId="0" fontId="68" fillId="62" borderId="56" xfId="35" applyFont="1" applyFill="1" applyBorder="1" applyAlignment="1">
      <alignment horizontal="center" vertical="center" wrapText="1"/>
    </xf>
    <xf numFmtId="0" fontId="52" fillId="80" borderId="56" xfId="35" applyFont="1" applyFill="1" applyBorder="1" applyAlignment="1">
      <alignment horizontal="center" vertical="center" wrapText="1"/>
    </xf>
    <xf numFmtId="0" fontId="52" fillId="81" borderId="56" xfId="35" applyFont="1" applyFill="1" applyBorder="1" applyAlignment="1">
      <alignment horizontal="center" vertical="center" wrapText="1"/>
    </xf>
    <xf numFmtId="0" fontId="62" fillId="45" borderId="52" xfId="35" applyFont="1" applyFill="1" applyBorder="1" applyAlignment="1">
      <alignment vertical="center" wrapText="1"/>
    </xf>
    <xf numFmtId="0" fontId="62" fillId="45" borderId="70" xfId="35" applyFont="1" applyFill="1" applyBorder="1" applyAlignment="1">
      <alignment vertical="center" wrapText="1"/>
    </xf>
    <xf numFmtId="0" fontId="118" fillId="57" borderId="56" xfId="35" applyFont="1" applyFill="1" applyBorder="1" applyAlignment="1">
      <alignment horizontal="center" vertical="center" wrapText="1"/>
    </xf>
    <xf numFmtId="0" fontId="37" fillId="0" borderId="0" xfId="35" applyFont="1" applyAlignment="1">
      <alignment horizontal="center" vertical="center"/>
    </xf>
    <xf numFmtId="0" fontId="120" fillId="0" borderId="0" xfId="35" applyFont="1"/>
    <xf numFmtId="0" fontId="37" fillId="0" borderId="0" xfId="57" applyFont="1"/>
    <xf numFmtId="0" fontId="37" fillId="50" borderId="0" xfId="57" applyFont="1" applyFill="1"/>
    <xf numFmtId="0" fontId="48" fillId="0" borderId="0" xfId="57" applyFont="1"/>
    <xf numFmtId="0" fontId="53" fillId="48" borderId="0" xfId="51" applyFont="1" applyFill="1" applyAlignment="1">
      <alignment horizontal="center" vertical="center" wrapText="1"/>
    </xf>
    <xf numFmtId="0" fontId="51" fillId="0" borderId="0" xfId="57" applyFont="1"/>
    <xf numFmtId="0" fontId="120" fillId="88" borderId="58" xfId="35" applyFont="1" applyFill="1" applyBorder="1" applyAlignment="1">
      <alignment horizontal="center" vertical="center"/>
    </xf>
    <xf numFmtId="0" fontId="37" fillId="48" borderId="58" xfId="35" applyFont="1" applyFill="1" applyBorder="1" applyAlignment="1">
      <alignment horizontal="center" vertical="center"/>
    </xf>
    <xf numFmtId="0" fontId="62" fillId="45" borderId="35" xfId="35" applyFont="1" applyFill="1" applyBorder="1" applyAlignment="1">
      <alignment horizontal="center" vertical="center" wrapText="1"/>
    </xf>
    <xf numFmtId="0" fontId="119" fillId="70" borderId="56" xfId="35" applyFont="1" applyFill="1" applyBorder="1" applyAlignment="1">
      <alignment horizontal="center" vertical="center" wrapText="1"/>
    </xf>
    <xf numFmtId="0" fontId="62" fillId="71" borderId="14" xfId="35" applyFont="1" applyFill="1" applyBorder="1" applyAlignment="1">
      <alignment horizontal="center" vertical="center" wrapText="1"/>
    </xf>
    <xf numFmtId="0" fontId="51" fillId="0" borderId="0" xfId="57" applyFont="1" applyAlignment="1">
      <alignment horizontal="center" vertical="center" wrapText="1"/>
    </xf>
    <xf numFmtId="0" fontId="120" fillId="0" borderId="0" xfId="48" applyFont="1"/>
    <xf numFmtId="0" fontId="41" fillId="0" borderId="10" xfId="35" applyFont="1" applyBorder="1" applyAlignment="1">
      <alignment vertical="center"/>
    </xf>
    <xf numFmtId="0" fontId="44" fillId="0" borderId="0" xfId="35" applyFont="1"/>
    <xf numFmtId="167" fontId="42" fillId="45" borderId="0" xfId="35" applyNumberFormat="1" applyFont="1" applyFill="1" applyAlignment="1">
      <alignment vertical="center"/>
    </xf>
    <xf numFmtId="0" fontId="103" fillId="45" borderId="0" xfId="31" applyFont="1" applyFill="1" applyBorder="1" applyAlignment="1" applyProtection="1">
      <alignment vertical="center"/>
      <protection locked="0"/>
    </xf>
    <xf numFmtId="0" fontId="41" fillId="0" borderId="44" xfId="35" applyFont="1" applyBorder="1" applyAlignment="1">
      <alignment vertical="center"/>
    </xf>
    <xf numFmtId="0" fontId="44" fillId="0" borderId="0" xfId="35" applyFont="1" applyAlignment="1">
      <alignment vertical="center" wrapText="1"/>
    </xf>
    <xf numFmtId="0" fontId="44" fillId="45" borderId="0" xfId="35" applyFont="1" applyFill="1" applyAlignment="1">
      <alignment vertical="center"/>
    </xf>
    <xf numFmtId="0" fontId="58" fillId="0" borderId="0" xfId="35" applyFont="1" applyAlignment="1">
      <alignment vertical="center"/>
    </xf>
    <xf numFmtId="0" fontId="61" fillId="0" borderId="0" xfId="35" applyFont="1" applyAlignment="1">
      <alignment vertical="center"/>
    </xf>
    <xf numFmtId="166" fontId="48" fillId="0" borderId="0" xfId="51" applyNumberFormat="1" applyFont="1" applyAlignment="1">
      <alignment vertical="center"/>
    </xf>
    <xf numFmtId="166" fontId="62" fillId="0" borderId="0" xfId="51" applyNumberFormat="1" applyFont="1" applyAlignment="1">
      <alignment vertical="center"/>
    </xf>
    <xf numFmtId="0" fontId="48" fillId="0" borderId="0" xfId="35" applyFont="1" applyAlignment="1">
      <alignment vertical="center"/>
    </xf>
    <xf numFmtId="0" fontId="123" fillId="0" borderId="0" xfId="31" applyFont="1" applyBorder="1" applyAlignment="1" applyProtection="1">
      <alignment vertical="center"/>
    </xf>
    <xf numFmtId="0" fontId="37" fillId="0" borderId="20" xfId="35" applyFont="1" applyBorder="1"/>
    <xf numFmtId="0" fontId="115" fillId="0" borderId="13" xfId="35" applyFont="1" applyBorder="1" applyAlignment="1">
      <alignment vertical="center"/>
    </xf>
    <xf numFmtId="166" fontId="48" fillId="0" borderId="0" xfId="51" applyNumberFormat="1" applyFont="1" applyAlignment="1">
      <alignment vertical="center" wrapText="1"/>
    </xf>
    <xf numFmtId="0" fontId="62" fillId="0" borderId="13" xfId="35" applyFont="1" applyBorder="1" applyAlignment="1">
      <alignment horizontal="center" vertical="center"/>
    </xf>
    <xf numFmtId="0" fontId="37" fillId="0" borderId="13" xfId="35" applyFont="1" applyBorder="1"/>
    <xf numFmtId="0" fontId="42" fillId="0" borderId="13" xfId="35" applyFont="1" applyBorder="1"/>
    <xf numFmtId="0" fontId="44" fillId="45" borderId="0" xfId="35" applyFont="1" applyFill="1" applyAlignment="1" applyProtection="1">
      <alignment vertical="center"/>
      <protection locked="0"/>
    </xf>
    <xf numFmtId="0" fontId="44" fillId="0" borderId="0" xfId="35" applyFont="1" applyProtection="1">
      <protection locked="0"/>
    </xf>
    <xf numFmtId="0" fontId="66" fillId="27" borderId="0" xfId="51" applyFont="1" applyFill="1" applyAlignment="1" applyProtection="1">
      <alignment horizontal="left" vertical="center"/>
      <protection locked="0"/>
    </xf>
    <xf numFmtId="0" fontId="44" fillId="27" borderId="0" xfId="51" applyFont="1" applyFill="1" applyAlignment="1" applyProtection="1">
      <alignment horizontal="right" vertical="center"/>
      <protection locked="0"/>
    </xf>
    <xf numFmtId="0" fontId="37" fillId="0" borderId="33" xfId="35" applyFont="1" applyBorder="1"/>
    <xf numFmtId="0" fontId="37" fillId="0" borderId="34" xfId="35" applyFont="1" applyBorder="1"/>
    <xf numFmtId="0" fontId="66" fillId="45" borderId="0" xfId="51" applyFont="1" applyFill="1" applyAlignment="1" applyProtection="1">
      <alignment horizontal="left" vertical="center"/>
      <protection locked="0"/>
    </xf>
    <xf numFmtId="0" fontId="78" fillId="27" borderId="0" xfId="51" applyFont="1" applyFill="1" applyAlignment="1" applyProtection="1">
      <alignment horizontal="right" vertical="center"/>
      <protection locked="0"/>
    </xf>
    <xf numFmtId="0" fontId="44" fillId="45" borderId="0" xfId="51" applyFont="1" applyFill="1" applyAlignment="1" applyProtection="1">
      <alignment vertical="top"/>
      <protection locked="0"/>
    </xf>
    <xf numFmtId="0" fontId="13" fillId="0" borderId="0" xfId="58"/>
    <xf numFmtId="0" fontId="40" fillId="0" borderId="0" xfId="48" applyFont="1" applyAlignment="1">
      <alignment vertical="center" wrapText="1"/>
    </xf>
    <xf numFmtId="0" fontId="40" fillId="0" borderId="17" xfId="48" applyFont="1" applyBorder="1" applyAlignment="1">
      <alignment vertical="center" wrapText="1"/>
    </xf>
    <xf numFmtId="0" fontId="44" fillId="0" borderId="79" xfId="48" applyFont="1" applyBorder="1" applyAlignment="1">
      <alignment vertical="center"/>
    </xf>
    <xf numFmtId="0" fontId="44" fillId="0" borderId="80" xfId="48" applyFont="1" applyBorder="1" applyAlignment="1">
      <alignment vertical="center"/>
    </xf>
    <xf numFmtId="0" fontId="44" fillId="0" borderId="81" xfId="48" applyFont="1" applyBorder="1" applyAlignment="1">
      <alignment vertical="center"/>
    </xf>
    <xf numFmtId="0" fontId="122" fillId="0" borderId="0" xfId="48" applyFont="1" applyAlignment="1">
      <alignment vertical="center" wrapText="1"/>
    </xf>
    <xf numFmtId="0" fontId="61" fillId="0" borderId="82" xfId="48" applyFont="1" applyBorder="1" applyAlignment="1">
      <alignment vertical="center"/>
    </xf>
    <xf numFmtId="0" fontId="44" fillId="0" borderId="0" xfId="48" applyFont="1" applyAlignment="1">
      <alignment vertical="center"/>
    </xf>
    <xf numFmtId="0" fontId="44" fillId="0" borderId="83" xfId="48" applyFont="1" applyBorder="1" applyAlignment="1">
      <alignment vertical="center"/>
    </xf>
    <xf numFmtId="0" fontId="122" fillId="0" borderId="25" xfId="48" applyFont="1" applyBorder="1" applyAlignment="1">
      <alignment vertical="center" wrapText="1"/>
    </xf>
    <xf numFmtId="0" fontId="44" fillId="0" borderId="82" xfId="48" applyFont="1" applyBorder="1" applyAlignment="1">
      <alignment vertical="center"/>
    </xf>
    <xf numFmtId="0" fontId="125" fillId="0" borderId="0" xfId="58" applyFont="1"/>
    <xf numFmtId="0" fontId="44" fillId="0" borderId="83" xfId="48" applyFont="1" applyBorder="1"/>
    <xf numFmtId="0" fontId="48" fillId="92" borderId="87" xfId="58" applyFont="1" applyFill="1" applyBorder="1" applyAlignment="1">
      <alignment horizontal="center" vertical="center"/>
    </xf>
    <xf numFmtId="0" fontId="126" fillId="0" borderId="0" xfId="58" quotePrefix="1" applyFont="1" applyAlignment="1">
      <alignment vertical="center"/>
    </xf>
    <xf numFmtId="0" fontId="37" fillId="0" borderId="83" xfId="57" applyFont="1" applyBorder="1"/>
    <xf numFmtId="0" fontId="127" fillId="45" borderId="82" xfId="58" applyFont="1" applyFill="1" applyBorder="1" applyAlignment="1">
      <alignment vertical="center"/>
    </xf>
    <xf numFmtId="0" fontId="128" fillId="0" borderId="0" xfId="58" applyFont="1"/>
    <xf numFmtId="169" fontId="121" fillId="0" borderId="93" xfId="58" applyNumberFormat="1" applyFont="1" applyBorder="1" applyAlignment="1">
      <alignment horizontal="center" vertical="center"/>
    </xf>
    <xf numFmtId="0" fontId="121" fillId="45" borderId="0" xfId="58" applyFont="1" applyFill="1"/>
    <xf numFmtId="169" fontId="121" fillId="48" borderId="94" xfId="58" applyNumberFormat="1" applyFont="1" applyFill="1" applyBorder="1" applyAlignment="1">
      <alignment horizontal="center" vertical="center"/>
    </xf>
    <xf numFmtId="169" fontId="121" fillId="0" borderId="94" xfId="58" applyNumberFormat="1" applyFont="1" applyBorder="1" applyAlignment="1">
      <alignment horizontal="center" vertical="center"/>
    </xf>
    <xf numFmtId="0" fontId="37" fillId="0" borderId="83" xfId="48" applyFont="1" applyBorder="1"/>
    <xf numFmtId="169" fontId="121" fillId="0" borderId="95" xfId="58" applyNumberFormat="1" applyFont="1" applyBorder="1" applyAlignment="1">
      <alignment horizontal="center" vertical="center"/>
    </xf>
    <xf numFmtId="0" fontId="53" fillId="92" borderId="87" xfId="58" applyFont="1" applyFill="1" applyBorder="1" applyAlignment="1">
      <alignment horizontal="center" vertical="center"/>
    </xf>
    <xf numFmtId="0" fontId="121" fillId="0" borderId="0" xfId="58" applyFont="1"/>
    <xf numFmtId="169" fontId="121" fillId="0" borderId="96" xfId="58" applyNumberFormat="1" applyFont="1" applyBorder="1" applyAlignment="1">
      <alignment horizontal="center" vertical="center"/>
    </xf>
    <xf numFmtId="0" fontId="121" fillId="45" borderId="97" xfId="58" applyFont="1" applyFill="1" applyBorder="1"/>
    <xf numFmtId="0" fontId="37" fillId="0" borderId="98" xfId="48" applyFont="1" applyBorder="1"/>
    <xf numFmtId="0" fontId="53" fillId="91" borderId="0" xfId="51" applyFont="1" applyFill="1" applyAlignment="1">
      <alignment horizontal="center" vertical="center" wrapText="1"/>
    </xf>
    <xf numFmtId="0" fontId="129" fillId="0" borderId="0" xfId="58" applyFont="1" applyAlignment="1">
      <alignment horizontal="center" vertical="center"/>
    </xf>
    <xf numFmtId="0" fontId="42" fillId="0" borderId="79" xfId="48" applyFont="1" applyBorder="1" applyAlignment="1">
      <alignment vertical="center"/>
    </xf>
    <xf numFmtId="0" fontId="42" fillId="0" borderId="80" xfId="48" applyFont="1" applyBorder="1" applyAlignment="1">
      <alignment vertical="center"/>
    </xf>
    <xf numFmtId="0" fontId="42" fillId="0" borderId="81" xfId="48" applyFont="1" applyBorder="1" applyAlignment="1">
      <alignment vertical="center"/>
    </xf>
    <xf numFmtId="0" fontId="39" fillId="0" borderId="82" xfId="48" applyFont="1" applyBorder="1" applyAlignment="1">
      <alignment vertical="center"/>
    </xf>
    <xf numFmtId="0" fontId="42" fillId="0" borderId="83" xfId="48" applyFont="1" applyBorder="1" applyAlignment="1">
      <alignment vertical="center"/>
    </xf>
    <xf numFmtId="0" fontId="60" fillId="87" borderId="0" xfId="35" applyFont="1" applyFill="1" applyAlignment="1" applyProtection="1">
      <alignment horizontal="right" vertical="center"/>
      <protection locked="0"/>
    </xf>
    <xf numFmtId="0" fontId="42" fillId="0" borderId="0" xfId="35" applyFont="1" applyAlignment="1">
      <alignment horizontal="right" vertical="center"/>
    </xf>
    <xf numFmtId="0" fontId="42" fillId="0" borderId="82" xfId="48" applyFont="1" applyBorder="1" applyAlignment="1">
      <alignment vertical="center"/>
    </xf>
    <xf numFmtId="0" fontId="124" fillId="45" borderId="82" xfId="58" applyFont="1" applyFill="1" applyBorder="1" applyAlignment="1">
      <alignment vertical="center"/>
    </xf>
    <xf numFmtId="0" fontId="121" fillId="45" borderId="0" xfId="58" applyFont="1" applyFill="1" applyAlignment="1">
      <alignment vertical="center"/>
    </xf>
    <xf numFmtId="0" fontId="121" fillId="0" borderId="0" xfId="58" applyFont="1" applyAlignment="1">
      <alignment vertical="center"/>
    </xf>
    <xf numFmtId="0" fontId="121" fillId="45" borderId="97" xfId="58" applyFont="1" applyFill="1" applyBorder="1" applyAlignment="1">
      <alignment vertical="center"/>
    </xf>
    <xf numFmtId="0" fontId="37" fillId="0" borderId="10" xfId="35" applyFont="1" applyBorder="1"/>
    <xf numFmtId="0" fontId="37" fillId="0" borderId="45" xfId="35" applyFont="1" applyBorder="1"/>
    <xf numFmtId="0" fontId="64" fillId="45" borderId="0" xfId="35" applyFont="1" applyFill="1" applyAlignment="1">
      <alignment vertical="center"/>
    </xf>
    <xf numFmtId="0" fontId="58" fillId="48" borderId="83" xfId="35" applyFont="1" applyFill="1" applyBorder="1" applyAlignment="1">
      <alignment vertical="center"/>
    </xf>
    <xf numFmtId="0" fontId="64" fillId="45" borderId="0" xfId="35" applyFont="1" applyFill="1"/>
    <xf numFmtId="0" fontId="48" fillId="27" borderId="0" xfId="51" applyFont="1" applyFill="1" applyAlignment="1">
      <alignment horizontal="right" vertical="center"/>
    </xf>
    <xf numFmtId="0" fontId="131" fillId="27" borderId="0" xfId="51" applyFont="1" applyFill="1" applyAlignment="1">
      <alignment horizontal="right" vertical="center"/>
    </xf>
    <xf numFmtId="0" fontId="130" fillId="27" borderId="0" xfId="51" applyFont="1" applyFill="1" applyAlignment="1">
      <alignment horizontal="right" vertical="center"/>
    </xf>
    <xf numFmtId="0" fontId="132" fillId="27" borderId="0" xfId="31" applyFont="1" applyFill="1" applyAlignment="1" applyProtection="1">
      <alignment horizontal="left" vertical="center"/>
    </xf>
    <xf numFmtId="0" fontId="58" fillId="0" borderId="0" xfId="36" applyFont="1" applyAlignment="1">
      <alignment vertical="center"/>
    </xf>
    <xf numFmtId="0" fontId="44" fillId="0" borderId="0" xfId="59" applyFont="1" applyAlignment="1">
      <alignment horizontal="left" vertical="center"/>
    </xf>
    <xf numFmtId="0" fontId="78" fillId="93" borderId="0" xfId="35" applyFont="1" applyFill="1" applyAlignment="1">
      <alignment horizontal="left" vertical="center"/>
    </xf>
    <xf numFmtId="0" fontId="82" fillId="94" borderId="0" xfId="35" applyFont="1" applyFill="1" applyAlignment="1">
      <alignment horizontal="left" vertical="center"/>
    </xf>
    <xf numFmtId="0" fontId="138" fillId="28" borderId="0" xfId="35" applyFont="1" applyFill="1" applyAlignment="1">
      <alignment horizontal="left" vertical="center"/>
    </xf>
    <xf numFmtId="0" fontId="78" fillId="95" borderId="0" xfId="35" applyFont="1" applyFill="1" applyAlignment="1">
      <alignment horizontal="left" vertical="center"/>
    </xf>
    <xf numFmtId="0" fontId="78" fillId="0" borderId="0" xfId="59" applyFont="1" applyAlignment="1">
      <alignment horizontal="left" vertical="center"/>
    </xf>
    <xf numFmtId="0" fontId="44" fillId="30" borderId="0" xfId="60" applyFont="1" applyFill="1" applyAlignment="1">
      <alignment horizontal="left" vertical="center"/>
    </xf>
    <xf numFmtId="0" fontId="139" fillId="96" borderId="0" xfId="35" applyFont="1" applyFill="1" applyAlignment="1">
      <alignment horizontal="left" vertical="center"/>
    </xf>
    <xf numFmtId="0" fontId="139" fillId="0" borderId="0" xfId="59" applyFont="1" applyAlignment="1">
      <alignment horizontal="left" vertical="center"/>
    </xf>
    <xf numFmtId="0" fontId="44" fillId="93" borderId="0" xfId="35" applyFont="1" applyFill="1" applyAlignment="1">
      <alignment horizontal="left" vertical="center"/>
    </xf>
    <xf numFmtId="0" fontId="50" fillId="64" borderId="56" xfId="35" applyFont="1" applyFill="1" applyBorder="1" applyAlignment="1">
      <alignment horizontal="center" vertical="center" wrapText="1"/>
    </xf>
    <xf numFmtId="0" fontId="42" fillId="93" borderId="0" xfId="35" applyFont="1" applyFill="1" applyAlignment="1">
      <alignment horizontal="right" vertical="center"/>
    </xf>
    <xf numFmtId="0" fontId="42" fillId="0" borderId="0" xfId="59" applyFont="1" applyAlignment="1">
      <alignment horizontal="left" vertical="center"/>
    </xf>
    <xf numFmtId="0" fontId="42" fillId="93" borderId="0" xfId="35" applyFont="1" applyFill="1" applyAlignment="1">
      <alignment horizontal="center" vertical="center"/>
    </xf>
    <xf numFmtId="0" fontId="140" fillId="98" borderId="0" xfId="35" applyFont="1" applyFill="1" applyAlignment="1">
      <alignment horizontal="left" vertical="center"/>
    </xf>
    <xf numFmtId="0" fontId="79" fillId="97" borderId="0" xfId="35" applyFont="1" applyFill="1" applyAlignment="1">
      <alignment horizontal="left" vertical="center"/>
    </xf>
    <xf numFmtId="0" fontId="71" fillId="0" borderId="0" xfId="59" applyFont="1" applyAlignment="1">
      <alignment horizontal="left" vertical="center"/>
    </xf>
    <xf numFmtId="0" fontId="88" fillId="0" borderId="0" xfId="59" applyFont="1" applyAlignment="1">
      <alignment horizontal="left" vertical="center"/>
    </xf>
    <xf numFmtId="0" fontId="141" fillId="100" borderId="0" xfId="35" applyFont="1" applyFill="1" applyAlignment="1">
      <alignment horizontal="left" vertical="center"/>
    </xf>
    <xf numFmtId="0" fontId="142" fillId="102" borderId="0" xfId="35" applyFont="1" applyFill="1" applyAlignment="1">
      <alignment horizontal="left" vertical="center"/>
    </xf>
    <xf numFmtId="0" fontId="142" fillId="0" borderId="0" xfId="59" applyFont="1" applyAlignment="1">
      <alignment horizontal="left" vertical="center"/>
    </xf>
    <xf numFmtId="0" fontId="144" fillId="104" borderId="0" xfId="35" applyFont="1" applyFill="1" applyAlignment="1">
      <alignment horizontal="right" vertical="center"/>
    </xf>
    <xf numFmtId="0" fontId="144" fillId="0" borderId="0" xfId="59" applyFont="1" applyAlignment="1">
      <alignment horizontal="left" vertical="center"/>
    </xf>
    <xf numFmtId="0" fontId="143" fillId="103" borderId="0" xfId="35" applyFont="1" applyFill="1" applyAlignment="1">
      <alignment horizontal="left" vertical="center"/>
    </xf>
    <xf numFmtId="0" fontId="98" fillId="105" borderId="0" xfId="60" applyFont="1" applyFill="1" applyAlignment="1">
      <alignment horizontal="left" vertical="center"/>
    </xf>
    <xf numFmtId="0" fontId="50" fillId="65" borderId="56" xfId="35" applyFont="1" applyFill="1" applyBorder="1" applyAlignment="1">
      <alignment horizontal="center" vertical="center" wrapText="1"/>
    </xf>
    <xf numFmtId="0" fontId="145" fillId="0" borderId="0" xfId="35" applyFont="1"/>
    <xf numFmtId="0" fontId="145" fillId="27" borderId="0" xfId="51" applyFont="1" applyFill="1" applyAlignment="1">
      <alignment horizontal="left" vertical="center"/>
    </xf>
    <xf numFmtId="0" fontId="145" fillId="72" borderId="0" xfId="51" applyFont="1" applyFill="1" applyAlignment="1">
      <alignment horizontal="left" vertical="center"/>
    </xf>
    <xf numFmtId="0" fontId="99" fillId="107" borderId="0" xfId="35" applyFont="1" applyFill="1" applyAlignment="1">
      <alignment horizontal="left" vertical="center"/>
    </xf>
    <xf numFmtId="0" fontId="99" fillId="107" borderId="0" xfId="35" applyFont="1" applyFill="1" applyAlignment="1">
      <alignment horizontal="center" vertical="center"/>
    </xf>
    <xf numFmtId="0" fontId="146" fillId="57" borderId="0" xfId="35" applyFont="1" applyFill="1" applyAlignment="1">
      <alignment vertical="center"/>
    </xf>
    <xf numFmtId="0" fontId="42" fillId="108" borderId="0" xfId="35" applyFont="1" applyFill="1" applyAlignment="1">
      <alignment vertical="center"/>
    </xf>
    <xf numFmtId="0" fontId="42" fillId="0" borderId="0" xfId="59" applyFont="1" applyAlignment="1">
      <alignment vertical="center"/>
    </xf>
    <xf numFmtId="0" fontId="42" fillId="108" borderId="0" xfId="35" applyFont="1" applyFill="1" applyAlignment="1">
      <alignment horizontal="center" vertical="center"/>
    </xf>
    <xf numFmtId="0" fontId="146" fillId="30" borderId="0" xfId="35" applyFont="1" applyFill="1" applyAlignment="1">
      <alignment horizontal="left" vertical="center"/>
    </xf>
    <xf numFmtId="0" fontId="147" fillId="96" borderId="0" xfId="35" applyFont="1" applyFill="1" applyAlignment="1">
      <alignment vertical="center"/>
    </xf>
    <xf numFmtId="0" fontId="147" fillId="0" borderId="0" xfId="59" applyFont="1" applyAlignment="1">
      <alignment vertical="center"/>
    </xf>
    <xf numFmtId="0" fontId="147" fillId="96" borderId="0" xfId="35" applyFont="1" applyFill="1" applyAlignment="1">
      <alignment horizontal="center" vertical="center"/>
    </xf>
    <xf numFmtId="0" fontId="42" fillId="109" borderId="0" xfId="35" applyFont="1" applyFill="1" applyAlignment="1">
      <alignment vertical="center"/>
    </xf>
    <xf numFmtId="2" fontId="51" fillId="31" borderId="0" xfId="35" applyNumberFormat="1" applyFont="1" applyFill="1" applyAlignment="1" applyProtection="1">
      <alignment horizontal="center" vertical="center"/>
      <protection locked="0"/>
    </xf>
    <xf numFmtId="0" fontId="148" fillId="110" borderId="0" xfId="35" applyFont="1" applyFill="1" applyAlignment="1">
      <alignment vertical="center"/>
    </xf>
    <xf numFmtId="0" fontId="148" fillId="0" borderId="0" xfId="59" applyFont="1" applyAlignment="1">
      <alignment vertical="center"/>
    </xf>
    <xf numFmtId="0" fontId="99" fillId="111" borderId="0" xfId="35" applyFont="1" applyFill="1" applyAlignment="1">
      <alignment horizontal="left" vertical="center"/>
    </xf>
    <xf numFmtId="0" fontId="149" fillId="112" borderId="0" xfId="35" applyFont="1" applyFill="1" applyAlignment="1">
      <alignment horizontal="left" vertical="center"/>
    </xf>
    <xf numFmtId="0" fontId="74" fillId="113" borderId="0" xfId="35" applyFont="1" applyFill="1" applyAlignment="1">
      <alignment horizontal="left" vertical="center"/>
    </xf>
    <xf numFmtId="0" fontId="74" fillId="0" borderId="0" xfId="59" applyFont="1" applyAlignment="1">
      <alignment horizontal="left" vertical="center"/>
    </xf>
    <xf numFmtId="0" fontId="108" fillId="114" borderId="0" xfId="35" applyFont="1" applyFill="1" applyAlignment="1">
      <alignment horizontal="left" vertical="center"/>
    </xf>
    <xf numFmtId="0" fontId="149" fillId="115" borderId="0" xfId="35" applyFont="1" applyFill="1" applyAlignment="1">
      <alignment horizontal="left" vertical="center"/>
    </xf>
    <xf numFmtId="0" fontId="150" fillId="0" borderId="0" xfId="59" applyFont="1" applyAlignment="1">
      <alignment horizontal="left" vertical="center"/>
    </xf>
    <xf numFmtId="0" fontId="42" fillId="70" borderId="0" xfId="59" applyFont="1" applyFill="1" applyAlignment="1">
      <alignment horizontal="left" vertical="center"/>
    </xf>
    <xf numFmtId="0" fontId="151" fillId="0" borderId="0" xfId="59" applyFont="1" applyAlignment="1">
      <alignment horizontal="left" vertical="center"/>
    </xf>
    <xf numFmtId="0" fontId="152" fillId="115" borderId="0" xfId="35" applyFont="1" applyFill="1" applyAlignment="1">
      <alignment horizontal="left" vertical="center"/>
    </xf>
    <xf numFmtId="0" fontId="153" fillId="93" borderId="0" xfId="35" applyFont="1" applyFill="1" applyAlignment="1">
      <alignment horizontal="left" vertical="center"/>
    </xf>
    <xf numFmtId="0" fontId="137" fillId="93" borderId="0" xfId="35" applyFont="1" applyFill="1" applyAlignment="1">
      <alignment horizontal="left" vertical="center"/>
    </xf>
    <xf numFmtId="0" fontId="79" fillId="93" borderId="0" xfId="35" applyFont="1" applyFill="1" applyAlignment="1">
      <alignment horizontal="left" vertical="center"/>
    </xf>
    <xf numFmtId="0" fontId="154" fillId="48" borderId="0" xfId="35" applyFont="1" applyFill="1" applyAlignment="1">
      <alignment horizontal="left" vertical="center"/>
    </xf>
    <xf numFmtId="0" fontId="99" fillId="116" borderId="0" xfId="35" applyFont="1" applyFill="1" applyAlignment="1">
      <alignment horizontal="left" vertical="center"/>
    </xf>
    <xf numFmtId="0" fontId="147" fillId="95" borderId="0" xfId="35" applyFont="1" applyFill="1" applyAlignment="1">
      <alignment horizontal="left" vertical="center"/>
    </xf>
    <xf numFmtId="0" fontId="147" fillId="0" borderId="0" xfId="59" applyFont="1" applyAlignment="1">
      <alignment horizontal="left" vertical="center"/>
    </xf>
    <xf numFmtId="0" fontId="42" fillId="117" borderId="0" xfId="35" applyFont="1" applyFill="1" applyAlignment="1">
      <alignment horizontal="left" vertical="center"/>
    </xf>
    <xf numFmtId="0" fontId="42" fillId="118" borderId="0" xfId="35" applyFont="1" applyFill="1" applyAlignment="1">
      <alignment horizontal="left" vertical="center"/>
    </xf>
    <xf numFmtId="0" fontId="146" fillId="40" borderId="0" xfId="35" applyFont="1" applyFill="1" applyAlignment="1">
      <alignment horizontal="left" vertical="center"/>
    </xf>
    <xf numFmtId="0" fontId="155" fillId="0" borderId="0" xfId="35" applyFont="1" applyAlignment="1">
      <alignment horizontal="left" vertical="center"/>
    </xf>
    <xf numFmtId="0" fontId="79" fillId="0" borderId="0" xfId="59" applyFont="1" applyAlignment="1">
      <alignment horizontal="left" vertical="center"/>
    </xf>
    <xf numFmtId="0" fontId="42" fillId="119" borderId="0" xfId="35" applyFont="1" applyFill="1" applyAlignment="1">
      <alignment horizontal="left" vertical="center"/>
    </xf>
    <xf numFmtId="0" fontId="76" fillId="61" borderId="0" xfId="35" applyFont="1" applyFill="1" applyAlignment="1">
      <alignment horizontal="left" vertical="center"/>
    </xf>
    <xf numFmtId="2" fontId="42" fillId="23" borderId="0" xfId="35" applyNumberFormat="1" applyFont="1" applyFill="1" applyAlignment="1" applyProtection="1">
      <alignment horizontal="left" vertical="center"/>
      <protection locked="0"/>
    </xf>
    <xf numFmtId="2" fontId="42" fillId="31" borderId="0" xfId="35" applyNumberFormat="1" applyFont="1" applyFill="1" applyAlignment="1" applyProtection="1">
      <alignment horizontal="left" vertical="center"/>
      <protection locked="0"/>
    </xf>
    <xf numFmtId="0" fontId="58" fillId="71" borderId="56" xfId="35" applyFont="1" applyFill="1" applyBorder="1" applyAlignment="1">
      <alignment horizontal="center" vertical="center" wrapText="1"/>
    </xf>
    <xf numFmtId="0" fontId="136" fillId="120" borderId="0" xfId="35" applyFont="1" applyFill="1" applyAlignment="1">
      <alignment horizontal="left" vertical="center"/>
    </xf>
    <xf numFmtId="0" fontId="50" fillId="48" borderId="56" xfId="35" applyFont="1" applyFill="1" applyBorder="1" applyAlignment="1">
      <alignment horizontal="center" vertical="center" wrapText="1"/>
    </xf>
    <xf numFmtId="0" fontId="156" fillId="48" borderId="56" xfId="35" applyFont="1" applyFill="1" applyBorder="1" applyAlignment="1">
      <alignment horizontal="center" vertical="center" wrapText="1"/>
    </xf>
    <xf numFmtId="0" fontId="158" fillId="48" borderId="56" xfId="35" applyFont="1" applyFill="1" applyBorder="1" applyAlignment="1">
      <alignment horizontal="center" vertical="center" wrapText="1"/>
    </xf>
    <xf numFmtId="0" fontId="132" fillId="27" borderId="0" xfId="31" applyFont="1" applyFill="1" applyAlignment="1" applyProtection="1">
      <alignment vertical="center"/>
    </xf>
    <xf numFmtId="0" fontId="44" fillId="0" borderId="13" xfId="57" applyFont="1" applyBorder="1" applyAlignment="1">
      <alignment horizontal="left" vertical="center"/>
    </xf>
    <xf numFmtId="0" fontId="42" fillId="0" borderId="0" xfId="57" applyFont="1" applyAlignment="1">
      <alignment horizontal="left" vertical="center"/>
    </xf>
    <xf numFmtId="0" fontId="44" fillId="0" borderId="20" xfId="57" applyFont="1" applyBorder="1" applyAlignment="1">
      <alignment horizontal="left" vertical="center"/>
    </xf>
    <xf numFmtId="0" fontId="56" fillId="0" borderId="13" xfId="57" applyFont="1" applyBorder="1" applyAlignment="1">
      <alignment horizontal="left" vertical="center"/>
    </xf>
    <xf numFmtId="0" fontId="99" fillId="28" borderId="0" xfId="57" applyFont="1" applyFill="1" applyAlignment="1">
      <alignment horizontal="left" vertical="center"/>
    </xf>
    <xf numFmtId="0" fontId="130" fillId="27" borderId="0" xfId="31" applyFont="1" applyFill="1" applyAlignment="1" applyProtection="1">
      <alignment horizontal="left" vertical="center"/>
    </xf>
    <xf numFmtId="0" fontId="133" fillId="0" borderId="13" xfId="57" applyFont="1" applyBorder="1" applyAlignment="1">
      <alignment horizontal="left" vertical="center"/>
    </xf>
    <xf numFmtId="0" fontId="99" fillId="30" borderId="0" xfId="57" applyFont="1" applyFill="1" applyAlignment="1">
      <alignment horizontal="left" vertical="center"/>
    </xf>
    <xf numFmtId="0" fontId="134" fillId="0" borderId="13" xfId="57" applyFont="1" applyBorder="1" applyAlignment="1">
      <alignment horizontal="left" vertical="center"/>
    </xf>
    <xf numFmtId="0" fontId="42" fillId="31" borderId="0" xfId="57" applyFont="1" applyFill="1" applyAlignment="1">
      <alignment horizontal="left" vertical="center"/>
    </xf>
    <xf numFmtId="0" fontId="97" fillId="0" borderId="13" xfId="57" applyFont="1" applyBorder="1" applyAlignment="1">
      <alignment horizontal="left" vertical="center"/>
    </xf>
    <xf numFmtId="0" fontId="99" fillId="32" borderId="0" xfId="57" applyFont="1" applyFill="1" applyAlignment="1">
      <alignment horizontal="left" vertical="center"/>
    </xf>
    <xf numFmtId="0" fontId="135" fillId="0" borderId="32" xfId="57" applyFont="1" applyBorder="1" applyAlignment="1">
      <alignment horizontal="left" vertical="center"/>
    </xf>
    <xf numFmtId="0" fontId="99" fillId="33" borderId="33" xfId="57" applyFont="1" applyFill="1" applyBorder="1" applyAlignment="1">
      <alignment horizontal="left" vertical="center"/>
    </xf>
    <xf numFmtId="0" fontId="44" fillId="0" borderId="34" xfId="57" applyFont="1" applyBorder="1" applyAlignment="1">
      <alignment horizontal="left" vertical="center"/>
    </xf>
    <xf numFmtId="0" fontId="104" fillId="27" borderId="0" xfId="51" applyFont="1" applyFill="1" applyAlignment="1">
      <alignment horizontal="center" vertical="center" wrapText="1"/>
    </xf>
    <xf numFmtId="0" fontId="70" fillId="123" borderId="0" xfId="35" quotePrefix="1" applyFont="1" applyFill="1" applyAlignment="1">
      <alignment horizontal="center" vertical="center"/>
    </xf>
    <xf numFmtId="0" fontId="76" fillId="27" borderId="103" xfId="35" applyFont="1" applyFill="1" applyBorder="1" applyAlignment="1">
      <alignment horizontal="center" vertical="center"/>
    </xf>
    <xf numFmtId="0" fontId="76" fillId="0" borderId="0" xfId="35" applyFont="1" applyAlignment="1">
      <alignment vertical="center"/>
    </xf>
    <xf numFmtId="0" fontId="15" fillId="0" borderId="0" xfId="57"/>
    <xf numFmtId="0" fontId="76" fillId="27" borderId="104" xfId="35" applyFont="1" applyFill="1" applyBorder="1" applyAlignment="1">
      <alignment horizontal="center" vertical="center"/>
    </xf>
    <xf numFmtId="0" fontId="106" fillId="0" borderId="0" xfId="51" applyFont="1" applyAlignment="1">
      <alignment horizontal="left" vertical="center"/>
    </xf>
    <xf numFmtId="0" fontId="107" fillId="0" borderId="0" xfId="31" applyFont="1" applyFill="1" applyAlignment="1" applyProtection="1">
      <alignment vertical="center"/>
    </xf>
    <xf numFmtId="0" fontId="76" fillId="45" borderId="0" xfId="35" applyFont="1" applyFill="1" applyAlignment="1">
      <alignment vertical="center"/>
    </xf>
    <xf numFmtId="0" fontId="76" fillId="45" borderId="24" xfId="35" applyFont="1" applyFill="1" applyBorder="1" applyAlignment="1">
      <alignment vertical="center"/>
    </xf>
    <xf numFmtId="0" fontId="76" fillId="45" borderId="22" xfId="35" applyFont="1" applyFill="1" applyBorder="1" applyAlignment="1">
      <alignment vertical="center"/>
    </xf>
    <xf numFmtId="0" fontId="37" fillId="92" borderId="0" xfId="35" applyFont="1" applyFill="1"/>
    <xf numFmtId="0" fontId="37" fillId="44" borderId="0" xfId="35" applyFont="1" applyFill="1"/>
    <xf numFmtId="0" fontId="70" fillId="0" borderId="0" xfId="35" applyFont="1" applyAlignment="1">
      <alignment vertical="center"/>
    </xf>
    <xf numFmtId="0" fontId="48" fillId="44" borderId="24" xfId="35" quotePrefix="1" applyFont="1" applyFill="1" applyBorder="1" applyAlignment="1">
      <alignment horizontal="center" vertical="center"/>
    </xf>
    <xf numFmtId="0" fontId="43" fillId="44" borderId="25" xfId="51" applyFont="1" applyFill="1" applyBorder="1" applyAlignment="1">
      <alignment vertical="center"/>
    </xf>
    <xf numFmtId="0" fontId="48" fillId="44" borderId="25" xfId="35" quotePrefix="1" applyFont="1" applyFill="1" applyBorder="1" applyAlignment="1">
      <alignment horizontal="center" vertical="center"/>
    </xf>
    <xf numFmtId="0" fontId="44" fillId="44" borderId="25" xfId="35" applyFont="1" applyFill="1" applyBorder="1"/>
    <xf numFmtId="0" fontId="44" fillId="44" borderId="25" xfId="51" applyFont="1" applyFill="1" applyBorder="1" applyAlignment="1">
      <alignment horizontal="right" vertical="center"/>
    </xf>
    <xf numFmtId="0" fontId="48" fillId="44" borderId="22" xfId="35" quotePrefix="1" applyFont="1" applyFill="1" applyBorder="1" applyAlignment="1">
      <alignment horizontal="center" vertical="center"/>
    </xf>
    <xf numFmtId="0" fontId="37" fillId="45" borderId="0" xfId="35" applyFont="1" applyFill="1" applyAlignment="1">
      <alignment horizontal="right" vertical="top"/>
    </xf>
    <xf numFmtId="0" fontId="37" fillId="45" borderId="0" xfId="35" applyFont="1" applyFill="1" applyAlignment="1">
      <alignment vertical="top"/>
    </xf>
    <xf numFmtId="0" fontId="70" fillId="0" borderId="0" xfId="35" quotePrefix="1" applyFont="1" applyAlignment="1">
      <alignment vertical="center"/>
    </xf>
    <xf numFmtId="0" fontId="51" fillId="45" borderId="0" xfId="35" applyFont="1" applyFill="1" applyAlignment="1">
      <alignment horizontal="center" vertical="center"/>
    </xf>
    <xf numFmtId="0" fontId="37" fillId="0" borderId="44" xfId="35" applyFont="1" applyBorder="1"/>
    <xf numFmtId="0" fontId="37" fillId="57" borderId="0" xfId="35" applyFont="1" applyFill="1"/>
    <xf numFmtId="0" fontId="163" fillId="45" borderId="0" xfId="35" applyFont="1" applyFill="1" applyAlignment="1">
      <alignment horizontal="left" vertical="center"/>
    </xf>
    <xf numFmtId="0" fontId="76" fillId="27" borderId="107" xfId="35" applyFont="1" applyFill="1" applyBorder="1" applyAlignment="1">
      <alignment horizontal="center" vertical="center"/>
    </xf>
    <xf numFmtId="0" fontId="42" fillId="120" borderId="0" xfId="35" applyFont="1" applyFill="1" applyAlignment="1">
      <alignment horizontal="left" vertical="center" wrapText="1"/>
    </xf>
    <xf numFmtId="0" fontId="37" fillId="48" borderId="0" xfId="35" applyFont="1" applyFill="1"/>
    <xf numFmtId="0" fontId="76" fillId="47" borderId="0" xfId="35" applyFont="1" applyFill="1" applyAlignment="1">
      <alignment vertical="center"/>
    </xf>
    <xf numFmtId="0" fontId="76" fillId="45" borderId="0" xfId="35" applyFont="1" applyFill="1" applyAlignment="1">
      <alignment horizontal="right"/>
    </xf>
    <xf numFmtId="0" fontId="104" fillId="45" borderId="0" xfId="35" applyFont="1" applyFill="1" applyAlignment="1">
      <alignment horizontal="right"/>
    </xf>
    <xf numFmtId="0" fontId="37" fillId="61" borderId="0" xfId="35" applyFont="1" applyFill="1"/>
    <xf numFmtId="0" fontId="140" fillId="124" borderId="0" xfId="35" applyFont="1" applyFill="1" applyAlignment="1">
      <alignment horizontal="left" vertical="center"/>
    </xf>
    <xf numFmtId="0" fontId="76" fillId="45" borderId="0" xfId="35" applyFont="1" applyFill="1" applyAlignment="1">
      <alignment horizontal="right" vertical="center"/>
    </xf>
    <xf numFmtId="0" fontId="140" fillId="124" borderId="0" xfId="35" applyFont="1" applyFill="1" applyAlignment="1">
      <alignment vertical="center"/>
    </xf>
    <xf numFmtId="0" fontId="88" fillId="124" borderId="0" xfId="35" applyFont="1" applyFill="1" applyAlignment="1">
      <alignment horizontal="left" vertical="center"/>
    </xf>
    <xf numFmtId="0" fontId="99" fillId="121" borderId="0" xfId="35" applyFont="1" applyFill="1" applyAlignment="1">
      <alignment horizontal="left" vertical="center"/>
    </xf>
    <xf numFmtId="0" fontId="37" fillId="122" borderId="0" xfId="35" applyFont="1" applyFill="1"/>
    <xf numFmtId="0" fontId="37" fillId="92" borderId="0" xfId="35" applyFont="1" applyFill="1" applyAlignment="1">
      <alignment horizontal="right"/>
    </xf>
    <xf numFmtId="0" fontId="76" fillId="92" borderId="0" xfId="35" applyFont="1" applyFill="1" applyAlignment="1">
      <alignment horizontal="right"/>
    </xf>
    <xf numFmtId="0" fontId="76" fillId="92" borderId="0" xfId="35" applyFont="1" applyFill="1" applyAlignment="1">
      <alignment horizontal="right" vertical="center"/>
    </xf>
    <xf numFmtId="0" fontId="42" fillId="101" borderId="0" xfId="35" applyFont="1" applyFill="1" applyAlignment="1">
      <alignment horizontal="left" vertical="center" wrapText="1"/>
    </xf>
    <xf numFmtId="0" fontId="37" fillId="65" borderId="0" xfId="35" applyFont="1" applyFill="1"/>
    <xf numFmtId="0" fontId="42" fillId="125" borderId="0" xfId="35" applyFont="1" applyFill="1" applyAlignment="1">
      <alignment horizontal="left" vertical="center"/>
    </xf>
    <xf numFmtId="0" fontId="88" fillId="102" borderId="0" xfId="35" applyFont="1" applyFill="1" applyAlignment="1">
      <alignment horizontal="left" vertical="center" wrapText="1"/>
    </xf>
    <xf numFmtId="0" fontId="104" fillId="92" borderId="0" xfId="35" applyFont="1" applyFill="1" applyAlignment="1">
      <alignment horizontal="right"/>
    </xf>
    <xf numFmtId="0" fontId="76" fillId="125" borderId="0" xfId="35" applyFont="1" applyFill="1" applyAlignment="1">
      <alignment horizontal="left" vertical="center"/>
    </xf>
    <xf numFmtId="0" fontId="42" fillId="98" borderId="0" xfId="35" applyFont="1" applyFill="1" applyAlignment="1">
      <alignment horizontal="left" vertical="center" wrapText="1"/>
    </xf>
    <xf numFmtId="0" fontId="141" fillId="103" borderId="0" xfId="35" applyFont="1" applyFill="1" applyAlignment="1">
      <alignment horizontal="left" vertical="center" wrapText="1"/>
    </xf>
    <xf numFmtId="0" fontId="37" fillId="106" borderId="0" xfId="35" applyFont="1" applyFill="1"/>
    <xf numFmtId="0" fontId="143" fillId="124" borderId="0" xfId="35" applyFont="1" applyFill="1" applyAlignment="1">
      <alignment horizontal="left" vertical="center"/>
    </xf>
    <xf numFmtId="0" fontId="144" fillId="104" borderId="0" xfId="35" applyFont="1" applyFill="1" applyAlignment="1">
      <alignment horizontal="left" vertical="center" wrapText="1"/>
    </xf>
    <xf numFmtId="0" fontId="37" fillId="92" borderId="0" xfId="35" applyFont="1" applyFill="1" applyAlignment="1">
      <alignment horizontal="right" vertical="top"/>
    </xf>
    <xf numFmtId="0" fontId="37" fillId="92" borderId="0" xfId="35" applyFont="1" applyFill="1" applyAlignment="1">
      <alignment vertical="top"/>
    </xf>
    <xf numFmtId="0" fontId="146" fillId="45" borderId="0" xfId="35" applyFont="1" applyFill="1" applyAlignment="1">
      <alignment vertical="center"/>
    </xf>
    <xf numFmtId="0" fontId="164" fillId="0" borderId="0" xfId="59" applyFont="1" applyAlignment="1">
      <alignment vertical="center"/>
    </xf>
    <xf numFmtId="0" fontId="76" fillId="45" borderId="0" xfId="59" applyFont="1" applyFill="1" applyAlignment="1">
      <alignment horizontal="left" vertical="center"/>
    </xf>
    <xf numFmtId="0" fontId="146" fillId="45" borderId="0" xfId="35" applyFont="1" applyFill="1" applyAlignment="1">
      <alignment horizontal="left" vertical="center"/>
    </xf>
    <xf numFmtId="0" fontId="76" fillId="45" borderId="0" xfId="35" applyFont="1" applyFill="1" applyAlignment="1">
      <alignment horizontal="left" vertical="center"/>
    </xf>
    <xf numFmtId="2" fontId="42" fillId="63" borderId="51" xfId="52" applyNumberFormat="1" applyFont="1" applyFill="1" applyBorder="1" applyAlignment="1" applyProtection="1">
      <alignment horizontal="right" vertical="center"/>
      <protection locked="0"/>
    </xf>
    <xf numFmtId="0" fontId="37" fillId="63" borderId="0" xfId="35" applyFont="1" applyFill="1" applyAlignment="1">
      <alignment vertical="center"/>
    </xf>
    <xf numFmtId="0" fontId="37" fillId="45" borderId="0" xfId="35" applyFont="1" applyFill="1" applyAlignment="1">
      <alignment vertical="center"/>
    </xf>
    <xf numFmtId="2" fontId="42" fillId="31" borderId="51" xfId="52" applyNumberFormat="1" applyFont="1" applyFill="1" applyBorder="1" applyAlignment="1" applyProtection="1">
      <alignment horizontal="right" vertical="center"/>
      <protection locked="0"/>
    </xf>
    <xf numFmtId="0" fontId="99" fillId="111" borderId="0" xfId="35" applyFont="1" applyFill="1" applyAlignment="1">
      <alignment horizontal="left" vertical="center" wrapText="1"/>
    </xf>
    <xf numFmtId="0" fontId="74" fillId="113" borderId="0" xfId="35" applyFont="1" applyFill="1" applyAlignment="1">
      <alignment horizontal="left" vertical="center" wrapText="1"/>
    </xf>
    <xf numFmtId="0" fontId="74" fillId="127" borderId="0" xfId="35" applyFont="1" applyFill="1" applyAlignment="1">
      <alignment horizontal="left" vertical="center"/>
    </xf>
    <xf numFmtId="0" fontId="108" fillId="114" borderId="0" xfId="35" applyFont="1" applyFill="1" applyAlignment="1">
      <alignment horizontal="left" vertical="center" wrapText="1"/>
    </xf>
    <xf numFmtId="0" fontId="165" fillId="0" borderId="0" xfId="59" applyFont="1" applyAlignment="1">
      <alignment horizontal="left" vertical="center" wrapText="1"/>
    </xf>
    <xf numFmtId="0" fontId="150" fillId="92" borderId="0" xfId="59" applyFont="1" applyFill="1" applyAlignment="1">
      <alignment horizontal="left" vertical="center"/>
    </xf>
    <xf numFmtId="0" fontId="57" fillId="70" borderId="0" xfId="59" applyFont="1" applyFill="1" applyAlignment="1">
      <alignment horizontal="left" vertical="center" wrapText="1"/>
    </xf>
    <xf numFmtId="0" fontId="76" fillId="115" borderId="0" xfId="35" applyFont="1" applyFill="1" applyAlignment="1">
      <alignment horizontal="left" vertical="center"/>
    </xf>
    <xf numFmtId="0" fontId="76" fillId="115" borderId="19" xfId="35" applyFont="1" applyFill="1" applyBorder="1" applyAlignment="1">
      <alignment horizontal="left" vertical="center"/>
    </xf>
    <xf numFmtId="0" fontId="166" fillId="0" borderId="0" xfId="59" applyFont="1" applyAlignment="1">
      <alignment horizontal="left" vertical="center" wrapText="1"/>
    </xf>
    <xf numFmtId="0" fontId="48" fillId="92" borderId="0" xfId="35" applyFont="1" applyFill="1" applyAlignment="1">
      <alignment vertical="center"/>
    </xf>
    <xf numFmtId="0" fontId="51" fillId="45" borderId="0" xfId="35" applyFont="1" applyFill="1" applyAlignment="1">
      <alignment horizontal="right" vertical="top"/>
    </xf>
    <xf numFmtId="0" fontId="51" fillId="45" borderId="0" xfId="35" applyFont="1" applyFill="1"/>
    <xf numFmtId="0" fontId="51" fillId="45" borderId="0" xfId="35" applyFont="1" applyFill="1" applyAlignment="1">
      <alignment vertical="top"/>
    </xf>
    <xf numFmtId="0" fontId="51" fillId="0" borderId="0" xfId="35" applyFont="1"/>
    <xf numFmtId="0" fontId="153" fillId="93" borderId="0" xfId="35" applyFont="1" applyFill="1" applyAlignment="1">
      <alignment horizontal="left" vertical="center" wrapText="1"/>
    </xf>
    <xf numFmtId="0" fontId="137" fillId="47" borderId="0" xfId="35" applyFont="1" applyFill="1" applyAlignment="1">
      <alignment horizontal="left" vertical="center"/>
    </xf>
    <xf numFmtId="0" fontId="167" fillId="93" borderId="0" xfId="35" applyFont="1" applyFill="1" applyAlignment="1">
      <alignment horizontal="left" vertical="center" wrapText="1"/>
    </xf>
    <xf numFmtId="0" fontId="154" fillId="45" borderId="0" xfId="35" applyFont="1" applyFill="1" applyAlignment="1">
      <alignment horizontal="left" vertical="center"/>
    </xf>
    <xf numFmtId="0" fontId="99" fillId="116" borderId="0" xfId="35" applyFont="1" applyFill="1" applyAlignment="1">
      <alignment horizontal="left" vertical="center" wrapText="1"/>
    </xf>
    <xf numFmtId="0" fontId="168" fillId="95" borderId="0" xfId="35" applyFont="1" applyFill="1" applyAlignment="1">
      <alignment horizontal="left" vertical="center" wrapText="1"/>
    </xf>
    <xf numFmtId="0" fontId="42" fillId="117" borderId="0" xfId="35" applyFont="1" applyFill="1" applyAlignment="1">
      <alignment horizontal="left" vertical="center" wrapText="1"/>
    </xf>
    <xf numFmtId="0" fontId="169" fillId="0" borderId="0" xfId="35" applyFont="1" applyAlignment="1">
      <alignment horizontal="left" vertical="center" wrapText="1"/>
    </xf>
    <xf numFmtId="0" fontId="51" fillId="92" borderId="0" xfId="35" applyFont="1" applyFill="1" applyAlignment="1">
      <alignment horizontal="right" vertical="top"/>
    </xf>
    <xf numFmtId="0" fontId="51" fillId="92" borderId="0" xfId="35" applyFont="1" applyFill="1"/>
    <xf numFmtId="0" fontId="51" fillId="92" borderId="0" xfId="35" applyFont="1" applyFill="1" applyAlignment="1">
      <alignment vertical="top"/>
    </xf>
    <xf numFmtId="0" fontId="170" fillId="107" borderId="0" xfId="35" applyFont="1" applyFill="1" applyAlignment="1">
      <alignment horizontal="left" vertical="center" wrapText="1"/>
    </xf>
    <xf numFmtId="0" fontId="167" fillId="0" borderId="0" xfId="59" applyFont="1" applyAlignment="1">
      <alignment horizontal="left" vertical="center" wrapText="1"/>
    </xf>
    <xf numFmtId="0" fontId="42" fillId="119" borderId="0" xfId="35" applyFont="1" applyFill="1" applyAlignment="1">
      <alignment horizontal="left" vertical="center" wrapText="1"/>
    </xf>
    <xf numFmtId="0" fontId="76" fillId="27" borderId="107" xfId="35" quotePrefix="1" applyFont="1" applyFill="1" applyBorder="1" applyAlignment="1">
      <alignment horizontal="center" vertical="center"/>
    </xf>
    <xf numFmtId="0" fontId="43" fillId="78" borderId="0" xfId="35" applyFont="1" applyFill="1" applyAlignment="1">
      <alignment horizontal="right" vertical="center"/>
    </xf>
    <xf numFmtId="0" fontId="171" fillId="0" borderId="0" xfId="31" applyFont="1" applyAlignment="1" applyProtection="1">
      <alignment vertical="center"/>
    </xf>
    <xf numFmtId="0" fontId="64" fillId="0" borderId="0" xfId="35" applyFont="1"/>
    <xf numFmtId="0" fontId="39" fillId="0" borderId="0" xfId="36" applyFont="1" applyAlignment="1">
      <alignment vertical="center"/>
    </xf>
    <xf numFmtId="0" fontId="172" fillId="0" borderId="0" xfId="31" applyFont="1" applyAlignment="1" applyProtection="1">
      <alignment vertical="center"/>
    </xf>
    <xf numFmtId="0" fontId="62" fillId="0" borderId="0" xfId="35" applyFont="1" applyAlignment="1">
      <alignment horizontal="left" vertical="top"/>
    </xf>
    <xf numFmtId="0" fontId="86" fillId="57" borderId="55" xfId="35" applyFont="1" applyFill="1" applyBorder="1" applyAlignment="1">
      <alignment horizontal="center" vertical="center" wrapText="1"/>
    </xf>
    <xf numFmtId="0" fontId="173" fillId="57" borderId="66" xfId="51" applyFont="1" applyFill="1" applyBorder="1" applyAlignment="1">
      <alignment vertical="center"/>
    </xf>
    <xf numFmtId="0" fontId="173" fillId="57" borderId="65" xfId="51" applyFont="1" applyFill="1" applyBorder="1" applyAlignment="1">
      <alignment vertical="center"/>
    </xf>
    <xf numFmtId="0" fontId="93" fillId="57" borderId="67" xfId="35" applyFont="1" applyFill="1" applyBorder="1" applyAlignment="1">
      <alignment horizontal="center" vertical="center" wrapText="1"/>
    </xf>
    <xf numFmtId="0" fontId="62" fillId="45" borderId="0" xfId="35" applyFont="1" applyFill="1" applyAlignment="1">
      <alignment horizontal="center" vertical="center" wrapText="1"/>
    </xf>
    <xf numFmtId="0" fontId="48" fillId="57" borderId="0" xfId="35" applyFont="1" applyFill="1" applyAlignment="1">
      <alignment horizontal="center" vertical="center" wrapText="1"/>
    </xf>
    <xf numFmtId="0" fontId="138" fillId="57" borderId="0" xfId="35" applyFont="1" applyFill="1" applyAlignment="1">
      <alignment horizontal="left" vertical="center"/>
    </xf>
    <xf numFmtId="0" fontId="159" fillId="57" borderId="0" xfId="35" applyFont="1" applyFill="1" applyAlignment="1">
      <alignment horizontal="left" vertical="center"/>
    </xf>
    <xf numFmtId="0" fontId="86" fillId="57" borderId="0" xfId="35" applyFont="1" applyFill="1" applyAlignment="1">
      <alignment horizontal="right" vertical="center"/>
    </xf>
    <xf numFmtId="0" fontId="48" fillId="67" borderId="55" xfId="35" applyFont="1" applyFill="1" applyBorder="1" applyAlignment="1">
      <alignment horizontal="center" vertical="center" wrapText="1"/>
    </xf>
    <xf numFmtId="0" fontId="40" fillId="67" borderId="66" xfId="51" applyFont="1" applyFill="1" applyBorder="1" applyAlignment="1">
      <alignment vertical="center"/>
    </xf>
    <xf numFmtId="0" fontId="40" fillId="67" borderId="65" xfId="51" applyFont="1" applyFill="1" applyBorder="1" applyAlignment="1">
      <alignment vertical="center"/>
    </xf>
    <xf numFmtId="0" fontId="41" fillId="67" borderId="67" xfId="35" applyFont="1" applyFill="1" applyBorder="1" applyAlignment="1">
      <alignment horizontal="center" vertical="center" wrapText="1"/>
    </xf>
    <xf numFmtId="0" fontId="48" fillId="67" borderId="0" xfId="35" applyFont="1" applyFill="1" applyAlignment="1">
      <alignment vertical="center" textRotation="90" wrapText="1"/>
    </xf>
    <xf numFmtId="0" fontId="146" fillId="30" borderId="19" xfId="35" applyFont="1" applyFill="1" applyBorder="1" applyAlignment="1">
      <alignment horizontal="left" vertical="center"/>
    </xf>
    <xf numFmtId="0" fontId="146" fillId="67" borderId="0" xfId="35" applyFont="1" applyFill="1" applyAlignment="1">
      <alignment horizontal="left" vertical="center"/>
    </xf>
    <xf numFmtId="0" fontId="76" fillId="45" borderId="0" xfId="51" applyFont="1" applyFill="1" applyAlignment="1">
      <alignment vertical="top"/>
    </xf>
    <xf numFmtId="0" fontId="48" fillId="67" borderId="0" xfId="35" applyFont="1" applyFill="1" applyAlignment="1">
      <alignment horizontal="right" vertical="center"/>
    </xf>
    <xf numFmtId="0" fontId="64" fillId="67" borderId="0" xfId="51" applyFont="1" applyFill="1" applyAlignment="1">
      <alignment vertical="top"/>
    </xf>
    <xf numFmtId="0" fontId="76" fillId="45" borderId="0" xfId="35" applyFont="1" applyFill="1"/>
    <xf numFmtId="0" fontId="174" fillId="27" borderId="0" xfId="35" applyFont="1" applyFill="1" applyAlignment="1">
      <alignment horizontal="right" vertical="center"/>
    </xf>
    <xf numFmtId="0" fontId="175" fillId="46" borderId="0" xfId="35" applyFont="1" applyFill="1" applyAlignment="1">
      <alignment horizontal="center" vertical="center"/>
    </xf>
    <xf numFmtId="0" fontId="175" fillId="27" borderId="0" xfId="35" applyFont="1" applyFill="1" applyAlignment="1">
      <alignment horizontal="right" vertical="center"/>
    </xf>
    <xf numFmtId="0" fontId="48" fillId="48" borderId="55" xfId="35" applyFont="1" applyFill="1" applyBorder="1" applyAlignment="1">
      <alignment horizontal="center" vertical="center" wrapText="1"/>
    </xf>
    <xf numFmtId="0" fontId="40" fillId="48" borderId="66" xfId="51" applyFont="1" applyFill="1" applyBorder="1" applyAlignment="1">
      <alignment vertical="center"/>
    </xf>
    <xf numFmtId="0" fontId="40" fillId="48" borderId="65" xfId="51" applyFont="1" applyFill="1" applyBorder="1" applyAlignment="1">
      <alignment vertical="center"/>
    </xf>
    <xf numFmtId="0" fontId="41" fillId="48" borderId="67" xfId="35" applyFont="1" applyFill="1" applyBorder="1" applyAlignment="1">
      <alignment horizontal="center" vertical="center" wrapText="1"/>
    </xf>
    <xf numFmtId="0" fontId="48" fillId="48" borderId="0" xfId="35" applyFont="1" applyFill="1" applyAlignment="1">
      <alignment vertical="center" textRotation="90" wrapText="1"/>
    </xf>
    <xf numFmtId="0" fontId="76" fillId="93" borderId="19" xfId="35" applyFont="1" applyFill="1" applyBorder="1" applyAlignment="1">
      <alignment horizontal="left" vertical="center"/>
    </xf>
    <xf numFmtId="0" fontId="64" fillId="48" borderId="0" xfId="51" applyFont="1" applyFill="1" applyAlignment="1">
      <alignment vertical="top"/>
    </xf>
    <xf numFmtId="0" fontId="64" fillId="48" borderId="0" xfId="51" applyFont="1" applyFill="1" applyAlignment="1">
      <alignment horizontal="right" vertical="center"/>
    </xf>
    <xf numFmtId="0" fontId="44" fillId="48" borderId="0" xfId="51" applyFont="1" applyFill="1" applyAlignment="1">
      <alignment horizontal="right" vertical="center"/>
    </xf>
    <xf numFmtId="0" fontId="72" fillId="48" borderId="0" xfId="51" applyFont="1" applyFill="1" applyAlignment="1">
      <alignment horizontal="right" vertical="center"/>
    </xf>
    <xf numFmtId="0" fontId="76" fillId="120" borderId="0" xfId="35" applyFont="1" applyFill="1" applyAlignment="1">
      <alignment horizontal="left" vertical="center"/>
    </xf>
    <xf numFmtId="0" fontId="140" fillId="43" borderId="0" xfId="35" applyFont="1" applyFill="1" applyAlignment="1">
      <alignment horizontal="left" vertical="center"/>
    </xf>
    <xf numFmtId="0" fontId="85" fillId="43" borderId="19" xfId="35" applyFont="1" applyFill="1" applyBorder="1" applyAlignment="1">
      <alignment horizontal="left" vertical="center"/>
    </xf>
    <xf numFmtId="0" fontId="76" fillId="48" borderId="17" xfId="35" applyFont="1" applyFill="1" applyBorder="1" applyAlignment="1">
      <alignment horizontal="left" vertical="center"/>
    </xf>
    <xf numFmtId="0" fontId="177" fillId="43" borderId="0" xfId="35" applyFont="1" applyFill="1" applyAlignment="1">
      <alignment horizontal="right" vertical="center"/>
    </xf>
    <xf numFmtId="0" fontId="91" fillId="43" borderId="0" xfId="35" applyFont="1" applyFill="1" applyAlignment="1">
      <alignment horizontal="right" vertical="center"/>
    </xf>
    <xf numFmtId="0" fontId="48" fillId="48" borderId="0" xfId="35" applyFont="1" applyFill="1" applyAlignment="1">
      <alignment horizontal="right" vertical="center"/>
    </xf>
    <xf numFmtId="0" fontId="109" fillId="48" borderId="0" xfId="35" applyFont="1" applyFill="1" applyAlignment="1">
      <alignment horizontal="right" vertical="center"/>
    </xf>
    <xf numFmtId="0" fontId="48" fillId="65" borderId="55" xfId="35" applyFont="1" applyFill="1" applyBorder="1" applyAlignment="1">
      <alignment horizontal="center" vertical="center" wrapText="1"/>
    </xf>
    <xf numFmtId="0" fontId="40" fillId="65" borderId="66" xfId="51" applyFont="1" applyFill="1" applyBorder="1" applyAlignment="1">
      <alignment vertical="center"/>
    </xf>
    <xf numFmtId="0" fontId="40" fillId="65" borderId="65" xfId="51" applyFont="1" applyFill="1" applyBorder="1" applyAlignment="1">
      <alignment vertical="center"/>
    </xf>
    <xf numFmtId="0" fontId="41" fillId="65" borderId="67" xfId="35" applyFont="1" applyFill="1" applyBorder="1" applyAlignment="1">
      <alignment horizontal="center" vertical="center" wrapText="1"/>
    </xf>
    <xf numFmtId="0" fontId="48" fillId="65" borderId="0" xfId="35" applyFont="1" applyFill="1" applyAlignment="1">
      <alignment vertical="center" textRotation="90" wrapText="1"/>
    </xf>
    <xf numFmtId="0" fontId="138" fillId="65" borderId="19" xfId="35" applyFont="1" applyFill="1" applyBorder="1" applyAlignment="1">
      <alignment horizontal="left" vertical="center"/>
    </xf>
    <xf numFmtId="0" fontId="64" fillId="65" borderId="0" xfId="51" applyFont="1" applyFill="1" applyAlignment="1">
      <alignment vertical="top"/>
    </xf>
    <xf numFmtId="0" fontId="64" fillId="65" borderId="0" xfId="51" applyFont="1" applyFill="1" applyAlignment="1">
      <alignment horizontal="right" vertical="center"/>
    </xf>
    <xf numFmtId="0" fontId="44" fillId="65" borderId="0" xfId="51" applyFont="1" applyFill="1" applyAlignment="1">
      <alignment horizontal="right" vertical="center"/>
    </xf>
    <xf numFmtId="0" fontId="72" fillId="65" borderId="0" xfId="51" applyFont="1" applyFill="1" applyAlignment="1">
      <alignment horizontal="right" vertical="center"/>
    </xf>
    <xf numFmtId="0" fontId="76" fillId="101" borderId="0" xfId="35" applyFont="1" applyFill="1" applyAlignment="1">
      <alignment horizontal="left" vertical="center"/>
    </xf>
    <xf numFmtId="0" fontId="160" fillId="65" borderId="0" xfId="35" applyFont="1" applyFill="1" applyAlignment="1">
      <alignment horizontal="left" vertical="center"/>
    </xf>
    <xf numFmtId="0" fontId="138" fillId="65" borderId="0" xfId="35" applyFont="1" applyFill="1" applyAlignment="1">
      <alignment horizontal="left" vertical="center"/>
    </xf>
    <xf numFmtId="0" fontId="143" fillId="45" borderId="0" xfId="35" applyFont="1" applyFill="1" applyAlignment="1">
      <alignment horizontal="left" vertical="center"/>
    </xf>
    <xf numFmtId="0" fontId="143" fillId="45" borderId="0" xfId="51" applyFont="1" applyFill="1" applyAlignment="1">
      <alignment vertical="top"/>
    </xf>
    <xf numFmtId="0" fontId="143" fillId="45" borderId="0" xfId="51" applyFont="1" applyFill="1" applyAlignment="1">
      <alignment horizontal="right" vertical="center"/>
    </xf>
    <xf numFmtId="0" fontId="179" fillId="65" borderId="0" xfId="35" applyFont="1" applyFill="1" applyAlignment="1">
      <alignment horizontal="right" vertical="center"/>
    </xf>
    <xf numFmtId="0" fontId="70" fillId="65" borderId="19" xfId="35" applyFont="1" applyFill="1" applyBorder="1" applyAlignment="1">
      <alignment horizontal="left" vertical="center"/>
    </xf>
    <xf numFmtId="0" fontId="143" fillId="65" borderId="0" xfId="35" applyFont="1" applyFill="1" applyAlignment="1">
      <alignment horizontal="left" vertical="center"/>
    </xf>
    <xf numFmtId="0" fontId="76" fillId="65" borderId="0" xfId="35" applyFont="1" applyFill="1" applyAlignment="1">
      <alignment horizontal="left" vertical="center"/>
    </xf>
    <xf numFmtId="0" fontId="48" fillId="65" borderId="0" xfId="35" applyFont="1" applyFill="1" applyAlignment="1">
      <alignment horizontal="right" vertical="center"/>
    </xf>
    <xf numFmtId="0" fontId="48" fillId="106" borderId="0" xfId="35" applyFont="1" applyFill="1" applyAlignment="1">
      <alignment vertical="center" textRotation="90" wrapText="1"/>
    </xf>
    <xf numFmtId="0" fontId="138" fillId="106" borderId="19" xfId="35" applyFont="1" applyFill="1" applyBorder="1" applyAlignment="1">
      <alignment horizontal="left" vertical="center"/>
    </xf>
    <xf numFmtId="0" fontId="64" fillId="106" borderId="0" xfId="51" applyFont="1" applyFill="1" applyAlignment="1">
      <alignment vertical="top"/>
    </xf>
    <xf numFmtId="0" fontId="64" fillId="106" borderId="0" xfId="51" applyFont="1" applyFill="1" applyAlignment="1">
      <alignment horizontal="right" vertical="center"/>
    </xf>
    <xf numFmtId="0" fontId="44" fillId="106" borderId="0" xfId="51" applyFont="1" applyFill="1" applyAlignment="1">
      <alignment horizontal="right" vertical="center"/>
    </xf>
    <xf numFmtId="0" fontId="72" fillId="106" borderId="0" xfId="51" applyFont="1" applyFill="1" applyAlignment="1">
      <alignment horizontal="right" vertical="center"/>
    </xf>
    <xf numFmtId="0" fontId="48" fillId="106" borderId="0" xfId="35" applyFont="1" applyFill="1" applyAlignment="1">
      <alignment vertical="center"/>
    </xf>
    <xf numFmtId="0" fontId="179" fillId="103" borderId="0" xfId="35" applyFont="1" applyFill="1" applyAlignment="1">
      <alignment horizontal="center" vertical="center"/>
    </xf>
    <xf numFmtId="0" fontId="179" fillId="103" borderId="0" xfId="35" applyFont="1" applyFill="1" applyAlignment="1">
      <alignment horizontal="left" vertical="center"/>
    </xf>
    <xf numFmtId="0" fontId="48" fillId="106" borderId="17" xfId="35" applyFont="1" applyFill="1" applyBorder="1" applyAlignment="1">
      <alignment horizontal="right" vertical="center"/>
    </xf>
    <xf numFmtId="0" fontId="48" fillId="106" borderId="0" xfId="35" applyFont="1" applyFill="1" applyAlignment="1">
      <alignment horizontal="right" vertical="center"/>
    </xf>
    <xf numFmtId="0" fontId="101" fillId="61" borderId="55" xfId="35" applyFont="1" applyFill="1" applyBorder="1" applyAlignment="1">
      <alignment horizontal="center" vertical="center" wrapText="1"/>
    </xf>
    <xf numFmtId="0" fontId="122" fillId="61" borderId="66" xfId="51" applyFont="1" applyFill="1" applyBorder="1" applyAlignment="1">
      <alignment vertical="center"/>
    </xf>
    <xf numFmtId="0" fontId="40" fillId="61" borderId="65" xfId="51" applyFont="1" applyFill="1" applyBorder="1" applyAlignment="1">
      <alignment vertical="center"/>
    </xf>
    <xf numFmtId="0" fontId="180" fillId="61" borderId="67" xfId="35" applyFont="1" applyFill="1" applyBorder="1" applyAlignment="1">
      <alignment horizontal="center" vertical="center" wrapText="1"/>
    </xf>
    <xf numFmtId="0" fontId="48" fillId="49" borderId="0" xfId="35" applyFont="1" applyFill="1" applyAlignment="1">
      <alignment vertical="center" textRotation="90" wrapText="1"/>
    </xf>
    <xf numFmtId="0" fontId="137" fillId="98" borderId="19" xfId="35" applyFont="1" applyFill="1" applyBorder="1" applyAlignment="1">
      <alignment horizontal="left" vertical="center"/>
    </xf>
    <xf numFmtId="0" fontId="64" fillId="61" borderId="0" xfId="51" applyFont="1" applyFill="1" applyAlignment="1">
      <alignment vertical="top"/>
    </xf>
    <xf numFmtId="0" fontId="64" fillId="61" borderId="0" xfId="51" applyFont="1" applyFill="1" applyAlignment="1">
      <alignment horizontal="right" vertical="center"/>
    </xf>
    <xf numFmtId="0" fontId="44" fillId="61" borderId="0" xfId="51" applyFont="1" applyFill="1" applyAlignment="1">
      <alignment horizontal="right" vertical="center"/>
    </xf>
    <xf numFmtId="0" fontId="72" fillId="61" borderId="0" xfId="51" applyFont="1" applyFill="1" applyAlignment="1">
      <alignment horizontal="right" vertical="center"/>
    </xf>
    <xf numFmtId="0" fontId="101" fillId="61" borderId="0" xfId="35" applyFont="1" applyFill="1" applyAlignment="1">
      <alignment horizontal="center" vertical="center"/>
    </xf>
    <xf numFmtId="0" fontId="101" fillId="61" borderId="0" xfId="35" applyFont="1" applyFill="1" applyAlignment="1">
      <alignment horizontal="right" vertical="center"/>
    </xf>
    <xf numFmtId="0" fontId="182" fillId="48" borderId="55" xfId="35" applyFont="1" applyFill="1" applyBorder="1" applyAlignment="1">
      <alignment horizontal="center" vertical="center" wrapText="1"/>
    </xf>
    <xf numFmtId="0" fontId="183" fillId="48" borderId="66" xfId="51" applyFont="1" applyFill="1" applyBorder="1" applyAlignment="1">
      <alignment vertical="center"/>
    </xf>
    <xf numFmtId="0" fontId="184" fillId="48" borderId="65" xfId="51" applyFont="1" applyFill="1" applyBorder="1" applyAlignment="1">
      <alignment vertical="center"/>
    </xf>
    <xf numFmtId="0" fontId="185" fillId="48" borderId="67" xfId="35" applyFont="1" applyFill="1" applyBorder="1" applyAlignment="1">
      <alignment horizontal="center" vertical="center" wrapText="1"/>
    </xf>
    <xf numFmtId="0" fontId="44" fillId="48" borderId="0" xfId="51" applyFont="1" applyFill="1" applyAlignment="1">
      <alignment horizontal="right" vertical="center" wrapText="1"/>
    </xf>
    <xf numFmtId="0" fontId="37" fillId="48" borderId="0" xfId="51" applyFont="1" applyFill="1" applyAlignment="1">
      <alignment horizontal="right" vertical="center"/>
    </xf>
    <xf numFmtId="0" fontId="65" fillId="48" borderId="0" xfId="51" applyFont="1" applyFill="1" applyAlignment="1">
      <alignment horizontal="left" vertical="center"/>
    </xf>
    <xf numFmtId="0" fontId="76" fillId="45" borderId="0" xfId="51" applyFont="1" applyFill="1" applyAlignment="1">
      <alignment horizontal="right" vertical="center" wrapText="1"/>
    </xf>
    <xf numFmtId="0" fontId="76" fillId="45" borderId="0" xfId="51" applyFont="1" applyFill="1" applyAlignment="1">
      <alignment horizontal="left" vertical="center"/>
    </xf>
    <xf numFmtId="0" fontId="48" fillId="64" borderId="55" xfId="35" applyFont="1" applyFill="1" applyBorder="1" applyAlignment="1">
      <alignment horizontal="center" vertical="center" wrapText="1"/>
    </xf>
    <xf numFmtId="0" fontId="40" fillId="64" borderId="66" xfId="51" applyFont="1" applyFill="1" applyBorder="1" applyAlignment="1">
      <alignment vertical="center"/>
    </xf>
    <xf numFmtId="0" fontId="40" fillId="64" borderId="65" xfId="51" applyFont="1" applyFill="1" applyBorder="1" applyAlignment="1">
      <alignment vertical="center"/>
    </xf>
    <xf numFmtId="0" fontId="41" fillId="64" borderId="67" xfId="35" applyFont="1" applyFill="1" applyBorder="1" applyAlignment="1">
      <alignment horizontal="center" vertical="center" wrapText="1"/>
    </xf>
    <xf numFmtId="0" fontId="76" fillId="64" borderId="19" xfId="35" applyFont="1" applyFill="1" applyBorder="1" applyAlignment="1">
      <alignment horizontal="left" vertical="center"/>
    </xf>
    <xf numFmtId="0" fontId="64" fillId="64" borderId="0" xfId="51" applyFont="1" applyFill="1" applyAlignment="1">
      <alignment vertical="top"/>
    </xf>
    <xf numFmtId="0" fontId="44" fillId="64" borderId="0" xfId="51" applyFont="1" applyFill="1" applyAlignment="1">
      <alignment horizontal="right" vertical="center" wrapText="1"/>
    </xf>
    <xf numFmtId="0" fontId="44" fillId="64" borderId="0" xfId="51" applyFont="1" applyFill="1" applyAlignment="1">
      <alignment horizontal="right" vertical="center"/>
    </xf>
    <xf numFmtId="0" fontId="37" fillId="64" borderId="0" xfId="51" applyFont="1" applyFill="1" applyAlignment="1">
      <alignment horizontal="right" vertical="center"/>
    </xf>
    <xf numFmtId="0" fontId="65" fillId="64" borderId="0" xfId="51" applyFont="1" applyFill="1" applyAlignment="1">
      <alignment horizontal="left" vertical="center"/>
    </xf>
    <xf numFmtId="0" fontId="72" fillId="64" borderId="0" xfId="51" applyFont="1" applyFill="1" applyAlignment="1">
      <alignment horizontal="right" vertical="center"/>
    </xf>
    <xf numFmtId="0" fontId="37" fillId="64" borderId="0" xfId="35" applyFont="1" applyFill="1"/>
    <xf numFmtId="0" fontId="146" fillId="64" borderId="0" xfId="35" applyFont="1" applyFill="1" applyAlignment="1">
      <alignment horizontal="left" vertical="center"/>
    </xf>
    <xf numFmtId="0" fontId="100" fillId="64" borderId="0" xfId="35" applyFont="1" applyFill="1" applyAlignment="1">
      <alignment horizontal="center" vertical="center"/>
    </xf>
    <xf numFmtId="0" fontId="48" fillId="64" borderId="17" xfId="35" applyFont="1" applyFill="1" applyBorder="1" applyAlignment="1">
      <alignment horizontal="left" vertical="center"/>
    </xf>
    <xf numFmtId="0" fontId="100" fillId="31" borderId="0" xfId="35" applyFont="1" applyFill="1" applyAlignment="1">
      <alignment horizontal="center" vertical="center"/>
    </xf>
    <xf numFmtId="0" fontId="48" fillId="64" borderId="0" xfId="35" applyFont="1" applyFill="1" applyAlignment="1">
      <alignment horizontal="right" vertical="center"/>
    </xf>
    <xf numFmtId="0" fontId="86" fillId="79" borderId="55" xfId="35" applyFont="1" applyFill="1" applyBorder="1" applyAlignment="1">
      <alignment horizontal="center" vertical="center" wrapText="1"/>
    </xf>
    <xf numFmtId="0" fontId="173" fillId="79" borderId="66" xfId="51" applyFont="1" applyFill="1" applyBorder="1" applyAlignment="1">
      <alignment vertical="center"/>
    </xf>
    <xf numFmtId="0" fontId="173" fillId="79" borderId="65" xfId="51" applyFont="1" applyFill="1" applyBorder="1" applyAlignment="1">
      <alignment vertical="center"/>
    </xf>
    <xf numFmtId="0" fontId="93" fillId="79" borderId="67" xfId="35" applyFont="1" applyFill="1" applyBorder="1" applyAlignment="1">
      <alignment horizontal="center" vertical="center" wrapText="1"/>
    </xf>
    <xf numFmtId="0" fontId="86" fillId="79" borderId="0" xfId="35" applyFont="1" applyFill="1" applyAlignment="1">
      <alignment vertical="center" textRotation="90" wrapText="1"/>
    </xf>
    <xf numFmtId="0" fontId="86" fillId="79" borderId="0" xfId="35" applyFont="1" applyFill="1" applyAlignment="1">
      <alignment horizontal="left" vertical="center"/>
    </xf>
    <xf numFmtId="0" fontId="64" fillId="79" borderId="0" xfId="51" applyFont="1" applyFill="1" applyAlignment="1">
      <alignment vertical="top"/>
    </xf>
    <xf numFmtId="0" fontId="86" fillId="80" borderId="55" xfId="35" applyFont="1" applyFill="1" applyBorder="1" applyAlignment="1">
      <alignment horizontal="center" vertical="center" wrapText="1"/>
    </xf>
    <xf numFmtId="0" fontId="173" fillId="80" borderId="66" xfId="51" applyFont="1" applyFill="1" applyBorder="1" applyAlignment="1">
      <alignment vertical="center"/>
    </xf>
    <xf numFmtId="0" fontId="173" fillId="80" borderId="65" xfId="51" applyFont="1" applyFill="1" applyBorder="1" applyAlignment="1">
      <alignment vertical="center"/>
    </xf>
    <xf numFmtId="0" fontId="93" fillId="80" borderId="67" xfId="35" applyFont="1" applyFill="1" applyBorder="1" applyAlignment="1">
      <alignment horizontal="center" vertical="center" wrapText="1"/>
    </xf>
    <xf numFmtId="0" fontId="188" fillId="0" borderId="0" xfId="60" applyFont="1" applyAlignment="1">
      <alignment vertical="top"/>
    </xf>
    <xf numFmtId="0" fontId="86" fillId="80" borderId="0" xfId="35" applyFont="1" applyFill="1" applyAlignment="1">
      <alignment vertical="center" textRotation="90" wrapText="1"/>
    </xf>
    <xf numFmtId="0" fontId="159" fillId="114" borderId="19" xfId="35" applyFont="1" applyFill="1" applyBorder="1" applyAlignment="1">
      <alignment horizontal="left" vertical="center"/>
    </xf>
    <xf numFmtId="0" fontId="64" fillId="80" borderId="0" xfId="51" applyFont="1" applyFill="1" applyAlignment="1">
      <alignment vertical="top"/>
    </xf>
    <xf numFmtId="0" fontId="159" fillId="114" borderId="0" xfId="35" applyFont="1" applyFill="1" applyAlignment="1">
      <alignment horizontal="left" vertical="center"/>
    </xf>
    <xf numFmtId="0" fontId="86" fillId="80" borderId="0" xfId="35" applyFont="1" applyFill="1" applyAlignment="1">
      <alignment horizontal="left" vertical="center"/>
    </xf>
    <xf numFmtId="0" fontId="86" fillId="80" borderId="0" xfId="35" applyFont="1" applyFill="1" applyAlignment="1">
      <alignment horizontal="right" vertical="center"/>
    </xf>
    <xf numFmtId="0" fontId="86" fillId="81" borderId="55" xfId="35" applyFont="1" applyFill="1" applyBorder="1" applyAlignment="1">
      <alignment horizontal="center" vertical="center" wrapText="1"/>
    </xf>
    <xf numFmtId="0" fontId="173" fillId="81" borderId="66" xfId="51" applyFont="1" applyFill="1" applyBorder="1" applyAlignment="1">
      <alignment vertical="center"/>
    </xf>
    <xf numFmtId="0" fontId="173" fillId="81" borderId="65" xfId="51" applyFont="1" applyFill="1" applyBorder="1" applyAlignment="1">
      <alignment vertical="center"/>
    </xf>
    <xf numFmtId="0" fontId="93" fillId="81" borderId="67" xfId="35" applyFont="1" applyFill="1" applyBorder="1" applyAlignment="1">
      <alignment horizontal="center" vertical="center" wrapText="1"/>
    </xf>
    <xf numFmtId="0" fontId="86" fillId="81" borderId="0" xfId="35" applyFont="1" applyFill="1" applyAlignment="1">
      <alignment vertical="center" textRotation="90" wrapText="1"/>
    </xf>
    <xf numFmtId="0" fontId="70" fillId="111" borderId="0" xfId="35" applyFont="1" applyFill="1" applyAlignment="1">
      <alignment horizontal="left" vertical="center"/>
    </xf>
    <xf numFmtId="0" fontId="64" fillId="81" borderId="0" xfId="51" applyFont="1" applyFill="1" applyAlignment="1">
      <alignment vertical="top"/>
    </xf>
    <xf numFmtId="0" fontId="64" fillId="81" borderId="0" xfId="51" applyFont="1" applyFill="1" applyAlignment="1">
      <alignment horizontal="right" vertical="center"/>
    </xf>
    <xf numFmtId="0" fontId="44" fillId="81" borderId="0" xfId="51" applyFont="1" applyFill="1" applyAlignment="1">
      <alignment horizontal="right" vertical="center"/>
    </xf>
    <xf numFmtId="0" fontId="72" fillId="81" borderId="0" xfId="51" applyFont="1" applyFill="1" applyAlignment="1">
      <alignment horizontal="right" vertical="center"/>
    </xf>
    <xf numFmtId="0" fontId="138" fillId="111" borderId="0" xfId="35" applyFont="1" applyFill="1" applyAlignment="1">
      <alignment horizontal="left" vertical="center"/>
    </xf>
    <xf numFmtId="0" fontId="70" fillId="111" borderId="0" xfId="35" applyFont="1" applyFill="1" applyAlignment="1">
      <alignment horizontal="center" vertical="center"/>
    </xf>
    <xf numFmtId="0" fontId="159" fillId="81" borderId="0" xfId="35" applyFont="1" applyFill="1" applyAlignment="1">
      <alignment horizontal="right" vertical="center"/>
    </xf>
    <xf numFmtId="0" fontId="70" fillId="81" borderId="0" xfId="35" applyFont="1" applyFill="1" applyAlignment="1">
      <alignment horizontal="center" vertical="center"/>
    </xf>
    <xf numFmtId="0" fontId="48" fillId="70" borderId="55" xfId="35" applyFont="1" applyFill="1" applyBorder="1" applyAlignment="1">
      <alignment horizontal="center" vertical="center" wrapText="1"/>
    </xf>
    <xf numFmtId="0" fontId="40" fillId="70" borderId="66" xfId="51" applyFont="1" applyFill="1" applyBorder="1" applyAlignment="1">
      <alignment vertical="center"/>
    </xf>
    <xf numFmtId="0" fontId="40" fillId="70" borderId="65" xfId="51" applyFont="1" applyFill="1" applyBorder="1" applyAlignment="1">
      <alignment vertical="center"/>
    </xf>
    <xf numFmtId="0" fontId="41" fillId="70" borderId="67" xfId="35" applyFont="1" applyFill="1" applyBorder="1" applyAlignment="1">
      <alignment horizontal="center" vertical="center" wrapText="1"/>
    </xf>
    <xf numFmtId="0" fontId="48" fillId="70" borderId="0" xfId="35" applyFont="1" applyFill="1" applyAlignment="1">
      <alignment vertical="center" textRotation="90" wrapText="1"/>
    </xf>
    <xf numFmtId="0" fontId="48" fillId="70" borderId="19" xfId="59" applyFont="1" applyFill="1" applyBorder="1" applyAlignment="1">
      <alignment horizontal="left" vertical="center"/>
    </xf>
    <xf numFmtId="0" fontId="64" fillId="70" borderId="0" xfId="51" applyFont="1" applyFill="1" applyAlignment="1">
      <alignment vertical="top"/>
    </xf>
    <xf numFmtId="0" fontId="64" fillId="70" borderId="0" xfId="51" applyFont="1" applyFill="1" applyAlignment="1">
      <alignment horizontal="right" vertical="center"/>
    </xf>
    <xf numFmtId="0" fontId="44" fillId="70" borderId="0" xfId="51" applyFont="1" applyFill="1" applyAlignment="1">
      <alignment horizontal="right" vertical="center"/>
    </xf>
    <xf numFmtId="0" fontId="72" fillId="70" borderId="0" xfId="51" applyFont="1" applyFill="1" applyAlignment="1">
      <alignment horizontal="right" vertical="center"/>
    </xf>
    <xf numFmtId="0" fontId="48" fillId="70" borderId="0" xfId="59" applyFont="1" applyFill="1" applyAlignment="1">
      <alignment horizontal="left" vertical="center"/>
    </xf>
    <xf numFmtId="0" fontId="76" fillId="70" borderId="0" xfId="59" applyFont="1" applyFill="1" applyAlignment="1">
      <alignment horizontal="left" vertical="center"/>
    </xf>
    <xf numFmtId="0" fontId="48" fillId="70" borderId="0" xfId="59" applyFont="1" applyFill="1" applyAlignment="1">
      <alignment horizontal="center" vertical="center"/>
    </xf>
    <xf numFmtId="0" fontId="179" fillId="70" borderId="0" xfId="59" applyFont="1" applyFill="1" applyAlignment="1">
      <alignment horizontal="right" vertical="center"/>
    </xf>
    <xf numFmtId="0" fontId="48" fillId="71" borderId="55" xfId="35" applyFont="1" applyFill="1" applyBorder="1" applyAlignment="1">
      <alignment horizontal="center" vertical="center" wrapText="1"/>
    </xf>
    <xf numFmtId="0" fontId="40" fillId="71" borderId="66" xfId="51" applyFont="1" applyFill="1" applyBorder="1" applyAlignment="1">
      <alignment vertical="center"/>
    </xf>
    <xf numFmtId="0" fontId="40" fillId="71" borderId="65" xfId="51" applyFont="1" applyFill="1" applyBorder="1" applyAlignment="1">
      <alignment vertical="center"/>
    </xf>
    <xf numFmtId="0" fontId="41" fillId="71" borderId="67" xfId="35" applyFont="1" applyFill="1" applyBorder="1" applyAlignment="1">
      <alignment horizontal="center" vertical="center" wrapText="1"/>
    </xf>
    <xf numFmtId="0" fontId="48" fillId="71" borderId="0" xfId="35" applyFont="1" applyFill="1" applyAlignment="1">
      <alignment vertical="center" textRotation="90" wrapText="1"/>
    </xf>
    <xf numFmtId="0" fontId="146" fillId="71" borderId="0" xfId="35" applyFont="1" applyFill="1" applyAlignment="1">
      <alignment horizontal="left" vertical="center"/>
    </xf>
    <xf numFmtId="0" fontId="64" fillId="71" borderId="0" xfId="51" applyFont="1" applyFill="1" applyAlignment="1">
      <alignment vertical="top"/>
    </xf>
    <xf numFmtId="0" fontId="64" fillId="71" borderId="0" xfId="51" applyFont="1" applyFill="1" applyAlignment="1">
      <alignment horizontal="right" vertical="center"/>
    </xf>
    <xf numFmtId="0" fontId="44" fillId="71" borderId="0" xfId="51" applyFont="1" applyFill="1" applyAlignment="1">
      <alignment horizontal="right" vertical="center"/>
    </xf>
    <xf numFmtId="0" fontId="72" fillId="71" borderId="0" xfId="51" applyFont="1" applyFill="1" applyAlignment="1">
      <alignment horizontal="right" vertical="center"/>
    </xf>
    <xf numFmtId="0" fontId="48" fillId="71" borderId="17" xfId="35" applyFont="1" applyFill="1" applyBorder="1" applyAlignment="1">
      <alignment horizontal="left" vertical="center"/>
    </xf>
    <xf numFmtId="0" fontId="100" fillId="71" borderId="0" xfId="35" applyFont="1" applyFill="1" applyAlignment="1">
      <alignment horizontal="center" vertical="center"/>
    </xf>
    <xf numFmtId="0" fontId="48" fillId="71" borderId="0" xfId="35" applyFont="1" applyFill="1" applyAlignment="1">
      <alignment horizontal="right" vertical="center"/>
    </xf>
    <xf numFmtId="0" fontId="109" fillId="48" borderId="55" xfId="35" applyFont="1" applyFill="1" applyBorder="1" applyAlignment="1">
      <alignment horizontal="center" vertical="center" wrapText="1"/>
    </xf>
    <xf numFmtId="0" fontId="189" fillId="48" borderId="66" xfId="51" applyFont="1" applyFill="1" applyBorder="1" applyAlignment="1">
      <alignment vertical="center"/>
    </xf>
    <xf numFmtId="0" fontId="189" fillId="48" borderId="65" xfId="51" applyFont="1" applyFill="1" applyBorder="1" applyAlignment="1">
      <alignment vertical="center"/>
    </xf>
    <xf numFmtId="0" fontId="190" fillId="48" borderId="67" xfId="35" applyFont="1" applyFill="1" applyBorder="1" applyAlignment="1">
      <alignment horizontal="center" vertical="center" wrapText="1"/>
    </xf>
    <xf numFmtId="0" fontId="109" fillId="48" borderId="0" xfId="35" applyFont="1" applyFill="1"/>
    <xf numFmtId="0" fontId="109" fillId="48" borderId="0" xfId="35" applyFont="1" applyFill="1" applyAlignment="1">
      <alignment horizontal="left" vertical="center"/>
    </xf>
    <xf numFmtId="0" fontId="91" fillId="48" borderId="0" xfId="35" applyFont="1" applyFill="1" applyAlignment="1">
      <alignment horizontal="center" vertical="center"/>
    </xf>
    <xf numFmtId="0" fontId="76" fillId="27" borderId="0" xfId="51" applyFont="1" applyFill="1" applyAlignment="1">
      <alignment horizontal="right" vertical="center" wrapText="1"/>
    </xf>
    <xf numFmtId="0" fontId="76" fillId="27" borderId="0" xfId="51" applyFont="1" applyFill="1" applyAlignment="1">
      <alignment horizontal="left" vertical="center"/>
    </xf>
    <xf numFmtId="0" fontId="48" fillId="61" borderId="55" xfId="35" applyFont="1" applyFill="1" applyBorder="1" applyAlignment="1">
      <alignment horizontal="center" vertical="center" wrapText="1"/>
    </xf>
    <xf numFmtId="0" fontId="40" fillId="61" borderId="66" xfId="51" applyFont="1" applyFill="1" applyBorder="1" applyAlignment="1">
      <alignment vertical="center"/>
    </xf>
    <xf numFmtId="0" fontId="41" fillId="61" borderId="67" xfId="35" applyFont="1" applyFill="1" applyBorder="1" applyAlignment="1">
      <alignment horizontal="center" vertical="center" wrapText="1"/>
    </xf>
    <xf numFmtId="0" fontId="48" fillId="61" borderId="0" xfId="35" applyFont="1" applyFill="1"/>
    <xf numFmtId="0" fontId="44" fillId="61" borderId="0" xfId="51" applyFont="1" applyFill="1" applyAlignment="1">
      <alignment horizontal="right" vertical="center" wrapText="1"/>
    </xf>
    <xf numFmtId="0" fontId="37" fillId="61" borderId="0" xfId="51" applyFont="1" applyFill="1" applyAlignment="1">
      <alignment horizontal="right" vertical="center"/>
    </xf>
    <xf numFmtId="0" fontId="65" fillId="61" borderId="0" xfId="51" applyFont="1" applyFill="1" applyAlignment="1">
      <alignment horizontal="left" vertical="center"/>
    </xf>
    <xf numFmtId="0" fontId="76" fillId="61" borderId="17" xfId="35" applyFont="1" applyFill="1" applyBorder="1" applyAlignment="1">
      <alignment horizontal="left" vertical="center"/>
    </xf>
    <xf numFmtId="0" fontId="48" fillId="61" borderId="0" xfId="35" applyFont="1" applyFill="1" applyAlignment="1">
      <alignment horizontal="right" vertical="center"/>
    </xf>
    <xf numFmtId="0" fontId="76" fillId="61" borderId="0" xfId="35" applyFont="1" applyFill="1" applyAlignment="1">
      <alignment horizontal="center" vertical="center"/>
    </xf>
    <xf numFmtId="0" fontId="191" fillId="27" borderId="0" xfId="35" applyFont="1" applyFill="1" applyAlignment="1">
      <alignment horizontal="right" vertical="center"/>
    </xf>
    <xf numFmtId="0" fontId="193" fillId="105" borderId="0" xfId="63" applyFont="1" applyFill="1" applyBorder="1" applyAlignment="1" applyProtection="1">
      <alignment vertical="center"/>
    </xf>
    <xf numFmtId="0" fontId="193" fillId="105" borderId="25" xfId="63" applyFont="1" applyFill="1" applyBorder="1" applyAlignment="1" applyProtection="1">
      <alignment vertical="center"/>
    </xf>
    <xf numFmtId="0" fontId="204" fillId="45" borderId="33" xfId="65" applyFont="1" applyFill="1" applyBorder="1" applyAlignment="1">
      <alignment horizontal="center"/>
    </xf>
    <xf numFmtId="0" fontId="204" fillId="45" borderId="108" xfId="66" applyFont="1" applyFill="1" applyBorder="1" applyAlignment="1">
      <alignment horizontal="center"/>
    </xf>
    <xf numFmtId="0" fontId="204" fillId="45" borderId="53" xfId="66" applyFont="1" applyFill="1" applyBorder="1" applyAlignment="1">
      <alignment horizontal="center"/>
    </xf>
    <xf numFmtId="0" fontId="204" fillId="45" borderId="54" xfId="65" applyFont="1" applyFill="1" applyBorder="1" applyAlignment="1">
      <alignment horizontal="center"/>
    </xf>
    <xf numFmtId="0" fontId="204" fillId="45" borderId="53" xfId="65" applyFont="1" applyFill="1" applyBorder="1" applyAlignment="1">
      <alignment horizontal="center"/>
    </xf>
    <xf numFmtId="0" fontId="204" fillId="45" borderId="108" xfId="65" applyFont="1" applyFill="1" applyBorder="1" applyAlignment="1">
      <alignment horizontal="center"/>
    </xf>
    <xf numFmtId="0" fontId="10" fillId="0" borderId="0" xfId="65"/>
    <xf numFmtId="0" fontId="206" fillId="130" borderId="0" xfId="65" applyFont="1" applyFill="1"/>
    <xf numFmtId="0" fontId="207" fillId="0" borderId="109" xfId="66" applyFont="1" applyBorder="1" applyAlignment="1">
      <alignment horizontal="left" wrapText="1" indent="1"/>
    </xf>
    <xf numFmtId="0" fontId="207" fillId="0" borderId="110" xfId="66" applyFont="1" applyBorder="1" applyAlignment="1">
      <alignment horizontal="left" indent="1"/>
    </xf>
    <xf numFmtId="0" fontId="207" fillId="0" borderId="111" xfId="66" applyFont="1" applyBorder="1" applyAlignment="1">
      <alignment horizontal="right" indent="1"/>
    </xf>
    <xf numFmtId="0" fontId="206" fillId="0" borderId="112" xfId="65" applyFont="1" applyBorder="1" applyAlignment="1">
      <alignment horizontal="right" indent="1"/>
    </xf>
    <xf numFmtId="0" fontId="206" fillId="0" borderId="113" xfId="65" applyFont="1" applyBorder="1" applyAlignment="1">
      <alignment horizontal="right" indent="1"/>
    </xf>
    <xf numFmtId="173" fontId="206" fillId="0" borderId="111" xfId="65" applyNumberFormat="1" applyFont="1" applyBorder="1" applyAlignment="1">
      <alignment horizontal="right" indent="1"/>
    </xf>
    <xf numFmtId="174" fontId="206" fillId="0" borderId="112" xfId="65" applyNumberFormat="1" applyFont="1" applyBorder="1" applyAlignment="1">
      <alignment horizontal="right" indent="1"/>
    </xf>
    <xf numFmtId="173" fontId="206" fillId="0" borderId="113" xfId="65" applyNumberFormat="1" applyFont="1" applyBorder="1" applyAlignment="1">
      <alignment horizontal="right" indent="1"/>
    </xf>
    <xf numFmtId="2" fontId="206" fillId="0" borderId="111" xfId="65" applyNumberFormat="1" applyFont="1" applyBorder="1" applyAlignment="1">
      <alignment horizontal="right" indent="1"/>
    </xf>
    <xf numFmtId="2" fontId="206" fillId="0" borderId="113" xfId="65" applyNumberFormat="1" applyFont="1" applyBorder="1" applyAlignment="1">
      <alignment horizontal="right" indent="1"/>
    </xf>
    <xf numFmtId="2" fontId="206" fillId="0" borderId="110" xfId="65" applyNumberFormat="1" applyFont="1" applyBorder="1" applyAlignment="1">
      <alignment horizontal="right" indent="1"/>
    </xf>
    <xf numFmtId="174" fontId="206" fillId="0" borderId="114" xfId="65" applyNumberFormat="1" applyFont="1" applyBorder="1" applyAlignment="1">
      <alignment horizontal="right" indent="1"/>
    </xf>
    <xf numFmtId="0" fontId="206" fillId="131" borderId="0" xfId="65" applyFont="1" applyFill="1"/>
    <xf numFmtId="0" fontId="207" fillId="0" borderId="115" xfId="66" applyFont="1" applyBorder="1" applyAlignment="1">
      <alignment horizontal="left" wrapText="1" indent="1"/>
    </xf>
    <xf numFmtId="0" fontId="207" fillId="0" borderId="114" xfId="66" applyFont="1" applyBorder="1" applyAlignment="1">
      <alignment horizontal="left" indent="1"/>
    </xf>
    <xf numFmtId="0" fontId="207" fillId="0" borderId="116" xfId="66" applyFont="1" applyBorder="1" applyAlignment="1">
      <alignment horizontal="right" indent="1"/>
    </xf>
    <xf numFmtId="0" fontId="206" fillId="0" borderId="117" xfId="65" applyFont="1" applyBorder="1" applyAlignment="1">
      <alignment horizontal="right" indent="1"/>
    </xf>
    <xf numFmtId="0" fontId="206" fillId="0" borderId="118" xfId="65" applyFont="1" applyBorder="1" applyAlignment="1">
      <alignment horizontal="right" indent="1"/>
    </xf>
    <xf numFmtId="173" fontId="206" fillId="0" borderId="116" xfId="65" applyNumberFormat="1" applyFont="1" applyBorder="1" applyAlignment="1">
      <alignment horizontal="right" indent="1"/>
    </xf>
    <xf numFmtId="174" fontId="206" fillId="0" borderId="117" xfId="65" applyNumberFormat="1" applyFont="1" applyBorder="1" applyAlignment="1">
      <alignment horizontal="right" indent="1"/>
    </xf>
    <xf numFmtId="173" fontId="206" fillId="0" borderId="118" xfId="65" applyNumberFormat="1" applyFont="1" applyBorder="1" applyAlignment="1">
      <alignment horizontal="right" indent="1"/>
    </xf>
    <xf numFmtId="2" fontId="206" fillId="0" borderId="116" xfId="65" applyNumberFormat="1" applyFont="1" applyBorder="1" applyAlignment="1">
      <alignment horizontal="right" indent="1"/>
    </xf>
    <xf numFmtId="2" fontId="206" fillId="0" borderId="118" xfId="65" applyNumberFormat="1" applyFont="1" applyBorder="1" applyAlignment="1">
      <alignment horizontal="right" indent="1"/>
    </xf>
    <xf numFmtId="2" fontId="206" fillId="0" borderId="114" xfId="65" applyNumberFormat="1" applyFont="1" applyBorder="1" applyAlignment="1">
      <alignment horizontal="right" indent="1"/>
    </xf>
    <xf numFmtId="0" fontId="206" fillId="132" borderId="0" xfId="65" applyFont="1" applyFill="1"/>
    <xf numFmtId="0" fontId="206" fillId="133" borderId="0" xfId="65" applyFont="1" applyFill="1"/>
    <xf numFmtId="0" fontId="206" fillId="134" borderId="0" xfId="65" applyFont="1" applyFill="1"/>
    <xf numFmtId="0" fontId="207" fillId="0" borderId="115" xfId="66" applyFont="1" applyBorder="1" applyAlignment="1">
      <alignment horizontal="left" indent="1"/>
    </xf>
    <xf numFmtId="0" fontId="206" fillId="135" borderId="0" xfId="65" applyFont="1" applyFill="1"/>
    <xf numFmtId="0" fontId="206" fillId="136" borderId="0" xfId="65" applyFont="1" applyFill="1"/>
    <xf numFmtId="0" fontId="206" fillId="137" borderId="0" xfId="65" applyFont="1" applyFill="1"/>
    <xf numFmtId="0" fontId="206" fillId="138" borderId="0" xfId="65" applyFont="1" applyFill="1"/>
    <xf numFmtId="0" fontId="206" fillId="139" borderId="0" xfId="65" applyFont="1" applyFill="1"/>
    <xf numFmtId="0" fontId="206" fillId="140" borderId="0" xfId="65" applyFont="1" applyFill="1"/>
    <xf numFmtId="0" fontId="206" fillId="141" borderId="0" xfId="65" applyFont="1" applyFill="1"/>
    <xf numFmtId="0" fontId="206" fillId="142" borderId="0" xfId="65" applyFont="1" applyFill="1"/>
    <xf numFmtId="0" fontId="206" fillId="143" borderId="0" xfId="65" applyFont="1" applyFill="1"/>
    <xf numFmtId="0" fontId="206" fillId="144" borderId="0" xfId="65" applyFont="1" applyFill="1"/>
    <xf numFmtId="0" fontId="206" fillId="145" borderId="0" xfId="65" applyFont="1" applyFill="1"/>
    <xf numFmtId="0" fontId="206" fillId="146" borderId="0" xfId="65" applyFont="1" applyFill="1"/>
    <xf numFmtId="0" fontId="206" fillId="147" borderId="0" xfId="65" applyFont="1" applyFill="1"/>
    <xf numFmtId="0" fontId="206" fillId="148" borderId="0" xfId="65" applyFont="1" applyFill="1"/>
    <xf numFmtId="0" fontId="206" fillId="149" borderId="0" xfId="65" applyFont="1" applyFill="1"/>
    <xf numFmtId="0" fontId="206" fillId="150" borderId="0" xfId="65" applyFont="1" applyFill="1"/>
    <xf numFmtId="0" fontId="206" fillId="151" borderId="0" xfId="65" applyFont="1" applyFill="1"/>
    <xf numFmtId="0" fontId="206" fillId="152" borderId="0" xfId="65" applyFont="1" applyFill="1"/>
    <xf numFmtId="0" fontId="206" fillId="153" borderId="0" xfId="65" applyFont="1" applyFill="1"/>
    <xf numFmtId="0" fontId="206" fillId="154" borderId="0" xfId="65" applyFont="1" applyFill="1"/>
    <xf numFmtId="0" fontId="206" fillId="155" borderId="0" xfId="65" applyFont="1" applyFill="1"/>
    <xf numFmtId="0" fontId="206" fillId="156" borderId="0" xfId="65" applyFont="1" applyFill="1"/>
    <xf numFmtId="0" fontId="206" fillId="157" borderId="0" xfId="65" applyFont="1" applyFill="1"/>
    <xf numFmtId="0" fontId="206" fillId="158" borderId="0" xfId="65" applyFont="1" applyFill="1"/>
    <xf numFmtId="0" fontId="206" fillId="159" borderId="0" xfId="65" applyFont="1" applyFill="1"/>
    <xf numFmtId="0" fontId="206" fillId="160" borderId="0" xfId="65" applyFont="1" applyFill="1"/>
    <xf numFmtId="0" fontId="206" fillId="161" borderId="0" xfId="65" applyFont="1" applyFill="1"/>
    <xf numFmtId="0" fontId="206" fillId="162" borderId="0" xfId="65" applyFont="1" applyFill="1"/>
    <xf numFmtId="0" fontId="206" fillId="163" borderId="0" xfId="65" applyFont="1" applyFill="1"/>
    <xf numFmtId="0" fontId="206" fillId="164" borderId="0" xfId="65" applyFont="1" applyFill="1"/>
    <xf numFmtId="0" fontId="206" fillId="165" borderId="0" xfId="65" applyFont="1" applyFill="1"/>
    <xf numFmtId="0" fontId="206" fillId="70" borderId="0" xfId="65" applyFont="1" applyFill="1"/>
    <xf numFmtId="0" fontId="206" fillId="166" borderId="0" xfId="65" applyFont="1" applyFill="1"/>
    <xf numFmtId="0" fontId="206" fillId="167" borderId="0" xfId="65" applyFont="1" applyFill="1"/>
    <xf numFmtId="0" fontId="206" fillId="168" borderId="0" xfId="65" applyFont="1" applyFill="1"/>
    <xf numFmtId="0" fontId="206" fillId="169" borderId="0" xfId="65" applyFont="1" applyFill="1"/>
    <xf numFmtId="0" fontId="206" fillId="170" borderId="0" xfId="65" applyFont="1" applyFill="1"/>
    <xf numFmtId="0" fontId="206" fillId="171" borderId="0" xfId="65" applyFont="1" applyFill="1"/>
    <xf numFmtId="0" fontId="206" fillId="172" borderId="0" xfId="65" applyFont="1" applyFill="1"/>
    <xf numFmtId="0" fontId="206" fillId="173" borderId="0" xfId="65" applyFont="1" applyFill="1"/>
    <xf numFmtId="0" fontId="206" fillId="174" borderId="0" xfId="65" applyFont="1" applyFill="1"/>
    <xf numFmtId="0" fontId="206" fillId="175" borderId="0" xfId="65" applyFont="1" applyFill="1"/>
    <xf numFmtId="0" fontId="206" fillId="176" borderId="0" xfId="65" applyFont="1" applyFill="1"/>
    <xf numFmtId="0" fontId="206" fillId="177" borderId="0" xfId="65" applyFont="1" applyFill="1"/>
    <xf numFmtId="0" fontId="206" fillId="178" borderId="0" xfId="65" applyFont="1" applyFill="1"/>
    <xf numFmtId="0" fontId="206" fillId="179" borderId="0" xfId="65" applyFont="1" applyFill="1"/>
    <xf numFmtId="0" fontId="206" fillId="180" borderId="0" xfId="65" applyFont="1" applyFill="1"/>
    <xf numFmtId="0" fontId="206" fillId="181" borderId="0" xfId="65" applyFont="1" applyFill="1"/>
    <xf numFmtId="0" fontId="206" fillId="182" borderId="0" xfId="65" applyFont="1" applyFill="1"/>
    <xf numFmtId="0" fontId="206" fillId="183" borderId="0" xfId="65" applyFont="1" applyFill="1"/>
    <xf numFmtId="0" fontId="206" fillId="184" borderId="0" xfId="65" applyFont="1" applyFill="1"/>
    <xf numFmtId="0" fontId="206" fillId="185" borderId="0" xfId="65" applyFont="1" applyFill="1"/>
    <xf numFmtId="0" fontId="206" fillId="186" borderId="0" xfId="65" applyFont="1" applyFill="1"/>
    <xf numFmtId="0" fontId="206" fillId="187" borderId="0" xfId="65" applyFont="1" applyFill="1"/>
    <xf numFmtId="0" fontId="206" fillId="188" borderId="0" xfId="65" applyFont="1" applyFill="1"/>
    <xf numFmtId="0" fontId="206" fillId="189" borderId="0" xfId="65" applyFont="1" applyFill="1"/>
    <xf numFmtId="0" fontId="206" fillId="190" borderId="0" xfId="65" applyFont="1" applyFill="1"/>
    <xf numFmtId="0" fontId="206" fillId="191" borderId="0" xfId="65" applyFont="1" applyFill="1"/>
    <xf numFmtId="0" fontId="206" fillId="192" borderId="0" xfId="65" applyFont="1" applyFill="1"/>
    <xf numFmtId="0" fontId="206" fillId="193" borderId="0" xfId="65" applyFont="1" applyFill="1"/>
    <xf numFmtId="0" fontId="206" fillId="194" borderId="0" xfId="65" applyFont="1" applyFill="1"/>
    <xf numFmtId="0" fontId="206" fillId="195" borderId="0" xfId="65" applyFont="1" applyFill="1"/>
    <xf numFmtId="0" fontId="206" fillId="196" borderId="0" xfId="65" applyFont="1" applyFill="1"/>
    <xf numFmtId="0" fontId="206" fillId="197" borderId="0" xfId="65" applyFont="1" applyFill="1"/>
    <xf numFmtId="0" fontId="206" fillId="198" borderId="0" xfId="65" applyFont="1" applyFill="1"/>
    <xf numFmtId="0" fontId="206" fillId="199" borderId="0" xfId="65" applyFont="1" applyFill="1"/>
    <xf numFmtId="0" fontId="206" fillId="200" borderId="0" xfId="65" applyFont="1" applyFill="1"/>
    <xf numFmtId="0" fontId="206" fillId="46" borderId="0" xfId="65" applyFont="1" applyFill="1"/>
    <xf numFmtId="0" fontId="206" fillId="69" borderId="0" xfId="65" applyFont="1" applyFill="1"/>
    <xf numFmtId="0" fontId="206" fillId="201" borderId="0" xfId="65" applyFont="1" applyFill="1"/>
    <xf numFmtId="0" fontId="206" fillId="202" borderId="0" xfId="65" applyFont="1" applyFill="1"/>
    <xf numFmtId="0" fontId="206" fillId="203" borderId="0" xfId="65" applyFont="1" applyFill="1"/>
    <xf numFmtId="0" fontId="206" fillId="204" borderId="0" xfId="65" applyFont="1" applyFill="1"/>
    <xf numFmtId="0" fontId="206" fillId="205" borderId="0" xfId="65" applyFont="1" applyFill="1"/>
    <xf numFmtId="0" fontId="206" fillId="206" borderId="0" xfId="65" applyFont="1" applyFill="1"/>
    <xf numFmtId="0" fontId="206" fillId="207" borderId="0" xfId="65" applyFont="1" applyFill="1"/>
    <xf numFmtId="0" fontId="206" fillId="208" borderId="0" xfId="65" applyFont="1" applyFill="1"/>
    <xf numFmtId="0" fontId="206" fillId="209" borderId="0" xfId="65" applyFont="1" applyFill="1"/>
    <xf numFmtId="0" fontId="206" fillId="210" borderId="0" xfId="65" applyFont="1" applyFill="1"/>
    <xf numFmtId="0" fontId="206" fillId="211" borderId="0" xfId="65" applyFont="1" applyFill="1"/>
    <xf numFmtId="0" fontId="206" fillId="212" borderId="0" xfId="65" applyFont="1" applyFill="1"/>
    <xf numFmtId="0" fontId="206" fillId="213" borderId="0" xfId="65" applyFont="1" applyFill="1"/>
    <xf numFmtId="0" fontId="206" fillId="214" borderId="0" xfId="65" applyFont="1" applyFill="1"/>
    <xf numFmtId="0" fontId="206" fillId="215" borderId="0" xfId="65" applyFont="1" applyFill="1"/>
    <xf numFmtId="0" fontId="206" fillId="216" borderId="0" xfId="65" applyFont="1" applyFill="1"/>
    <xf numFmtId="0" fontId="206" fillId="217" borderId="0" xfId="65" applyFont="1" applyFill="1"/>
    <xf numFmtId="0" fontId="206" fillId="218" borderId="0" xfId="65" applyFont="1" applyFill="1"/>
    <xf numFmtId="0" fontId="206" fillId="219" borderId="0" xfId="65" applyFont="1" applyFill="1"/>
    <xf numFmtId="0" fontId="206" fillId="220" borderId="0" xfId="65" applyFont="1" applyFill="1"/>
    <xf numFmtId="0" fontId="206" fillId="221" borderId="0" xfId="65" applyFont="1" applyFill="1"/>
    <xf numFmtId="0" fontId="206" fillId="222" borderId="0" xfId="65" applyFont="1" applyFill="1"/>
    <xf numFmtId="0" fontId="206" fillId="223" borderId="0" xfId="65" applyFont="1" applyFill="1"/>
    <xf numFmtId="0" fontId="206" fillId="224" borderId="0" xfId="65" applyFont="1" applyFill="1"/>
    <xf numFmtId="0" fontId="206" fillId="225" borderId="0" xfId="65" applyFont="1" applyFill="1"/>
    <xf numFmtId="0" fontId="206" fillId="226" borderId="0" xfId="65" applyFont="1" applyFill="1"/>
    <xf numFmtId="0" fontId="206" fillId="227" borderId="0" xfId="65" applyFont="1" applyFill="1"/>
    <xf numFmtId="0" fontId="206" fillId="228" borderId="0" xfId="65" applyFont="1" applyFill="1"/>
    <xf numFmtId="0" fontId="206" fillId="229" borderId="0" xfId="65" applyFont="1" applyFill="1"/>
    <xf numFmtId="0" fontId="206" fillId="230" borderId="0" xfId="65" applyFont="1" applyFill="1"/>
    <xf numFmtId="0" fontId="206" fillId="231" borderId="0" xfId="65" applyFont="1" applyFill="1"/>
    <xf numFmtId="0" fontId="206" fillId="232" borderId="0" xfId="65" applyFont="1" applyFill="1"/>
    <xf numFmtId="0" fontId="206" fillId="233" borderId="0" xfId="65" applyFont="1" applyFill="1"/>
    <xf numFmtId="0" fontId="206" fillId="234" borderId="0" xfId="65" applyFont="1" applyFill="1"/>
    <xf numFmtId="0" fontId="206" fillId="235" borderId="0" xfId="65" applyFont="1" applyFill="1"/>
    <xf numFmtId="0" fontId="206" fillId="236" borderId="0" xfId="65" applyFont="1" applyFill="1"/>
    <xf numFmtId="0" fontId="206" fillId="237" borderId="0" xfId="65" applyFont="1" applyFill="1"/>
    <xf numFmtId="0" fontId="206" fillId="238" borderId="0" xfId="65" applyFont="1" applyFill="1"/>
    <xf numFmtId="0" fontId="206" fillId="239" borderId="0" xfId="65" applyFont="1" applyFill="1"/>
    <xf numFmtId="0" fontId="206" fillId="240" borderId="0" xfId="65" applyFont="1" applyFill="1"/>
    <xf numFmtId="0" fontId="206" fillId="241" borderId="0" xfId="65" applyFont="1" applyFill="1"/>
    <xf numFmtId="0" fontId="206" fillId="242" borderId="0" xfId="65" applyFont="1" applyFill="1"/>
    <xf numFmtId="0" fontId="206" fillId="243" borderId="0" xfId="65" applyFont="1" applyFill="1"/>
    <xf numFmtId="0" fontId="206" fillId="244" borderId="0" xfId="65" applyFont="1" applyFill="1"/>
    <xf numFmtId="0" fontId="206" fillId="245" borderId="0" xfId="65" applyFont="1" applyFill="1"/>
    <xf numFmtId="0" fontId="206" fillId="246" borderId="0" xfId="65" applyFont="1" applyFill="1"/>
    <xf numFmtId="0" fontId="206" fillId="247" borderId="0" xfId="65" applyFont="1" applyFill="1"/>
    <xf numFmtId="0" fontId="206" fillId="248" borderId="0" xfId="65" applyFont="1" applyFill="1"/>
    <xf numFmtId="0" fontId="206" fillId="249" borderId="0" xfId="65" applyFont="1" applyFill="1"/>
    <xf numFmtId="0" fontId="206" fillId="250" borderId="0" xfId="65" applyFont="1" applyFill="1"/>
    <xf numFmtId="0" fontId="206" fillId="251" borderId="0" xfId="65" applyFont="1" applyFill="1"/>
    <xf numFmtId="0" fontId="206" fillId="252" borderId="0" xfId="65" applyFont="1" applyFill="1"/>
    <xf numFmtId="0" fontId="206" fillId="253" borderId="0" xfId="65" applyFont="1" applyFill="1"/>
    <xf numFmtId="0" fontId="206" fillId="254" borderId="0" xfId="65" applyFont="1" applyFill="1"/>
    <xf numFmtId="0" fontId="206" fillId="255" borderId="0" xfId="65" applyFont="1" applyFill="1"/>
    <xf numFmtId="0" fontId="206" fillId="256" borderId="0" xfId="65" applyFont="1" applyFill="1"/>
    <xf numFmtId="0" fontId="206" fillId="257" borderId="0" xfId="65" applyFont="1" applyFill="1"/>
    <xf numFmtId="0" fontId="206" fillId="258" borderId="0" xfId="65" applyFont="1" applyFill="1"/>
    <xf numFmtId="0" fontId="206" fillId="259" borderId="0" xfId="65" applyFont="1" applyFill="1"/>
    <xf numFmtId="0" fontId="206" fillId="260" borderId="0" xfId="65" applyFont="1" applyFill="1"/>
    <xf numFmtId="0" fontId="206" fillId="261" borderId="0" xfId="65" applyFont="1" applyFill="1"/>
    <xf numFmtId="0" fontId="206" fillId="262" borderId="0" xfId="65" applyFont="1" applyFill="1"/>
    <xf numFmtId="0" fontId="206" fillId="263" borderId="0" xfId="65" applyFont="1" applyFill="1"/>
    <xf numFmtId="0" fontId="206" fillId="264" borderId="0" xfId="65" applyFont="1" applyFill="1"/>
    <xf numFmtId="0" fontId="206" fillId="265" borderId="0" xfId="65" applyFont="1" applyFill="1"/>
    <xf numFmtId="0" fontId="206" fillId="266" borderId="0" xfId="65" applyFont="1" applyFill="1"/>
    <xf numFmtId="0" fontId="206" fillId="267" borderId="0" xfId="65" applyFont="1" applyFill="1"/>
    <xf numFmtId="0" fontId="206" fillId="268" borderId="0" xfId="65" applyFont="1" applyFill="1"/>
    <xf numFmtId="0" fontId="206" fillId="269" borderId="0" xfId="65" applyFont="1" applyFill="1"/>
    <xf numFmtId="0" fontId="206" fillId="270" borderId="0" xfId="65" applyFont="1" applyFill="1"/>
    <xf numFmtId="0" fontId="206" fillId="271" borderId="0" xfId="65" applyFont="1" applyFill="1"/>
    <xf numFmtId="0" fontId="206" fillId="272" borderId="0" xfId="65" applyFont="1" applyFill="1"/>
    <xf numFmtId="0" fontId="206" fillId="273" borderId="0" xfId="65" applyFont="1" applyFill="1"/>
    <xf numFmtId="0" fontId="206" fillId="274" borderId="0" xfId="65" applyFont="1" applyFill="1"/>
    <xf numFmtId="0" fontId="206" fillId="275" borderId="0" xfId="65" applyFont="1" applyFill="1"/>
    <xf numFmtId="0" fontId="206" fillId="276" borderId="0" xfId="65" applyFont="1" applyFill="1"/>
    <xf numFmtId="0" fontId="206" fillId="277" borderId="0" xfId="65" applyFont="1" applyFill="1"/>
    <xf numFmtId="0" fontId="206" fillId="278" borderId="0" xfId="65" applyFont="1" applyFill="1"/>
    <xf numFmtId="0" fontId="206" fillId="279" borderId="0" xfId="65" applyFont="1" applyFill="1"/>
    <xf numFmtId="0" fontId="206" fillId="280" borderId="0" xfId="65" applyFont="1" applyFill="1"/>
    <xf numFmtId="0" fontId="206" fillId="281" borderId="0" xfId="65" applyFont="1" applyFill="1"/>
    <xf numFmtId="0" fontId="206" fillId="282" borderId="0" xfId="65" applyFont="1" applyFill="1"/>
    <xf numFmtId="0" fontId="206" fillId="283" borderId="0" xfId="65" applyFont="1" applyFill="1"/>
    <xf numFmtId="0" fontId="206" fillId="284" borderId="0" xfId="65" applyFont="1" applyFill="1"/>
    <xf numFmtId="0" fontId="206" fillId="285" borderId="0" xfId="65" applyFont="1" applyFill="1"/>
    <xf numFmtId="0" fontId="206" fillId="286" borderId="0" xfId="65" applyFont="1" applyFill="1"/>
    <xf numFmtId="0" fontId="206" fillId="287" borderId="0" xfId="65" applyFont="1" applyFill="1"/>
    <xf numFmtId="0" fontId="206" fillId="288" borderId="0" xfId="65" applyFont="1" applyFill="1"/>
    <xf numFmtId="0" fontId="206" fillId="289" borderId="0" xfId="65" applyFont="1" applyFill="1"/>
    <xf numFmtId="0" fontId="206" fillId="290" borderId="0" xfId="65" applyFont="1" applyFill="1"/>
    <xf numFmtId="0" fontId="206" fillId="291" borderId="0" xfId="65" applyFont="1" applyFill="1"/>
    <xf numFmtId="0" fontId="206" fillId="292" borderId="0" xfId="65" applyFont="1" applyFill="1"/>
    <xf numFmtId="0" fontId="206" fillId="293" borderId="0" xfId="65" applyFont="1" applyFill="1"/>
    <xf numFmtId="0" fontId="206" fillId="294" borderId="0" xfId="65" applyFont="1" applyFill="1"/>
    <xf numFmtId="0" fontId="206" fillId="295" borderId="0" xfId="65" applyFont="1" applyFill="1"/>
    <xf numFmtId="0" fontId="206" fillId="296" borderId="0" xfId="65" applyFont="1" applyFill="1"/>
    <xf numFmtId="0" fontId="206" fillId="297" borderId="0" xfId="65" applyFont="1" applyFill="1"/>
    <xf numFmtId="0" fontId="206" fillId="298" borderId="0" xfId="65" applyFont="1" applyFill="1"/>
    <xf numFmtId="0" fontId="206" fillId="299" borderId="0" xfId="65" applyFont="1" applyFill="1"/>
    <xf numFmtId="0" fontId="206" fillId="300" borderId="0" xfId="65" applyFont="1" applyFill="1"/>
    <xf numFmtId="0" fontId="206" fillId="301" borderId="0" xfId="65" applyFont="1" applyFill="1"/>
    <xf numFmtId="0" fontId="206" fillId="302" borderId="0" xfId="65" applyFont="1" applyFill="1"/>
    <xf numFmtId="0" fontId="206" fillId="303" borderId="0" xfId="65" applyFont="1" applyFill="1"/>
    <xf numFmtId="0" fontId="206" fillId="304" borderId="0" xfId="65" applyFont="1" applyFill="1"/>
    <xf numFmtId="0" fontId="206" fillId="305" borderId="0" xfId="65" applyFont="1" applyFill="1"/>
    <xf numFmtId="0" fontId="206" fillId="306" borderId="0" xfId="65" applyFont="1" applyFill="1"/>
    <xf numFmtId="0" fontId="206" fillId="307" borderId="0" xfId="65" applyFont="1" applyFill="1"/>
    <xf numFmtId="0" fontId="206" fillId="308" borderId="0" xfId="65" applyFont="1" applyFill="1"/>
    <xf numFmtId="0" fontId="206" fillId="309" borderId="0" xfId="65" applyFont="1" applyFill="1"/>
    <xf numFmtId="0" fontId="206" fillId="310" borderId="0" xfId="65" applyFont="1" applyFill="1"/>
    <xf numFmtId="0" fontId="206" fillId="311" borderId="0" xfId="65" applyFont="1" applyFill="1"/>
    <xf numFmtId="0" fontId="206" fillId="312" borderId="0" xfId="65" applyFont="1" applyFill="1"/>
    <xf numFmtId="0" fontId="206" fillId="313" borderId="0" xfId="65" applyFont="1" applyFill="1"/>
    <xf numFmtId="0" fontId="206" fillId="314" borderId="0" xfId="65" applyFont="1" applyFill="1"/>
    <xf numFmtId="0" fontId="206" fillId="315" borderId="0" xfId="65" applyFont="1" applyFill="1"/>
    <xf numFmtId="0" fontId="206" fillId="316" borderId="0" xfId="65" applyFont="1" applyFill="1"/>
    <xf numFmtId="0" fontId="206" fillId="317" borderId="0" xfId="65" applyFont="1" applyFill="1"/>
    <xf numFmtId="0" fontId="206" fillId="318" borderId="0" xfId="65" applyFont="1" applyFill="1"/>
    <xf numFmtId="0" fontId="206" fillId="319" borderId="0" xfId="65" applyFont="1" applyFill="1"/>
    <xf numFmtId="0" fontId="206" fillId="320" borderId="0" xfId="65" applyFont="1" applyFill="1"/>
    <xf numFmtId="0" fontId="206" fillId="321" borderId="0" xfId="65" applyFont="1" applyFill="1"/>
    <xf numFmtId="0" fontId="206" fillId="322" borderId="0" xfId="65" applyFont="1" applyFill="1"/>
    <xf numFmtId="0" fontId="206" fillId="323" borderId="0" xfId="65" applyFont="1" applyFill="1"/>
    <xf numFmtId="0" fontId="206" fillId="324" borderId="0" xfId="65" applyFont="1" applyFill="1"/>
    <xf numFmtId="0" fontId="206" fillId="325" borderId="0" xfId="65" applyFont="1" applyFill="1"/>
    <xf numFmtId="0" fontId="206" fillId="326" borderId="0" xfId="65" applyFont="1" applyFill="1"/>
    <xf numFmtId="0" fontId="206" fillId="327" borderId="0" xfId="65" applyFont="1" applyFill="1"/>
    <xf numFmtId="0" fontId="206" fillId="328" borderId="0" xfId="65" applyFont="1" applyFill="1"/>
    <xf numFmtId="0" fontId="206" fillId="329" borderId="0" xfId="65" applyFont="1" applyFill="1"/>
    <xf numFmtId="0" fontId="206" fillId="330" borderId="0" xfId="65" applyFont="1" applyFill="1"/>
    <xf numFmtId="0" fontId="206" fillId="331" borderId="0" xfId="65" applyFont="1" applyFill="1"/>
    <xf numFmtId="0" fontId="206" fillId="332" borderId="0" xfId="65" applyFont="1" applyFill="1"/>
    <xf numFmtId="0" fontId="206" fillId="333" borderId="0" xfId="65" applyFont="1" applyFill="1"/>
    <xf numFmtId="0" fontId="206" fillId="334" borderId="0" xfId="65" applyFont="1" applyFill="1"/>
    <xf numFmtId="0" fontId="206" fillId="335" borderId="0" xfId="65" applyFont="1" applyFill="1"/>
    <xf numFmtId="0" fontId="206" fillId="336" borderId="0" xfId="65" applyFont="1" applyFill="1"/>
    <xf numFmtId="0" fontId="206" fillId="337" borderId="0" xfId="65" applyFont="1" applyFill="1"/>
    <xf numFmtId="0" fontId="206" fillId="338" borderId="0" xfId="65" applyFont="1" applyFill="1"/>
    <xf numFmtId="0" fontId="206" fillId="339" borderId="0" xfId="65" applyFont="1" applyFill="1"/>
    <xf numFmtId="0" fontId="206" fillId="340" borderId="0" xfId="65" applyFont="1" applyFill="1"/>
    <xf numFmtId="0" fontId="206" fillId="341" borderId="0" xfId="65" applyFont="1" applyFill="1"/>
    <xf numFmtId="0" fontId="206" fillId="342" borderId="0" xfId="65" applyFont="1" applyFill="1"/>
    <xf numFmtId="0" fontId="206" fillId="343" borderId="0" xfId="65" applyFont="1" applyFill="1"/>
    <xf numFmtId="0" fontId="206" fillId="344" borderId="0" xfId="65" applyFont="1" applyFill="1"/>
    <xf numFmtId="0" fontId="206" fillId="345" borderId="0" xfId="65" applyFont="1" applyFill="1"/>
    <xf numFmtId="0" fontId="206" fillId="346" borderId="0" xfId="65" applyFont="1" applyFill="1"/>
    <xf numFmtId="0" fontId="206" fillId="347" borderId="0" xfId="65" applyFont="1" applyFill="1"/>
    <xf numFmtId="0" fontId="206" fillId="348" borderId="0" xfId="65" applyFont="1" applyFill="1"/>
    <xf numFmtId="0" fontId="206" fillId="349" borderId="0" xfId="65" applyFont="1" applyFill="1"/>
    <xf numFmtId="0" fontId="206" fillId="350" borderId="0" xfId="65" applyFont="1" applyFill="1"/>
    <xf numFmtId="0" fontId="206" fillId="351" borderId="0" xfId="65" applyFont="1" applyFill="1"/>
    <xf numFmtId="0" fontId="206" fillId="352" borderId="0" xfId="65" applyFont="1" applyFill="1"/>
    <xf numFmtId="0" fontId="206" fillId="353" borderId="0" xfId="65" applyFont="1" applyFill="1"/>
    <xf numFmtId="0" fontId="206" fillId="354" borderId="0" xfId="65" applyFont="1" applyFill="1"/>
    <xf numFmtId="0" fontId="206" fillId="355" borderId="0" xfId="65" applyFont="1" applyFill="1"/>
    <xf numFmtId="0" fontId="206" fillId="356" borderId="0" xfId="65" applyFont="1" applyFill="1"/>
    <xf numFmtId="0" fontId="206" fillId="357" borderId="0" xfId="65" applyFont="1" applyFill="1"/>
    <xf numFmtId="0" fontId="206" fillId="358" borderId="0" xfId="65" applyFont="1" applyFill="1"/>
    <xf numFmtId="0" fontId="206" fillId="359" borderId="0" xfId="65" applyFont="1" applyFill="1"/>
    <xf numFmtId="0" fontId="206" fillId="360" borderId="0" xfId="65" applyFont="1" applyFill="1"/>
    <xf numFmtId="0" fontId="206" fillId="361" borderId="0" xfId="65" applyFont="1" applyFill="1"/>
    <xf numFmtId="0" fontId="206" fillId="362" borderId="0" xfId="65" applyFont="1" applyFill="1"/>
    <xf numFmtId="0" fontId="206" fillId="363" borderId="0" xfId="65" applyFont="1" applyFill="1"/>
    <xf numFmtId="0" fontId="206" fillId="364" borderId="0" xfId="65" applyFont="1" applyFill="1"/>
    <xf numFmtId="0" fontId="206" fillId="365" borderId="0" xfId="65" applyFont="1" applyFill="1"/>
    <xf numFmtId="0" fontId="206" fillId="366" borderId="0" xfId="65" applyFont="1" applyFill="1"/>
    <xf numFmtId="0" fontId="206" fillId="367" borderId="0" xfId="65" applyFont="1" applyFill="1"/>
    <xf numFmtId="0" fontId="206" fillId="368" borderId="0" xfId="65" applyFont="1" applyFill="1"/>
    <xf numFmtId="0" fontId="206" fillId="369" borderId="0" xfId="65" applyFont="1" applyFill="1"/>
    <xf numFmtId="0" fontId="206" fillId="370" borderId="0" xfId="65" applyFont="1" applyFill="1"/>
    <xf numFmtId="0" fontId="206" fillId="371" borderId="0" xfId="65" applyFont="1" applyFill="1"/>
    <xf numFmtId="0" fontId="206" fillId="372" borderId="0" xfId="65" applyFont="1" applyFill="1"/>
    <xf numFmtId="0" fontId="206" fillId="373" borderId="0" xfId="65" applyFont="1" applyFill="1"/>
    <xf numFmtId="0" fontId="206" fillId="374" borderId="0" xfId="65" applyFont="1" applyFill="1"/>
    <xf numFmtId="0" fontId="206" fillId="375" borderId="0" xfId="65" applyFont="1" applyFill="1"/>
    <xf numFmtId="0" fontId="206" fillId="376" borderId="0" xfId="65" applyFont="1" applyFill="1"/>
    <xf numFmtId="0" fontId="206" fillId="377" borderId="0" xfId="65" applyFont="1" applyFill="1"/>
    <xf numFmtId="0" fontId="206" fillId="378" borderId="0" xfId="65" applyFont="1" applyFill="1"/>
    <xf numFmtId="0" fontId="206" fillId="379" borderId="0" xfId="65" applyFont="1" applyFill="1"/>
    <xf numFmtId="0" fontId="206" fillId="380" borderId="0" xfId="65" applyFont="1" applyFill="1"/>
    <xf numFmtId="0" fontId="206" fillId="381" borderId="0" xfId="65" applyFont="1" applyFill="1"/>
    <xf numFmtId="0" fontId="206" fillId="382" borderId="0" xfId="65" applyFont="1" applyFill="1"/>
    <xf numFmtId="0" fontId="206" fillId="383" borderId="0" xfId="65" applyFont="1" applyFill="1"/>
    <xf numFmtId="0" fontId="206" fillId="384" borderId="0" xfId="65" applyFont="1" applyFill="1"/>
    <xf numFmtId="0" fontId="206" fillId="385" borderId="0" xfId="65" applyFont="1" applyFill="1"/>
    <xf numFmtId="0" fontId="206" fillId="386" borderId="0" xfId="65" applyFont="1" applyFill="1"/>
    <xf numFmtId="0" fontId="206" fillId="387" borderId="0" xfId="65" applyFont="1" applyFill="1"/>
    <xf numFmtId="0" fontId="206" fillId="388" borderId="0" xfId="65" applyFont="1" applyFill="1"/>
    <xf numFmtId="0" fontId="206" fillId="389" borderId="0" xfId="65" applyFont="1" applyFill="1"/>
    <xf numFmtId="0" fontId="206" fillId="390" borderId="0" xfId="65" applyFont="1" applyFill="1"/>
    <xf numFmtId="0" fontId="206" fillId="391" borderId="0" xfId="65" applyFont="1" applyFill="1"/>
    <xf numFmtId="0" fontId="206" fillId="392" borderId="0" xfId="65" applyFont="1" applyFill="1"/>
    <xf numFmtId="0" fontId="206" fillId="393" borderId="0" xfId="65" applyFont="1" applyFill="1"/>
    <xf numFmtId="0" fontId="206" fillId="394" borderId="0" xfId="65" applyFont="1" applyFill="1"/>
    <xf numFmtId="0" fontId="206" fillId="395" borderId="0" xfId="65" applyFont="1" applyFill="1"/>
    <xf numFmtId="0" fontId="206" fillId="396" borderId="0" xfId="65" applyFont="1" applyFill="1"/>
    <xf numFmtId="0" fontId="206" fillId="397" borderId="0" xfId="65" applyFont="1" applyFill="1"/>
    <xf numFmtId="0" fontId="206" fillId="398" borderId="0" xfId="65" applyFont="1" applyFill="1"/>
    <xf numFmtId="0" fontId="206" fillId="399" borderId="0" xfId="65" applyFont="1" applyFill="1"/>
    <xf numFmtId="0" fontId="206" fillId="400" borderId="0" xfId="65" applyFont="1" applyFill="1"/>
    <xf numFmtId="0" fontId="206" fillId="401" borderId="0" xfId="65" applyFont="1" applyFill="1"/>
    <xf numFmtId="0" fontId="206" fillId="402" borderId="0" xfId="65" applyFont="1" applyFill="1"/>
    <xf numFmtId="0" fontId="206" fillId="403" borderId="0" xfId="65" applyFont="1" applyFill="1"/>
    <xf numFmtId="0" fontId="206" fillId="404" borderId="0" xfId="65" applyFont="1" applyFill="1"/>
    <xf numFmtId="0" fontId="206" fillId="405" borderId="0" xfId="65" applyFont="1" applyFill="1"/>
    <xf numFmtId="0" fontId="206" fillId="406" borderId="0" xfId="65" applyFont="1" applyFill="1"/>
    <xf numFmtId="0" fontId="206" fillId="407" borderId="0" xfId="65" applyFont="1" applyFill="1"/>
    <xf numFmtId="0" fontId="206" fillId="408" borderId="0" xfId="65" applyFont="1" applyFill="1"/>
    <xf numFmtId="0" fontId="206" fillId="409" borderId="0" xfId="65" applyFont="1" applyFill="1"/>
    <xf numFmtId="0" fontId="206" fillId="410" borderId="0" xfId="65" applyFont="1" applyFill="1"/>
    <xf numFmtId="0" fontId="206" fillId="411" borderId="0" xfId="65" applyFont="1" applyFill="1"/>
    <xf numFmtId="0" fontId="206" fillId="412" borderId="0" xfId="65" applyFont="1" applyFill="1"/>
    <xf numFmtId="0" fontId="206" fillId="413" borderId="0" xfId="65" applyFont="1" applyFill="1"/>
    <xf numFmtId="0" fontId="206" fillId="414" borderId="0" xfId="65" applyFont="1" applyFill="1"/>
    <xf numFmtId="0" fontId="206" fillId="415" borderId="0" xfId="65" applyFont="1" applyFill="1"/>
    <xf numFmtId="0" fontId="206" fillId="416" borderId="0" xfId="65" applyFont="1" applyFill="1"/>
    <xf numFmtId="0" fontId="206" fillId="417" borderId="0" xfId="65" applyFont="1" applyFill="1"/>
    <xf numFmtId="0" fontId="206" fillId="418" borderId="0" xfId="65" applyFont="1" applyFill="1"/>
    <xf numFmtId="0" fontId="206" fillId="419" borderId="0" xfId="65" applyFont="1" applyFill="1"/>
    <xf numFmtId="0" fontId="206" fillId="420" borderId="0" xfId="65" applyFont="1" applyFill="1"/>
    <xf numFmtId="0" fontId="206" fillId="421" borderId="0" xfId="65" applyFont="1" applyFill="1"/>
    <xf numFmtId="0" fontId="206" fillId="422" borderId="0" xfId="65" applyFont="1" applyFill="1"/>
    <xf numFmtId="0" fontId="206" fillId="423" borderId="0" xfId="65" applyFont="1" applyFill="1"/>
    <xf numFmtId="0" fontId="206" fillId="51" borderId="0" xfId="65" applyFont="1" applyFill="1"/>
    <xf numFmtId="0" fontId="206" fillId="424" borderId="0" xfId="65" applyFont="1" applyFill="1"/>
    <xf numFmtId="0" fontId="206" fillId="425" borderId="0" xfId="65" applyFont="1" applyFill="1"/>
    <xf numFmtId="0" fontId="206" fillId="426" borderId="0" xfId="65" applyFont="1" applyFill="1"/>
    <xf numFmtId="0" fontId="206" fillId="427" borderId="0" xfId="65" applyFont="1" applyFill="1"/>
    <xf numFmtId="0" fontId="206" fillId="428" borderId="0" xfId="65" applyFont="1" applyFill="1"/>
    <xf numFmtId="0" fontId="206" fillId="429" borderId="0" xfId="65" applyFont="1" applyFill="1"/>
    <xf numFmtId="0" fontId="206" fillId="430" borderId="0" xfId="65" applyFont="1" applyFill="1"/>
    <xf numFmtId="0" fontId="206" fillId="431" borderId="0" xfId="65" applyFont="1" applyFill="1"/>
    <xf numFmtId="0" fontId="206" fillId="432" borderId="0" xfId="65" applyFont="1" applyFill="1"/>
    <xf numFmtId="0" fontId="206" fillId="433" borderId="0" xfId="65" applyFont="1" applyFill="1"/>
    <xf numFmtId="0" fontId="206" fillId="434" borderId="0" xfId="65" applyFont="1" applyFill="1"/>
    <xf numFmtId="0" fontId="206" fillId="435" borderId="0" xfId="65" applyFont="1" applyFill="1"/>
    <xf numFmtId="0" fontId="206" fillId="436" borderId="0" xfId="65" applyFont="1" applyFill="1"/>
    <xf numFmtId="0" fontId="206" fillId="437" borderId="0" xfId="65" applyFont="1" applyFill="1"/>
    <xf numFmtId="0" fontId="206" fillId="438" borderId="0" xfId="65" applyFont="1" applyFill="1"/>
    <xf numFmtId="0" fontId="206" fillId="439" borderId="0" xfId="65" applyFont="1" applyFill="1"/>
    <xf numFmtId="0" fontId="206" fillId="440" borderId="0" xfId="65" applyFont="1" applyFill="1"/>
    <xf numFmtId="0" fontId="206" fillId="441" borderId="0" xfId="65" applyFont="1" applyFill="1"/>
    <xf numFmtId="0" fontId="206" fillId="442" borderId="0" xfId="65" applyFont="1" applyFill="1"/>
    <xf numFmtId="0" fontId="206" fillId="443" borderId="0" xfId="65" applyFont="1" applyFill="1"/>
    <xf numFmtId="0" fontId="206" fillId="444" borderId="0" xfId="65" applyFont="1" applyFill="1"/>
    <xf numFmtId="0" fontId="206" fillId="445" borderId="0" xfId="65" applyFont="1" applyFill="1"/>
    <xf numFmtId="0" fontId="206" fillId="446" borderId="0" xfId="65" applyFont="1" applyFill="1"/>
    <xf numFmtId="0" fontId="206" fillId="447" borderId="0" xfId="65" applyFont="1" applyFill="1"/>
    <xf numFmtId="0" fontId="206" fillId="448" borderId="0" xfId="65" applyFont="1" applyFill="1"/>
    <xf numFmtId="0" fontId="206" fillId="449" borderId="0" xfId="65" applyFont="1" applyFill="1"/>
    <xf numFmtId="0" fontId="206" fillId="450" borderId="0" xfId="65" applyFont="1" applyFill="1"/>
    <xf numFmtId="0" fontId="206" fillId="451" borderId="0" xfId="65" applyFont="1" applyFill="1"/>
    <xf numFmtId="0" fontId="206" fillId="452" borderId="0" xfId="65" applyFont="1" applyFill="1"/>
    <xf numFmtId="0" fontId="206" fillId="453" borderId="0" xfId="65" applyFont="1" applyFill="1"/>
    <xf numFmtId="0" fontId="206" fillId="454" borderId="0" xfId="65" applyFont="1" applyFill="1"/>
    <xf numFmtId="0" fontId="206" fillId="455" borderId="0" xfId="65" applyFont="1" applyFill="1"/>
    <xf numFmtId="0" fontId="206" fillId="456" borderId="0" xfId="65" applyFont="1" applyFill="1"/>
    <xf numFmtId="0" fontId="206" fillId="457" borderId="0" xfId="65" applyFont="1" applyFill="1"/>
    <xf numFmtId="0" fontId="206" fillId="458" borderId="0" xfId="65" applyFont="1" applyFill="1"/>
    <xf numFmtId="0" fontId="206" fillId="459" borderId="0" xfId="65" applyFont="1" applyFill="1"/>
    <xf numFmtId="0" fontId="206" fillId="460" borderId="0" xfId="65" applyFont="1" applyFill="1"/>
    <xf numFmtId="0" fontId="206" fillId="461" borderId="0" xfId="65" applyFont="1" applyFill="1"/>
    <xf numFmtId="0" fontId="206" fillId="462" borderId="0" xfId="65" applyFont="1" applyFill="1"/>
    <xf numFmtId="0" fontId="206" fillId="463" borderId="0" xfId="65" applyFont="1" applyFill="1"/>
    <xf numFmtId="0" fontId="206" fillId="464" borderId="0" xfId="65" applyFont="1" applyFill="1"/>
    <xf numFmtId="0" fontId="206" fillId="465" borderId="0" xfId="65" applyFont="1" applyFill="1"/>
    <xf numFmtId="0" fontId="206" fillId="466" borderId="0" xfId="65" applyFont="1" applyFill="1"/>
    <xf numFmtId="0" fontId="206" fillId="467" borderId="0" xfId="65" applyFont="1" applyFill="1"/>
    <xf numFmtId="0" fontId="206" fillId="468" borderId="0" xfId="65" applyFont="1" applyFill="1"/>
    <xf numFmtId="0" fontId="206" fillId="469" borderId="0" xfId="65" applyFont="1" applyFill="1"/>
    <xf numFmtId="0" fontId="206" fillId="470" borderId="0" xfId="65" applyFont="1" applyFill="1"/>
    <xf numFmtId="0" fontId="206" fillId="471" borderId="0" xfId="65" applyFont="1" applyFill="1"/>
    <xf numFmtId="0" fontId="206" fillId="472" borderId="0" xfId="65" applyFont="1" applyFill="1"/>
    <xf numFmtId="0" fontId="206" fillId="473" borderId="0" xfId="65" applyFont="1" applyFill="1"/>
    <xf numFmtId="0" fontId="206" fillId="474" borderId="0" xfId="65" applyFont="1" applyFill="1"/>
    <xf numFmtId="0" fontId="206" fillId="475" borderId="0" xfId="65" applyFont="1" applyFill="1"/>
    <xf numFmtId="0" fontId="206" fillId="476" borderId="0" xfId="65" applyFont="1" applyFill="1"/>
    <xf numFmtId="0" fontId="206" fillId="477" borderId="0" xfId="65" applyFont="1" applyFill="1"/>
    <xf numFmtId="0" fontId="206" fillId="478" borderId="0" xfId="65" applyFont="1" applyFill="1"/>
    <xf numFmtId="0" fontId="206" fillId="479" borderId="0" xfId="65" applyFont="1" applyFill="1"/>
    <xf numFmtId="0" fontId="206" fillId="480" borderId="0" xfId="65" applyFont="1" applyFill="1"/>
    <xf numFmtId="0" fontId="206" fillId="481" borderId="0" xfId="65" applyFont="1" applyFill="1"/>
    <xf numFmtId="0" fontId="206" fillId="482" borderId="0" xfId="65" applyFont="1" applyFill="1"/>
    <xf numFmtId="0" fontId="206" fillId="483" borderId="0" xfId="65" applyFont="1" applyFill="1"/>
    <xf numFmtId="0" fontId="206" fillId="484" borderId="0" xfId="65" applyFont="1" applyFill="1"/>
    <xf numFmtId="0" fontId="206" fillId="485" borderId="0" xfId="65" applyFont="1" applyFill="1"/>
    <xf numFmtId="0" fontId="206" fillId="486" borderId="0" xfId="65" applyFont="1" applyFill="1"/>
    <xf numFmtId="0" fontId="206" fillId="487" borderId="0" xfId="65" applyFont="1" applyFill="1"/>
    <xf numFmtId="0" fontId="206" fillId="488" borderId="0" xfId="65" applyFont="1" applyFill="1"/>
    <xf numFmtId="0" fontId="206" fillId="489" borderId="0" xfId="65" applyFont="1" applyFill="1"/>
    <xf numFmtId="0" fontId="206" fillId="490" borderId="0" xfId="65" applyFont="1" applyFill="1"/>
    <xf numFmtId="0" fontId="206" fillId="491" borderId="0" xfId="65" applyFont="1" applyFill="1"/>
    <xf numFmtId="0" fontId="206" fillId="492" borderId="0" xfId="65" applyFont="1" applyFill="1"/>
    <xf numFmtId="0" fontId="206" fillId="493" borderId="0" xfId="65" applyFont="1" applyFill="1"/>
    <xf numFmtId="0" fontId="206" fillId="494" borderId="0" xfId="65" applyFont="1" applyFill="1"/>
    <xf numFmtId="0" fontId="206" fillId="495" borderId="0" xfId="65" applyFont="1" applyFill="1"/>
    <xf numFmtId="0" fontId="206" fillId="496" borderId="0" xfId="65" applyFont="1" applyFill="1"/>
    <xf numFmtId="0" fontId="206" fillId="497" borderId="0" xfId="65" applyFont="1" applyFill="1"/>
    <xf numFmtId="0" fontId="206" fillId="498" borderId="0" xfId="65" applyFont="1" applyFill="1"/>
    <xf numFmtId="0" fontId="206" fillId="499" borderId="0" xfId="65" applyFont="1" applyFill="1"/>
    <xf numFmtId="0" fontId="206" fillId="500" borderId="0" xfId="65" applyFont="1" applyFill="1"/>
    <xf numFmtId="0" fontId="206" fillId="501" borderId="0" xfId="65" applyFont="1" applyFill="1"/>
    <xf numFmtId="0" fontId="206" fillId="502" borderId="0" xfId="65" applyFont="1" applyFill="1"/>
    <xf numFmtId="0" fontId="206" fillId="503" borderId="0" xfId="65" applyFont="1" applyFill="1"/>
    <xf numFmtId="0" fontId="206" fillId="504" borderId="0" xfId="65" applyFont="1" applyFill="1"/>
    <xf numFmtId="0" fontId="206" fillId="505" borderId="0" xfId="65" applyFont="1" applyFill="1"/>
    <xf numFmtId="0" fontId="206" fillId="506" borderId="0" xfId="65" applyFont="1" applyFill="1"/>
    <xf numFmtId="0" fontId="206" fillId="507" borderId="0" xfId="65" applyFont="1" applyFill="1"/>
    <xf numFmtId="0" fontId="206" fillId="508" borderId="0" xfId="65" applyFont="1" applyFill="1"/>
    <xf numFmtId="0" fontId="206" fillId="509" borderId="0" xfId="65" applyFont="1" applyFill="1"/>
    <xf numFmtId="0" fontId="206" fillId="510" borderId="0" xfId="65" applyFont="1" applyFill="1"/>
    <xf numFmtId="0" fontId="206" fillId="511" borderId="0" xfId="65" applyFont="1" applyFill="1"/>
    <xf numFmtId="0" fontId="206" fillId="512" borderId="0" xfId="65" applyFont="1" applyFill="1"/>
    <xf numFmtId="0" fontId="206" fillId="513" borderId="0" xfId="65" applyFont="1" applyFill="1"/>
    <xf numFmtId="0" fontId="206" fillId="514" borderId="0" xfId="65" applyFont="1" applyFill="1"/>
    <xf numFmtId="0" fontId="206" fillId="515" borderId="0" xfId="65" applyFont="1" applyFill="1"/>
    <xf numFmtId="0" fontId="206" fillId="516" borderId="0" xfId="65" applyFont="1" applyFill="1"/>
    <xf numFmtId="0" fontId="206" fillId="517" borderId="0" xfId="65" applyFont="1" applyFill="1"/>
    <xf numFmtId="0" fontId="206" fillId="518" borderId="0" xfId="65" applyFont="1" applyFill="1"/>
    <xf numFmtId="0" fontId="206" fillId="519" borderId="0" xfId="65" applyFont="1" applyFill="1"/>
    <xf numFmtId="0" fontId="206" fillId="520" borderId="0" xfId="65" applyFont="1" applyFill="1"/>
    <xf numFmtId="0" fontId="206" fillId="521" borderId="0" xfId="65" applyFont="1" applyFill="1"/>
    <xf numFmtId="0" fontId="206" fillId="522" borderId="0" xfId="65" applyFont="1" applyFill="1"/>
    <xf numFmtId="0" fontId="206" fillId="523" borderId="0" xfId="65" applyFont="1" applyFill="1"/>
    <xf numFmtId="0" fontId="206" fillId="524" borderId="0" xfId="65" applyFont="1" applyFill="1"/>
    <xf numFmtId="0" fontId="206" fillId="525" borderId="0" xfId="65" applyFont="1" applyFill="1"/>
    <xf numFmtId="0" fontId="206" fillId="526" borderId="0" xfId="65" applyFont="1" applyFill="1"/>
    <xf numFmtId="0" fontId="206" fillId="527" borderId="0" xfId="65" applyFont="1" applyFill="1"/>
    <xf numFmtId="0" fontId="206" fillId="528" borderId="0" xfId="65" applyFont="1" applyFill="1"/>
    <xf numFmtId="0" fontId="206" fillId="529" borderId="0" xfId="65" applyFont="1" applyFill="1"/>
    <xf numFmtId="0" fontId="206" fillId="530" borderId="0" xfId="65" applyFont="1" applyFill="1"/>
    <xf numFmtId="0" fontId="206" fillId="531" borderId="0" xfId="65" applyFont="1" applyFill="1"/>
    <xf numFmtId="0" fontId="206" fillId="532" borderId="0" xfId="65" applyFont="1" applyFill="1"/>
    <xf numFmtId="0" fontId="206" fillId="533" borderId="0" xfId="65" applyFont="1" applyFill="1"/>
    <xf numFmtId="0" fontId="206" fillId="534" borderId="0" xfId="65" applyFont="1" applyFill="1"/>
    <xf numFmtId="0" fontId="206" fillId="48" borderId="0" xfId="65" applyFont="1" applyFill="1"/>
    <xf numFmtId="0" fontId="206" fillId="535" borderId="0" xfId="65" applyFont="1" applyFill="1"/>
    <xf numFmtId="0" fontId="206" fillId="536" borderId="0" xfId="65" applyFont="1" applyFill="1"/>
    <xf numFmtId="0" fontId="206" fillId="537" borderId="0" xfId="65" applyFont="1" applyFill="1"/>
    <xf numFmtId="0" fontId="206" fillId="538" borderId="0" xfId="65" applyFont="1" applyFill="1"/>
    <xf numFmtId="0" fontId="206" fillId="539" borderId="0" xfId="65" applyFont="1" applyFill="1"/>
    <xf numFmtId="0" fontId="206" fillId="540" borderId="0" xfId="65" applyFont="1" applyFill="1"/>
    <xf numFmtId="0" fontId="206" fillId="541" borderId="0" xfId="65" applyFont="1" applyFill="1"/>
    <xf numFmtId="0" fontId="206" fillId="542" borderId="0" xfId="65" applyFont="1" applyFill="1"/>
    <xf numFmtId="0" fontId="206" fillId="543" borderId="0" xfId="65" applyFont="1" applyFill="1"/>
    <xf numFmtId="0" fontId="206" fillId="544" borderId="0" xfId="65" applyFont="1" applyFill="1"/>
    <xf numFmtId="0" fontId="206" fillId="545" borderId="0" xfId="65" applyFont="1" applyFill="1"/>
    <xf numFmtId="0" fontId="206" fillId="546" borderId="0" xfId="65" applyFont="1" applyFill="1"/>
    <xf numFmtId="0" fontId="206" fillId="547" borderId="0" xfId="65" applyFont="1" applyFill="1"/>
    <xf numFmtId="0" fontId="206" fillId="548" borderId="0" xfId="65" applyFont="1" applyFill="1"/>
    <xf numFmtId="0" fontId="206" fillId="549" borderId="0" xfId="65" applyFont="1" applyFill="1"/>
    <xf numFmtId="0" fontId="206" fillId="550" borderId="0" xfId="65" applyFont="1" applyFill="1"/>
    <xf numFmtId="0" fontId="206" fillId="551" borderId="0" xfId="65" applyFont="1" applyFill="1"/>
    <xf numFmtId="0" fontId="206" fillId="552" borderId="0" xfId="65" applyFont="1" applyFill="1"/>
    <xf numFmtId="0" fontId="206" fillId="553" borderId="0" xfId="65" applyFont="1" applyFill="1"/>
    <xf numFmtId="0" fontId="206" fillId="554" borderId="0" xfId="65" applyFont="1" applyFill="1"/>
    <xf numFmtId="0" fontId="206" fillId="555" borderId="0" xfId="65" applyFont="1" applyFill="1"/>
    <xf numFmtId="0" fontId="206" fillId="556" borderId="0" xfId="65" applyFont="1" applyFill="1"/>
    <xf numFmtId="0" fontId="206" fillId="557" borderId="0" xfId="65" applyFont="1" applyFill="1"/>
    <xf numFmtId="0" fontId="206" fillId="558" borderId="0" xfId="65" applyFont="1" applyFill="1"/>
    <xf numFmtId="0" fontId="206" fillId="559" borderId="0" xfId="65" applyFont="1" applyFill="1"/>
    <xf numFmtId="0" fontId="206" fillId="560" borderId="0" xfId="65" applyFont="1" applyFill="1"/>
    <xf numFmtId="0" fontId="206" fillId="561" borderId="0" xfId="65" applyFont="1" applyFill="1"/>
    <xf numFmtId="0" fontId="206" fillId="562" borderId="0" xfId="65" applyFont="1" applyFill="1"/>
    <xf numFmtId="0" fontId="206" fillId="563" borderId="0" xfId="65" applyFont="1" applyFill="1"/>
    <xf numFmtId="0" fontId="206" fillId="564" borderId="0" xfId="65" applyFont="1" applyFill="1"/>
    <xf numFmtId="0" fontId="206" fillId="565" borderId="0" xfId="65" applyFont="1" applyFill="1"/>
    <xf numFmtId="0" fontId="206" fillId="566" borderId="0" xfId="65" applyFont="1" applyFill="1"/>
    <xf numFmtId="0" fontId="206" fillId="567" borderId="0" xfId="65" applyFont="1" applyFill="1"/>
    <xf numFmtId="0" fontId="206" fillId="568" borderId="0" xfId="65" applyFont="1" applyFill="1"/>
    <xf numFmtId="0" fontId="206" fillId="569" borderId="0" xfId="65" applyFont="1" applyFill="1"/>
    <xf numFmtId="0" fontId="206" fillId="570" borderId="0" xfId="65" applyFont="1" applyFill="1"/>
    <xf numFmtId="0" fontId="206" fillId="571" borderId="0" xfId="65" applyFont="1" applyFill="1"/>
    <xf numFmtId="0" fontId="206" fillId="572" borderId="0" xfId="65" applyFont="1" applyFill="1"/>
    <xf numFmtId="0" fontId="206" fillId="573" borderId="0" xfId="65" applyFont="1" applyFill="1"/>
    <xf numFmtId="0" fontId="206" fillId="574" borderId="0" xfId="65" applyFont="1" applyFill="1"/>
    <xf numFmtId="0" fontId="206" fillId="575" borderId="0" xfId="65" applyFont="1" applyFill="1"/>
    <xf numFmtId="0" fontId="206" fillId="576" borderId="0" xfId="65" applyFont="1" applyFill="1"/>
    <xf numFmtId="0" fontId="206" fillId="577" borderId="0" xfId="65" applyFont="1" applyFill="1"/>
    <xf numFmtId="0" fontId="206" fillId="578" borderId="0" xfId="65" applyFont="1" applyFill="1"/>
    <xf numFmtId="0" fontId="206" fillId="579" borderId="0" xfId="65" applyFont="1" applyFill="1"/>
    <xf numFmtId="0" fontId="206" fillId="580" borderId="0" xfId="65" applyFont="1" applyFill="1"/>
    <xf numFmtId="0" fontId="206" fillId="581" borderId="0" xfId="65" applyFont="1" applyFill="1"/>
    <xf numFmtId="0" fontId="206" fillId="582" borderId="0" xfId="65" applyFont="1" applyFill="1"/>
    <xf numFmtId="0" fontId="206" fillId="583" borderId="0" xfId="65" applyFont="1" applyFill="1"/>
    <xf numFmtId="0" fontId="206" fillId="584" borderId="0" xfId="65" applyFont="1" applyFill="1"/>
    <xf numFmtId="0" fontId="206" fillId="585" borderId="0" xfId="65" applyFont="1" applyFill="1"/>
    <xf numFmtId="0" fontId="206" fillId="586" borderId="0" xfId="65" applyFont="1" applyFill="1"/>
    <xf numFmtId="0" fontId="206" fillId="587" borderId="0" xfId="65" applyFont="1" applyFill="1"/>
    <xf numFmtId="0" fontId="206" fillId="588" borderId="0" xfId="65" applyFont="1" applyFill="1"/>
    <xf numFmtId="0" fontId="206" fillId="589" borderId="0" xfId="65" applyFont="1" applyFill="1"/>
    <xf numFmtId="0" fontId="206" fillId="590" borderId="0" xfId="65" applyFont="1" applyFill="1"/>
    <xf numFmtId="0" fontId="206" fillId="591" borderId="0" xfId="65" applyFont="1" applyFill="1"/>
    <xf numFmtId="0" fontId="206" fillId="592" borderId="0" xfId="65" applyFont="1" applyFill="1"/>
    <xf numFmtId="0" fontId="206" fillId="593" borderId="0" xfId="65" applyFont="1" applyFill="1"/>
    <xf numFmtId="0" fontId="206" fillId="594" borderId="0" xfId="65" applyFont="1" applyFill="1"/>
    <xf numFmtId="0" fontId="206" fillId="595" borderId="0" xfId="65" applyFont="1" applyFill="1"/>
    <xf numFmtId="0" fontId="206" fillId="596" borderId="0" xfId="65" applyFont="1" applyFill="1"/>
    <xf numFmtId="0" fontId="206" fillId="597" borderId="0" xfId="65" applyFont="1" applyFill="1"/>
    <xf numFmtId="0" fontId="206" fillId="598" borderId="0" xfId="65" applyFont="1" applyFill="1"/>
    <xf numFmtId="0" fontId="206" fillId="599" borderId="0" xfId="65" applyFont="1" applyFill="1"/>
    <xf numFmtId="0" fontId="206" fillId="600" borderId="0" xfId="65" applyFont="1" applyFill="1"/>
    <xf numFmtId="0" fontId="206" fillId="601" borderId="0" xfId="65" applyFont="1" applyFill="1"/>
    <xf numFmtId="0" fontId="206" fillId="602" borderId="0" xfId="65" applyFont="1" applyFill="1"/>
    <xf numFmtId="0" fontId="206" fillId="603" borderId="0" xfId="65" applyFont="1" applyFill="1"/>
    <xf numFmtId="0" fontId="206" fillId="604" borderId="0" xfId="65" applyFont="1" applyFill="1"/>
    <xf numFmtId="0" fontId="206" fillId="605" borderId="0" xfId="65" applyFont="1" applyFill="1"/>
    <xf numFmtId="0" fontId="206" fillId="606" borderId="0" xfId="65" applyFont="1" applyFill="1"/>
    <xf numFmtId="0" fontId="206" fillId="607" borderId="0" xfId="65" applyFont="1" applyFill="1"/>
    <xf numFmtId="0" fontId="206" fillId="608" borderId="0" xfId="65" applyFont="1" applyFill="1"/>
    <xf numFmtId="0" fontId="206" fillId="609" borderId="0" xfId="65" applyFont="1" applyFill="1"/>
    <xf numFmtId="0" fontId="206" fillId="610" borderId="0" xfId="65" applyFont="1" applyFill="1"/>
    <xf numFmtId="0" fontId="206" fillId="611" borderId="0" xfId="65" applyFont="1" applyFill="1"/>
    <xf numFmtId="0" fontId="206" fillId="612" borderId="0" xfId="65" applyFont="1" applyFill="1"/>
    <xf numFmtId="0" fontId="206" fillId="613" borderId="0" xfId="65" applyFont="1" applyFill="1"/>
    <xf numFmtId="0" fontId="206" fillId="66" borderId="0" xfId="65" applyFont="1" applyFill="1"/>
    <xf numFmtId="0" fontId="206" fillId="614" borderId="0" xfId="65" applyFont="1" applyFill="1"/>
    <xf numFmtId="0" fontId="206" fillId="615" borderId="0" xfId="65" applyFont="1" applyFill="1"/>
    <xf numFmtId="0" fontId="206" fillId="616" borderId="0" xfId="65" applyFont="1" applyFill="1"/>
    <xf numFmtId="0" fontId="206" fillId="617" borderId="0" xfId="65" applyFont="1" applyFill="1"/>
    <xf numFmtId="0" fontId="206" fillId="618" borderId="0" xfId="65" applyFont="1" applyFill="1"/>
    <xf numFmtId="0" fontId="206" fillId="619" borderId="0" xfId="65" applyFont="1" applyFill="1"/>
    <xf numFmtId="0" fontId="206" fillId="620" borderId="0" xfId="65" applyFont="1" applyFill="1"/>
    <xf numFmtId="0" fontId="206" fillId="621" borderId="0" xfId="65" applyFont="1" applyFill="1"/>
    <xf numFmtId="0" fontId="206" fillId="622" borderId="0" xfId="65" applyFont="1" applyFill="1"/>
    <xf numFmtId="0" fontId="206" fillId="623" borderId="0" xfId="65" applyFont="1" applyFill="1"/>
    <xf numFmtId="0" fontId="206" fillId="624" borderId="0" xfId="65" applyFont="1" applyFill="1"/>
    <xf numFmtId="0" fontId="206" fillId="625" borderId="0" xfId="65" applyFont="1" applyFill="1"/>
    <xf numFmtId="0" fontId="206" fillId="626" borderId="0" xfId="65" applyFont="1" applyFill="1"/>
    <xf numFmtId="0" fontId="206" fillId="627" borderId="0" xfId="65" applyFont="1" applyFill="1"/>
    <xf numFmtId="0" fontId="206" fillId="628" borderId="0" xfId="65" applyFont="1" applyFill="1"/>
    <xf numFmtId="0" fontId="206" fillId="629" borderId="0" xfId="65" applyFont="1" applyFill="1"/>
    <xf numFmtId="0" fontId="206" fillId="630" borderId="0" xfId="65" applyFont="1" applyFill="1"/>
    <xf numFmtId="0" fontId="206" fillId="631" borderId="0" xfId="65" applyFont="1" applyFill="1"/>
    <xf numFmtId="0" fontId="206" fillId="632" borderId="0" xfId="65" applyFont="1" applyFill="1"/>
    <xf numFmtId="0" fontId="206" fillId="633" borderId="0" xfId="65" applyFont="1" applyFill="1"/>
    <xf numFmtId="0" fontId="206" fillId="634" borderId="0" xfId="65" applyFont="1" applyFill="1"/>
    <xf numFmtId="0" fontId="206" fillId="635" borderId="0" xfId="65" applyFont="1" applyFill="1"/>
    <xf numFmtId="0" fontId="206" fillId="636" borderId="0" xfId="65" applyFont="1" applyFill="1"/>
    <xf numFmtId="0" fontId="206" fillId="637" borderId="0" xfId="65" applyFont="1" applyFill="1"/>
    <xf numFmtId="0" fontId="206" fillId="638" borderId="0" xfId="65" applyFont="1" applyFill="1"/>
    <xf numFmtId="0" fontId="206" fillId="639" borderId="0" xfId="65" applyFont="1" applyFill="1"/>
    <xf numFmtId="0" fontId="206" fillId="640" borderId="0" xfId="65" applyFont="1" applyFill="1"/>
    <xf numFmtId="0" fontId="206" fillId="641" borderId="0" xfId="65" applyFont="1" applyFill="1"/>
    <xf numFmtId="0" fontId="206" fillId="642" borderId="0" xfId="65" applyFont="1" applyFill="1"/>
    <xf numFmtId="0" fontId="206" fillId="643" borderId="0" xfId="65" applyFont="1" applyFill="1"/>
    <xf numFmtId="0" fontId="206" fillId="644" borderId="0" xfId="65" applyFont="1" applyFill="1"/>
    <xf numFmtId="0" fontId="206" fillId="645" borderId="0" xfId="65" applyFont="1" applyFill="1"/>
    <xf numFmtId="0" fontId="207" fillId="0" borderId="118" xfId="66" applyFont="1" applyBorder="1" applyAlignment="1">
      <alignment horizontal="left" indent="1"/>
    </xf>
    <xf numFmtId="0" fontId="206" fillId="646" borderId="0" xfId="65" applyFont="1" applyFill="1"/>
    <xf numFmtId="0" fontId="206" fillId="647" borderId="0" xfId="65" applyFont="1" applyFill="1"/>
    <xf numFmtId="0" fontId="206" fillId="648" borderId="0" xfId="65" applyFont="1" applyFill="1"/>
    <xf numFmtId="0" fontId="206" fillId="80" borderId="0" xfId="65" applyFont="1" applyFill="1"/>
    <xf numFmtId="0" fontId="207" fillId="0" borderId="118" xfId="66" applyFont="1" applyBorder="1" applyAlignment="1">
      <alignment horizontal="left" wrapText="1" indent="1"/>
    </xf>
    <xf numFmtId="0" fontId="206" fillId="649" borderId="0" xfId="65" applyFont="1" applyFill="1"/>
    <xf numFmtId="0" fontId="206" fillId="650" borderId="0" xfId="65" applyFont="1" applyFill="1"/>
    <xf numFmtId="0" fontId="206" fillId="651" borderId="0" xfId="65" applyFont="1" applyFill="1"/>
    <xf numFmtId="0" fontId="206" fillId="652" borderId="0" xfId="65" applyFont="1" applyFill="1"/>
    <xf numFmtId="0" fontId="206" fillId="653" borderId="0" xfId="65" applyFont="1" applyFill="1"/>
    <xf numFmtId="0" fontId="206" fillId="654" borderId="0" xfId="65" applyFont="1" applyFill="1"/>
    <xf numFmtId="0" fontId="206" fillId="655" borderId="0" xfId="65" applyFont="1" applyFill="1"/>
    <xf numFmtId="0" fontId="206" fillId="656" borderId="0" xfId="65" applyFont="1" applyFill="1"/>
    <xf numFmtId="0" fontId="206" fillId="657" borderId="0" xfId="65" applyFont="1" applyFill="1"/>
    <xf numFmtId="0" fontId="206" fillId="658" borderId="0" xfId="65" applyFont="1" applyFill="1"/>
    <xf numFmtId="0" fontId="206" fillId="659" borderId="0" xfId="65" applyFont="1" applyFill="1"/>
    <xf numFmtId="0" fontId="206" fillId="660" borderId="0" xfId="65" applyFont="1" applyFill="1"/>
    <xf numFmtId="0" fontId="206" fillId="661" borderId="0" xfId="65" applyFont="1" applyFill="1"/>
    <xf numFmtId="0" fontId="206" fillId="662" borderId="0" xfId="65" applyFont="1" applyFill="1"/>
    <xf numFmtId="0" fontId="206" fillId="663" borderId="0" xfId="65" applyFont="1" applyFill="1"/>
    <xf numFmtId="0" fontId="206" fillId="664" borderId="0" xfId="65" applyFont="1" applyFill="1"/>
    <xf numFmtId="0" fontId="206" fillId="665" borderId="0" xfId="65" applyFont="1" applyFill="1"/>
    <xf numFmtId="0" fontId="206" fillId="666" borderId="0" xfId="65" applyFont="1" applyFill="1"/>
    <xf numFmtId="0" fontId="206" fillId="667" borderId="0" xfId="65" applyFont="1" applyFill="1"/>
    <xf numFmtId="0" fontId="206" fillId="668" borderId="0" xfId="65" applyFont="1" applyFill="1"/>
    <xf numFmtId="0" fontId="206" fillId="669" borderId="0" xfId="65" applyFont="1" applyFill="1"/>
    <xf numFmtId="0" fontId="206" fillId="670" borderId="0" xfId="65" applyFont="1" applyFill="1"/>
    <xf numFmtId="0" fontId="206" fillId="671" borderId="0" xfId="65" applyFont="1" applyFill="1"/>
    <xf numFmtId="0" fontId="206" fillId="672" borderId="0" xfId="65" applyFont="1" applyFill="1"/>
    <xf numFmtId="0" fontId="206" fillId="673" borderId="0" xfId="65" applyFont="1" applyFill="1"/>
    <xf numFmtId="0" fontId="206" fillId="674" borderId="0" xfId="65" applyFont="1" applyFill="1"/>
    <xf numFmtId="0" fontId="206" fillId="675" borderId="0" xfId="65" applyFont="1" applyFill="1"/>
    <xf numFmtId="0" fontId="206" fillId="676" borderId="0" xfId="65" applyFont="1" applyFill="1"/>
    <xf numFmtId="0" fontId="206" fillId="677" borderId="0" xfId="65" applyFont="1" applyFill="1"/>
    <xf numFmtId="0" fontId="206" fillId="678" borderId="0" xfId="65" applyFont="1" applyFill="1"/>
    <xf numFmtId="0" fontId="206" fillId="679" borderId="0" xfId="65" applyFont="1" applyFill="1"/>
    <xf numFmtId="0" fontId="206" fillId="680" borderId="0" xfId="65" applyFont="1" applyFill="1"/>
    <xf numFmtId="0" fontId="206" fillId="681" borderId="0" xfId="65" applyFont="1" applyFill="1"/>
    <xf numFmtId="0" fontId="206" fillId="682" borderId="0" xfId="65" applyFont="1" applyFill="1"/>
    <xf numFmtId="0" fontId="206" fillId="683" borderId="0" xfId="65" applyFont="1" applyFill="1"/>
    <xf numFmtId="0" fontId="206" fillId="684" borderId="0" xfId="65" applyFont="1" applyFill="1"/>
    <xf numFmtId="0" fontId="206" fillId="685" borderId="0" xfId="65" applyFont="1" applyFill="1"/>
    <xf numFmtId="0" fontId="206" fillId="686" borderId="0" xfId="65" applyFont="1" applyFill="1"/>
    <xf numFmtId="0" fontId="206" fillId="687" borderId="0" xfId="65" applyFont="1" applyFill="1"/>
    <xf numFmtId="0" fontId="206" fillId="688" borderId="0" xfId="65" applyFont="1" applyFill="1"/>
    <xf numFmtId="0" fontId="206" fillId="689" borderId="0" xfId="65" applyFont="1" applyFill="1"/>
    <xf numFmtId="0" fontId="206" fillId="690" borderId="0" xfId="65" applyFont="1" applyFill="1"/>
    <xf numFmtId="0" fontId="206" fillId="691" borderId="0" xfId="65" applyFont="1" applyFill="1"/>
    <xf numFmtId="0" fontId="206" fillId="692" borderId="0" xfId="65" applyFont="1" applyFill="1"/>
    <xf numFmtId="0" fontId="206" fillId="693" borderId="0" xfId="65" applyFont="1" applyFill="1"/>
    <xf numFmtId="0" fontId="206" fillId="694" borderId="0" xfId="65" applyFont="1" applyFill="1"/>
    <xf numFmtId="0" fontId="206" fillId="695" borderId="0" xfId="65" applyFont="1" applyFill="1"/>
    <xf numFmtId="0" fontId="206" fillId="696" borderId="0" xfId="65" applyFont="1" applyFill="1"/>
    <xf numFmtId="0" fontId="206" fillId="697" borderId="0" xfId="65" applyFont="1" applyFill="1"/>
    <xf numFmtId="0" fontId="206" fillId="698" borderId="0" xfId="65" applyFont="1" applyFill="1"/>
    <xf numFmtId="0" fontId="206" fillId="699" borderId="0" xfId="65" applyFont="1" applyFill="1"/>
    <xf numFmtId="0" fontId="206" fillId="700" borderId="0" xfId="65" applyFont="1" applyFill="1"/>
    <xf numFmtId="0" fontId="206" fillId="701" borderId="0" xfId="65" applyFont="1" applyFill="1"/>
    <xf numFmtId="0" fontId="206" fillId="702" borderId="0" xfId="65" applyFont="1" applyFill="1"/>
    <xf numFmtId="0" fontId="206" fillId="703" borderId="0" xfId="65" applyFont="1" applyFill="1"/>
    <xf numFmtId="0" fontId="206" fillId="704" borderId="0" xfId="65" applyFont="1" applyFill="1"/>
    <xf numFmtId="0" fontId="206" fillId="705" borderId="0" xfId="65" applyFont="1" applyFill="1"/>
    <xf numFmtId="0" fontId="206" fillId="706" borderId="0" xfId="65" applyFont="1" applyFill="1"/>
    <xf numFmtId="0" fontId="206" fillId="707" borderId="0" xfId="65" applyFont="1" applyFill="1"/>
    <xf numFmtId="0" fontId="206" fillId="708" borderId="0" xfId="65" applyFont="1" applyFill="1"/>
    <xf numFmtId="0" fontId="206" fillId="709" borderId="0" xfId="65" applyFont="1" applyFill="1"/>
    <xf numFmtId="0" fontId="206" fillId="710" borderId="0" xfId="65" applyFont="1" applyFill="1"/>
    <xf numFmtId="0" fontId="206" fillId="711" borderId="0" xfId="65" applyFont="1" applyFill="1"/>
    <xf numFmtId="0" fontId="206" fillId="712" borderId="0" xfId="65" applyFont="1" applyFill="1"/>
    <xf numFmtId="0" fontId="206" fillId="713" borderId="0" xfId="65" applyFont="1" applyFill="1"/>
    <xf numFmtId="0" fontId="206" fillId="714" borderId="0" xfId="65" applyFont="1" applyFill="1"/>
    <xf numFmtId="0" fontId="206" fillId="715" borderId="0" xfId="65" applyFont="1" applyFill="1"/>
    <xf numFmtId="0" fontId="206" fillId="716" borderId="0" xfId="65" applyFont="1" applyFill="1"/>
    <xf numFmtId="0" fontId="206" fillId="717" borderId="0" xfId="65" applyFont="1" applyFill="1"/>
    <xf numFmtId="0" fontId="206" fillId="718" borderId="0" xfId="65" applyFont="1" applyFill="1"/>
    <xf numFmtId="0" fontId="206" fillId="719" borderId="0" xfId="65" applyFont="1" applyFill="1"/>
    <xf numFmtId="0" fontId="206" fillId="720" borderId="0" xfId="65" applyFont="1" applyFill="1"/>
    <xf numFmtId="0" fontId="206" fillId="721" borderId="0" xfId="65" applyFont="1" applyFill="1"/>
    <xf numFmtId="0" fontId="206" fillId="722" borderId="0" xfId="65" applyFont="1" applyFill="1"/>
    <xf numFmtId="0" fontId="206" fillId="723" borderId="0" xfId="65" applyFont="1" applyFill="1"/>
    <xf numFmtId="0" fontId="206" fillId="724" borderId="0" xfId="65" applyFont="1" applyFill="1"/>
    <xf numFmtId="0" fontId="206" fillId="725" borderId="0" xfId="65" applyFont="1" applyFill="1"/>
    <xf numFmtId="0" fontId="206" fillId="726" borderId="0" xfId="65" applyFont="1" applyFill="1"/>
    <xf numFmtId="0" fontId="206" fillId="727" borderId="0" xfId="65" applyFont="1" applyFill="1"/>
    <xf numFmtId="0" fontId="206" fillId="728" borderId="0" xfId="65" applyFont="1" applyFill="1"/>
    <xf numFmtId="0" fontId="206" fillId="729" borderId="0" xfId="65" applyFont="1" applyFill="1"/>
    <xf numFmtId="0" fontId="206" fillId="730" borderId="0" xfId="65" applyFont="1" applyFill="1"/>
    <xf numFmtId="0" fontId="206" fillId="731" borderId="0" xfId="65" applyFont="1" applyFill="1"/>
    <xf numFmtId="0" fontId="206" fillId="732" borderId="0" xfId="65" applyFont="1" applyFill="1"/>
    <xf numFmtId="0" fontId="206" fillId="733" borderId="0" xfId="65" applyFont="1" applyFill="1"/>
    <xf numFmtId="0" fontId="206" fillId="734" borderId="0" xfId="65" applyFont="1" applyFill="1"/>
    <xf numFmtId="0" fontId="206" fillId="735" borderId="0" xfId="65" applyFont="1" applyFill="1"/>
    <xf numFmtId="0" fontId="206" fillId="736" borderId="0" xfId="65" applyFont="1" applyFill="1"/>
    <xf numFmtId="0" fontId="206" fillId="737" borderId="0" xfId="65" applyFont="1" applyFill="1"/>
    <xf numFmtId="0" fontId="206" fillId="738" borderId="0" xfId="65" applyFont="1" applyFill="1"/>
    <xf numFmtId="0" fontId="206" fillId="739" borderId="0" xfId="65" applyFont="1" applyFill="1"/>
    <xf numFmtId="0" fontId="206" fillId="740" borderId="0" xfId="65" applyFont="1" applyFill="1"/>
    <xf numFmtId="0" fontId="206" fillId="741" borderId="0" xfId="65" applyFont="1" applyFill="1"/>
    <xf numFmtId="0" fontId="206" fillId="742" borderId="0" xfId="65" applyFont="1" applyFill="1"/>
    <xf numFmtId="0" fontId="206" fillId="743" borderId="0" xfId="65" applyFont="1" applyFill="1"/>
    <xf numFmtId="0" fontId="206" fillId="744" borderId="0" xfId="65" applyFont="1" applyFill="1"/>
    <xf numFmtId="0" fontId="206" fillId="745" borderId="0" xfId="65" applyFont="1" applyFill="1"/>
    <xf numFmtId="0" fontId="206" fillId="746" borderId="0" xfId="65" applyFont="1" applyFill="1"/>
    <xf numFmtId="0" fontId="206" fillId="747" borderId="0" xfId="65" applyFont="1" applyFill="1"/>
    <xf numFmtId="0" fontId="206" fillId="748" borderId="0" xfId="65" applyFont="1" applyFill="1"/>
    <xf numFmtId="0" fontId="206" fillId="749" borderId="0" xfId="65" applyFont="1" applyFill="1"/>
    <xf numFmtId="0" fontId="206" fillId="750" borderId="0" xfId="65" applyFont="1" applyFill="1"/>
    <xf numFmtId="0" fontId="206" fillId="751" borderId="0" xfId="65" applyFont="1" applyFill="1"/>
    <xf numFmtId="0" fontId="206" fillId="752" borderId="0" xfId="65" applyFont="1" applyFill="1"/>
    <xf numFmtId="0" fontId="206" fillId="753" borderId="0" xfId="65" applyFont="1" applyFill="1"/>
    <xf numFmtId="0" fontId="206" fillId="754" borderId="0" xfId="65" applyFont="1" applyFill="1"/>
    <xf numFmtId="0" fontId="206" fillId="755" borderId="0" xfId="65" applyFont="1" applyFill="1"/>
    <xf numFmtId="0" fontId="206" fillId="756" borderId="0" xfId="65" applyFont="1" applyFill="1"/>
    <xf numFmtId="0" fontId="206" fillId="757" borderId="0" xfId="65" applyFont="1" applyFill="1"/>
    <xf numFmtId="0" fontId="206" fillId="758" borderId="0" xfId="65" applyFont="1" applyFill="1"/>
    <xf numFmtId="0" fontId="206" fillId="759" borderId="0" xfId="65" applyFont="1" applyFill="1"/>
    <xf numFmtId="0" fontId="206" fillId="760" borderId="0" xfId="65" applyFont="1" applyFill="1"/>
    <xf numFmtId="0" fontId="206" fillId="761" borderId="0" xfId="65" applyFont="1" applyFill="1"/>
    <xf numFmtId="0" fontId="206" fillId="762" borderId="0" xfId="65" applyFont="1" applyFill="1"/>
    <xf numFmtId="0" fontId="206" fillId="763" borderId="0" xfId="65" applyFont="1" applyFill="1"/>
    <xf numFmtId="0" fontId="206" fillId="764" borderId="0" xfId="65" applyFont="1" applyFill="1"/>
    <xf numFmtId="0" fontId="206" fillId="765" borderId="0" xfId="65" applyFont="1" applyFill="1"/>
    <xf numFmtId="0" fontId="206" fillId="766" borderId="0" xfId="65" applyFont="1" applyFill="1"/>
    <xf numFmtId="0" fontId="206" fillId="767" borderId="0" xfId="65" applyFont="1" applyFill="1"/>
    <xf numFmtId="0" fontId="206" fillId="768" borderId="0" xfId="65" applyFont="1" applyFill="1"/>
    <xf numFmtId="0" fontId="206" fillId="769" borderId="0" xfId="65" applyFont="1" applyFill="1"/>
    <xf numFmtId="0" fontId="206" fillId="770" borderId="0" xfId="65" applyFont="1" applyFill="1"/>
    <xf numFmtId="0" fontId="206" fillId="771" borderId="0" xfId="65" applyFont="1" applyFill="1"/>
    <xf numFmtId="0" fontId="206" fillId="772" borderId="0" xfId="65" applyFont="1" applyFill="1"/>
    <xf numFmtId="0" fontId="206" fillId="773" borderId="0" xfId="65" applyFont="1" applyFill="1"/>
    <xf numFmtId="0" fontId="206" fillId="774" borderId="0" xfId="65" applyFont="1" applyFill="1"/>
    <xf numFmtId="0" fontId="206" fillId="775" borderId="0" xfId="65" applyFont="1" applyFill="1"/>
    <xf numFmtId="0" fontId="206" fillId="776" borderId="0" xfId="65" applyFont="1" applyFill="1"/>
    <xf numFmtId="0" fontId="206" fillId="777" borderId="0" xfId="65" applyFont="1" applyFill="1"/>
    <xf numFmtId="0" fontId="206" fillId="778" borderId="0" xfId="65" applyFont="1" applyFill="1"/>
    <xf numFmtId="0" fontId="206" fillId="779" borderId="0" xfId="65" applyFont="1" applyFill="1"/>
    <xf numFmtId="0" fontId="206" fillId="780" borderId="0" xfId="65" applyFont="1" applyFill="1"/>
    <xf numFmtId="0" fontId="206" fillId="781" borderId="0" xfId="65" applyFont="1" applyFill="1"/>
    <xf numFmtId="0" fontId="206" fillId="782" borderId="0" xfId="65" applyFont="1" applyFill="1"/>
    <xf numFmtId="0" fontId="206" fillId="783" borderId="0" xfId="65" applyFont="1" applyFill="1"/>
    <xf numFmtId="0" fontId="206" fillId="784" borderId="0" xfId="65" applyFont="1" applyFill="1"/>
    <xf numFmtId="0" fontId="206" fillId="785" borderId="0" xfId="65" applyFont="1" applyFill="1"/>
    <xf numFmtId="0" fontId="206" fillId="786" borderId="0" xfId="65" applyFont="1" applyFill="1"/>
    <xf numFmtId="0" fontId="206" fillId="787" borderId="0" xfId="65" applyFont="1" applyFill="1"/>
    <xf numFmtId="0" fontId="206" fillId="788" borderId="0" xfId="65" applyFont="1" applyFill="1"/>
    <xf numFmtId="0" fontId="206" fillId="789" borderId="0" xfId="65" applyFont="1" applyFill="1"/>
    <xf numFmtId="0" fontId="206" fillId="790" borderId="0" xfId="65" applyFont="1" applyFill="1"/>
    <xf numFmtId="0" fontId="206" fillId="791" borderId="0" xfId="65" applyFont="1" applyFill="1"/>
    <xf numFmtId="0" fontId="206" fillId="792" borderId="0" xfId="65" applyFont="1" applyFill="1"/>
    <xf numFmtId="0" fontId="206" fillId="793" borderId="0" xfId="65" applyFont="1" applyFill="1"/>
    <xf numFmtId="0" fontId="206" fillId="794" borderId="0" xfId="65" applyFont="1" applyFill="1"/>
    <xf numFmtId="0" fontId="206" fillId="795" borderId="0" xfId="65" applyFont="1" applyFill="1"/>
    <xf numFmtId="0" fontId="206" fillId="796" borderId="0" xfId="65" applyFont="1" applyFill="1"/>
    <xf numFmtId="0" fontId="206" fillId="797" borderId="0" xfId="65" applyFont="1" applyFill="1"/>
    <xf numFmtId="0" fontId="206" fillId="798" borderId="0" xfId="65" applyFont="1" applyFill="1"/>
    <xf numFmtId="0" fontId="206" fillId="799" borderId="0" xfId="65" applyFont="1" applyFill="1"/>
    <xf numFmtId="0" fontId="206" fillId="800" borderId="0" xfId="65" applyFont="1" applyFill="1"/>
    <xf numFmtId="0" fontId="206" fillId="801" borderId="0" xfId="65" applyFont="1" applyFill="1"/>
    <xf numFmtId="0" fontId="206" fillId="802" borderId="0" xfId="65" applyFont="1" applyFill="1"/>
    <xf numFmtId="0" fontId="206" fillId="803" borderId="0" xfId="65" applyFont="1" applyFill="1"/>
    <xf numFmtId="0" fontId="206" fillId="804" borderId="0" xfId="65" applyFont="1" applyFill="1"/>
    <xf numFmtId="0" fontId="206" fillId="805" borderId="0" xfId="65" applyFont="1" applyFill="1"/>
    <xf numFmtId="0" fontId="206" fillId="806" borderId="0" xfId="65" applyFont="1" applyFill="1"/>
    <xf numFmtId="0" fontId="206" fillId="807" borderId="0" xfId="65" applyFont="1" applyFill="1"/>
    <xf numFmtId="0" fontId="206" fillId="808" borderId="0" xfId="65" applyFont="1" applyFill="1"/>
    <xf numFmtId="0" fontId="206" fillId="809" borderId="0" xfId="65" applyFont="1" applyFill="1"/>
    <xf numFmtId="0" fontId="206" fillId="810" borderId="0" xfId="65" applyFont="1" applyFill="1"/>
    <xf numFmtId="0" fontId="206" fillId="811" borderId="0" xfId="65" applyFont="1" applyFill="1"/>
    <xf numFmtId="0" fontId="206" fillId="812" borderId="0" xfId="65" applyFont="1" applyFill="1"/>
    <xf numFmtId="0" fontId="206" fillId="813" borderId="0" xfId="65" applyFont="1" applyFill="1"/>
    <xf numFmtId="0" fontId="206" fillId="814" borderId="0" xfId="65" applyFont="1" applyFill="1"/>
    <xf numFmtId="0" fontId="206" fillId="815" borderId="0" xfId="65" applyFont="1" applyFill="1"/>
    <xf numFmtId="0" fontId="206" fillId="816" borderId="0" xfId="65" applyFont="1" applyFill="1"/>
    <xf numFmtId="0" fontId="206" fillId="817" borderId="0" xfId="65" applyFont="1" applyFill="1"/>
    <xf numFmtId="0" fontId="206" fillId="818" borderId="0" xfId="65" applyFont="1" applyFill="1"/>
    <xf numFmtId="0" fontId="206" fillId="819" borderId="0" xfId="65" applyFont="1" applyFill="1"/>
    <xf numFmtId="0" fontId="206" fillId="820" borderId="0" xfId="65" applyFont="1" applyFill="1"/>
    <xf numFmtId="0" fontId="206" fillId="821" borderId="0" xfId="65" applyFont="1" applyFill="1"/>
    <xf numFmtId="0" fontId="206" fillId="822" borderId="0" xfId="65" applyFont="1" applyFill="1"/>
    <xf numFmtId="0" fontId="206" fillId="823" borderId="0" xfId="65" applyFont="1" applyFill="1"/>
    <xf numFmtId="0" fontId="206" fillId="824" borderId="0" xfId="65" applyFont="1" applyFill="1"/>
    <xf numFmtId="0" fontId="206" fillId="825" borderId="0" xfId="65" applyFont="1" applyFill="1"/>
    <xf numFmtId="0" fontId="206" fillId="826" borderId="0" xfId="65" applyFont="1" applyFill="1"/>
    <xf numFmtId="0" fontId="206" fillId="827" borderId="0" xfId="65" applyFont="1" applyFill="1"/>
    <xf numFmtId="0" fontId="206" fillId="828" borderId="0" xfId="65" applyFont="1" applyFill="1"/>
    <xf numFmtId="0" fontId="206" fillId="829" borderId="0" xfId="65" applyFont="1" applyFill="1"/>
    <xf numFmtId="0" fontId="206" fillId="830" borderId="0" xfId="65" applyFont="1" applyFill="1"/>
    <xf numFmtId="0" fontId="206" fillId="831" borderId="0" xfId="65" applyFont="1" applyFill="1"/>
    <xf numFmtId="0" fontId="206" fillId="832" borderId="0" xfId="65" applyFont="1" applyFill="1"/>
    <xf numFmtId="0" fontId="206" fillId="833" borderId="0" xfId="65" applyFont="1" applyFill="1"/>
    <xf numFmtId="0" fontId="206" fillId="834" borderId="0" xfId="65" applyFont="1" applyFill="1"/>
    <xf numFmtId="0" fontId="206" fillId="835" borderId="0" xfId="65" applyFont="1" applyFill="1"/>
    <xf numFmtId="0" fontId="206" fillId="836" borderId="0" xfId="65" applyFont="1" applyFill="1"/>
    <xf numFmtId="0" fontId="206" fillId="837" borderId="0" xfId="65" applyFont="1" applyFill="1"/>
    <xf numFmtId="0" fontId="206" fillId="838" borderId="0" xfId="65" applyFont="1" applyFill="1"/>
    <xf numFmtId="0" fontId="206" fillId="839" borderId="0" xfId="65" applyFont="1" applyFill="1"/>
    <xf numFmtId="0" fontId="206" fillId="840" borderId="0" xfId="65" applyFont="1" applyFill="1"/>
    <xf numFmtId="0" fontId="206" fillId="841" borderId="0" xfId="65" applyFont="1" applyFill="1"/>
    <xf numFmtId="0" fontId="206" fillId="842" borderId="0" xfId="65" applyFont="1" applyFill="1"/>
    <xf numFmtId="0" fontId="206" fillId="843" borderId="0" xfId="65" applyFont="1" applyFill="1"/>
    <xf numFmtId="0" fontId="206" fillId="844" borderId="0" xfId="65" applyFont="1" applyFill="1"/>
    <xf numFmtId="0" fontId="206" fillId="845" borderId="0" xfId="65" applyFont="1" applyFill="1"/>
    <xf numFmtId="0" fontId="206" fillId="846" borderId="0" xfId="65" applyFont="1" applyFill="1"/>
    <xf numFmtId="0" fontId="206" fillId="847" borderId="0" xfId="65" applyFont="1" applyFill="1"/>
    <xf numFmtId="0" fontId="206" fillId="848" borderId="0" xfId="65" applyFont="1" applyFill="1"/>
    <xf numFmtId="0" fontId="206" fillId="849" borderId="0" xfId="65" applyFont="1" applyFill="1"/>
    <xf numFmtId="0" fontId="206" fillId="850" borderId="0" xfId="65" applyFont="1" applyFill="1"/>
    <xf numFmtId="0" fontId="206" fillId="851" borderId="0" xfId="65" applyFont="1" applyFill="1"/>
    <xf numFmtId="0" fontId="206" fillId="852" borderId="0" xfId="65" applyFont="1" applyFill="1"/>
    <xf numFmtId="0" fontId="206" fillId="853" borderId="0" xfId="65" applyFont="1" applyFill="1"/>
    <xf numFmtId="0" fontId="206" fillId="854" borderId="0" xfId="65" applyFont="1" applyFill="1"/>
    <xf numFmtId="0" fontId="206" fillId="855" borderId="0" xfId="65" applyFont="1" applyFill="1"/>
    <xf numFmtId="0" fontId="206" fillId="856" borderId="0" xfId="65" applyFont="1" applyFill="1"/>
    <xf numFmtId="0" fontId="206" fillId="857" borderId="0" xfId="65" applyFont="1" applyFill="1"/>
    <xf numFmtId="0" fontId="206" fillId="858" borderId="0" xfId="65" applyFont="1" applyFill="1"/>
    <xf numFmtId="0" fontId="206" fillId="859" borderId="0" xfId="65" applyFont="1" applyFill="1"/>
    <xf numFmtId="0" fontId="206" fillId="860" borderId="0" xfId="65" applyFont="1" applyFill="1"/>
    <xf numFmtId="0" fontId="206" fillId="861" borderId="0" xfId="65" applyFont="1" applyFill="1"/>
    <xf numFmtId="0" fontId="206" fillId="862" borderId="0" xfId="65" applyFont="1" applyFill="1"/>
    <xf numFmtId="0" fontId="206" fillId="863" borderId="0" xfId="65" applyFont="1" applyFill="1"/>
    <xf numFmtId="0" fontId="206" fillId="864" borderId="0" xfId="65" applyFont="1" applyFill="1"/>
    <xf numFmtId="0" fontId="206" fillId="865" borderId="0" xfId="65" applyFont="1" applyFill="1"/>
    <xf numFmtId="0" fontId="206" fillId="866" borderId="0" xfId="65" applyFont="1" applyFill="1"/>
    <xf numFmtId="0" fontId="206" fillId="867" borderId="0" xfId="65" applyFont="1" applyFill="1"/>
    <xf numFmtId="0" fontId="206" fillId="868" borderId="0" xfId="65" applyFont="1" applyFill="1"/>
    <xf numFmtId="0" fontId="206" fillId="869" borderId="0" xfId="65" applyFont="1" applyFill="1"/>
    <xf numFmtId="0" fontId="206" fillId="870" borderId="0" xfId="65" applyFont="1" applyFill="1"/>
    <xf numFmtId="0" fontId="206" fillId="871" borderId="0" xfId="65" applyFont="1" applyFill="1"/>
    <xf numFmtId="0" fontId="206" fillId="872" borderId="0" xfId="65" applyFont="1" applyFill="1"/>
    <xf numFmtId="0" fontId="206" fillId="873" borderId="0" xfId="65" applyFont="1" applyFill="1"/>
    <xf numFmtId="0" fontId="206" fillId="874" borderId="0" xfId="65" applyFont="1" applyFill="1"/>
    <xf numFmtId="0" fontId="206" fillId="875" borderId="0" xfId="65" applyFont="1" applyFill="1"/>
    <xf numFmtId="0" fontId="206" fillId="876" borderId="0" xfId="65" applyFont="1" applyFill="1"/>
    <xf numFmtId="0" fontId="206" fillId="877" borderId="0" xfId="65" applyFont="1" applyFill="1"/>
    <xf numFmtId="0" fontId="206" fillId="878" borderId="0" xfId="65" applyFont="1" applyFill="1"/>
    <xf numFmtId="0" fontId="206" fillId="879" borderId="0" xfId="65" applyFont="1" applyFill="1"/>
    <xf numFmtId="0" fontId="206" fillId="880" borderId="0" xfId="65" applyFont="1" applyFill="1"/>
    <xf numFmtId="0" fontId="206" fillId="881" borderId="0" xfId="65" applyFont="1" applyFill="1"/>
    <xf numFmtId="0" fontId="206" fillId="882" borderId="0" xfId="65" applyFont="1" applyFill="1"/>
    <xf numFmtId="0" fontId="206" fillId="883" borderId="0" xfId="65" applyFont="1" applyFill="1"/>
    <xf numFmtId="0" fontId="206" fillId="884" borderId="0" xfId="65" applyFont="1" applyFill="1"/>
    <xf numFmtId="0" fontId="206" fillId="885" borderId="0" xfId="65" applyFont="1" applyFill="1"/>
    <xf numFmtId="0" fontId="206" fillId="886" borderId="0" xfId="65" applyFont="1" applyFill="1"/>
    <xf numFmtId="0" fontId="206" fillId="887" borderId="0" xfId="65" applyFont="1" applyFill="1"/>
    <xf numFmtId="0" fontId="206" fillId="888" borderId="0" xfId="65" applyFont="1" applyFill="1"/>
    <xf numFmtId="0" fontId="206" fillId="889" borderId="0" xfId="65" applyFont="1" applyFill="1"/>
    <xf numFmtId="0" fontId="206" fillId="890" borderId="0" xfId="65" applyFont="1" applyFill="1"/>
    <xf numFmtId="0" fontId="206" fillId="891" borderId="0" xfId="65" applyFont="1" applyFill="1"/>
    <xf numFmtId="0" fontId="206" fillId="892" borderId="0" xfId="65" applyFont="1" applyFill="1"/>
    <xf numFmtId="0" fontId="206" fillId="893" borderId="0" xfId="65" applyFont="1" applyFill="1"/>
    <xf numFmtId="0" fontId="206" fillId="894" borderId="0" xfId="65" applyFont="1" applyFill="1"/>
    <xf numFmtId="0" fontId="206" fillId="895" borderId="0" xfId="65" applyFont="1" applyFill="1"/>
    <xf numFmtId="0" fontId="206" fillId="896" borderId="0" xfId="65" applyFont="1" applyFill="1"/>
    <xf numFmtId="0" fontId="206" fillId="897" borderId="0" xfId="65" applyFont="1" applyFill="1"/>
    <xf numFmtId="0" fontId="206" fillId="898" borderId="0" xfId="65" applyFont="1" applyFill="1"/>
    <xf numFmtId="0" fontId="206" fillId="899" borderId="0" xfId="65" applyFont="1" applyFill="1"/>
    <xf numFmtId="0" fontId="206" fillId="900" borderId="0" xfId="65" applyFont="1" applyFill="1"/>
    <xf numFmtId="0" fontId="206" fillId="901" borderId="0" xfId="65" applyFont="1" applyFill="1"/>
    <xf numFmtId="0" fontId="206" fillId="902" borderId="0" xfId="65" applyFont="1" applyFill="1"/>
    <xf numFmtId="0" fontId="206" fillId="903" borderId="0" xfId="65" applyFont="1" applyFill="1"/>
    <xf numFmtId="0" fontId="206" fillId="904" borderId="0" xfId="65" applyFont="1" applyFill="1"/>
    <xf numFmtId="0" fontId="206" fillId="905" borderId="0" xfId="65" applyFont="1" applyFill="1"/>
    <xf numFmtId="0" fontId="206" fillId="906" borderId="0" xfId="65" applyFont="1" applyFill="1"/>
    <xf numFmtId="0" fontId="206" fillId="907" borderId="0" xfId="65" applyFont="1" applyFill="1"/>
    <xf numFmtId="0" fontId="206" fillId="908" borderId="0" xfId="65" applyFont="1" applyFill="1"/>
    <xf numFmtId="0" fontId="206" fillId="909" borderId="0" xfId="65" applyFont="1" applyFill="1"/>
    <xf numFmtId="0" fontId="206" fillId="910" borderId="0" xfId="65" applyFont="1" applyFill="1"/>
    <xf numFmtId="0" fontId="206" fillId="911" borderId="0" xfId="65" applyFont="1" applyFill="1"/>
    <xf numFmtId="0" fontId="206" fillId="912" borderId="0" xfId="65" applyFont="1" applyFill="1"/>
    <xf numFmtId="0" fontId="206" fillId="913" borderId="0" xfId="65" applyFont="1" applyFill="1"/>
    <xf numFmtId="0" fontId="206" fillId="914" borderId="0" xfId="65" applyFont="1" applyFill="1"/>
    <xf numFmtId="0" fontId="206" fillId="915" borderId="0" xfId="65" applyFont="1" applyFill="1"/>
    <xf numFmtId="0" fontId="206" fillId="916" borderId="0" xfId="65" applyFont="1" applyFill="1"/>
    <xf numFmtId="0" fontId="206" fillId="917" borderId="0" xfId="65" applyFont="1" applyFill="1"/>
    <xf numFmtId="0" fontId="206" fillId="918" borderId="0" xfId="65" applyFont="1" applyFill="1"/>
    <xf numFmtId="0" fontId="206" fillId="919" borderId="0" xfId="65" applyFont="1" applyFill="1"/>
    <xf numFmtId="0" fontId="206" fillId="920" borderId="0" xfId="65" applyFont="1" applyFill="1"/>
    <xf numFmtId="0" fontId="206" fillId="921" borderId="0" xfId="65" applyFont="1" applyFill="1"/>
    <xf numFmtId="0" fontId="206" fillId="922" borderId="0" xfId="65" applyFont="1" applyFill="1"/>
    <xf numFmtId="0" fontId="206" fillId="923" borderId="0" xfId="65" applyFont="1" applyFill="1"/>
    <xf numFmtId="0" fontId="206" fillId="924" borderId="0" xfId="65" applyFont="1" applyFill="1"/>
    <xf numFmtId="0" fontId="206" fillId="925" borderId="0" xfId="65" applyFont="1" applyFill="1"/>
    <xf numFmtId="0" fontId="206" fillId="926" borderId="0" xfId="65" applyFont="1" applyFill="1"/>
    <xf numFmtId="0" fontId="206" fillId="927" borderId="0" xfId="65" applyFont="1" applyFill="1"/>
    <xf numFmtId="0" fontId="206" fillId="928" borderId="0" xfId="65" applyFont="1" applyFill="1"/>
    <xf numFmtId="0" fontId="206" fillId="929" borderId="0" xfId="65" applyFont="1" applyFill="1"/>
    <xf numFmtId="0" fontId="206" fillId="930" borderId="0" xfId="65" applyFont="1" applyFill="1"/>
    <xf numFmtId="0" fontId="206" fillId="931" borderId="0" xfId="65" applyFont="1" applyFill="1"/>
    <xf numFmtId="0" fontId="206" fillId="932" borderId="0" xfId="65" applyFont="1" applyFill="1"/>
    <xf numFmtId="0" fontId="206" fillId="933" borderId="0" xfId="65" applyFont="1" applyFill="1"/>
    <xf numFmtId="0" fontId="206" fillId="934" borderId="0" xfId="65" applyFont="1" applyFill="1"/>
    <xf numFmtId="0" fontId="206" fillId="935" borderId="0" xfId="65" applyFont="1" applyFill="1"/>
    <xf numFmtId="0" fontId="206" fillId="936" borderId="0" xfId="65" applyFont="1" applyFill="1"/>
    <xf numFmtId="0" fontId="206" fillId="937" borderId="0" xfId="65" applyFont="1" applyFill="1"/>
    <xf numFmtId="0" fontId="206" fillId="938" borderId="0" xfId="65" applyFont="1" applyFill="1"/>
    <xf numFmtId="0" fontId="206" fillId="939" borderId="0" xfId="65" applyFont="1" applyFill="1"/>
    <xf numFmtId="0" fontId="206" fillId="940" borderId="0" xfId="65" applyFont="1" applyFill="1"/>
    <xf numFmtId="0" fontId="206" fillId="941" borderId="0" xfId="65" applyFont="1" applyFill="1"/>
    <xf numFmtId="0" fontId="206" fillId="942" borderId="0" xfId="65" applyFont="1" applyFill="1"/>
    <xf numFmtId="0" fontId="206" fillId="943" borderId="0" xfId="65" applyFont="1" applyFill="1"/>
    <xf numFmtId="0" fontId="206" fillId="944" borderId="0" xfId="65" applyFont="1" applyFill="1"/>
    <xf numFmtId="0" fontId="206" fillId="945" borderId="0" xfId="65" applyFont="1" applyFill="1"/>
    <xf numFmtId="0" fontId="206" fillId="946" borderId="0" xfId="65" applyFont="1" applyFill="1"/>
    <xf numFmtId="0" fontId="206" fillId="947" borderId="0" xfId="65" applyFont="1" applyFill="1"/>
    <xf numFmtId="0" fontId="206" fillId="948" borderId="0" xfId="65" applyFont="1" applyFill="1"/>
    <xf numFmtId="0" fontId="206" fillId="949" borderId="0" xfId="65" applyFont="1" applyFill="1"/>
    <xf numFmtId="0" fontId="206" fillId="950" borderId="0" xfId="65" applyFont="1" applyFill="1"/>
    <xf numFmtId="0" fontId="206" fillId="951" borderId="0" xfId="65" applyFont="1" applyFill="1"/>
    <xf numFmtId="0" fontId="206" fillId="952" borderId="0" xfId="65" applyFont="1" applyFill="1"/>
    <xf numFmtId="0" fontId="206" fillId="953" borderId="0" xfId="65" applyFont="1" applyFill="1"/>
    <xf numFmtId="0" fontId="206" fillId="954" borderId="0" xfId="65" applyFont="1" applyFill="1"/>
    <xf numFmtId="0" fontId="206" fillId="955" borderId="0" xfId="65" applyFont="1" applyFill="1"/>
    <xf numFmtId="0" fontId="206" fillId="956" borderId="0" xfId="65" applyFont="1" applyFill="1"/>
    <xf numFmtId="0" fontId="206" fillId="957" borderId="0" xfId="65" applyFont="1" applyFill="1"/>
    <xf numFmtId="0" fontId="206" fillId="958" borderId="0" xfId="65" applyFont="1" applyFill="1"/>
    <xf numFmtId="0" fontId="206" fillId="959" borderId="0" xfId="65" applyFont="1" applyFill="1"/>
    <xf numFmtId="0" fontId="206" fillId="960" borderId="0" xfId="65" applyFont="1" applyFill="1"/>
    <xf numFmtId="0" fontId="206" fillId="961" borderId="0" xfId="65" applyFont="1" applyFill="1"/>
    <xf numFmtId="0" fontId="206" fillId="962" borderId="0" xfId="65" applyFont="1" applyFill="1"/>
    <xf numFmtId="0" fontId="206" fillId="963" borderId="0" xfId="65" applyFont="1" applyFill="1"/>
    <xf numFmtId="0" fontId="206" fillId="964" borderId="0" xfId="65" applyFont="1" applyFill="1"/>
    <xf numFmtId="0" fontId="206" fillId="965" borderId="0" xfId="65" applyFont="1" applyFill="1"/>
    <xf numFmtId="0" fontId="206" fillId="966" borderId="0" xfId="65" applyFont="1" applyFill="1"/>
    <xf numFmtId="0" fontId="206" fillId="967" borderId="0" xfId="65" applyFont="1" applyFill="1"/>
    <xf numFmtId="0" fontId="206" fillId="968" borderId="0" xfId="65" applyFont="1" applyFill="1"/>
    <xf numFmtId="0" fontId="206" fillId="969" borderId="0" xfId="65" applyFont="1" applyFill="1"/>
    <xf numFmtId="0" fontId="206" fillId="970" borderId="0" xfId="65" applyFont="1" applyFill="1"/>
    <xf numFmtId="0" fontId="206" fillId="971" borderId="0" xfId="65" applyFont="1" applyFill="1"/>
    <xf numFmtId="0" fontId="206" fillId="972" borderId="0" xfId="65" applyFont="1" applyFill="1"/>
    <xf numFmtId="0" fontId="206" fillId="973" borderId="0" xfId="65" applyFont="1" applyFill="1"/>
    <xf numFmtId="0" fontId="206" fillId="974" borderId="0" xfId="65" applyFont="1" applyFill="1"/>
    <xf numFmtId="0" fontId="206" fillId="975" borderId="0" xfId="65" applyFont="1" applyFill="1"/>
    <xf numFmtId="0" fontId="206" fillId="976" borderId="0" xfId="65" applyFont="1" applyFill="1"/>
    <xf numFmtId="0" fontId="206" fillId="977" borderId="0" xfId="65" applyFont="1" applyFill="1"/>
    <xf numFmtId="0" fontId="206" fillId="978" borderId="0" xfId="65" applyFont="1" applyFill="1"/>
    <xf numFmtId="0" fontId="206" fillId="979" borderId="0" xfId="65" applyFont="1" applyFill="1"/>
    <xf numFmtId="0" fontId="206" fillId="980" borderId="0" xfId="65" applyFont="1" applyFill="1"/>
    <xf numFmtId="0" fontId="206" fillId="981" borderId="0" xfId="65" applyFont="1" applyFill="1"/>
    <xf numFmtId="0" fontId="206" fillId="982" borderId="0" xfId="65" applyFont="1" applyFill="1"/>
    <xf numFmtId="0" fontId="206" fillId="983" borderId="0" xfId="65" applyFont="1" applyFill="1"/>
    <xf numFmtId="0" fontId="206" fillId="984" borderId="0" xfId="65" applyFont="1" applyFill="1"/>
    <xf numFmtId="0" fontId="206" fillId="985" borderId="0" xfId="65" applyFont="1" applyFill="1"/>
    <xf numFmtId="0" fontId="206" fillId="986" borderId="0" xfId="65" applyFont="1" applyFill="1"/>
    <xf numFmtId="0" fontId="206" fillId="987" borderId="0" xfId="65" applyFont="1" applyFill="1"/>
    <xf numFmtId="0" fontId="206" fillId="988" borderId="0" xfId="65" applyFont="1" applyFill="1"/>
    <xf numFmtId="0" fontId="206" fillId="989" borderId="0" xfId="65" applyFont="1" applyFill="1"/>
    <xf numFmtId="0" fontId="206" fillId="990" borderId="0" xfId="65" applyFont="1" applyFill="1"/>
    <xf numFmtId="0" fontId="206" fillId="991" borderId="0" xfId="65" applyFont="1" applyFill="1"/>
    <xf numFmtId="0" fontId="206" fillId="992" borderId="0" xfId="65" applyFont="1" applyFill="1"/>
    <xf numFmtId="0" fontId="206" fillId="993" borderId="0" xfId="65" applyFont="1" applyFill="1"/>
    <xf numFmtId="0" fontId="206" fillId="994" borderId="0" xfId="65" applyFont="1" applyFill="1"/>
    <xf numFmtId="0" fontId="206" fillId="995" borderId="0" xfId="65" applyFont="1" applyFill="1"/>
    <xf numFmtId="0" fontId="206" fillId="996" borderId="0" xfId="65" applyFont="1" applyFill="1"/>
    <xf numFmtId="0" fontId="206" fillId="997" borderId="0" xfId="65" applyFont="1" applyFill="1"/>
    <xf numFmtId="0" fontId="206" fillId="998" borderId="0" xfId="65" applyFont="1" applyFill="1"/>
    <xf numFmtId="0" fontId="206" fillId="999" borderId="0" xfId="65" applyFont="1" applyFill="1"/>
    <xf numFmtId="0" fontId="206" fillId="1000" borderId="0" xfId="65" applyFont="1" applyFill="1"/>
    <xf numFmtId="0" fontId="206" fillId="1001" borderId="0" xfId="65" applyFont="1" applyFill="1"/>
    <xf numFmtId="0" fontId="206" fillId="1002" borderId="0" xfId="65" applyFont="1" applyFill="1"/>
    <xf numFmtId="0" fontId="206" fillId="1003" borderId="0" xfId="65" applyFont="1" applyFill="1"/>
    <xf numFmtId="0" fontId="206" fillId="1004" borderId="0" xfId="65" applyFont="1" applyFill="1"/>
    <xf numFmtId="0" fontId="206" fillId="1005" borderId="0" xfId="65" applyFont="1" applyFill="1"/>
    <xf numFmtId="0" fontId="206" fillId="1006" borderId="0" xfId="65" applyFont="1" applyFill="1"/>
    <xf numFmtId="0" fontId="206" fillId="1007" borderId="0" xfId="65" applyFont="1" applyFill="1"/>
    <xf numFmtId="0" fontId="206" fillId="1008" borderId="0" xfId="65" applyFont="1" applyFill="1"/>
    <xf numFmtId="0" fontId="206" fillId="1009" borderId="0" xfId="65" applyFont="1" applyFill="1"/>
    <xf numFmtId="0" fontId="206" fillId="1010" borderId="0" xfId="65" applyFont="1" applyFill="1"/>
    <xf numFmtId="0" fontId="206" fillId="1011" borderId="0" xfId="65" applyFont="1" applyFill="1"/>
    <xf numFmtId="0" fontId="206" fillId="1012" borderId="0" xfId="65" applyFont="1" applyFill="1"/>
    <xf numFmtId="0" fontId="206" fillId="1013" borderId="0" xfId="65" applyFont="1" applyFill="1"/>
    <xf numFmtId="0" fontId="206" fillId="52" borderId="0" xfId="65" applyFont="1" applyFill="1"/>
    <xf numFmtId="0" fontId="206" fillId="1014" borderId="0" xfId="65" applyFont="1" applyFill="1"/>
    <xf numFmtId="0" fontId="206" fillId="1015" borderId="0" xfId="65" applyFont="1" applyFill="1"/>
    <xf numFmtId="0" fontId="206" fillId="1016" borderId="0" xfId="65" applyFont="1" applyFill="1"/>
    <xf numFmtId="0" fontId="206" fillId="1017" borderId="0" xfId="65" applyFont="1" applyFill="1"/>
    <xf numFmtId="0" fontId="206" fillId="1018" borderId="0" xfId="65" applyFont="1" applyFill="1"/>
    <xf numFmtId="0" fontId="206" fillId="1019" borderId="0" xfId="65" applyFont="1" applyFill="1"/>
    <xf numFmtId="0" fontId="206" fillId="1020" borderId="0" xfId="65" applyFont="1" applyFill="1"/>
    <xf numFmtId="0" fontId="206" fillId="1021" borderId="0" xfId="65" applyFont="1" applyFill="1"/>
    <xf numFmtId="0" fontId="206" fillId="1022" borderId="0" xfId="65" applyFont="1" applyFill="1"/>
    <xf numFmtId="0" fontId="206" fillId="1023" borderId="0" xfId="65" applyFont="1" applyFill="1"/>
    <xf numFmtId="0" fontId="206" fillId="1024" borderId="0" xfId="65" applyFont="1" applyFill="1"/>
    <xf numFmtId="0" fontId="206" fillId="1025" borderId="0" xfId="65" applyFont="1" applyFill="1"/>
    <xf numFmtId="0" fontId="206" fillId="1026" borderId="0" xfId="65" applyFont="1" applyFill="1"/>
    <xf numFmtId="0" fontId="206" fillId="1027" borderId="0" xfId="65" applyFont="1" applyFill="1"/>
    <xf numFmtId="0" fontId="206" fillId="1028" borderId="0" xfId="65" applyFont="1" applyFill="1"/>
    <xf numFmtId="0" fontId="206" fillId="1029" borderId="0" xfId="65" applyFont="1" applyFill="1"/>
    <xf numFmtId="0" fontId="206" fillId="1030" borderId="0" xfId="65" applyFont="1" applyFill="1"/>
    <xf numFmtId="0" fontId="206" fillId="1031" borderId="0" xfId="65" applyFont="1" applyFill="1"/>
    <xf numFmtId="0" fontId="206" fillId="1032" borderId="0" xfId="65" applyFont="1" applyFill="1"/>
    <xf numFmtId="0" fontId="206" fillId="1033" borderId="0" xfId="65" applyFont="1" applyFill="1"/>
    <xf numFmtId="0" fontId="206" fillId="1034" borderId="0" xfId="65" applyFont="1" applyFill="1"/>
    <xf numFmtId="0" fontId="206" fillId="1035" borderId="0" xfId="65" applyFont="1" applyFill="1"/>
    <xf numFmtId="0" fontId="206" fillId="1036" borderId="0" xfId="65" applyFont="1" applyFill="1"/>
    <xf numFmtId="0" fontId="206" fillId="1037" borderId="0" xfId="65" applyFont="1" applyFill="1"/>
    <xf numFmtId="0" fontId="206" fillId="1038" borderId="0" xfId="65" applyFont="1" applyFill="1"/>
    <xf numFmtId="0" fontId="206" fillId="1039" borderId="0" xfId="65" applyFont="1" applyFill="1"/>
    <xf numFmtId="0" fontId="206" fillId="1040" borderId="0" xfId="65" applyFont="1" applyFill="1"/>
    <xf numFmtId="0" fontId="206" fillId="1041" borderId="0" xfId="65" applyFont="1" applyFill="1"/>
    <xf numFmtId="0" fontId="206" fillId="1042" borderId="0" xfId="65" applyFont="1" applyFill="1"/>
    <xf numFmtId="0" fontId="206" fillId="1043" borderId="0" xfId="65" applyFont="1" applyFill="1"/>
    <xf numFmtId="0" fontId="206" fillId="1044" borderId="0" xfId="65" applyFont="1" applyFill="1"/>
    <xf numFmtId="0" fontId="206" fillId="1045" borderId="0" xfId="65" applyFont="1" applyFill="1"/>
    <xf numFmtId="0" fontId="206" fillId="1046" borderId="0" xfId="65" applyFont="1" applyFill="1"/>
    <xf numFmtId="0" fontId="206" fillId="1047" borderId="0" xfId="65" applyFont="1" applyFill="1"/>
    <xf numFmtId="0" fontId="206" fillId="1048" borderId="0" xfId="65" applyFont="1" applyFill="1"/>
    <xf numFmtId="0" fontId="206" fillId="1049" borderId="0" xfId="65" applyFont="1" applyFill="1"/>
    <xf numFmtId="0" fontId="206" fillId="1050" borderId="0" xfId="65" applyFont="1" applyFill="1"/>
    <xf numFmtId="0" fontId="206" fillId="1051" borderId="0" xfId="65" applyFont="1" applyFill="1"/>
    <xf numFmtId="0" fontId="206" fillId="1052" borderId="0" xfId="65" applyFont="1" applyFill="1"/>
    <xf numFmtId="0" fontId="206" fillId="1053" borderId="0" xfId="65" applyFont="1" applyFill="1"/>
    <xf numFmtId="0" fontId="206" fillId="1054" borderId="0" xfId="65" applyFont="1" applyFill="1"/>
    <xf numFmtId="0" fontId="206" fillId="1055" borderId="0" xfId="65" applyFont="1" applyFill="1"/>
    <xf numFmtId="0" fontId="206" fillId="1056" borderId="0" xfId="65" applyFont="1" applyFill="1"/>
    <xf numFmtId="0" fontId="206" fillId="1057" borderId="0" xfId="65" applyFont="1" applyFill="1"/>
    <xf numFmtId="0" fontId="206" fillId="1058" borderId="0" xfId="65" applyFont="1" applyFill="1"/>
    <xf numFmtId="0" fontId="206" fillId="1059" borderId="0" xfId="65" applyFont="1" applyFill="1"/>
    <xf numFmtId="0" fontId="206" fillId="1060" borderId="0" xfId="65" applyFont="1" applyFill="1"/>
    <xf numFmtId="0" fontId="206" fillId="1061" borderId="0" xfId="65" applyFont="1" applyFill="1"/>
    <xf numFmtId="0" fontId="206" fillId="1062" borderId="0" xfId="65" applyFont="1" applyFill="1"/>
    <xf numFmtId="0" fontId="206" fillId="1063" borderId="0" xfId="65" applyFont="1" applyFill="1"/>
    <xf numFmtId="0" fontId="206" fillId="1064" borderId="0" xfId="65" applyFont="1" applyFill="1"/>
    <xf numFmtId="0" fontId="206" fillId="1065" borderId="0" xfId="65" applyFont="1" applyFill="1"/>
    <xf numFmtId="0" fontId="206" fillId="1066" borderId="0" xfId="65" applyFont="1" applyFill="1"/>
    <xf numFmtId="0" fontId="206" fillId="1067" borderId="0" xfId="65" applyFont="1" applyFill="1"/>
    <xf numFmtId="0" fontId="206" fillId="1068" borderId="0" xfId="65" applyFont="1" applyFill="1"/>
    <xf numFmtId="0" fontId="206" fillId="1069" borderId="0" xfId="65" applyFont="1" applyFill="1"/>
    <xf numFmtId="0" fontId="206" fillId="1070" borderId="0" xfId="65" applyFont="1" applyFill="1"/>
    <xf numFmtId="0" fontId="206" fillId="1071" borderId="0" xfId="65" applyFont="1" applyFill="1"/>
    <xf numFmtId="0" fontId="206" fillId="1072" borderId="0" xfId="65" applyFont="1" applyFill="1"/>
    <xf numFmtId="0" fontId="206" fillId="1073" borderId="0" xfId="65" applyFont="1" applyFill="1"/>
    <xf numFmtId="0" fontId="206" fillId="1074" borderId="0" xfId="65" applyFont="1" applyFill="1"/>
    <xf numFmtId="0" fontId="206" fillId="1075" borderId="0" xfId="65" applyFont="1" applyFill="1"/>
    <xf numFmtId="0" fontId="206" fillId="89" borderId="0" xfId="65" applyFont="1" applyFill="1"/>
    <xf numFmtId="0" fontId="206" fillId="1076" borderId="0" xfId="65" applyFont="1" applyFill="1"/>
    <xf numFmtId="0" fontId="206" fillId="1077" borderId="0" xfId="65" applyFont="1" applyFill="1"/>
    <xf numFmtId="0" fontId="206" fillId="1078" borderId="0" xfId="65" applyFont="1" applyFill="1"/>
    <xf numFmtId="0" fontId="206" fillId="1079" borderId="0" xfId="65" applyFont="1" applyFill="1"/>
    <xf numFmtId="0" fontId="206" fillId="1080" borderId="0" xfId="65" applyFont="1" applyFill="1"/>
    <xf numFmtId="0" fontId="206" fillId="1081" borderId="0" xfId="65" applyFont="1" applyFill="1"/>
    <xf numFmtId="0" fontId="206" fillId="1082" borderId="0" xfId="65" applyFont="1" applyFill="1"/>
    <xf numFmtId="0" fontId="206" fillId="1083" borderId="0" xfId="65" applyFont="1" applyFill="1"/>
    <xf numFmtId="0" fontId="206" fillId="1084" borderId="0" xfId="65" applyFont="1" applyFill="1"/>
    <xf numFmtId="0" fontId="206" fillId="1085" borderId="0" xfId="65" applyFont="1" applyFill="1"/>
    <xf numFmtId="0" fontId="206" fillId="1086" borderId="0" xfId="65" applyFont="1" applyFill="1"/>
    <xf numFmtId="0" fontId="206" fillId="1087" borderId="0" xfId="65" applyFont="1" applyFill="1"/>
    <xf numFmtId="0" fontId="206" fillId="1088" borderId="0" xfId="65" applyFont="1" applyFill="1"/>
    <xf numFmtId="0" fontId="206" fillId="1089" borderId="0" xfId="65" applyFont="1" applyFill="1"/>
    <xf numFmtId="0" fontId="206" fillId="1090" borderId="0" xfId="65" applyFont="1" applyFill="1"/>
    <xf numFmtId="0" fontId="206" fillId="1091" borderId="0" xfId="65" applyFont="1" applyFill="1"/>
    <xf numFmtId="0" fontId="206" fillId="1092" borderId="0" xfId="65" applyFont="1" applyFill="1"/>
    <xf numFmtId="0" fontId="206" fillId="1093" borderId="0" xfId="65" applyFont="1" applyFill="1"/>
    <xf numFmtId="0" fontId="206" fillId="1094" borderId="0" xfId="65" applyFont="1" applyFill="1"/>
    <xf numFmtId="0" fontId="206" fillId="1095" borderId="0" xfId="65" applyFont="1" applyFill="1"/>
    <xf numFmtId="0" fontId="206" fillId="1096" borderId="0" xfId="65" applyFont="1" applyFill="1"/>
    <xf numFmtId="0" fontId="206" fillId="1097" borderId="0" xfId="65" applyFont="1" applyFill="1"/>
    <xf numFmtId="0" fontId="206" fillId="1098" borderId="0" xfId="65" applyFont="1" applyFill="1"/>
    <xf numFmtId="0" fontId="206" fillId="1099" borderId="0" xfId="65" applyFont="1" applyFill="1"/>
    <xf numFmtId="0" fontId="206" fillId="1100" borderId="0" xfId="65" applyFont="1" applyFill="1"/>
    <xf numFmtId="0" fontId="206" fillId="1101" borderId="0" xfId="65" applyFont="1" applyFill="1"/>
    <xf numFmtId="0" fontId="206" fillId="58" borderId="0" xfId="65" applyFont="1" applyFill="1"/>
    <xf numFmtId="0" fontId="206" fillId="1102" borderId="0" xfId="65" applyFont="1" applyFill="1"/>
    <xf numFmtId="0" fontId="206" fillId="1103" borderId="0" xfId="65" applyFont="1" applyFill="1"/>
    <xf numFmtId="0" fontId="206" fillId="1104" borderId="0" xfId="65" applyFont="1" applyFill="1"/>
    <xf numFmtId="0" fontId="206" fillId="1105" borderId="0" xfId="65" applyFont="1" applyFill="1"/>
    <xf numFmtId="0" fontId="206" fillId="1106" borderId="0" xfId="65" applyFont="1" applyFill="1"/>
    <xf numFmtId="0" fontId="206" fillId="1107" borderId="0" xfId="65" applyFont="1" applyFill="1"/>
    <xf numFmtId="0" fontId="206" fillId="1108" borderId="0" xfId="65" applyFont="1" applyFill="1"/>
    <xf numFmtId="0" fontId="206" fillId="1109" borderId="0" xfId="65" applyFont="1" applyFill="1"/>
    <xf numFmtId="0" fontId="206" fillId="1110" borderId="0" xfId="65" applyFont="1" applyFill="1"/>
    <xf numFmtId="0" fontId="206" fillId="1111" borderId="0" xfId="65" applyFont="1" applyFill="1"/>
    <xf numFmtId="0" fontId="206" fillId="1112" borderId="0" xfId="65" applyFont="1" applyFill="1"/>
    <xf numFmtId="0" fontId="206" fillId="1113" borderId="0" xfId="65" applyFont="1" applyFill="1"/>
    <xf numFmtId="0" fontId="206" fillId="1114" borderId="0" xfId="65" applyFont="1" applyFill="1"/>
    <xf numFmtId="0" fontId="206" fillId="1115" borderId="0" xfId="65" applyFont="1" applyFill="1"/>
    <xf numFmtId="0" fontId="206" fillId="1116" borderId="0" xfId="65" applyFont="1" applyFill="1"/>
    <xf numFmtId="0" fontId="206" fillId="1117" borderId="0" xfId="65" applyFont="1" applyFill="1"/>
    <xf numFmtId="0" fontId="206" fillId="1118" borderId="0" xfId="65" applyFont="1" applyFill="1"/>
    <xf numFmtId="0" fontId="206" fillId="1119" borderId="0" xfId="65" applyFont="1" applyFill="1"/>
    <xf numFmtId="0" fontId="206" fillId="1120" borderId="0" xfId="65" applyFont="1" applyFill="1"/>
    <xf numFmtId="0" fontId="206" fillId="1121" borderId="0" xfId="65" applyFont="1" applyFill="1"/>
    <xf numFmtId="0" fontId="206" fillId="1122" borderId="0" xfId="65" applyFont="1" applyFill="1"/>
    <xf numFmtId="0" fontId="206" fillId="1123" borderId="0" xfId="65" applyFont="1" applyFill="1"/>
    <xf numFmtId="0" fontId="206" fillId="1124" borderId="0" xfId="65" applyFont="1" applyFill="1"/>
    <xf numFmtId="0" fontId="206" fillId="1125" borderId="0" xfId="65" applyFont="1" applyFill="1"/>
    <xf numFmtId="0" fontId="206" fillId="1126" borderId="0" xfId="65" applyFont="1" applyFill="1"/>
    <xf numFmtId="0" fontId="206" fillId="1127" borderId="0" xfId="65" applyFont="1" applyFill="1"/>
    <xf numFmtId="0" fontId="206" fillId="1128" borderId="0" xfId="65" applyFont="1" applyFill="1"/>
    <xf numFmtId="0" fontId="206" fillId="1129" borderId="0" xfId="65" applyFont="1" applyFill="1"/>
    <xf numFmtId="0" fontId="206" fillId="1130" borderId="0" xfId="65" applyFont="1" applyFill="1"/>
    <xf numFmtId="0" fontId="206" fillId="1131" borderId="0" xfId="65" applyFont="1" applyFill="1"/>
    <xf numFmtId="0" fontId="206" fillId="1132" borderId="0" xfId="65" applyFont="1" applyFill="1"/>
    <xf numFmtId="0" fontId="206" fillId="1133" borderId="0" xfId="65" applyFont="1" applyFill="1"/>
    <xf numFmtId="0" fontId="206" fillId="1134" borderId="0" xfId="65" applyFont="1" applyFill="1"/>
    <xf numFmtId="0" fontId="206" fillId="1135" borderId="0" xfId="65" applyFont="1" applyFill="1"/>
    <xf numFmtId="0" fontId="206" fillId="1136" borderId="0" xfId="65" applyFont="1" applyFill="1"/>
    <xf numFmtId="0" fontId="206" fillId="1137" borderId="0" xfId="65" applyFont="1" applyFill="1"/>
    <xf numFmtId="0" fontId="206" fillId="1138" borderId="0" xfId="65" applyFont="1" applyFill="1"/>
    <xf numFmtId="0" fontId="206" fillId="1139" borderId="0" xfId="65" applyFont="1" applyFill="1"/>
    <xf numFmtId="0" fontId="206" fillId="1140" borderId="0" xfId="65" applyFont="1" applyFill="1"/>
    <xf numFmtId="0" fontId="206" fillId="1141" borderId="0" xfId="65" applyFont="1" applyFill="1"/>
    <xf numFmtId="0" fontId="206" fillId="1142" borderId="0" xfId="65" applyFont="1" applyFill="1"/>
    <xf numFmtId="0" fontId="206" fillId="1143" borderId="0" xfId="65" applyFont="1" applyFill="1"/>
    <xf numFmtId="0" fontId="206" fillId="1144" borderId="0" xfId="65" applyFont="1" applyFill="1"/>
    <xf numFmtId="0" fontId="206" fillId="1145" borderId="0" xfId="65" applyFont="1" applyFill="1"/>
    <xf numFmtId="0" fontId="206" fillId="1146" borderId="0" xfId="65" applyFont="1" applyFill="1"/>
    <xf numFmtId="0" fontId="206" fillId="1147" borderId="0" xfId="65" applyFont="1" applyFill="1"/>
    <xf numFmtId="0" fontId="206" fillId="1148" borderId="0" xfId="65" applyFont="1" applyFill="1"/>
    <xf numFmtId="0" fontId="206" fillId="1149" borderId="0" xfId="65" applyFont="1" applyFill="1"/>
    <xf numFmtId="0" fontId="206" fillId="1150" borderId="0" xfId="65" applyFont="1" applyFill="1"/>
    <xf numFmtId="0" fontId="206" fillId="1151" borderId="0" xfId="65" applyFont="1" applyFill="1"/>
    <xf numFmtId="0" fontId="206" fillId="1152" borderId="0" xfId="65" applyFont="1" applyFill="1"/>
    <xf numFmtId="0" fontId="206" fillId="1153" borderId="0" xfId="65" applyFont="1" applyFill="1"/>
    <xf numFmtId="0" fontId="206" fillId="1154" borderId="0" xfId="65" applyFont="1" applyFill="1"/>
    <xf numFmtId="0" fontId="206" fillId="1155" borderId="0" xfId="65" applyFont="1" applyFill="1"/>
    <xf numFmtId="0" fontId="206" fillId="1156" borderId="0" xfId="65" applyFont="1" applyFill="1"/>
    <xf numFmtId="0" fontId="206" fillId="1157" borderId="0" xfId="65" applyFont="1" applyFill="1"/>
    <xf numFmtId="0" fontId="206" fillId="1158" borderId="0" xfId="65" applyFont="1" applyFill="1"/>
    <xf numFmtId="0" fontId="206" fillId="1159" borderId="0" xfId="65" applyFont="1" applyFill="1"/>
    <xf numFmtId="0" fontId="206" fillId="1160" borderId="0" xfId="65" applyFont="1" applyFill="1"/>
    <xf numFmtId="0" fontId="206" fillId="1161" borderId="0" xfId="65" applyFont="1" applyFill="1"/>
    <xf numFmtId="0" fontId="206" fillId="1162" borderId="0" xfId="65" applyFont="1" applyFill="1"/>
    <xf numFmtId="0" fontId="206" fillId="1163" borderId="0" xfId="65" applyFont="1" applyFill="1"/>
    <xf numFmtId="0" fontId="206" fillId="1164" borderId="0" xfId="65" applyFont="1" applyFill="1"/>
    <xf numFmtId="0" fontId="206" fillId="1165" borderId="0" xfId="65" applyFont="1" applyFill="1"/>
    <xf numFmtId="0" fontId="206" fillId="1166" borderId="0" xfId="65" applyFont="1" applyFill="1"/>
    <xf numFmtId="0" fontId="206" fillId="1167" borderId="0" xfId="65" applyFont="1" applyFill="1"/>
    <xf numFmtId="0" fontId="206" fillId="1168" borderId="0" xfId="65" applyFont="1" applyFill="1"/>
    <xf numFmtId="0" fontId="206" fillId="1169" borderId="0" xfId="65" applyFont="1" applyFill="1"/>
    <xf numFmtId="0" fontId="206" fillId="1170" borderId="0" xfId="65" applyFont="1" applyFill="1"/>
    <xf numFmtId="0" fontId="206" fillId="1171" borderId="0" xfId="65" applyFont="1" applyFill="1"/>
    <xf numFmtId="0" fontId="206" fillId="1172" borderId="0" xfId="65" applyFont="1" applyFill="1"/>
    <xf numFmtId="0" fontId="206" fillId="1173" borderId="0" xfId="65" applyFont="1" applyFill="1"/>
    <xf numFmtId="0" fontId="206" fillId="1174" borderId="0" xfId="65" applyFont="1" applyFill="1"/>
    <xf numFmtId="0" fontId="206" fillId="1175" borderId="0" xfId="65" applyFont="1" applyFill="1"/>
    <xf numFmtId="0" fontId="206" fillId="1176" borderId="0" xfId="65" applyFont="1" applyFill="1"/>
    <xf numFmtId="0" fontId="206" fillId="1177" borderId="0" xfId="65" applyFont="1" applyFill="1"/>
    <xf numFmtId="0" fontId="206" fillId="1178" borderId="0" xfId="65" applyFont="1" applyFill="1"/>
    <xf numFmtId="0" fontId="206" fillId="1179" borderId="0" xfId="65" applyFont="1" applyFill="1"/>
    <xf numFmtId="0" fontId="206" fillId="1180" borderId="0" xfId="65" applyFont="1" applyFill="1"/>
    <xf numFmtId="0" fontId="206" fillId="1181" borderId="0" xfId="65" applyFont="1" applyFill="1"/>
    <xf numFmtId="0" fontId="206" fillId="1182" borderId="0" xfId="65" applyFont="1" applyFill="1"/>
    <xf numFmtId="0" fontId="206" fillId="1183" borderId="0" xfId="65" applyFont="1" applyFill="1"/>
    <xf numFmtId="0" fontId="206" fillId="1184" borderId="0" xfId="65" applyFont="1" applyFill="1"/>
    <xf numFmtId="0" fontId="206" fillId="1185" borderId="0" xfId="65" applyFont="1" applyFill="1"/>
    <xf numFmtId="0" fontId="206" fillId="1186" borderId="0" xfId="65" applyFont="1" applyFill="1"/>
    <xf numFmtId="0" fontId="206" fillId="1187" borderId="0" xfId="65" applyFont="1" applyFill="1"/>
    <xf numFmtId="0" fontId="206" fillId="63" borderId="0" xfId="65" applyFont="1" applyFill="1"/>
    <xf numFmtId="0" fontId="206" fillId="1188" borderId="0" xfId="65" applyFont="1" applyFill="1"/>
    <xf numFmtId="0" fontId="206" fillId="1189" borderId="0" xfId="65" applyFont="1" applyFill="1"/>
    <xf numFmtId="0" fontId="206" fillId="1190" borderId="0" xfId="65" applyFont="1" applyFill="1"/>
    <xf numFmtId="0" fontId="206" fillId="1191" borderId="0" xfId="65" applyFont="1" applyFill="1"/>
    <xf numFmtId="0" fontId="206" fillId="1192" borderId="0" xfId="65" applyFont="1" applyFill="1"/>
    <xf numFmtId="0" fontId="206" fillId="1193" borderId="0" xfId="65" applyFont="1" applyFill="1"/>
    <xf numFmtId="0" fontId="206" fillId="1194" borderId="0" xfId="65" applyFont="1" applyFill="1"/>
    <xf numFmtId="0" fontId="206" fillId="1195" borderId="0" xfId="65" applyFont="1" applyFill="1"/>
    <xf numFmtId="0" fontId="206" fillId="1196" borderId="0" xfId="65" applyFont="1" applyFill="1"/>
    <xf numFmtId="0" fontId="206" fillId="1197" borderId="0" xfId="65" applyFont="1" applyFill="1"/>
    <xf numFmtId="0" fontId="206" fillId="1198" borderId="0" xfId="65" applyFont="1" applyFill="1"/>
    <xf numFmtId="0" fontId="206" fillId="1199" borderId="0" xfId="65" applyFont="1" applyFill="1"/>
    <xf numFmtId="0" fontId="206" fillId="1200" borderId="0" xfId="65" applyFont="1" applyFill="1"/>
    <xf numFmtId="0" fontId="206" fillId="1201" borderId="0" xfId="65" applyFont="1" applyFill="1"/>
    <xf numFmtId="0" fontId="206" fillId="1202" borderId="0" xfId="65" applyFont="1" applyFill="1"/>
    <xf numFmtId="0" fontId="206" fillId="1203" borderId="0" xfId="65" applyFont="1" applyFill="1"/>
    <xf numFmtId="0" fontId="206" fillId="1204" borderId="0" xfId="65" applyFont="1" applyFill="1"/>
    <xf numFmtId="0" fontId="206" fillId="1205" borderId="0" xfId="65" applyFont="1" applyFill="1"/>
    <xf numFmtId="0" fontId="206" fillId="1206" borderId="0" xfId="65" applyFont="1" applyFill="1"/>
    <xf numFmtId="0" fontId="206" fillId="1207" borderId="0" xfId="65" applyFont="1" applyFill="1"/>
    <xf numFmtId="0" fontId="206" fillId="1208" borderId="0" xfId="65" applyFont="1" applyFill="1"/>
    <xf numFmtId="0" fontId="206" fillId="1209" borderId="0" xfId="65" applyFont="1" applyFill="1"/>
    <xf numFmtId="0" fontId="206" fillId="1210" borderId="0" xfId="65" applyFont="1" applyFill="1"/>
    <xf numFmtId="0" fontId="206" fillId="1211" borderId="0" xfId="65" applyFont="1" applyFill="1"/>
    <xf numFmtId="0" fontId="206" fillId="1212" borderId="0" xfId="65" applyFont="1" applyFill="1"/>
    <xf numFmtId="0" fontId="206" fillId="1213" borderId="0" xfId="65" applyFont="1" applyFill="1"/>
    <xf numFmtId="0" fontId="206" fillId="1214" borderId="0" xfId="65" applyFont="1" applyFill="1"/>
    <xf numFmtId="0" fontId="206" fillId="1215" borderId="0" xfId="65" applyFont="1" applyFill="1"/>
    <xf numFmtId="0" fontId="206" fillId="1216" borderId="0" xfId="65" applyFont="1" applyFill="1"/>
    <xf numFmtId="0" fontId="206" fillId="1217" borderId="0" xfId="65" applyFont="1" applyFill="1"/>
    <xf numFmtId="0" fontId="206" fillId="57" borderId="0" xfId="65" applyFont="1" applyFill="1"/>
    <xf numFmtId="0" fontId="206" fillId="1218" borderId="0" xfId="65" applyFont="1" applyFill="1"/>
    <xf numFmtId="0" fontId="206" fillId="1219" borderId="0" xfId="65" applyFont="1" applyFill="1"/>
    <xf numFmtId="0" fontId="206" fillId="1220" borderId="0" xfId="65" applyFont="1" applyFill="1"/>
    <xf numFmtId="0" fontId="206" fillId="1221" borderId="0" xfId="65" applyFont="1" applyFill="1"/>
    <xf numFmtId="0" fontId="206" fillId="1222" borderId="0" xfId="65" applyFont="1" applyFill="1"/>
    <xf numFmtId="0" fontId="206" fillId="1223" borderId="0" xfId="65" applyFont="1" applyFill="1"/>
    <xf numFmtId="0" fontId="206" fillId="1224" borderId="0" xfId="65" applyFont="1" applyFill="1"/>
    <xf numFmtId="0" fontId="206" fillId="1225" borderId="0" xfId="65" applyFont="1" applyFill="1"/>
    <xf numFmtId="0" fontId="206" fillId="1226" borderId="0" xfId="65" applyFont="1" applyFill="1"/>
    <xf numFmtId="0" fontId="206" fillId="1227" borderId="0" xfId="65" applyFont="1" applyFill="1"/>
    <xf numFmtId="0" fontId="206" fillId="1228" borderId="0" xfId="65" applyFont="1" applyFill="1"/>
    <xf numFmtId="0" fontId="206" fillId="1229" borderId="0" xfId="65" applyFont="1" applyFill="1"/>
    <xf numFmtId="0" fontId="206" fillId="1230" borderId="0" xfId="65" applyFont="1" applyFill="1"/>
    <xf numFmtId="0" fontId="206" fillId="1231" borderId="0" xfId="65" applyFont="1" applyFill="1"/>
    <xf numFmtId="0" fontId="206" fillId="1232" borderId="0" xfId="65" applyFont="1" applyFill="1"/>
    <xf numFmtId="0" fontId="206" fillId="1233" borderId="0" xfId="65" applyFont="1" applyFill="1"/>
    <xf numFmtId="0" fontId="206" fillId="1234" borderId="0" xfId="65" applyFont="1" applyFill="1"/>
    <xf numFmtId="0" fontId="206" fillId="1235" borderId="0" xfId="65" applyFont="1" applyFill="1"/>
    <xf numFmtId="0" fontId="206" fillId="1236" borderId="0" xfId="65" applyFont="1" applyFill="1"/>
    <xf numFmtId="0" fontId="206" fillId="1237" borderId="0" xfId="65" applyFont="1" applyFill="1"/>
    <xf numFmtId="0" fontId="206" fillId="1238" borderId="0" xfId="65" applyFont="1" applyFill="1"/>
    <xf numFmtId="0" fontId="206" fillId="1239" borderId="0" xfId="65" applyFont="1" applyFill="1"/>
    <xf numFmtId="0" fontId="206" fillId="1240" borderId="0" xfId="65" applyFont="1" applyFill="1"/>
    <xf numFmtId="0" fontId="206" fillId="1241" borderId="0" xfId="65" applyFont="1" applyFill="1"/>
    <xf numFmtId="0" fontId="206" fillId="1242" borderId="0" xfId="65" applyFont="1" applyFill="1"/>
    <xf numFmtId="0" fontId="206" fillId="1243" borderId="0" xfId="65" applyFont="1" applyFill="1"/>
    <xf numFmtId="0" fontId="206" fillId="1244" borderId="0" xfId="65" applyFont="1" applyFill="1"/>
    <xf numFmtId="0" fontId="206" fillId="1245" borderId="0" xfId="65" applyFont="1" applyFill="1"/>
    <xf numFmtId="0" fontId="206" fillId="1246" borderId="0" xfId="65" applyFont="1" applyFill="1"/>
    <xf numFmtId="0" fontId="206" fillId="1247" borderId="0" xfId="65" applyFont="1" applyFill="1"/>
    <xf numFmtId="0" fontId="206" fillId="1248" borderId="0" xfId="65" applyFont="1" applyFill="1"/>
    <xf numFmtId="0" fontId="206" fillId="1249" borderId="0" xfId="65" applyFont="1" applyFill="1"/>
    <xf numFmtId="0" fontId="206" fillId="1250" borderId="0" xfId="65" applyFont="1" applyFill="1"/>
    <xf numFmtId="0" fontId="206" fillId="1251" borderId="0" xfId="65" applyFont="1" applyFill="1"/>
    <xf numFmtId="0" fontId="206" fillId="1252" borderId="0" xfId="65" applyFont="1" applyFill="1"/>
    <xf numFmtId="0" fontId="206" fillId="1253" borderId="0" xfId="65" applyFont="1" applyFill="1"/>
    <xf numFmtId="0" fontId="206" fillId="1254" borderId="0" xfId="65" applyFont="1" applyFill="1"/>
    <xf numFmtId="0" fontId="206" fillId="1255" borderId="0" xfId="65" applyFont="1" applyFill="1"/>
    <xf numFmtId="0" fontId="206" fillId="1256" borderId="0" xfId="65" applyFont="1" applyFill="1"/>
    <xf numFmtId="0" fontId="206" fillId="1257" borderId="0" xfId="65" applyFont="1" applyFill="1"/>
    <xf numFmtId="0" fontId="206" fillId="1258" borderId="0" xfId="65" applyFont="1" applyFill="1"/>
    <xf numFmtId="0" fontId="207" fillId="0" borderId="119" xfId="66" applyFont="1" applyBorder="1" applyAlignment="1">
      <alignment horizontal="left" indent="1"/>
    </xf>
    <xf numFmtId="0" fontId="207" fillId="0" borderId="120" xfId="66" applyFont="1" applyBorder="1" applyAlignment="1">
      <alignment horizontal="left" indent="1"/>
    </xf>
    <xf numFmtId="0" fontId="207" fillId="0" borderId="121" xfId="66" applyFont="1" applyBorder="1" applyAlignment="1">
      <alignment horizontal="right" indent="1"/>
    </xf>
    <xf numFmtId="0" fontId="206" fillId="0" borderId="122" xfId="65" applyFont="1" applyBorder="1" applyAlignment="1">
      <alignment horizontal="right" indent="1"/>
    </xf>
    <xf numFmtId="0" fontId="206" fillId="0" borderId="119" xfId="65" applyFont="1" applyBorder="1" applyAlignment="1">
      <alignment horizontal="right" indent="1"/>
    </xf>
    <xf numFmtId="173" fontId="206" fillId="0" borderId="121" xfId="65" applyNumberFormat="1" applyFont="1" applyBorder="1" applyAlignment="1">
      <alignment horizontal="right" indent="1"/>
    </xf>
    <xf numFmtId="174" fontId="206" fillId="0" borderId="122" xfId="65" applyNumberFormat="1" applyFont="1" applyBorder="1" applyAlignment="1">
      <alignment horizontal="right" indent="1"/>
    </xf>
    <xf numFmtId="173" fontId="206" fillId="0" borderId="119" xfId="65" applyNumberFormat="1" applyFont="1" applyBorder="1" applyAlignment="1">
      <alignment horizontal="right" indent="1"/>
    </xf>
    <xf numFmtId="2" fontId="206" fillId="0" borderId="121" xfId="65" applyNumberFormat="1" applyFont="1" applyBorder="1" applyAlignment="1">
      <alignment horizontal="right" indent="1"/>
    </xf>
    <xf numFmtId="2" fontId="206" fillId="0" borderId="119" xfId="65" applyNumberFormat="1" applyFont="1" applyBorder="1" applyAlignment="1">
      <alignment horizontal="right" indent="1"/>
    </xf>
    <xf numFmtId="2" fontId="206" fillId="0" borderId="120" xfId="65" applyNumberFormat="1" applyFont="1" applyBorder="1" applyAlignment="1">
      <alignment horizontal="right" indent="1"/>
    </xf>
    <xf numFmtId="174" fontId="206" fillId="0" borderId="120" xfId="65" applyNumberFormat="1" applyFont="1" applyBorder="1" applyAlignment="1">
      <alignment horizontal="right" indent="1"/>
    </xf>
    <xf numFmtId="0" fontId="206" fillId="0" borderId="0" xfId="65" applyFont="1"/>
    <xf numFmtId="0" fontId="207" fillId="0" borderId="0" xfId="66" applyFont="1" applyAlignment="1">
      <alignment horizontal="left" indent="1"/>
    </xf>
    <xf numFmtId="0" fontId="207" fillId="0" borderId="0" xfId="66" applyFont="1" applyAlignment="1">
      <alignment horizontal="right" indent="1"/>
    </xf>
    <xf numFmtId="0" fontId="206" fillId="0" borderId="0" xfId="65" applyFont="1" applyAlignment="1">
      <alignment horizontal="right" indent="1"/>
    </xf>
    <xf numFmtId="0" fontId="48" fillId="45" borderId="0" xfId="35" applyFont="1" applyFill="1" applyAlignment="1">
      <alignment horizontal="left" vertical="center"/>
    </xf>
    <xf numFmtId="0" fontId="70" fillId="57" borderId="0" xfId="35" applyFont="1" applyFill="1" applyAlignment="1">
      <alignment horizontal="center" vertical="center"/>
    </xf>
    <xf numFmtId="0" fontId="48" fillId="67" borderId="0" xfId="35" applyFont="1" applyFill="1" applyAlignment="1">
      <alignment horizontal="center" vertical="center"/>
    </xf>
    <xf numFmtId="0" fontId="48" fillId="48" borderId="0" xfId="35" applyFont="1" applyFill="1" applyAlignment="1">
      <alignment horizontal="center" vertical="center"/>
    </xf>
    <xf numFmtId="0" fontId="48" fillId="65" borderId="0" xfId="35" applyFont="1" applyFill="1" applyAlignment="1">
      <alignment horizontal="center" vertical="center"/>
    </xf>
    <xf numFmtId="0" fontId="48" fillId="106" borderId="0" xfId="35" applyFont="1" applyFill="1" applyAlignment="1">
      <alignment horizontal="center" vertical="center"/>
    </xf>
    <xf numFmtId="0" fontId="48" fillId="61" borderId="0" xfId="35" applyFont="1" applyFill="1" applyAlignment="1">
      <alignment horizontal="center" vertical="center"/>
    </xf>
    <xf numFmtId="0" fontId="48" fillId="64" borderId="0" xfId="35" applyFont="1" applyFill="1" applyAlignment="1">
      <alignment horizontal="center" vertical="center"/>
    </xf>
    <xf numFmtId="0" fontId="86" fillId="79" borderId="0" xfId="35" applyFont="1" applyFill="1" applyAlignment="1">
      <alignment horizontal="center" vertical="center"/>
    </xf>
    <xf numFmtId="0" fontId="86" fillId="80" borderId="0" xfId="35" applyFont="1" applyFill="1" applyAlignment="1">
      <alignment horizontal="center" vertical="center"/>
    </xf>
    <xf numFmtId="0" fontId="48" fillId="70" borderId="0" xfId="35" applyFont="1" applyFill="1" applyAlignment="1">
      <alignment horizontal="center" vertical="center"/>
    </xf>
    <xf numFmtId="0" fontId="48" fillId="71" borderId="0" xfId="35" applyFont="1" applyFill="1" applyAlignment="1">
      <alignment horizontal="center" vertical="center"/>
    </xf>
    <xf numFmtId="0" fontId="109" fillId="48" borderId="0" xfId="35" applyFont="1" applyFill="1" applyAlignment="1">
      <alignment horizontal="center" vertical="center"/>
    </xf>
    <xf numFmtId="0" fontId="62" fillId="0" borderId="58" xfId="35" applyFont="1" applyBorder="1" applyAlignment="1">
      <alignment horizontal="center" vertical="center" wrapText="1"/>
    </xf>
    <xf numFmtId="0" fontId="60" fillId="81" borderId="56" xfId="35" applyFont="1" applyFill="1" applyBorder="1" applyAlignment="1">
      <alignment horizontal="center" vertical="center" wrapText="1"/>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48" fillId="0" borderId="57" xfId="35" applyFont="1" applyBorder="1" applyAlignment="1">
      <alignment horizontal="center" vertical="center" wrapText="1"/>
    </xf>
    <xf numFmtId="0" fontId="111" fillId="45" borderId="0" xfId="51" applyFont="1" applyFill="1" applyAlignment="1">
      <alignment horizontal="center" vertical="center" wrapText="1"/>
    </xf>
    <xf numFmtId="0" fontId="76" fillId="27" borderId="105" xfId="35" quotePrefix="1" applyFont="1" applyFill="1" applyBorder="1" applyAlignment="1">
      <alignment horizontal="center" vertical="center"/>
    </xf>
    <xf numFmtId="0" fontId="68" fillId="80" borderId="56" xfId="35" applyFont="1" applyFill="1" applyBorder="1" applyAlignment="1">
      <alignment horizontal="center" vertical="center" wrapText="1"/>
    </xf>
    <xf numFmtId="0" fontId="105" fillId="122" borderId="56" xfId="35" applyFont="1" applyFill="1" applyBorder="1" applyAlignment="1">
      <alignment horizontal="center" vertical="center" wrapText="1"/>
    </xf>
    <xf numFmtId="0" fontId="42" fillId="0" borderId="9" xfId="35" applyFont="1" applyBorder="1" applyAlignment="1">
      <alignment vertical="center"/>
    </xf>
    <xf numFmtId="0" fontId="42" fillId="0" borderId="10" xfId="35" applyFont="1" applyBorder="1" applyAlignment="1">
      <alignment vertical="center"/>
    </xf>
    <xf numFmtId="0" fontId="42" fillId="0" borderId="45" xfId="35" applyFont="1" applyBorder="1" applyAlignment="1">
      <alignment vertical="center"/>
    </xf>
    <xf numFmtId="0" fontId="42" fillId="0" borderId="13" xfId="35" applyFont="1" applyBorder="1" applyAlignment="1">
      <alignment vertical="center"/>
    </xf>
    <xf numFmtId="0" fontId="42" fillId="0" borderId="20" xfId="35" applyFont="1" applyBorder="1" applyAlignment="1">
      <alignment vertical="center"/>
    </xf>
    <xf numFmtId="0" fontId="62" fillId="27" borderId="0" xfId="51" applyFont="1" applyFill="1" applyAlignment="1">
      <alignment horizontal="center" vertical="center"/>
    </xf>
    <xf numFmtId="0" fontId="37" fillId="0" borderId="32" xfId="35" applyFont="1" applyBorder="1"/>
    <xf numFmtId="0" fontId="37" fillId="48" borderId="68" xfId="35" applyFont="1" applyFill="1" applyBorder="1"/>
    <xf numFmtId="0" fontId="137" fillId="45" borderId="68" xfId="35" applyFont="1" applyFill="1" applyBorder="1" applyAlignment="1">
      <alignment vertical="center"/>
    </xf>
    <xf numFmtId="0" fontId="37" fillId="0" borderId="68" xfId="35" applyFont="1" applyBorder="1"/>
    <xf numFmtId="0" fontId="7" fillId="0" borderId="0" xfId="69" applyAlignment="1">
      <alignment vertical="center"/>
    </xf>
    <xf numFmtId="0" fontId="37" fillId="0" borderId="9" xfId="35" applyFont="1" applyBorder="1"/>
    <xf numFmtId="0" fontId="48" fillId="0" borderId="13" xfId="35" applyFont="1" applyBorder="1"/>
    <xf numFmtId="0" fontId="37" fillId="0" borderId="13" xfId="35" applyFont="1" applyBorder="1" applyAlignment="1">
      <alignment horizontal="center" vertical="center"/>
    </xf>
    <xf numFmtId="0" fontId="116" fillId="48" borderId="56" xfId="35" applyFont="1" applyFill="1" applyBorder="1" applyAlignment="1">
      <alignment horizontal="center" vertical="center" wrapText="1"/>
    </xf>
    <xf numFmtId="0" fontId="51" fillId="64" borderId="56" xfId="35" applyFont="1" applyFill="1" applyBorder="1" applyAlignment="1">
      <alignment horizontal="center" vertical="center" wrapText="1"/>
    </xf>
    <xf numFmtId="0" fontId="68" fillId="122" borderId="56" xfId="35" applyFont="1" applyFill="1" applyBorder="1" applyAlignment="1">
      <alignment horizontal="center" vertical="center" wrapText="1"/>
    </xf>
    <xf numFmtId="0" fontId="213" fillId="0" borderId="0" xfId="60" applyFont="1" applyAlignment="1">
      <alignment vertical="top"/>
    </xf>
    <xf numFmtId="0" fontId="213" fillId="0" borderId="0" xfId="60" applyFont="1" applyAlignment="1">
      <alignment horizontal="center" vertical="center" wrapText="1"/>
    </xf>
    <xf numFmtId="0" fontId="213" fillId="0" borderId="0" xfId="60" applyFont="1" applyAlignment="1">
      <alignment horizontal="center" vertical="center" wrapText="1" shrinkToFit="1"/>
    </xf>
    <xf numFmtId="0" fontId="213" fillId="0" borderId="0" xfId="60" applyFont="1" applyAlignment="1">
      <alignment horizontal="center" vertical="center"/>
    </xf>
    <xf numFmtId="0" fontId="213" fillId="45" borderId="22" xfId="60" applyFont="1" applyFill="1" applyBorder="1" applyAlignment="1">
      <alignment horizontal="center" vertical="center" wrapText="1"/>
    </xf>
    <xf numFmtId="0" fontId="213" fillId="45" borderId="25" xfId="60" applyFont="1" applyFill="1" applyBorder="1" applyAlignment="1">
      <alignment horizontal="center" vertical="center" wrapText="1" shrinkToFit="1"/>
    </xf>
    <xf numFmtId="0" fontId="213" fillId="45" borderId="25" xfId="60" applyFont="1" applyFill="1" applyBorder="1" applyAlignment="1">
      <alignment horizontal="center" vertical="center"/>
    </xf>
    <xf numFmtId="0" fontId="213" fillId="45" borderId="24" xfId="60" applyFont="1" applyFill="1" applyBorder="1" applyAlignment="1">
      <alignment vertical="top"/>
    </xf>
    <xf numFmtId="0" fontId="213" fillId="45" borderId="17" xfId="60" applyFont="1" applyFill="1" applyBorder="1" applyAlignment="1">
      <alignment horizontal="center" vertical="center" wrapText="1"/>
    </xf>
    <xf numFmtId="0" fontId="213" fillId="45" borderId="0" xfId="60" applyFont="1" applyFill="1" applyAlignment="1">
      <alignment horizontal="center" vertical="center" wrapText="1" shrinkToFit="1"/>
    </xf>
    <xf numFmtId="0" fontId="214" fillId="45" borderId="0" xfId="60" applyFont="1" applyFill="1" applyAlignment="1">
      <alignment horizontal="left" vertical="center"/>
    </xf>
    <xf numFmtId="0" fontId="213" fillId="45" borderId="19" xfId="60" applyFont="1" applyFill="1" applyBorder="1" applyAlignment="1">
      <alignment vertical="top"/>
    </xf>
    <xf numFmtId="0" fontId="15" fillId="45" borderId="0" xfId="60" applyFont="1" applyFill="1" applyAlignment="1">
      <alignment horizontal="center" vertical="center" wrapText="1" shrinkToFit="1"/>
    </xf>
    <xf numFmtId="0" fontId="132" fillId="45" borderId="0" xfId="31" applyFont="1" applyFill="1" applyBorder="1" applyAlignment="1" applyProtection="1">
      <alignment vertical="center"/>
    </xf>
    <xf numFmtId="0" fontId="215" fillId="45" borderId="0" xfId="35" applyFont="1" applyFill="1" applyAlignment="1">
      <alignment horizontal="right" vertical="center"/>
    </xf>
    <xf numFmtId="0" fontId="216" fillId="45" borderId="19" xfId="60" applyFont="1" applyFill="1" applyBorder="1" applyAlignment="1">
      <alignment horizontal="center" vertical="center" textRotation="90"/>
    </xf>
    <xf numFmtId="0" fontId="217" fillId="45" borderId="17" xfId="60" applyFont="1" applyFill="1" applyBorder="1" applyAlignment="1">
      <alignment horizontal="center" vertical="center" wrapText="1"/>
    </xf>
    <xf numFmtId="0" fontId="218" fillId="45" borderId="0" xfId="60" applyFont="1" applyFill="1" applyAlignment="1">
      <alignment horizontal="center" vertical="top" wrapText="1" shrinkToFit="1"/>
    </xf>
    <xf numFmtId="0" fontId="218" fillId="45" borderId="0" xfId="60" applyFont="1" applyFill="1" applyAlignment="1">
      <alignment horizontal="center" vertical="center" wrapText="1"/>
    </xf>
    <xf numFmtId="0" fontId="217" fillId="45" borderId="124" xfId="60" applyFont="1" applyFill="1" applyBorder="1" applyAlignment="1">
      <alignment horizontal="center" vertical="center" wrapText="1"/>
    </xf>
    <xf numFmtId="0" fontId="218" fillId="45" borderId="68" xfId="60" applyFont="1" applyFill="1" applyBorder="1" applyAlignment="1">
      <alignment horizontal="center" vertical="top" wrapText="1" shrinkToFit="1"/>
    </xf>
    <xf numFmtId="0" fontId="218" fillId="45" borderId="68" xfId="60" applyFont="1" applyFill="1" applyBorder="1" applyAlignment="1">
      <alignment horizontal="center" vertical="center" wrapText="1"/>
    </xf>
    <xf numFmtId="0" fontId="15" fillId="45" borderId="68" xfId="60" applyFont="1" applyFill="1" applyBorder="1" applyAlignment="1">
      <alignment horizontal="center" vertical="center" wrapText="1" shrinkToFit="1"/>
    </xf>
    <xf numFmtId="0" fontId="132" fillId="45" borderId="68" xfId="31" applyFont="1" applyFill="1" applyBorder="1" applyAlignment="1" applyProtection="1">
      <alignment vertical="center"/>
    </xf>
    <xf numFmtId="0" fontId="215" fillId="45" borderId="68" xfId="35" applyFont="1" applyFill="1" applyBorder="1" applyAlignment="1">
      <alignment horizontal="right" vertical="center"/>
    </xf>
    <xf numFmtId="0" fontId="213" fillId="45" borderId="123" xfId="60" applyFont="1" applyFill="1" applyBorder="1" applyAlignment="1">
      <alignment vertical="center"/>
    </xf>
    <xf numFmtId="0" fontId="218" fillId="0" borderId="58" xfId="60" applyFont="1" applyBorder="1" applyAlignment="1">
      <alignment horizontal="center" vertical="top" wrapText="1" shrinkToFit="1"/>
    </xf>
    <xf numFmtId="0" fontId="15" fillId="27" borderId="58" xfId="60" applyFont="1" applyFill="1" applyBorder="1" applyAlignment="1">
      <alignment horizontal="center" vertical="center" wrapText="1" shrinkToFit="1"/>
    </xf>
    <xf numFmtId="0" fontId="218" fillId="0" borderId="56" xfId="60" applyFont="1" applyBorder="1" applyAlignment="1">
      <alignment horizontal="center" wrapText="1" shrinkToFit="1"/>
    </xf>
    <xf numFmtId="0" fontId="15" fillId="27" borderId="57" xfId="60" applyFont="1" applyFill="1" applyBorder="1" applyAlignment="1">
      <alignment horizontal="center" vertical="center" wrapText="1" shrinkToFit="1"/>
    </xf>
    <xf numFmtId="0" fontId="218" fillId="27" borderId="58" xfId="60" applyFont="1" applyFill="1" applyBorder="1" applyAlignment="1">
      <alignment horizontal="center" vertical="top" wrapText="1" shrinkToFit="1"/>
    </xf>
    <xf numFmtId="0" fontId="218" fillId="27" borderId="57" xfId="60" applyFont="1" applyFill="1" applyBorder="1" applyAlignment="1">
      <alignment horizontal="center" vertical="top" wrapText="1" shrinkToFit="1"/>
    </xf>
    <xf numFmtId="0" fontId="218" fillId="27" borderId="57" xfId="60" applyFont="1" applyFill="1" applyBorder="1" applyAlignment="1">
      <alignment horizontal="center" wrapText="1" shrinkToFit="1"/>
    </xf>
    <xf numFmtId="0" fontId="15" fillId="27" borderId="56" xfId="60" applyFont="1" applyFill="1" applyBorder="1" applyAlignment="1">
      <alignment horizontal="center" vertical="center" wrapText="1" shrinkToFit="1"/>
    </xf>
    <xf numFmtId="0" fontId="218" fillId="27" borderId="56" xfId="60" applyFont="1" applyFill="1" applyBorder="1" applyAlignment="1">
      <alignment horizontal="center" wrapText="1" shrinkToFit="1"/>
    </xf>
    <xf numFmtId="0" fontId="217" fillId="0" borderId="67" xfId="60" applyFont="1" applyBorder="1" applyAlignment="1">
      <alignment horizontal="center" vertical="center" wrapText="1"/>
    </xf>
    <xf numFmtId="0" fontId="218" fillId="0" borderId="107" xfId="60" applyFont="1" applyBorder="1" applyAlignment="1">
      <alignment horizontal="center" vertical="center" wrapText="1" shrinkToFit="1"/>
    </xf>
    <xf numFmtId="0" fontId="218" fillId="27" borderId="22" xfId="60" applyFont="1" applyFill="1" applyBorder="1" applyAlignment="1">
      <alignment horizontal="center" vertical="center" wrapText="1" shrinkToFit="1"/>
    </xf>
    <xf numFmtId="0" fontId="219" fillId="1260" borderId="128" xfId="59" applyFont="1" applyFill="1" applyBorder="1" applyAlignment="1">
      <alignment horizontal="center" vertical="center" wrapText="1"/>
    </xf>
    <xf numFmtId="0" fontId="218" fillId="27" borderId="22" xfId="60" applyFont="1" applyFill="1" applyBorder="1" applyAlignment="1">
      <alignment horizontal="center" vertical="top" wrapText="1" shrinkToFit="1"/>
    </xf>
    <xf numFmtId="0" fontId="218" fillId="27" borderId="124" xfId="60" applyFont="1" applyFill="1" applyBorder="1" applyAlignment="1">
      <alignment horizontal="center" wrapText="1" shrinkToFit="1"/>
    </xf>
    <xf numFmtId="0" fontId="218" fillId="0" borderId="104" xfId="60" applyFont="1" applyBorder="1" applyAlignment="1">
      <alignment horizontal="center" vertical="center" wrapText="1" shrinkToFit="1"/>
    </xf>
    <xf numFmtId="0" fontId="218" fillId="27" borderId="124" xfId="60" applyFont="1" applyFill="1" applyBorder="1" applyAlignment="1">
      <alignment horizontal="center" vertical="center" wrapText="1" shrinkToFit="1"/>
    </xf>
    <xf numFmtId="0" fontId="222" fillId="1262" borderId="130" xfId="35" applyFont="1" applyFill="1" applyBorder="1" applyAlignment="1">
      <alignment horizontal="center" vertical="center" wrapText="1"/>
    </xf>
    <xf numFmtId="0" fontId="218" fillId="27" borderId="58" xfId="60" applyFont="1" applyFill="1" applyBorder="1" applyAlignment="1">
      <alignment horizontal="center" vertical="center" wrapText="1" shrinkToFit="1"/>
    </xf>
    <xf numFmtId="0" fontId="218" fillId="27" borderId="57" xfId="60" applyFont="1" applyFill="1" applyBorder="1" applyAlignment="1">
      <alignment horizontal="center" vertical="center" wrapText="1" shrinkToFit="1"/>
    </xf>
    <xf numFmtId="0" fontId="218" fillId="27" borderId="56" xfId="60" applyFont="1" applyFill="1" applyBorder="1" applyAlignment="1">
      <alignment horizontal="center" vertical="center" wrapText="1" shrinkToFit="1"/>
    </xf>
    <xf numFmtId="0" fontId="217" fillId="0" borderId="55" xfId="60" applyFont="1" applyBorder="1" applyAlignment="1">
      <alignment horizontal="center" vertical="center" wrapText="1"/>
    </xf>
    <xf numFmtId="0" fontId="15" fillId="0" borderId="67" xfId="60" applyFont="1" applyBorder="1" applyAlignment="1">
      <alignment horizontal="center" vertical="center" wrapText="1" shrinkToFit="1"/>
    </xf>
    <xf numFmtId="0" fontId="218" fillId="0" borderId="67" xfId="60" applyFont="1" applyBorder="1" applyAlignment="1">
      <alignment horizontal="center" vertical="center" wrapText="1" shrinkToFit="1"/>
    </xf>
    <xf numFmtId="0" fontId="218" fillId="0" borderId="55" xfId="60" applyFont="1" applyBorder="1" applyAlignment="1">
      <alignment horizontal="center" vertical="center" wrapText="1" shrinkToFit="1"/>
    </xf>
    <xf numFmtId="0" fontId="223" fillId="100" borderId="130" xfId="35" applyFont="1" applyFill="1" applyBorder="1" applyAlignment="1">
      <alignment horizontal="right" vertical="center" wrapText="1"/>
    </xf>
    <xf numFmtId="0" fontId="15" fillId="27" borderId="57" xfId="60" applyFont="1" applyFill="1" applyBorder="1" applyAlignment="1">
      <alignment horizontal="center" vertical="top" wrapText="1" shrinkToFit="1"/>
    </xf>
    <xf numFmtId="0" fontId="15" fillId="27" borderId="56" xfId="60" applyFont="1" applyFill="1" applyBorder="1" applyAlignment="1">
      <alignment horizontal="center" wrapText="1" shrinkToFit="1"/>
    </xf>
    <xf numFmtId="0" fontId="224" fillId="27" borderId="107" xfId="60" applyFont="1" applyFill="1" applyBorder="1" applyAlignment="1">
      <alignment horizontal="center" vertical="center" wrapText="1" shrinkToFit="1"/>
    </xf>
    <xf numFmtId="0" fontId="218" fillId="27" borderId="106" xfId="60" applyFont="1" applyFill="1" applyBorder="1" applyAlignment="1">
      <alignment horizontal="center" vertical="top" wrapText="1" shrinkToFit="1"/>
    </xf>
    <xf numFmtId="0" fontId="218" fillId="27" borderId="17" xfId="60" applyFont="1" applyFill="1" applyBorder="1" applyAlignment="1">
      <alignment horizontal="center" vertical="center" wrapText="1" shrinkToFit="1"/>
    </xf>
    <xf numFmtId="0" fontId="217" fillId="0" borderId="58" xfId="60" applyFont="1" applyBorder="1" applyAlignment="1">
      <alignment horizontal="center" vertical="center" wrapText="1"/>
    </xf>
    <xf numFmtId="0" fontId="218" fillId="0" borderId="22" xfId="60" applyFont="1" applyBorder="1" applyAlignment="1">
      <alignment horizontal="center" vertical="center" wrapText="1" shrinkToFit="1"/>
    </xf>
    <xf numFmtId="0" fontId="219" fillId="30" borderId="58" xfId="60" applyFont="1" applyFill="1" applyBorder="1" applyAlignment="1">
      <alignment horizontal="center" vertical="center" wrapText="1" shrinkToFit="1"/>
    </xf>
    <xf numFmtId="0" fontId="217" fillId="0" borderId="103" xfId="60" applyFont="1" applyBorder="1" applyAlignment="1">
      <alignment horizontal="center" vertical="center" wrapText="1"/>
    </xf>
    <xf numFmtId="0" fontId="219" fillId="0" borderId="103" xfId="60" applyFont="1" applyBorder="1" applyAlignment="1">
      <alignment horizontal="center" vertical="center" shrinkToFit="1"/>
    </xf>
    <xf numFmtId="0" fontId="221" fillId="27" borderId="57" xfId="60" applyFont="1" applyFill="1" applyBorder="1" applyAlignment="1">
      <alignment horizontal="center" vertical="center" wrapText="1" shrinkToFit="1"/>
    </xf>
    <xf numFmtId="0" fontId="226" fillId="0" borderId="133" xfId="60" applyFont="1" applyBorder="1" applyAlignment="1">
      <alignment horizontal="center" vertical="center" shrinkToFit="1"/>
    </xf>
    <xf numFmtId="0" fontId="222" fillId="94" borderId="134" xfId="35" applyFont="1" applyFill="1" applyBorder="1" applyAlignment="1">
      <alignment horizontal="center" vertical="center" wrapText="1"/>
    </xf>
    <xf numFmtId="0" fontId="217" fillId="0" borderId="56" xfId="60" applyFont="1" applyBorder="1" applyAlignment="1">
      <alignment horizontal="center" vertical="center" wrapText="1"/>
    </xf>
    <xf numFmtId="0" fontId="15" fillId="27" borderId="58" xfId="60" applyFont="1" applyFill="1" applyBorder="1" applyAlignment="1">
      <alignment horizontal="center" vertical="top" wrapText="1" shrinkToFit="1"/>
    </xf>
    <xf numFmtId="0" fontId="227" fillId="27" borderId="58" xfId="60" applyFont="1" applyFill="1" applyBorder="1" applyAlignment="1">
      <alignment horizontal="center" vertical="center" wrapText="1" shrinkToFit="1"/>
    </xf>
    <xf numFmtId="0" fontId="227" fillId="27" borderId="57" xfId="60" applyFont="1" applyFill="1" applyBorder="1" applyAlignment="1">
      <alignment horizontal="center" vertical="center" wrapText="1" shrinkToFit="1"/>
    </xf>
    <xf numFmtId="0" fontId="229" fillId="40" borderId="137" xfId="35" applyFont="1" applyFill="1" applyBorder="1" applyAlignment="1">
      <alignment horizontal="right" vertical="center"/>
    </xf>
    <xf numFmtId="0" fontId="230" fillId="0" borderId="138" xfId="35" applyFont="1" applyBorder="1" applyAlignment="1">
      <alignment vertical="center"/>
    </xf>
    <xf numFmtId="0" fontId="227" fillId="27" borderId="56" xfId="60" applyFont="1" applyFill="1" applyBorder="1" applyAlignment="1">
      <alignment horizontal="center" vertical="center" wrapText="1" shrinkToFit="1"/>
    </xf>
    <xf numFmtId="0" fontId="231" fillId="27" borderId="22" xfId="60" applyFont="1" applyFill="1" applyBorder="1" applyAlignment="1">
      <alignment horizontal="center" vertical="center" wrapText="1" shrinkToFit="1"/>
    </xf>
    <xf numFmtId="0" fontId="231" fillId="27" borderId="17" xfId="60" applyFont="1" applyFill="1" applyBorder="1" applyAlignment="1">
      <alignment horizontal="center" vertical="center" wrapText="1" shrinkToFit="1"/>
    </xf>
    <xf numFmtId="0" fontId="218" fillId="27" borderId="57" xfId="60" applyFont="1" applyFill="1" applyBorder="1" applyAlignment="1">
      <alignment vertical="center" wrapText="1" shrinkToFit="1"/>
    </xf>
    <xf numFmtId="0" fontId="231" fillId="27" borderId="124" xfId="60" applyFont="1" applyFill="1" applyBorder="1" applyAlignment="1">
      <alignment horizontal="center" vertical="center" wrapText="1" shrinkToFit="1"/>
    </xf>
    <xf numFmtId="0" fontId="218" fillId="0" borderId="124" xfId="60" applyFont="1" applyBorder="1" applyAlignment="1">
      <alignment horizontal="center" vertical="center" wrapText="1" shrinkToFit="1"/>
    </xf>
    <xf numFmtId="0" fontId="221" fillId="35" borderId="55" xfId="60" applyFont="1" applyFill="1" applyBorder="1" applyAlignment="1">
      <alignment horizontal="center" vertical="center" wrapText="1" shrinkToFit="1"/>
    </xf>
    <xf numFmtId="0" fontId="217" fillId="36" borderId="55" xfId="60" applyFont="1" applyFill="1" applyBorder="1" applyAlignment="1">
      <alignment horizontal="center" vertical="center" wrapText="1"/>
    </xf>
    <xf numFmtId="0" fontId="232" fillId="36" borderId="55" xfId="60" applyFont="1" applyFill="1" applyBorder="1" applyAlignment="1">
      <alignment horizontal="center" vertical="center" wrapText="1" shrinkToFit="1"/>
    </xf>
    <xf numFmtId="0" fontId="217" fillId="36" borderId="56" xfId="60" applyFont="1" applyFill="1" applyBorder="1" applyAlignment="1">
      <alignment horizontal="center" vertical="center" wrapText="1" shrinkToFit="1"/>
    </xf>
    <xf numFmtId="0" fontId="217" fillId="36" borderId="67" xfId="60" applyFont="1" applyFill="1" applyBorder="1" applyAlignment="1">
      <alignment horizontal="center" vertical="center" wrapText="1" shrinkToFit="1"/>
    </xf>
    <xf numFmtId="0" fontId="217" fillId="36" borderId="55" xfId="60" applyFont="1" applyFill="1" applyBorder="1" applyAlignment="1">
      <alignment horizontal="center" vertical="center" wrapText="1" shrinkToFit="1"/>
    </xf>
    <xf numFmtId="0" fontId="217" fillId="36" borderId="66" xfId="60" applyFont="1" applyFill="1" applyBorder="1" applyAlignment="1">
      <alignment horizontal="center" vertical="center" wrapText="1"/>
    </xf>
    <xf numFmtId="0" fontId="233" fillId="36" borderId="56" xfId="60" applyFont="1" applyFill="1" applyBorder="1" applyAlignment="1">
      <alignment horizontal="center" vertical="center" wrapText="1"/>
    </xf>
    <xf numFmtId="0" fontId="60" fillId="81" borderId="56" xfId="35" applyFont="1" applyFill="1" applyBorder="1" applyAlignment="1">
      <alignment horizontal="center" vertical="center" wrapText="1"/>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68" fillId="80" borderId="56" xfId="35" applyFont="1" applyFill="1" applyBorder="1" applyAlignment="1">
      <alignment horizontal="center" vertical="center" wrapText="1"/>
    </xf>
    <xf numFmtId="0" fontId="111" fillId="45" borderId="0" xfId="51" applyFont="1" applyFill="1" applyAlignment="1">
      <alignment horizontal="center" vertical="center" wrapText="1"/>
    </xf>
    <xf numFmtId="0" fontId="234" fillId="45" borderId="0" xfId="35" applyFont="1" applyFill="1" applyAlignment="1">
      <alignment horizontal="center" vertical="center"/>
    </xf>
    <xf numFmtId="0" fontId="234" fillId="72" borderId="0" xfId="51" applyFont="1" applyFill="1" applyAlignment="1">
      <alignment horizontal="center" vertical="center"/>
    </xf>
    <xf numFmtId="0" fontId="96" fillId="35" borderId="0" xfId="72" applyFont="1" applyFill="1" applyAlignment="1">
      <alignment horizontal="left" vertical="center"/>
    </xf>
    <xf numFmtId="0" fontId="75" fillId="35" borderId="0" xfId="72" applyFont="1" applyFill="1" applyAlignment="1">
      <alignment horizontal="left" vertical="center"/>
    </xf>
    <xf numFmtId="0" fontId="239" fillId="1264" borderId="149" xfId="72" applyFont="1" applyFill="1" applyBorder="1" applyAlignment="1">
      <alignment horizontal="center" vertical="center"/>
    </xf>
    <xf numFmtId="0" fontId="240" fillId="62" borderId="0" xfId="72" applyFont="1" applyFill="1" applyAlignment="1">
      <alignment horizontal="center" vertical="center"/>
    </xf>
    <xf numFmtId="0" fontId="97" fillId="27" borderId="150" xfId="72" applyFont="1" applyFill="1" applyBorder="1" applyAlignment="1">
      <alignment horizontal="center" vertical="center"/>
    </xf>
    <xf numFmtId="0" fontId="76" fillId="35" borderId="0" xfId="72" applyFont="1" applyFill="1" applyAlignment="1">
      <alignment horizontal="center" vertical="center"/>
    </xf>
    <xf numFmtId="0" fontId="48" fillId="45" borderId="0" xfId="72" applyFont="1" applyFill="1" applyAlignment="1">
      <alignment horizontal="left" vertical="center"/>
    </xf>
    <xf numFmtId="0" fontId="76" fillId="45" borderId="0" xfId="72" applyFont="1" applyFill="1" applyAlignment="1">
      <alignment vertical="center"/>
    </xf>
    <xf numFmtId="0" fontId="43" fillId="45" borderId="0" xfId="72" applyFont="1" applyFill="1" applyAlignment="1">
      <alignment horizontal="left" vertical="center"/>
    </xf>
    <xf numFmtId="0" fontId="48" fillId="45" borderId="0" xfId="72" applyFont="1" applyFill="1" applyAlignment="1">
      <alignment horizontal="right" vertical="center"/>
    </xf>
    <xf numFmtId="0" fontId="241" fillId="45" borderId="56" xfId="35" applyFont="1" applyFill="1" applyBorder="1" applyAlignment="1">
      <alignment horizontal="center" vertical="center" wrapText="1"/>
    </xf>
    <xf numFmtId="0" fontId="242" fillId="45" borderId="0" xfId="35" applyFont="1" applyFill="1" applyAlignment="1">
      <alignment horizontal="center" vertical="center"/>
    </xf>
    <xf numFmtId="0" fontId="48" fillId="105" borderId="56" xfId="35" applyFont="1" applyFill="1" applyBorder="1" applyAlignment="1">
      <alignment horizontal="center" vertical="center" wrapText="1"/>
    </xf>
    <xf numFmtId="0" fontId="86" fillId="89" borderId="56" xfId="35" applyFont="1" applyFill="1" applyBorder="1" applyAlignment="1">
      <alignment horizontal="center" vertical="center" wrapText="1"/>
    </xf>
    <xf numFmtId="0" fontId="243" fillId="1265" borderId="56" xfId="35" applyFont="1" applyFill="1" applyBorder="1" applyAlignment="1">
      <alignment horizontal="center" vertical="center" wrapText="1"/>
    </xf>
    <xf numFmtId="0" fontId="110" fillId="1265" borderId="56" xfId="35" applyFont="1" applyFill="1" applyBorder="1" applyAlignment="1">
      <alignment horizontal="center" vertical="center" wrapText="1"/>
    </xf>
    <xf numFmtId="0" fontId="48" fillId="1265" borderId="56" xfId="35" applyFont="1" applyFill="1" applyBorder="1" applyAlignment="1">
      <alignment horizontal="center" vertical="center" wrapText="1"/>
    </xf>
    <xf numFmtId="0" fontId="48" fillId="27" borderId="19" xfId="72" applyFont="1" applyFill="1" applyBorder="1" applyAlignment="1">
      <alignment horizontal="left" vertical="center"/>
    </xf>
    <xf numFmtId="0" fontId="48" fillId="27" borderId="0" xfId="72" applyFont="1" applyFill="1" applyAlignment="1">
      <alignment horizontal="center" vertical="center"/>
    </xf>
    <xf numFmtId="0" fontId="57" fillId="0" borderId="58" xfId="51" applyFont="1" applyBorder="1" applyAlignment="1">
      <alignment horizontal="center" vertical="center" wrapText="1"/>
    </xf>
    <xf numFmtId="0" fontId="103" fillId="45" borderId="38" xfId="74" applyFont="1" applyFill="1" applyBorder="1" applyAlignment="1" applyProtection="1">
      <alignment vertical="center"/>
    </xf>
    <xf numFmtId="0" fontId="42" fillId="48" borderId="0" xfId="36" applyFont="1" applyFill="1" applyAlignment="1">
      <alignment vertical="center"/>
    </xf>
    <xf numFmtId="0" fontId="68" fillId="52" borderId="76" xfId="35" applyFont="1" applyFill="1" applyBorder="1" applyAlignment="1">
      <alignment horizontal="center" vertical="center" wrapText="1"/>
    </xf>
    <xf numFmtId="0" fontId="62" fillId="27" borderId="70" xfId="51" applyFont="1" applyFill="1" applyBorder="1" applyAlignment="1">
      <alignment horizontal="center" vertical="center"/>
    </xf>
    <xf numFmtId="0" fontId="65" fillId="72" borderId="70" xfId="51" applyFont="1" applyFill="1" applyBorder="1" applyAlignment="1">
      <alignment horizontal="left" vertical="center"/>
    </xf>
    <xf numFmtId="0" fontId="37" fillId="27" borderId="0" xfId="51" applyFont="1" applyFill="1" applyAlignment="1">
      <alignment horizontal="center" vertical="center"/>
    </xf>
    <xf numFmtId="0" fontId="37" fillId="27" borderId="70" xfId="51" applyFont="1" applyFill="1" applyBorder="1" applyAlignment="1">
      <alignment horizontal="center" vertical="center"/>
    </xf>
    <xf numFmtId="0" fontId="42" fillId="0" borderId="78" xfId="35" applyFont="1" applyBorder="1" applyAlignment="1">
      <alignment horizontal="center" vertical="center" wrapText="1"/>
    </xf>
    <xf numFmtId="0" fontId="68" fillId="57" borderId="140" xfId="35" applyFont="1" applyFill="1" applyBorder="1" applyAlignment="1">
      <alignment horizontal="center" vertical="center" wrapText="1"/>
    </xf>
    <xf numFmtId="0" fontId="68" fillId="82" borderId="140" xfId="35" applyFont="1" applyFill="1" applyBorder="1" applyAlignment="1">
      <alignment horizontal="center" vertical="center" wrapText="1"/>
    </xf>
    <xf numFmtId="0" fontId="62" fillId="67" borderId="140" xfId="35" applyFont="1" applyFill="1" applyBorder="1" applyAlignment="1">
      <alignment horizontal="center" vertical="center" wrapText="1"/>
    </xf>
    <xf numFmtId="0" fontId="52" fillId="79" borderId="140" xfId="35" applyFont="1" applyFill="1" applyBorder="1" applyAlignment="1">
      <alignment horizontal="center" vertical="center" wrapText="1"/>
    </xf>
    <xf numFmtId="0" fontId="52" fillId="81" borderId="140" xfId="35" applyFont="1" applyFill="1" applyBorder="1" applyAlignment="1">
      <alignment horizontal="center" vertical="center" wrapText="1"/>
    </xf>
    <xf numFmtId="0" fontId="52" fillId="80" borderId="140" xfId="35" applyFont="1" applyFill="1" applyBorder="1" applyAlignment="1">
      <alignment horizontal="center" vertical="center" wrapText="1"/>
    </xf>
    <xf numFmtId="0" fontId="119" fillId="70" borderId="140" xfId="35" applyFont="1" applyFill="1" applyBorder="1" applyAlignment="1">
      <alignment horizontal="center" vertical="center" wrapText="1"/>
    </xf>
    <xf numFmtId="0" fontId="37" fillId="0" borderId="155" xfId="35" applyFont="1" applyBorder="1"/>
    <xf numFmtId="0" fontId="132" fillId="27" borderId="0" xfId="74" applyFont="1" applyFill="1" applyAlignment="1" applyProtection="1">
      <alignment vertical="center"/>
    </xf>
    <xf numFmtId="0" fontId="132" fillId="27" borderId="0" xfId="74" applyFont="1" applyFill="1" applyAlignment="1" applyProtection="1">
      <alignment horizontal="left" vertical="center"/>
    </xf>
    <xf numFmtId="0" fontId="130" fillId="27" borderId="0" xfId="74" applyFont="1" applyFill="1" applyAlignment="1" applyProtection="1">
      <alignment horizontal="left" vertical="center"/>
    </xf>
    <xf numFmtId="0" fontId="118" fillId="52" borderId="125" xfId="35" applyFont="1" applyFill="1" applyBorder="1" applyAlignment="1">
      <alignment horizontal="center" vertical="center" wrapText="1"/>
    </xf>
    <xf numFmtId="0" fontId="99" fillId="33" borderId="155" xfId="57" applyFont="1" applyFill="1" applyBorder="1" applyAlignment="1">
      <alignment horizontal="left" vertical="center"/>
    </xf>
    <xf numFmtId="0" fontId="62" fillId="0" borderId="157" xfId="35" applyFont="1" applyBorder="1" applyAlignment="1">
      <alignment horizontal="center" vertical="center" wrapText="1"/>
    </xf>
    <xf numFmtId="0" fontId="48" fillId="0" borderId="125" xfId="35" applyFont="1" applyBorder="1" applyAlignment="1">
      <alignment horizontal="right"/>
    </xf>
    <xf numFmtId="0" fontId="37" fillId="0" borderId="20" xfId="35" applyFont="1" applyBorder="1" applyAlignment="1">
      <alignment horizontal="center" vertical="center"/>
    </xf>
    <xf numFmtId="0" fontId="76" fillId="0" borderId="13" xfId="35" applyFont="1" applyBorder="1"/>
    <xf numFmtId="0" fontId="37" fillId="48" borderId="139" xfId="35" applyFont="1" applyFill="1" applyBorder="1"/>
    <xf numFmtId="0" fontId="137" fillId="45" borderId="139" xfId="35" applyFont="1" applyFill="1" applyBorder="1" applyAlignment="1">
      <alignment vertical="center"/>
    </xf>
    <xf numFmtId="0" fontId="37" fillId="0" borderId="139" xfId="35" applyFont="1" applyBorder="1"/>
    <xf numFmtId="0" fontId="76" fillId="27" borderId="159" xfId="35" applyFont="1" applyFill="1" applyBorder="1" applyAlignment="1">
      <alignment horizontal="center" vertical="center"/>
    </xf>
    <xf numFmtId="0" fontId="107" fillId="45" borderId="0" xfId="74" applyFont="1" applyFill="1" applyAlignment="1" applyProtection="1">
      <alignment vertical="center"/>
    </xf>
    <xf numFmtId="0" fontId="76" fillId="27" borderId="160" xfId="35" applyFont="1" applyFill="1" applyBorder="1" applyAlignment="1">
      <alignment horizontal="center" vertical="center"/>
    </xf>
    <xf numFmtId="2" fontId="42" fillId="63" borderId="51" xfId="57" applyNumberFormat="1" applyFont="1" applyFill="1" applyBorder="1" applyAlignment="1" applyProtection="1">
      <alignment horizontal="right" vertical="center"/>
      <protection locked="0"/>
    </xf>
    <xf numFmtId="2" fontId="42" fillId="31" borderId="51" xfId="57" applyNumberFormat="1" applyFont="1" applyFill="1" applyBorder="1" applyAlignment="1" applyProtection="1">
      <alignment horizontal="right" vertical="center"/>
      <protection locked="0"/>
    </xf>
    <xf numFmtId="0" fontId="107" fillId="0" borderId="0" xfId="74" applyFont="1" applyFill="1" applyAlignment="1" applyProtection="1">
      <alignment vertical="center"/>
    </xf>
    <xf numFmtId="0" fontId="76" fillId="27" borderId="158" xfId="35" quotePrefix="1" applyFont="1" applyFill="1" applyBorder="1" applyAlignment="1">
      <alignment horizontal="center" vertical="center"/>
    </xf>
    <xf numFmtId="0" fontId="76" fillId="27" borderId="159" xfId="35" quotePrefix="1" applyFont="1" applyFill="1" applyBorder="1" applyAlignment="1">
      <alignment horizontal="center" vertical="center"/>
    </xf>
    <xf numFmtId="0" fontId="6" fillId="0" borderId="0" xfId="71" applyAlignment="1">
      <alignment vertical="center"/>
    </xf>
    <xf numFmtId="0" fontId="171" fillId="0" borderId="0" xfId="74" applyFont="1" applyAlignment="1" applyProtection="1">
      <alignment vertical="center"/>
    </xf>
    <xf numFmtId="0" fontId="172" fillId="0" borderId="0" xfId="74" applyFont="1" applyAlignment="1" applyProtection="1">
      <alignment vertical="center"/>
    </xf>
    <xf numFmtId="0" fontId="62" fillId="64" borderId="56" xfId="35" applyFont="1" applyFill="1" applyBorder="1" applyAlignment="1">
      <alignment horizontal="center" vertical="center" wrapText="1"/>
    </xf>
    <xf numFmtId="0" fontId="76" fillId="45" borderId="0" xfId="35" applyFont="1" applyFill="1" applyAlignment="1">
      <alignment horizontal="center" vertical="center"/>
    </xf>
    <xf numFmtId="0" fontId="5" fillId="0" borderId="0" xfId="75"/>
    <xf numFmtId="0" fontId="92" fillId="0" borderId="30" xfId="51" applyFont="1" applyBorder="1" applyAlignment="1">
      <alignment horizontal="center" vertical="center"/>
    </xf>
    <xf numFmtId="0" fontId="5" fillId="45" borderId="0" xfId="75" applyFill="1"/>
    <xf numFmtId="0" fontId="244" fillId="27" borderId="0" xfId="76" applyFont="1" applyFill="1" applyAlignment="1">
      <alignment horizontal="left" vertical="center"/>
    </xf>
    <xf numFmtId="0" fontId="96" fillId="35" borderId="0" xfId="72" applyFont="1" applyFill="1" applyAlignment="1">
      <alignment vertical="center"/>
    </xf>
    <xf numFmtId="0" fontId="5" fillId="0" borderId="0" xfId="77"/>
    <xf numFmtId="0" fontId="245" fillId="45" borderId="0" xfId="35" applyFont="1" applyFill="1" applyAlignment="1">
      <alignment horizontal="center" vertical="center"/>
    </xf>
    <xf numFmtId="0" fontId="68" fillId="57" borderId="56" xfId="35" applyFont="1" applyFill="1" applyBorder="1" applyAlignment="1">
      <alignment horizontal="center" vertical="center" wrapText="1"/>
    </xf>
    <xf numFmtId="0" fontId="62" fillId="45" borderId="56" xfId="35" applyFont="1" applyFill="1" applyBorder="1" applyAlignment="1">
      <alignment horizontal="center" vertical="center" wrapText="1"/>
    </xf>
    <xf numFmtId="0" fontId="48" fillId="45" borderId="0" xfId="35" applyFont="1" applyFill="1" applyAlignment="1">
      <alignment horizontal="left" vertical="center"/>
    </xf>
    <xf numFmtId="0" fontId="62" fillId="48" borderId="56" xfId="35" applyFont="1" applyFill="1" applyBorder="1" applyAlignment="1">
      <alignment horizontal="center" vertical="center" wrapText="1"/>
    </xf>
    <xf numFmtId="0" fontId="62" fillId="65" borderId="56" xfId="35" applyFont="1" applyFill="1" applyBorder="1" applyAlignment="1">
      <alignment horizontal="center" vertical="center" wrapText="1"/>
    </xf>
    <xf numFmtId="0" fontId="53" fillId="70" borderId="56" xfId="35" applyFont="1" applyFill="1" applyBorder="1" applyAlignment="1">
      <alignment horizontal="center" vertical="center" wrapText="1"/>
    </xf>
    <xf numFmtId="0" fontId="62" fillId="67" borderId="151" xfId="35" applyFont="1" applyFill="1" applyBorder="1" applyAlignment="1">
      <alignment horizontal="center" vertical="center" wrapText="1"/>
    </xf>
    <xf numFmtId="0" fontId="68" fillId="52" borderId="56" xfId="35" applyFont="1" applyFill="1" applyBorder="1" applyAlignment="1">
      <alignment horizontal="center" vertical="center" wrapText="1"/>
    </xf>
    <xf numFmtId="0" fontId="42" fillId="0" borderId="0" xfId="59" applyFont="1"/>
    <xf numFmtId="0" fontId="246" fillId="0" borderId="0" xfId="60" applyFont="1"/>
    <xf numFmtId="0" fontId="98" fillId="27" borderId="170" xfId="60" applyFont="1" applyFill="1" applyBorder="1" applyAlignment="1">
      <alignment wrapText="1"/>
    </xf>
    <xf numFmtId="0" fontId="248" fillId="27" borderId="171" xfId="60" applyFont="1" applyFill="1" applyBorder="1" applyAlignment="1">
      <alignment horizontal="center" wrapText="1"/>
    </xf>
    <xf numFmtId="0" fontId="249" fillId="27" borderId="171" xfId="60" applyFont="1" applyFill="1" applyBorder="1" applyAlignment="1">
      <alignment horizontal="center" wrapText="1"/>
    </xf>
    <xf numFmtId="0" fontId="101" fillId="27" borderId="171" xfId="60" applyFont="1" applyFill="1" applyBorder="1" applyAlignment="1">
      <alignment horizontal="center" wrapText="1"/>
    </xf>
    <xf numFmtId="0" fontId="98" fillId="1266" borderId="171" xfId="60" applyFont="1" applyFill="1" applyBorder="1" applyAlignment="1">
      <alignment wrapText="1"/>
    </xf>
    <xf numFmtId="0" fontId="98" fillId="27" borderId="171" xfId="60" applyFont="1" applyFill="1" applyBorder="1" applyAlignment="1">
      <alignment wrapText="1"/>
    </xf>
    <xf numFmtId="0" fontId="250" fillId="27" borderId="171" xfId="60" applyFont="1" applyFill="1" applyBorder="1" applyAlignment="1">
      <alignment wrapText="1"/>
    </xf>
    <xf numFmtId="0" fontId="98" fillId="1266" borderId="172" xfId="60" applyFont="1" applyFill="1" applyBorder="1" applyAlignment="1">
      <alignment wrapText="1"/>
    </xf>
    <xf numFmtId="0" fontId="98" fillId="1267" borderId="171" xfId="60" applyFont="1" applyFill="1" applyBorder="1" applyAlignment="1">
      <alignment wrapText="1"/>
    </xf>
    <xf numFmtId="0" fontId="150" fillId="27" borderId="171" xfId="60" applyFont="1" applyFill="1" applyBorder="1" applyAlignment="1">
      <alignment wrapText="1"/>
    </xf>
    <xf numFmtId="0" fontId="98" fillId="1267" borderId="172" xfId="60" applyFont="1" applyFill="1" applyBorder="1" applyAlignment="1">
      <alignment wrapText="1"/>
    </xf>
    <xf numFmtId="0" fontId="98" fillId="1268" borderId="171" xfId="60" applyFont="1" applyFill="1" applyBorder="1" applyAlignment="1">
      <alignment wrapText="1"/>
    </xf>
    <xf numFmtId="0" fontId="251" fillId="27" borderId="171" xfId="60" applyFont="1" applyFill="1" applyBorder="1" applyAlignment="1">
      <alignment wrapText="1"/>
    </xf>
    <xf numFmtId="0" fontId="98" fillId="1268" borderId="172" xfId="60" applyFont="1" applyFill="1" applyBorder="1" applyAlignment="1">
      <alignment wrapText="1"/>
    </xf>
    <xf numFmtId="0" fontId="98" fillId="1269" borderId="171" xfId="60" applyFont="1" applyFill="1" applyBorder="1" applyAlignment="1">
      <alignment wrapText="1"/>
    </xf>
    <xf numFmtId="0" fontId="148" fillId="27" borderId="171" xfId="60" applyFont="1" applyFill="1" applyBorder="1" applyAlignment="1">
      <alignment wrapText="1"/>
    </xf>
    <xf numFmtId="0" fontId="98" fillId="1269" borderId="172" xfId="60" applyFont="1" applyFill="1" applyBorder="1" applyAlignment="1">
      <alignment wrapText="1"/>
    </xf>
    <xf numFmtId="0" fontId="98" fillId="1270" borderId="171" xfId="60" applyFont="1" applyFill="1" applyBorder="1" applyAlignment="1">
      <alignment wrapText="1"/>
    </xf>
    <xf numFmtId="0" fontId="252" fillId="27" borderId="171" xfId="60" applyFont="1" applyFill="1" applyBorder="1" applyAlignment="1">
      <alignment wrapText="1"/>
    </xf>
    <xf numFmtId="0" fontId="98" fillId="1270" borderId="172" xfId="60" applyFont="1" applyFill="1" applyBorder="1" applyAlignment="1">
      <alignment wrapText="1"/>
    </xf>
    <xf numFmtId="0" fontId="98" fillId="1271" borderId="171" xfId="60" applyFont="1" applyFill="1" applyBorder="1" applyAlignment="1">
      <alignment wrapText="1"/>
    </xf>
    <xf numFmtId="0" fontId="253" fillId="27" borderId="171" xfId="60" applyFont="1" applyFill="1" applyBorder="1" applyAlignment="1">
      <alignment wrapText="1"/>
    </xf>
    <xf numFmtId="0" fontId="98" fillId="1271" borderId="172" xfId="60" applyFont="1" applyFill="1" applyBorder="1" applyAlignment="1">
      <alignment wrapText="1"/>
    </xf>
    <xf numFmtId="0" fontId="98" fillId="39" borderId="171" xfId="60" applyFont="1" applyFill="1" applyBorder="1" applyAlignment="1">
      <alignment wrapText="1"/>
    </xf>
    <xf numFmtId="0" fontId="254" fillId="27" borderId="171" xfId="60" applyFont="1" applyFill="1" applyBorder="1" applyAlignment="1">
      <alignment wrapText="1"/>
    </xf>
    <xf numFmtId="0" fontId="98" fillId="39" borderId="172" xfId="60" applyFont="1" applyFill="1" applyBorder="1" applyAlignment="1">
      <alignment wrapText="1"/>
    </xf>
    <xf numFmtId="0" fontId="98" fillId="1272" borderId="171" xfId="60" applyFont="1" applyFill="1" applyBorder="1" applyAlignment="1">
      <alignment wrapText="1"/>
    </xf>
    <xf numFmtId="0" fontId="255" fillId="27" borderId="171" xfId="60" applyFont="1" applyFill="1" applyBorder="1" applyAlignment="1">
      <alignment wrapText="1"/>
    </xf>
    <xf numFmtId="0" fontId="98" fillId="1272" borderId="172" xfId="60" applyFont="1" applyFill="1" applyBorder="1" applyAlignment="1">
      <alignment wrapText="1"/>
    </xf>
    <xf numFmtId="0" fontId="98" fillId="1273" borderId="171" xfId="60" applyFont="1" applyFill="1" applyBorder="1" applyAlignment="1">
      <alignment wrapText="1"/>
    </xf>
    <xf numFmtId="0" fontId="256" fillId="27" borderId="171" xfId="60" applyFont="1" applyFill="1" applyBorder="1" applyAlignment="1">
      <alignment wrapText="1"/>
    </xf>
    <xf numFmtId="0" fontId="98" fillId="1273" borderId="172" xfId="60" applyFont="1" applyFill="1" applyBorder="1" applyAlignment="1">
      <alignment wrapText="1"/>
    </xf>
    <xf numFmtId="0" fontId="98" fillId="1274" borderId="171" xfId="60" applyFont="1" applyFill="1" applyBorder="1" applyAlignment="1">
      <alignment wrapText="1"/>
    </xf>
    <xf numFmtId="0" fontId="257" fillId="27" borderId="171" xfId="60" applyFont="1" applyFill="1" applyBorder="1" applyAlignment="1">
      <alignment wrapText="1"/>
    </xf>
    <xf numFmtId="0" fontId="98" fillId="1274" borderId="172" xfId="60" applyFont="1" applyFill="1" applyBorder="1" applyAlignment="1">
      <alignment wrapText="1"/>
    </xf>
    <xf numFmtId="0" fontId="98" fillId="24" borderId="171" xfId="60" applyFont="1" applyFill="1" applyBorder="1" applyAlignment="1">
      <alignment wrapText="1"/>
    </xf>
    <xf numFmtId="0" fontId="258" fillId="27" borderId="171" xfId="60" applyFont="1" applyFill="1" applyBorder="1" applyAlignment="1">
      <alignment wrapText="1"/>
    </xf>
    <xf numFmtId="0" fontId="98" fillId="24" borderId="172" xfId="60" applyFont="1" applyFill="1" applyBorder="1" applyAlignment="1">
      <alignment wrapText="1"/>
    </xf>
    <xf numFmtId="0" fontId="98" fillId="42" borderId="171" xfId="60" applyFont="1" applyFill="1" applyBorder="1" applyAlignment="1">
      <alignment wrapText="1"/>
    </xf>
    <xf numFmtId="0" fontId="259" fillId="27" borderId="171" xfId="60" applyFont="1" applyFill="1" applyBorder="1" applyAlignment="1">
      <alignment wrapText="1"/>
    </xf>
    <xf numFmtId="0" fontId="98" fillId="42" borderId="172" xfId="60" applyFont="1" applyFill="1" applyBorder="1" applyAlignment="1">
      <alignment wrapText="1"/>
    </xf>
    <xf numFmtId="0" fontId="98" fillId="38" borderId="171" xfId="60" applyFont="1" applyFill="1" applyBorder="1" applyAlignment="1">
      <alignment wrapText="1"/>
    </xf>
    <xf numFmtId="0" fontId="260" fillId="27" borderId="171" xfId="60" applyFont="1" applyFill="1" applyBorder="1" applyAlignment="1">
      <alignment wrapText="1"/>
    </xf>
    <xf numFmtId="0" fontId="98" fillId="38" borderId="172" xfId="60" applyFont="1" applyFill="1" applyBorder="1" applyAlignment="1">
      <alignment wrapText="1"/>
    </xf>
    <xf numFmtId="0" fontId="98" fillId="30" borderId="171" xfId="60" applyFont="1" applyFill="1" applyBorder="1" applyAlignment="1">
      <alignment wrapText="1"/>
    </xf>
    <xf numFmtId="0" fontId="147" fillId="27" borderId="171" xfId="60" applyFont="1" applyFill="1" applyBorder="1" applyAlignment="1">
      <alignment wrapText="1"/>
    </xf>
    <xf numFmtId="0" fontId="98" fillId="30" borderId="172" xfId="60" applyFont="1" applyFill="1" applyBorder="1" applyAlignment="1">
      <alignment wrapText="1"/>
    </xf>
    <xf numFmtId="0" fontId="98" fillId="1260" borderId="171" xfId="60" applyFont="1" applyFill="1" applyBorder="1" applyAlignment="1">
      <alignment wrapText="1"/>
    </xf>
    <xf numFmtId="0" fontId="151" fillId="27" borderId="171" xfId="60" applyFont="1" applyFill="1" applyBorder="1" applyAlignment="1">
      <alignment wrapText="1"/>
    </xf>
    <xf numFmtId="0" fontId="98" fillId="1260" borderId="172" xfId="60" applyFont="1" applyFill="1" applyBorder="1" applyAlignment="1">
      <alignment wrapText="1"/>
    </xf>
    <xf numFmtId="0" fontId="98" fillId="123" borderId="171" xfId="60" applyFont="1" applyFill="1" applyBorder="1" applyAlignment="1">
      <alignment wrapText="1"/>
    </xf>
    <xf numFmtId="0" fontId="261" fillId="27" borderId="171" xfId="60" applyFont="1" applyFill="1" applyBorder="1" applyAlignment="1">
      <alignment wrapText="1"/>
    </xf>
    <xf numFmtId="0" fontId="98" fillId="123" borderId="172" xfId="60" applyFont="1" applyFill="1" applyBorder="1" applyAlignment="1">
      <alignment wrapText="1"/>
    </xf>
    <xf numFmtId="0" fontId="98" fillId="31" borderId="171" xfId="60" applyFont="1" applyFill="1" applyBorder="1" applyAlignment="1">
      <alignment wrapText="1"/>
    </xf>
    <xf numFmtId="0" fontId="262" fillId="27" borderId="171" xfId="60" applyFont="1" applyFill="1" applyBorder="1" applyAlignment="1">
      <alignment wrapText="1"/>
    </xf>
    <xf numFmtId="0" fontId="98" fillId="31" borderId="172" xfId="60" applyFont="1" applyFill="1" applyBorder="1" applyAlignment="1">
      <alignment wrapText="1"/>
    </xf>
    <xf numFmtId="0" fontId="98" fillId="40" borderId="171" xfId="60" applyFont="1" applyFill="1" applyBorder="1" applyAlignment="1">
      <alignment wrapText="1"/>
    </xf>
    <xf numFmtId="0" fontId="155" fillId="27" borderId="171" xfId="60" applyFont="1" applyFill="1" applyBorder="1" applyAlignment="1">
      <alignment wrapText="1"/>
    </xf>
    <xf numFmtId="0" fontId="98" fillId="40" borderId="172" xfId="60" applyFont="1" applyFill="1" applyBorder="1" applyAlignment="1">
      <alignment wrapText="1"/>
    </xf>
    <xf numFmtId="0" fontId="98" fillId="37" borderId="171" xfId="60" applyFont="1" applyFill="1" applyBorder="1" applyAlignment="1">
      <alignment wrapText="1"/>
    </xf>
    <xf numFmtId="0" fontId="263" fillId="27" borderId="171" xfId="60" applyFont="1" applyFill="1" applyBorder="1" applyAlignment="1">
      <alignment wrapText="1"/>
    </xf>
    <xf numFmtId="0" fontId="98" fillId="37" borderId="172" xfId="60" applyFont="1" applyFill="1" applyBorder="1" applyAlignment="1">
      <alignment wrapText="1"/>
    </xf>
    <xf numFmtId="0" fontId="98" fillId="1275" borderId="171" xfId="60" applyFont="1" applyFill="1" applyBorder="1" applyAlignment="1">
      <alignment wrapText="1"/>
    </xf>
    <xf numFmtId="0" fontId="264" fillId="27" borderId="171" xfId="60" applyFont="1" applyFill="1" applyBorder="1" applyAlignment="1">
      <alignment wrapText="1"/>
    </xf>
    <xf numFmtId="0" fontId="98" fillId="1275" borderId="172" xfId="60" applyFont="1" applyFill="1" applyBorder="1" applyAlignment="1">
      <alignment wrapText="1"/>
    </xf>
    <xf numFmtId="0" fontId="98" fillId="35" borderId="171" xfId="60" applyFont="1" applyFill="1" applyBorder="1" applyAlignment="1">
      <alignment wrapText="1"/>
    </xf>
    <xf numFmtId="0" fontId="265" fillId="27" borderId="171" xfId="60" applyFont="1" applyFill="1" applyBorder="1" applyAlignment="1">
      <alignment wrapText="1"/>
    </xf>
    <xf numFmtId="0" fontId="98" fillId="35" borderId="172" xfId="60" applyFont="1" applyFill="1" applyBorder="1" applyAlignment="1">
      <alignment wrapText="1"/>
    </xf>
    <xf numFmtId="0" fontId="98" fillId="29" borderId="171" xfId="60" applyFont="1" applyFill="1" applyBorder="1" applyAlignment="1">
      <alignment wrapText="1"/>
    </xf>
    <xf numFmtId="0" fontId="266" fillId="27" borderId="171" xfId="60" applyFont="1" applyFill="1" applyBorder="1" applyAlignment="1">
      <alignment wrapText="1"/>
    </xf>
    <xf numFmtId="0" fontId="98" fillId="29" borderId="172" xfId="60" applyFont="1" applyFill="1" applyBorder="1" applyAlignment="1">
      <alignment wrapText="1"/>
    </xf>
    <xf numFmtId="0" fontId="98" fillId="1276" borderId="171" xfId="60" applyFont="1" applyFill="1" applyBorder="1" applyAlignment="1">
      <alignment wrapText="1"/>
    </xf>
    <xf numFmtId="0" fontId="267" fillId="27" borderId="171" xfId="60" applyFont="1" applyFill="1" applyBorder="1" applyAlignment="1">
      <alignment wrapText="1"/>
    </xf>
    <xf numFmtId="0" fontId="98" fillId="1276" borderId="172" xfId="60" applyFont="1" applyFill="1" applyBorder="1" applyAlignment="1">
      <alignment wrapText="1"/>
    </xf>
    <xf numFmtId="0" fontId="98" fillId="36" borderId="171" xfId="60" applyFont="1" applyFill="1" applyBorder="1" applyAlignment="1">
      <alignment wrapText="1"/>
    </xf>
    <xf numFmtId="0" fontId="268" fillId="27" borderId="171" xfId="60" applyFont="1" applyFill="1" applyBorder="1" applyAlignment="1">
      <alignment wrapText="1"/>
    </xf>
    <xf numFmtId="0" fontId="98" fillId="36" borderId="172" xfId="60" applyFont="1" applyFill="1" applyBorder="1" applyAlignment="1">
      <alignment wrapText="1"/>
    </xf>
    <xf numFmtId="0" fontId="98" fillId="33" borderId="171" xfId="60" applyFont="1" applyFill="1" applyBorder="1" applyAlignment="1">
      <alignment wrapText="1"/>
    </xf>
    <xf numFmtId="0" fontId="74" fillId="27" borderId="171" xfId="60" applyFont="1" applyFill="1" applyBorder="1" applyAlignment="1">
      <alignment wrapText="1"/>
    </xf>
    <xf numFmtId="0" fontId="98" fillId="33" borderId="172" xfId="60" applyFont="1" applyFill="1" applyBorder="1" applyAlignment="1">
      <alignment wrapText="1"/>
    </xf>
    <xf numFmtId="0" fontId="98" fillId="1277" borderId="171" xfId="60" applyFont="1" applyFill="1" applyBorder="1" applyAlignment="1">
      <alignment wrapText="1"/>
    </xf>
    <xf numFmtId="0" fontId="269" fillId="27" borderId="171" xfId="60" applyFont="1" applyFill="1" applyBorder="1" applyAlignment="1">
      <alignment wrapText="1"/>
    </xf>
    <xf numFmtId="0" fontId="98" fillId="1277" borderId="172" xfId="60" applyFont="1" applyFill="1" applyBorder="1" applyAlignment="1">
      <alignment wrapText="1"/>
    </xf>
    <xf numFmtId="0" fontId="98" fillId="59" borderId="171" xfId="60" applyFont="1" applyFill="1" applyBorder="1" applyAlignment="1">
      <alignment wrapText="1"/>
    </xf>
    <xf numFmtId="0" fontId="153" fillId="27" borderId="171" xfId="60" applyFont="1" applyFill="1" applyBorder="1" applyAlignment="1">
      <alignment wrapText="1"/>
    </xf>
    <xf numFmtId="0" fontId="98" fillId="59" borderId="172" xfId="60" applyFont="1" applyFill="1" applyBorder="1" applyAlignment="1">
      <alignment wrapText="1"/>
    </xf>
    <xf numFmtId="0" fontId="98" fillId="1278" borderId="171" xfId="60" applyFont="1" applyFill="1" applyBorder="1" applyAlignment="1">
      <alignment wrapText="1"/>
    </xf>
    <xf numFmtId="0" fontId="270" fillId="27" borderId="171" xfId="60" applyFont="1" applyFill="1" applyBorder="1" applyAlignment="1">
      <alignment wrapText="1"/>
    </xf>
    <xf numFmtId="0" fontId="98" fillId="1278" borderId="172" xfId="60" applyFont="1" applyFill="1" applyBorder="1" applyAlignment="1">
      <alignment wrapText="1"/>
    </xf>
    <xf numFmtId="0" fontId="98" fillId="1279" borderId="171" xfId="60" applyFont="1" applyFill="1" applyBorder="1" applyAlignment="1">
      <alignment wrapText="1"/>
    </xf>
    <xf numFmtId="0" fontId="271" fillId="27" borderId="171" xfId="60" applyFont="1" applyFill="1" applyBorder="1" applyAlignment="1">
      <alignment wrapText="1"/>
    </xf>
    <xf numFmtId="0" fontId="98" fillId="1279" borderId="172" xfId="60" applyFont="1" applyFill="1" applyBorder="1" applyAlignment="1">
      <alignment wrapText="1"/>
    </xf>
    <xf numFmtId="0" fontId="98" fillId="43" borderId="171" xfId="60" applyFont="1" applyFill="1" applyBorder="1" applyAlignment="1">
      <alignment wrapText="1"/>
    </xf>
    <xf numFmtId="0" fontId="272" fillId="27" borderId="171" xfId="60" applyFont="1" applyFill="1" applyBorder="1" applyAlignment="1">
      <alignment wrapText="1"/>
    </xf>
    <xf numFmtId="0" fontId="98" fillId="43" borderId="172" xfId="60" applyFont="1" applyFill="1" applyBorder="1" applyAlignment="1">
      <alignment wrapText="1"/>
    </xf>
    <xf numFmtId="0" fontId="98" fillId="26" borderId="171" xfId="60" applyFont="1" applyFill="1" applyBorder="1" applyAlignment="1">
      <alignment wrapText="1"/>
    </xf>
    <xf numFmtId="0" fontId="273" fillId="27" borderId="171" xfId="60" applyFont="1" applyFill="1" applyBorder="1" applyAlignment="1">
      <alignment wrapText="1"/>
    </xf>
    <xf numFmtId="0" fontId="98" fillId="26" borderId="172" xfId="60" applyFont="1" applyFill="1" applyBorder="1" applyAlignment="1">
      <alignment wrapText="1"/>
    </xf>
    <xf numFmtId="0" fontId="98" fillId="1280" borderId="171" xfId="60" applyFont="1" applyFill="1" applyBorder="1" applyAlignment="1">
      <alignment wrapText="1"/>
    </xf>
    <xf numFmtId="0" fontId="274" fillId="27" borderId="171" xfId="60" applyFont="1" applyFill="1" applyBorder="1" applyAlignment="1">
      <alignment wrapText="1"/>
    </xf>
    <xf numFmtId="0" fontId="98" fillId="1280" borderId="172" xfId="60" applyFont="1" applyFill="1" applyBorder="1" applyAlignment="1">
      <alignment wrapText="1"/>
    </xf>
    <xf numFmtId="0" fontId="98" fillId="1281" borderId="171" xfId="60" applyFont="1" applyFill="1" applyBorder="1" applyAlignment="1">
      <alignment wrapText="1"/>
    </xf>
    <xf numFmtId="0" fontId="275" fillId="27" borderId="171" xfId="60" applyFont="1" applyFill="1" applyBorder="1" applyAlignment="1">
      <alignment wrapText="1"/>
    </xf>
    <xf numFmtId="0" fontId="98" fillId="1281" borderId="172" xfId="60" applyFont="1" applyFill="1" applyBorder="1" applyAlignment="1">
      <alignment wrapText="1"/>
    </xf>
    <xf numFmtId="0" fontId="98" fillId="1282" borderId="171" xfId="60" applyFont="1" applyFill="1" applyBorder="1" applyAlignment="1">
      <alignment wrapText="1"/>
    </xf>
    <xf numFmtId="0" fontId="276" fillId="27" borderId="171" xfId="60" applyFont="1" applyFill="1" applyBorder="1" applyAlignment="1">
      <alignment wrapText="1"/>
    </xf>
    <xf numFmtId="0" fontId="98" fillId="1282" borderId="172" xfId="60" applyFont="1" applyFill="1" applyBorder="1" applyAlignment="1">
      <alignment wrapText="1"/>
    </xf>
    <xf numFmtId="0" fontId="98" fillId="1283" borderId="171" xfId="60" applyFont="1" applyFill="1" applyBorder="1" applyAlignment="1">
      <alignment wrapText="1"/>
    </xf>
    <xf numFmtId="0" fontId="277" fillId="27" borderId="171" xfId="60" applyFont="1" applyFill="1" applyBorder="1" applyAlignment="1">
      <alignment wrapText="1"/>
    </xf>
    <xf numFmtId="0" fontId="98" fillId="1283" borderId="172" xfId="60" applyFont="1" applyFill="1" applyBorder="1" applyAlignment="1">
      <alignment wrapText="1"/>
    </xf>
    <xf numFmtId="0" fontId="98" fillId="1284" borderId="171" xfId="60" applyFont="1" applyFill="1" applyBorder="1" applyAlignment="1">
      <alignment wrapText="1"/>
    </xf>
    <xf numFmtId="0" fontId="278" fillId="27" borderId="171" xfId="60" applyFont="1" applyFill="1" applyBorder="1" applyAlignment="1">
      <alignment wrapText="1"/>
    </xf>
    <xf numFmtId="0" fontId="98" fillId="1284" borderId="172" xfId="60" applyFont="1" applyFill="1" applyBorder="1" applyAlignment="1">
      <alignment wrapText="1"/>
    </xf>
    <xf numFmtId="0" fontId="42" fillId="0" borderId="173" xfId="59" applyFont="1" applyBorder="1"/>
    <xf numFmtId="0" fontId="248" fillId="0" borderId="174" xfId="59" applyFont="1" applyBorder="1" applyAlignment="1">
      <alignment horizontal="center"/>
    </xf>
    <xf numFmtId="0" fontId="249" fillId="0" borderId="174" xfId="59" applyFont="1" applyBorder="1" applyAlignment="1">
      <alignment horizontal="center"/>
    </xf>
    <xf numFmtId="0" fontId="101" fillId="0" borderId="174" xfId="59" applyFont="1" applyBorder="1" applyAlignment="1">
      <alignment horizontal="center"/>
    </xf>
    <xf numFmtId="0" fontId="42" fillId="0" borderId="174" xfId="59" applyFont="1" applyBorder="1"/>
    <xf numFmtId="0" fontId="42" fillId="0" borderId="130" xfId="59" applyFont="1" applyBorder="1"/>
    <xf numFmtId="0" fontId="98" fillId="1285" borderId="171" xfId="60" applyFont="1" applyFill="1" applyBorder="1" applyAlignment="1">
      <alignment wrapText="1"/>
    </xf>
    <xf numFmtId="0" fontId="279" fillId="27" borderId="171" xfId="60" applyFont="1" applyFill="1" applyBorder="1" applyAlignment="1">
      <alignment wrapText="1"/>
    </xf>
    <xf numFmtId="0" fontId="98" fillId="1285" borderId="172" xfId="60" applyFont="1" applyFill="1" applyBorder="1" applyAlignment="1">
      <alignment wrapText="1"/>
    </xf>
    <xf numFmtId="0" fontId="98" fillId="1286" borderId="171" xfId="60" applyFont="1" applyFill="1" applyBorder="1" applyAlignment="1">
      <alignment wrapText="1"/>
    </xf>
    <xf numFmtId="0" fontId="280" fillId="27" borderId="171" xfId="60" applyFont="1" applyFill="1" applyBorder="1" applyAlignment="1">
      <alignment wrapText="1"/>
    </xf>
    <xf numFmtId="0" fontId="98" fillId="1286" borderId="172" xfId="60" applyFont="1" applyFill="1" applyBorder="1" applyAlignment="1">
      <alignment wrapText="1"/>
    </xf>
    <xf numFmtId="0" fontId="98" fillId="56" borderId="171" xfId="60" applyFont="1" applyFill="1" applyBorder="1" applyAlignment="1">
      <alignment wrapText="1"/>
    </xf>
    <xf numFmtId="0" fontId="281" fillId="27" borderId="171" xfId="60" applyFont="1" applyFill="1" applyBorder="1" applyAlignment="1">
      <alignment wrapText="1"/>
    </xf>
    <xf numFmtId="0" fontId="98" fillId="56" borderId="172" xfId="60" applyFont="1" applyFill="1" applyBorder="1" applyAlignment="1">
      <alignment wrapText="1"/>
    </xf>
    <xf numFmtId="0" fontId="98" fillId="27" borderId="170" xfId="60" applyFont="1" applyFill="1" applyBorder="1" applyAlignment="1">
      <alignment vertical="center" wrapText="1"/>
    </xf>
    <xf numFmtId="0" fontId="248" fillId="27" borderId="171" xfId="60" applyFont="1" applyFill="1" applyBorder="1" applyAlignment="1">
      <alignment horizontal="center" vertical="center" wrapText="1"/>
    </xf>
    <xf numFmtId="0" fontId="249" fillId="27" borderId="171" xfId="60" applyFont="1" applyFill="1" applyBorder="1" applyAlignment="1">
      <alignment horizontal="center" vertical="center" wrapText="1"/>
    </xf>
    <xf numFmtId="0" fontId="101" fillId="27" borderId="171" xfId="60" applyFont="1" applyFill="1" applyBorder="1" applyAlignment="1">
      <alignment horizontal="center" vertical="center" wrapText="1"/>
    </xf>
    <xf numFmtId="0" fontId="98" fillId="1287" borderId="171" xfId="60" applyFont="1" applyFill="1" applyBorder="1" applyAlignment="1">
      <alignment vertical="center" wrapText="1"/>
    </xf>
    <xf numFmtId="0" fontId="98" fillId="27" borderId="171" xfId="60" applyFont="1" applyFill="1" applyBorder="1" applyAlignment="1">
      <alignment vertical="center" wrapText="1"/>
    </xf>
    <xf numFmtId="0" fontId="282" fillId="27" borderId="171" xfId="60" applyFont="1" applyFill="1" applyBorder="1" applyAlignment="1">
      <alignment vertical="center" wrapText="1"/>
    </xf>
    <xf numFmtId="0" fontId="98" fillId="1287" borderId="172" xfId="60" applyFont="1" applyFill="1" applyBorder="1" applyAlignment="1">
      <alignment vertical="center" wrapText="1"/>
    </xf>
    <xf numFmtId="0" fontId="98" fillId="1280" borderId="171" xfId="60" applyFont="1" applyFill="1" applyBorder="1" applyAlignment="1">
      <alignment vertical="center" wrapText="1"/>
    </xf>
    <xf numFmtId="0" fontId="274" fillId="27" borderId="171" xfId="60" applyFont="1" applyFill="1" applyBorder="1" applyAlignment="1">
      <alignment vertical="center" wrapText="1"/>
    </xf>
    <xf numFmtId="0" fontId="98" fillId="1280" borderId="172" xfId="60" applyFont="1" applyFill="1" applyBorder="1" applyAlignment="1">
      <alignment vertical="center" wrapText="1"/>
    </xf>
    <xf numFmtId="0" fontId="98" fillId="28" borderId="171" xfId="60" applyFont="1" applyFill="1" applyBorder="1" applyAlignment="1">
      <alignment vertical="center" wrapText="1"/>
    </xf>
    <xf numFmtId="0" fontId="79" fillId="27" borderId="171" xfId="60" applyFont="1" applyFill="1" applyBorder="1" applyAlignment="1">
      <alignment vertical="center" wrapText="1"/>
    </xf>
    <xf numFmtId="0" fontId="98" fillId="28" borderId="172" xfId="60" applyFont="1" applyFill="1" applyBorder="1" applyAlignment="1">
      <alignment vertical="center" wrapText="1"/>
    </xf>
    <xf numFmtId="0" fontId="98" fillId="59" borderId="171" xfId="60" applyFont="1" applyFill="1" applyBorder="1" applyAlignment="1">
      <alignment vertical="center" wrapText="1"/>
    </xf>
    <xf numFmtId="0" fontId="153" fillId="27" borderId="171" xfId="60" applyFont="1" applyFill="1" applyBorder="1" applyAlignment="1">
      <alignment vertical="center" wrapText="1"/>
    </xf>
    <xf numFmtId="0" fontId="98" fillId="59" borderId="172" xfId="60" applyFont="1" applyFill="1" applyBorder="1" applyAlignment="1">
      <alignment vertical="center" wrapText="1"/>
    </xf>
    <xf numFmtId="0" fontId="233" fillId="27" borderId="170" xfId="60" applyFont="1" applyFill="1" applyBorder="1" applyAlignment="1">
      <alignment vertical="center" wrapText="1"/>
    </xf>
    <xf numFmtId="0" fontId="98" fillId="1279" borderId="171" xfId="60" applyFont="1" applyFill="1" applyBorder="1" applyAlignment="1">
      <alignment vertical="center" wrapText="1"/>
    </xf>
    <xf numFmtId="0" fontId="271" fillId="27" borderId="171" xfId="60" applyFont="1" applyFill="1" applyBorder="1" applyAlignment="1">
      <alignment vertical="center" wrapText="1"/>
    </xf>
    <xf numFmtId="0" fontId="98" fillId="1279" borderId="172" xfId="60" applyFont="1" applyFill="1" applyBorder="1" applyAlignment="1">
      <alignment vertical="center" wrapText="1"/>
    </xf>
    <xf numFmtId="0" fontId="98" fillId="26" borderId="171" xfId="60" applyFont="1" applyFill="1" applyBorder="1" applyAlignment="1">
      <alignment vertical="center" wrapText="1"/>
    </xf>
    <xf numFmtId="0" fontId="273" fillId="27" borderId="171" xfId="60" applyFont="1" applyFill="1" applyBorder="1" applyAlignment="1">
      <alignment vertical="center" wrapText="1"/>
    </xf>
    <xf numFmtId="0" fontId="98" fillId="26" borderId="172" xfId="60" applyFont="1" applyFill="1" applyBorder="1" applyAlignment="1">
      <alignment vertical="center" wrapText="1"/>
    </xf>
    <xf numFmtId="0" fontId="98" fillId="43" borderId="171" xfId="60" applyFont="1" applyFill="1" applyBorder="1" applyAlignment="1">
      <alignment vertical="center" wrapText="1"/>
    </xf>
    <xf numFmtId="0" fontId="272" fillId="27" borderId="171" xfId="60" applyFont="1" applyFill="1" applyBorder="1" applyAlignment="1">
      <alignment vertical="center" wrapText="1"/>
    </xf>
    <xf numFmtId="0" fontId="98" fillId="43" borderId="172" xfId="60" applyFont="1" applyFill="1" applyBorder="1" applyAlignment="1">
      <alignment vertical="center" wrapText="1"/>
    </xf>
    <xf numFmtId="0" fontId="98" fillId="33" borderId="171" xfId="60" applyFont="1" applyFill="1" applyBorder="1" applyAlignment="1">
      <alignment vertical="center" wrapText="1"/>
    </xf>
    <xf numFmtId="0" fontId="74" fillId="27" borderId="171" xfId="60" applyFont="1" applyFill="1" applyBorder="1" applyAlignment="1">
      <alignment vertical="center" wrapText="1"/>
    </xf>
    <xf numFmtId="0" fontId="98" fillId="33" borderId="172" xfId="60" applyFont="1" applyFill="1" applyBorder="1" applyAlignment="1">
      <alignment vertical="center" wrapText="1"/>
    </xf>
    <xf numFmtId="0" fontId="98" fillId="23" borderId="171" xfId="60" applyFont="1" applyFill="1" applyBorder="1" applyAlignment="1">
      <alignment vertical="center" wrapText="1"/>
    </xf>
    <xf numFmtId="0" fontId="283" fillId="27" borderId="171" xfId="60" applyFont="1" applyFill="1" applyBorder="1" applyAlignment="1">
      <alignment vertical="center" wrapText="1"/>
    </xf>
    <xf numFmtId="0" fontId="98" fillId="23" borderId="172" xfId="60" applyFont="1" applyFill="1" applyBorder="1" applyAlignment="1">
      <alignment vertical="center" wrapText="1"/>
    </xf>
    <xf numFmtId="0" fontId="98" fillId="32" borderId="171" xfId="60" applyFont="1" applyFill="1" applyBorder="1" applyAlignment="1">
      <alignment vertical="center" wrapText="1"/>
    </xf>
    <xf numFmtId="0" fontId="88" fillId="27" borderId="171" xfId="60" applyFont="1" applyFill="1" applyBorder="1" applyAlignment="1">
      <alignment vertical="center" wrapText="1"/>
    </xf>
    <xf numFmtId="0" fontId="98" fillId="32" borderId="172" xfId="60" applyFont="1" applyFill="1" applyBorder="1" applyAlignment="1">
      <alignment vertical="center" wrapText="1"/>
    </xf>
    <xf numFmtId="0" fontId="99" fillId="27" borderId="171" xfId="60" applyFont="1" applyFill="1" applyBorder="1" applyAlignment="1">
      <alignment vertical="center" wrapText="1"/>
    </xf>
    <xf numFmtId="0" fontId="98" fillId="27" borderId="172" xfId="60" applyFont="1" applyFill="1" applyBorder="1" applyAlignment="1">
      <alignment vertical="center" wrapText="1"/>
    </xf>
    <xf numFmtId="0" fontId="99" fillId="34" borderId="171" xfId="60" applyFont="1" applyFill="1" applyBorder="1" applyAlignment="1">
      <alignment vertical="center" wrapText="1"/>
    </xf>
    <xf numFmtId="0" fontId="99" fillId="34" borderId="172" xfId="60" applyFont="1" applyFill="1" applyBorder="1" applyAlignment="1">
      <alignment vertical="center" wrapText="1"/>
    </xf>
    <xf numFmtId="0" fontId="96" fillId="27" borderId="171" xfId="60" applyFont="1" applyFill="1" applyBorder="1" applyAlignment="1">
      <alignment horizontal="center" vertical="center" wrapText="1"/>
    </xf>
    <xf numFmtId="0" fontId="177" fillId="27" borderId="171" xfId="60" applyFont="1" applyFill="1" applyBorder="1" applyAlignment="1">
      <alignment horizontal="center" vertical="center" wrapText="1"/>
    </xf>
    <xf numFmtId="0" fontId="95" fillId="27" borderId="171" xfId="60" applyFont="1" applyFill="1" applyBorder="1" applyAlignment="1">
      <alignment horizontal="center" vertical="center" wrapText="1"/>
    </xf>
    <xf numFmtId="0" fontId="284" fillId="27" borderId="171" xfId="60" applyFont="1" applyFill="1" applyBorder="1" applyAlignment="1">
      <alignment vertical="center" wrapText="1"/>
    </xf>
    <xf numFmtId="0" fontId="285" fillId="27" borderId="162" xfId="60" applyFont="1" applyFill="1" applyBorder="1" applyAlignment="1">
      <alignment vertical="center"/>
    </xf>
    <xf numFmtId="0" fontId="98" fillId="27" borderId="175" xfId="60" applyFont="1" applyFill="1" applyBorder="1" applyAlignment="1">
      <alignment vertical="center" wrapText="1"/>
    </xf>
    <xf numFmtId="0" fontId="260" fillId="27" borderId="175" xfId="60" applyFont="1" applyFill="1" applyBorder="1" applyAlignment="1">
      <alignment vertical="center" wrapText="1"/>
    </xf>
    <xf numFmtId="0" fontId="98" fillId="38" borderId="175" xfId="60" applyFont="1" applyFill="1" applyBorder="1" applyAlignment="1">
      <alignment vertical="center" wrapText="1"/>
    </xf>
    <xf numFmtId="0" fontId="270" fillId="27" borderId="175" xfId="60" applyFont="1" applyFill="1" applyBorder="1" applyAlignment="1">
      <alignment vertical="center" wrapText="1"/>
    </xf>
    <xf numFmtId="0" fontId="98" fillId="1278" borderId="175" xfId="60" applyFont="1" applyFill="1" applyBorder="1" applyAlignment="1">
      <alignment vertical="center" wrapText="1"/>
    </xf>
    <xf numFmtId="0" fontId="269" fillId="27" borderId="175" xfId="60" applyFont="1" applyFill="1" applyBorder="1" applyAlignment="1">
      <alignment vertical="center" wrapText="1"/>
    </xf>
    <xf numFmtId="0" fontId="98" fillId="1277" borderId="175" xfId="60" applyFont="1" applyFill="1" applyBorder="1" applyAlignment="1">
      <alignment vertical="center" wrapText="1"/>
    </xf>
    <xf numFmtId="0" fontId="147" fillId="27" borderId="175" xfId="60" applyFont="1" applyFill="1" applyBorder="1" applyAlignment="1">
      <alignment vertical="center" wrapText="1"/>
    </xf>
    <xf numFmtId="0" fontId="98" fillId="30" borderId="175" xfId="60" applyFont="1" applyFill="1" applyBorder="1" applyAlignment="1">
      <alignment vertical="center" wrapText="1"/>
    </xf>
    <xf numFmtId="0" fontId="271" fillId="27" borderId="175" xfId="60" applyFont="1" applyFill="1" applyBorder="1" applyAlignment="1">
      <alignment vertical="center" wrapText="1"/>
    </xf>
    <xf numFmtId="0" fontId="98" fillId="1279" borderId="175" xfId="60" applyFont="1" applyFill="1" applyBorder="1" applyAlignment="1">
      <alignment vertical="center" wrapText="1"/>
    </xf>
    <xf numFmtId="0" fontId="151" fillId="27" borderId="175" xfId="60" applyFont="1" applyFill="1" applyBorder="1" applyAlignment="1">
      <alignment vertical="center" wrapText="1"/>
    </xf>
    <xf numFmtId="0" fontId="98" fillId="1260" borderId="175" xfId="60" applyFont="1" applyFill="1" applyBorder="1" applyAlignment="1">
      <alignment vertical="center" wrapText="1"/>
    </xf>
    <xf numFmtId="0" fontId="272" fillId="27" borderId="175" xfId="60" applyFont="1" applyFill="1" applyBorder="1" applyAlignment="1">
      <alignment vertical="center" wrapText="1"/>
    </xf>
    <xf numFmtId="0" fontId="98" fillId="43" borderId="175" xfId="60" applyFont="1" applyFill="1" applyBorder="1" applyAlignment="1">
      <alignment vertical="center" wrapText="1"/>
    </xf>
    <xf numFmtId="0" fontId="282" fillId="27" borderId="175" xfId="60" applyFont="1" applyFill="1" applyBorder="1" applyAlignment="1">
      <alignment vertical="center" wrapText="1"/>
    </xf>
    <xf numFmtId="0" fontId="98" fillId="1287" borderId="175" xfId="60" applyFont="1" applyFill="1" applyBorder="1" applyAlignment="1">
      <alignment vertical="center" wrapText="1"/>
    </xf>
    <xf numFmtId="0" fontId="250" fillId="27" borderId="175" xfId="60" applyFont="1" applyFill="1" applyBorder="1" applyAlignment="1">
      <alignment vertical="center" wrapText="1"/>
    </xf>
    <xf numFmtId="0" fontId="98" fillId="1266" borderId="175" xfId="60" applyFont="1" applyFill="1" applyBorder="1" applyAlignment="1">
      <alignment vertical="center" wrapText="1"/>
    </xf>
    <xf numFmtId="0" fontId="261" fillId="27" borderId="175" xfId="60" applyFont="1" applyFill="1" applyBorder="1" applyAlignment="1">
      <alignment vertical="center" wrapText="1"/>
    </xf>
    <xf numFmtId="0" fontId="98" fillId="123" borderId="175" xfId="60" applyFont="1" applyFill="1" applyBorder="1" applyAlignment="1">
      <alignment vertical="center" wrapText="1"/>
    </xf>
    <xf numFmtId="0" fontId="273" fillId="27" borderId="175" xfId="60" applyFont="1" applyFill="1" applyBorder="1" applyAlignment="1">
      <alignment vertical="center" wrapText="1"/>
    </xf>
    <xf numFmtId="0" fontId="98" fillId="26" borderId="175" xfId="60" applyFont="1" applyFill="1" applyBorder="1" applyAlignment="1">
      <alignment vertical="center" wrapText="1"/>
    </xf>
    <xf numFmtId="0" fontId="274" fillId="27" borderId="175" xfId="60" applyFont="1" applyFill="1" applyBorder="1" applyAlignment="1">
      <alignment vertical="center" wrapText="1"/>
    </xf>
    <xf numFmtId="0" fontId="98" fillId="1280" borderId="175" xfId="60" applyFont="1" applyFill="1" applyBorder="1" applyAlignment="1">
      <alignment vertical="center" wrapText="1"/>
    </xf>
    <xf numFmtId="0" fontId="150" fillId="27" borderId="175" xfId="60" applyFont="1" applyFill="1" applyBorder="1" applyAlignment="1">
      <alignment vertical="center" wrapText="1"/>
    </xf>
    <xf numFmtId="0" fontId="98" fillId="1267" borderId="175" xfId="60" applyFont="1" applyFill="1" applyBorder="1" applyAlignment="1">
      <alignment vertical="center" wrapText="1"/>
    </xf>
    <xf numFmtId="0" fontId="262" fillId="27" borderId="175" xfId="60" applyFont="1" applyFill="1" applyBorder="1" applyAlignment="1">
      <alignment vertical="center" wrapText="1"/>
    </xf>
    <xf numFmtId="0" fontId="98" fillId="31" borderId="175" xfId="60" applyFont="1" applyFill="1" applyBorder="1" applyAlignment="1">
      <alignment vertical="center" wrapText="1"/>
    </xf>
    <xf numFmtId="0" fontId="79" fillId="27" borderId="175" xfId="60" applyFont="1" applyFill="1" applyBorder="1" applyAlignment="1">
      <alignment vertical="center" wrapText="1"/>
    </xf>
    <xf numFmtId="0" fontId="98" fillId="28" borderId="175" xfId="60" applyFont="1" applyFill="1" applyBorder="1" applyAlignment="1">
      <alignment vertical="center" wrapText="1"/>
    </xf>
    <xf numFmtId="0" fontId="251" fillId="27" borderId="175" xfId="60" applyFont="1" applyFill="1" applyBorder="1" applyAlignment="1">
      <alignment vertical="center" wrapText="1"/>
    </xf>
    <xf numFmtId="0" fontId="98" fillId="1268" borderId="175" xfId="60" applyFont="1" applyFill="1" applyBorder="1" applyAlignment="1">
      <alignment vertical="center" wrapText="1"/>
    </xf>
    <xf numFmtId="0" fontId="155" fillId="27" borderId="175" xfId="60" applyFont="1" applyFill="1" applyBorder="1" applyAlignment="1">
      <alignment vertical="center" wrapText="1"/>
    </xf>
    <xf numFmtId="0" fontId="98" fillId="40" borderId="175" xfId="60" applyFont="1" applyFill="1" applyBorder="1" applyAlignment="1">
      <alignment vertical="center" wrapText="1"/>
    </xf>
    <xf numFmtId="0" fontId="275" fillId="27" borderId="175" xfId="60" applyFont="1" applyFill="1" applyBorder="1" applyAlignment="1">
      <alignment vertical="center" wrapText="1"/>
    </xf>
    <xf numFmtId="0" fontId="98" fillId="1281" borderId="175" xfId="60" applyFont="1" applyFill="1" applyBorder="1" applyAlignment="1">
      <alignment vertical="center" wrapText="1"/>
    </xf>
    <xf numFmtId="0" fontId="153" fillId="27" borderId="175" xfId="60" applyFont="1" applyFill="1" applyBorder="1" applyAlignment="1">
      <alignment vertical="center" wrapText="1"/>
    </xf>
    <xf numFmtId="0" fontId="98" fillId="59" borderId="175" xfId="60" applyFont="1" applyFill="1" applyBorder="1" applyAlignment="1">
      <alignment vertical="center" wrapText="1"/>
    </xf>
    <xf numFmtId="0" fontId="148" fillId="27" borderId="175" xfId="60" applyFont="1" applyFill="1" applyBorder="1" applyAlignment="1">
      <alignment vertical="center" wrapText="1"/>
    </xf>
    <xf numFmtId="0" fontId="98" fillId="1269" borderId="175" xfId="60" applyFont="1" applyFill="1" applyBorder="1" applyAlignment="1">
      <alignment vertical="center" wrapText="1"/>
    </xf>
    <xf numFmtId="0" fontId="263" fillId="27" borderId="175" xfId="60" applyFont="1" applyFill="1" applyBorder="1" applyAlignment="1">
      <alignment vertical="center" wrapText="1"/>
    </xf>
    <xf numFmtId="0" fontId="98" fillId="37" borderId="175" xfId="60" applyFont="1" applyFill="1" applyBorder="1" applyAlignment="1">
      <alignment vertical="center" wrapText="1"/>
    </xf>
    <xf numFmtId="0" fontId="276" fillId="27" borderId="175" xfId="60" applyFont="1" applyFill="1" applyBorder="1" applyAlignment="1">
      <alignment vertical="center" wrapText="1"/>
    </xf>
    <xf numFmtId="0" fontId="98" fillId="1282" borderId="175" xfId="60" applyFont="1" applyFill="1" applyBorder="1" applyAlignment="1">
      <alignment vertical="center" wrapText="1"/>
    </xf>
    <xf numFmtId="0" fontId="252" fillId="27" borderId="175" xfId="60" applyFont="1" applyFill="1" applyBorder="1" applyAlignment="1">
      <alignment vertical="center" wrapText="1"/>
    </xf>
    <xf numFmtId="0" fontId="98" fillId="1270" borderId="175" xfId="60" applyFont="1" applyFill="1" applyBorder="1" applyAlignment="1">
      <alignment vertical="center" wrapText="1"/>
    </xf>
    <xf numFmtId="0" fontId="264" fillId="27" borderId="175" xfId="60" applyFont="1" applyFill="1" applyBorder="1" applyAlignment="1">
      <alignment vertical="center" wrapText="1"/>
    </xf>
    <xf numFmtId="0" fontId="98" fillId="1275" borderId="175" xfId="60" applyFont="1" applyFill="1" applyBorder="1" applyAlignment="1">
      <alignment vertical="center" wrapText="1"/>
    </xf>
    <xf numFmtId="0" fontId="277" fillId="27" borderId="175" xfId="60" applyFont="1" applyFill="1" applyBorder="1" applyAlignment="1">
      <alignment vertical="center" wrapText="1"/>
    </xf>
    <xf numFmtId="0" fontId="98" fillId="1283" borderId="175" xfId="60" applyFont="1" applyFill="1" applyBorder="1" applyAlignment="1">
      <alignment vertical="center" wrapText="1"/>
    </xf>
    <xf numFmtId="0" fontId="253" fillId="27" borderId="175" xfId="60" applyFont="1" applyFill="1" applyBorder="1" applyAlignment="1">
      <alignment vertical="center" wrapText="1"/>
    </xf>
    <xf numFmtId="0" fontId="98" fillId="1271" borderId="175" xfId="60" applyFont="1" applyFill="1" applyBorder="1" applyAlignment="1">
      <alignment vertical="center" wrapText="1"/>
    </xf>
    <xf numFmtId="0" fontId="265" fillId="27" borderId="175" xfId="60" applyFont="1" applyFill="1" applyBorder="1" applyAlignment="1">
      <alignment vertical="center" wrapText="1"/>
    </xf>
    <xf numFmtId="0" fontId="98" fillId="35" borderId="175" xfId="60" applyFont="1" applyFill="1" applyBorder="1" applyAlignment="1">
      <alignment vertical="center" wrapText="1"/>
    </xf>
    <xf numFmtId="0" fontId="278" fillId="27" borderId="175" xfId="60" applyFont="1" applyFill="1" applyBorder="1" applyAlignment="1">
      <alignment vertical="center" wrapText="1"/>
    </xf>
    <xf numFmtId="0" fontId="98" fillId="1284" borderId="175" xfId="60" applyFont="1" applyFill="1" applyBorder="1" applyAlignment="1">
      <alignment vertical="center" wrapText="1"/>
    </xf>
    <xf numFmtId="0" fontId="254" fillId="27" borderId="175" xfId="60" applyFont="1" applyFill="1" applyBorder="1" applyAlignment="1">
      <alignment vertical="center" wrapText="1"/>
    </xf>
    <xf numFmtId="0" fontId="98" fillId="39" borderId="175" xfId="60" applyFont="1" applyFill="1" applyBorder="1" applyAlignment="1">
      <alignment vertical="center" wrapText="1"/>
    </xf>
    <xf numFmtId="0" fontId="266" fillId="27" borderId="175" xfId="60" applyFont="1" applyFill="1" applyBorder="1" applyAlignment="1">
      <alignment vertical="center" wrapText="1"/>
    </xf>
    <xf numFmtId="0" fontId="98" fillId="29" borderId="175" xfId="60" applyFont="1" applyFill="1" applyBorder="1" applyAlignment="1">
      <alignment vertical="center" wrapText="1"/>
    </xf>
    <xf numFmtId="0" fontId="267" fillId="27" borderId="175" xfId="60" applyFont="1" applyFill="1" applyBorder="1" applyAlignment="1">
      <alignment vertical="center" wrapText="1"/>
    </xf>
    <xf numFmtId="0" fontId="98" fillId="1276" borderId="175" xfId="60" applyFont="1" applyFill="1" applyBorder="1" applyAlignment="1">
      <alignment vertical="center" wrapText="1"/>
    </xf>
    <xf numFmtId="0" fontId="74" fillId="27" borderId="175" xfId="60" applyFont="1" applyFill="1" applyBorder="1" applyAlignment="1">
      <alignment vertical="center" wrapText="1"/>
    </xf>
    <xf numFmtId="0" fontId="98" fillId="33" borderId="175" xfId="60" applyFont="1" applyFill="1" applyBorder="1" applyAlignment="1">
      <alignment vertical="center" wrapText="1"/>
    </xf>
    <xf numFmtId="0" fontId="42" fillId="1288" borderId="0" xfId="59" applyFont="1" applyFill="1" applyAlignment="1">
      <alignment vertical="center"/>
    </xf>
    <xf numFmtId="0" fontId="255" fillId="27" borderId="175" xfId="60" applyFont="1" applyFill="1" applyBorder="1" applyAlignment="1">
      <alignment vertical="center" wrapText="1"/>
    </xf>
    <xf numFmtId="0" fontId="98" fillId="1272" borderId="175" xfId="60" applyFont="1" applyFill="1" applyBorder="1" applyAlignment="1">
      <alignment vertical="center" wrapText="1"/>
    </xf>
    <xf numFmtId="0" fontId="286" fillId="27" borderId="175" xfId="60" applyFont="1" applyFill="1" applyBorder="1" applyAlignment="1">
      <alignment vertical="center" wrapText="1"/>
    </xf>
    <xf numFmtId="0" fontId="98" fillId="25" borderId="175" xfId="60" applyFont="1" applyFill="1" applyBorder="1" applyAlignment="1">
      <alignment vertical="center" wrapText="1"/>
    </xf>
    <xf numFmtId="0" fontId="283" fillId="27" borderId="175" xfId="60" applyFont="1" applyFill="1" applyBorder="1" applyAlignment="1">
      <alignment vertical="center" wrapText="1"/>
    </xf>
    <xf numFmtId="0" fontId="98" fillId="23" borderId="175" xfId="60" applyFont="1" applyFill="1" applyBorder="1" applyAlignment="1">
      <alignment vertical="center" wrapText="1"/>
    </xf>
    <xf numFmtId="0" fontId="256" fillId="27" borderId="175" xfId="60" applyFont="1" applyFill="1" applyBorder="1" applyAlignment="1">
      <alignment vertical="center" wrapText="1"/>
    </xf>
    <xf numFmtId="0" fontId="98" fillId="1273" borderId="175" xfId="60" applyFont="1" applyFill="1" applyBorder="1" applyAlignment="1">
      <alignment vertical="center" wrapText="1"/>
    </xf>
    <xf numFmtId="0" fontId="268" fillId="27" borderId="175" xfId="60" applyFont="1" applyFill="1" applyBorder="1" applyAlignment="1">
      <alignment vertical="center" wrapText="1"/>
    </xf>
    <xf numFmtId="0" fontId="98" fillId="36" borderId="175" xfId="60" applyFont="1" applyFill="1" applyBorder="1" applyAlignment="1">
      <alignment vertical="center" wrapText="1"/>
    </xf>
    <xf numFmtId="0" fontId="88" fillId="27" borderId="175" xfId="60" applyFont="1" applyFill="1" applyBorder="1" applyAlignment="1">
      <alignment vertical="center" wrapText="1"/>
    </xf>
    <xf numFmtId="0" fontId="98" fillId="32" borderId="175" xfId="60" applyFont="1" applyFill="1" applyBorder="1" applyAlignment="1">
      <alignment vertical="center" wrapText="1"/>
    </xf>
    <xf numFmtId="0" fontId="257" fillId="27" borderId="175" xfId="60" applyFont="1" applyFill="1" applyBorder="1" applyAlignment="1">
      <alignment vertical="center" wrapText="1"/>
    </xf>
    <xf numFmtId="0" fontId="98" fillId="1274" borderId="175" xfId="60" applyFont="1" applyFill="1" applyBorder="1" applyAlignment="1">
      <alignment vertical="center" wrapText="1"/>
    </xf>
    <xf numFmtId="0" fontId="279" fillId="27" borderId="175" xfId="60" applyFont="1" applyFill="1" applyBorder="1" applyAlignment="1">
      <alignment vertical="center" wrapText="1"/>
    </xf>
    <xf numFmtId="0" fontId="98" fillId="1285" borderId="175" xfId="60" applyFont="1" applyFill="1" applyBorder="1" applyAlignment="1">
      <alignment vertical="center" wrapText="1"/>
    </xf>
    <xf numFmtId="0" fontId="99" fillId="27" borderId="175" xfId="60" applyFont="1" applyFill="1" applyBorder="1" applyAlignment="1">
      <alignment vertical="center" wrapText="1"/>
    </xf>
    <xf numFmtId="0" fontId="258" fillId="27" borderId="175" xfId="60" applyFont="1" applyFill="1" applyBorder="1" applyAlignment="1">
      <alignment vertical="center" wrapText="1"/>
    </xf>
    <xf numFmtId="0" fontId="98" fillId="24" borderId="175" xfId="60" applyFont="1" applyFill="1" applyBorder="1" applyAlignment="1">
      <alignment vertical="center" wrapText="1"/>
    </xf>
    <xf numFmtId="0" fontId="280" fillId="27" borderId="175" xfId="60" applyFont="1" applyFill="1" applyBorder="1" applyAlignment="1">
      <alignment vertical="center" wrapText="1"/>
    </xf>
    <xf numFmtId="0" fontId="98" fillId="1286" borderId="175" xfId="60" applyFont="1" applyFill="1" applyBorder="1" applyAlignment="1">
      <alignment vertical="center" wrapText="1"/>
    </xf>
    <xf numFmtId="0" fontId="98" fillId="34" borderId="175" xfId="60" applyFont="1" applyFill="1" applyBorder="1" applyAlignment="1">
      <alignment vertical="center" wrapText="1"/>
    </xf>
    <xf numFmtId="0" fontId="259" fillId="27" borderId="175" xfId="60" applyFont="1" applyFill="1" applyBorder="1" applyAlignment="1">
      <alignment vertical="center" wrapText="1"/>
    </xf>
    <xf numFmtId="0" fontId="98" fillId="42" borderId="175" xfId="60" applyFont="1" applyFill="1" applyBorder="1" applyAlignment="1">
      <alignment vertical="center" wrapText="1"/>
    </xf>
    <xf numFmtId="0" fontId="281" fillId="27" borderId="175" xfId="60" applyFont="1" applyFill="1" applyBorder="1" applyAlignment="1">
      <alignment vertical="center" wrapText="1"/>
    </xf>
    <xf numFmtId="0" fontId="98" fillId="56" borderId="175" xfId="60" applyFont="1" applyFill="1" applyBorder="1" applyAlignment="1">
      <alignment vertical="center" wrapText="1"/>
    </xf>
    <xf numFmtId="0" fontId="247" fillId="0" borderId="0" xfId="78" applyFont="1" applyAlignment="1" applyProtection="1">
      <alignment vertical="center"/>
    </xf>
    <xf numFmtId="0" fontId="285" fillId="1266" borderId="0" xfId="60" applyFont="1" applyFill="1" applyAlignment="1">
      <alignment horizontal="center" vertical="center"/>
    </xf>
    <xf numFmtId="0" fontId="285" fillId="1267" borderId="0" xfId="60" applyFont="1" applyFill="1" applyAlignment="1">
      <alignment horizontal="center" vertical="center"/>
    </xf>
    <xf numFmtId="0" fontId="285" fillId="1289" borderId="0" xfId="60" applyFont="1" applyFill="1" applyAlignment="1">
      <alignment horizontal="center" vertical="center"/>
    </xf>
    <xf numFmtId="0" fontId="285" fillId="1269" borderId="0" xfId="60" applyFont="1" applyFill="1" applyAlignment="1">
      <alignment horizontal="center" vertical="center"/>
    </xf>
    <xf numFmtId="0" fontId="285" fillId="1270" borderId="0" xfId="60" applyFont="1" applyFill="1" applyAlignment="1">
      <alignment horizontal="center" vertical="center"/>
    </xf>
    <xf numFmtId="0" fontId="285" fillId="1271" borderId="0" xfId="60" applyFont="1" applyFill="1" applyAlignment="1">
      <alignment horizontal="center" vertical="center"/>
    </xf>
    <xf numFmtId="0" fontId="285" fillId="39" borderId="0" xfId="60" applyFont="1" applyFill="1" applyAlignment="1">
      <alignment horizontal="center" vertical="center"/>
    </xf>
    <xf numFmtId="0" fontId="285" fillId="1272" borderId="0" xfId="60" applyFont="1" applyFill="1" applyAlignment="1">
      <alignment horizontal="center" vertical="center"/>
    </xf>
    <xf numFmtId="0" fontId="285" fillId="471" borderId="0" xfId="60" applyFont="1" applyFill="1" applyAlignment="1">
      <alignment horizontal="center" vertical="center"/>
    </xf>
    <xf numFmtId="0" fontId="285" fillId="1274" borderId="0" xfId="60" applyFont="1" applyFill="1" applyAlignment="1">
      <alignment horizontal="center" vertical="center"/>
    </xf>
    <xf numFmtId="0" fontId="285" fillId="24" borderId="0" xfId="60" applyFont="1" applyFill="1" applyAlignment="1">
      <alignment horizontal="center" vertical="center"/>
    </xf>
    <xf numFmtId="0" fontId="285" fillId="42" borderId="0" xfId="60" applyFont="1" applyFill="1" applyAlignment="1">
      <alignment horizontal="center" vertical="center"/>
    </xf>
    <xf numFmtId="0" fontId="285" fillId="38" borderId="0" xfId="60" applyFont="1" applyFill="1" applyAlignment="1">
      <alignment horizontal="center" vertical="center"/>
    </xf>
    <xf numFmtId="0" fontId="285" fillId="30" borderId="0" xfId="60" applyFont="1" applyFill="1" applyAlignment="1">
      <alignment horizontal="center" vertical="center"/>
    </xf>
    <xf numFmtId="0" fontId="285" fillId="1260" borderId="0" xfId="60" applyFont="1" applyFill="1" applyAlignment="1">
      <alignment horizontal="center" vertical="center"/>
    </xf>
    <xf numFmtId="0" fontId="285" fillId="123" borderId="0" xfId="60" applyFont="1" applyFill="1" applyAlignment="1">
      <alignment horizontal="center" vertical="center"/>
    </xf>
    <xf numFmtId="0" fontId="285" fillId="31" borderId="0" xfId="60" applyFont="1" applyFill="1" applyAlignment="1">
      <alignment horizontal="center" vertical="center"/>
    </xf>
    <xf numFmtId="0" fontId="285" fillId="40" borderId="0" xfId="60" applyFont="1" applyFill="1" applyAlignment="1">
      <alignment horizontal="center" vertical="center"/>
    </xf>
    <xf numFmtId="0" fontId="285" fillId="37" borderId="0" xfId="60" applyFont="1" applyFill="1" applyAlignment="1">
      <alignment horizontal="center" vertical="center"/>
    </xf>
    <xf numFmtId="0" fontId="285" fillId="1275" borderId="0" xfId="60" applyFont="1" applyFill="1" applyAlignment="1">
      <alignment horizontal="center" vertical="center"/>
    </xf>
    <xf numFmtId="0" fontId="285" fillId="35" borderId="0" xfId="60" applyFont="1" applyFill="1" applyAlignment="1">
      <alignment horizontal="center" vertical="center"/>
    </xf>
    <xf numFmtId="0" fontId="285" fillId="29" borderId="0" xfId="60" applyFont="1" applyFill="1" applyAlignment="1">
      <alignment horizontal="center" vertical="center"/>
    </xf>
    <xf numFmtId="0" fontId="285" fillId="41" borderId="0" xfId="60" applyFont="1" applyFill="1" applyAlignment="1">
      <alignment horizontal="center" vertical="center"/>
    </xf>
    <xf numFmtId="0" fontId="285" fillId="36" borderId="0" xfId="60" applyFont="1" applyFill="1" applyAlignment="1">
      <alignment horizontal="center" vertical="center"/>
    </xf>
    <xf numFmtId="0" fontId="285" fillId="1290" borderId="0" xfId="60" applyFont="1" applyFill="1" applyAlignment="1">
      <alignment horizontal="center" vertical="center"/>
    </xf>
    <xf numFmtId="0" fontId="285" fillId="1291" borderId="0" xfId="60" applyFont="1" applyFill="1" applyAlignment="1">
      <alignment horizontal="center" vertical="center"/>
    </xf>
    <xf numFmtId="0" fontId="285" fillId="1292" borderId="0" xfId="60" applyFont="1" applyFill="1" applyAlignment="1">
      <alignment horizontal="center" vertical="center"/>
    </xf>
    <xf numFmtId="0" fontId="285" fillId="1293" borderId="0" xfId="60" applyFont="1" applyFill="1" applyAlignment="1">
      <alignment horizontal="center" vertical="center"/>
    </xf>
    <xf numFmtId="0" fontId="285" fillId="1294" borderId="0" xfId="60" applyFont="1" applyFill="1" applyAlignment="1">
      <alignment horizontal="center" vertical="center"/>
    </xf>
    <xf numFmtId="0" fontId="285" fillId="1295" borderId="0" xfId="60" applyFont="1" applyFill="1" applyAlignment="1">
      <alignment horizontal="center" vertical="center"/>
    </xf>
    <xf numFmtId="0" fontId="285" fillId="1296" borderId="0" xfId="60" applyFont="1" applyFill="1" applyAlignment="1">
      <alignment horizontal="center" vertical="center"/>
    </xf>
    <xf numFmtId="0" fontId="285" fillId="1297" borderId="0" xfId="60" applyFont="1" applyFill="1" applyAlignment="1">
      <alignment horizontal="center" vertical="center"/>
    </xf>
    <xf numFmtId="0" fontId="285" fillId="1281" borderId="0" xfId="60" applyFont="1" applyFill="1" applyAlignment="1">
      <alignment horizontal="center" vertical="center"/>
    </xf>
    <xf numFmtId="0" fontId="285" fillId="1282" borderId="0" xfId="60" applyFont="1" applyFill="1" applyAlignment="1">
      <alignment horizontal="center" vertical="center"/>
    </xf>
    <xf numFmtId="0" fontId="285" fillId="1283" borderId="0" xfId="60" applyFont="1" applyFill="1" applyAlignment="1">
      <alignment horizontal="center" vertical="center"/>
    </xf>
    <xf numFmtId="0" fontId="285" fillId="1284" borderId="0" xfId="60" applyFont="1" applyFill="1" applyAlignment="1">
      <alignment horizontal="center" vertical="center"/>
    </xf>
    <xf numFmtId="0" fontId="285" fillId="1276" borderId="0" xfId="60" applyFont="1" applyFill="1" applyAlignment="1">
      <alignment horizontal="center" vertical="center"/>
    </xf>
    <xf numFmtId="0" fontId="285" fillId="25" borderId="0" xfId="60" applyFont="1" applyFill="1" applyAlignment="1">
      <alignment horizontal="center" vertical="center"/>
    </xf>
    <xf numFmtId="0" fontId="285" fillId="1268" borderId="0" xfId="60" applyFont="1" applyFill="1" applyAlignment="1">
      <alignment horizontal="center" vertical="center"/>
    </xf>
    <xf numFmtId="0" fontId="285" fillId="1285" borderId="0" xfId="60" applyFont="1" applyFill="1" applyAlignment="1">
      <alignment horizontal="center" vertical="center"/>
    </xf>
    <xf numFmtId="0" fontId="285" fillId="1286" borderId="0" xfId="60" applyFont="1" applyFill="1" applyAlignment="1">
      <alignment horizontal="center" vertical="center"/>
    </xf>
    <xf numFmtId="0" fontId="285" fillId="56" borderId="0" xfId="60" applyFont="1" applyFill="1" applyAlignment="1">
      <alignment horizontal="center" vertical="center"/>
    </xf>
    <xf numFmtId="0" fontId="285" fillId="1277" borderId="0" xfId="60" applyFont="1" applyFill="1" applyAlignment="1">
      <alignment horizontal="center" vertical="center"/>
    </xf>
    <xf numFmtId="0" fontId="285" fillId="1278" borderId="0" xfId="60" applyFont="1" applyFill="1" applyAlignment="1">
      <alignment horizontal="center" vertical="center"/>
    </xf>
    <xf numFmtId="0" fontId="285" fillId="1287" borderId="0" xfId="60" applyFont="1" applyFill="1" applyAlignment="1">
      <alignment horizontal="center" vertical="center"/>
    </xf>
    <xf numFmtId="0" fontId="285" fillId="1280" borderId="0" xfId="60" applyFont="1" applyFill="1" applyAlignment="1">
      <alignment horizontal="center" vertical="center"/>
    </xf>
    <xf numFmtId="0" fontId="285" fillId="28" borderId="0" xfId="60" applyFont="1" applyFill="1" applyAlignment="1">
      <alignment horizontal="center" vertical="center"/>
    </xf>
    <xf numFmtId="0" fontId="285" fillId="59" borderId="0" xfId="60" applyFont="1" applyFill="1" applyAlignment="1">
      <alignment horizontal="center" vertical="center"/>
    </xf>
    <xf numFmtId="0" fontId="285" fillId="1279" borderId="0" xfId="60" applyFont="1" applyFill="1" applyAlignment="1">
      <alignment horizontal="center" vertical="center"/>
    </xf>
    <xf numFmtId="0" fontId="285" fillId="26" borderId="0" xfId="60" applyFont="1" applyFill="1" applyAlignment="1">
      <alignment horizontal="center" vertical="center"/>
    </xf>
    <xf numFmtId="0" fontId="285" fillId="43" borderId="0" xfId="60" applyFont="1" applyFill="1" applyAlignment="1">
      <alignment horizontal="center" vertical="center"/>
    </xf>
    <xf numFmtId="0" fontId="285" fillId="33" borderId="0" xfId="60" applyFont="1" applyFill="1" applyAlignment="1">
      <alignment horizontal="center" vertical="center"/>
    </xf>
    <xf numFmtId="0" fontId="285" fillId="23" borderId="0" xfId="60" applyFont="1" applyFill="1" applyAlignment="1">
      <alignment horizontal="center" vertical="center"/>
    </xf>
    <xf numFmtId="0" fontId="285" fillId="32" borderId="0" xfId="60" applyFont="1" applyFill="1" applyAlignment="1">
      <alignment horizontal="center" vertical="center"/>
    </xf>
    <xf numFmtId="0" fontId="285" fillId="27" borderId="0" xfId="60" applyFont="1" applyFill="1" applyAlignment="1">
      <alignment horizontal="center" vertical="center"/>
    </xf>
    <xf numFmtId="0" fontId="285" fillId="34" borderId="0" xfId="60" applyFont="1" applyFill="1" applyAlignment="1">
      <alignment horizontal="center" vertical="center"/>
    </xf>
    <xf numFmtId="0" fontId="234" fillId="48" borderId="0" xfId="35" applyFont="1" applyFill="1" applyAlignment="1">
      <alignment horizontal="center" vertical="center"/>
    </xf>
    <xf numFmtId="0" fontId="120" fillId="52" borderId="0" xfId="35" applyFont="1" applyFill="1" applyAlignment="1">
      <alignment horizontal="center" vertical="center"/>
    </xf>
    <xf numFmtId="0" fontId="42" fillId="48" borderId="0" xfId="35" applyFont="1" applyFill="1"/>
    <xf numFmtId="0" fontId="44" fillId="48" borderId="0" xfId="35" applyFont="1" applyFill="1" applyAlignment="1" applyProtection="1">
      <alignment vertical="center"/>
      <protection locked="0"/>
    </xf>
    <xf numFmtId="0" fontId="44" fillId="48" borderId="0" xfId="35" applyFont="1" applyFill="1" applyProtection="1">
      <protection locked="0"/>
    </xf>
    <xf numFmtId="0" fontId="66" fillId="48" borderId="0" xfId="51" applyFont="1" applyFill="1" applyAlignment="1" applyProtection="1">
      <alignment horizontal="left" vertical="center"/>
      <protection locked="0"/>
    </xf>
    <xf numFmtId="0" fontId="44" fillId="48" borderId="0" xfId="51" applyFont="1" applyFill="1" applyAlignment="1" applyProtection="1">
      <alignment horizontal="right" vertical="center"/>
      <protection locked="0"/>
    </xf>
    <xf numFmtId="0" fontId="120" fillId="52" borderId="0" xfId="35" applyFont="1" applyFill="1" applyAlignment="1">
      <alignment horizontal="left" vertical="center"/>
    </xf>
    <xf numFmtId="0" fontId="6" fillId="48" borderId="0" xfId="73" applyFill="1"/>
    <xf numFmtId="0" fontId="37" fillId="48" borderId="0" xfId="48" applyFont="1" applyFill="1"/>
    <xf numFmtId="0" fontId="42" fillId="48" borderId="0" xfId="48" applyFont="1" applyFill="1"/>
    <xf numFmtId="0" fontId="37" fillId="48" borderId="0" xfId="57" applyFont="1" applyFill="1"/>
    <xf numFmtId="0" fontId="38" fillId="48" borderId="0" xfId="48" applyFont="1" applyFill="1"/>
    <xf numFmtId="0" fontId="13" fillId="48" borderId="0" xfId="58" applyFill="1"/>
    <xf numFmtId="0" fontId="0" fillId="48" borderId="0" xfId="0" applyFill="1"/>
    <xf numFmtId="0" fontId="75" fillId="48" borderId="0" xfId="51" applyFont="1" applyFill="1" applyBorder="1" applyAlignment="1">
      <alignment vertical="top"/>
    </xf>
    <xf numFmtId="0" fontId="65" fillId="48" borderId="0" xfId="51" applyFont="1" applyFill="1" applyBorder="1" applyAlignment="1">
      <alignment horizontal="left" vertical="center"/>
    </xf>
    <xf numFmtId="0" fontId="213" fillId="48" borderId="0" xfId="60" applyFont="1" applyFill="1" applyAlignment="1">
      <alignment vertical="top"/>
    </xf>
    <xf numFmtId="0" fontId="213" fillId="48" borderId="0" xfId="60" applyFont="1" applyFill="1" applyAlignment="1">
      <alignment horizontal="center" vertical="center"/>
    </xf>
    <xf numFmtId="0" fontId="213" fillId="48" borderId="0" xfId="60" applyFont="1" applyFill="1" applyAlignment="1">
      <alignment horizontal="center" vertical="center" wrapText="1" shrinkToFit="1"/>
    </xf>
    <xf numFmtId="0" fontId="213" fillId="48" borderId="0" xfId="60" applyFont="1" applyFill="1" applyAlignment="1">
      <alignment horizontal="center" vertical="center" wrapText="1"/>
    </xf>
    <xf numFmtId="0" fontId="207" fillId="48" borderId="0" xfId="66" applyFont="1" applyFill="1" applyAlignment="1">
      <alignment horizontal="left" indent="1"/>
    </xf>
    <xf numFmtId="0" fontId="207" fillId="48" borderId="0" xfId="66" applyFont="1" applyFill="1" applyAlignment="1">
      <alignment horizontal="right" indent="1"/>
    </xf>
    <xf numFmtId="0" fontId="206" fillId="48" borderId="0" xfId="65" applyFont="1" applyFill="1" applyAlignment="1">
      <alignment horizontal="right" indent="1"/>
    </xf>
    <xf numFmtId="0" fontId="10" fillId="48" borderId="0" xfId="65" applyFill="1"/>
    <xf numFmtId="0" fontId="42" fillId="48" borderId="0" xfId="59" applyFont="1" applyFill="1"/>
    <xf numFmtId="0" fontId="15" fillId="1259" borderId="0" xfId="53" applyFill="1" applyProtection="1">
      <protection hidden="1"/>
    </xf>
    <xf numFmtId="0" fontId="125" fillId="1259" borderId="0" xfId="79" applyFill="1"/>
    <xf numFmtId="0" fontId="15" fillId="1259" borderId="0" xfId="53" applyFill="1" applyAlignment="1">
      <alignment vertical="center"/>
    </xf>
    <xf numFmtId="0" fontId="15" fillId="0" borderId="0" xfId="53"/>
    <xf numFmtId="0" fontId="291" fillId="1259" borderId="0" xfId="53" applyFont="1" applyFill="1" applyAlignment="1">
      <alignment vertical="center"/>
    </xf>
    <xf numFmtId="0" fontId="292" fillId="1259" borderId="0" xfId="80" applyFont="1" applyFill="1" applyAlignment="1" applyProtection="1">
      <alignment vertical="center"/>
      <protection hidden="1"/>
    </xf>
    <xf numFmtId="0" fontId="293" fillId="1259" borderId="0" xfId="53" applyFont="1" applyFill="1" applyAlignment="1">
      <alignment vertical="center"/>
    </xf>
    <xf numFmtId="0" fontId="294" fillId="1259" borderId="0" xfId="53" applyFont="1" applyFill="1" applyAlignment="1">
      <alignment vertical="center"/>
    </xf>
    <xf numFmtId="0" fontId="293" fillId="1259" borderId="0" xfId="80" applyFont="1" applyFill="1" applyAlignment="1">
      <alignment vertical="center"/>
    </xf>
    <xf numFmtId="0" fontId="295" fillId="44" borderId="0" xfId="53" applyFont="1" applyFill="1" applyAlignment="1">
      <alignment vertical="center"/>
    </xf>
    <xf numFmtId="0" fontId="296" fillId="1259" borderId="0" xfId="51" applyFont="1" applyFill="1" applyAlignment="1">
      <alignment vertical="center"/>
    </xf>
    <xf numFmtId="0" fontId="15" fillId="0" borderId="0" xfId="53" applyAlignment="1">
      <alignment vertical="center"/>
    </xf>
    <xf numFmtId="0" fontId="297" fillId="1259" borderId="0" xfId="53" applyFont="1" applyFill="1" applyAlignment="1">
      <alignment vertical="center"/>
    </xf>
    <xf numFmtId="0" fontId="298" fillId="1259" borderId="0" xfId="53" applyFont="1" applyFill="1" applyAlignment="1">
      <alignment vertical="center"/>
    </xf>
    <xf numFmtId="0" fontId="299" fillId="1259" borderId="0" xfId="53" applyFont="1" applyFill="1" applyAlignment="1">
      <alignment vertical="center"/>
    </xf>
    <xf numFmtId="0" fontId="300" fillId="1259" borderId="0" xfId="82" applyFont="1" applyFill="1" applyAlignment="1">
      <alignment horizontal="left" vertical="center"/>
    </xf>
    <xf numFmtId="0" fontId="299" fillId="1259" borderId="0" xfId="53" applyFont="1" applyFill="1" applyAlignment="1">
      <alignment horizontal="center" vertical="center"/>
    </xf>
    <xf numFmtId="0" fontId="290" fillId="1259" borderId="0" xfId="53" applyFont="1" applyFill="1" applyAlignment="1">
      <alignment vertical="center"/>
    </xf>
    <xf numFmtId="175" fontId="301" fillId="1259" borderId="179" xfId="81" applyNumberFormat="1" applyFont="1" applyFill="1" applyBorder="1" applyAlignment="1">
      <alignment horizontal="center" vertical="center"/>
    </xf>
    <xf numFmtId="176" fontId="302" fillId="1298" borderId="180" xfId="72" applyNumberFormat="1" applyFont="1" applyFill="1" applyBorder="1" applyAlignment="1" applyProtection="1">
      <alignment horizontal="center" vertical="center"/>
      <protection locked="0"/>
    </xf>
    <xf numFmtId="177" fontId="303" fillId="1299" borderId="181" xfId="53" applyNumberFormat="1" applyFont="1" applyFill="1" applyBorder="1" applyAlignment="1">
      <alignment horizontal="center" vertical="center"/>
    </xf>
    <xf numFmtId="0" fontId="304" fillId="1259" borderId="0" xfId="53" applyFont="1" applyFill="1" applyAlignment="1">
      <alignment horizontal="right" vertical="center"/>
    </xf>
    <xf numFmtId="0" fontId="298" fillId="1259" borderId="0" xfId="53" applyFont="1" applyFill="1" applyAlignment="1">
      <alignment horizontal="center" vertical="center"/>
    </xf>
    <xf numFmtId="0" fontId="305" fillId="1259" borderId="0" xfId="72" applyFont="1" applyFill="1" applyAlignment="1">
      <alignment horizontal="left" vertical="center"/>
    </xf>
    <xf numFmtId="0" fontId="306" fillId="1259" borderId="0" xfId="72" applyFont="1" applyFill="1" applyAlignment="1">
      <alignment horizontal="left" vertical="center"/>
    </xf>
    <xf numFmtId="0" fontId="307" fillId="1259" borderId="0" xfId="72" applyFont="1" applyFill="1" applyAlignment="1">
      <alignment horizontal="left" vertical="center"/>
    </xf>
    <xf numFmtId="0" fontId="308" fillId="1259" borderId="0" xfId="72" applyFont="1" applyFill="1" applyAlignment="1">
      <alignment horizontal="left" vertical="center"/>
    </xf>
    <xf numFmtId="0" fontId="309" fillId="1259" borderId="0" xfId="72" applyFont="1" applyFill="1" applyAlignment="1">
      <alignment horizontal="left" vertical="center"/>
    </xf>
    <xf numFmtId="0" fontId="310" fillId="1259" borderId="0" xfId="72" applyFont="1" applyFill="1" applyAlignment="1">
      <alignment horizontal="left" vertical="center"/>
    </xf>
    <xf numFmtId="0" fontId="311" fillId="1259" borderId="0" xfId="72" applyFont="1" applyFill="1" applyAlignment="1">
      <alignment horizontal="left" vertical="center"/>
    </xf>
    <xf numFmtId="0" fontId="312" fillId="1259" borderId="0" xfId="72" applyFont="1" applyFill="1" applyAlignment="1">
      <alignment horizontal="left" vertical="center"/>
    </xf>
    <xf numFmtId="0" fontId="313" fillId="1259" borderId="0" xfId="72" applyFont="1" applyFill="1" applyAlignment="1">
      <alignment horizontal="left" vertical="center"/>
    </xf>
    <xf numFmtId="0" fontId="15" fillId="1259" borderId="0" xfId="80" applyFill="1" applyProtection="1">
      <protection hidden="1"/>
    </xf>
    <xf numFmtId="0" fontId="15" fillId="1259" borderId="0" xfId="80" applyFill="1" applyAlignment="1">
      <alignment vertical="center"/>
    </xf>
    <xf numFmtId="0" fontId="15" fillId="0" borderId="0" xfId="80" applyAlignment="1">
      <alignment vertical="center"/>
    </xf>
    <xf numFmtId="0" fontId="297" fillId="1259" borderId="0" xfId="80" applyFont="1" applyFill="1" applyAlignment="1">
      <alignment vertical="center"/>
    </xf>
    <xf numFmtId="0" fontId="314" fillId="27" borderId="0" xfId="80" applyFont="1" applyFill="1" applyAlignment="1">
      <alignment horizontal="center" vertical="center"/>
    </xf>
    <xf numFmtId="0" fontId="315" fillId="27" borderId="0" xfId="80" applyFont="1" applyFill="1" applyAlignment="1">
      <alignment horizontal="center" vertical="center"/>
    </xf>
    <xf numFmtId="0" fontId="316" fillId="27" borderId="0" xfId="80" applyFont="1" applyFill="1" applyAlignment="1">
      <alignment horizontal="center" vertical="center"/>
    </xf>
    <xf numFmtId="0" fontId="317" fillId="27" borderId="0" xfId="80" applyFont="1" applyFill="1" applyAlignment="1">
      <alignment horizontal="center" vertical="center"/>
    </xf>
    <xf numFmtId="0" fontId="318" fillId="27" borderId="0" xfId="80" applyFont="1" applyFill="1" applyAlignment="1">
      <alignment horizontal="center" vertical="center"/>
    </xf>
    <xf numFmtId="0" fontId="319" fillId="27" borderId="0" xfId="80" applyFont="1" applyFill="1" applyAlignment="1">
      <alignment horizontal="center" vertical="center"/>
    </xf>
    <xf numFmtId="0" fontId="320" fillId="27" borderId="0" xfId="80" applyFont="1" applyFill="1" applyAlignment="1">
      <alignment horizontal="center" vertical="center"/>
    </xf>
    <xf numFmtId="0" fontId="321" fillId="27" borderId="0" xfId="80" applyFont="1" applyFill="1" applyAlignment="1">
      <alignment horizontal="center" vertical="center"/>
    </xf>
    <xf numFmtId="0" fontId="322" fillId="27" borderId="0" xfId="80" applyFont="1" applyFill="1" applyAlignment="1">
      <alignment horizontal="center" vertical="center"/>
    </xf>
    <xf numFmtId="0" fontId="323" fillId="27" borderId="0" xfId="80" applyFont="1" applyFill="1" applyAlignment="1">
      <alignment horizontal="center" vertical="center"/>
    </xf>
    <xf numFmtId="0" fontId="324" fillId="27" borderId="0" xfId="80" applyFont="1" applyFill="1" applyAlignment="1">
      <alignment horizontal="center" vertical="center"/>
    </xf>
    <xf numFmtId="0" fontId="325" fillId="27" borderId="0" xfId="80" applyFont="1" applyFill="1" applyAlignment="1">
      <alignment horizontal="center" vertical="center"/>
    </xf>
    <xf numFmtId="0" fontId="326" fillId="27" borderId="0" xfId="80" applyFont="1" applyFill="1" applyAlignment="1">
      <alignment horizontal="center" vertical="center"/>
    </xf>
    <xf numFmtId="0" fontId="327" fillId="27" borderId="0" xfId="80" applyFont="1" applyFill="1" applyAlignment="1">
      <alignment horizontal="center" vertical="center"/>
    </xf>
    <xf numFmtId="0" fontId="328" fillId="27" borderId="0" xfId="80" applyFont="1" applyFill="1" applyAlignment="1">
      <alignment horizontal="center" vertical="center"/>
    </xf>
    <xf numFmtId="0" fontId="329" fillId="27" borderId="0" xfId="80" applyFont="1" applyFill="1" applyAlignment="1">
      <alignment horizontal="center" vertical="center"/>
    </xf>
    <xf numFmtId="0" fontId="330" fillId="27" borderId="0" xfId="80" applyFont="1" applyFill="1" applyAlignment="1">
      <alignment horizontal="center" vertical="center"/>
    </xf>
    <xf numFmtId="0" fontId="331" fillId="27" borderId="0" xfId="80" applyFont="1" applyFill="1" applyAlignment="1">
      <alignment horizontal="center" vertical="center"/>
    </xf>
    <xf numFmtId="0" fontId="332" fillId="45" borderId="13" xfId="80" applyFont="1" applyFill="1" applyBorder="1" applyAlignment="1">
      <alignment horizontal="center" vertical="center"/>
    </xf>
    <xf numFmtId="0" fontId="334" fillId="0" borderId="182" xfId="83" applyFont="1" applyBorder="1" applyAlignment="1">
      <alignment horizontal="center" vertical="center"/>
    </xf>
    <xf numFmtId="0" fontId="335" fillId="1300" borderId="13" xfId="80" applyFont="1" applyFill="1" applyBorder="1" applyAlignment="1">
      <alignment horizontal="center" vertical="center"/>
    </xf>
    <xf numFmtId="0" fontId="335" fillId="1301" borderId="13" xfId="80" applyFont="1" applyFill="1" applyBorder="1" applyAlignment="1">
      <alignment horizontal="center" vertical="center"/>
    </xf>
    <xf numFmtId="0" fontId="336" fillId="1259" borderId="0" xfId="53" applyFont="1" applyFill="1" applyAlignment="1" applyProtection="1">
      <alignment horizontal="left" vertical="center"/>
      <protection hidden="1"/>
    </xf>
    <xf numFmtId="0" fontId="107" fillId="1259" borderId="0" xfId="80" applyFont="1" applyFill="1" applyProtection="1">
      <protection hidden="1"/>
    </xf>
    <xf numFmtId="0" fontId="299" fillId="1259" borderId="0" xfId="79" applyFont="1" applyFill="1" applyAlignment="1">
      <alignment vertical="center"/>
    </xf>
    <xf numFmtId="0" fontId="159" fillId="1259" borderId="0" xfId="79" applyFont="1" applyFill="1" applyAlignment="1">
      <alignment vertical="center"/>
    </xf>
    <xf numFmtId="0" fontId="336" fillId="1259" borderId="0" xfId="80" applyFont="1" applyFill="1" applyAlignment="1" applyProtection="1">
      <alignment vertical="center"/>
      <protection hidden="1"/>
    </xf>
    <xf numFmtId="0" fontId="4" fillId="1259" borderId="0" xfId="79" applyFont="1" applyFill="1"/>
    <xf numFmtId="0" fontId="336" fillId="1259" borderId="0" xfId="72" applyFont="1" applyFill="1" applyAlignment="1">
      <alignment horizontal="left" vertical="center"/>
    </xf>
    <xf numFmtId="0" fontId="337" fillId="1259" borderId="0" xfId="53" applyFont="1" applyFill="1" applyAlignment="1">
      <alignment horizontal="center" vertical="center"/>
    </xf>
    <xf numFmtId="0" fontId="93" fillId="1259" borderId="0" xfId="72" applyFont="1" applyFill="1" applyAlignment="1">
      <alignment horizontal="left" vertical="top"/>
    </xf>
    <xf numFmtId="0" fontId="338" fillId="45" borderId="0" xfId="80" applyFont="1" applyFill="1" applyAlignment="1">
      <alignment vertical="center"/>
    </xf>
    <xf numFmtId="0" fontId="15" fillId="45" borderId="0" xfId="80" applyFill="1" applyProtection="1">
      <protection hidden="1"/>
    </xf>
    <xf numFmtId="0" fontId="339" fillId="45" borderId="13" xfId="80" applyFont="1" applyFill="1" applyBorder="1" applyAlignment="1">
      <alignment vertical="center"/>
    </xf>
    <xf numFmtId="0" fontId="15" fillId="45" borderId="0" xfId="80" applyFill="1" applyAlignment="1">
      <alignment vertical="center"/>
    </xf>
    <xf numFmtId="178" fontId="340" fillId="45" borderId="0" xfId="80" applyNumberFormat="1" applyFont="1" applyFill="1" applyAlignment="1">
      <alignment vertical="center"/>
    </xf>
    <xf numFmtId="0" fontId="339" fillId="45" borderId="0" xfId="80" applyFont="1" applyFill="1" applyAlignment="1">
      <alignment horizontal="left" vertical="center"/>
    </xf>
    <xf numFmtId="0" fontId="15" fillId="0" borderId="0" xfId="80" applyProtection="1">
      <protection hidden="1"/>
    </xf>
    <xf numFmtId="0" fontId="341" fillId="1302" borderId="0" xfId="80" applyFont="1" applyFill="1" applyAlignment="1">
      <alignment horizontal="center" vertical="center"/>
    </xf>
    <xf numFmtId="0" fontId="342" fillId="77" borderId="20" xfId="80" applyFont="1" applyFill="1" applyBorder="1" applyAlignment="1">
      <alignment horizontal="center" vertical="center"/>
    </xf>
    <xf numFmtId="0" fontId="342" fillId="77" borderId="0" xfId="80" applyFont="1" applyFill="1" applyAlignment="1">
      <alignment horizontal="center" vertical="center"/>
    </xf>
    <xf numFmtId="0" fontId="298" fillId="1259" borderId="0" xfId="80" applyFont="1" applyFill="1" applyAlignment="1">
      <alignment vertical="center"/>
    </xf>
    <xf numFmtId="0" fontId="298" fillId="1259" borderId="13" xfId="80" applyFont="1" applyFill="1" applyBorder="1" applyAlignment="1">
      <alignment vertical="center"/>
    </xf>
    <xf numFmtId="0" fontId="343" fillId="45" borderId="0" xfId="80" applyFont="1" applyFill="1" applyAlignment="1">
      <alignment horizontal="center" vertical="center"/>
    </xf>
    <xf numFmtId="0" fontId="298" fillId="1259" borderId="0" xfId="80" applyFont="1" applyFill="1" applyAlignment="1">
      <alignment horizontal="right" vertical="center"/>
    </xf>
    <xf numFmtId="0" fontId="15" fillId="0" borderId="0" xfId="80"/>
    <xf numFmtId="0" fontId="346" fillId="1259" borderId="0" xfId="84" applyFont="1" applyFill="1" applyAlignment="1" applyProtection="1">
      <alignment vertical="center"/>
    </xf>
    <xf numFmtId="0" fontId="298" fillId="1259" borderId="0" xfId="85" applyFont="1" applyFill="1" applyAlignment="1">
      <alignment vertical="center"/>
    </xf>
    <xf numFmtId="0" fontId="298" fillId="1259" borderId="0" xfId="51" applyFont="1" applyFill="1" applyAlignment="1">
      <alignment horizontal="center" vertical="top"/>
    </xf>
    <xf numFmtId="0" fontId="347" fillId="87" borderId="0" xfId="80" applyFont="1" applyFill="1" applyAlignment="1" applyProtection="1">
      <alignment horizontal="center" vertical="center"/>
      <protection hidden="1"/>
    </xf>
    <xf numFmtId="0" fontId="351" fillId="1259" borderId="0" xfId="80" applyFont="1" applyFill="1" applyAlignment="1">
      <alignment vertical="center"/>
    </xf>
    <xf numFmtId="0" fontId="351" fillId="1259" borderId="0" xfId="80" applyFont="1" applyFill="1" applyProtection="1">
      <protection hidden="1"/>
    </xf>
    <xf numFmtId="0" fontId="352" fillId="1259" borderId="0" xfId="80" applyFont="1" applyFill="1" applyAlignment="1">
      <alignment vertical="center"/>
    </xf>
    <xf numFmtId="0" fontId="294" fillId="1259" borderId="0" xfId="80" applyFont="1" applyFill="1" applyAlignment="1">
      <alignment vertical="center"/>
    </xf>
    <xf numFmtId="0" fontId="345" fillId="1259" borderId="0" xfId="80" applyFont="1" applyFill="1" applyAlignment="1">
      <alignment vertical="center"/>
    </xf>
    <xf numFmtId="0" fontId="353" fillId="1259" borderId="0" xfId="80" applyFont="1" applyFill="1" applyAlignment="1">
      <alignment horizontal="center" vertical="center"/>
    </xf>
    <xf numFmtId="0" fontId="298" fillId="1259" borderId="0" xfId="51" applyFont="1" applyFill="1" applyAlignment="1">
      <alignment horizontal="center" vertical="center"/>
    </xf>
    <xf numFmtId="0" fontId="239" fillId="1259" borderId="0" xfId="79" applyFont="1" applyFill="1"/>
    <xf numFmtId="0" fontId="290" fillId="1259" borderId="0" xfId="80" applyFont="1" applyFill="1" applyAlignment="1">
      <alignment vertical="center"/>
    </xf>
    <xf numFmtId="0" fontId="92" fillId="0" borderId="0" xfId="51" applyFont="1" applyBorder="1" applyAlignment="1">
      <alignment horizontal="center" vertical="center" wrapText="1"/>
    </xf>
    <xf numFmtId="0" fontId="43" fillId="0" borderId="0" xfId="35" applyFont="1" applyBorder="1" applyAlignment="1">
      <alignment horizontal="center" vertical="center" wrapText="1"/>
    </xf>
    <xf numFmtId="0" fontId="62" fillId="0" borderId="0" xfId="35" applyFont="1" applyBorder="1" applyAlignment="1">
      <alignment horizontal="center" vertical="center" wrapText="1"/>
    </xf>
    <xf numFmtId="2" fontId="48" fillId="23" borderId="161" xfId="35" applyNumberFormat="1" applyFont="1" applyFill="1" applyBorder="1" applyAlignment="1" applyProtection="1">
      <alignment horizontal="center" vertical="center"/>
      <protection locked="0"/>
    </xf>
    <xf numFmtId="0" fontId="67" fillId="57" borderId="161" xfId="35" applyFont="1" applyFill="1" applyBorder="1" applyAlignment="1">
      <alignment horizontal="center" vertical="center" wrapText="1"/>
    </xf>
    <xf numFmtId="0" fontId="105" fillId="122" borderId="161" xfId="35" applyFont="1" applyFill="1" applyBorder="1" applyAlignment="1">
      <alignment horizontal="center" vertical="center" wrapText="1"/>
    </xf>
    <xf numFmtId="0" fontId="158" fillId="48" borderId="161" xfId="35" applyFont="1" applyFill="1" applyBorder="1" applyAlignment="1">
      <alignment horizontal="center" vertical="center" wrapText="1"/>
    </xf>
    <xf numFmtId="0" fontId="58" fillId="71" borderId="161" xfId="35" applyFont="1" applyFill="1" applyBorder="1" applyAlignment="1">
      <alignment horizontal="center" vertical="center" wrapText="1"/>
    </xf>
    <xf numFmtId="0" fontId="48" fillId="71" borderId="19" xfId="72" applyFont="1" applyFill="1" applyBorder="1" applyAlignment="1">
      <alignment vertical="center"/>
    </xf>
    <xf numFmtId="0" fontId="48" fillId="71" borderId="0" xfId="72" applyFont="1" applyFill="1" applyAlignment="1">
      <alignment vertical="center"/>
    </xf>
    <xf numFmtId="0" fontId="48" fillId="27" borderId="0" xfId="72" applyFont="1" applyFill="1" applyBorder="1" applyAlignment="1">
      <alignment horizontal="left" vertical="center"/>
    </xf>
    <xf numFmtId="0" fontId="53" fillId="70" borderId="161" xfId="35" applyFont="1" applyFill="1" applyBorder="1" applyAlignment="1">
      <alignment horizontal="center" vertical="center" wrapText="1"/>
    </xf>
    <xf numFmtId="0" fontId="53" fillId="45" borderId="58" xfId="35" applyFont="1" applyFill="1" applyBorder="1" applyAlignment="1">
      <alignment horizontal="center" vertical="center"/>
    </xf>
    <xf numFmtId="0" fontId="86" fillId="45" borderId="13" xfId="35" applyFont="1" applyFill="1" applyBorder="1" applyAlignment="1">
      <alignment horizontal="center" vertical="center" wrapText="1"/>
    </xf>
    <xf numFmtId="0" fontId="48" fillId="45" borderId="20" xfId="35" applyFont="1" applyFill="1" applyBorder="1" applyAlignment="1">
      <alignment horizontal="center" vertical="center" wrapText="1"/>
    </xf>
    <xf numFmtId="0" fontId="48" fillId="45" borderId="13" xfId="35" applyFont="1" applyFill="1" applyBorder="1" applyAlignment="1">
      <alignment horizontal="center" vertical="center" wrapText="1"/>
    </xf>
    <xf numFmtId="0" fontId="48" fillId="45" borderId="0" xfId="35" applyFont="1" applyFill="1" applyBorder="1" applyAlignment="1">
      <alignment horizontal="center" vertical="center" wrapText="1"/>
    </xf>
    <xf numFmtId="0" fontId="86" fillId="45" borderId="20" xfId="35" applyFont="1" applyFill="1" applyBorder="1" applyAlignment="1">
      <alignment horizontal="center" vertical="center" wrapText="1"/>
    </xf>
    <xf numFmtId="0" fontId="244" fillId="27" borderId="0" xfId="76" applyFont="1" applyFill="1" applyBorder="1" applyAlignment="1">
      <alignment horizontal="left" vertical="center"/>
    </xf>
    <xf numFmtId="0" fontId="244" fillId="45" borderId="0" xfId="76" applyFont="1" applyFill="1" applyBorder="1" applyAlignment="1">
      <alignment horizontal="left" vertical="center"/>
    </xf>
    <xf numFmtId="0" fontId="244" fillId="27" borderId="155" xfId="76" applyFont="1" applyFill="1" applyBorder="1" applyAlignment="1">
      <alignment horizontal="left" vertical="center"/>
    </xf>
    <xf numFmtId="0" fontId="5" fillId="0" borderId="13" xfId="75" applyBorder="1"/>
    <xf numFmtId="0" fontId="5" fillId="0" borderId="0" xfId="75" applyBorder="1"/>
    <xf numFmtId="0" fontId="5" fillId="0" borderId="20" xfId="75" applyBorder="1"/>
    <xf numFmtId="0" fontId="244" fillId="27" borderId="13" xfId="76" applyFont="1" applyFill="1" applyBorder="1" applyAlignment="1">
      <alignment horizontal="left" vertical="center"/>
    </xf>
    <xf numFmtId="0" fontId="244" fillId="27" borderId="20" xfId="76" applyFont="1" applyFill="1" applyBorder="1" applyAlignment="1">
      <alignment horizontal="left" vertical="center"/>
    </xf>
    <xf numFmtId="0" fontId="37" fillId="45" borderId="0" xfId="35" applyFont="1" applyFill="1" applyAlignment="1">
      <alignment horizontal="center" vertical="center"/>
    </xf>
    <xf numFmtId="0" fontId="234" fillId="45" borderId="0" xfId="35" applyFont="1" applyFill="1" applyBorder="1" applyAlignment="1">
      <alignment horizontal="center" vertical="center"/>
    </xf>
    <xf numFmtId="0" fontId="234" fillId="45" borderId="20" xfId="35" applyFont="1" applyFill="1" applyBorder="1" applyAlignment="1">
      <alignment horizontal="center" vertical="center"/>
    </xf>
    <xf numFmtId="0" fontId="58" fillId="45" borderId="0" xfId="35" applyFont="1" applyFill="1" applyBorder="1" applyAlignment="1">
      <alignment vertical="center"/>
    </xf>
    <xf numFmtId="0" fontId="48" fillId="45" borderId="32" xfId="35" applyFont="1" applyFill="1" applyBorder="1" applyAlignment="1">
      <alignment horizontal="center" vertical="center" wrapText="1"/>
    </xf>
    <xf numFmtId="0" fontId="234" fillId="45" borderId="155" xfId="35" applyFont="1" applyFill="1" applyBorder="1" applyAlignment="1">
      <alignment horizontal="center" vertical="center"/>
    </xf>
    <xf numFmtId="0" fontId="58" fillId="45" borderId="155" xfId="35" applyFont="1" applyFill="1" applyBorder="1" applyAlignment="1">
      <alignment vertical="center"/>
    </xf>
    <xf numFmtId="0" fontId="48" fillId="45" borderId="155" xfId="35" applyFont="1" applyFill="1" applyBorder="1" applyAlignment="1">
      <alignment horizontal="center" vertical="center" wrapText="1"/>
    </xf>
    <xf numFmtId="0" fontId="234" fillId="45" borderId="34" xfId="35" applyFont="1" applyFill="1" applyBorder="1" applyAlignment="1">
      <alignment horizontal="center" vertical="center"/>
    </xf>
    <xf numFmtId="0" fontId="212" fillId="45" borderId="13" xfId="35" applyFont="1" applyFill="1" applyBorder="1" applyAlignment="1">
      <alignment vertical="center" wrapText="1"/>
    </xf>
    <xf numFmtId="0" fontId="212" fillId="45" borderId="0" xfId="35" applyFont="1" applyFill="1" applyBorder="1" applyAlignment="1">
      <alignment vertical="center" wrapText="1"/>
    </xf>
    <xf numFmtId="0" fontId="37" fillId="45" borderId="0" xfId="35" applyFont="1" applyFill="1" applyBorder="1"/>
    <xf numFmtId="0" fontId="5" fillId="45" borderId="0" xfId="75" applyFill="1" applyBorder="1"/>
    <xf numFmtId="0" fontId="62" fillId="67" borderId="161" xfId="35" applyFont="1" applyFill="1" applyBorder="1" applyAlignment="1">
      <alignment horizontal="center" vertical="center" wrapText="1"/>
    </xf>
    <xf numFmtId="0" fontId="67" fillId="52" borderId="161" xfId="35" applyFont="1" applyFill="1" applyBorder="1" applyAlignment="1">
      <alignment horizontal="center" vertical="center" wrapText="1"/>
    </xf>
    <xf numFmtId="0" fontId="58" fillId="78" borderId="161" xfId="35" applyFont="1" applyFill="1" applyBorder="1" applyAlignment="1">
      <alignment horizontal="center" vertical="center" wrapText="1"/>
    </xf>
    <xf numFmtId="0" fontId="58" fillId="48" borderId="161" xfId="35" applyFont="1" applyFill="1" applyBorder="1" applyAlignment="1">
      <alignment horizontal="center" vertical="center" wrapText="1"/>
    </xf>
    <xf numFmtId="0" fontId="67" fillId="122" borderId="161" xfId="35" applyFont="1" applyFill="1" applyBorder="1" applyAlignment="1">
      <alignment horizontal="center" vertical="center" wrapText="1"/>
    </xf>
    <xf numFmtId="0" fontId="92" fillId="0" borderId="58" xfId="51" applyFont="1" applyBorder="1" applyAlignment="1">
      <alignment horizontal="center" vertical="center" wrapText="1"/>
    </xf>
    <xf numFmtId="0" fontId="58" fillId="67" borderId="56" xfId="35" applyFont="1" applyFill="1" applyBorder="1" applyAlignment="1">
      <alignment horizontal="center" vertical="center" wrapText="1"/>
    </xf>
    <xf numFmtId="0" fontId="58" fillId="64" borderId="56" xfId="35" applyFont="1" applyFill="1" applyBorder="1" applyAlignment="1">
      <alignment horizontal="center" vertical="center" wrapText="1"/>
    </xf>
    <xf numFmtId="0" fontId="53" fillId="78" borderId="56" xfId="35" applyFont="1" applyFill="1" applyBorder="1" applyAlignment="1">
      <alignment horizontal="center" vertical="center" wrapText="1"/>
    </xf>
    <xf numFmtId="0" fontId="58" fillId="48" borderId="56" xfId="35" applyFont="1" applyFill="1" applyBorder="1" applyAlignment="1">
      <alignment horizontal="center" vertical="center" wrapText="1"/>
    </xf>
    <xf numFmtId="0" fontId="37" fillId="45" borderId="58" xfId="35" applyFont="1" applyFill="1" applyBorder="1" applyAlignment="1">
      <alignment horizontal="center" vertical="center"/>
    </xf>
    <xf numFmtId="0" fontId="37" fillId="77" borderId="58" xfId="35" applyFont="1" applyFill="1" applyBorder="1" applyAlignment="1">
      <alignment horizontal="center" vertical="center"/>
    </xf>
    <xf numFmtId="0" fontId="120" fillId="87" borderId="58" xfId="35" applyFont="1" applyFill="1" applyBorder="1" applyAlignment="1">
      <alignment horizontal="center" vertical="center"/>
    </xf>
    <xf numFmtId="0" fontId="120" fillId="89" borderId="58" xfId="35" applyFont="1" applyFill="1" applyBorder="1" applyAlignment="1">
      <alignment horizontal="center" vertical="center"/>
    </xf>
    <xf numFmtId="0" fontId="68" fillId="57" borderId="161" xfId="35" applyFont="1" applyFill="1" applyBorder="1" applyAlignment="1">
      <alignment horizontal="center" vertical="center" wrapText="1"/>
    </xf>
    <xf numFmtId="0" fontId="62" fillId="78" borderId="161" xfId="35" applyFont="1" applyFill="1" applyBorder="1" applyAlignment="1">
      <alignment horizontal="center" vertical="center" wrapText="1"/>
    </xf>
    <xf numFmtId="0" fontId="68" fillId="68" borderId="161" xfId="35" applyFont="1" applyFill="1" applyBorder="1" applyAlignment="1">
      <alignment horizontal="center" vertical="center" wrapText="1"/>
    </xf>
    <xf numFmtId="0" fontId="62" fillId="63" borderId="161" xfId="35" applyFont="1" applyFill="1" applyBorder="1" applyAlignment="1">
      <alignment horizontal="center" vertical="center" wrapText="1"/>
    </xf>
    <xf numFmtId="0" fontId="68" fillId="86" borderId="161" xfId="35" applyFont="1" applyFill="1" applyBorder="1" applyAlignment="1">
      <alignment horizontal="center" vertical="center" wrapText="1"/>
    </xf>
    <xf numFmtId="0" fontId="62" fillId="70" borderId="161" xfId="35" applyFont="1" applyFill="1" applyBorder="1" applyAlignment="1">
      <alignment horizontal="center" vertical="center" wrapText="1"/>
    </xf>
    <xf numFmtId="0" fontId="68" fillId="52" borderId="161" xfId="35" applyFont="1" applyFill="1" applyBorder="1" applyAlignment="1">
      <alignment horizontal="center" vertical="center" wrapText="1"/>
    </xf>
    <xf numFmtId="0" fontId="62" fillId="64" borderId="161" xfId="35" applyFont="1" applyFill="1" applyBorder="1" applyAlignment="1">
      <alignment horizontal="center" vertical="center" wrapText="1"/>
    </xf>
    <xf numFmtId="0" fontId="62" fillId="71" borderId="161" xfId="35" applyFont="1" applyFill="1" applyBorder="1" applyAlignment="1">
      <alignment horizontal="center" vertical="center" wrapText="1"/>
    </xf>
    <xf numFmtId="0" fontId="58" fillId="45" borderId="0" xfId="53" applyFont="1" applyFill="1" applyAlignment="1">
      <alignment horizontal="left" vertical="center"/>
    </xf>
    <xf numFmtId="0" fontId="125" fillId="0" borderId="0" xfId="79" applyAlignment="1">
      <alignment horizontal="center" vertical="center"/>
    </xf>
    <xf numFmtId="0" fontId="125" fillId="0" borderId="0" xfId="79"/>
    <xf numFmtId="0" fontId="15" fillId="45" borderId="0" xfId="53" applyFill="1" applyProtection="1">
      <protection hidden="1"/>
    </xf>
    <xf numFmtId="0" fontId="125" fillId="45" borderId="0" xfId="79" applyFill="1"/>
    <xf numFmtId="0" fontId="232" fillId="45" borderId="0" xfId="53" applyFont="1" applyFill="1" applyAlignment="1" applyProtection="1">
      <alignment horizontal="left"/>
      <protection hidden="1"/>
    </xf>
    <xf numFmtId="0" fontId="229" fillId="45" borderId="0" xfId="53" applyFont="1" applyFill="1" applyAlignment="1" applyProtection="1">
      <alignment horizontal="left"/>
      <protection hidden="1"/>
    </xf>
    <xf numFmtId="0" fontId="355" fillId="45" borderId="0" xfId="53" applyFont="1" applyFill="1" applyProtection="1">
      <protection hidden="1"/>
    </xf>
    <xf numFmtId="0" fontId="356" fillId="45" borderId="0" xfId="53" applyFont="1" applyFill="1" applyAlignment="1" applyProtection="1">
      <alignment vertical="center"/>
      <protection hidden="1"/>
    </xf>
    <xf numFmtId="0" fontId="357" fillId="1304" borderId="184" xfId="53" applyFont="1" applyFill="1" applyBorder="1" applyAlignment="1">
      <alignment horizontal="center" vertical="center"/>
    </xf>
    <xf numFmtId="0" fontId="125" fillId="44" borderId="188" xfId="79" applyFill="1" applyBorder="1" applyAlignment="1">
      <alignment horizontal="center" vertical="center"/>
    </xf>
    <xf numFmtId="0" fontId="57" fillId="45" borderId="23" xfId="53" applyFont="1" applyFill="1" applyBorder="1" applyAlignment="1">
      <alignment horizontal="left" vertical="center"/>
    </xf>
    <xf numFmtId="0" fontId="359" fillId="45" borderId="13" xfId="53" applyFont="1" applyFill="1" applyBorder="1" applyAlignment="1">
      <alignment vertical="center" wrapText="1"/>
    </xf>
    <xf numFmtId="0" fontId="359" fillId="45" borderId="0" xfId="53" applyFont="1" applyFill="1" applyAlignment="1">
      <alignment vertical="center" wrapText="1"/>
    </xf>
    <xf numFmtId="0" fontId="86" fillId="87" borderId="13" xfId="53" applyFont="1" applyFill="1" applyBorder="1" applyAlignment="1" applyProtection="1">
      <alignment horizontal="center" vertical="center"/>
      <protection hidden="1"/>
    </xf>
    <xf numFmtId="0" fontId="360" fillId="0" borderId="0" xfId="86" applyFont="1" applyBorder="1" applyAlignment="1">
      <alignment vertical="center"/>
    </xf>
    <xf numFmtId="0" fontId="361" fillId="45" borderId="0" xfId="86" applyFont="1" applyFill="1" applyBorder="1" applyAlignment="1">
      <alignment horizontal="center" vertical="center"/>
    </xf>
    <xf numFmtId="0" fontId="357" fillId="1304" borderId="27" xfId="53" applyFont="1" applyFill="1" applyBorder="1" applyAlignment="1">
      <alignment horizontal="center" vertical="center"/>
    </xf>
    <xf numFmtId="0" fontId="357" fillId="45" borderId="13" xfId="53" applyFont="1" applyFill="1" applyBorder="1" applyAlignment="1">
      <alignment horizontal="center" vertical="center"/>
    </xf>
    <xf numFmtId="0" fontId="107" fillId="45" borderId="0" xfId="53" applyFont="1" applyFill="1" applyAlignment="1">
      <alignment horizontal="left" vertical="center"/>
    </xf>
    <xf numFmtId="0" fontId="3" fillId="45" borderId="0" xfId="89" applyFill="1"/>
    <xf numFmtId="0" fontId="3" fillId="45" borderId="13" xfId="89" applyFill="1" applyBorder="1"/>
    <xf numFmtId="0" fontId="362" fillId="45" borderId="13" xfId="53" applyFont="1" applyFill="1" applyBorder="1" applyAlignment="1">
      <alignment vertical="center"/>
    </xf>
    <xf numFmtId="0" fontId="362" fillId="45" borderId="0" xfId="53" applyFont="1" applyFill="1" applyAlignment="1">
      <alignment horizontal="right" vertical="center"/>
    </xf>
    <xf numFmtId="0" fontId="41" fillId="45" borderId="0" xfId="53" applyFont="1" applyFill="1" applyAlignment="1">
      <alignment horizontal="center" vertical="center"/>
    </xf>
    <xf numFmtId="0" fontId="41" fillId="45" borderId="20" xfId="53" applyFont="1" applyFill="1" applyBorder="1" applyAlignment="1">
      <alignment horizontal="center" vertical="center"/>
    </xf>
    <xf numFmtId="0" fontId="63" fillId="1302" borderId="0" xfId="53" applyFont="1" applyFill="1" applyAlignment="1">
      <alignment horizontal="center" vertical="center"/>
    </xf>
    <xf numFmtId="0" fontId="180" fillId="77" borderId="20" xfId="53" applyFont="1" applyFill="1" applyBorder="1" applyAlignment="1">
      <alignment horizontal="center" vertical="center"/>
    </xf>
    <xf numFmtId="0" fontId="180" fillId="77" borderId="0" xfId="53" applyFont="1" applyFill="1" applyAlignment="1">
      <alignment horizontal="center" vertical="center"/>
    </xf>
    <xf numFmtId="0" fontId="172" fillId="45" borderId="0" xfId="81" applyFont="1" applyFill="1" applyAlignment="1">
      <alignment horizontal="left" vertical="center"/>
    </xf>
    <xf numFmtId="0" fontId="367" fillId="1302" borderId="0" xfId="53" applyFont="1" applyFill="1" applyAlignment="1">
      <alignment horizontal="center" vertical="center"/>
    </xf>
    <xf numFmtId="0" fontId="368" fillId="77" borderId="20" xfId="53" applyFont="1" applyFill="1" applyBorder="1" applyAlignment="1">
      <alignment horizontal="center" vertical="center"/>
    </xf>
    <xf numFmtId="0" fontId="368" fillId="77" borderId="0" xfId="53" applyFont="1" applyFill="1" applyAlignment="1">
      <alignment horizontal="center" vertical="center"/>
    </xf>
    <xf numFmtId="0" fontId="368" fillId="45" borderId="0" xfId="79" applyFont="1" applyFill="1" applyAlignment="1">
      <alignment horizontal="center"/>
    </xf>
    <xf numFmtId="0" fontId="368" fillId="45" borderId="0" xfId="53" applyFont="1" applyFill="1" applyAlignment="1" applyProtection="1">
      <alignment horizontal="center"/>
      <protection hidden="1"/>
    </xf>
    <xf numFmtId="2" fontId="369" fillId="45" borderId="0" xfId="79" applyNumberFormat="1" applyFont="1" applyFill="1" applyAlignment="1">
      <alignment horizontal="center" vertical="center"/>
    </xf>
    <xf numFmtId="2" fontId="370" fillId="45" borderId="0" xfId="79" applyNumberFormat="1" applyFont="1" applyFill="1" applyAlignment="1">
      <alignment horizontal="left" vertical="center"/>
    </xf>
    <xf numFmtId="0" fontId="15" fillId="45" borderId="0" xfId="53" applyFill="1"/>
    <xf numFmtId="0" fontId="3" fillId="45" borderId="0" xfId="89" applyFill="1" applyAlignment="1">
      <alignment horizontal="center"/>
    </xf>
    <xf numFmtId="0" fontId="76" fillId="45" borderId="0" xfId="53" applyFont="1" applyFill="1" applyAlignment="1">
      <alignment vertical="center"/>
    </xf>
    <xf numFmtId="0" fontId="43" fillId="45" borderId="0" xfId="53" applyFont="1" applyFill="1" applyAlignment="1">
      <alignment vertical="center"/>
    </xf>
    <xf numFmtId="0" fontId="3" fillId="0" borderId="0" xfId="89"/>
    <xf numFmtId="0" fontId="126" fillId="45" borderId="0" xfId="89" applyFont="1" applyFill="1" applyAlignment="1">
      <alignment vertical="center"/>
    </xf>
    <xf numFmtId="0" fontId="126" fillId="45" borderId="0" xfId="89" applyFont="1" applyFill="1" applyAlignment="1">
      <alignment vertical="top"/>
    </xf>
    <xf numFmtId="0" fontId="3" fillId="45" borderId="0" xfId="89" applyFill="1" applyAlignment="1">
      <alignment vertical="top"/>
    </xf>
    <xf numFmtId="0" fontId="373" fillId="45" borderId="0" xfId="89" applyFont="1" applyFill="1" applyAlignment="1">
      <alignment vertical="top"/>
    </xf>
    <xf numFmtId="0" fontId="374" fillId="45" borderId="0" xfId="89" applyFont="1" applyFill="1" applyAlignment="1">
      <alignment vertical="top"/>
    </xf>
    <xf numFmtId="0" fontId="3" fillId="45" borderId="189" xfId="89" applyFill="1" applyBorder="1"/>
    <xf numFmtId="0" fontId="3" fillId="45" borderId="190" xfId="89" applyFill="1" applyBorder="1" applyAlignment="1">
      <alignment vertical="top"/>
    </xf>
    <xf numFmtId="0" fontId="3" fillId="45" borderId="190" xfId="89" applyFill="1" applyBorder="1"/>
    <xf numFmtId="0" fontId="373" fillId="45" borderId="190" xfId="89" applyFont="1" applyFill="1" applyBorder="1" applyAlignment="1">
      <alignment vertical="top"/>
    </xf>
    <xf numFmtId="0" fontId="374" fillId="45" borderId="191" xfId="89" applyFont="1" applyFill="1" applyBorder="1" applyAlignment="1">
      <alignment vertical="top"/>
    </xf>
    <xf numFmtId="0" fontId="3" fillId="45" borderId="192" xfId="89" applyFill="1" applyBorder="1"/>
    <xf numFmtId="0" fontId="374" fillId="45" borderId="193" xfId="89" applyFont="1" applyFill="1" applyBorder="1" applyAlignment="1">
      <alignment vertical="top"/>
    </xf>
    <xf numFmtId="0" fontId="3" fillId="45" borderId="194" xfId="89" applyFill="1" applyBorder="1"/>
    <xf numFmtId="0" fontId="210" fillId="45" borderId="195" xfId="53" applyFont="1" applyFill="1" applyBorder="1" applyAlignment="1" applyProtection="1">
      <alignment vertical="center"/>
      <protection locked="0"/>
    </xf>
    <xf numFmtId="0" fontId="3" fillId="45" borderId="195" xfId="89" applyFill="1" applyBorder="1"/>
    <xf numFmtId="0" fontId="373" fillId="45" borderId="195" xfId="89" applyFont="1" applyFill="1" applyBorder="1" applyAlignment="1">
      <alignment vertical="top"/>
    </xf>
    <xf numFmtId="0" fontId="374" fillId="45" borderId="196" xfId="89" applyFont="1" applyFill="1" applyBorder="1" applyAlignment="1">
      <alignment vertical="top"/>
    </xf>
    <xf numFmtId="14" fontId="3" fillId="45" borderId="13" xfId="89" applyNumberFormat="1" applyFill="1" applyBorder="1"/>
    <xf numFmtId="0" fontId="172" fillId="45" borderId="0" xfId="81" applyFont="1" applyFill="1" applyAlignment="1">
      <alignment horizontal="right" vertical="center"/>
    </xf>
    <xf numFmtId="0" fontId="67" fillId="87" borderId="0" xfId="89" applyFont="1" applyFill="1" applyAlignment="1">
      <alignment horizontal="center" vertical="center"/>
    </xf>
    <xf numFmtId="0" fontId="288" fillId="45" borderId="0" xfId="53" applyFont="1" applyFill="1" applyAlignment="1">
      <alignment horizontal="center" vertical="center"/>
    </xf>
    <xf numFmtId="0" fontId="141" fillId="45" borderId="0" xfId="53" applyFont="1" applyFill="1" applyAlignment="1">
      <alignment horizontal="right" vertical="top"/>
    </xf>
    <xf numFmtId="0" fontId="377" fillId="45" borderId="0" xfId="53" applyFont="1" applyFill="1" applyAlignment="1">
      <alignment horizontal="center" vertical="center"/>
    </xf>
    <xf numFmtId="0" fontId="371" fillId="45" borderId="0" xfId="53" applyFont="1" applyFill="1" applyAlignment="1">
      <alignment horizontal="center" vertical="center"/>
    </xf>
    <xf numFmtId="179" fontId="67" fillId="1305" borderId="0" xfId="81" applyNumberFormat="1" applyFont="1" applyFill="1" applyAlignment="1">
      <alignment horizontal="center" vertical="center"/>
    </xf>
    <xf numFmtId="0" fontId="58" fillId="64" borderId="0" xfId="53" applyFont="1" applyFill="1" applyAlignment="1">
      <alignment horizontal="center" vertical="center"/>
    </xf>
    <xf numFmtId="0" fontId="379" fillId="45" borderId="13" xfId="53" applyFont="1" applyFill="1" applyBorder="1"/>
    <xf numFmtId="0" fontId="380" fillId="45" borderId="0" xfId="53" applyFont="1" applyFill="1" applyAlignment="1">
      <alignment horizontal="center" vertical="center"/>
    </xf>
    <xf numFmtId="0" fontId="67" fillId="1306" borderId="0" xfId="89" applyFont="1" applyFill="1" applyAlignment="1">
      <alignment horizontal="center" vertical="center"/>
    </xf>
    <xf numFmtId="0" fontId="380" fillId="45" borderId="13" xfId="53" applyFont="1" applyFill="1" applyBorder="1" applyAlignment="1">
      <alignment horizontal="center" vertical="center"/>
    </xf>
    <xf numFmtId="0" fontId="172" fillId="45" borderId="0" xfId="53" applyFont="1" applyFill="1"/>
    <xf numFmtId="0" fontId="210" fillId="48" borderId="0" xfId="89" applyFont="1" applyFill="1" applyAlignment="1">
      <alignment horizontal="center" vertical="center"/>
    </xf>
    <xf numFmtId="0" fontId="15" fillId="45" borderId="13" xfId="53" applyFill="1" applyBorder="1"/>
    <xf numFmtId="0" fontId="381" fillId="1286" borderId="0" xfId="79" applyFont="1" applyFill="1" applyAlignment="1">
      <alignment horizontal="center" vertical="center"/>
    </xf>
    <xf numFmtId="0" fontId="368" fillId="45" borderId="0" xfId="53" applyFont="1" applyFill="1" applyAlignment="1">
      <alignment horizontal="center" vertical="center"/>
    </xf>
    <xf numFmtId="0" fontId="64" fillId="45" borderId="0" xfId="81" applyFont="1" applyFill="1" applyAlignment="1">
      <alignment horizontal="right" vertical="center"/>
    </xf>
    <xf numFmtId="0" fontId="364" fillId="45" borderId="0" xfId="53" applyFont="1" applyFill="1" applyAlignment="1">
      <alignment vertical="center"/>
    </xf>
    <xf numFmtId="0" fontId="67" fillId="87" borderId="13" xfId="53" applyFont="1" applyFill="1" applyBorder="1" applyAlignment="1" applyProtection="1">
      <alignment horizontal="right" vertical="center"/>
      <protection hidden="1"/>
    </xf>
    <xf numFmtId="0" fontId="382" fillId="45" borderId="0" xfId="64" applyFont="1" applyFill="1" applyBorder="1" applyAlignment="1">
      <alignment horizontal="left" vertical="center"/>
    </xf>
    <xf numFmtId="0" fontId="39" fillId="45" borderId="0" xfId="89" applyFont="1" applyFill="1" applyAlignment="1">
      <alignment vertical="center"/>
    </xf>
    <xf numFmtId="0" fontId="383" fillId="48" borderId="0" xfId="89" applyFont="1" applyFill="1" applyAlignment="1">
      <alignment vertical="center"/>
    </xf>
    <xf numFmtId="0" fontId="383" fillId="45" borderId="0" xfId="89" applyFont="1" applyFill="1" applyAlignment="1">
      <alignment vertical="center"/>
    </xf>
    <xf numFmtId="0" fontId="383" fillId="0" borderId="0" xfId="89" applyFont="1" applyAlignment="1">
      <alignment vertical="center"/>
    </xf>
    <xf numFmtId="0" fontId="232" fillId="45" borderId="0" xfId="81" applyFont="1" applyFill="1" applyAlignment="1">
      <alignment horizontal="left" vertical="center"/>
    </xf>
    <xf numFmtId="0" fontId="210" fillId="45" borderId="0" xfId="89" applyFont="1" applyFill="1" applyAlignment="1">
      <alignment vertical="center"/>
    </xf>
    <xf numFmtId="0" fontId="64" fillId="45" borderId="0" xfId="53" applyFont="1" applyFill="1" applyAlignment="1">
      <alignment horizontal="left" vertical="center"/>
    </xf>
    <xf numFmtId="0" fontId="58" fillId="45" borderId="0" xfId="53" applyFont="1" applyFill="1" applyAlignment="1">
      <alignment horizontal="right" vertical="center"/>
    </xf>
    <xf numFmtId="0" fontId="210" fillId="45" borderId="0" xfId="79" applyFont="1" applyFill="1" applyAlignment="1">
      <alignment vertical="center"/>
    </xf>
    <xf numFmtId="0" fontId="385" fillId="45" borderId="0" xfId="79" applyFont="1" applyFill="1" applyAlignment="1">
      <alignment vertical="center"/>
    </xf>
    <xf numFmtId="0" fontId="125" fillId="45" borderId="0" xfId="79" applyFill="1" applyAlignment="1">
      <alignment vertical="center"/>
    </xf>
    <xf numFmtId="0" fontId="386" fillId="48" borderId="0" xfId="89" applyFont="1" applyFill="1" applyAlignment="1">
      <alignment vertical="center"/>
    </xf>
    <xf numFmtId="0" fontId="64" fillId="45" borderId="0" xfId="53" applyFont="1" applyFill="1"/>
    <xf numFmtId="0" fontId="387" fillId="48" borderId="0" xfId="89" applyFont="1" applyFill="1" applyAlignment="1">
      <alignment horizontal="center" vertical="center"/>
    </xf>
    <xf numFmtId="0" fontId="90" fillId="48" borderId="0" xfId="89" applyFont="1" applyFill="1" applyAlignment="1">
      <alignment vertical="center"/>
    </xf>
    <xf numFmtId="0" fontId="143" fillId="45" borderId="0" xfId="53" applyFont="1" applyFill="1" applyAlignment="1">
      <alignment horizontal="left" vertical="center"/>
    </xf>
    <xf numFmtId="0" fontId="39" fillId="45" borderId="0" xfId="79" applyFont="1" applyFill="1" applyAlignment="1">
      <alignment vertical="center"/>
    </xf>
    <xf numFmtId="14" fontId="64" fillId="45" borderId="0" xfId="53" applyNumberFormat="1" applyFont="1" applyFill="1"/>
    <xf numFmtId="14" fontId="210" fillId="45" borderId="0" xfId="79" applyNumberFormat="1" applyFont="1" applyFill="1" applyAlignment="1">
      <alignment vertical="center"/>
    </xf>
    <xf numFmtId="0" fontId="3" fillId="45" borderId="0" xfId="79" quotePrefix="1" applyFont="1" applyFill="1" applyAlignment="1">
      <alignment vertical="center"/>
    </xf>
    <xf numFmtId="0" fontId="387" fillId="45" borderId="0" xfId="79" applyFont="1" applyFill="1" applyAlignment="1">
      <alignment vertical="center"/>
    </xf>
    <xf numFmtId="0" fontId="210" fillId="45" borderId="0" xfId="79" applyFont="1" applyFill="1" applyAlignment="1">
      <alignment horizontal="center" vertical="center"/>
    </xf>
    <xf numFmtId="0" fontId="143" fillId="45" borderId="0" xfId="53" applyFont="1" applyFill="1" applyAlignment="1">
      <alignment horizontal="right" vertical="center"/>
    </xf>
    <xf numFmtId="0" fontId="76" fillId="45" borderId="0" xfId="53" applyFont="1" applyFill="1" applyAlignment="1">
      <alignment horizontal="left" vertical="center"/>
    </xf>
    <xf numFmtId="181" fontId="388" fillId="1307" borderId="0" xfId="89" applyNumberFormat="1" applyFont="1" applyFill="1" applyAlignment="1">
      <alignment horizontal="center" vertical="center"/>
    </xf>
    <xf numFmtId="14" fontId="388" fillId="1307" borderId="0" xfId="89" applyNumberFormat="1" applyFont="1" applyFill="1" applyAlignment="1">
      <alignment horizontal="center" vertical="center"/>
    </xf>
    <xf numFmtId="0" fontId="389" fillId="1303" borderId="0" xfId="89" applyFont="1" applyFill="1" applyAlignment="1">
      <alignment horizontal="center" vertical="center"/>
    </xf>
    <xf numFmtId="0" fontId="390" fillId="45" borderId="0" xfId="89" applyFont="1" applyFill="1" applyAlignment="1">
      <alignment horizontal="left" vertical="center"/>
    </xf>
    <xf numFmtId="0" fontId="172" fillId="45" borderId="0" xfId="81" applyFont="1" applyFill="1" applyAlignment="1">
      <alignment vertical="center"/>
    </xf>
    <xf numFmtId="180" fontId="388" fillId="1309" borderId="0" xfId="89" applyNumberFormat="1" applyFont="1" applyFill="1" applyAlignment="1">
      <alignment horizontal="left" vertical="center"/>
    </xf>
    <xf numFmtId="0" fontId="67" fillId="87" borderId="0" xfId="89" applyFont="1" applyFill="1" applyAlignment="1">
      <alignment horizontal="right" vertical="center"/>
    </xf>
    <xf numFmtId="0" fontId="172" fillId="45" borderId="0" xfId="81" applyFont="1" applyFill="1" applyAlignment="1">
      <alignment horizontal="center" vertical="center"/>
    </xf>
    <xf numFmtId="0" fontId="15" fillId="45" borderId="0" xfId="53" applyFill="1" applyAlignment="1" applyProtection="1">
      <alignment horizontal="left" vertical="center"/>
      <protection hidden="1"/>
    </xf>
    <xf numFmtId="0" fontId="387" fillId="45" borderId="0" xfId="89" applyFont="1" applyFill="1" applyAlignment="1">
      <alignment vertical="center"/>
    </xf>
    <xf numFmtId="0" fontId="58" fillId="49" borderId="0" xfId="53" applyFont="1" applyFill="1" applyAlignment="1" applyProtection="1">
      <alignment horizontal="center" vertical="center"/>
      <protection hidden="1"/>
    </xf>
    <xf numFmtId="0" fontId="393" fillId="45" borderId="0" xfId="53" applyFont="1" applyFill="1" applyAlignment="1" applyProtection="1">
      <alignment vertical="center"/>
      <protection hidden="1"/>
    </xf>
    <xf numFmtId="0" fontId="394" fillId="204" borderId="197" xfId="53" applyFont="1" applyFill="1" applyBorder="1" applyAlignment="1">
      <alignment horizontal="center" vertical="center"/>
    </xf>
    <xf numFmtId="0" fontId="125" fillId="44" borderId="201" xfId="79" applyFill="1" applyBorder="1" applyAlignment="1">
      <alignment horizontal="center" vertical="center"/>
    </xf>
    <xf numFmtId="0" fontId="57" fillId="45" borderId="155" xfId="53" applyFont="1" applyFill="1" applyBorder="1" applyAlignment="1">
      <alignment horizontal="left" vertical="center"/>
    </xf>
    <xf numFmtId="0" fontId="344" fillId="45" borderId="155" xfId="53" applyFont="1" applyFill="1" applyBorder="1" applyAlignment="1">
      <alignment horizontal="center" vertical="center"/>
    </xf>
    <xf numFmtId="0" fontId="344" fillId="45" borderId="202" xfId="53" applyFont="1" applyFill="1" applyBorder="1" applyAlignment="1">
      <alignment horizontal="center" vertical="center"/>
    </xf>
    <xf numFmtId="0" fontId="394" fillId="0" borderId="0" xfId="53" applyFont="1" applyAlignment="1">
      <alignment horizontal="left" vertical="center"/>
    </xf>
    <xf numFmtId="0" fontId="394" fillId="0" borderId="0" xfId="53" applyFont="1" applyAlignment="1">
      <alignment vertical="center"/>
    </xf>
    <xf numFmtId="0" fontId="232" fillId="0" borderId="222" xfId="53" applyFont="1" applyBorder="1" applyAlignment="1">
      <alignment horizontal="center" vertical="center" wrapText="1"/>
    </xf>
    <xf numFmtId="0" fontId="15" fillId="0" borderId="223" xfId="53" applyBorder="1" applyAlignment="1">
      <alignment horizontal="center" vertical="center"/>
    </xf>
    <xf numFmtId="0" fontId="15" fillId="0" borderId="224" xfId="53" applyBorder="1" applyAlignment="1">
      <alignment horizontal="center" vertical="center"/>
    </xf>
    <xf numFmtId="0" fontId="15" fillId="0" borderId="186" xfId="53" applyBorder="1"/>
    <xf numFmtId="0" fontId="423" fillId="0" borderId="0" xfId="53" applyFont="1" applyAlignment="1" applyProtection="1">
      <alignment horizontal="center" vertical="center"/>
      <protection hidden="1"/>
    </xf>
    <xf numFmtId="0" fontId="424" fillId="0" borderId="0" xfId="53" applyFont="1" applyAlignment="1" applyProtection="1">
      <alignment horizontal="center" vertical="center"/>
      <protection hidden="1"/>
    </xf>
    <xf numFmtId="0" fontId="425" fillId="0" borderId="0" xfId="53" applyFont="1" applyAlignment="1" applyProtection="1">
      <alignment horizontal="center" vertical="center"/>
      <protection hidden="1"/>
    </xf>
    <xf numFmtId="0" fontId="341" fillId="0" borderId="0" xfId="53" applyFont="1" applyAlignment="1" applyProtection="1">
      <alignment horizontal="center" vertical="center"/>
      <protection hidden="1"/>
    </xf>
    <xf numFmtId="0" fontId="406" fillId="0" borderId="0" xfId="53" applyFont="1" applyAlignment="1" applyProtection="1">
      <alignment horizontal="center" vertical="center"/>
      <protection hidden="1"/>
    </xf>
    <xf numFmtId="0" fontId="341" fillId="45" borderId="187" xfId="53" applyFont="1" applyFill="1" applyBorder="1" applyAlignment="1" applyProtection="1">
      <alignment horizontal="center" vertical="center" wrapText="1"/>
      <protection hidden="1"/>
    </xf>
    <xf numFmtId="0" fontId="232" fillId="0" borderId="24" xfId="53" applyFont="1" applyBorder="1" applyAlignment="1">
      <alignment horizontal="center" vertical="center" wrapText="1"/>
    </xf>
    <xf numFmtId="0" fontId="426" fillId="0" borderId="25" xfId="53" applyFont="1" applyBorder="1" applyAlignment="1">
      <alignment horizontal="center" vertical="center"/>
    </xf>
    <xf numFmtId="0" fontId="427" fillId="0" borderId="25" xfId="53" applyFont="1" applyBorder="1" applyAlignment="1" applyProtection="1">
      <alignment horizontal="center" vertical="center"/>
      <protection hidden="1"/>
    </xf>
    <xf numFmtId="0" fontId="428" fillId="0" borderId="25" xfId="53" applyFont="1" applyBorder="1" applyAlignment="1" applyProtection="1">
      <alignment horizontal="center" vertical="center"/>
      <protection hidden="1"/>
    </xf>
    <xf numFmtId="0" fontId="429" fillId="0" borderId="22" xfId="53" applyFont="1" applyBorder="1" applyAlignment="1" applyProtection="1">
      <alignment horizontal="center" vertical="center"/>
      <protection hidden="1"/>
    </xf>
    <xf numFmtId="0" fontId="232" fillId="0" borderId="24" xfId="53" applyFont="1" applyBorder="1" applyAlignment="1">
      <alignment horizontal="right" vertical="center" wrapText="1"/>
    </xf>
    <xf numFmtId="0" fontId="430" fillId="0" borderId="25" xfId="53" applyFont="1" applyBorder="1" applyAlignment="1" applyProtection="1">
      <alignment horizontal="center" vertical="center"/>
      <protection hidden="1"/>
    </xf>
    <xf numFmtId="0" fontId="431" fillId="0" borderId="25" xfId="53" applyFont="1" applyBorder="1" applyAlignment="1" applyProtection="1">
      <alignment horizontal="center" vertical="center"/>
      <protection hidden="1"/>
    </xf>
    <xf numFmtId="0" fontId="432" fillId="0" borderId="25" xfId="53" applyFont="1" applyBorder="1" applyAlignment="1" applyProtection="1">
      <alignment horizontal="center" vertical="center"/>
      <protection hidden="1"/>
    </xf>
    <xf numFmtId="0" fontId="433" fillId="0" borderId="25" xfId="53" applyFont="1" applyBorder="1" applyAlignment="1" applyProtection="1">
      <alignment horizontal="center" vertical="center"/>
      <protection hidden="1"/>
    </xf>
    <xf numFmtId="0" fontId="434" fillId="0" borderId="22" xfId="53" applyFont="1" applyBorder="1" applyAlignment="1" applyProtection="1">
      <alignment horizontal="center" vertical="center"/>
      <protection hidden="1"/>
    </xf>
    <xf numFmtId="0" fontId="394" fillId="45" borderId="0" xfId="53" applyFont="1" applyFill="1"/>
    <xf numFmtId="0" fontId="394" fillId="45" borderId="0" xfId="53" applyFont="1" applyFill="1" applyAlignment="1">
      <alignment vertical="center"/>
    </xf>
    <xf numFmtId="0" fontId="86" fillId="87" borderId="0" xfId="53" applyFont="1" applyFill="1" applyAlignment="1" applyProtection="1">
      <alignment horizontal="center" vertical="center"/>
      <protection hidden="1"/>
    </xf>
    <xf numFmtId="0" fontId="365" fillId="45" borderId="0" xfId="53" applyFont="1" applyFill="1" applyAlignment="1">
      <alignment vertical="center"/>
    </xf>
    <xf numFmtId="0" fontId="431" fillId="45" borderId="0" xfId="53" applyFont="1" applyFill="1" applyAlignment="1">
      <alignment vertical="center"/>
    </xf>
    <xf numFmtId="0" fontId="436" fillId="45" borderId="0" xfId="87" applyFont="1" applyFill="1" applyAlignment="1">
      <alignment horizontal="left" vertical="center"/>
    </xf>
    <xf numFmtId="0" fontId="93" fillId="87" borderId="0" xfId="53" applyFont="1" applyFill="1" applyAlignment="1" applyProtection="1">
      <alignment horizontal="center" vertical="center"/>
      <protection hidden="1"/>
    </xf>
    <xf numFmtId="0" fontId="437" fillId="45" borderId="0" xfId="53" applyFont="1" applyFill="1" applyAlignment="1">
      <alignment vertical="center"/>
    </xf>
    <xf numFmtId="0" fontId="15" fillId="45" borderId="0" xfId="53" applyFill="1" applyAlignment="1">
      <alignment vertical="center"/>
    </xf>
    <xf numFmtId="0" fontId="239" fillId="89" borderId="0" xfId="79" applyFont="1" applyFill="1" applyAlignment="1">
      <alignment vertical="center"/>
    </xf>
    <xf numFmtId="0" fontId="358" fillId="1304" borderId="27" xfId="53" applyFont="1" applyFill="1" applyBorder="1" applyAlignment="1">
      <alignment horizontal="center" vertical="center"/>
    </xf>
    <xf numFmtId="0" fontId="239" fillId="45" borderId="0" xfId="79" applyFont="1" applyFill="1" applyAlignment="1">
      <alignment vertical="center"/>
    </xf>
    <xf numFmtId="0" fontId="357" fillId="1304" borderId="222" xfId="53" applyFont="1" applyFill="1" applyBorder="1" applyAlignment="1">
      <alignment horizontal="center" vertical="center"/>
    </xf>
    <xf numFmtId="0" fontId="441" fillId="45" borderId="0" xfId="53" applyFont="1" applyFill="1" applyAlignment="1">
      <alignment vertical="center" wrapText="1"/>
    </xf>
    <xf numFmtId="0" fontId="57" fillId="45" borderId="44" xfId="53" applyFont="1" applyFill="1" applyBorder="1" applyAlignment="1">
      <alignment horizontal="left" vertical="center"/>
    </xf>
    <xf numFmtId="0" fontId="194" fillId="45" borderId="44" xfId="64" applyFill="1" applyBorder="1" applyAlignment="1">
      <alignment vertical="center"/>
    </xf>
    <xf numFmtId="0" fontId="194" fillId="45" borderId="225" xfId="64" applyFill="1" applyBorder="1" applyAlignment="1">
      <alignment vertical="center"/>
    </xf>
    <xf numFmtId="0" fontId="442" fillId="45" borderId="13" xfId="79" applyFont="1" applyFill="1" applyBorder="1"/>
    <xf numFmtId="0" fontId="356" fillId="45" borderId="0" xfId="53" applyFont="1" applyFill="1"/>
    <xf numFmtId="0" fontId="356" fillId="45" borderId="20" xfId="53" applyFont="1" applyFill="1" applyBorder="1"/>
    <xf numFmtId="0" fontId="443" fillId="48" borderId="0" xfId="79" applyFont="1" applyFill="1" applyAlignment="1">
      <alignment horizontal="center"/>
    </xf>
    <xf numFmtId="0" fontId="159" fillId="1259" borderId="0" xfId="80" applyFont="1" applyFill="1" applyAlignment="1">
      <alignment vertical="center"/>
    </xf>
    <xf numFmtId="0" fontId="445" fillId="45" borderId="13" xfId="79" applyFont="1" applyFill="1" applyBorder="1"/>
    <xf numFmtId="0" fontId="445" fillId="45" borderId="0" xfId="79" applyFont="1" applyFill="1"/>
    <xf numFmtId="0" fontId="107" fillId="45" borderId="0" xfId="53" applyFont="1" applyFill="1"/>
    <xf numFmtId="0" fontId="107" fillId="45" borderId="20" xfId="53" applyFont="1" applyFill="1" applyBorder="1"/>
    <xf numFmtId="0" fontId="446" fillId="1259" borderId="0" xfId="80" applyFont="1" applyFill="1"/>
    <xf numFmtId="0" fontId="290" fillId="1259" borderId="0" xfId="80" applyFont="1" applyFill="1"/>
    <xf numFmtId="0" fontId="172" fillId="1259" borderId="0" xfId="80" applyFont="1" applyFill="1"/>
    <xf numFmtId="0" fontId="93" fillId="87" borderId="0" xfId="80" applyFont="1" applyFill="1" applyAlignment="1" applyProtection="1">
      <alignment horizontal="center" vertical="center"/>
      <protection hidden="1"/>
    </xf>
    <xf numFmtId="0" fontId="436" fillId="92" borderId="0" xfId="92" applyFont="1" applyFill="1" applyAlignment="1" applyProtection="1"/>
    <xf numFmtId="0" fontId="290" fillId="92" borderId="0" xfId="80" applyFont="1" applyFill="1"/>
    <xf numFmtId="0" fontId="172" fillId="92" borderId="0" xfId="80" applyFont="1" applyFill="1"/>
    <xf numFmtId="0" fontId="447" fillId="1259" borderId="0" xfId="80" applyFont="1" applyFill="1"/>
    <xf numFmtId="0" fontId="58" fillId="1259" borderId="0" xfId="80" applyFont="1" applyFill="1" applyAlignment="1">
      <alignment horizontal="left" vertical="center"/>
    </xf>
    <xf numFmtId="0" fontId="3" fillId="45" borderId="13" xfId="79" applyFont="1" applyFill="1" applyBorder="1"/>
    <xf numFmtId="0" fontId="3" fillId="45" borderId="0" xfId="79" applyFont="1" applyFill="1"/>
    <xf numFmtId="0" fontId="15" fillId="45" borderId="32" xfId="53" applyFill="1" applyBorder="1"/>
    <xf numFmtId="0" fontId="15" fillId="45" borderId="155" xfId="53" applyFill="1" applyBorder="1"/>
    <xf numFmtId="0" fontId="15" fillId="45" borderId="34" xfId="53" applyFill="1" applyBorder="1"/>
    <xf numFmtId="0" fontId="210" fillId="45" borderId="0" xfId="79" applyFont="1" applyFill="1"/>
    <xf numFmtId="0" fontId="382" fillId="0" borderId="0" xfId="86" applyFont="1"/>
    <xf numFmtId="0" fontId="15" fillId="45" borderId="0" xfId="53" applyFill="1" applyAlignment="1">
      <alignment horizontal="center" vertical="center" wrapText="1"/>
    </xf>
    <xf numFmtId="0" fontId="15" fillId="45" borderId="0" xfId="53" applyFill="1" applyAlignment="1">
      <alignment horizontal="centerContinuous" vertical="center"/>
    </xf>
    <xf numFmtId="0" fontId="15" fillId="45" borderId="0" xfId="53" applyFill="1" applyAlignment="1">
      <alignment horizontal="center" vertical="center"/>
    </xf>
    <xf numFmtId="0" fontId="449" fillId="48" borderId="9" xfId="79" applyFont="1" applyFill="1" applyBorder="1" applyAlignment="1">
      <alignment horizontal="centerContinuous" vertical="center"/>
    </xf>
    <xf numFmtId="0" fontId="125" fillId="48" borderId="10" xfId="79" applyFill="1" applyBorder="1" applyAlignment="1">
      <alignment horizontal="centerContinuous" vertical="center"/>
    </xf>
    <xf numFmtId="0" fontId="450" fillId="48" borderId="10" xfId="79" applyFont="1" applyFill="1" applyBorder="1" applyAlignment="1">
      <alignment horizontal="centerContinuous" vertical="center"/>
    </xf>
    <xf numFmtId="0" fontId="125" fillId="48" borderId="45" xfId="79" applyFill="1" applyBorder="1" applyAlignment="1">
      <alignment horizontal="centerContinuous" vertical="center"/>
    </xf>
    <xf numFmtId="0" fontId="57" fillId="45" borderId="225" xfId="53" applyFont="1" applyFill="1" applyBorder="1" applyAlignment="1">
      <alignment horizontal="left" vertical="center"/>
    </xf>
    <xf numFmtId="0" fontId="3" fillId="0" borderId="20" xfId="89" applyBorder="1"/>
    <xf numFmtId="0" fontId="232" fillId="45" borderId="13" xfId="79" applyFont="1" applyFill="1" applyBorder="1" applyAlignment="1">
      <alignment horizontal="left" vertical="center"/>
    </xf>
    <xf numFmtId="0" fontId="125" fillId="45" borderId="0" xfId="79" applyFill="1" applyAlignment="1">
      <alignment horizontal="centerContinuous" vertical="center"/>
    </xf>
    <xf numFmtId="0" fontId="372" fillId="45" borderId="0" xfId="79" applyFont="1" applyFill="1" applyAlignment="1">
      <alignment horizontal="left" vertical="center"/>
    </xf>
    <xf numFmtId="49" fontId="172" fillId="45" borderId="0" xfId="79" applyNumberFormat="1" applyFont="1" applyFill="1" applyAlignment="1">
      <alignment horizontal="left" vertical="center"/>
    </xf>
    <xf numFmtId="0" fontId="125" fillId="45" borderId="20" xfId="79" applyFill="1" applyBorder="1" applyAlignment="1">
      <alignment horizontal="centerContinuous" vertical="center"/>
    </xf>
    <xf numFmtId="0" fontId="171" fillId="92" borderId="27" xfId="51" applyFont="1" applyFill="1" applyBorder="1" applyAlignment="1">
      <alignment vertical="top"/>
    </xf>
    <xf numFmtId="0" fontId="450" fillId="92" borderId="223" xfId="79" applyFont="1" applyFill="1" applyBorder="1" applyAlignment="1">
      <alignment horizontal="left" vertical="center"/>
    </xf>
    <xf numFmtId="0" fontId="125" fillId="92" borderId="223" xfId="79" applyFill="1" applyBorder="1"/>
    <xf numFmtId="0" fontId="232" fillId="92" borderId="223" xfId="51" applyFont="1" applyFill="1" applyBorder="1" applyAlignment="1">
      <alignment vertical="top"/>
    </xf>
    <xf numFmtId="0" fontId="125" fillId="92" borderId="226" xfId="79" applyFill="1" applyBorder="1"/>
    <xf numFmtId="0" fontId="171" fillId="45" borderId="13" xfId="79" applyFont="1" applyFill="1" applyBorder="1" applyAlignment="1">
      <alignment horizontal="left" vertical="center"/>
    </xf>
    <xf numFmtId="0" fontId="171" fillId="92" borderId="13" xfId="51" applyFont="1" applyFill="1" applyBorder="1" applyAlignment="1">
      <alignment vertical="top"/>
    </xf>
    <xf numFmtId="0" fontId="450" fillId="92" borderId="0" xfId="79" applyFont="1" applyFill="1" applyAlignment="1">
      <alignment horizontal="left" vertical="center"/>
    </xf>
    <xf numFmtId="0" fontId="125" fillId="92" borderId="0" xfId="79" applyFill="1"/>
    <xf numFmtId="0" fontId="232" fillId="92" borderId="0" xfId="51" applyFont="1" applyFill="1" applyAlignment="1">
      <alignment vertical="top"/>
    </xf>
    <xf numFmtId="0" fontId="125" fillId="92" borderId="20" xfId="79" applyFill="1" applyBorder="1"/>
    <xf numFmtId="0" fontId="451" fillId="92" borderId="59" xfId="53" applyFont="1" applyFill="1" applyBorder="1" applyAlignment="1">
      <alignment horizontal="center" vertical="center"/>
    </xf>
    <xf numFmtId="0" fontId="171" fillId="92" borderId="223" xfId="51" applyFont="1" applyFill="1" applyBorder="1" applyAlignment="1">
      <alignment vertical="top"/>
    </xf>
    <xf numFmtId="0" fontId="452" fillId="33" borderId="0" xfId="94" applyFont="1" applyFill="1" applyAlignment="1">
      <alignment horizontal="right" vertical="center"/>
    </xf>
    <xf numFmtId="0" fontId="453" fillId="33" borderId="0" xfId="94" applyFont="1" applyFill="1" applyAlignment="1">
      <alignment horizontal="left" vertical="center" wrapText="1"/>
    </xf>
    <xf numFmtId="49" fontId="172" fillId="45" borderId="227" xfId="79" applyNumberFormat="1" applyFont="1" applyFill="1" applyBorder="1" applyAlignment="1">
      <alignment horizontal="left" vertical="center"/>
    </xf>
    <xf numFmtId="0" fontId="171" fillId="92" borderId="0" xfId="51" applyFont="1" applyFill="1" applyAlignment="1">
      <alignment horizontal="right" vertical="top"/>
    </xf>
    <xf numFmtId="49" fontId="172" fillId="45" borderId="57" xfId="79" applyNumberFormat="1" applyFont="1" applyFill="1" applyBorder="1" applyAlignment="1">
      <alignment horizontal="left" vertical="center"/>
    </xf>
    <xf numFmtId="0" fontId="454" fillId="23" borderId="0" xfId="79" applyFont="1" applyFill="1" applyAlignment="1">
      <alignment horizontal="left" vertical="center"/>
    </xf>
    <xf numFmtId="0" fontId="76" fillId="92" borderId="0" xfId="51" applyFont="1" applyFill="1" applyAlignment="1">
      <alignment horizontal="right" vertical="top"/>
    </xf>
    <xf numFmtId="0" fontId="125" fillId="92" borderId="0" xfId="79" applyFill="1" applyAlignment="1">
      <alignment vertical="top"/>
    </xf>
    <xf numFmtId="0" fontId="125" fillId="92" borderId="69" xfId="79" applyFill="1" applyBorder="1"/>
    <xf numFmtId="0" fontId="171" fillId="92" borderId="0" xfId="51" applyFont="1" applyFill="1" applyAlignment="1">
      <alignment vertical="top"/>
    </xf>
    <xf numFmtId="0" fontId="229" fillId="92" borderId="0" xfId="51" applyFont="1" applyFill="1" applyAlignment="1">
      <alignment vertical="center" wrapText="1"/>
    </xf>
    <xf numFmtId="0" fontId="229" fillId="92" borderId="20" xfId="51" applyFont="1" applyFill="1" applyBorder="1" applyAlignment="1">
      <alignment vertical="center" wrapText="1"/>
    </xf>
    <xf numFmtId="0" fontId="3" fillId="92" borderId="13" xfId="89" applyFill="1" applyBorder="1"/>
    <xf numFmtId="0" fontId="455" fillId="92" borderId="0" xfId="51" applyFont="1" applyFill="1" applyAlignment="1">
      <alignment vertical="top"/>
    </xf>
    <xf numFmtId="0" fontId="456" fillId="92" borderId="0" xfId="53" applyFont="1" applyFill="1" applyAlignment="1">
      <alignment horizontal="center" vertical="center"/>
    </xf>
    <xf numFmtId="0" fontId="229" fillId="92" borderId="13" xfId="51" applyFont="1" applyFill="1" applyBorder="1" applyAlignment="1">
      <alignment vertical="center"/>
    </xf>
    <xf numFmtId="0" fontId="229" fillId="92" borderId="0" xfId="51" applyFont="1" applyFill="1" applyAlignment="1">
      <alignment vertical="center"/>
    </xf>
    <xf numFmtId="0" fontId="229" fillId="92" borderId="20" xfId="51" applyFont="1" applyFill="1" applyBorder="1" applyAlignment="1">
      <alignment vertical="center"/>
    </xf>
    <xf numFmtId="0" fontId="229" fillId="92" borderId="32" xfId="51" applyFont="1" applyFill="1" applyBorder="1" applyAlignment="1">
      <alignment vertical="center"/>
    </xf>
    <xf numFmtId="0" fontId="3" fillId="92" borderId="155" xfId="89" applyFill="1" applyBorder="1"/>
    <xf numFmtId="0" fontId="229" fillId="92" borderId="34" xfId="51" applyFont="1" applyFill="1" applyBorder="1" applyAlignment="1">
      <alignment vertical="center"/>
    </xf>
    <xf numFmtId="0" fontId="229" fillId="92" borderId="155" xfId="51" applyFont="1" applyFill="1" applyBorder="1" applyAlignment="1">
      <alignment vertical="center"/>
    </xf>
    <xf numFmtId="0" fontId="126" fillId="45" borderId="0" xfId="79" applyFont="1" applyFill="1" applyAlignment="1">
      <alignment vertical="center"/>
    </xf>
    <xf numFmtId="0" fontId="457" fillId="27" borderId="84" xfId="79" applyFont="1" applyFill="1" applyBorder="1" applyAlignment="1">
      <alignment vertical="center"/>
    </xf>
    <xf numFmtId="0" fontId="125" fillId="27" borderId="85" xfId="79" applyFill="1" applyBorder="1"/>
    <xf numFmtId="0" fontId="125" fillId="27" borderId="86" xfId="79" applyFill="1" applyBorder="1"/>
    <xf numFmtId="0" fontId="125" fillId="27" borderId="88" xfId="79" applyFill="1" applyBorder="1"/>
    <xf numFmtId="0" fontId="457" fillId="27" borderId="0" xfId="79" applyFont="1" applyFill="1" applyAlignment="1">
      <alignment vertical="center"/>
    </xf>
    <xf numFmtId="0" fontId="125" fillId="27" borderId="0" xfId="79" applyFill="1"/>
    <xf numFmtId="0" fontId="125" fillId="27" borderId="89" xfId="79" applyFill="1" applyBorder="1"/>
    <xf numFmtId="0" fontId="457" fillId="27" borderId="90" xfId="79" applyFont="1" applyFill="1" applyBorder="1" applyAlignment="1">
      <alignment horizontal="right" vertical="center"/>
    </xf>
    <xf numFmtId="0" fontId="458" fillId="27" borderId="91" xfId="86" applyFont="1" applyFill="1" applyBorder="1" applyAlignment="1">
      <alignment vertical="center"/>
    </xf>
    <xf numFmtId="0" fontId="457" fillId="27" borderId="91" xfId="79" applyFont="1" applyFill="1" applyBorder="1"/>
    <xf numFmtId="0" fontId="125" fillId="27" borderId="91" xfId="79" applyFill="1" applyBorder="1"/>
    <xf numFmtId="0" fontId="125" fillId="27" borderId="92" xfId="79" applyFill="1" applyBorder="1"/>
    <xf numFmtId="0" fontId="365" fillId="45" borderId="0" xfId="79" applyFont="1" applyFill="1" applyAlignment="1">
      <alignment horizontal="left" vertical="center"/>
    </xf>
    <xf numFmtId="0" fontId="365" fillId="45" borderId="0" xfId="79" applyFont="1" applyFill="1" applyAlignment="1">
      <alignment horizontal="right" vertical="center"/>
    </xf>
    <xf numFmtId="0" fontId="365" fillId="45" borderId="0" xfId="79" applyFont="1" applyFill="1" applyAlignment="1">
      <alignment horizontal="center" vertical="center"/>
    </xf>
    <xf numFmtId="0" fontId="459" fillId="45" borderId="0" xfId="79" applyFont="1" applyFill="1" applyAlignment="1">
      <alignment vertical="center"/>
    </xf>
    <xf numFmtId="0" fontId="460" fillId="45" borderId="0" xfId="79" applyFont="1" applyFill="1" applyAlignment="1">
      <alignment vertical="center"/>
    </xf>
    <xf numFmtId="0" fontId="15" fillId="27" borderId="0" xfId="53" applyFill="1" applyProtection="1">
      <protection hidden="1"/>
    </xf>
    <xf numFmtId="0" fontId="171" fillId="45" borderId="0" xfId="53" applyFont="1" applyFill="1" applyAlignment="1" applyProtection="1">
      <alignment horizontal="left" vertical="center"/>
      <protection hidden="1"/>
    </xf>
    <xf numFmtId="0" fontId="64" fillId="45" borderId="186" xfId="53" applyFont="1" applyFill="1" applyBorder="1" applyAlignment="1">
      <alignment vertical="center"/>
    </xf>
    <xf numFmtId="0" fontId="64" fillId="45" borderId="187" xfId="53" applyFont="1" applyFill="1" applyBorder="1" applyAlignment="1">
      <alignment vertical="center"/>
    </xf>
    <xf numFmtId="0" fontId="171" fillId="45" borderId="222" xfId="53" applyFont="1" applyFill="1" applyBorder="1" applyAlignment="1">
      <alignment vertical="center"/>
    </xf>
    <xf numFmtId="0" fontId="171" fillId="45" borderId="223" xfId="53" applyFont="1" applyFill="1" applyBorder="1" applyAlignment="1">
      <alignment vertical="center"/>
    </xf>
    <xf numFmtId="0" fontId="64" fillId="45" borderId="223" xfId="53" applyFont="1" applyFill="1" applyBorder="1" applyAlignment="1">
      <alignment vertical="center"/>
    </xf>
    <xf numFmtId="0" fontId="64" fillId="45" borderId="224" xfId="53" applyFont="1" applyFill="1" applyBorder="1" applyAlignment="1">
      <alignment vertical="center"/>
    </xf>
    <xf numFmtId="0" fontId="461" fillId="45" borderId="0" xfId="53" applyFont="1" applyFill="1" applyBorder="1" applyAlignment="1">
      <alignment horizontal="left" vertical="center"/>
    </xf>
    <xf numFmtId="0" fontId="64" fillId="45" borderId="0" xfId="53" applyFont="1" applyFill="1" applyBorder="1" applyAlignment="1">
      <alignment vertical="center"/>
    </xf>
    <xf numFmtId="0" fontId="462" fillId="45" borderId="0" xfId="53" applyFont="1" applyFill="1" applyBorder="1" applyAlignment="1">
      <alignment horizontal="left" vertical="center"/>
    </xf>
    <xf numFmtId="0" fontId="463" fillId="27" borderId="0" xfId="53" applyFont="1" applyFill="1" applyBorder="1" applyAlignment="1">
      <alignment horizontal="left" vertical="center"/>
    </xf>
    <xf numFmtId="0" fontId="64" fillId="45" borderId="22" xfId="53" applyFont="1" applyFill="1" applyBorder="1" applyAlignment="1">
      <alignment vertical="center"/>
    </xf>
    <xf numFmtId="0" fontId="359" fillId="45" borderId="0" xfId="53" applyFont="1" applyFill="1" applyBorder="1" applyAlignment="1">
      <alignment vertical="center" wrapText="1"/>
    </xf>
    <xf numFmtId="0" fontId="3" fillId="45" borderId="0" xfId="89" applyFill="1" applyBorder="1"/>
    <xf numFmtId="0" fontId="41" fillId="45" borderId="0" xfId="53" applyFont="1" applyFill="1" applyBorder="1" applyAlignment="1">
      <alignment horizontal="center" vertical="center"/>
    </xf>
    <xf numFmtId="0" fontId="378" fillId="45" borderId="0" xfId="53" applyFont="1" applyFill="1" applyBorder="1" applyAlignment="1">
      <alignment horizontal="center" vertical="center"/>
    </xf>
    <xf numFmtId="0" fontId="76" fillId="45" borderId="0" xfId="53" applyFont="1" applyFill="1" applyBorder="1" applyAlignment="1">
      <alignment vertical="center"/>
    </xf>
    <xf numFmtId="0" fontId="43" fillId="45" borderId="0" xfId="53" applyFont="1" applyFill="1" applyBorder="1" applyAlignment="1">
      <alignment vertical="center"/>
    </xf>
    <xf numFmtId="0" fontId="368" fillId="45" borderId="0" xfId="53" applyFont="1" applyFill="1" applyBorder="1" applyAlignment="1">
      <alignment horizontal="center" vertical="center"/>
    </xf>
    <xf numFmtId="0" fontId="172" fillId="45" borderId="0" xfId="53" applyFont="1" applyFill="1" applyBorder="1"/>
    <xf numFmtId="0" fontId="125" fillId="45" borderId="20" xfId="79" applyFill="1" applyBorder="1"/>
    <xf numFmtId="0" fontId="464" fillId="1259" borderId="0" xfId="80" applyFont="1" applyFill="1" applyAlignment="1" applyProtection="1">
      <alignment vertical="center"/>
      <protection hidden="1"/>
    </xf>
    <xf numFmtId="0" fontId="76" fillId="45" borderId="57" xfId="35" applyFont="1" applyFill="1" applyBorder="1" applyAlignment="1">
      <alignment horizontal="center" vertical="center"/>
    </xf>
    <xf numFmtId="0" fontId="42" fillId="0" borderId="0" xfId="35" applyFont="1" applyAlignment="1">
      <alignment horizontal="center" vertical="center" wrapText="1"/>
    </xf>
    <xf numFmtId="0" fontId="392" fillId="92" borderId="0" xfId="95" applyFont="1" applyFill="1" applyAlignment="1">
      <alignment horizontal="center" vertical="center"/>
    </xf>
    <xf numFmtId="0" fontId="2" fillId="0" borderId="0" xfId="95"/>
    <xf numFmtId="0" fontId="42" fillId="45" borderId="155" xfId="35" applyFont="1" applyFill="1" applyBorder="1" applyAlignment="1">
      <alignment vertical="center"/>
    </xf>
    <xf numFmtId="0" fontId="465" fillId="92" borderId="0" xfId="95" applyFont="1" applyFill="1"/>
    <xf numFmtId="0" fontId="70" fillId="81" borderId="0" xfId="35" applyFont="1" applyFill="1" applyAlignment="1">
      <alignment horizontal="center" vertical="center"/>
    </xf>
    <xf numFmtId="0" fontId="70" fillId="81" borderId="186" xfId="35" applyFont="1" applyFill="1" applyBorder="1" applyAlignment="1">
      <alignment horizontal="center" vertical="center"/>
    </xf>
    <xf numFmtId="0" fontId="70" fillId="81" borderId="0" xfId="35" quotePrefix="1" applyFont="1" applyFill="1" applyAlignment="1">
      <alignment horizontal="center" vertical="center"/>
    </xf>
    <xf numFmtId="0" fontId="70" fillId="123" borderId="187" xfId="35" quotePrefix="1" applyFont="1" applyFill="1" applyBorder="1" applyAlignment="1">
      <alignment horizontal="center" vertical="center"/>
    </xf>
    <xf numFmtId="0" fontId="70" fillId="81" borderId="187" xfId="35" quotePrefix="1" applyFont="1" applyFill="1" applyBorder="1" applyAlignment="1">
      <alignment horizontal="center" vertical="center"/>
    </xf>
    <xf numFmtId="0" fontId="48" fillId="78" borderId="77" xfId="35" quotePrefix="1" applyFont="1" applyFill="1" applyBorder="1" applyAlignment="1">
      <alignment horizontal="center" vertical="center"/>
    </xf>
    <xf numFmtId="0" fontId="48" fillId="78" borderId="187" xfId="35" quotePrefix="1" applyFont="1" applyFill="1" applyBorder="1" applyAlignment="1">
      <alignment horizontal="center" vertical="center"/>
    </xf>
    <xf numFmtId="0" fontId="159" fillId="57" borderId="237" xfId="35" applyFont="1" applyFill="1" applyBorder="1" applyAlignment="1">
      <alignment horizontal="right" vertical="center"/>
    </xf>
    <xf numFmtId="0" fontId="76" fillId="45" borderId="209" xfId="35" quotePrefix="1" applyFont="1" applyFill="1" applyBorder="1" applyAlignment="1">
      <alignment horizontal="center" vertical="center"/>
    </xf>
    <xf numFmtId="0" fontId="76" fillId="45" borderId="160" xfId="35" quotePrefix="1" applyFont="1" applyFill="1" applyBorder="1" applyAlignment="1">
      <alignment horizontal="center" vertical="center"/>
    </xf>
    <xf numFmtId="0" fontId="76" fillId="45" borderId="238" xfId="35" quotePrefix="1" applyFont="1" applyFill="1" applyBorder="1" applyAlignment="1">
      <alignment horizontal="center" vertical="center"/>
    </xf>
    <xf numFmtId="0" fontId="76" fillId="45" borderId="239" xfId="35" quotePrefix="1" applyFont="1" applyFill="1" applyBorder="1" applyAlignment="1">
      <alignment horizontal="center" vertical="center"/>
    </xf>
    <xf numFmtId="0" fontId="76" fillId="45" borderId="240" xfId="35" quotePrefix="1" applyFont="1" applyFill="1" applyBorder="1" applyAlignment="1">
      <alignment horizontal="center" vertical="center"/>
    </xf>
    <xf numFmtId="0" fontId="76" fillId="45" borderId="241" xfId="35" quotePrefix="1" applyFont="1" applyFill="1" applyBorder="1" applyAlignment="1">
      <alignment horizontal="center" vertical="center"/>
    </xf>
    <xf numFmtId="0" fontId="76" fillId="45" borderId="36" xfId="35" applyFont="1" applyFill="1" applyBorder="1" applyAlignment="1">
      <alignment vertical="center"/>
    </xf>
    <xf numFmtId="0" fontId="76" fillId="77" borderId="237" xfId="35" applyFont="1" applyFill="1" applyBorder="1" applyAlignment="1">
      <alignment horizontal="right" vertical="center"/>
    </xf>
    <xf numFmtId="0" fontId="76" fillId="45" borderId="179" xfId="35" applyFont="1" applyFill="1" applyBorder="1" applyAlignment="1">
      <alignment horizontal="center" vertical="center"/>
    </xf>
    <xf numFmtId="0" fontId="76" fillId="45" borderId="160" xfId="35" applyFont="1" applyFill="1" applyBorder="1" applyAlignment="1">
      <alignment horizontal="center" vertical="center"/>
    </xf>
    <xf numFmtId="0" fontId="76" fillId="45" borderId="242" xfId="35" applyFont="1" applyFill="1" applyBorder="1" applyAlignment="1">
      <alignment horizontal="center" vertical="center"/>
    </xf>
    <xf numFmtId="0" fontId="76" fillId="45" borderId="243" xfId="35" quotePrefix="1" applyFont="1" applyFill="1" applyBorder="1" applyAlignment="1">
      <alignment horizontal="center" vertical="center"/>
    </xf>
    <xf numFmtId="0" fontId="76" fillId="45" borderId="244" xfId="35" applyFont="1" applyFill="1" applyBorder="1" applyAlignment="1">
      <alignment horizontal="center" vertical="center"/>
    </xf>
    <xf numFmtId="0" fontId="76" fillId="45" borderId="245" xfId="35" quotePrefix="1" applyFont="1" applyFill="1" applyBorder="1" applyAlignment="1">
      <alignment horizontal="center" vertical="center"/>
    </xf>
    <xf numFmtId="2" fontId="42" fillId="77" borderId="51" xfId="57" applyNumberFormat="1" applyFont="1" applyFill="1" applyBorder="1" applyAlignment="1" applyProtection="1">
      <alignment horizontal="right" vertical="center"/>
      <protection locked="0"/>
    </xf>
    <xf numFmtId="0" fontId="76" fillId="77" borderId="251" xfId="35" applyFont="1" applyFill="1" applyBorder="1" applyAlignment="1">
      <alignment horizontal="right" vertical="center"/>
    </xf>
    <xf numFmtId="0" fontId="76" fillId="45" borderId="252" xfId="35" applyFont="1" applyFill="1" applyBorder="1" applyAlignment="1">
      <alignment horizontal="center" vertical="center"/>
    </xf>
    <xf numFmtId="0" fontId="76" fillId="45" borderId="159" xfId="35" applyFont="1" applyFill="1" applyBorder="1" applyAlignment="1">
      <alignment horizontal="center" vertical="center"/>
    </xf>
    <xf numFmtId="0" fontId="76" fillId="45" borderId="253" xfId="35" applyFont="1" applyFill="1" applyBorder="1" applyAlignment="1">
      <alignment horizontal="center" vertical="center"/>
    </xf>
    <xf numFmtId="0" fontId="76" fillId="45" borderId="254" xfId="35" applyFont="1" applyFill="1" applyBorder="1" applyAlignment="1">
      <alignment horizontal="center" vertical="center"/>
    </xf>
    <xf numFmtId="0" fontId="76" fillId="45" borderId="255" xfId="35" applyFont="1" applyFill="1" applyBorder="1" applyAlignment="1">
      <alignment horizontal="center" vertical="center"/>
    </xf>
    <xf numFmtId="0" fontId="76" fillId="45" borderId="256" xfId="35" applyFont="1" applyFill="1" applyBorder="1" applyAlignment="1">
      <alignment horizontal="center" vertical="center"/>
    </xf>
    <xf numFmtId="0" fontId="146" fillId="64" borderId="156" xfId="35" applyFont="1" applyFill="1" applyBorder="1" applyAlignment="1">
      <alignment horizontal="right" vertical="center"/>
    </xf>
    <xf numFmtId="2" fontId="42" fillId="64" borderId="257" xfId="57" applyNumberFormat="1" applyFont="1" applyFill="1" applyBorder="1" applyAlignment="1" applyProtection="1">
      <alignment horizontal="right" vertical="center"/>
      <protection locked="0"/>
    </xf>
    <xf numFmtId="0" fontId="466" fillId="48" borderId="156" xfId="35" applyFont="1" applyFill="1" applyBorder="1" applyAlignment="1">
      <alignment horizontal="right" vertical="center"/>
    </xf>
    <xf numFmtId="0" fontId="140" fillId="43" borderId="31" xfId="35" applyFont="1" applyFill="1" applyBorder="1" applyAlignment="1">
      <alignment horizontal="right" vertical="center"/>
    </xf>
    <xf numFmtId="0" fontId="467" fillId="48" borderId="232" xfId="35" applyFont="1" applyFill="1" applyBorder="1" applyAlignment="1">
      <alignment horizontal="right" vertical="center"/>
    </xf>
    <xf numFmtId="0" fontId="48" fillId="120" borderId="237" xfId="35" applyFont="1" applyFill="1" applyBorder="1" applyAlignment="1">
      <alignment horizontal="right" vertical="center"/>
    </xf>
    <xf numFmtId="0" fontId="76" fillId="45" borderId="253" xfId="35" quotePrefix="1" applyFont="1" applyFill="1" applyBorder="1" applyAlignment="1">
      <alignment horizontal="center" vertical="center"/>
    </xf>
    <xf numFmtId="0" fontId="76" fillId="45" borderId="254" xfId="35" quotePrefix="1" applyFont="1" applyFill="1" applyBorder="1" applyAlignment="1">
      <alignment horizontal="center" vertical="center"/>
    </xf>
    <xf numFmtId="0" fontId="76" fillId="45" borderId="255" xfId="35" quotePrefix="1" applyFont="1" applyFill="1" applyBorder="1" applyAlignment="1">
      <alignment horizontal="center" vertical="center"/>
    </xf>
    <xf numFmtId="0" fontId="76" fillId="45" borderId="256" xfId="35" quotePrefix="1" applyFont="1" applyFill="1" applyBorder="1" applyAlignment="1">
      <alignment horizontal="center" vertical="center"/>
    </xf>
    <xf numFmtId="0" fontId="85" fillId="97" borderId="31" xfId="35" applyFont="1" applyFill="1" applyBorder="1" applyAlignment="1">
      <alignment horizontal="right" vertical="center"/>
    </xf>
    <xf numFmtId="0" fontId="467" fillId="97" borderId="232" xfId="35" applyFont="1" applyFill="1" applyBorder="1" applyAlignment="1">
      <alignment horizontal="right" vertical="center"/>
    </xf>
    <xf numFmtId="0" fontId="48" fillId="97" borderId="237" xfId="35" applyFont="1" applyFill="1" applyBorder="1" applyAlignment="1">
      <alignment horizontal="right" vertical="center"/>
    </xf>
    <xf numFmtId="0" fontId="138" fillId="99" borderId="265" xfId="35" applyFont="1" applyFill="1" applyBorder="1" applyAlignment="1">
      <alignment horizontal="right" vertical="center"/>
    </xf>
    <xf numFmtId="0" fontId="100" fillId="37" borderId="237" xfId="35" applyFont="1" applyFill="1" applyBorder="1" applyAlignment="1">
      <alignment horizontal="right" vertical="center"/>
    </xf>
    <xf numFmtId="0" fontId="76" fillId="45" borderId="266" xfId="35" quotePrefix="1" applyFont="1" applyFill="1" applyBorder="1" applyAlignment="1">
      <alignment horizontal="center" vertical="center"/>
    </xf>
    <xf numFmtId="0" fontId="76" fillId="45" borderId="243" xfId="35" applyFont="1" applyFill="1" applyBorder="1" applyAlignment="1">
      <alignment horizontal="center" vertical="center"/>
    </xf>
    <xf numFmtId="0" fontId="76" fillId="45" borderId="245" xfId="35" applyFont="1" applyFill="1" applyBorder="1" applyAlignment="1">
      <alignment horizontal="center" vertical="center"/>
    </xf>
    <xf numFmtId="0" fontId="138" fillId="111" borderId="265" xfId="35" applyFont="1" applyFill="1" applyBorder="1" applyAlignment="1">
      <alignment horizontal="right" vertical="center"/>
    </xf>
    <xf numFmtId="0" fontId="76" fillId="45" borderId="223" xfId="35" applyFont="1" applyFill="1" applyBorder="1" applyAlignment="1">
      <alignment horizontal="center" vertical="center"/>
    </xf>
    <xf numFmtId="0" fontId="76" fillId="45" borderId="161" xfId="35" applyFont="1" applyFill="1" applyBorder="1" applyAlignment="1">
      <alignment horizontal="center" vertical="center"/>
    </xf>
    <xf numFmtId="0" fontId="76" fillId="45" borderId="228" xfId="35" quotePrefix="1" applyFont="1" applyFill="1" applyBorder="1" applyAlignment="1">
      <alignment horizontal="center" vertical="center"/>
    </xf>
    <xf numFmtId="0" fontId="76" fillId="45" borderId="229" xfId="35" quotePrefix="1" applyFont="1" applyFill="1" applyBorder="1" applyAlignment="1">
      <alignment horizontal="center" vertical="center"/>
    </xf>
    <xf numFmtId="0" fontId="76" fillId="45" borderId="230" xfId="35" quotePrefix="1" applyFont="1" applyFill="1" applyBorder="1" applyAlignment="1">
      <alignment horizontal="center" vertical="center"/>
    </xf>
    <xf numFmtId="0" fontId="76" fillId="45" borderId="231" xfId="35" quotePrefix="1" applyFont="1" applyFill="1" applyBorder="1" applyAlignment="1">
      <alignment horizontal="center" vertical="center"/>
    </xf>
    <xf numFmtId="0" fontId="146" fillId="61" borderId="251" xfId="35" applyFont="1" applyFill="1" applyBorder="1" applyAlignment="1">
      <alignment horizontal="right" vertical="center" wrapText="1"/>
    </xf>
    <xf numFmtId="0" fontId="76" fillId="45" borderId="186" xfId="35" applyFont="1" applyFill="1" applyBorder="1" applyAlignment="1">
      <alignment vertical="center"/>
    </xf>
    <xf numFmtId="0" fontId="76" fillId="45" borderId="187" xfId="35" applyFont="1" applyFill="1" applyBorder="1" applyAlignment="1">
      <alignment vertical="center"/>
    </xf>
    <xf numFmtId="0" fontId="76" fillId="45" borderId="267" xfId="35" applyFont="1" applyFill="1" applyBorder="1" applyAlignment="1">
      <alignment vertical="center"/>
    </xf>
    <xf numFmtId="0" fontId="42" fillId="44" borderId="32" xfId="35" applyFont="1" applyFill="1" applyBorder="1" applyAlignment="1">
      <alignment horizontal="center" vertical="center"/>
    </xf>
    <xf numFmtId="0" fontId="42" fillId="44" borderId="155" xfId="35" applyFont="1" applyFill="1" applyBorder="1" applyAlignment="1">
      <alignment horizontal="center" vertical="center"/>
    </xf>
    <xf numFmtId="0" fontId="42" fillId="44" borderId="34" xfId="35" applyFont="1" applyFill="1" applyBorder="1" applyAlignment="1">
      <alignment horizontal="center" vertical="center"/>
    </xf>
    <xf numFmtId="0" fontId="161" fillId="0" borderId="0" xfId="95" applyFont="1"/>
    <xf numFmtId="0" fontId="162" fillId="0" borderId="0" xfId="74" applyFont="1" applyAlignment="1" applyProtection="1"/>
    <xf numFmtId="0" fontId="126" fillId="0" borderId="0" xfId="95" applyFont="1" applyAlignment="1">
      <alignment vertical="center"/>
    </xf>
    <xf numFmtId="0" fontId="2" fillId="0" borderId="0" xfId="95" applyAlignment="1">
      <alignment vertical="center"/>
    </xf>
    <xf numFmtId="0" fontId="130" fillId="0" borderId="0" xfId="95" applyFont="1" applyAlignment="1">
      <alignment vertical="center"/>
    </xf>
    <xf numFmtId="0" fontId="162" fillId="0" borderId="0" xfId="74" applyFont="1" applyAlignment="1" applyProtection="1">
      <alignment vertical="center"/>
    </xf>
    <xf numFmtId="0" fontId="468" fillId="0" borderId="0" xfId="95" applyFont="1" applyAlignment="1">
      <alignment horizontal="center" vertical="center"/>
    </xf>
    <xf numFmtId="0" fontId="40" fillId="48" borderId="65" xfId="95" applyFont="1" applyFill="1" applyBorder="1" applyAlignment="1">
      <alignment vertical="center"/>
    </xf>
    <xf numFmtId="0" fontId="40" fillId="48" borderId="67" xfId="95" applyFont="1" applyFill="1" applyBorder="1" applyAlignment="1">
      <alignment vertical="center"/>
    </xf>
    <xf numFmtId="0" fontId="2" fillId="48" borderId="0" xfId="95" applyFill="1"/>
    <xf numFmtId="0" fontId="42" fillId="45" borderId="223" xfId="35" applyFont="1" applyFill="1" applyBorder="1" applyAlignment="1">
      <alignment horizontal="center" vertical="center" wrapText="1"/>
    </xf>
    <xf numFmtId="0" fontId="62" fillId="45" borderId="0" xfId="37" applyFont="1" applyFill="1" applyAlignment="1">
      <alignment horizontal="left" vertical="center"/>
    </xf>
    <xf numFmtId="0" fontId="42" fillId="45" borderId="0" xfId="35" applyFont="1" applyFill="1" applyAlignment="1">
      <alignment horizontal="center" vertical="center"/>
    </xf>
    <xf numFmtId="0" fontId="42" fillId="45" borderId="0" xfId="37" applyFont="1" applyFill="1" applyAlignment="1">
      <alignment horizontal="left" vertical="center"/>
    </xf>
    <xf numFmtId="0" fontId="62" fillId="45" borderId="0" xfId="35" applyFont="1" applyFill="1" applyAlignment="1">
      <alignment vertical="center"/>
    </xf>
    <xf numFmtId="0" fontId="48" fillId="78" borderId="58" xfId="35" quotePrefix="1" applyFont="1" applyFill="1" applyBorder="1" applyAlignment="1">
      <alignment horizontal="center" vertical="center"/>
    </xf>
    <xf numFmtId="0" fontId="48" fillId="78" borderId="22" xfId="35" quotePrefix="1" applyFont="1" applyFill="1" applyBorder="1" applyAlignment="1">
      <alignment horizontal="center" vertical="center"/>
    </xf>
    <xf numFmtId="0" fontId="471" fillId="92" borderId="222" xfId="95" applyFont="1" applyFill="1" applyBorder="1" applyAlignment="1">
      <alignment vertical="center"/>
    </xf>
    <xf numFmtId="0" fontId="2" fillId="92" borderId="223" xfId="95" applyFill="1" applyBorder="1"/>
    <xf numFmtId="0" fontId="2" fillId="92" borderId="224" xfId="95" applyFill="1" applyBorder="1"/>
    <xf numFmtId="0" fontId="69" fillId="53" borderId="0" xfId="96" applyFont="1" applyFill="1" applyAlignment="1">
      <alignment horizontal="center" vertical="center" wrapText="1"/>
    </xf>
    <xf numFmtId="0" fontId="472" fillId="92" borderId="186" xfId="95" applyFont="1" applyFill="1" applyBorder="1" applyAlignment="1">
      <alignment vertical="center"/>
    </xf>
    <xf numFmtId="0" fontId="2" fillId="92" borderId="0" xfId="95" applyFill="1"/>
    <xf numFmtId="0" fontId="2" fillId="92" borderId="187" xfId="95" applyFill="1" applyBorder="1"/>
    <xf numFmtId="0" fontId="470" fillId="53" borderId="13" xfId="96" applyFont="1" applyFill="1" applyBorder="1" applyAlignment="1">
      <alignment horizontal="center" vertical="center"/>
    </xf>
    <xf numFmtId="0" fontId="474" fillId="92" borderId="186" xfId="95" applyFont="1" applyFill="1" applyBorder="1" applyAlignment="1">
      <alignment vertical="center"/>
    </xf>
    <xf numFmtId="0" fontId="70" fillId="53" borderId="21" xfId="35" applyFont="1" applyFill="1" applyBorder="1" applyAlignment="1">
      <alignment horizontal="center" vertical="center"/>
    </xf>
    <xf numFmtId="0" fontId="48" fillId="0" borderId="281" xfId="35" applyFont="1" applyBorder="1" applyAlignment="1">
      <alignment horizontal="center" vertical="center"/>
    </xf>
    <xf numFmtId="0" fontId="48" fillId="0" borderId="65" xfId="35" applyFont="1" applyBorder="1" applyAlignment="1">
      <alignment horizontal="center" vertical="center" wrapText="1"/>
    </xf>
    <xf numFmtId="0" fontId="62" fillId="45" borderId="23" xfId="35" applyFont="1" applyFill="1" applyBorder="1" applyAlignment="1">
      <alignment horizontal="centerContinuous" vertical="center"/>
    </xf>
    <xf numFmtId="0" fontId="51" fillId="45" borderId="282" xfId="35" applyFont="1" applyFill="1" applyBorder="1" applyAlignment="1">
      <alignment horizontal="centerContinuous" vertical="center" wrapText="1"/>
    </xf>
    <xf numFmtId="0" fontId="104" fillId="92" borderId="186" xfId="95" applyFont="1" applyFill="1" applyBorder="1" applyAlignment="1">
      <alignment vertical="center"/>
    </xf>
    <xf numFmtId="0" fontId="159" fillId="57" borderId="283" xfId="35" applyFont="1" applyFill="1" applyBorder="1" applyAlignment="1">
      <alignment horizontal="right" vertical="center" wrapText="1"/>
    </xf>
    <xf numFmtId="0" fontId="104" fillId="105" borderId="284" xfId="35" applyFont="1" applyFill="1" applyBorder="1" applyAlignment="1">
      <alignment horizontal="center" vertical="center"/>
    </xf>
    <xf numFmtId="9" fontId="42" fillId="0" borderId="285" xfId="97" applyNumberFormat="1" applyFont="1" applyBorder="1" applyAlignment="1" applyProtection="1">
      <alignment horizontal="center" vertical="center"/>
      <protection locked="0"/>
    </xf>
    <xf numFmtId="173" fontId="43" fillId="0" borderId="0" xfId="96" applyNumberFormat="1" applyFont="1" applyAlignment="1">
      <alignment horizontal="center" vertical="center"/>
    </xf>
    <xf numFmtId="185" fontId="42" fillId="0" borderId="0" xfId="35" applyNumberFormat="1" applyFont="1" applyAlignment="1">
      <alignment horizontal="center" vertical="center"/>
    </xf>
    <xf numFmtId="0" fontId="76" fillId="92" borderId="186" xfId="95" applyFont="1" applyFill="1" applyBorder="1" applyAlignment="1">
      <alignment vertical="center"/>
    </xf>
    <xf numFmtId="0" fontId="159" fillId="57" borderId="223" xfId="35" applyFont="1" applyFill="1" applyBorder="1" applyAlignment="1">
      <alignment horizontal="left" vertical="center"/>
    </xf>
    <xf numFmtId="0" fontId="159" fillId="57" borderId="224" xfId="35" applyFont="1" applyFill="1" applyBorder="1" applyAlignment="1">
      <alignment horizontal="left" vertical="center"/>
    </xf>
    <xf numFmtId="0" fontId="130" fillId="55" borderId="284" xfId="35" applyFont="1" applyFill="1" applyBorder="1" applyAlignment="1">
      <alignment horizontal="center" vertical="center"/>
    </xf>
    <xf numFmtId="0" fontId="130" fillId="55" borderId="286" xfId="35" applyFont="1" applyFill="1" applyBorder="1" applyAlignment="1">
      <alignment horizontal="center" vertical="center"/>
    </xf>
    <xf numFmtId="0" fontId="159" fillId="57" borderId="287" xfId="35" applyFont="1" applyFill="1" applyBorder="1" applyAlignment="1">
      <alignment horizontal="right" vertical="center"/>
    </xf>
    <xf numFmtId="0" fontId="104" fillId="105" borderId="288" xfId="35" applyFont="1" applyFill="1" applyBorder="1" applyAlignment="1">
      <alignment horizontal="center" vertical="center"/>
    </xf>
    <xf numFmtId="9" fontId="42" fillId="0" borderId="289" xfId="97" applyNumberFormat="1" applyFont="1" applyBorder="1" applyAlignment="1" applyProtection="1">
      <alignment horizontal="center" vertical="center"/>
      <protection locked="0"/>
    </xf>
    <xf numFmtId="173" fontId="43" fillId="0" borderId="13" xfId="96" applyNumberFormat="1" applyFont="1" applyBorder="1" applyAlignment="1">
      <alignment horizontal="center" vertical="center"/>
    </xf>
    <xf numFmtId="185" fontId="42" fillId="0" borderId="187" xfId="35" applyNumberFormat="1" applyFont="1" applyBorder="1" applyAlignment="1">
      <alignment horizontal="center" vertical="center"/>
    </xf>
    <xf numFmtId="0" fontId="159" fillId="57" borderId="179" xfId="35" applyFont="1" applyFill="1" applyBorder="1" applyAlignment="1">
      <alignment horizontal="left" vertical="center"/>
    </xf>
    <xf numFmtId="0" fontId="159" fillId="57" borderId="290" xfId="35" applyFont="1" applyFill="1" applyBorder="1" applyAlignment="1">
      <alignment horizontal="left" vertical="center"/>
    </xf>
    <xf numFmtId="0" fontId="130" fillId="55" borderId="288" xfId="35" applyFont="1" applyFill="1" applyBorder="1" applyAlignment="1">
      <alignment horizontal="center" vertical="center"/>
    </xf>
    <xf numFmtId="0" fontId="130" fillId="55" borderId="291" xfId="35" applyFont="1" applyFill="1" applyBorder="1" applyAlignment="1">
      <alignment horizontal="center" vertical="center"/>
    </xf>
    <xf numFmtId="0" fontId="104" fillId="105" borderId="292" xfId="35" applyFont="1" applyFill="1" applyBorder="1" applyAlignment="1">
      <alignment horizontal="center" vertical="center"/>
    </xf>
    <xf numFmtId="9" fontId="42" fillId="0" borderId="293" xfId="97" applyNumberFormat="1" applyFont="1" applyBorder="1" applyAlignment="1" applyProtection="1">
      <alignment horizontal="center" vertical="center"/>
      <protection locked="0"/>
    </xf>
    <xf numFmtId="173" fontId="43" fillId="0" borderId="21" xfId="96" applyNumberFormat="1" applyFont="1" applyBorder="1" applyAlignment="1">
      <alignment horizontal="center" vertical="center"/>
    </xf>
    <xf numFmtId="185" fontId="42" fillId="0" borderId="22" xfId="35" applyNumberFormat="1" applyFont="1" applyBorder="1" applyAlignment="1">
      <alignment horizontal="center" vertical="center"/>
    </xf>
    <xf numFmtId="0" fontId="474" fillId="92" borderId="186" xfId="95" applyFont="1" applyFill="1" applyBorder="1"/>
    <xf numFmtId="0" fontId="130" fillId="55" borderId="292" xfId="35" applyFont="1" applyFill="1" applyBorder="1" applyAlignment="1">
      <alignment horizontal="center" vertical="center"/>
    </xf>
    <xf numFmtId="0" fontId="130" fillId="55" borderId="294" xfId="35" applyFont="1" applyFill="1" applyBorder="1" applyAlignment="1">
      <alignment horizontal="center" vertical="center"/>
    </xf>
    <xf numFmtId="0" fontId="76" fillId="77" borderId="287" xfId="35" applyFont="1" applyFill="1" applyBorder="1" applyAlignment="1">
      <alignment horizontal="right" vertical="center"/>
    </xf>
    <xf numFmtId="0" fontId="154" fillId="92" borderId="186" xfId="95" applyFont="1" applyFill="1" applyBorder="1"/>
    <xf numFmtId="0" fontId="76" fillId="77" borderId="179" xfId="35" applyFont="1" applyFill="1" applyBorder="1" applyAlignment="1">
      <alignment horizontal="left" vertical="center"/>
    </xf>
    <xf numFmtId="0" fontId="76" fillId="77" borderId="290" xfId="35" applyFont="1" applyFill="1" applyBorder="1" applyAlignment="1">
      <alignment horizontal="left" vertical="center"/>
    </xf>
    <xf numFmtId="173" fontId="43" fillId="0" borderId="13" xfId="96" applyNumberFormat="1" applyFont="1" applyBorder="1" applyAlignment="1">
      <alignment horizontal="center" vertical="center"/>
    </xf>
    <xf numFmtId="185" fontId="42" fillId="0" borderId="187" xfId="35" applyNumberFormat="1" applyFont="1" applyBorder="1" applyAlignment="1">
      <alignment horizontal="center" vertical="center"/>
    </xf>
    <xf numFmtId="0" fontId="2" fillId="92" borderId="186" xfId="95" applyFill="1" applyBorder="1"/>
    <xf numFmtId="2" fontId="42" fillId="77" borderId="182" xfId="57" applyNumberFormat="1" applyFont="1" applyFill="1" applyBorder="1" applyAlignment="1" applyProtection="1">
      <alignment horizontal="right" vertical="center"/>
      <protection locked="0"/>
    </xf>
    <xf numFmtId="0" fontId="2" fillId="92" borderId="24" xfId="95" applyFill="1" applyBorder="1"/>
    <xf numFmtId="0" fontId="2" fillId="92" borderId="267" xfId="95" applyFill="1" applyBorder="1"/>
    <xf numFmtId="0" fontId="2" fillId="92" borderId="22" xfId="95" applyFill="1" applyBorder="1"/>
    <xf numFmtId="2" fontId="42" fillId="77" borderId="0" xfId="57" applyNumberFormat="1" applyFont="1" applyFill="1" applyAlignment="1" applyProtection="1">
      <alignment horizontal="left" vertical="center"/>
      <protection locked="0"/>
    </xf>
    <xf numFmtId="2" fontId="42" fillId="77" borderId="187" xfId="57" applyNumberFormat="1" applyFont="1" applyFill="1" applyBorder="1" applyAlignment="1" applyProtection="1">
      <alignment horizontal="left" vertical="center"/>
      <protection locked="0"/>
    </xf>
    <xf numFmtId="0" fontId="76" fillId="77" borderId="300" xfId="35" applyFont="1" applyFill="1" applyBorder="1" applyAlignment="1">
      <alignment horizontal="right" vertical="center"/>
    </xf>
    <xf numFmtId="9" fontId="42" fillId="0" borderId="301" xfId="97" applyNumberFormat="1" applyFont="1" applyBorder="1" applyAlignment="1" applyProtection="1">
      <alignment horizontal="center" vertical="center"/>
      <protection locked="0"/>
    </xf>
    <xf numFmtId="0" fontId="76" fillId="77" borderId="252" xfId="35" applyFont="1" applyFill="1" applyBorder="1" applyAlignment="1">
      <alignment horizontal="left" vertical="center"/>
    </xf>
    <xf numFmtId="0" fontId="76" fillId="77" borderId="302" xfId="35" applyFont="1" applyFill="1" applyBorder="1" applyAlignment="1">
      <alignment horizontal="left" vertical="center"/>
    </xf>
    <xf numFmtId="0" fontId="146" fillId="64" borderId="283" xfId="35" applyFont="1" applyFill="1" applyBorder="1" applyAlignment="1">
      <alignment horizontal="right" vertical="center"/>
    </xf>
    <xf numFmtId="0" fontId="146" fillId="64" borderId="223" xfId="35" applyFont="1" applyFill="1" applyBorder="1" applyAlignment="1">
      <alignment horizontal="left" vertical="center"/>
    </xf>
    <xf numFmtId="0" fontId="146" fillId="64" borderId="224" xfId="35" applyFont="1" applyFill="1" applyBorder="1" applyAlignment="1">
      <alignment horizontal="left" vertical="center"/>
    </xf>
    <xf numFmtId="2" fontId="42" fillId="64" borderId="303" xfId="57" applyNumberFormat="1" applyFont="1" applyFill="1" applyBorder="1" applyAlignment="1" applyProtection="1">
      <alignment horizontal="right" vertical="center"/>
      <protection locked="0"/>
    </xf>
    <xf numFmtId="173" fontId="43" fillId="0" borderId="21" xfId="96" applyNumberFormat="1" applyFont="1" applyBorder="1" applyAlignment="1">
      <alignment horizontal="center" vertical="center"/>
    </xf>
    <xf numFmtId="185" fontId="42" fillId="0" borderId="22" xfId="35" applyNumberFormat="1" applyFont="1" applyBorder="1" applyAlignment="1">
      <alignment horizontal="center" vertical="center"/>
    </xf>
    <xf numFmtId="2" fontId="42" fillId="64" borderId="267" xfId="57" applyNumberFormat="1" applyFont="1" applyFill="1" applyBorder="1" applyAlignment="1" applyProtection="1">
      <alignment horizontal="left" vertical="center"/>
      <protection locked="0"/>
    </xf>
    <xf numFmtId="2" fontId="42" fillId="64" borderId="22" xfId="57" applyNumberFormat="1" applyFont="1" applyFill="1" applyBorder="1" applyAlignment="1" applyProtection="1">
      <alignment horizontal="left" vertical="center"/>
      <protection locked="0"/>
    </xf>
    <xf numFmtId="0" fontId="466" fillId="48" borderId="283" xfId="35" applyFont="1" applyFill="1" applyBorder="1" applyAlignment="1">
      <alignment horizontal="right" vertical="center"/>
    </xf>
    <xf numFmtId="0" fontId="466" fillId="48" borderId="223" xfId="35" applyFont="1" applyFill="1" applyBorder="1" applyAlignment="1">
      <alignment horizontal="left" vertical="center"/>
    </xf>
    <xf numFmtId="0" fontId="466" fillId="48" borderId="224" xfId="35" applyFont="1" applyFill="1" applyBorder="1" applyAlignment="1">
      <alignment horizontal="left" vertical="center"/>
    </xf>
    <xf numFmtId="0" fontId="48" fillId="120" borderId="287" xfId="35" applyFont="1" applyFill="1" applyBorder="1" applyAlignment="1">
      <alignment horizontal="right" vertical="center"/>
    </xf>
    <xf numFmtId="0" fontId="104" fillId="105" borderId="306" xfId="35" applyFont="1" applyFill="1" applyBorder="1" applyAlignment="1">
      <alignment horizontal="center" vertical="center"/>
    </xf>
    <xf numFmtId="9" fontId="42" fillId="0" borderId="307" xfId="97" applyNumberFormat="1" applyFont="1" applyBorder="1" applyAlignment="1" applyProtection="1">
      <alignment horizontal="center" vertical="center"/>
      <protection locked="0"/>
    </xf>
    <xf numFmtId="0" fontId="48" fillId="120" borderId="179" xfId="35" applyFont="1" applyFill="1" applyBorder="1" applyAlignment="1">
      <alignment horizontal="left" vertical="center"/>
    </xf>
    <xf numFmtId="0" fontId="48" fillId="120" borderId="290" xfId="35" applyFont="1" applyFill="1" applyBorder="1" applyAlignment="1">
      <alignment horizontal="left" vertical="center"/>
    </xf>
    <xf numFmtId="0" fontId="130" fillId="55" borderId="306" xfId="35" applyFont="1" applyFill="1" applyBorder="1" applyAlignment="1">
      <alignment horizontal="center" vertical="center"/>
    </xf>
    <xf numFmtId="0" fontId="130" fillId="55" borderId="308" xfId="35" applyFont="1" applyFill="1" applyBorder="1" applyAlignment="1">
      <alignment horizontal="center" vertical="center"/>
    </xf>
    <xf numFmtId="173" fontId="43" fillId="0" borderId="0" xfId="96" applyNumberFormat="1" applyFont="1" applyAlignment="1">
      <alignment horizontal="center" vertical="center"/>
    </xf>
    <xf numFmtId="0" fontId="48" fillId="97" borderId="287" xfId="35" applyFont="1" applyFill="1" applyBorder="1" applyAlignment="1">
      <alignment horizontal="right" vertical="center"/>
    </xf>
    <xf numFmtId="0" fontId="48" fillId="97" borderId="179" xfId="35" applyFont="1" applyFill="1" applyBorder="1" applyAlignment="1">
      <alignment horizontal="left" vertical="center"/>
    </xf>
    <xf numFmtId="0" fontId="48" fillId="97" borderId="290" xfId="35" applyFont="1" applyFill="1" applyBorder="1" applyAlignment="1">
      <alignment horizontal="left" vertical="center"/>
    </xf>
    <xf numFmtId="0" fontId="100" fillId="61" borderId="311" xfId="35" applyFont="1" applyFill="1" applyBorder="1" applyAlignment="1">
      <alignment horizontal="right" vertical="center" wrapText="1"/>
    </xf>
    <xf numFmtId="0" fontId="100" fillId="61" borderId="153" xfId="35" applyFont="1" applyFill="1" applyBorder="1" applyAlignment="1">
      <alignment horizontal="left" vertical="center"/>
    </xf>
    <xf numFmtId="0" fontId="100" fillId="61" borderId="154" xfId="35" applyFont="1" applyFill="1" applyBorder="1" applyAlignment="1">
      <alignment horizontal="left" vertical="center"/>
    </xf>
    <xf numFmtId="0" fontId="138" fillId="99" borderId="312" xfId="35" applyFont="1" applyFill="1" applyBorder="1" applyAlignment="1">
      <alignment horizontal="right" vertical="center"/>
    </xf>
    <xf numFmtId="0" fontId="138" fillId="99" borderId="23" xfId="35" applyFont="1" applyFill="1" applyBorder="1" applyAlignment="1">
      <alignment horizontal="left" vertical="center"/>
    </xf>
    <xf numFmtId="0" fontId="138" fillId="99" borderId="313" xfId="35" applyFont="1" applyFill="1" applyBorder="1" applyAlignment="1">
      <alignment horizontal="left" vertical="center"/>
    </xf>
    <xf numFmtId="0" fontId="100" fillId="37" borderId="287" xfId="35" applyFont="1" applyFill="1" applyBorder="1" applyAlignment="1">
      <alignment horizontal="right" vertical="center"/>
    </xf>
    <xf numFmtId="0" fontId="100" fillId="37" borderId="179" xfId="35" applyFont="1" applyFill="1" applyBorder="1" applyAlignment="1">
      <alignment horizontal="left" vertical="center"/>
    </xf>
    <xf numFmtId="0" fontId="100" fillId="37" borderId="290" xfId="35" applyFont="1" applyFill="1" applyBorder="1" applyAlignment="1">
      <alignment horizontal="left" vertical="center"/>
    </xf>
    <xf numFmtId="0" fontId="138" fillId="111" borderId="312" xfId="35" applyFont="1" applyFill="1" applyBorder="1" applyAlignment="1">
      <alignment horizontal="right" vertical="center"/>
    </xf>
    <xf numFmtId="0" fontId="104" fillId="105" borderId="298" xfId="35" applyFont="1" applyFill="1" applyBorder="1" applyAlignment="1">
      <alignment horizontal="center" vertical="center"/>
    </xf>
    <xf numFmtId="9" fontId="42" fillId="0" borderId="225" xfId="97" applyNumberFormat="1" applyFont="1" applyBorder="1" applyAlignment="1" applyProtection="1">
      <alignment horizontal="center" vertical="center"/>
      <protection locked="0"/>
    </xf>
    <xf numFmtId="0" fontId="138" fillId="111" borderId="23" xfId="35" applyFont="1" applyFill="1" applyBorder="1" applyAlignment="1">
      <alignment horizontal="left" vertical="center"/>
    </xf>
    <xf numFmtId="0" fontId="138" fillId="111" borderId="313" xfId="35" applyFont="1" applyFill="1" applyBorder="1" applyAlignment="1">
      <alignment horizontal="left" vertical="center"/>
    </xf>
    <xf numFmtId="0" fontId="159" fillId="80" borderId="287" xfId="59" applyFont="1" applyFill="1" applyBorder="1" applyAlignment="1">
      <alignment horizontal="right" vertical="center" wrapText="1"/>
    </xf>
    <xf numFmtId="0" fontId="159" fillId="80" borderId="179" xfId="59" applyFont="1" applyFill="1" applyBorder="1" applyAlignment="1">
      <alignment horizontal="left" vertical="center"/>
    </xf>
    <xf numFmtId="0" fontId="159" fillId="80" borderId="290" xfId="59" applyFont="1" applyFill="1" applyBorder="1" applyAlignment="1">
      <alignment horizontal="left" vertical="center"/>
    </xf>
    <xf numFmtId="0" fontId="76" fillId="129" borderId="287" xfId="35" applyFont="1" applyFill="1" applyBorder="1" applyAlignment="1">
      <alignment horizontal="right" vertical="center" wrapText="1"/>
    </xf>
    <xf numFmtId="0" fontId="104" fillId="105" borderId="314" xfId="35" applyFont="1" applyFill="1" applyBorder="1" applyAlignment="1">
      <alignment horizontal="center" vertical="center"/>
    </xf>
    <xf numFmtId="173" fontId="43" fillId="0" borderId="267" xfId="96" applyNumberFormat="1" applyFont="1" applyBorder="1" applyAlignment="1">
      <alignment horizontal="center" vertical="center"/>
    </xf>
    <xf numFmtId="0" fontId="76" fillId="129" borderId="179" xfId="35" applyFont="1" applyFill="1" applyBorder="1" applyAlignment="1">
      <alignment horizontal="left" vertical="center"/>
    </xf>
    <xf numFmtId="0" fontId="76" fillId="129" borderId="290" xfId="35" applyFont="1" applyFill="1" applyBorder="1" applyAlignment="1">
      <alignment horizontal="left" vertical="center"/>
    </xf>
    <xf numFmtId="0" fontId="146" fillId="71" borderId="287" xfId="35" applyFont="1" applyFill="1" applyBorder="1" applyAlignment="1">
      <alignment horizontal="right" vertical="center" wrapText="1"/>
    </xf>
    <xf numFmtId="0" fontId="475" fillId="105" borderId="306" xfId="35" applyFont="1" applyFill="1" applyBorder="1" applyAlignment="1">
      <alignment horizontal="center" vertical="center"/>
    </xf>
    <xf numFmtId="0" fontId="146" fillId="71" borderId="179" xfId="35" applyFont="1" applyFill="1" applyBorder="1" applyAlignment="1">
      <alignment horizontal="left" vertical="center"/>
    </xf>
    <xf numFmtId="0" fontId="146" fillId="71" borderId="290" xfId="35" applyFont="1" applyFill="1" applyBorder="1" applyAlignment="1">
      <alignment horizontal="left" vertical="center"/>
    </xf>
    <xf numFmtId="0" fontId="476" fillId="55" borderId="306" xfId="35" applyFont="1" applyFill="1" applyBorder="1" applyAlignment="1">
      <alignment horizontal="center" vertical="center"/>
    </xf>
    <xf numFmtId="0" fontId="476" fillId="55" borderId="308" xfId="35" applyFont="1" applyFill="1" applyBorder="1" applyAlignment="1">
      <alignment horizontal="center" vertical="center"/>
    </xf>
    <xf numFmtId="0" fontId="146" fillId="61" borderId="300" xfId="35" applyFont="1" applyFill="1" applyBorder="1" applyAlignment="1">
      <alignment horizontal="right" vertical="center" wrapText="1"/>
    </xf>
    <xf numFmtId="0" fontId="475" fillId="105" borderId="314" xfId="35" applyFont="1" applyFill="1" applyBorder="1" applyAlignment="1">
      <alignment horizontal="center" vertical="center"/>
    </xf>
    <xf numFmtId="0" fontId="146" fillId="61" borderId="252" xfId="35" applyFont="1" applyFill="1" applyBorder="1" applyAlignment="1">
      <alignment horizontal="left" vertical="center"/>
    </xf>
    <xf numFmtId="0" fontId="146" fillId="61" borderId="302" xfId="35" applyFont="1" applyFill="1" applyBorder="1" applyAlignment="1">
      <alignment horizontal="left" vertical="center"/>
    </xf>
    <xf numFmtId="0" fontId="476" fillId="55" borderId="314" xfId="35" applyFont="1" applyFill="1" applyBorder="1" applyAlignment="1">
      <alignment horizontal="center" vertical="center"/>
    </xf>
    <xf numFmtId="0" fontId="476" fillId="55" borderId="315" xfId="35" applyFont="1" applyFill="1" applyBorder="1" applyAlignment="1">
      <alignment horizontal="center" vertical="center"/>
    </xf>
    <xf numFmtId="0" fontId="2" fillId="0" borderId="13" xfId="95" applyBorder="1" applyAlignment="1">
      <alignment vertical="center"/>
    </xf>
    <xf numFmtId="0" fontId="2" fillId="0" borderId="13" xfId="95" applyBorder="1" applyAlignment="1">
      <alignment horizontal="center" vertical="center"/>
    </xf>
    <xf numFmtId="9" fontId="2" fillId="0" borderId="20" xfId="95" applyNumberFormat="1" applyBorder="1" applyAlignment="1">
      <alignment horizontal="center" vertical="center"/>
    </xf>
    <xf numFmtId="0" fontId="2" fillId="0" borderId="20" xfId="95" applyBorder="1" applyAlignment="1">
      <alignment vertical="center"/>
    </xf>
    <xf numFmtId="0" fontId="58" fillId="27" borderId="9" xfId="35" applyFont="1" applyFill="1" applyBorder="1" applyAlignment="1">
      <alignment horizontal="center" vertical="center" wrapText="1"/>
    </xf>
    <xf numFmtId="0" fontId="62" fillId="0" borderId="23" xfId="35" applyFont="1" applyBorder="1" applyAlignment="1">
      <alignment horizontal="center" vertical="center"/>
    </xf>
    <xf numFmtId="0" fontId="104" fillId="105" borderId="13" xfId="35" applyFont="1" applyFill="1" applyBorder="1" applyAlignment="1">
      <alignment horizontal="center" vertical="center"/>
    </xf>
    <xf numFmtId="0" fontId="2" fillId="64" borderId="222" xfId="95" applyFill="1" applyBorder="1" applyAlignment="1">
      <alignment vertical="center"/>
    </xf>
    <xf numFmtId="0" fontId="2" fillId="64" borderId="226" xfId="95" applyFill="1" applyBorder="1" applyAlignment="1">
      <alignment vertical="center"/>
    </xf>
    <xf numFmtId="0" fontId="195" fillId="0" borderId="317" xfId="95" applyFont="1" applyBorder="1" applyAlignment="1">
      <alignment horizontal="center" vertical="center"/>
    </xf>
    <xf numFmtId="0" fontId="477" fillId="92" borderId="317" xfId="95" applyFont="1" applyFill="1" applyBorder="1" applyAlignment="1">
      <alignment horizontal="center" vertical="center"/>
    </xf>
    <xf numFmtId="0" fontId="478" fillId="92" borderId="317" xfId="95" applyFont="1" applyFill="1" applyBorder="1" applyAlignment="1">
      <alignment horizontal="center" vertical="center"/>
    </xf>
    <xf numFmtId="0" fontId="62" fillId="45" borderId="42" xfId="35" applyFont="1" applyFill="1" applyBorder="1" applyAlignment="1">
      <alignment horizontal="left" vertical="center"/>
    </xf>
    <xf numFmtId="0" fontId="2" fillId="0" borderId="318" xfId="95" applyBorder="1" applyAlignment="1">
      <alignment vertical="center"/>
    </xf>
    <xf numFmtId="0" fontId="203" fillId="55" borderId="104" xfId="95" applyFont="1" applyFill="1" applyBorder="1" applyAlignment="1">
      <alignment horizontal="center" vertical="center"/>
    </xf>
    <xf numFmtId="0" fontId="199" fillId="92" borderId="104" xfId="95" applyFont="1" applyFill="1" applyBorder="1" applyAlignment="1">
      <alignment horizontal="center" vertical="center"/>
    </xf>
    <xf numFmtId="0" fontId="197" fillId="92" borderId="104" xfId="95" applyFont="1" applyFill="1" applyBorder="1" applyAlignment="1">
      <alignment horizontal="center" vertical="center"/>
    </xf>
    <xf numFmtId="0" fontId="203" fillId="55" borderId="160" xfId="95" applyFont="1" applyFill="1" applyBorder="1" applyAlignment="1">
      <alignment horizontal="center" vertical="center"/>
    </xf>
    <xf numFmtId="0" fontId="199" fillId="92" borderId="160" xfId="95" applyFont="1" applyFill="1" applyBorder="1" applyAlignment="1">
      <alignment horizontal="center" vertical="center"/>
    </xf>
    <xf numFmtId="0" fontId="197" fillId="92" borderId="160" xfId="95" applyFont="1" applyFill="1" applyBorder="1" applyAlignment="1">
      <alignment horizontal="center" vertical="center"/>
    </xf>
    <xf numFmtId="0" fontId="128" fillId="92" borderId="186" xfId="95" applyFont="1" applyFill="1" applyBorder="1" applyAlignment="1">
      <alignment horizontal="left" vertical="center" wrapText="1"/>
    </xf>
    <xf numFmtId="0" fontId="203" fillId="55" borderId="159" xfId="95" applyFont="1" applyFill="1" applyBorder="1" applyAlignment="1">
      <alignment horizontal="center" vertical="center"/>
    </xf>
    <xf numFmtId="0" fontId="199" fillId="92" borderId="159" xfId="95" applyFont="1" applyFill="1" applyBorder="1" applyAlignment="1">
      <alignment horizontal="center" vertical="center"/>
    </xf>
    <xf numFmtId="0" fontId="197" fillId="92" borderId="159" xfId="95" applyFont="1" applyFill="1" applyBorder="1" applyAlignment="1">
      <alignment horizontal="center" vertical="center"/>
    </xf>
    <xf numFmtId="0" fontId="479" fillId="55" borderId="55" xfId="95" applyFont="1" applyFill="1" applyBorder="1" applyAlignment="1">
      <alignment horizontal="center" vertical="center"/>
    </xf>
    <xf numFmtId="0" fontId="199" fillId="92" borderId="55" xfId="95" applyFont="1" applyFill="1" applyBorder="1" applyAlignment="1">
      <alignment horizontal="center"/>
    </xf>
    <xf numFmtId="0" fontId="197" fillId="92" borderId="55" xfId="95" applyFont="1" applyFill="1" applyBorder="1" applyAlignment="1">
      <alignment horizontal="center" vertical="center"/>
    </xf>
    <xf numFmtId="0" fontId="474" fillId="92" borderId="186" xfId="95" applyFont="1" applyFill="1" applyBorder="1" applyAlignment="1">
      <alignment vertical="center" wrapText="1"/>
    </xf>
    <xf numFmtId="0" fontId="198" fillId="55" borderId="104" xfId="95" applyFont="1" applyFill="1" applyBorder="1" applyAlignment="1">
      <alignment horizontal="center" vertical="center"/>
    </xf>
    <xf numFmtId="0" fontId="202" fillId="55" borderId="160" xfId="95" applyFont="1" applyFill="1" applyBorder="1" applyAlignment="1">
      <alignment horizontal="center" vertical="center"/>
    </xf>
    <xf numFmtId="0" fontId="76" fillId="92" borderId="186" xfId="95" applyFont="1" applyFill="1" applyBorder="1" applyAlignment="1">
      <alignment vertical="center" wrapText="1"/>
    </xf>
    <xf numFmtId="0" fontId="199" fillId="55" borderId="104" xfId="95" applyFont="1" applyFill="1" applyBorder="1" applyAlignment="1">
      <alignment horizontal="center" vertical="center"/>
    </xf>
    <xf numFmtId="0" fontId="197" fillId="55" borderId="160" xfId="95" applyFont="1" applyFill="1" applyBorder="1" applyAlignment="1">
      <alignment horizontal="center" vertical="center"/>
    </xf>
    <xf numFmtId="0" fontId="197" fillId="55" borderId="159" xfId="95" applyFont="1" applyFill="1" applyBorder="1" applyAlignment="1">
      <alignment horizontal="center" vertical="center"/>
    </xf>
    <xf numFmtId="0" fontId="197" fillId="55" borderId="104" xfId="95" applyFont="1" applyFill="1" applyBorder="1" applyAlignment="1">
      <alignment horizontal="center" vertical="center"/>
    </xf>
    <xf numFmtId="0" fontId="197" fillId="55" borderId="55" xfId="95" applyFont="1" applyFill="1" applyBorder="1" applyAlignment="1">
      <alignment horizontal="center" vertical="center"/>
    </xf>
    <xf numFmtId="0" fontId="199" fillId="92" borderId="55" xfId="95" applyFont="1" applyFill="1" applyBorder="1" applyAlignment="1">
      <alignment horizontal="center" vertical="center"/>
    </xf>
    <xf numFmtId="0" fontId="2" fillId="0" borderId="223" xfId="95" applyBorder="1"/>
    <xf numFmtId="0" fontId="2" fillId="0" borderId="20" xfId="95" applyBorder="1"/>
    <xf numFmtId="0" fontId="57" fillId="0" borderId="31" xfId="35" applyFont="1" applyBorder="1" applyAlignment="1">
      <alignment horizontal="center" vertical="center" wrapText="1"/>
    </xf>
    <xf numFmtId="0" fontId="62" fillId="45" borderId="44" xfId="35" applyFont="1" applyFill="1" applyBorder="1" applyAlignment="1">
      <alignment horizontal="left" vertical="center"/>
    </xf>
    <xf numFmtId="0" fontId="2" fillId="0" borderId="26" xfId="95" applyBorder="1" applyAlignment="1">
      <alignment vertical="center"/>
    </xf>
    <xf numFmtId="0" fontId="482" fillId="0" borderId="319" xfId="35" applyFont="1" applyBorder="1" applyAlignment="1">
      <alignment horizontal="center" vertical="center" wrapText="1"/>
    </xf>
    <xf numFmtId="186" fontId="229" fillId="0" borderId="237" xfId="35" applyNumberFormat="1" applyFont="1" applyBorder="1" applyAlignment="1">
      <alignment horizontal="center" vertical="center" wrapText="1"/>
    </xf>
    <xf numFmtId="186" fontId="444" fillId="1315" borderId="0" xfId="35" applyNumberFormat="1" applyFont="1" applyFill="1" applyAlignment="1">
      <alignment horizontal="center" vertical="center" wrapText="1"/>
    </xf>
    <xf numFmtId="0" fontId="15" fillId="1315" borderId="187" xfId="35" applyFill="1" applyBorder="1" applyAlignment="1">
      <alignment vertical="center" wrapText="1"/>
    </xf>
    <xf numFmtId="0" fontId="482" fillId="0" borderId="320" xfId="35" applyFont="1" applyBorder="1" applyAlignment="1">
      <alignment horizontal="center" vertical="center" wrapText="1"/>
    </xf>
    <xf numFmtId="186" fontId="229" fillId="0" borderId="264" xfId="35" applyNumberFormat="1" applyFont="1" applyBorder="1" applyAlignment="1">
      <alignment horizontal="center" vertical="center" wrapText="1"/>
    </xf>
    <xf numFmtId="0" fontId="2" fillId="0" borderId="226" xfId="95" applyBorder="1"/>
    <xf numFmtId="0" fontId="2" fillId="0" borderId="155" xfId="95" applyBorder="1"/>
    <xf numFmtId="0" fontId="2" fillId="0" borderId="34" xfId="95" applyBorder="1"/>
    <xf numFmtId="0" fontId="483" fillId="0" borderId="316" xfId="98" applyFont="1" applyBorder="1" applyAlignment="1">
      <alignment horizontal="right" vertical="center"/>
    </xf>
    <xf numFmtId="0" fontId="195" fillId="0" borderId="55" xfId="98" applyFont="1" applyBorder="1" applyAlignment="1">
      <alignment horizontal="center" vertical="center"/>
    </xf>
    <xf numFmtId="0" fontId="484" fillId="0" borderId="55" xfId="98" applyFont="1" applyBorder="1" applyAlignment="1">
      <alignment horizontal="center" vertical="center"/>
    </xf>
    <xf numFmtId="0" fontId="485" fillId="0" borderId="324" xfId="98" applyFont="1" applyBorder="1" applyAlignment="1">
      <alignment horizontal="center" vertical="center"/>
    </xf>
    <xf numFmtId="0" fontId="486" fillId="57" borderId="316" xfId="98" applyFont="1" applyFill="1" applyBorder="1" applyAlignment="1">
      <alignment vertical="center"/>
    </xf>
    <xf numFmtId="0" fontId="197" fillId="0" borderId="55" xfId="98" applyFont="1" applyBorder="1" applyAlignment="1">
      <alignment horizontal="center" vertical="center"/>
    </xf>
    <xf numFmtId="0" fontId="487" fillId="105" borderId="55" xfId="98" applyFont="1" applyFill="1" applyBorder="1" applyAlignment="1">
      <alignment horizontal="center" vertical="center"/>
    </xf>
    <xf numFmtId="0" fontId="197" fillId="0" borderId="324" xfId="98" applyFont="1" applyBorder="1" applyAlignment="1">
      <alignment horizontal="center" vertical="center"/>
    </xf>
    <xf numFmtId="0" fontId="198" fillId="48" borderId="316" xfId="98" applyFont="1" applyFill="1" applyBorder="1" applyAlignment="1">
      <alignment vertical="center"/>
    </xf>
    <xf numFmtId="0" fontId="197" fillId="48" borderId="316" xfId="98" applyFont="1" applyFill="1" applyBorder="1" applyAlignment="1">
      <alignment vertical="center"/>
    </xf>
    <xf numFmtId="0" fontId="199" fillId="61" borderId="316" xfId="98" applyFont="1" applyFill="1" applyBorder="1" applyAlignment="1">
      <alignment vertical="center"/>
    </xf>
    <xf numFmtId="0" fontId="197" fillId="65" borderId="316" xfId="98" applyFont="1" applyFill="1" applyBorder="1" applyAlignment="1">
      <alignment vertical="center"/>
    </xf>
    <xf numFmtId="0" fontId="200" fillId="65" borderId="316" xfId="98" applyFont="1" applyFill="1" applyBorder="1" applyAlignment="1">
      <alignment vertical="center"/>
    </xf>
    <xf numFmtId="0" fontId="200" fillId="106" borderId="316" xfId="98" applyFont="1" applyFill="1" applyBorder="1" applyAlignment="1">
      <alignment vertical="center"/>
    </xf>
    <xf numFmtId="0" fontId="197" fillId="67" borderId="316" xfId="98" applyFont="1" applyFill="1" applyBorder="1" applyAlignment="1">
      <alignment vertical="center"/>
    </xf>
    <xf numFmtId="0" fontId="197" fillId="64" borderId="316" xfId="98" applyFont="1" applyFill="1" applyBorder="1" applyAlignment="1">
      <alignment vertical="center"/>
    </xf>
    <xf numFmtId="0" fontId="196" fillId="81" borderId="316" xfId="98" applyFont="1" applyFill="1" applyBorder="1" applyAlignment="1">
      <alignment vertical="center"/>
    </xf>
    <xf numFmtId="0" fontId="196" fillId="80" borderId="316" xfId="98" applyFont="1" applyFill="1" applyBorder="1" applyAlignment="1">
      <alignment vertical="center"/>
    </xf>
    <xf numFmtId="0" fontId="202" fillId="70" borderId="316" xfId="98" applyFont="1" applyFill="1" applyBorder="1" applyAlignment="1">
      <alignment vertical="center"/>
    </xf>
    <xf numFmtId="0" fontId="203" fillId="48" borderId="316" xfId="98" applyFont="1" applyFill="1" applyBorder="1" applyAlignment="1">
      <alignment vertical="center"/>
    </xf>
    <xf numFmtId="0" fontId="197" fillId="71" borderId="316" xfId="98" applyFont="1" applyFill="1" applyBorder="1" applyAlignment="1">
      <alignment vertical="center"/>
    </xf>
    <xf numFmtId="0" fontId="196" fillId="57" borderId="316" xfId="98" applyFont="1" applyFill="1" applyBorder="1" applyAlignment="1">
      <alignment vertical="center"/>
    </xf>
    <xf numFmtId="0" fontId="126" fillId="0" borderId="13" xfId="95" applyFont="1" applyBorder="1" applyAlignment="1">
      <alignment horizontal="right"/>
    </xf>
    <xf numFmtId="0" fontId="2" fillId="0" borderId="32" xfId="98" applyBorder="1" applyAlignment="1">
      <alignment vertical="center"/>
    </xf>
    <xf numFmtId="0" fontId="135" fillId="0" borderId="312" xfId="99" applyFont="1" applyBorder="1" applyAlignment="1">
      <alignment horizontal="center" vertical="center" wrapText="1"/>
    </xf>
    <xf numFmtId="0" fontId="15" fillId="0" borderId="223" xfId="99" applyBorder="1" applyAlignment="1">
      <alignment horizontal="center" vertical="center" wrapText="1"/>
    </xf>
    <xf numFmtId="0" fontId="15" fillId="0" borderId="156" xfId="99" applyBorder="1" applyAlignment="1">
      <alignment horizontal="center" vertical="center" wrapText="1"/>
    </xf>
    <xf numFmtId="0" fontId="159" fillId="81" borderId="0" xfId="95" applyFont="1" applyFill="1" applyAlignment="1">
      <alignment vertical="center"/>
    </xf>
    <xf numFmtId="0" fontId="159" fillId="81" borderId="20" xfId="95" applyFont="1" applyFill="1" applyBorder="1" applyAlignment="1">
      <alignment vertical="center"/>
    </xf>
    <xf numFmtId="0" fontId="489" fillId="43" borderId="287" xfId="99" applyFont="1" applyFill="1" applyBorder="1" applyAlignment="1">
      <alignment vertical="center" wrapText="1"/>
    </xf>
    <xf numFmtId="0" fontId="482" fillId="0" borderId="140" xfId="99" applyFont="1" applyBorder="1" applyAlignment="1">
      <alignment horizontal="center" vertical="center" wrapText="1"/>
    </xf>
    <xf numFmtId="0" fontId="482" fillId="0" borderId="319" xfId="99" applyFont="1" applyBorder="1" applyAlignment="1">
      <alignment horizontal="center" vertical="center" wrapText="1"/>
    </xf>
    <xf numFmtId="186" fontId="229" fillId="0" borderId="237" xfId="99" applyNumberFormat="1" applyFont="1" applyBorder="1" applyAlignment="1">
      <alignment horizontal="center" vertical="center" wrapText="1"/>
    </xf>
    <xf numFmtId="186" fontId="444" fillId="1316" borderId="0" xfId="99" applyNumberFormat="1" applyFont="1" applyFill="1" applyAlignment="1">
      <alignment horizontal="center" vertical="center" wrapText="1"/>
    </xf>
    <xf numFmtId="0" fontId="15" fillId="1315" borderId="187" xfId="99" applyFill="1" applyBorder="1" applyAlignment="1">
      <alignment vertical="center" wrapText="1"/>
    </xf>
    <xf numFmtId="0" fontId="219" fillId="43" borderId="287" xfId="99" applyFont="1" applyFill="1" applyBorder="1" applyAlignment="1">
      <alignment vertical="center" wrapText="1"/>
    </xf>
    <xf numFmtId="0" fontId="490" fillId="43" borderId="287" xfId="99" applyFont="1" applyFill="1" applyBorder="1" applyAlignment="1">
      <alignment vertical="center" wrapText="1"/>
    </xf>
    <xf numFmtId="0" fontId="491" fillId="61" borderId="287" xfId="99" applyFont="1" applyFill="1" applyBorder="1" applyAlignment="1">
      <alignment vertical="center" wrapText="1"/>
    </xf>
    <xf numFmtId="0" fontId="15" fillId="30" borderId="287" xfId="99" applyFill="1" applyBorder="1" applyAlignment="1">
      <alignment vertical="center" wrapText="1"/>
    </xf>
    <xf numFmtId="0" fontId="290" fillId="57" borderId="287" xfId="99" applyFont="1" applyFill="1" applyBorder="1" applyAlignment="1">
      <alignment vertical="center" wrapText="1"/>
    </xf>
    <xf numFmtId="0" fontId="15" fillId="31" borderId="287" xfId="99" applyFill="1" applyBorder="1" applyAlignment="1">
      <alignment vertical="center" wrapText="1"/>
    </xf>
    <xf numFmtId="0" fontId="2" fillId="64" borderId="223" xfId="95" applyFill="1" applyBorder="1" applyAlignment="1">
      <alignment vertical="center"/>
    </xf>
    <xf numFmtId="0" fontId="15" fillId="65" borderId="287" xfId="99" applyFill="1" applyBorder="1" applyAlignment="1">
      <alignment vertical="center" wrapText="1"/>
    </xf>
    <xf numFmtId="0" fontId="492" fillId="32" borderId="287" xfId="99" applyFont="1" applyFill="1" applyBorder="1" applyAlignment="1">
      <alignment vertical="center" wrapText="1"/>
    </xf>
    <xf numFmtId="0" fontId="492" fillId="81" borderId="287" xfId="99" applyFont="1" applyFill="1" applyBorder="1" applyAlignment="1">
      <alignment vertical="center" wrapText="1"/>
    </xf>
    <xf numFmtId="0" fontId="15" fillId="70" borderId="311" xfId="99" applyFill="1" applyBorder="1" applyAlignment="1">
      <alignment vertical="center" wrapText="1"/>
    </xf>
    <xf numFmtId="0" fontId="482" fillId="0" borderId="151" xfId="99" applyFont="1" applyBorder="1" applyAlignment="1">
      <alignment horizontal="center" vertical="center" wrapText="1"/>
    </xf>
    <xf numFmtId="0" fontId="482" fillId="0" borderId="320" xfId="99" applyFont="1" applyBorder="1" applyAlignment="1">
      <alignment horizontal="center" vertical="center" wrapText="1"/>
    </xf>
    <xf numFmtId="186" fontId="229" fillId="0" borderId="264" xfId="99" applyNumberFormat="1" applyFont="1" applyBorder="1" applyAlignment="1">
      <alignment horizontal="center" vertical="center" wrapText="1"/>
    </xf>
    <xf numFmtId="0" fontId="2" fillId="1314" borderId="0" xfId="95" applyFill="1" applyAlignment="1">
      <alignment vertical="center" wrapText="1"/>
    </xf>
    <xf numFmtId="0" fontId="2" fillId="1314" borderId="20" xfId="95" applyFill="1" applyBorder="1" applyAlignment="1">
      <alignment vertical="center" wrapText="1"/>
    </xf>
    <xf numFmtId="0" fontId="43" fillId="27" borderId="325" xfId="35" applyFont="1" applyFill="1" applyBorder="1" applyAlignment="1">
      <alignment horizontal="center" vertical="center"/>
    </xf>
    <xf numFmtId="0" fontId="117" fillId="0" borderId="42" xfId="35" applyFont="1" applyBorder="1" applyAlignment="1">
      <alignment horizontal="center" vertical="center" wrapText="1"/>
    </xf>
    <xf numFmtId="183" fontId="85" fillId="25" borderId="43" xfId="35" applyNumberFormat="1" applyFont="1" applyFill="1" applyBorder="1" applyAlignment="1">
      <alignment horizontal="center" vertical="center"/>
    </xf>
    <xf numFmtId="0" fontId="58" fillId="78" borderId="126" xfId="96" applyFont="1" applyFill="1" applyBorder="1" applyAlignment="1">
      <alignment horizontal="center" vertical="center"/>
    </xf>
    <xf numFmtId="0" fontId="493" fillId="0" borderId="252" xfId="35" applyFont="1" applyBorder="1" applyAlignment="1">
      <alignment horizontal="center" vertical="center" wrapText="1"/>
    </xf>
    <xf numFmtId="183" fontId="154" fillId="25" borderId="293" xfId="35" applyNumberFormat="1" applyFont="1" applyFill="1" applyBorder="1" applyAlignment="1">
      <alignment horizontal="center" vertical="center"/>
    </xf>
    <xf numFmtId="0" fontId="62" fillId="0" borderId="289" xfId="35" applyFont="1" applyBorder="1" applyAlignment="1">
      <alignment horizontal="center" vertical="center" wrapText="1"/>
    </xf>
    <xf numFmtId="0" fontId="62" fillId="48" borderId="126" xfId="35" applyFont="1" applyFill="1" applyBorder="1" applyAlignment="1">
      <alignment horizontal="center" vertical="center"/>
    </xf>
    <xf numFmtId="187" fontId="42" fillId="0" borderId="20" xfId="97" applyNumberFormat="1" applyFont="1" applyBorder="1" applyAlignment="1" applyProtection="1">
      <alignment horizontal="center" vertical="center"/>
      <protection locked="0"/>
    </xf>
    <xf numFmtId="173" fontId="43" fillId="27" borderId="0" xfId="96" applyNumberFormat="1" applyFont="1" applyFill="1" applyAlignment="1">
      <alignment horizontal="center" vertical="center"/>
    </xf>
    <xf numFmtId="185" fontId="42" fillId="0" borderId="20" xfId="35" applyNumberFormat="1" applyFont="1" applyBorder="1" applyAlignment="1">
      <alignment horizontal="center" vertical="center"/>
    </xf>
    <xf numFmtId="0" fontId="154" fillId="92" borderId="186" xfId="95" applyFont="1" applyFill="1" applyBorder="1" applyAlignment="1">
      <alignment vertical="center"/>
    </xf>
    <xf numFmtId="0" fontId="124" fillId="61" borderId="126" xfId="35" applyFont="1" applyFill="1" applyBorder="1" applyAlignment="1">
      <alignment horizontal="center" vertical="center"/>
    </xf>
    <xf numFmtId="0" fontId="62" fillId="65" borderId="126" xfId="35" applyFont="1" applyFill="1" applyBorder="1" applyAlignment="1">
      <alignment horizontal="center" vertical="center"/>
    </xf>
    <xf numFmtId="0" fontId="68" fillId="52" borderId="126" xfId="35" applyFont="1" applyFill="1" applyBorder="1" applyAlignment="1">
      <alignment horizontal="center" vertical="center"/>
    </xf>
    <xf numFmtId="0" fontId="62" fillId="106" borderId="126" xfId="35" applyFont="1" applyFill="1" applyBorder="1" applyAlignment="1">
      <alignment horizontal="center" vertical="center"/>
    </xf>
    <xf numFmtId="173" fontId="43" fillId="27" borderId="44" xfId="96" applyNumberFormat="1" applyFont="1" applyFill="1" applyBorder="1" applyAlignment="1">
      <alignment horizontal="center" vertical="center"/>
    </xf>
    <xf numFmtId="185" fontId="42" fillId="0" borderId="225" xfId="35" applyNumberFormat="1" applyFont="1" applyBorder="1" applyAlignment="1">
      <alignment horizontal="center" vertical="center"/>
    </xf>
    <xf numFmtId="0" fontId="42" fillId="0" borderId="328" xfId="35" applyFont="1" applyBorder="1" applyAlignment="1">
      <alignment horizontal="center" vertical="center"/>
    </xf>
    <xf numFmtId="188" fontId="62" fillId="0" borderId="32" xfId="35" applyNumberFormat="1" applyFont="1" applyBorder="1" applyAlignment="1">
      <alignment horizontal="centerContinuous" vertical="center"/>
    </xf>
    <xf numFmtId="9" fontId="392" fillId="0" borderId="34" xfId="95" applyNumberFormat="1" applyFont="1" applyBorder="1" applyAlignment="1">
      <alignment horizontal="center" vertical="center"/>
    </xf>
    <xf numFmtId="173" fontId="43" fillId="45" borderId="155" xfId="35" applyNumberFormat="1" applyFont="1" applyFill="1" applyBorder="1" applyAlignment="1">
      <alignment vertical="center"/>
    </xf>
    <xf numFmtId="189" fontId="43" fillId="45" borderId="34" xfId="35" applyNumberFormat="1" applyFont="1" applyFill="1" applyBorder="1" applyAlignment="1">
      <alignment vertical="center"/>
    </xf>
    <xf numFmtId="0" fontId="494" fillId="0" borderId="0" xfId="95" applyFont="1" applyAlignment="1">
      <alignment horizontal="left" vertical="center"/>
    </xf>
    <xf numFmtId="0" fontId="470" fillId="81" borderId="126" xfId="96" applyFont="1" applyFill="1" applyBorder="1" applyAlignment="1">
      <alignment horizontal="center" vertical="center"/>
    </xf>
    <xf numFmtId="183" fontId="85" fillId="25" borderId="293" xfId="35" applyNumberFormat="1" applyFont="1" applyFill="1" applyBorder="1" applyAlignment="1">
      <alignment horizontal="center" vertical="center"/>
    </xf>
    <xf numFmtId="0" fontId="471" fillId="48" borderId="222" xfId="95" applyFont="1" applyFill="1" applyBorder="1" applyAlignment="1">
      <alignment vertical="center"/>
    </xf>
    <xf numFmtId="0" fontId="48" fillId="48" borderId="186" xfId="95" applyFont="1" applyFill="1" applyBorder="1" applyAlignment="1">
      <alignment vertical="center"/>
    </xf>
    <xf numFmtId="0" fontId="2" fillId="48" borderId="223" xfId="95" applyFill="1" applyBorder="1"/>
    <xf numFmtId="0" fontId="64" fillId="48" borderId="223" xfId="35" applyFont="1" applyFill="1" applyBorder="1" applyAlignment="1">
      <alignment vertical="center"/>
    </xf>
    <xf numFmtId="0" fontId="64" fillId="48" borderId="224" xfId="35" applyFont="1" applyFill="1" applyBorder="1" applyAlignment="1">
      <alignment vertical="center"/>
    </xf>
    <xf numFmtId="0" fontId="2" fillId="48" borderId="0" xfId="95" applyFill="1" applyBorder="1"/>
    <xf numFmtId="0" fontId="64" fillId="48" borderId="0" xfId="35" applyFont="1" applyFill="1" applyBorder="1" applyAlignment="1">
      <alignment vertical="center"/>
    </xf>
    <xf numFmtId="0" fontId="64" fillId="48" borderId="187" xfId="35" applyFont="1" applyFill="1" applyBorder="1" applyAlignment="1">
      <alignment vertical="center"/>
    </xf>
    <xf numFmtId="0" fontId="58" fillId="48" borderId="0" xfId="35" applyFont="1" applyFill="1" applyBorder="1" applyAlignment="1">
      <alignment vertical="center" wrapText="1"/>
    </xf>
    <xf numFmtId="0" fontId="58" fillId="48" borderId="187" xfId="35" applyFont="1" applyFill="1" applyBorder="1" applyAlignment="1">
      <alignment vertical="center" wrapText="1"/>
    </xf>
    <xf numFmtId="0" fontId="48" fillId="48" borderId="24" xfId="95" applyFont="1" applyFill="1" applyBorder="1" applyAlignment="1">
      <alignment vertical="center"/>
    </xf>
    <xf numFmtId="0" fontId="58" fillId="48" borderId="267" xfId="35" applyFont="1" applyFill="1" applyBorder="1" applyAlignment="1">
      <alignment vertical="center" wrapText="1"/>
    </xf>
    <xf numFmtId="0" fontId="58" fillId="48" borderId="22" xfId="35" applyFont="1" applyFill="1" applyBorder="1" applyAlignment="1">
      <alignment vertical="center" wrapText="1"/>
    </xf>
    <xf numFmtId="0" fontId="10" fillId="48" borderId="223" xfId="65" applyFill="1" applyBorder="1"/>
    <xf numFmtId="0" fontId="10" fillId="48" borderId="224" xfId="65" applyFill="1" applyBorder="1"/>
    <xf numFmtId="0" fontId="208" fillId="48" borderId="186" xfId="65" applyFont="1" applyFill="1" applyBorder="1"/>
    <xf numFmtId="0" fontId="10" fillId="48" borderId="0" xfId="65" applyFill="1" applyBorder="1"/>
    <xf numFmtId="0" fontId="10" fillId="48" borderId="187" xfId="65" applyFill="1" applyBorder="1"/>
    <xf numFmtId="0" fontId="10" fillId="48" borderId="24" xfId="65" applyFill="1" applyBorder="1"/>
    <xf numFmtId="0" fontId="10" fillId="48" borderId="267" xfId="65" applyFill="1" applyBorder="1"/>
    <xf numFmtId="0" fontId="10" fillId="48" borderId="22" xfId="65" applyFill="1" applyBorder="1"/>
    <xf numFmtId="0" fontId="1" fillId="0" borderId="0" xfId="100"/>
    <xf numFmtId="0" fontId="468" fillId="0" borderId="0" xfId="100" applyFont="1" applyAlignment="1">
      <alignment horizontal="center" vertical="center"/>
    </xf>
    <xf numFmtId="0" fontId="1" fillId="48" borderId="0" xfId="100" applyFill="1"/>
    <xf numFmtId="0" fontId="392" fillId="92" borderId="0" xfId="100" applyFont="1" applyFill="1" applyAlignment="1">
      <alignment horizontal="center" vertical="center"/>
    </xf>
    <xf numFmtId="0" fontId="465" fillId="92" borderId="0" xfId="100" applyFont="1" applyFill="1"/>
    <xf numFmtId="0" fontId="471" fillId="92" borderId="222" xfId="100" applyFont="1" applyFill="1" applyBorder="1" applyAlignment="1">
      <alignment vertical="center"/>
    </xf>
    <xf numFmtId="0" fontId="1" fillId="92" borderId="223" xfId="100" applyFill="1" applyBorder="1"/>
    <xf numFmtId="0" fontId="1" fillId="92" borderId="224" xfId="100" applyFill="1" applyBorder="1"/>
    <xf numFmtId="0" fontId="1" fillId="92" borderId="0" xfId="100" applyFill="1"/>
    <xf numFmtId="0" fontId="1" fillId="92" borderId="187" xfId="100" applyFill="1" applyBorder="1"/>
    <xf numFmtId="0" fontId="104" fillId="92" borderId="186" xfId="100" applyFont="1" applyFill="1" applyBorder="1" applyAlignment="1">
      <alignment vertical="center"/>
    </xf>
    <xf numFmtId="0" fontId="76" fillId="92" borderId="186" xfId="100" applyFont="1" applyFill="1" applyBorder="1" applyAlignment="1">
      <alignment vertical="center"/>
    </xf>
    <xf numFmtId="0" fontId="48" fillId="92" borderId="186" xfId="100" applyFont="1" applyFill="1" applyBorder="1" applyAlignment="1">
      <alignment vertical="center"/>
    </xf>
    <xf numFmtId="0" fontId="1" fillId="92" borderId="186" xfId="100" applyFill="1" applyBorder="1"/>
    <xf numFmtId="0" fontId="1" fillId="92" borderId="330" xfId="100" applyFill="1" applyBorder="1"/>
    <xf numFmtId="0" fontId="1" fillId="92" borderId="267" xfId="100" applyFill="1" applyBorder="1"/>
    <xf numFmtId="0" fontId="1" fillId="92" borderId="329" xfId="100" applyFill="1" applyBorder="1"/>
    <xf numFmtId="0" fontId="42" fillId="44" borderId="334" xfId="35" applyFont="1" applyFill="1" applyBorder="1" applyAlignment="1">
      <alignment horizontal="center" vertical="center"/>
    </xf>
    <xf numFmtId="0" fontId="70" fillId="81" borderId="0" xfId="35" applyFont="1" applyFill="1" applyAlignment="1">
      <alignment vertical="center"/>
    </xf>
    <xf numFmtId="190" fontId="104" fillId="55" borderId="0" xfId="35" applyNumberFormat="1" applyFont="1" applyFill="1" applyAlignment="1">
      <alignment horizontal="center" vertical="center"/>
    </xf>
    <xf numFmtId="191" fontId="104" fillId="55" borderId="0" xfId="35" quotePrefix="1" applyNumberFormat="1" applyFont="1" applyFill="1" applyAlignment="1">
      <alignment horizontal="center" vertical="center"/>
    </xf>
    <xf numFmtId="0" fontId="497" fillId="105" borderId="0" xfId="35" quotePrefix="1" applyFont="1" applyFill="1" applyAlignment="1">
      <alignment horizontal="center" vertical="center"/>
    </xf>
    <xf numFmtId="0" fontId="48" fillId="0" borderId="65" xfId="35" applyFont="1" applyBorder="1" applyAlignment="1">
      <alignment horizontal="left" vertical="center" wrapText="1"/>
    </xf>
    <xf numFmtId="0" fontId="159" fillId="81" borderId="0" xfId="100" applyFont="1" applyFill="1" applyAlignment="1">
      <alignment horizontal="center" vertical="center"/>
    </xf>
    <xf numFmtId="0" fontId="91" fillId="92" borderId="186" xfId="100" applyFont="1" applyFill="1" applyBorder="1" applyAlignment="1">
      <alignment vertical="center"/>
    </xf>
    <xf numFmtId="0" fontId="159" fillId="57" borderId="337" xfId="35" applyFont="1" applyFill="1" applyBorder="1" applyAlignment="1">
      <alignment horizontal="right" vertical="center"/>
    </xf>
    <xf numFmtId="173" fontId="60" fillId="57" borderId="52" xfId="96" applyNumberFormat="1" applyFont="1" applyFill="1" applyBorder="1" applyAlignment="1">
      <alignment horizontal="center" vertical="center"/>
    </xf>
    <xf numFmtId="185" fontId="108" fillId="57" borderId="342" xfId="35" applyNumberFormat="1" applyFont="1" applyFill="1" applyBorder="1" applyAlignment="1">
      <alignment horizontal="left" vertical="center"/>
    </xf>
    <xf numFmtId="185" fontId="108" fillId="57" borderId="343" xfId="35" applyNumberFormat="1" applyFont="1" applyFill="1" applyBorder="1" applyAlignment="1">
      <alignment horizontal="left" vertical="center"/>
    </xf>
    <xf numFmtId="173" fontId="60" fillId="57" borderId="0" xfId="96" applyNumberFormat="1" applyFont="1" applyFill="1" applyAlignment="1">
      <alignment horizontal="center" vertical="center"/>
    </xf>
    <xf numFmtId="191" fontId="498" fillId="55" borderId="335" xfId="35" quotePrefix="1" applyNumberFormat="1" applyFont="1" applyFill="1" applyBorder="1" applyAlignment="1">
      <alignment horizontal="center" vertical="center"/>
    </xf>
    <xf numFmtId="0" fontId="497" fillId="105" borderId="335" xfId="35" quotePrefix="1" applyFont="1" applyFill="1" applyBorder="1" applyAlignment="1">
      <alignment horizontal="center" vertical="center"/>
    </xf>
    <xf numFmtId="0" fontId="497" fillId="105" borderId="336" xfId="35" quotePrefix="1" applyFont="1" applyFill="1" applyBorder="1" applyAlignment="1">
      <alignment horizontal="center" vertical="center"/>
    </xf>
    <xf numFmtId="0" fontId="499" fillId="105" borderId="336" xfId="35" quotePrefix="1" applyFont="1" applyFill="1" applyBorder="1" applyAlignment="1">
      <alignment horizontal="center" vertical="center"/>
    </xf>
    <xf numFmtId="0" fontId="76" fillId="77" borderId="337" xfId="35" applyFont="1" applyFill="1" applyBorder="1" applyAlignment="1">
      <alignment horizontal="right" vertical="center"/>
    </xf>
    <xf numFmtId="173" fontId="43" fillId="77" borderId="52" xfId="96" applyNumberFormat="1" applyFont="1" applyFill="1" applyBorder="1" applyAlignment="1">
      <alignment horizontal="center" vertical="center"/>
    </xf>
    <xf numFmtId="185" fontId="42" fillId="77" borderId="187" xfId="35" applyNumberFormat="1" applyFont="1" applyFill="1" applyBorder="1" applyAlignment="1">
      <alignment horizontal="left" vertical="center"/>
    </xf>
    <xf numFmtId="173" fontId="43" fillId="77" borderId="0" xfId="96" applyNumberFormat="1" applyFont="1" applyFill="1" applyAlignment="1">
      <alignment horizontal="center" vertical="center"/>
    </xf>
    <xf numFmtId="173" fontId="43" fillId="77" borderId="186" xfId="96" applyNumberFormat="1" applyFont="1" applyFill="1" applyBorder="1" applyAlignment="1">
      <alignment horizontal="center" vertical="center"/>
    </xf>
    <xf numFmtId="185" fontId="42" fillId="77" borderId="343" xfId="35" applyNumberFormat="1" applyFont="1" applyFill="1" applyBorder="1" applyAlignment="1">
      <alignment horizontal="left" vertical="center"/>
    </xf>
    <xf numFmtId="0" fontId="497" fillId="105" borderId="106" xfId="35" quotePrefix="1" applyFont="1" applyFill="1" applyBorder="1" applyAlignment="1">
      <alignment horizontal="center" vertical="center"/>
    </xf>
    <xf numFmtId="0" fontId="497" fillId="105" borderId="57" xfId="35" applyFont="1" applyFill="1" applyBorder="1" applyAlignment="1">
      <alignment horizontal="center" vertical="center"/>
    </xf>
    <xf numFmtId="191" fontId="104" fillId="55" borderId="106" xfId="35" quotePrefix="1" applyNumberFormat="1" applyFont="1" applyFill="1" applyBorder="1" applyAlignment="1">
      <alignment horizontal="center" vertical="center"/>
    </xf>
    <xf numFmtId="191" fontId="498" fillId="55" borderId="106" xfId="35" quotePrefix="1" applyNumberFormat="1" applyFont="1" applyFill="1" applyBorder="1" applyAlignment="1">
      <alignment horizontal="center" vertical="center"/>
    </xf>
    <xf numFmtId="185" fontId="108" fillId="57" borderId="342" xfId="35" applyNumberFormat="1" applyFont="1" applyFill="1" applyBorder="1" applyAlignment="1">
      <alignment horizontal="center" vertical="center"/>
    </xf>
    <xf numFmtId="0" fontId="497" fillId="105" borderId="336" xfId="35" applyFont="1" applyFill="1" applyBorder="1" applyAlignment="1">
      <alignment horizontal="center" vertical="center"/>
    </xf>
    <xf numFmtId="191" fontId="498" fillId="55" borderId="336" xfId="35" quotePrefix="1" applyNumberFormat="1" applyFont="1" applyFill="1" applyBorder="1" applyAlignment="1">
      <alignment horizontal="center" vertical="center"/>
    </xf>
    <xf numFmtId="0" fontId="146" fillId="64" borderId="29" xfId="35" applyFont="1" applyFill="1" applyBorder="1" applyAlignment="1">
      <alignment horizontal="right" vertical="center"/>
    </xf>
    <xf numFmtId="2" fontId="42" fillId="64" borderId="344" xfId="57" applyNumberFormat="1" applyFont="1" applyFill="1" applyBorder="1" applyAlignment="1" applyProtection="1">
      <alignment horizontal="right" vertical="center"/>
      <protection locked="0"/>
    </xf>
    <xf numFmtId="0" fontId="500" fillId="48" borderId="29" xfId="35" applyFont="1" applyFill="1" applyBorder="1" applyAlignment="1">
      <alignment horizontal="right" vertical="center"/>
    </xf>
    <xf numFmtId="0" fontId="140" fillId="48" borderId="31" xfId="35" applyFont="1" applyFill="1" applyBorder="1" applyAlignment="1">
      <alignment horizontal="right" vertical="center"/>
    </xf>
    <xf numFmtId="0" fontId="48" fillId="120" borderId="337" xfId="35" applyFont="1" applyFill="1" applyBorder="1" applyAlignment="1">
      <alignment horizontal="right" vertical="center"/>
    </xf>
    <xf numFmtId="173" fontId="43" fillId="48" borderId="52" xfId="96" applyNumberFormat="1" applyFont="1" applyFill="1" applyBorder="1" applyAlignment="1">
      <alignment horizontal="center" vertical="center"/>
    </xf>
    <xf numFmtId="185" fontId="42" fillId="48" borderId="187" xfId="35" applyNumberFormat="1" applyFont="1" applyFill="1" applyBorder="1" applyAlignment="1">
      <alignment horizontal="left" vertical="center"/>
    </xf>
    <xf numFmtId="173" fontId="43" fillId="48" borderId="0" xfId="96" applyNumberFormat="1" applyFont="1" applyFill="1" applyAlignment="1">
      <alignment horizontal="center" vertical="center"/>
    </xf>
    <xf numFmtId="173" fontId="43" fillId="48" borderId="186" xfId="96" applyNumberFormat="1" applyFont="1" applyFill="1" applyBorder="1" applyAlignment="1">
      <alignment horizontal="center" vertical="center"/>
    </xf>
    <xf numFmtId="185" fontId="42" fillId="48" borderId="343" xfId="35" applyNumberFormat="1" applyFont="1" applyFill="1" applyBorder="1" applyAlignment="1">
      <alignment horizontal="left" vertical="center"/>
    </xf>
    <xf numFmtId="190" fontId="104" fillId="55" borderId="335" xfId="35" applyNumberFormat="1" applyFont="1" applyFill="1" applyBorder="1" applyAlignment="1">
      <alignment horizontal="center" vertical="center"/>
    </xf>
    <xf numFmtId="0" fontId="100" fillId="37" borderId="337" xfId="35" applyFont="1" applyFill="1" applyBorder="1" applyAlignment="1">
      <alignment horizontal="right" vertical="center"/>
    </xf>
    <xf numFmtId="173" fontId="43" fillId="65" borderId="52" xfId="96" applyNumberFormat="1" applyFont="1" applyFill="1" applyBorder="1" applyAlignment="1">
      <alignment horizontal="center" vertical="center"/>
    </xf>
    <xf numFmtId="185" fontId="42" fillId="65" borderId="187" xfId="35" applyNumberFormat="1" applyFont="1" applyFill="1" applyBorder="1" applyAlignment="1">
      <alignment horizontal="left" vertical="center"/>
    </xf>
    <xf numFmtId="173" fontId="43" fillId="65" borderId="0" xfId="96" applyNumberFormat="1" applyFont="1" applyFill="1" applyAlignment="1">
      <alignment horizontal="center" vertical="center"/>
    </xf>
    <xf numFmtId="173" fontId="43" fillId="65" borderId="186" xfId="96" applyNumberFormat="1" applyFont="1" applyFill="1" applyBorder="1" applyAlignment="1">
      <alignment horizontal="center" vertical="center"/>
    </xf>
    <xf numFmtId="185" fontId="42" fillId="65" borderId="343" xfId="35" applyNumberFormat="1" applyFont="1" applyFill="1" applyBorder="1" applyAlignment="1">
      <alignment horizontal="left" vertical="center"/>
    </xf>
    <xf numFmtId="0" fontId="497" fillId="105" borderId="335" xfId="35" applyFont="1" applyFill="1" applyBorder="1" applyAlignment="1">
      <alignment horizontal="center" vertical="center"/>
    </xf>
    <xf numFmtId="173" fontId="60" fillId="81" borderId="52" xfId="96" applyNumberFormat="1" applyFont="1" applyFill="1" applyBorder="1" applyAlignment="1">
      <alignment horizontal="center" vertical="center"/>
    </xf>
    <xf numFmtId="185" fontId="108" fillId="81" borderId="187" xfId="35" applyNumberFormat="1" applyFont="1" applyFill="1" applyBorder="1" applyAlignment="1">
      <alignment horizontal="left" vertical="center"/>
    </xf>
    <xf numFmtId="173" fontId="60" fillId="81" borderId="0" xfId="96" applyNumberFormat="1" applyFont="1" applyFill="1" applyAlignment="1">
      <alignment horizontal="center" vertical="center"/>
    </xf>
    <xf numFmtId="173" fontId="60" fillId="81" borderId="186" xfId="96" applyNumberFormat="1" applyFont="1" applyFill="1" applyBorder="1" applyAlignment="1">
      <alignment horizontal="center" vertical="center"/>
    </xf>
    <xf numFmtId="185" fontId="108" fillId="81" borderId="343" xfId="35" applyNumberFormat="1" applyFont="1" applyFill="1" applyBorder="1" applyAlignment="1">
      <alignment horizontal="left" vertical="center"/>
    </xf>
    <xf numFmtId="191" fontId="498" fillId="55" borderId="55" xfId="35" quotePrefix="1" applyNumberFormat="1" applyFont="1" applyFill="1" applyBorder="1" applyAlignment="1">
      <alignment horizontal="center" vertical="center"/>
    </xf>
    <xf numFmtId="0" fontId="146" fillId="81" borderId="186" xfId="35" applyFont="1" applyFill="1" applyBorder="1" applyAlignment="1">
      <alignment horizontal="right" vertical="center" wrapText="1"/>
    </xf>
    <xf numFmtId="0" fontId="1" fillId="45" borderId="0" xfId="100" applyFill="1" applyAlignment="1">
      <alignment horizontal="center" vertical="center" wrapText="1"/>
    </xf>
    <xf numFmtId="0" fontId="1" fillId="45" borderId="187" xfId="100" applyFill="1" applyBorder="1" applyAlignment="1">
      <alignment horizontal="center" vertical="center" wrapText="1"/>
    </xf>
    <xf numFmtId="0" fontId="76" fillId="45" borderId="329" xfId="35" applyFont="1" applyFill="1" applyBorder="1" applyAlignment="1">
      <alignment vertical="center"/>
    </xf>
    <xf numFmtId="0" fontId="495" fillId="89" borderId="0" xfId="100" applyFont="1" applyFill="1" applyAlignment="1">
      <alignment horizontal="center" vertical="center"/>
    </xf>
    <xf numFmtId="185" fontId="42" fillId="71" borderId="343" xfId="35" applyNumberFormat="1" applyFont="1" applyFill="1" applyBorder="1" applyAlignment="1">
      <alignment vertical="center"/>
    </xf>
    <xf numFmtId="185" fontId="504" fillId="48" borderId="343" xfId="35" applyNumberFormat="1" applyFont="1" applyFill="1" applyBorder="1" applyAlignment="1">
      <alignment vertical="center"/>
    </xf>
    <xf numFmtId="185" fontId="42" fillId="70" borderId="343" xfId="35" applyNumberFormat="1" applyFont="1" applyFill="1" applyBorder="1" applyAlignment="1">
      <alignment vertical="center"/>
    </xf>
    <xf numFmtId="185" fontId="108" fillId="80" borderId="343" xfId="35" applyNumberFormat="1" applyFont="1" applyFill="1" applyBorder="1" applyAlignment="1">
      <alignment vertical="center"/>
    </xf>
    <xf numFmtId="185" fontId="42" fillId="106" borderId="343" xfId="35" applyNumberFormat="1" applyFont="1" applyFill="1" applyBorder="1" applyAlignment="1">
      <alignment vertical="center"/>
    </xf>
    <xf numFmtId="185" fontId="42" fillId="65" borderId="343" xfId="35" applyNumberFormat="1" applyFont="1" applyFill="1" applyBorder="1" applyAlignment="1">
      <alignment vertical="center"/>
    </xf>
    <xf numFmtId="185" fontId="42" fillId="61" borderId="343" xfId="35" applyNumberFormat="1" applyFont="1" applyFill="1" applyBorder="1" applyAlignment="1">
      <alignment vertical="center"/>
    </xf>
    <xf numFmtId="185" fontId="145" fillId="61" borderId="343" xfId="35" applyNumberFormat="1" applyFont="1" applyFill="1" applyBorder="1" applyAlignment="1">
      <alignment vertical="center"/>
    </xf>
    <xf numFmtId="185" fontId="502" fillId="48" borderId="343" xfId="35" applyNumberFormat="1" applyFont="1" applyFill="1" applyBorder="1" applyAlignment="1">
      <alignment vertical="center"/>
    </xf>
    <xf numFmtId="185" fontId="42" fillId="64" borderId="343" xfId="35" applyNumberFormat="1" applyFont="1" applyFill="1" applyBorder="1" applyAlignment="1">
      <alignment vertical="center"/>
    </xf>
    <xf numFmtId="185" fontId="108" fillId="57" borderId="340" xfId="35" applyNumberFormat="1" applyFont="1" applyFill="1" applyBorder="1" applyAlignment="1">
      <alignment vertical="center"/>
    </xf>
    <xf numFmtId="185" fontId="108" fillId="57" borderId="343" xfId="35" applyNumberFormat="1" applyFont="1" applyFill="1" applyBorder="1" applyAlignment="1">
      <alignment vertical="center"/>
    </xf>
    <xf numFmtId="185" fontId="502" fillId="48" borderId="350" xfId="35" applyNumberFormat="1" applyFont="1" applyFill="1" applyBorder="1" applyAlignment="1">
      <alignment vertical="center"/>
    </xf>
    <xf numFmtId="185" fontId="502" fillId="48" borderId="352" xfId="35" applyNumberFormat="1" applyFont="1" applyFill="1" applyBorder="1" applyAlignment="1">
      <alignment vertical="center"/>
    </xf>
    <xf numFmtId="185" fontId="145" fillId="61" borderId="352" xfId="35" applyNumberFormat="1" applyFont="1" applyFill="1" applyBorder="1" applyAlignment="1">
      <alignment vertical="center"/>
    </xf>
    <xf numFmtId="185" fontId="42" fillId="65" borderId="352" xfId="35" applyNumberFormat="1" applyFont="1" applyFill="1" applyBorder="1" applyAlignment="1">
      <alignment vertical="center"/>
    </xf>
    <xf numFmtId="0" fontId="467" fillId="97" borderId="31" xfId="35" applyFont="1" applyFill="1" applyBorder="1" applyAlignment="1">
      <alignment horizontal="right" vertical="center"/>
    </xf>
    <xf numFmtId="0" fontId="48" fillId="97" borderId="232" xfId="35" applyFont="1" applyFill="1" applyBorder="1" applyAlignment="1">
      <alignment horizontal="right" vertical="center"/>
    </xf>
    <xf numFmtId="0" fontId="48" fillId="45" borderId="186" xfId="35" applyFont="1" applyFill="1" applyBorder="1" applyAlignment="1">
      <alignment vertical="center"/>
    </xf>
    <xf numFmtId="0" fontId="48" fillId="45" borderId="330" xfId="35" applyFont="1" applyFill="1" applyBorder="1" applyAlignment="1">
      <alignment vertical="center"/>
    </xf>
    <xf numFmtId="0" fontId="470" fillId="69" borderId="13" xfId="96" applyFont="1" applyFill="1" applyBorder="1" applyAlignment="1">
      <alignment horizontal="center" vertical="center"/>
    </xf>
    <xf numFmtId="0" fontId="70" fillId="69" borderId="21" xfId="35" applyFont="1" applyFill="1" applyBorder="1" applyAlignment="1">
      <alignment horizontal="center" vertical="center"/>
    </xf>
    <xf numFmtId="0" fontId="248" fillId="55" borderId="284" xfId="35" applyFont="1" applyFill="1" applyBorder="1" applyAlignment="1">
      <alignment horizontal="center" vertical="center"/>
    </xf>
    <xf numFmtId="0" fontId="248" fillId="55" borderId="288" xfId="35" applyFont="1" applyFill="1" applyBorder="1" applyAlignment="1">
      <alignment horizontal="center" vertical="center"/>
    </xf>
    <xf numFmtId="0" fontId="248" fillId="55" borderId="292" xfId="35" applyFont="1" applyFill="1" applyBorder="1" applyAlignment="1">
      <alignment horizontal="center" vertical="center"/>
    </xf>
    <xf numFmtId="0" fontId="248" fillId="55" borderId="306" xfId="35" applyFont="1" applyFill="1" applyBorder="1" applyAlignment="1">
      <alignment horizontal="center" vertical="center"/>
    </xf>
    <xf numFmtId="0" fontId="505" fillId="105" borderId="306" xfId="35" applyFont="1" applyFill="1" applyBorder="1" applyAlignment="1">
      <alignment horizontal="center" vertical="center"/>
    </xf>
    <xf numFmtId="0" fontId="505" fillId="105" borderId="314" xfId="35" applyFont="1" applyFill="1" applyBorder="1" applyAlignment="1">
      <alignment horizontal="center" vertical="center"/>
    </xf>
    <xf numFmtId="0" fontId="506" fillId="92" borderId="186" xfId="95" applyFont="1" applyFill="1" applyBorder="1" applyAlignment="1">
      <alignment vertical="center"/>
    </xf>
    <xf numFmtId="0" fontId="248" fillId="92" borderId="186" xfId="95" applyFont="1" applyFill="1" applyBorder="1" applyAlignment="1">
      <alignment vertical="center"/>
    </xf>
    <xf numFmtId="0" fontId="468" fillId="0" borderId="0" xfId="95" applyFont="1" applyAlignment="1">
      <alignment horizontal="center" vertical="center" wrapText="1"/>
    </xf>
    <xf numFmtId="0" fontId="2" fillId="92" borderId="224" xfId="95" applyFill="1" applyBorder="1" applyAlignment="1">
      <alignment wrapText="1"/>
    </xf>
    <xf numFmtId="0" fontId="2" fillId="92" borderId="187" xfId="95" applyFill="1" applyBorder="1" applyAlignment="1">
      <alignment wrapText="1"/>
    </xf>
    <xf numFmtId="0" fontId="2" fillId="92" borderId="22" xfId="95" applyFill="1" applyBorder="1" applyAlignment="1">
      <alignment wrapText="1"/>
    </xf>
    <xf numFmtId="0" fontId="2" fillId="0" borderId="0" xfId="95" applyAlignment="1">
      <alignment wrapText="1"/>
    </xf>
    <xf numFmtId="0" fontId="471" fillId="92" borderId="222" xfId="95" applyFont="1" applyFill="1" applyBorder="1" applyAlignment="1">
      <alignment vertical="center" wrapText="1"/>
    </xf>
    <xf numFmtId="0" fontId="472" fillId="92" borderId="186" xfId="95" applyFont="1" applyFill="1" applyBorder="1" applyAlignment="1">
      <alignment vertical="center" wrapText="1"/>
    </xf>
    <xf numFmtId="0" fontId="2" fillId="92" borderId="186" xfId="95" applyFill="1" applyBorder="1" applyAlignment="1">
      <alignment wrapText="1"/>
    </xf>
    <xf numFmtId="0" fontId="2" fillId="92" borderId="24" xfId="95" applyFill="1" applyBorder="1" applyAlignment="1">
      <alignment wrapText="1"/>
    </xf>
    <xf numFmtId="0" fontId="465" fillId="92" borderId="0" xfId="95" applyFont="1" applyFill="1" applyAlignment="1">
      <alignment wrapText="1"/>
    </xf>
    <xf numFmtId="0" fontId="392" fillId="92" borderId="0" xfId="95" applyFont="1" applyFill="1" applyAlignment="1">
      <alignment horizontal="center" vertical="center" wrapText="1"/>
    </xf>
    <xf numFmtId="0" fontId="2" fillId="48" borderId="0" xfId="95" applyFill="1" applyAlignment="1">
      <alignment wrapText="1"/>
    </xf>
    <xf numFmtId="0" fontId="62" fillId="45" borderId="23" xfId="35" applyFont="1" applyFill="1" applyBorder="1" applyAlignment="1">
      <alignment horizontal="center" vertical="center"/>
    </xf>
    <xf numFmtId="0" fontId="51" fillId="45" borderId="282" xfId="35" applyFont="1" applyFill="1" applyBorder="1" applyAlignment="1">
      <alignment horizontal="center" vertical="center" wrapText="1"/>
    </xf>
    <xf numFmtId="0" fontId="104" fillId="45" borderId="271" xfId="35" applyFont="1" applyFill="1" applyBorder="1" applyAlignment="1">
      <alignment vertical="center"/>
    </xf>
    <xf numFmtId="0" fontId="104" fillId="45" borderId="272" xfId="35" applyFont="1" applyFill="1" applyBorder="1" applyAlignment="1">
      <alignment vertical="center"/>
    </xf>
    <xf numFmtId="0" fontId="91" fillId="0" borderId="275" xfId="35" applyFont="1" applyBorder="1" applyAlignment="1">
      <alignment vertical="center"/>
    </xf>
    <xf numFmtId="0" fontId="91" fillId="0" borderId="276" xfId="35" applyFont="1" applyBorder="1" applyAlignment="1">
      <alignment vertical="center"/>
    </xf>
    <xf numFmtId="0" fontId="91" fillId="0" borderId="278" xfId="35" applyFont="1" applyBorder="1" applyAlignment="1">
      <alignment vertical="center"/>
    </xf>
    <xf numFmtId="0" fontId="91" fillId="0" borderId="279" xfId="35" applyFont="1" applyBorder="1" applyAlignment="1">
      <alignment vertical="center"/>
    </xf>
    <xf numFmtId="0" fontId="76" fillId="92" borderId="267" xfId="35" applyFont="1" applyFill="1" applyBorder="1" applyAlignment="1">
      <alignment vertical="center"/>
    </xf>
    <xf numFmtId="0" fontId="76" fillId="92" borderId="26" xfId="35" applyFont="1" applyFill="1" applyBorder="1" applyAlignment="1">
      <alignment vertical="center"/>
    </xf>
    <xf numFmtId="0" fontId="2" fillId="1311" borderId="222" xfId="95" applyFill="1" applyBorder="1" applyAlignment="1">
      <alignment vertical="center" wrapText="1"/>
    </xf>
    <xf numFmtId="0" fontId="2" fillId="1311" borderId="226" xfId="95" applyFill="1" applyBorder="1" applyAlignment="1">
      <alignment vertical="center" wrapText="1"/>
    </xf>
    <xf numFmtId="0" fontId="2" fillId="1311" borderId="186" xfId="95" applyFill="1" applyBorder="1" applyAlignment="1">
      <alignment vertical="center" wrapText="1"/>
    </xf>
    <xf numFmtId="0" fontId="2" fillId="1311" borderId="20" xfId="95" applyFill="1" applyBorder="1" applyAlignment="1">
      <alignment vertical="center" wrapText="1"/>
    </xf>
    <xf numFmtId="0" fontId="2" fillId="1312" borderId="222" xfId="95" applyFill="1" applyBorder="1" applyAlignment="1">
      <alignment vertical="center" wrapText="1"/>
    </xf>
    <xf numFmtId="0" fontId="2" fillId="1312" borderId="226" xfId="95" applyFill="1" applyBorder="1" applyAlignment="1">
      <alignment vertical="center" wrapText="1"/>
    </xf>
    <xf numFmtId="0" fontId="2" fillId="1312" borderId="186" xfId="95" applyFill="1" applyBorder="1" applyAlignment="1">
      <alignment vertical="center" wrapText="1"/>
    </xf>
    <xf numFmtId="0" fontId="2" fillId="1312" borderId="20" xfId="95" applyFill="1" applyBorder="1" applyAlignment="1">
      <alignment vertical="center" wrapText="1"/>
    </xf>
    <xf numFmtId="0" fontId="2" fillId="1312" borderId="24" xfId="95" applyFill="1" applyBorder="1" applyAlignment="1">
      <alignment vertical="center" wrapText="1"/>
    </xf>
    <xf numFmtId="0" fontId="2" fillId="1312" borderId="26" xfId="95" applyFill="1" applyBorder="1" applyAlignment="1">
      <alignment vertical="center" wrapText="1"/>
    </xf>
    <xf numFmtId="0" fontId="2" fillId="1313" borderId="222" xfId="95" applyFill="1" applyBorder="1" applyAlignment="1">
      <alignment vertical="center" wrapText="1"/>
    </xf>
    <xf numFmtId="0" fontId="2" fillId="1313" borderId="226" xfId="95" applyFill="1" applyBorder="1" applyAlignment="1">
      <alignment vertical="center" wrapText="1"/>
    </xf>
    <xf numFmtId="0" fontId="2" fillId="1313" borderId="186" xfId="95" applyFill="1" applyBorder="1" applyAlignment="1">
      <alignment vertical="center" wrapText="1"/>
    </xf>
    <xf numFmtId="0" fontId="2" fillId="1313" borderId="20" xfId="95" applyFill="1" applyBorder="1" applyAlignment="1">
      <alignment vertical="center" wrapText="1"/>
    </xf>
    <xf numFmtId="0" fontId="2" fillId="1313" borderId="24" xfId="95" applyFill="1" applyBorder="1" applyAlignment="1">
      <alignment vertical="center" wrapText="1"/>
    </xf>
    <xf numFmtId="0" fontId="2" fillId="1313" borderId="26" xfId="95" applyFill="1" applyBorder="1" applyAlignment="1">
      <alignment vertical="center" wrapText="1"/>
    </xf>
    <xf numFmtId="0" fontId="2" fillId="1314" borderId="222" xfId="95" applyFill="1" applyBorder="1" applyAlignment="1">
      <alignment vertical="center" wrapText="1"/>
    </xf>
    <xf numFmtId="0" fontId="2" fillId="1314" borderId="226" xfId="95" applyFill="1" applyBorder="1" applyAlignment="1">
      <alignment vertical="center" wrapText="1"/>
    </xf>
    <xf numFmtId="0" fontId="2" fillId="1314" borderId="186" xfId="95" applyFill="1" applyBorder="1" applyAlignment="1">
      <alignment vertical="center" wrapText="1"/>
    </xf>
    <xf numFmtId="0" fontId="2" fillId="1314" borderId="24" xfId="95" applyFill="1" applyBorder="1" applyAlignment="1">
      <alignment vertical="center" wrapText="1"/>
    </xf>
    <xf numFmtId="0" fontId="2" fillId="1314" borderId="26" xfId="95" applyFill="1" applyBorder="1" applyAlignment="1">
      <alignment vertical="center" wrapText="1"/>
    </xf>
    <xf numFmtId="0" fontId="2" fillId="71" borderId="24" xfId="95" applyFill="1" applyBorder="1" applyAlignment="1">
      <alignment vertical="center"/>
    </xf>
    <xf numFmtId="0" fontId="2" fillId="71" borderId="26" xfId="95" applyFill="1" applyBorder="1" applyAlignment="1">
      <alignment vertical="center"/>
    </xf>
    <xf numFmtId="0" fontId="15" fillId="0" borderId="153" xfId="35" applyBorder="1" applyAlignment="1">
      <alignment vertical="center"/>
    </xf>
    <xf numFmtId="0" fontId="15" fillId="0" borderId="155" xfId="35" applyBorder="1" applyAlignment="1">
      <alignment vertical="center"/>
    </xf>
    <xf numFmtId="0" fontId="480" fillId="35" borderId="10" xfId="35" applyFont="1" applyFill="1" applyBorder="1" applyAlignment="1">
      <alignment vertical="center"/>
    </xf>
    <xf numFmtId="0" fontId="480" fillId="35" borderId="45" xfId="35" applyFont="1" applyFill="1" applyBorder="1" applyAlignment="1">
      <alignment vertical="center"/>
    </xf>
    <xf numFmtId="0" fontId="481" fillId="30" borderId="267" xfId="35" applyFont="1" applyFill="1" applyBorder="1" applyAlignment="1">
      <alignment vertical="center" wrapText="1"/>
    </xf>
    <xf numFmtId="0" fontId="481" fillId="30" borderId="26" xfId="35" applyFont="1" applyFill="1" applyBorder="1" applyAlignment="1">
      <alignment vertical="center" wrapText="1"/>
    </xf>
    <xf numFmtId="0" fontId="124" fillId="45" borderId="0" xfId="35" applyFont="1" applyFill="1" applyAlignment="1">
      <alignment vertical="center" wrapText="1"/>
    </xf>
    <xf numFmtId="0" fontId="124" fillId="45" borderId="187" xfId="35" applyFont="1" applyFill="1" applyBorder="1" applyAlignment="1">
      <alignment vertical="center" wrapText="1"/>
    </xf>
    <xf numFmtId="173" fontId="51" fillId="0" borderId="0" xfId="96" applyNumberFormat="1" applyFont="1" applyAlignment="1">
      <alignment horizontal="center" vertical="center"/>
    </xf>
    <xf numFmtId="173" fontId="51" fillId="0" borderId="267" xfId="96" applyNumberFormat="1" applyFont="1" applyBorder="1" applyAlignment="1">
      <alignment horizontal="center" vertical="center"/>
    </xf>
    <xf numFmtId="185" fontId="51" fillId="0" borderId="0" xfId="35" applyNumberFormat="1" applyFont="1" applyAlignment="1">
      <alignment horizontal="center" vertical="center"/>
    </xf>
    <xf numFmtId="185" fontId="51" fillId="0" borderId="22" xfId="35" applyNumberFormat="1" applyFont="1" applyBorder="1" applyAlignment="1">
      <alignment horizontal="center" vertical="center"/>
    </xf>
    <xf numFmtId="0" fontId="128" fillId="92" borderId="186" xfId="95" applyFont="1" applyFill="1" applyBorder="1" applyAlignment="1">
      <alignment vertical="center"/>
    </xf>
    <xf numFmtId="0" fontId="101" fillId="92" borderId="186" xfId="95" applyFont="1" applyFill="1" applyBorder="1" applyAlignment="1">
      <alignment vertical="center"/>
    </xf>
    <xf numFmtId="0" fontId="248" fillId="105" borderId="13" xfId="35" applyFont="1" applyFill="1" applyBorder="1" applyAlignment="1">
      <alignment horizontal="center" vertical="center"/>
    </xf>
    <xf numFmtId="0" fontId="293" fillId="1259" borderId="0" xfId="53" applyFont="1" applyFill="1" applyAlignment="1">
      <alignment horizontal="right" vertical="center"/>
    </xf>
    <xf numFmtId="0" fontId="346" fillId="1259" borderId="0" xfId="84" applyFont="1" applyFill="1" applyAlignment="1" applyProtection="1">
      <alignment horizontal="left" vertical="center"/>
    </xf>
    <xf numFmtId="0" fontId="58" fillId="45" borderId="186" xfId="53" applyFont="1" applyFill="1" applyBorder="1" applyAlignment="1">
      <alignment horizontal="center" vertical="center"/>
    </xf>
    <xf numFmtId="0" fontId="58" fillId="45" borderId="0" xfId="53" applyFont="1" applyFill="1" applyBorder="1" applyAlignment="1">
      <alignment horizontal="center" vertical="center"/>
    </xf>
    <xf numFmtId="0" fontId="58" fillId="45" borderId="24" xfId="53" applyFont="1" applyFill="1" applyBorder="1" applyAlignment="1">
      <alignment horizontal="center" vertical="center"/>
    </xf>
    <xf numFmtId="0" fontId="58" fillId="45" borderId="25" xfId="53" applyFont="1" applyFill="1" applyBorder="1" applyAlignment="1">
      <alignment horizontal="center" vertical="center"/>
    </xf>
    <xf numFmtId="0" fontId="173" fillId="89" borderId="19" xfId="72" applyFont="1" applyFill="1" applyBorder="1" applyAlignment="1">
      <alignment horizontal="center" vertical="center"/>
    </xf>
    <xf numFmtId="0" fontId="173" fillId="89" borderId="0" xfId="72" applyFont="1" applyFill="1" applyBorder="1" applyAlignment="1">
      <alignment horizontal="center" vertical="center"/>
    </xf>
    <xf numFmtId="0" fontId="235" fillId="24" borderId="19" xfId="37" applyFont="1" applyFill="1" applyBorder="1" applyAlignment="1">
      <alignment horizontal="center" vertical="center"/>
    </xf>
    <xf numFmtId="0" fontId="235" fillId="24" borderId="0" xfId="37" applyFont="1" applyFill="1" applyBorder="1" applyAlignment="1">
      <alignment horizontal="center" vertical="center"/>
    </xf>
    <xf numFmtId="0" fontId="53" fillId="0" borderId="57" xfId="51" applyFont="1" applyBorder="1" applyAlignment="1">
      <alignment horizontal="center" vertical="center" wrapText="1"/>
    </xf>
    <xf numFmtId="0" fontId="53" fillId="0" borderId="58" xfId="51" applyFont="1" applyBorder="1" applyAlignment="1">
      <alignment horizontal="center" vertical="center" wrapText="1"/>
    </xf>
    <xf numFmtId="0" fontId="68" fillId="52" borderId="161" xfId="35" applyFont="1" applyFill="1" applyBorder="1" applyAlignment="1">
      <alignment horizontal="center" vertical="center" wrapText="1"/>
    </xf>
    <xf numFmtId="0" fontId="68" fillId="52" borderId="57" xfId="35" applyFont="1" applyFill="1" applyBorder="1" applyAlignment="1">
      <alignment horizontal="center" vertical="center" wrapText="1"/>
    </xf>
    <xf numFmtId="0" fontId="51" fillId="0" borderId="57" xfId="35" applyFont="1" applyBorder="1" applyAlignment="1">
      <alignment horizontal="center" vertical="center" wrapText="1"/>
    </xf>
    <xf numFmtId="0" fontId="51" fillId="0" borderId="58" xfId="35" applyFont="1" applyBorder="1" applyAlignment="1">
      <alignment horizontal="center" vertical="center" wrapText="1"/>
    </xf>
    <xf numFmtId="0" fontId="48" fillId="0" borderId="19" xfId="72" applyFont="1" applyBorder="1" applyAlignment="1">
      <alignment horizontal="center" vertical="center"/>
    </xf>
    <xf numFmtId="0" fontId="48" fillId="0" borderId="0" xfId="72" applyFont="1" applyAlignment="1">
      <alignment horizontal="center" vertical="center"/>
    </xf>
    <xf numFmtId="0" fontId="76" fillId="0" borderId="0" xfId="72" applyFont="1" applyAlignment="1">
      <alignment horizontal="left" vertical="center" wrapText="1"/>
    </xf>
    <xf numFmtId="0" fontId="48" fillId="0" borderId="56" xfId="35" applyFont="1" applyBorder="1" applyAlignment="1">
      <alignment horizontal="center" vertical="center" wrapText="1"/>
    </xf>
    <xf numFmtId="0" fontId="48" fillId="0" borderId="57" xfId="35" applyFont="1" applyBorder="1" applyAlignment="1">
      <alignment horizontal="center" vertical="center" wrapText="1"/>
    </xf>
    <xf numFmtId="0" fontId="48" fillId="0" borderId="58" xfId="35" applyFont="1" applyBorder="1" applyAlignment="1">
      <alignment horizontal="center" vertical="center" wrapText="1"/>
    </xf>
    <xf numFmtId="0" fontId="43" fillId="0" borderId="57" xfId="35" applyFont="1" applyBorder="1" applyAlignment="1">
      <alignment horizontal="center" vertical="center" wrapText="1"/>
    </xf>
    <xf numFmtId="0" fontId="43" fillId="0" borderId="58" xfId="35" applyFont="1" applyBorder="1" applyAlignment="1">
      <alignment horizontal="center" vertical="center" wrapText="1"/>
    </xf>
    <xf numFmtId="0" fontId="51" fillId="0" borderId="57" xfId="51" applyFont="1" applyBorder="1" applyAlignment="1">
      <alignment horizontal="center" vertical="center" wrapText="1"/>
    </xf>
    <xf numFmtId="0" fontId="51" fillId="0" borderId="58" xfId="51" applyFont="1" applyBorder="1" applyAlignment="1">
      <alignment horizontal="center" vertical="center" wrapText="1"/>
    </xf>
    <xf numFmtId="0" fontId="53" fillId="0" borderId="57" xfId="35" applyFont="1" applyBorder="1" applyAlignment="1">
      <alignment horizontal="center" vertical="center" wrapText="1"/>
    </xf>
    <xf numFmtId="0" fontId="53" fillId="0" borderId="58" xfId="35" applyFont="1" applyBorder="1" applyAlignment="1">
      <alignment horizontal="center" vertical="center" wrapText="1"/>
    </xf>
    <xf numFmtId="0" fontId="62" fillId="0" borderId="57" xfId="35" applyFont="1" applyBorder="1" applyAlignment="1">
      <alignment horizontal="center" vertical="center" wrapText="1"/>
    </xf>
    <xf numFmtId="0" fontId="62" fillId="0" borderId="58" xfId="35" applyFont="1" applyBorder="1" applyAlignment="1">
      <alignment horizontal="center" vertical="center" wrapText="1"/>
    </xf>
    <xf numFmtId="0" fontId="181" fillId="0" borderId="57" xfId="35" applyFont="1" applyBorder="1" applyAlignment="1">
      <alignment horizontal="center" vertical="center" wrapText="1"/>
    </xf>
    <xf numFmtId="0" fontId="181" fillId="0" borderId="58" xfId="35" applyFont="1" applyBorder="1" applyAlignment="1">
      <alignment horizontal="center" vertical="center" wrapText="1"/>
    </xf>
    <xf numFmtId="0" fontId="93" fillId="89" borderId="19" xfId="72" applyFont="1" applyFill="1" applyBorder="1" applyAlignment="1">
      <alignment horizontal="center" vertical="center"/>
    </xf>
    <xf numFmtId="0" fontId="93" fillId="89" borderId="0" xfId="72" applyFont="1" applyFill="1" applyBorder="1" applyAlignment="1">
      <alignment horizontal="center" vertical="center"/>
    </xf>
    <xf numFmtId="0" fontId="44" fillId="0" borderId="57" xfId="35" applyFont="1" applyBorder="1" applyAlignment="1">
      <alignment horizontal="center" vertical="center" wrapText="1"/>
    </xf>
    <xf numFmtId="0" fontId="44" fillId="0" borderId="58" xfId="35" applyFont="1" applyBorder="1" applyAlignment="1">
      <alignment horizontal="center" vertical="center" wrapText="1"/>
    </xf>
    <xf numFmtId="0" fontId="62" fillId="85" borderId="56" xfId="51" applyFont="1" applyFill="1" applyBorder="1" applyAlignment="1">
      <alignment horizontal="center" vertical="center" wrapText="1"/>
    </xf>
    <xf numFmtId="0" fontId="62" fillId="85" borderId="57" xfId="51" applyFont="1" applyFill="1" applyBorder="1" applyAlignment="1">
      <alignment horizontal="center" vertical="center" wrapText="1"/>
    </xf>
    <xf numFmtId="0" fontId="62" fillId="85" borderId="58" xfId="51" applyFont="1" applyFill="1" applyBorder="1" applyAlignment="1">
      <alignment horizontal="center" vertical="center" wrapText="1"/>
    </xf>
    <xf numFmtId="0" fontId="48" fillId="0" borderId="56" xfId="35" applyFont="1" applyBorder="1" applyAlignment="1">
      <alignment horizontal="center" vertical="center"/>
    </xf>
    <xf numFmtId="0" fontId="48" fillId="0" borderId="57" xfId="35" applyFont="1" applyBorder="1" applyAlignment="1">
      <alignment horizontal="center" vertical="center"/>
    </xf>
    <xf numFmtId="0" fontId="48" fillId="0" borderId="58" xfId="35" applyFont="1" applyBorder="1" applyAlignment="1">
      <alignment horizontal="center" vertical="center"/>
    </xf>
    <xf numFmtId="0" fontId="43" fillId="83" borderId="56" xfId="51" applyFont="1" applyFill="1" applyBorder="1" applyAlignment="1">
      <alignment horizontal="center" vertical="center" wrapText="1"/>
    </xf>
    <xf numFmtId="0" fontId="43" fillId="83" borderId="57" xfId="51" applyFont="1" applyFill="1" applyBorder="1" applyAlignment="1">
      <alignment horizontal="center" vertical="center" wrapText="1"/>
    </xf>
    <xf numFmtId="0" fontId="43" fillId="83" borderId="58" xfId="51" applyFont="1" applyFill="1" applyBorder="1" applyAlignment="1">
      <alignment horizontal="center" vertical="center" wrapText="1"/>
    </xf>
    <xf numFmtId="0" fontId="62" fillId="83" borderId="161" xfId="51" applyFont="1" applyFill="1" applyBorder="1" applyAlignment="1">
      <alignment horizontal="center" vertical="center" wrapText="1"/>
    </xf>
    <xf numFmtId="0" fontId="62" fillId="83" borderId="57" xfId="51" applyFont="1" applyFill="1" applyBorder="1" applyAlignment="1">
      <alignment horizontal="center" vertical="center" wrapText="1"/>
    </xf>
    <xf numFmtId="0" fontId="39" fillId="48" borderId="13" xfId="73" applyFont="1" applyFill="1" applyBorder="1" applyAlignment="1">
      <alignment horizontal="center" vertical="center"/>
    </xf>
    <xf numFmtId="0" fontId="210" fillId="0" borderId="0" xfId="73" applyFont="1" applyBorder="1" applyAlignment="1">
      <alignment horizontal="center" vertical="center"/>
    </xf>
    <xf numFmtId="0" fontId="210" fillId="0" borderId="20" xfId="73" applyFont="1" applyBorder="1" applyAlignment="1">
      <alignment horizontal="center" vertical="center"/>
    </xf>
    <xf numFmtId="0" fontId="86" fillId="57" borderId="0" xfId="35" applyFont="1" applyFill="1" applyBorder="1" applyAlignment="1">
      <alignment horizontal="center" vertical="center" wrapText="1"/>
    </xf>
    <xf numFmtId="0" fontId="48" fillId="64" borderId="20" xfId="35" applyFont="1" applyFill="1" applyBorder="1" applyAlignment="1">
      <alignment horizontal="center" vertical="center" wrapText="1"/>
    </xf>
    <xf numFmtId="0" fontId="48" fillId="64" borderId="0" xfId="35" applyFont="1" applyFill="1" applyBorder="1" applyAlignment="1">
      <alignment horizontal="center" vertical="center" wrapText="1"/>
    </xf>
    <xf numFmtId="0" fontId="86" fillId="57" borderId="20" xfId="35" applyFont="1" applyFill="1" applyBorder="1" applyAlignment="1">
      <alignment horizontal="center" vertical="center" wrapText="1"/>
    </xf>
    <xf numFmtId="0" fontId="86" fillId="57" borderId="34" xfId="35" applyFont="1" applyFill="1" applyBorder="1" applyAlignment="1">
      <alignment horizontal="center" vertical="center" wrapText="1"/>
    </xf>
    <xf numFmtId="0" fontId="62" fillId="78" borderId="57" xfId="35" applyFont="1" applyFill="1" applyBorder="1" applyAlignment="1">
      <alignment horizontal="center" vertical="center" wrapText="1"/>
    </xf>
    <xf numFmtId="0" fontId="62" fillId="78" borderId="58" xfId="35" applyFont="1" applyFill="1" applyBorder="1" applyAlignment="1">
      <alignment horizontal="center" vertical="center" wrapText="1"/>
    </xf>
    <xf numFmtId="0" fontId="48" fillId="71" borderId="19" xfId="72" applyFont="1" applyFill="1" applyBorder="1" applyAlignment="1">
      <alignment horizontal="center" vertical="center"/>
    </xf>
    <xf numFmtId="0" fontId="48" fillId="71" borderId="0" xfId="72" applyFont="1" applyFill="1" applyAlignment="1">
      <alignment horizontal="center" vertical="center"/>
    </xf>
    <xf numFmtId="0" fontId="68" fillId="81" borderId="56" xfId="75" applyFont="1" applyFill="1" applyBorder="1" applyAlignment="1">
      <alignment horizontal="center" vertical="center" wrapText="1"/>
    </xf>
    <xf numFmtId="0" fontId="68" fillId="81" borderId="106" xfId="75" applyFont="1" applyFill="1" applyBorder="1" applyAlignment="1">
      <alignment horizontal="center" vertical="center" wrapText="1"/>
    </xf>
    <xf numFmtId="0" fontId="68" fillId="80" borderId="56" xfId="75" applyFont="1" applyFill="1" applyBorder="1" applyAlignment="1">
      <alignment horizontal="center" vertical="center" wrapText="1"/>
    </xf>
    <xf numFmtId="0" fontId="68" fillId="80" borderId="106" xfId="75" applyFont="1" applyFill="1" applyBorder="1" applyAlignment="1">
      <alignment horizontal="center" vertical="center" wrapText="1"/>
    </xf>
    <xf numFmtId="0" fontId="53" fillId="70" borderId="56" xfId="75" applyFont="1" applyFill="1" applyBorder="1" applyAlignment="1">
      <alignment horizontal="center" vertical="center" wrapText="1"/>
    </xf>
    <xf numFmtId="0" fontId="53" fillId="70" borderId="106" xfId="75" applyFont="1" applyFill="1" applyBorder="1" applyAlignment="1">
      <alignment horizontal="center" vertical="center" wrapText="1"/>
    </xf>
    <xf numFmtId="0" fontId="41" fillId="77" borderId="19" xfId="72" applyFont="1" applyFill="1" applyBorder="1" applyAlignment="1">
      <alignment horizontal="center" vertical="center"/>
    </xf>
    <xf numFmtId="0" fontId="41" fillId="77" borderId="0" xfId="72" applyFont="1" applyFill="1" applyBorder="1" applyAlignment="1">
      <alignment horizontal="center" vertical="center"/>
    </xf>
    <xf numFmtId="0" fontId="53" fillId="0" borderId="70" xfId="51" applyFont="1" applyBorder="1" applyAlignment="1">
      <alignment horizontal="center" vertical="center" wrapText="1"/>
    </xf>
    <xf numFmtId="0" fontId="53" fillId="0" borderId="35" xfId="51" applyFont="1" applyBorder="1" applyAlignment="1">
      <alignment horizontal="center" vertical="center" wrapText="1"/>
    </xf>
    <xf numFmtId="0" fontId="37" fillId="64" borderId="57" xfId="35" applyFont="1" applyFill="1" applyBorder="1" applyAlignment="1">
      <alignment horizontal="center" vertical="center" wrapText="1"/>
    </xf>
    <xf numFmtId="0" fontId="37" fillId="64" borderId="58" xfId="35" applyFont="1" applyFill="1" applyBorder="1" applyAlignment="1">
      <alignment horizontal="center" vertical="center" wrapText="1"/>
    </xf>
    <xf numFmtId="0" fontId="58" fillId="71" borderId="19" xfId="72" applyFont="1" applyFill="1" applyBorder="1" applyAlignment="1">
      <alignment horizontal="center" vertical="center"/>
    </xf>
    <xf numFmtId="0" fontId="58" fillId="71" borderId="0" xfId="72" applyFont="1" applyFill="1" applyBorder="1" applyAlignment="1">
      <alignment horizontal="center" vertical="center"/>
    </xf>
    <xf numFmtId="0" fontId="48" fillId="0" borderId="161" xfId="35" applyFont="1" applyBorder="1" applyAlignment="1">
      <alignment horizontal="center" vertical="center" wrapText="1"/>
    </xf>
    <xf numFmtId="0" fontId="58" fillId="1265" borderId="0" xfId="72" applyFont="1" applyFill="1" applyAlignment="1">
      <alignment horizontal="center" vertical="center"/>
    </xf>
    <xf numFmtId="0" fontId="61" fillId="0" borderId="57" xfId="35" applyFont="1" applyBorder="1" applyAlignment="1">
      <alignment horizontal="center" vertical="center" wrapText="1"/>
    </xf>
    <xf numFmtId="0" fontId="61" fillId="0" borderId="58" xfId="35" applyFont="1" applyBorder="1" applyAlignment="1">
      <alignment horizontal="center" vertical="center" wrapText="1"/>
    </xf>
    <xf numFmtId="0" fontId="43" fillId="83" borderId="19" xfId="51" applyFont="1" applyFill="1" applyBorder="1" applyAlignment="1">
      <alignment horizontal="center" vertical="center" wrapText="1"/>
    </xf>
    <xf numFmtId="0" fontId="43" fillId="83" borderId="0" xfId="51" applyFont="1" applyFill="1" applyAlignment="1">
      <alignment horizontal="center" vertical="center" wrapText="1"/>
    </xf>
    <xf numFmtId="0" fontId="115" fillId="0" borderId="56" xfId="51" applyFont="1" applyBorder="1" applyAlignment="1">
      <alignment horizontal="center" vertical="center" wrapText="1"/>
    </xf>
    <xf numFmtId="0" fontId="115" fillId="0" borderId="57" xfId="51" applyFont="1" applyBorder="1" applyAlignment="1">
      <alignment horizontal="center" vertical="center" wrapText="1"/>
    </xf>
    <xf numFmtId="0" fontId="115" fillId="0" borderId="58" xfId="51" applyFont="1" applyBorder="1" applyAlignment="1">
      <alignment horizontal="center" vertical="center" wrapText="1"/>
    </xf>
    <xf numFmtId="0" fontId="62" fillId="75" borderId="56" xfId="51" applyFont="1" applyFill="1" applyBorder="1" applyAlignment="1">
      <alignment horizontal="center" vertical="center" wrapText="1"/>
    </xf>
    <xf numFmtId="0" fontId="62" fillId="75" borderId="57" xfId="51" applyFont="1" applyFill="1" applyBorder="1" applyAlignment="1">
      <alignment horizontal="center" vertical="center" wrapText="1"/>
    </xf>
    <xf numFmtId="0" fontId="62" fillId="75" borderId="58" xfId="51" applyFont="1" applyFill="1" applyBorder="1" applyAlignment="1">
      <alignment horizontal="center" vertical="center" wrapText="1"/>
    </xf>
    <xf numFmtId="0" fontId="62" fillId="74" borderId="56" xfId="51" applyFont="1" applyFill="1" applyBorder="1" applyAlignment="1">
      <alignment horizontal="center" vertical="center" wrapText="1"/>
    </xf>
    <xf numFmtId="0" fontId="62" fillId="74" borderId="57" xfId="51" applyFont="1" applyFill="1" applyBorder="1" applyAlignment="1">
      <alignment horizontal="center" vertical="center" wrapText="1"/>
    </xf>
    <xf numFmtId="0" fontId="62" fillId="74" borderId="58" xfId="51" applyFont="1" applyFill="1" applyBorder="1" applyAlignment="1">
      <alignment horizontal="center" vertical="center" wrapText="1"/>
    </xf>
    <xf numFmtId="0" fontId="62" fillId="84" borderId="56" xfId="51" applyFont="1" applyFill="1" applyBorder="1" applyAlignment="1">
      <alignment horizontal="center" vertical="center" wrapText="1"/>
    </xf>
    <xf numFmtId="0" fontId="62" fillId="84" borderId="57" xfId="51" applyFont="1" applyFill="1" applyBorder="1" applyAlignment="1">
      <alignment horizontal="center" vertical="center" wrapText="1"/>
    </xf>
    <xf numFmtId="0" fontId="62" fillId="84" borderId="58" xfId="51" applyFont="1" applyFill="1" applyBorder="1" applyAlignment="1">
      <alignment horizontal="center" vertical="center" wrapText="1"/>
    </xf>
    <xf numFmtId="0" fontId="62" fillId="65" borderId="57" xfId="35" applyFont="1" applyFill="1" applyBorder="1" applyAlignment="1">
      <alignment horizontal="center" vertical="center" wrapText="1"/>
    </xf>
    <xf numFmtId="0" fontId="62" fillId="65" borderId="58" xfId="35" applyFont="1" applyFill="1" applyBorder="1" applyAlignment="1">
      <alignment horizontal="center" vertical="center" wrapText="1"/>
    </xf>
    <xf numFmtId="0" fontId="124" fillId="0" borderId="57" xfId="35" applyFont="1" applyBorder="1" applyAlignment="1">
      <alignment horizontal="center" vertical="center" wrapText="1"/>
    </xf>
    <xf numFmtId="0" fontId="124" fillId="0" borderId="58" xfId="35" applyFont="1" applyBorder="1" applyAlignment="1">
      <alignment horizontal="center" vertical="center" wrapText="1"/>
    </xf>
    <xf numFmtId="0" fontId="48" fillId="77" borderId="66" xfId="72" applyFont="1" applyFill="1" applyBorder="1" applyAlignment="1">
      <alignment horizontal="center" vertical="center" wrapText="1"/>
    </xf>
    <xf numFmtId="0" fontId="48" fillId="77" borderId="65" xfId="72" applyFont="1" applyFill="1" applyBorder="1" applyAlignment="1">
      <alignment horizontal="center" vertical="center" wrapText="1"/>
    </xf>
    <xf numFmtId="0" fontId="48" fillId="77" borderId="67" xfId="72" applyFont="1" applyFill="1" applyBorder="1" applyAlignment="1">
      <alignment horizontal="center" vertical="center" wrapText="1"/>
    </xf>
    <xf numFmtId="0" fontId="236" fillId="27" borderId="141" xfId="72" applyFont="1" applyFill="1" applyBorder="1" applyAlignment="1">
      <alignment horizontal="center" vertical="center"/>
    </xf>
    <xf numFmtId="0" fontId="236" fillId="27" borderId="145" xfId="72" applyFont="1" applyFill="1" applyBorder="1" applyAlignment="1">
      <alignment horizontal="center" vertical="center"/>
    </xf>
    <xf numFmtId="0" fontId="105" fillId="52" borderId="183" xfId="35" applyFont="1" applyFill="1" applyBorder="1" applyAlignment="1">
      <alignment horizontal="center" vertical="center" wrapText="1"/>
    </xf>
    <xf numFmtId="0" fontId="105" fillId="52" borderId="44" xfId="35" applyFont="1" applyFill="1" applyBorder="1" applyAlignment="1">
      <alignment horizontal="center" vertical="center" wrapText="1"/>
    </xf>
    <xf numFmtId="0" fontId="50" fillId="78" borderId="183" xfId="35" applyFont="1" applyFill="1" applyBorder="1" applyAlignment="1">
      <alignment horizontal="center" vertical="center" wrapText="1"/>
    </xf>
    <xf numFmtId="0" fontId="50" fillId="78" borderId="44" xfId="35" applyFont="1" applyFill="1" applyBorder="1" applyAlignment="1">
      <alignment horizontal="center" vertical="center" wrapText="1"/>
    </xf>
    <xf numFmtId="0" fontId="105" fillId="122" borderId="183" xfId="35" applyFont="1" applyFill="1" applyBorder="1" applyAlignment="1">
      <alignment horizontal="center" vertical="center" wrapText="1"/>
    </xf>
    <xf numFmtId="0" fontId="105" fillId="122" borderId="44" xfId="35" applyFont="1" applyFill="1" applyBorder="1" applyAlignment="1">
      <alignment horizontal="center" vertical="center" wrapText="1"/>
    </xf>
    <xf numFmtId="0" fontId="48" fillId="0" borderId="161" xfId="35" applyFont="1" applyBorder="1" applyAlignment="1">
      <alignment horizontal="center" vertical="center"/>
    </xf>
    <xf numFmtId="0" fontId="67" fillId="89" borderId="19" xfId="72" applyFont="1" applyFill="1" applyBorder="1" applyAlignment="1">
      <alignment horizontal="center" vertical="center"/>
    </xf>
    <xf numFmtId="0" fontId="67" fillId="89" borderId="0" xfId="72" applyFont="1" applyFill="1" applyBorder="1" applyAlignment="1">
      <alignment horizontal="center" vertical="center"/>
    </xf>
    <xf numFmtId="0" fontId="67" fillId="89" borderId="19" xfId="72" applyFont="1" applyFill="1" applyBorder="1" applyAlignment="1">
      <alignment horizontal="left" vertical="center" wrapText="1"/>
    </xf>
    <xf numFmtId="0" fontId="67" fillId="89" borderId="0" xfId="72" applyFont="1" applyFill="1" applyBorder="1" applyAlignment="1">
      <alignment horizontal="left" vertical="center" wrapText="1"/>
    </xf>
    <xf numFmtId="0" fontId="57" fillId="0" borderId="57" xfId="35" applyFont="1" applyBorder="1" applyAlignment="1">
      <alignment horizontal="center" vertical="center" wrapText="1"/>
    </xf>
    <xf numFmtId="0" fontId="57" fillId="0" borderId="58" xfId="35" applyFont="1" applyBorder="1" applyAlignment="1">
      <alignment horizontal="center" vertical="center" wrapText="1"/>
    </xf>
    <xf numFmtId="0" fontId="237" fillId="27" borderId="142" xfId="72" applyFont="1" applyFill="1" applyBorder="1" applyAlignment="1">
      <alignment horizontal="center" vertical="center"/>
    </xf>
    <xf numFmtId="0" fontId="237" fillId="27" borderId="146" xfId="72" applyFont="1" applyFill="1" applyBorder="1" applyAlignment="1">
      <alignment horizontal="center" vertical="center"/>
    </xf>
    <xf numFmtId="0" fontId="238" fillId="27" borderId="143" xfId="72" applyFont="1" applyFill="1" applyBorder="1" applyAlignment="1">
      <alignment horizontal="center" vertical="center"/>
    </xf>
    <xf numFmtId="0" fontId="238" fillId="27" borderId="147" xfId="72" applyFont="1" applyFill="1" applyBorder="1" applyAlignment="1">
      <alignment horizontal="center" vertical="center"/>
    </xf>
    <xf numFmtId="0" fontId="58" fillId="105" borderId="144" xfId="75" applyFont="1" applyFill="1" applyBorder="1" applyAlignment="1">
      <alignment horizontal="center" vertical="center"/>
    </xf>
    <xf numFmtId="0" fontId="58" fillId="105" borderId="148" xfId="75" applyFont="1" applyFill="1" applyBorder="1" applyAlignment="1">
      <alignment horizontal="center" vertical="center"/>
    </xf>
    <xf numFmtId="0" fontId="76" fillId="0" borderId="57" xfId="35" applyFont="1" applyBorder="1" applyAlignment="1">
      <alignment horizontal="center" vertical="center" wrapText="1"/>
    </xf>
    <xf numFmtId="0" fontId="76" fillId="0" borderId="58" xfId="35" applyFont="1" applyBorder="1" applyAlignment="1">
      <alignment horizontal="center" vertical="center" wrapText="1"/>
    </xf>
    <xf numFmtId="0" fontId="62" fillId="83" borderId="56" xfId="51" applyFont="1" applyFill="1" applyBorder="1" applyAlignment="1">
      <alignment horizontal="center" vertical="center" wrapText="1"/>
    </xf>
    <xf numFmtId="0" fontId="62" fillId="83" borderId="58" xfId="51" applyFont="1" applyFill="1" applyBorder="1" applyAlignment="1">
      <alignment horizontal="center" vertical="center" wrapText="1"/>
    </xf>
    <xf numFmtId="0" fontId="52" fillId="80" borderId="56" xfId="75" applyFont="1" applyFill="1" applyBorder="1" applyAlignment="1">
      <alignment horizontal="center" vertical="center" wrapText="1"/>
    </xf>
    <xf numFmtId="0" fontId="52" fillId="80" borderId="106" xfId="75" applyFont="1" applyFill="1" applyBorder="1" applyAlignment="1">
      <alignment horizontal="center" vertical="center" wrapText="1"/>
    </xf>
    <xf numFmtId="0" fontId="53" fillId="45" borderId="57" xfId="35" applyFont="1" applyFill="1" applyBorder="1" applyAlignment="1">
      <alignment horizontal="center" vertical="center" wrapText="1"/>
    </xf>
    <xf numFmtId="0" fontId="53" fillId="45" borderId="58" xfId="35" applyFont="1" applyFill="1" applyBorder="1" applyAlignment="1">
      <alignment horizontal="center" vertical="center" wrapText="1"/>
    </xf>
    <xf numFmtId="0" fontId="57" fillId="78" borderId="57" xfId="35" quotePrefix="1" applyFont="1" applyFill="1" applyBorder="1" applyAlignment="1">
      <alignment horizontal="center" vertical="center" wrapText="1"/>
    </xf>
    <xf numFmtId="0" fontId="57" fillId="78" borderId="58" xfId="35" applyFont="1" applyFill="1" applyBorder="1" applyAlignment="1">
      <alignment horizontal="center" vertical="center" wrapText="1"/>
    </xf>
    <xf numFmtId="0" fontId="68" fillId="57" borderId="56" xfId="35" applyFont="1" applyFill="1" applyBorder="1" applyAlignment="1">
      <alignment horizontal="center" vertical="center" wrapText="1"/>
    </xf>
    <xf numFmtId="0" fontId="68" fillId="57" borderId="57" xfId="35" applyFont="1" applyFill="1" applyBorder="1" applyAlignment="1">
      <alignment horizontal="center" vertical="center" wrapText="1"/>
    </xf>
    <xf numFmtId="0" fontId="68" fillId="57" borderId="58" xfId="35" applyFont="1" applyFill="1" applyBorder="1" applyAlignment="1">
      <alignment horizontal="center" vertical="center" wrapText="1"/>
    </xf>
    <xf numFmtId="0" fontId="62" fillId="30" borderId="56" xfId="35" applyFont="1" applyFill="1" applyBorder="1" applyAlignment="1">
      <alignment horizontal="center" vertical="center" wrapText="1"/>
    </xf>
    <xf numFmtId="0" fontId="62" fillId="30" borderId="57" xfId="35" applyFont="1" applyFill="1" applyBorder="1" applyAlignment="1">
      <alignment horizontal="center" vertical="center" wrapText="1"/>
    </xf>
    <xf numFmtId="0" fontId="62" fillId="30" borderId="58" xfId="35" applyFont="1" applyFill="1" applyBorder="1" applyAlignment="1">
      <alignment horizontal="center" vertical="center" wrapText="1"/>
    </xf>
    <xf numFmtId="0" fontId="68" fillId="58" borderId="151" xfId="35" applyFont="1" applyFill="1" applyBorder="1" applyAlignment="1">
      <alignment horizontal="center" vertical="center" wrapText="1"/>
    </xf>
    <xf numFmtId="0" fontId="68" fillId="58" borderId="70" xfId="35" applyFont="1" applyFill="1" applyBorder="1" applyAlignment="1">
      <alignment horizontal="center" vertical="center" wrapText="1"/>
    </xf>
    <xf numFmtId="0" fontId="68" fillId="58" borderId="35" xfId="35" applyFont="1" applyFill="1" applyBorder="1" applyAlignment="1">
      <alignment horizontal="center" vertical="center" wrapText="1"/>
    </xf>
    <xf numFmtId="0" fontId="68" fillId="52" borderId="151" xfId="35" applyFont="1" applyFill="1" applyBorder="1" applyAlignment="1">
      <alignment horizontal="center" vertical="center"/>
    </xf>
    <xf numFmtId="0" fontId="68" fillId="52" borderId="70" xfId="35" applyFont="1" applyFill="1" applyBorder="1" applyAlignment="1">
      <alignment horizontal="center" vertical="center"/>
    </xf>
    <xf numFmtId="0" fontId="58" fillId="83" borderId="9" xfId="51" applyFont="1" applyFill="1" applyBorder="1" applyAlignment="1">
      <alignment horizontal="center" vertical="center" wrapText="1"/>
    </xf>
    <xf numFmtId="0" fontId="58" fillId="83" borderId="10" xfId="51" applyFont="1" applyFill="1" applyBorder="1" applyAlignment="1">
      <alignment horizontal="center" vertical="center" wrapText="1"/>
    </xf>
    <xf numFmtId="0" fontId="58" fillId="83" borderId="45" xfId="51" applyFont="1" applyFill="1" applyBorder="1" applyAlignment="1">
      <alignment horizontal="center" vertical="center" wrapText="1"/>
    </xf>
    <xf numFmtId="0" fontId="62" fillId="67" borderId="56" xfId="35" applyFont="1" applyFill="1" applyBorder="1" applyAlignment="1">
      <alignment horizontal="center" vertical="center" wrapText="1"/>
    </xf>
    <xf numFmtId="0" fontId="62" fillId="67" borderId="57" xfId="35" applyFont="1" applyFill="1" applyBorder="1" applyAlignment="1">
      <alignment horizontal="center" vertical="center" wrapText="1"/>
    </xf>
    <xf numFmtId="0" fontId="62" fillId="67" borderId="58" xfId="35" applyFont="1" applyFill="1" applyBorder="1" applyAlignment="1">
      <alignment horizontal="center" vertical="center" wrapText="1"/>
    </xf>
    <xf numFmtId="0" fontId="68" fillId="52" borderId="151" xfId="35" applyFont="1" applyFill="1" applyBorder="1" applyAlignment="1">
      <alignment horizontal="center" vertical="center" wrapText="1"/>
    </xf>
    <xf numFmtId="0" fontId="68" fillId="52" borderId="70" xfId="35" applyFont="1" applyFill="1" applyBorder="1" applyAlignment="1">
      <alignment horizontal="center" vertical="center" wrapText="1"/>
    </xf>
    <xf numFmtId="0" fontId="68" fillId="52" borderId="35" xfId="35" applyFont="1" applyFill="1" applyBorder="1" applyAlignment="1">
      <alignment horizontal="center" vertical="center" wrapText="1"/>
    </xf>
    <xf numFmtId="0" fontId="62" fillId="70" borderId="151" xfId="35" applyFont="1" applyFill="1" applyBorder="1" applyAlignment="1">
      <alignment horizontal="center" vertical="center" wrapText="1"/>
    </xf>
    <xf numFmtId="0" fontId="62" fillId="70" borderId="70" xfId="35" applyFont="1" applyFill="1" applyBorder="1" applyAlignment="1">
      <alignment horizontal="center" vertical="center" wrapText="1"/>
    </xf>
    <xf numFmtId="0" fontId="62" fillId="70" borderId="35" xfId="35" applyFont="1" applyFill="1" applyBorder="1" applyAlignment="1">
      <alignment horizontal="center" vertical="center" wrapText="1"/>
    </xf>
    <xf numFmtId="0" fontId="68" fillId="79" borderId="71" xfId="35" applyFont="1" applyFill="1" applyBorder="1" applyAlignment="1">
      <alignment horizontal="center" vertical="center" wrapText="1"/>
    </xf>
    <xf numFmtId="0" fontId="68" fillId="79" borderId="72" xfId="35" applyFont="1" applyFill="1" applyBorder="1" applyAlignment="1">
      <alignment horizontal="center" vertical="center" wrapText="1"/>
    </xf>
    <xf numFmtId="0" fontId="68" fillId="79" borderId="73" xfId="35" applyFont="1" applyFill="1" applyBorder="1" applyAlignment="1">
      <alignment horizontal="center" vertical="center" wrapText="1"/>
    </xf>
    <xf numFmtId="0" fontId="68" fillId="80" borderId="71" xfId="35" applyFont="1" applyFill="1" applyBorder="1" applyAlignment="1">
      <alignment horizontal="center" vertical="center" wrapText="1"/>
    </xf>
    <xf numFmtId="0" fontId="68" fillId="80" borderId="72" xfId="35" applyFont="1" applyFill="1" applyBorder="1" applyAlignment="1">
      <alignment horizontal="center" vertical="center" wrapText="1"/>
    </xf>
    <xf numFmtId="0" fontId="68" fillId="80" borderId="73" xfId="35" applyFont="1" applyFill="1" applyBorder="1" applyAlignment="1">
      <alignment horizontal="center" vertical="center" wrapText="1"/>
    </xf>
    <xf numFmtId="0" fontId="68" fillId="81" borderId="71" xfId="35" applyFont="1" applyFill="1" applyBorder="1" applyAlignment="1">
      <alignment horizontal="center" vertical="center" wrapText="1"/>
    </xf>
    <xf numFmtId="0" fontId="68" fillId="81" borderId="72" xfId="35" applyFont="1" applyFill="1" applyBorder="1" applyAlignment="1">
      <alignment horizontal="center" vertical="center" wrapText="1"/>
    </xf>
    <xf numFmtId="0" fontId="68" fillId="81" borderId="73" xfId="35" applyFont="1" applyFill="1" applyBorder="1" applyAlignment="1">
      <alignment horizontal="center" vertical="center" wrapText="1"/>
    </xf>
    <xf numFmtId="0" fontId="62" fillId="45" borderId="56" xfId="35" applyFont="1" applyFill="1" applyBorder="1" applyAlignment="1">
      <alignment horizontal="center" vertical="center" wrapText="1"/>
    </xf>
    <xf numFmtId="0" fontId="62" fillId="45" borderId="57" xfId="35" applyFont="1" applyFill="1" applyBorder="1" applyAlignment="1">
      <alignment horizontal="center" vertical="center" wrapText="1"/>
    </xf>
    <xf numFmtId="0" fontId="62" fillId="45" borderId="58" xfId="35" applyFont="1" applyFill="1" applyBorder="1" applyAlignment="1">
      <alignment horizontal="center" vertical="center" wrapText="1"/>
    </xf>
    <xf numFmtId="0" fontId="58" fillId="83" borderId="183" xfId="51" applyFont="1" applyFill="1" applyBorder="1" applyAlignment="1">
      <alignment horizontal="center" vertical="center" wrapText="1"/>
    </xf>
    <xf numFmtId="0" fontId="58" fillId="83" borderId="0" xfId="51" applyFont="1" applyFill="1" applyBorder="1" applyAlignment="1">
      <alignment horizontal="center" vertical="center" wrapText="1"/>
    </xf>
    <xf numFmtId="0" fontId="86" fillId="57" borderId="13" xfId="35" applyFont="1" applyFill="1" applyBorder="1" applyAlignment="1">
      <alignment horizontal="center" vertical="center" wrapText="1"/>
    </xf>
    <xf numFmtId="0" fontId="48" fillId="67" borderId="0" xfId="35" applyFont="1" applyFill="1" applyBorder="1" applyAlignment="1">
      <alignment horizontal="center" vertical="center" wrapText="1"/>
    </xf>
    <xf numFmtId="0" fontId="48" fillId="67" borderId="20" xfId="35" applyFont="1" applyFill="1" applyBorder="1" applyAlignment="1">
      <alignment horizontal="center" vertical="center" wrapText="1"/>
    </xf>
    <xf numFmtId="0" fontId="48" fillId="67" borderId="13" xfId="35" applyFont="1" applyFill="1" applyBorder="1" applyAlignment="1">
      <alignment horizontal="center" vertical="center" wrapText="1"/>
    </xf>
    <xf numFmtId="0" fontId="126" fillId="0" borderId="13" xfId="73" applyFont="1" applyBorder="1" applyAlignment="1">
      <alignment horizontal="center" vertical="center"/>
    </xf>
    <xf numFmtId="0" fontId="126" fillId="0" borderId="0" xfId="73" applyFont="1" applyBorder="1" applyAlignment="1">
      <alignment horizontal="center" vertical="center"/>
    </xf>
    <xf numFmtId="0" fontId="104" fillId="48" borderId="20" xfId="73" applyFont="1" applyFill="1" applyBorder="1" applyAlignment="1">
      <alignment horizontal="center" vertical="center"/>
    </xf>
    <xf numFmtId="0" fontId="48" fillId="64" borderId="13" xfId="35" applyFont="1" applyFill="1" applyBorder="1" applyAlignment="1">
      <alignment horizontal="center" vertical="center" wrapText="1"/>
    </xf>
    <xf numFmtId="0" fontId="104" fillId="48" borderId="0" xfId="73" applyFont="1" applyFill="1" applyBorder="1" applyAlignment="1">
      <alignment horizontal="center" vertical="center"/>
    </xf>
    <xf numFmtId="0" fontId="126" fillId="0" borderId="20" xfId="73" applyFont="1" applyBorder="1" applyAlignment="1">
      <alignment horizontal="center" vertical="center"/>
    </xf>
    <xf numFmtId="0" fontId="48" fillId="67" borderId="32" xfId="35" applyFont="1" applyFill="1" applyBorder="1" applyAlignment="1">
      <alignment horizontal="center" vertical="center" wrapText="1"/>
    </xf>
    <xf numFmtId="0" fontId="86" fillId="57" borderId="155" xfId="35" applyFont="1" applyFill="1" applyBorder="1" applyAlignment="1">
      <alignment horizontal="center" vertical="center" wrapText="1"/>
    </xf>
    <xf numFmtId="0" fontId="48" fillId="64" borderId="34" xfId="35" applyFont="1" applyFill="1" applyBorder="1" applyAlignment="1">
      <alignment horizontal="center" vertical="center" wrapText="1"/>
    </xf>
    <xf numFmtId="0" fontId="48" fillId="64" borderId="155" xfId="35" applyFont="1" applyFill="1" applyBorder="1" applyAlignment="1">
      <alignment horizontal="center" vertical="center" wrapText="1"/>
    </xf>
    <xf numFmtId="0" fontId="48" fillId="64" borderId="32" xfId="35" applyFont="1" applyFill="1" applyBorder="1" applyAlignment="1">
      <alignment horizontal="center" vertical="center" wrapText="1"/>
    </xf>
    <xf numFmtId="0" fontId="48" fillId="67" borderId="155" xfId="35" applyFont="1" applyFill="1" applyBorder="1" applyAlignment="1">
      <alignment horizontal="center" vertical="center" wrapText="1"/>
    </xf>
    <xf numFmtId="0" fontId="63" fillId="46" borderId="9" xfId="35" applyFont="1" applyFill="1" applyBorder="1" applyAlignment="1">
      <alignment horizontal="center" vertical="center" wrapText="1"/>
    </xf>
    <xf numFmtId="0" fontId="63" fillId="46" borderId="10" xfId="35" applyFont="1" applyFill="1" applyBorder="1" applyAlignment="1">
      <alignment horizontal="center" vertical="center" wrapText="1"/>
    </xf>
    <xf numFmtId="0" fontId="63" fillId="46" borderId="12" xfId="35" applyFont="1" applyFill="1" applyBorder="1" applyAlignment="1">
      <alignment horizontal="center" vertical="center" wrapText="1"/>
    </xf>
    <xf numFmtId="0" fontId="63" fillId="46" borderId="13" xfId="35" applyFont="1" applyFill="1" applyBorder="1" applyAlignment="1">
      <alignment horizontal="center" vertical="center" wrapText="1"/>
    </xf>
    <xf numFmtId="0" fontId="63" fillId="46" borderId="0" xfId="35" applyFont="1" applyFill="1" applyAlignment="1">
      <alignment horizontal="center" vertical="center" wrapText="1"/>
    </xf>
    <xf numFmtId="0" fontId="63" fillId="46" borderId="17" xfId="35" applyFont="1" applyFill="1" applyBorder="1" applyAlignment="1">
      <alignment horizontal="center" vertical="center" wrapText="1"/>
    </xf>
    <xf numFmtId="0" fontId="63" fillId="46" borderId="21" xfId="35" applyFont="1" applyFill="1" applyBorder="1" applyAlignment="1">
      <alignment horizontal="center" vertical="center" wrapText="1"/>
    </xf>
    <xf numFmtId="0" fontId="63" fillId="46" borderId="25" xfId="35" applyFont="1" applyFill="1" applyBorder="1" applyAlignment="1">
      <alignment horizontal="center" vertical="center" wrapText="1"/>
    </xf>
    <xf numFmtId="0" fontId="63" fillId="46" borderId="22" xfId="35" applyFont="1" applyFill="1" applyBorder="1" applyAlignment="1">
      <alignment horizontal="center" vertical="center" wrapText="1"/>
    </xf>
    <xf numFmtId="0" fontId="212" fillId="45" borderId="9" xfId="35" applyFont="1" applyFill="1" applyBorder="1" applyAlignment="1">
      <alignment horizontal="center" vertical="center" wrapText="1"/>
    </xf>
    <xf numFmtId="0" fontId="212" fillId="45" borderId="10" xfId="35" applyFont="1" applyFill="1" applyBorder="1" applyAlignment="1">
      <alignment horizontal="center" vertical="center" wrapText="1"/>
    </xf>
    <xf numFmtId="0" fontId="212" fillId="45" borderId="45" xfId="35" applyFont="1" applyFill="1" applyBorder="1" applyAlignment="1">
      <alignment horizontal="center" vertical="center" wrapText="1"/>
    </xf>
    <xf numFmtId="0" fontId="41" fillId="47" borderId="11" xfId="35" applyFont="1" applyFill="1" applyBorder="1" applyAlignment="1">
      <alignment horizontal="center" vertical="center"/>
    </xf>
    <xf numFmtId="0" fontId="41" fillId="47" borderId="10" xfId="35" applyFont="1" applyFill="1" applyBorder="1" applyAlignment="1">
      <alignment horizontal="center" vertical="center"/>
    </xf>
    <xf numFmtId="0" fontId="41" fillId="47" borderId="45" xfId="35" applyFont="1" applyFill="1" applyBorder="1" applyAlignment="1">
      <alignment horizontal="center" vertical="center"/>
    </xf>
    <xf numFmtId="0" fontId="45" fillId="45" borderId="186" xfId="35" applyFont="1" applyFill="1" applyBorder="1" applyAlignment="1">
      <alignment horizontal="center" vertical="center" wrapText="1"/>
    </xf>
    <xf numFmtId="0" fontId="45" fillId="45" borderId="0" xfId="35" applyFont="1" applyFill="1" applyBorder="1" applyAlignment="1">
      <alignment horizontal="center" vertical="center" wrapText="1"/>
    </xf>
    <xf numFmtId="0" fontId="45" fillId="45" borderId="20" xfId="35" applyFont="1" applyFill="1" applyBorder="1" applyAlignment="1">
      <alignment horizontal="center" vertical="center" wrapText="1"/>
    </xf>
    <xf numFmtId="0" fontId="37" fillId="0" borderId="186" xfId="35" applyFont="1" applyBorder="1" applyAlignment="1">
      <alignment horizontal="center" vertical="center" wrapText="1"/>
    </xf>
    <xf numFmtId="0" fontId="37" fillId="0" borderId="0" xfId="35" applyFont="1" applyBorder="1" applyAlignment="1">
      <alignment horizontal="center" vertical="center" wrapText="1"/>
    </xf>
    <xf numFmtId="0" fontId="37" fillId="0" borderId="20" xfId="35" applyFont="1" applyBorder="1" applyAlignment="1">
      <alignment horizontal="center" vertical="center" wrapText="1"/>
    </xf>
    <xf numFmtId="0" fontId="37" fillId="0" borderId="24" xfId="35" applyFont="1" applyBorder="1" applyAlignment="1">
      <alignment horizontal="center" vertical="center" wrapText="1"/>
    </xf>
    <xf numFmtId="0" fontId="37" fillId="0" borderId="25" xfId="35" applyFont="1" applyBorder="1" applyAlignment="1">
      <alignment horizontal="center" vertical="center" wrapText="1"/>
    </xf>
    <xf numFmtId="0" fontId="37" fillId="0" borderId="26" xfId="35" applyFont="1" applyBorder="1" applyAlignment="1">
      <alignment horizontal="center" vertical="center" wrapText="1"/>
    </xf>
    <xf numFmtId="167" fontId="42" fillId="45" borderId="38" xfId="35" applyNumberFormat="1" applyFont="1" applyFill="1" applyBorder="1" applyAlignment="1">
      <alignment horizontal="center" vertical="center"/>
    </xf>
    <xf numFmtId="167" fontId="42" fillId="45" borderId="39" xfId="35" applyNumberFormat="1" applyFont="1" applyFill="1" applyBorder="1" applyAlignment="1">
      <alignment horizontal="center" vertical="center"/>
    </xf>
    <xf numFmtId="0" fontId="41" fillId="0" borderId="11" xfId="35" applyFont="1" applyBorder="1" applyAlignment="1">
      <alignment horizontal="center" vertical="center"/>
    </xf>
    <xf numFmtId="0" fontId="41" fillId="0" borderId="10" xfId="35" applyFont="1" applyBorder="1" applyAlignment="1">
      <alignment horizontal="center" vertical="center"/>
    </xf>
    <xf numFmtId="0" fontId="41" fillId="0" borderId="12" xfId="35" applyFont="1" applyBorder="1" applyAlignment="1">
      <alignment horizontal="center" vertical="center"/>
    </xf>
    <xf numFmtId="0" fontId="41" fillId="0" borderId="186" xfId="35" applyFont="1" applyBorder="1" applyAlignment="1">
      <alignment horizontal="center" vertical="center"/>
    </xf>
    <xf numFmtId="0" fontId="41" fillId="0" borderId="0" xfId="35" applyFont="1" applyBorder="1" applyAlignment="1">
      <alignment horizontal="center" vertical="center"/>
    </xf>
    <xf numFmtId="0" fontId="41" fillId="0" borderId="187" xfId="35" applyFont="1" applyBorder="1" applyAlignment="1">
      <alignment horizontal="center" vertical="center"/>
    </xf>
    <xf numFmtId="0" fontId="41" fillId="0" borderId="46" xfId="35" applyFont="1" applyBorder="1" applyAlignment="1">
      <alignment horizontal="center" vertical="center"/>
    </xf>
    <xf numFmtId="0" fontId="41" fillId="0" borderId="44" xfId="35" applyFont="1" applyBorder="1" applyAlignment="1">
      <alignment horizontal="center" vertical="center"/>
    </xf>
    <xf numFmtId="0" fontId="41" fillId="0" borderId="47" xfId="35" applyFont="1" applyBorder="1" applyAlignment="1">
      <alignment horizontal="center" vertical="center"/>
    </xf>
    <xf numFmtId="0" fontId="41" fillId="0" borderId="152" xfId="35" applyFont="1" applyBorder="1" applyAlignment="1">
      <alignment horizontal="center" vertical="center" wrapText="1"/>
    </xf>
    <xf numFmtId="0" fontId="41" fillId="0" borderId="153" xfId="35" applyFont="1" applyBorder="1" applyAlignment="1">
      <alignment horizontal="center" vertical="center" wrapText="1"/>
    </xf>
    <xf numFmtId="0" fontId="41" fillId="0" borderId="154" xfId="35" applyFont="1" applyBorder="1" applyAlignment="1">
      <alignment horizontal="center" vertical="center" wrapText="1"/>
    </xf>
    <xf numFmtId="0" fontId="41" fillId="0" borderId="24" xfId="35" applyFont="1" applyBorder="1" applyAlignment="1">
      <alignment horizontal="center" vertical="center" wrapText="1"/>
    </xf>
    <xf numFmtId="0" fontId="41" fillId="0" borderId="25" xfId="35" applyFont="1" applyBorder="1" applyAlignment="1">
      <alignment horizontal="center" vertical="center" wrapText="1"/>
    </xf>
    <xf numFmtId="0" fontId="41" fillId="0" borderId="22" xfId="35" applyFont="1" applyBorder="1" applyAlignment="1">
      <alignment horizontal="center" vertical="center" wrapText="1"/>
    </xf>
    <xf numFmtId="0" fontId="41" fillId="83" borderId="123" xfId="51" applyFont="1" applyFill="1" applyBorder="1" applyAlignment="1">
      <alignment horizontal="center" vertical="center"/>
    </xf>
    <xf numFmtId="0" fontId="41" fillId="83" borderId="139" xfId="51" applyFont="1" applyFill="1" applyBorder="1" applyAlignment="1">
      <alignment horizontal="center" vertical="center"/>
    </xf>
    <xf numFmtId="0" fontId="41" fillId="83" borderId="19" xfId="51" applyFont="1" applyFill="1" applyBorder="1" applyAlignment="1">
      <alignment horizontal="center" vertical="center"/>
    </xf>
    <xf numFmtId="0" fontId="41" fillId="83" borderId="0" xfId="51" applyFont="1" applyFill="1" applyAlignment="1">
      <alignment horizontal="center" vertical="center"/>
    </xf>
    <xf numFmtId="0" fontId="41" fillId="83" borderId="24" xfId="51" applyFont="1" applyFill="1" applyBorder="1" applyAlignment="1">
      <alignment horizontal="center" vertical="center"/>
    </xf>
    <xf numFmtId="0" fontId="41" fillId="83" borderId="25" xfId="51" applyFont="1" applyFill="1" applyBorder="1" applyAlignment="1">
      <alignment horizontal="center" vertical="center"/>
    </xf>
    <xf numFmtId="0" fontId="62" fillId="45" borderId="151" xfId="35" applyFont="1" applyFill="1" applyBorder="1" applyAlignment="1">
      <alignment horizontal="center" vertical="center" wrapText="1"/>
    </xf>
    <xf numFmtId="0" fontId="62" fillId="45" borderId="70" xfId="35" applyFont="1" applyFill="1" applyBorder="1" applyAlignment="1">
      <alignment horizontal="center" vertical="center" wrapText="1"/>
    </xf>
    <xf numFmtId="0" fontId="62" fillId="45" borderId="35" xfId="35" applyFont="1" applyFill="1" applyBorder="1" applyAlignment="1">
      <alignment horizontal="center" vertical="center" wrapText="1"/>
    </xf>
    <xf numFmtId="0" fontId="40" fillId="50" borderId="66" xfId="51" applyFont="1" applyFill="1" applyBorder="1" applyAlignment="1">
      <alignment horizontal="center" vertical="center"/>
    </xf>
    <xf numFmtId="0" fontId="40" fillId="50" borderId="65" xfId="51" applyFont="1" applyFill="1" applyBorder="1" applyAlignment="1">
      <alignment horizontal="center" vertical="center"/>
    </xf>
    <xf numFmtId="0" fontId="40" fillId="50" borderId="67" xfId="51" applyFont="1" applyFill="1" applyBorder="1" applyAlignment="1">
      <alignment horizontal="center" vertical="center"/>
    </xf>
    <xf numFmtId="0" fontId="62" fillId="45" borderId="71" xfId="35" applyFont="1" applyFill="1" applyBorder="1" applyAlignment="1">
      <alignment horizontal="center" vertical="center" wrapText="1"/>
    </xf>
    <xf numFmtId="0" fontId="62" fillId="45" borderId="72" xfId="35" applyFont="1" applyFill="1" applyBorder="1" applyAlignment="1">
      <alignment horizontal="center" vertical="center" wrapText="1"/>
    </xf>
    <xf numFmtId="0" fontId="62" fillId="45" borderId="73" xfId="35" applyFont="1" applyFill="1" applyBorder="1" applyAlignment="1">
      <alignment horizontal="center" vertical="center" wrapText="1"/>
    </xf>
    <xf numFmtId="0" fontId="62" fillId="71" borderId="151" xfId="35" applyFont="1" applyFill="1" applyBorder="1" applyAlignment="1">
      <alignment horizontal="center" vertical="center" wrapText="1"/>
    </xf>
    <xf numFmtId="0" fontId="62" fillId="71" borderId="70" xfId="35" applyFont="1" applyFill="1" applyBorder="1" applyAlignment="1">
      <alignment horizontal="center" vertical="center" wrapText="1"/>
    </xf>
    <xf numFmtId="0" fontId="62" fillId="71" borderId="35" xfId="35" applyFont="1" applyFill="1" applyBorder="1" applyAlignment="1">
      <alignment horizontal="center" vertical="center" wrapText="1"/>
    </xf>
    <xf numFmtId="0" fontId="68" fillId="57" borderId="151" xfId="35" applyFont="1" applyFill="1" applyBorder="1" applyAlignment="1">
      <alignment horizontal="center" vertical="center" wrapText="1"/>
    </xf>
    <xf numFmtId="0" fontId="68" fillId="57" borderId="70" xfId="35" applyFont="1" applyFill="1" applyBorder="1" applyAlignment="1">
      <alignment horizontal="center" vertical="center" wrapText="1"/>
    </xf>
    <xf numFmtId="0" fontId="68" fillId="57" borderId="35" xfId="35" applyFont="1" applyFill="1" applyBorder="1" applyAlignment="1">
      <alignment horizontal="center" vertical="center" wrapText="1"/>
    </xf>
    <xf numFmtId="0" fontId="157" fillId="48" borderId="151" xfId="35" applyFont="1" applyFill="1" applyBorder="1" applyAlignment="1">
      <alignment horizontal="center" vertical="center" wrapText="1"/>
    </xf>
    <xf numFmtId="0" fontId="157" fillId="48" borderId="70" xfId="35" applyFont="1" applyFill="1" applyBorder="1" applyAlignment="1">
      <alignment horizontal="center" vertical="center" wrapText="1"/>
    </xf>
    <xf numFmtId="0" fontId="157" fillId="48" borderId="35" xfId="35" applyFont="1" applyFill="1" applyBorder="1" applyAlignment="1">
      <alignment horizontal="center" vertical="center" wrapText="1"/>
    </xf>
    <xf numFmtId="0" fontId="62" fillId="78" borderId="151" xfId="35" applyFont="1" applyFill="1" applyBorder="1" applyAlignment="1">
      <alignment horizontal="center" vertical="center" wrapText="1"/>
    </xf>
    <xf numFmtId="0" fontId="62" fillId="78" borderId="70" xfId="35" applyFont="1" applyFill="1" applyBorder="1" applyAlignment="1">
      <alignment horizontal="center" vertical="center" wrapText="1"/>
    </xf>
    <xf numFmtId="0" fontId="62" fillId="78" borderId="35" xfId="35" applyFont="1" applyFill="1" applyBorder="1" applyAlignment="1">
      <alignment horizontal="center" vertical="center" wrapText="1"/>
    </xf>
    <xf numFmtId="0" fontId="62" fillId="61" borderId="151" xfId="35" applyFont="1" applyFill="1" applyBorder="1" applyAlignment="1">
      <alignment horizontal="center" vertical="center" wrapText="1"/>
    </xf>
    <xf numFmtId="0" fontId="62" fillId="61" borderId="70" xfId="35" applyFont="1" applyFill="1" applyBorder="1" applyAlignment="1">
      <alignment horizontal="center" vertical="center" wrapText="1"/>
    </xf>
    <xf numFmtId="0" fontId="62" fillId="61" borderId="35" xfId="35" applyFont="1" applyFill="1" applyBorder="1" applyAlignment="1">
      <alignment horizontal="center" vertical="center" wrapText="1"/>
    </xf>
    <xf numFmtId="0" fontId="62" fillId="67" borderId="151" xfId="35" applyFont="1" applyFill="1" applyBorder="1" applyAlignment="1">
      <alignment horizontal="center" vertical="center" wrapText="1"/>
    </xf>
    <xf numFmtId="0" fontId="62" fillId="67" borderId="70" xfId="35" applyFont="1" applyFill="1" applyBorder="1" applyAlignment="1">
      <alignment horizontal="center" vertical="center" wrapText="1"/>
    </xf>
    <xf numFmtId="0" fontId="62" fillId="67" borderId="35" xfId="35" applyFont="1" applyFill="1" applyBorder="1" applyAlignment="1">
      <alignment horizontal="center" vertical="center" wrapText="1"/>
    </xf>
    <xf numFmtId="0" fontId="62" fillId="78" borderId="61" xfId="35" applyFont="1" applyFill="1" applyBorder="1" applyAlignment="1">
      <alignment horizontal="center" vertical="center" wrapText="1"/>
    </xf>
    <xf numFmtId="0" fontId="43" fillId="0" borderId="61" xfId="35" applyFont="1" applyBorder="1" applyAlignment="1">
      <alignment horizontal="center" vertical="center" wrapText="1"/>
    </xf>
    <xf numFmtId="0" fontId="62" fillId="45" borderId="69" xfId="51" applyFont="1" applyFill="1" applyBorder="1" applyAlignment="1">
      <alignment horizontal="center" vertical="center" wrapText="1"/>
    </xf>
    <xf numFmtId="0" fontId="62" fillId="45" borderId="0" xfId="51" applyFont="1" applyFill="1" applyAlignment="1">
      <alignment horizontal="center" vertical="center" wrapText="1"/>
    </xf>
    <xf numFmtId="0" fontId="53" fillId="45" borderId="69" xfId="51" applyFont="1" applyFill="1" applyBorder="1" applyAlignment="1">
      <alignment horizontal="center" vertical="center" wrapText="1"/>
    </xf>
    <xf numFmtId="0" fontId="53" fillId="45" borderId="0" xfId="51" applyFont="1" applyFill="1" applyAlignment="1">
      <alignment horizontal="center" vertical="center" wrapText="1"/>
    </xf>
    <xf numFmtId="0" fontId="58" fillId="0" borderId="56" xfId="35" applyFont="1" applyBorder="1" applyAlignment="1">
      <alignment horizontal="center" vertical="center" textRotation="90" wrapText="1"/>
    </xf>
    <xf numFmtId="0" fontId="58" fillId="0" borderId="57" xfId="35" applyFont="1" applyBorder="1" applyAlignment="1">
      <alignment horizontal="center" vertical="center" textRotation="90" wrapText="1"/>
    </xf>
    <xf numFmtId="0" fontId="58" fillId="0" borderId="58" xfId="35" applyFont="1" applyBorder="1" applyAlignment="1">
      <alignment horizontal="center" vertical="center" textRotation="90" wrapText="1"/>
    </xf>
    <xf numFmtId="0" fontId="62" fillId="0" borderId="61" xfId="35" applyFont="1" applyBorder="1" applyAlignment="1">
      <alignment horizontal="center" vertical="center" wrapText="1"/>
    </xf>
    <xf numFmtId="0" fontId="76" fillId="0" borderId="158" xfId="35" applyFont="1" applyBorder="1" applyAlignment="1">
      <alignment horizontal="center" vertical="center"/>
    </xf>
    <xf numFmtId="0" fontId="76" fillId="0" borderId="106" xfId="35" applyFont="1" applyBorder="1" applyAlignment="1">
      <alignment horizontal="center" vertical="center"/>
    </xf>
    <xf numFmtId="0" fontId="76" fillId="27" borderId="57" xfId="35" applyFont="1" applyFill="1" applyBorder="1" applyAlignment="1">
      <alignment horizontal="center" vertical="center"/>
    </xf>
    <xf numFmtId="0" fontId="76" fillId="27" borderId="106" xfId="35" applyFont="1" applyFill="1" applyBorder="1" applyAlignment="1">
      <alignment horizontal="center" vertical="center"/>
    </xf>
    <xf numFmtId="0" fontId="76" fillId="27" borderId="56" xfId="35" applyFont="1" applyFill="1" applyBorder="1" applyAlignment="1">
      <alignment horizontal="center" vertical="center"/>
    </xf>
    <xf numFmtId="0" fontId="68" fillId="81" borderId="151" xfId="35" applyFont="1" applyFill="1" applyBorder="1" applyAlignment="1">
      <alignment horizontal="center" vertical="center" wrapText="1"/>
    </xf>
    <xf numFmtId="0" fontId="68" fillId="81" borderId="70" xfId="35" applyFont="1" applyFill="1" applyBorder="1" applyAlignment="1">
      <alignment horizontal="center" vertical="center" wrapText="1"/>
    </xf>
    <xf numFmtId="0" fontId="68" fillId="81" borderId="35" xfId="35" applyFont="1" applyFill="1" applyBorder="1" applyAlignment="1">
      <alignment horizontal="center" vertical="center" wrapText="1"/>
    </xf>
    <xf numFmtId="0" fontId="37" fillId="44" borderId="0" xfId="35" applyFont="1" applyFill="1" applyAlignment="1">
      <alignment horizontal="center" vertical="center" wrapText="1"/>
    </xf>
    <xf numFmtId="0" fontId="51" fillId="44" borderId="0" xfId="35" applyFont="1" applyFill="1" applyAlignment="1">
      <alignment horizontal="center" vertical="center" wrapText="1"/>
    </xf>
    <xf numFmtId="0" fontId="48" fillId="44" borderId="123" xfId="35" applyFont="1" applyFill="1" applyBorder="1" applyAlignment="1">
      <alignment horizontal="center" vertical="center"/>
    </xf>
    <xf numFmtId="0" fontId="48" fillId="44" borderId="139" xfId="35" applyFont="1" applyFill="1" applyBorder="1" applyAlignment="1">
      <alignment horizontal="center" vertical="center"/>
    </xf>
    <xf numFmtId="0" fontId="48" fillId="44" borderId="124" xfId="35" applyFont="1" applyFill="1" applyBorder="1" applyAlignment="1">
      <alignment horizontal="center" vertical="center"/>
    </xf>
    <xf numFmtId="0" fontId="48" fillId="44" borderId="0" xfId="35" applyFont="1" applyFill="1" applyAlignment="1">
      <alignment horizontal="left" vertical="center"/>
    </xf>
    <xf numFmtId="0" fontId="68" fillId="80" borderId="151" xfId="35" applyFont="1" applyFill="1" applyBorder="1" applyAlignment="1">
      <alignment horizontal="center" vertical="center" wrapText="1"/>
    </xf>
    <xf numFmtId="0" fontId="68" fillId="80" borderId="70" xfId="35" applyFont="1" applyFill="1" applyBorder="1" applyAlignment="1">
      <alignment horizontal="center" vertical="center" wrapText="1"/>
    </xf>
    <xf numFmtId="0" fontId="68" fillId="80" borderId="35" xfId="35" applyFont="1" applyFill="1" applyBorder="1" applyAlignment="1">
      <alignment horizontal="center" vertical="center" wrapText="1"/>
    </xf>
    <xf numFmtId="0" fontId="68" fillId="79" borderId="151" xfId="35" applyFont="1" applyFill="1" applyBorder="1" applyAlignment="1">
      <alignment horizontal="center" vertical="center" wrapText="1"/>
    </xf>
    <xf numFmtId="0" fontId="68" fillId="79" borderId="70" xfId="35" applyFont="1" applyFill="1" applyBorder="1" applyAlignment="1">
      <alignment horizontal="center" vertical="center" wrapText="1"/>
    </xf>
    <xf numFmtId="0" fontId="68" fillId="79" borderId="35" xfId="35" applyFont="1" applyFill="1" applyBorder="1" applyAlignment="1">
      <alignment horizontal="center" vertical="center" wrapText="1"/>
    </xf>
    <xf numFmtId="0" fontId="60" fillId="81" borderId="151" xfId="35" applyFont="1" applyFill="1" applyBorder="1" applyAlignment="1">
      <alignment horizontal="center" vertical="center" wrapText="1"/>
    </xf>
    <xf numFmtId="0" fontId="60" fillId="81" borderId="70" xfId="35" applyFont="1" applyFill="1" applyBorder="1" applyAlignment="1">
      <alignment horizontal="center" vertical="center" wrapText="1"/>
    </xf>
    <xf numFmtId="0" fontId="60" fillId="81" borderId="35" xfId="35" applyFont="1" applyFill="1" applyBorder="1" applyAlignment="1">
      <alignment horizontal="center" vertical="center" wrapText="1"/>
    </xf>
    <xf numFmtId="0" fontId="53" fillId="70" borderId="151" xfId="35" applyFont="1" applyFill="1" applyBorder="1" applyAlignment="1">
      <alignment horizontal="center" vertical="center" wrapText="1"/>
    </xf>
    <xf numFmtId="0" fontId="53" fillId="70" borderId="70" xfId="35" applyFont="1" applyFill="1" applyBorder="1" applyAlignment="1">
      <alignment horizontal="center" vertical="center" wrapText="1"/>
    </xf>
    <xf numFmtId="0" fontId="53" fillId="70" borderId="35" xfId="35" applyFont="1" applyFill="1" applyBorder="1" applyAlignment="1">
      <alignment horizontal="center" vertical="center" wrapText="1"/>
    </xf>
    <xf numFmtId="0" fontId="53" fillId="70" borderId="56" xfId="35" applyFont="1" applyFill="1" applyBorder="1" applyAlignment="1">
      <alignment horizontal="center" vertical="center" wrapText="1"/>
    </xf>
    <xf numFmtId="0" fontId="53" fillId="70" borderId="57" xfId="35" applyFont="1" applyFill="1" applyBorder="1" applyAlignment="1">
      <alignment horizontal="center" vertical="center" wrapText="1"/>
    </xf>
    <xf numFmtId="0" fontId="53" fillId="70" borderId="58" xfId="35" applyFont="1" applyFill="1" applyBorder="1" applyAlignment="1">
      <alignment horizontal="center" vertical="center" wrapText="1"/>
    </xf>
    <xf numFmtId="0" fontId="111" fillId="45" borderId="0" xfId="51" applyFont="1" applyFill="1" applyAlignment="1">
      <alignment horizontal="center" vertical="center" wrapText="1"/>
    </xf>
    <xf numFmtId="0" fontId="62" fillId="0" borderId="57" xfId="35" quotePrefix="1" applyFont="1" applyBorder="1" applyAlignment="1">
      <alignment horizontal="center" vertical="center" wrapText="1"/>
    </xf>
    <xf numFmtId="0" fontId="67" fillId="79" borderId="75" xfId="51" applyFont="1" applyFill="1" applyBorder="1" applyAlignment="1">
      <alignment horizontal="center" vertical="center"/>
    </xf>
    <xf numFmtId="0" fontId="86" fillId="80" borderId="75" xfId="51" applyFont="1" applyFill="1" applyBorder="1" applyAlignment="1">
      <alignment horizontal="center" vertical="center"/>
    </xf>
    <xf numFmtId="0" fontId="86" fillId="81" borderId="0" xfId="51" applyFont="1" applyFill="1" applyAlignment="1">
      <alignment horizontal="center" vertical="center"/>
    </xf>
    <xf numFmtId="0" fontId="76" fillId="27" borderId="158" xfId="35" applyFont="1" applyFill="1" applyBorder="1" applyAlignment="1">
      <alignment horizontal="center" vertical="center"/>
    </xf>
    <xf numFmtId="0" fontId="76" fillId="27" borderId="58" xfId="35" applyFont="1" applyFill="1" applyBorder="1" applyAlignment="1">
      <alignment horizontal="center" vertical="center"/>
    </xf>
    <xf numFmtId="0" fontId="42" fillId="70" borderId="0" xfId="59" applyFont="1" applyFill="1" applyAlignment="1">
      <alignment horizontal="center" vertical="center"/>
    </xf>
    <xf numFmtId="0" fontId="62" fillId="67" borderId="151" xfId="35" applyFont="1" applyFill="1" applyBorder="1" applyAlignment="1">
      <alignment horizontal="center" vertical="center"/>
    </xf>
    <xf numFmtId="0" fontId="62" fillId="67" borderId="70" xfId="35" applyFont="1" applyFill="1" applyBorder="1" applyAlignment="1">
      <alignment horizontal="center" vertical="center"/>
    </xf>
    <xf numFmtId="0" fontId="42" fillId="64" borderId="151" xfId="35" applyFont="1" applyFill="1" applyBorder="1" applyAlignment="1">
      <alignment horizontal="center" vertical="center"/>
    </xf>
    <xf numFmtId="0" fontId="42" fillId="64" borderId="70" xfId="35" applyFont="1" applyFill="1" applyBorder="1" applyAlignment="1">
      <alignment horizontal="center" vertical="center"/>
    </xf>
    <xf numFmtId="0" fontId="62" fillId="64" borderId="151" xfId="35" applyFont="1" applyFill="1" applyBorder="1" applyAlignment="1">
      <alignment horizontal="center" vertical="center"/>
    </xf>
    <xf numFmtId="0" fontId="62" fillId="64" borderId="70" xfId="35" applyFont="1" applyFill="1" applyBorder="1" applyAlignment="1">
      <alignment horizontal="center" vertical="center"/>
    </xf>
    <xf numFmtId="0" fontId="62" fillId="48" borderId="151" xfId="35" applyFont="1" applyFill="1" applyBorder="1" applyAlignment="1">
      <alignment horizontal="center" vertical="center"/>
    </xf>
    <xf numFmtId="0" fontId="62" fillId="48" borderId="70" xfId="35" applyFont="1" applyFill="1" applyBorder="1" applyAlignment="1">
      <alignment horizontal="center" vertical="center"/>
    </xf>
    <xf numFmtId="0" fontId="62" fillId="78" borderId="151" xfId="35" applyFont="1" applyFill="1" applyBorder="1" applyAlignment="1">
      <alignment horizontal="center" vertical="center"/>
    </xf>
    <xf numFmtId="0" fontId="62" fillId="78" borderId="70" xfId="35" applyFont="1" applyFill="1" applyBorder="1" applyAlignment="1">
      <alignment horizontal="center" vertical="center"/>
    </xf>
    <xf numFmtId="0" fontId="42" fillId="109" borderId="0" xfId="35" applyFont="1" applyFill="1" applyAlignment="1">
      <alignment horizontal="center" vertical="center"/>
    </xf>
    <xf numFmtId="0" fontId="76" fillId="27" borderId="158" xfId="35" quotePrefix="1" applyFont="1" applyFill="1" applyBorder="1" applyAlignment="1">
      <alignment horizontal="center" vertical="center"/>
    </xf>
    <xf numFmtId="0" fontId="76" fillId="27" borderId="106" xfId="35" quotePrefix="1" applyFont="1" applyFill="1" applyBorder="1" applyAlignment="1">
      <alignment horizontal="center" vertical="center"/>
    </xf>
    <xf numFmtId="0" fontId="42" fillId="108" borderId="0" xfId="35" applyFont="1" applyFill="1" applyAlignment="1">
      <alignment horizontal="center" vertical="center" wrapText="1"/>
    </xf>
    <xf numFmtId="0" fontId="99" fillId="126" borderId="0" xfId="35" applyFont="1" applyFill="1" applyAlignment="1">
      <alignment horizontal="center" vertical="center"/>
    </xf>
    <xf numFmtId="0" fontId="68" fillId="122" borderId="151" xfId="35" applyFont="1" applyFill="1" applyBorder="1" applyAlignment="1">
      <alignment horizontal="center" vertical="center"/>
    </xf>
    <xf numFmtId="0" fontId="68" fillId="122" borderId="70" xfId="35" applyFont="1" applyFill="1" applyBorder="1" applyAlignment="1">
      <alignment horizontal="center" vertical="center"/>
    </xf>
    <xf numFmtId="0" fontId="62" fillId="65" borderId="151" xfId="35" applyFont="1" applyFill="1" applyBorder="1" applyAlignment="1">
      <alignment horizontal="center" vertical="center"/>
    </xf>
    <xf numFmtId="0" fontId="62" fillId="65" borderId="70" xfId="35" applyFont="1" applyFill="1" applyBorder="1" applyAlignment="1">
      <alignment horizontal="center" vertical="center"/>
    </xf>
    <xf numFmtId="0" fontId="124" fillId="78" borderId="151" xfId="35" applyFont="1" applyFill="1" applyBorder="1" applyAlignment="1">
      <alignment horizontal="center" vertical="center"/>
    </xf>
    <xf numFmtId="0" fontId="124" fillId="78" borderId="70" xfId="35" applyFont="1" applyFill="1" applyBorder="1" applyAlignment="1">
      <alignment horizontal="center" vertical="center"/>
    </xf>
    <xf numFmtId="0" fontId="68" fillId="52" borderId="151" xfId="35" applyFont="1" applyFill="1" applyBorder="1" applyAlignment="1">
      <alignment horizontal="left" vertical="center"/>
    </xf>
    <xf numFmtId="0" fontId="68" fillId="52" borderId="70" xfId="35" applyFont="1" applyFill="1" applyBorder="1" applyAlignment="1">
      <alignment horizontal="left" vertical="center"/>
    </xf>
    <xf numFmtId="0" fontId="62" fillId="48" borderId="151" xfId="35" applyFont="1" applyFill="1" applyBorder="1" applyAlignment="1">
      <alignment horizontal="center" vertical="center" wrapText="1"/>
    </xf>
    <xf numFmtId="0" fontId="62" fillId="48" borderId="70" xfId="35" applyFont="1" applyFill="1" applyBorder="1" applyAlignment="1">
      <alignment horizontal="center" vertical="center" wrapText="1"/>
    </xf>
    <xf numFmtId="0" fontId="62" fillId="48" borderId="35" xfId="35" applyFont="1" applyFill="1" applyBorder="1" applyAlignment="1">
      <alignment horizontal="center" vertical="center" wrapText="1"/>
    </xf>
    <xf numFmtId="0" fontId="68" fillId="122" borderId="151" xfId="35" applyFont="1" applyFill="1" applyBorder="1" applyAlignment="1">
      <alignment horizontal="center" vertical="center" wrapText="1"/>
    </xf>
    <xf numFmtId="0" fontId="68" fillId="122" borderId="70" xfId="35" applyFont="1" applyFill="1" applyBorder="1" applyAlignment="1">
      <alignment horizontal="center" vertical="center" wrapText="1"/>
    </xf>
    <xf numFmtId="0" fontId="68" fillId="122" borderId="35" xfId="35" applyFont="1" applyFill="1" applyBorder="1" applyAlignment="1">
      <alignment horizontal="center" vertical="center" wrapText="1"/>
    </xf>
    <xf numFmtId="0" fontId="62" fillId="65" borderId="151" xfId="35" applyFont="1" applyFill="1" applyBorder="1" applyAlignment="1">
      <alignment horizontal="center" vertical="center" wrapText="1"/>
    </xf>
    <xf numFmtId="0" fontId="62" fillId="65" borderId="70" xfId="35" applyFont="1" applyFill="1" applyBorder="1" applyAlignment="1">
      <alignment horizontal="center" vertical="center" wrapText="1"/>
    </xf>
    <xf numFmtId="0" fontId="62" fillId="65" borderId="35" xfId="35" applyFont="1" applyFill="1" applyBorder="1" applyAlignment="1">
      <alignment horizontal="center" vertical="center" wrapText="1"/>
    </xf>
    <xf numFmtId="0" fontId="124" fillId="78" borderId="151" xfId="35" applyFont="1" applyFill="1" applyBorder="1" applyAlignment="1">
      <alignment horizontal="center" vertical="center" wrapText="1"/>
    </xf>
    <xf numFmtId="0" fontId="124" fillId="78" borderId="70" xfId="35" applyFont="1" applyFill="1" applyBorder="1" applyAlignment="1">
      <alignment horizontal="center" vertical="center" wrapText="1"/>
    </xf>
    <xf numFmtId="0" fontId="124" fillId="78" borderId="35" xfId="35" applyFont="1" applyFill="1" applyBorder="1" applyAlignment="1">
      <alignment horizontal="center" vertical="center" wrapText="1"/>
    </xf>
    <xf numFmtId="0" fontId="124" fillId="0" borderId="61" xfId="35" applyFont="1" applyBorder="1" applyAlignment="1">
      <alignment horizontal="center" vertical="center" wrapText="1"/>
    </xf>
    <xf numFmtId="0" fontId="68" fillId="52" borderId="35" xfId="35" applyFont="1" applyFill="1" applyBorder="1" applyAlignment="1">
      <alignment horizontal="center" vertical="center"/>
    </xf>
    <xf numFmtId="0" fontId="37" fillId="0" borderId="158" xfId="35" applyFont="1" applyBorder="1" applyAlignment="1">
      <alignment horizontal="center"/>
    </xf>
    <xf numFmtId="0" fontId="37" fillId="0" borderId="106" xfId="35" applyFont="1" applyBorder="1" applyAlignment="1">
      <alignment horizontal="center"/>
    </xf>
    <xf numFmtId="0" fontId="88" fillId="98" borderId="0" xfId="35" applyFont="1" applyFill="1" applyAlignment="1">
      <alignment horizontal="center" vertical="center"/>
    </xf>
    <xf numFmtId="0" fontId="68" fillId="57" borderId="151" xfId="35" applyFont="1" applyFill="1" applyBorder="1" applyAlignment="1">
      <alignment horizontal="center" vertical="center"/>
    </xf>
    <xf numFmtId="0" fontId="68" fillId="57" borderId="70" xfId="35" applyFont="1" applyFill="1" applyBorder="1" applyAlignment="1">
      <alignment horizontal="center" vertical="center"/>
    </xf>
    <xf numFmtId="0" fontId="52" fillId="57" borderId="151" xfId="35" applyFont="1" applyFill="1" applyBorder="1" applyAlignment="1">
      <alignment horizontal="left" vertical="center"/>
    </xf>
    <xf numFmtId="0" fontId="52" fillId="57" borderId="70" xfId="35" applyFont="1" applyFill="1" applyBorder="1" applyAlignment="1">
      <alignment horizontal="left" vertical="center"/>
    </xf>
    <xf numFmtId="0" fontId="124" fillId="48" borderId="151" xfId="35" applyFont="1" applyFill="1" applyBorder="1" applyAlignment="1">
      <alignment horizontal="center" vertical="center"/>
    </xf>
    <xf numFmtId="0" fontId="124" fillId="48" borderId="70" xfId="35" applyFont="1" applyFill="1" applyBorder="1" applyAlignment="1">
      <alignment horizontal="center" vertical="center"/>
    </xf>
    <xf numFmtId="0" fontId="211" fillId="48" borderId="151" xfId="35" applyFont="1" applyFill="1" applyBorder="1" applyAlignment="1">
      <alignment horizontal="center" vertical="center"/>
    </xf>
    <xf numFmtId="0" fontId="211" fillId="48" borderId="70" xfId="35" applyFont="1" applyFill="1" applyBorder="1" applyAlignment="1">
      <alignment horizontal="center" vertical="center"/>
    </xf>
    <xf numFmtId="0" fontId="58" fillId="0" borderId="0" xfId="35" applyFont="1" applyAlignment="1">
      <alignment horizontal="center" vertical="center"/>
    </xf>
    <xf numFmtId="0" fontId="68" fillId="57" borderId="35" xfId="35" applyFont="1" applyFill="1" applyBorder="1" applyAlignment="1">
      <alignment horizontal="center" vertical="center"/>
    </xf>
    <xf numFmtId="0" fontId="62" fillId="67" borderId="35" xfId="35" applyFont="1" applyFill="1" applyBorder="1" applyAlignment="1">
      <alignment horizontal="center" vertical="center"/>
    </xf>
    <xf numFmtId="0" fontId="62" fillId="64" borderId="35" xfId="35" applyFont="1" applyFill="1" applyBorder="1" applyAlignment="1">
      <alignment horizontal="center" vertical="center"/>
    </xf>
    <xf numFmtId="0" fontId="124" fillId="48" borderId="35" xfId="35" applyFont="1" applyFill="1" applyBorder="1" applyAlignment="1">
      <alignment horizontal="center" vertical="center"/>
    </xf>
    <xf numFmtId="0" fontId="211" fillId="48" borderId="35" xfId="35" applyFont="1" applyFill="1" applyBorder="1" applyAlignment="1">
      <alignment horizontal="center" vertical="center"/>
    </xf>
    <xf numFmtId="0" fontId="42" fillId="67" borderId="69" xfId="51" applyFont="1" applyFill="1" applyBorder="1" applyAlignment="1">
      <alignment horizontal="center" vertical="center" wrapText="1"/>
    </xf>
    <xf numFmtId="0" fontId="42" fillId="67" borderId="0" xfId="51" applyFont="1" applyFill="1" applyAlignment="1">
      <alignment horizontal="center" vertical="center" wrapText="1"/>
    </xf>
    <xf numFmtId="0" fontId="62" fillId="64" borderId="69" xfId="51" applyFont="1" applyFill="1" applyBorder="1" applyAlignment="1">
      <alignment horizontal="center" vertical="center" wrapText="1"/>
    </xf>
    <xf numFmtId="0" fontId="62" fillId="64" borderId="0" xfId="51" applyFont="1" applyFill="1" applyAlignment="1">
      <alignment horizontal="center" vertical="center" wrapText="1"/>
    </xf>
    <xf numFmtId="0" fontId="62" fillId="64" borderId="151" xfId="35" applyFont="1" applyFill="1" applyBorder="1" applyAlignment="1">
      <alignment horizontal="center" vertical="center" wrapText="1"/>
    </xf>
    <xf numFmtId="0" fontId="62" fillId="64" borderId="70" xfId="35" applyFont="1" applyFill="1" applyBorder="1" applyAlignment="1">
      <alignment horizontal="center" vertical="center" wrapText="1"/>
    </xf>
    <xf numFmtId="0" fontId="62" fillId="64" borderId="35" xfId="35" applyFont="1" applyFill="1" applyBorder="1" applyAlignment="1">
      <alignment horizontal="center" vertical="center" wrapText="1"/>
    </xf>
    <xf numFmtId="0" fontId="111" fillId="0" borderId="57" xfId="35" applyFont="1" applyBorder="1" applyAlignment="1">
      <alignment horizontal="center" vertical="center" wrapText="1"/>
    </xf>
    <xf numFmtId="0" fontId="111" fillId="0" borderId="61" xfId="35" applyFont="1" applyBorder="1" applyAlignment="1">
      <alignment horizontal="center" vertical="center" wrapText="1"/>
    </xf>
    <xf numFmtId="0" fontId="76" fillId="0" borderId="57" xfId="35" applyFont="1" applyBorder="1" applyAlignment="1">
      <alignment horizontal="center" vertical="center"/>
    </xf>
    <xf numFmtId="0" fontId="104" fillId="27" borderId="123" xfId="51" applyFont="1" applyFill="1" applyBorder="1" applyAlignment="1">
      <alignment horizontal="center" vertical="center" wrapText="1"/>
    </xf>
    <xf numFmtId="0" fontId="104" fillId="27" borderId="139" xfId="51" applyFont="1" applyFill="1" applyBorder="1" applyAlignment="1">
      <alignment horizontal="center" vertical="center" wrapText="1"/>
    </xf>
    <xf numFmtId="0" fontId="104" fillId="27" borderId="124" xfId="51" applyFont="1" applyFill="1" applyBorder="1" applyAlignment="1">
      <alignment horizontal="center" vertical="center" wrapText="1"/>
    </xf>
    <xf numFmtId="0" fontId="104" fillId="27" borderId="24" xfId="51" applyFont="1" applyFill="1" applyBorder="1" applyAlignment="1">
      <alignment horizontal="center" vertical="center" wrapText="1"/>
    </xf>
    <xf numFmtId="0" fontId="104" fillId="27" borderId="25" xfId="51" applyFont="1" applyFill="1" applyBorder="1" applyAlignment="1">
      <alignment horizontal="center" vertical="center" wrapText="1"/>
    </xf>
    <xf numFmtId="0" fontId="104" fillId="27" borderId="22" xfId="51" applyFont="1" applyFill="1" applyBorder="1" applyAlignment="1">
      <alignment horizontal="center" vertical="center" wrapText="1"/>
    </xf>
    <xf numFmtId="0" fontId="48" fillId="0" borderId="13" xfId="35" applyFont="1" applyBorder="1" applyAlignment="1">
      <alignment horizontal="center" vertical="center"/>
    </xf>
    <xf numFmtId="0" fontId="48" fillId="0" borderId="0" xfId="35" applyFont="1" applyAlignment="1">
      <alignment horizontal="center" vertical="center"/>
    </xf>
    <xf numFmtId="0" fontId="48" fillId="0" borderId="20" xfId="35" applyFont="1" applyBorder="1" applyAlignment="1">
      <alignment horizontal="center" vertical="center"/>
    </xf>
    <xf numFmtId="0" fontId="48" fillId="0" borderId="41" xfId="57" applyFont="1" applyBorder="1" applyAlignment="1">
      <alignment horizontal="center" vertical="center"/>
    </xf>
    <xf numFmtId="0" fontId="48" fillId="0" borderId="42" xfId="57" applyFont="1" applyBorder="1" applyAlignment="1">
      <alignment horizontal="center" vertical="center"/>
    </xf>
    <xf numFmtId="0" fontId="48" fillId="0" borderId="43" xfId="57" applyFont="1" applyBorder="1" applyAlignment="1">
      <alignment horizontal="center" vertical="center"/>
    </xf>
    <xf numFmtId="0" fontId="48" fillId="0" borderId="0" xfId="35" applyFont="1" applyAlignment="1">
      <alignment horizontal="left" vertical="center" wrapText="1"/>
    </xf>
    <xf numFmtId="0" fontId="48" fillId="0" borderId="20" xfId="35" applyFont="1" applyBorder="1" applyAlignment="1">
      <alignment horizontal="left" vertical="center" wrapText="1"/>
    </xf>
    <xf numFmtId="0" fontId="48" fillId="27" borderId="156" xfId="51" applyFont="1" applyFill="1" applyBorder="1" applyAlignment="1">
      <alignment horizontal="center" vertical="center" wrapText="1"/>
    </xf>
    <xf numFmtId="0" fontId="48" fillId="27" borderId="31" xfId="51" applyFont="1" applyFill="1" applyBorder="1" applyAlignment="1">
      <alignment horizontal="center" vertical="center" wrapText="1"/>
    </xf>
    <xf numFmtId="0" fontId="48" fillId="27" borderId="18" xfId="51" applyFont="1" applyFill="1" applyBorder="1" applyAlignment="1">
      <alignment horizontal="center" vertical="center" wrapText="1"/>
    </xf>
    <xf numFmtId="0" fontId="62" fillId="44" borderId="77" xfId="35" applyFont="1" applyFill="1" applyBorder="1" applyAlignment="1">
      <alignment horizontal="center" vertical="center" wrapText="1"/>
    </xf>
    <xf numFmtId="0" fontId="62" fillId="44" borderId="126" xfId="35" applyFont="1" applyFill="1" applyBorder="1" applyAlignment="1">
      <alignment horizontal="center" vertical="center" wrapText="1"/>
    </xf>
    <xf numFmtId="0" fontId="41" fillId="0" borderId="11" xfId="35" applyFont="1" applyBorder="1" applyAlignment="1">
      <alignment horizontal="center" vertical="center" wrapText="1"/>
    </xf>
    <xf numFmtId="0" fontId="41" fillId="0" borderId="10" xfId="35" applyFont="1" applyBorder="1" applyAlignment="1">
      <alignment horizontal="center" vertical="center" wrapText="1"/>
    </xf>
    <xf numFmtId="0" fontId="41" fillId="0" borderId="12" xfId="35" applyFont="1" applyBorder="1" applyAlignment="1">
      <alignment horizontal="center" vertical="center" wrapText="1"/>
    </xf>
    <xf numFmtId="0" fontId="41" fillId="0" borderId="19" xfId="35" applyFont="1" applyBorder="1" applyAlignment="1">
      <alignment horizontal="center" vertical="center" wrapText="1"/>
    </xf>
    <xf numFmtId="0" fontId="41" fillId="0" borderId="0" xfId="35" applyFont="1" applyAlignment="1">
      <alignment horizontal="center" vertical="center" wrapText="1"/>
    </xf>
    <xf numFmtId="0" fontId="41" fillId="0" borderId="17" xfId="35" applyFont="1" applyBorder="1" applyAlignment="1">
      <alignment horizontal="center" vertical="center" wrapText="1"/>
    </xf>
    <xf numFmtId="0" fontId="41" fillId="0" borderId="46" xfId="35" applyFont="1" applyBorder="1" applyAlignment="1">
      <alignment horizontal="center" vertical="center" wrapText="1"/>
    </xf>
    <xf numFmtId="0" fontId="41" fillId="0" borderId="44" xfId="35" applyFont="1" applyBorder="1" applyAlignment="1">
      <alignment horizontal="center" vertical="center" wrapText="1"/>
    </xf>
    <xf numFmtId="0" fontId="41" fillId="0" borderId="47" xfId="35" applyFont="1" applyBorder="1" applyAlignment="1">
      <alignment horizontal="center" vertical="center" wrapText="1"/>
    </xf>
    <xf numFmtId="0" fontId="45" fillId="45" borderId="19" xfId="35" applyFont="1" applyFill="1" applyBorder="1" applyAlignment="1">
      <alignment horizontal="center" vertical="center" wrapText="1"/>
    </xf>
    <xf numFmtId="0" fontId="45" fillId="45" borderId="0" xfId="35" applyFont="1" applyFill="1" applyAlignment="1">
      <alignment horizontal="center" vertical="center" wrapText="1"/>
    </xf>
    <xf numFmtId="0" fontId="37" fillId="0" borderId="19" xfId="35" applyFont="1" applyBorder="1" applyAlignment="1">
      <alignment horizontal="center" vertical="center" wrapText="1"/>
    </xf>
    <xf numFmtId="0" fontId="37" fillId="0" borderId="0" xfId="35" applyFont="1" applyAlignment="1">
      <alignment horizontal="center" vertical="center" wrapText="1"/>
    </xf>
    <xf numFmtId="0" fontId="41" fillId="0" borderId="152" xfId="35" applyFont="1" applyBorder="1" applyAlignment="1">
      <alignment horizontal="center" vertical="center"/>
    </xf>
    <xf numFmtId="0" fontId="41" fillId="0" borderId="153" xfId="35" applyFont="1" applyBorder="1" applyAlignment="1">
      <alignment horizontal="center" vertical="center"/>
    </xf>
    <xf numFmtId="0" fontId="41" fillId="0" borderId="154" xfId="35" applyFont="1" applyBorder="1" applyAlignment="1">
      <alignment horizontal="center" vertical="center"/>
    </xf>
    <xf numFmtId="0" fontId="41" fillId="0" borderId="24" xfId="35" applyFont="1" applyBorder="1" applyAlignment="1">
      <alignment horizontal="center" vertical="center"/>
    </xf>
    <xf numFmtId="0" fontId="41" fillId="0" borderId="25" xfId="35" applyFont="1" applyBorder="1" applyAlignment="1">
      <alignment horizontal="center" vertical="center"/>
    </xf>
    <xf numFmtId="0" fontId="41" fillId="0" borderId="22" xfId="35" applyFont="1" applyBorder="1" applyAlignment="1">
      <alignment horizontal="center" vertical="center"/>
    </xf>
    <xf numFmtId="0" fontId="58" fillId="40" borderId="27" xfId="51" applyFont="1" applyFill="1" applyBorder="1" applyAlignment="1">
      <alignment horizontal="center" vertical="center" wrapText="1"/>
    </xf>
    <xf numFmtId="0" fontId="58" fillId="40" borderId="16" xfId="51" applyFont="1" applyFill="1" applyBorder="1" applyAlignment="1">
      <alignment horizontal="center" vertical="center" wrapText="1"/>
    </xf>
    <xf numFmtId="0" fontId="58" fillId="40" borderId="28" xfId="51" applyFont="1" applyFill="1" applyBorder="1" applyAlignment="1">
      <alignment horizontal="center" vertical="center" wrapText="1"/>
    </xf>
    <xf numFmtId="0" fontId="58" fillId="40" borderId="13" xfId="51" applyFont="1" applyFill="1" applyBorder="1" applyAlignment="1">
      <alignment horizontal="center" vertical="center" wrapText="1"/>
    </xf>
    <xf numFmtId="0" fontId="58" fillId="40" borderId="0" xfId="51" applyFont="1" applyFill="1" applyAlignment="1">
      <alignment horizontal="center" vertical="center" wrapText="1"/>
    </xf>
    <xf numFmtId="0" fontId="58" fillId="40" borderId="17" xfId="51" applyFont="1" applyFill="1" applyBorder="1" applyAlignment="1">
      <alignment horizontal="center" vertical="center" wrapText="1"/>
    </xf>
    <xf numFmtId="0" fontId="58" fillId="40" borderId="32" xfId="51" applyFont="1" applyFill="1" applyBorder="1" applyAlignment="1">
      <alignment horizontal="center" vertical="center" wrapText="1"/>
    </xf>
    <xf numFmtId="0" fontId="58" fillId="40" borderId="33" xfId="51" applyFont="1" applyFill="1" applyBorder="1" applyAlignment="1">
      <alignment horizontal="center" vertical="center" wrapText="1"/>
    </xf>
    <xf numFmtId="0" fontId="58" fillId="40" borderId="54" xfId="51" applyFont="1" applyFill="1" applyBorder="1" applyAlignment="1">
      <alignment horizontal="center" vertical="center" wrapText="1"/>
    </xf>
    <xf numFmtId="0" fontId="68" fillId="52" borderId="56" xfId="35" applyFont="1" applyFill="1" applyBorder="1" applyAlignment="1">
      <alignment horizontal="center" vertical="center" wrapText="1"/>
    </xf>
    <xf numFmtId="0" fontId="68" fillId="52" borderId="58" xfId="35" applyFont="1" applyFill="1" applyBorder="1" applyAlignment="1">
      <alignment horizontal="center" vertical="center" wrapText="1"/>
    </xf>
    <xf numFmtId="0" fontId="50" fillId="0" borderId="16" xfId="35" applyFont="1" applyBorder="1" applyAlignment="1">
      <alignment horizontal="center" vertical="center" wrapText="1"/>
    </xf>
    <xf numFmtId="0" fontId="50" fillId="0" borderId="28" xfId="35" applyFont="1" applyBorder="1" applyAlignment="1">
      <alignment horizontal="center" vertical="center" wrapText="1"/>
    </xf>
    <xf numFmtId="0" fontId="43" fillId="0" borderId="0" xfId="35" applyFont="1" applyAlignment="1">
      <alignment horizontal="center" vertical="center" wrapText="1"/>
    </xf>
    <xf numFmtId="0" fontId="43" fillId="0" borderId="17" xfId="35" applyFont="1" applyBorder="1" applyAlignment="1">
      <alignment horizontal="center" vertical="center" wrapText="1"/>
    </xf>
    <xf numFmtId="0" fontId="43" fillId="0" borderId="59" xfId="35" applyFont="1" applyBorder="1" applyAlignment="1">
      <alignment horizontal="center" vertical="center" wrapText="1"/>
    </xf>
    <xf numFmtId="0" fontId="43" fillId="0" borderId="60" xfId="35" applyFont="1" applyBorder="1" applyAlignment="1">
      <alignment horizontal="center" vertical="center" wrapText="1"/>
    </xf>
    <xf numFmtId="0" fontId="70" fillId="34" borderId="27" xfId="35" applyFont="1" applyFill="1" applyBorder="1" applyAlignment="1">
      <alignment horizontal="center" vertical="center" wrapText="1"/>
    </xf>
    <xf numFmtId="0" fontId="70" fillId="34" borderId="13" xfId="35" applyFont="1" applyFill="1" applyBorder="1" applyAlignment="1">
      <alignment horizontal="center" vertical="center" wrapText="1"/>
    </xf>
    <xf numFmtId="0" fontId="70" fillId="34" borderId="32" xfId="35" applyFont="1" applyFill="1" applyBorder="1" applyAlignment="1">
      <alignment horizontal="center" vertical="center" wrapText="1"/>
    </xf>
    <xf numFmtId="0" fontId="48" fillId="40" borderId="56" xfId="51" applyFont="1" applyFill="1" applyBorder="1" applyAlignment="1">
      <alignment horizontal="center" vertical="center" wrapText="1"/>
    </xf>
    <xf numFmtId="0" fontId="48" fillId="40" borderId="57" xfId="51" applyFont="1" applyFill="1" applyBorder="1" applyAlignment="1">
      <alignment horizontal="center" vertical="center" wrapText="1"/>
    </xf>
    <xf numFmtId="0" fontId="48" fillId="40" borderId="58" xfId="51" applyFont="1" applyFill="1" applyBorder="1" applyAlignment="1">
      <alignment horizontal="center" vertical="center" wrapText="1"/>
    </xf>
    <xf numFmtId="0" fontId="62" fillId="0" borderId="27" xfId="51" applyFont="1" applyBorder="1" applyAlignment="1">
      <alignment horizontal="center" vertical="center" wrapText="1"/>
    </xf>
    <xf numFmtId="0" fontId="62" fillId="0" borderId="16" xfId="51" applyFont="1" applyBorder="1" applyAlignment="1">
      <alignment horizontal="center" vertical="center" wrapText="1"/>
    </xf>
    <xf numFmtId="0" fontId="62" fillId="0" borderId="28" xfId="51" applyFont="1" applyBorder="1" applyAlignment="1">
      <alignment horizontal="center" vertical="center" wrapText="1"/>
    </xf>
    <xf numFmtId="0" fontId="62" fillId="0" borderId="13" xfId="51" applyFont="1" applyBorder="1" applyAlignment="1">
      <alignment horizontal="center" vertical="center" wrapText="1"/>
    </xf>
    <xf numFmtId="0" fontId="62" fillId="0" borderId="0" xfId="51" applyFont="1" applyAlignment="1">
      <alignment horizontal="center" vertical="center" wrapText="1"/>
    </xf>
    <xf numFmtId="0" fontId="62" fillId="0" borderId="17" xfId="51" applyFont="1" applyBorder="1" applyAlignment="1">
      <alignment horizontal="center" vertical="center" wrapText="1"/>
    </xf>
    <xf numFmtId="0" fontId="62" fillId="0" borderId="32" xfId="51" applyFont="1" applyBorder="1" applyAlignment="1">
      <alignment horizontal="center" vertical="center" wrapText="1"/>
    </xf>
    <xf numFmtId="0" fontId="62" fillId="0" borderId="33" xfId="51" applyFont="1" applyBorder="1" applyAlignment="1">
      <alignment horizontal="center" vertical="center" wrapText="1"/>
    </xf>
    <xf numFmtId="0" fontId="62" fillId="0" borderId="54" xfId="51" applyFont="1" applyBorder="1" applyAlignment="1">
      <alignment horizontal="center" vertical="center" wrapText="1"/>
    </xf>
    <xf numFmtId="0" fontId="60" fillId="52" borderId="56" xfId="35" applyFont="1" applyFill="1" applyBorder="1" applyAlignment="1">
      <alignment horizontal="center" vertical="center" wrapText="1"/>
    </xf>
    <xf numFmtId="0" fontId="60" fillId="52" borderId="57" xfId="35" applyFont="1" applyFill="1" applyBorder="1" applyAlignment="1">
      <alignment horizontal="center" vertical="center" wrapText="1"/>
    </xf>
    <xf numFmtId="0" fontId="60" fillId="52" borderId="58" xfId="35" applyFont="1" applyFill="1" applyBorder="1" applyAlignment="1">
      <alignment horizontal="center" vertical="center" wrapText="1"/>
    </xf>
    <xf numFmtId="0" fontId="77" fillId="0" borderId="16" xfId="51" applyFont="1" applyBorder="1" applyAlignment="1">
      <alignment horizontal="center" vertical="center" wrapText="1"/>
    </xf>
    <xf numFmtId="0" fontId="77" fillId="0" borderId="28" xfId="51" applyFont="1" applyBorder="1" applyAlignment="1">
      <alignment horizontal="center" vertical="center" wrapText="1"/>
    </xf>
    <xf numFmtId="0" fontId="77" fillId="0" borderId="0" xfId="51" applyFont="1" applyAlignment="1">
      <alignment horizontal="center" vertical="center" wrapText="1"/>
    </xf>
    <xf numFmtId="0" fontId="77" fillId="0" borderId="17" xfId="51" applyFont="1" applyBorder="1" applyAlignment="1">
      <alignment horizontal="center" vertical="center" wrapText="1"/>
    </xf>
    <xf numFmtId="0" fontId="77" fillId="0" borderId="33" xfId="51" applyFont="1" applyBorder="1" applyAlignment="1">
      <alignment horizontal="center" vertical="center" wrapText="1"/>
    </xf>
    <xf numFmtId="0" fontId="77" fillId="0" borderId="54" xfId="51" applyFont="1" applyBorder="1" applyAlignment="1">
      <alignment horizontal="center" vertical="center" wrapText="1"/>
    </xf>
    <xf numFmtId="0" fontId="60" fillId="57" borderId="56" xfId="35" applyFont="1" applyFill="1" applyBorder="1" applyAlignment="1">
      <alignment horizontal="center" vertical="center" wrapText="1"/>
    </xf>
    <xf numFmtId="0" fontId="60" fillId="57" borderId="57" xfId="35" applyFont="1" applyFill="1" applyBorder="1" applyAlignment="1">
      <alignment horizontal="center" vertical="center" wrapText="1"/>
    </xf>
    <xf numFmtId="0" fontId="60" fillId="57" borderId="58" xfId="35" applyFont="1" applyFill="1" applyBorder="1" applyAlignment="1">
      <alignment horizontal="center" vertical="center" wrapText="1"/>
    </xf>
    <xf numFmtId="0" fontId="48" fillId="0" borderId="16" xfId="51" applyFont="1" applyBorder="1" applyAlignment="1">
      <alignment horizontal="center" vertical="center" wrapText="1"/>
    </xf>
    <xf numFmtId="0" fontId="48" fillId="0" borderId="28" xfId="51" applyFont="1" applyBorder="1" applyAlignment="1">
      <alignment horizontal="center" vertical="center" wrapText="1"/>
    </xf>
    <xf numFmtId="0" fontId="48" fillId="0" borderId="0" xfId="51" applyFont="1" applyAlignment="1">
      <alignment horizontal="center" vertical="center" wrapText="1"/>
    </xf>
    <xf numFmtId="0" fontId="48" fillId="0" borderId="17" xfId="51" applyFont="1" applyBorder="1" applyAlignment="1">
      <alignment horizontal="center" vertical="center" wrapText="1"/>
    </xf>
    <xf numFmtId="0" fontId="48" fillId="0" borderId="33" xfId="51" applyFont="1" applyBorder="1" applyAlignment="1">
      <alignment horizontal="center" vertical="center" wrapText="1"/>
    </xf>
    <xf numFmtId="0" fontId="48" fillId="0" borderId="54" xfId="51" applyFont="1" applyBorder="1" applyAlignment="1">
      <alignment horizontal="center" vertical="center" wrapText="1"/>
    </xf>
    <xf numFmtId="2" fontId="51" fillId="45" borderId="0" xfId="35" applyNumberFormat="1" applyFont="1" applyFill="1" applyBorder="1" applyAlignment="1" applyProtection="1">
      <alignment horizontal="center" vertical="center" textRotation="90" wrapText="1"/>
      <protection locked="0"/>
    </xf>
    <xf numFmtId="0" fontId="90" fillId="45" borderId="56" xfId="35" applyFont="1" applyFill="1" applyBorder="1" applyAlignment="1">
      <alignment horizontal="center" vertical="center" wrapText="1"/>
    </xf>
    <xf numFmtId="0" fontId="90" fillId="45" borderId="57" xfId="35" applyFont="1" applyFill="1" applyBorder="1" applyAlignment="1">
      <alignment horizontal="center" vertical="center" wrapText="1"/>
    </xf>
    <xf numFmtId="0" fontId="90" fillId="45" borderId="58" xfId="35" applyFont="1" applyFill="1" applyBorder="1" applyAlignment="1">
      <alignment horizontal="center" vertical="center" wrapText="1"/>
    </xf>
    <xf numFmtId="0" fontId="56" fillId="0" borderId="27" xfId="51" applyFont="1" applyBorder="1" applyAlignment="1">
      <alignment horizontal="center" vertical="center" wrapText="1"/>
    </xf>
    <xf numFmtId="0" fontId="56" fillId="0" borderId="16" xfId="51" applyFont="1" applyBorder="1" applyAlignment="1">
      <alignment horizontal="center" vertical="center" wrapText="1"/>
    </xf>
    <xf numFmtId="0" fontId="56" fillId="0" borderId="28" xfId="51" applyFont="1" applyBorder="1" applyAlignment="1">
      <alignment horizontal="center" vertical="center" wrapText="1"/>
    </xf>
    <xf numFmtId="0" fontId="56" fillId="0" borderId="13" xfId="51" applyFont="1" applyBorder="1" applyAlignment="1">
      <alignment horizontal="center" vertical="center" wrapText="1"/>
    </xf>
    <xf numFmtId="0" fontId="56" fillId="0" borderId="0" xfId="51" applyFont="1" applyAlignment="1">
      <alignment horizontal="center" vertical="center" wrapText="1"/>
    </xf>
    <xf numFmtId="0" fontId="56" fillId="0" borderId="17" xfId="51" applyFont="1" applyBorder="1" applyAlignment="1">
      <alignment horizontal="center" vertical="center" wrapText="1"/>
    </xf>
    <xf numFmtId="0" fontId="56" fillId="0" borderId="32" xfId="51" applyFont="1" applyBorder="1" applyAlignment="1">
      <alignment horizontal="center" vertical="center" wrapText="1"/>
    </xf>
    <xf numFmtId="0" fontId="56" fillId="0" borderId="33" xfId="51" applyFont="1" applyBorder="1" applyAlignment="1">
      <alignment horizontal="center" vertical="center" wrapText="1"/>
    </xf>
    <xf numFmtId="0" fontId="56" fillId="0" borderId="54" xfId="51" applyFont="1" applyBorder="1" applyAlignment="1">
      <alignment horizontal="center" vertical="center" wrapText="1"/>
    </xf>
    <xf numFmtId="0" fontId="68" fillId="39" borderId="56" xfId="51" applyFont="1" applyFill="1" applyBorder="1" applyAlignment="1">
      <alignment horizontal="center" vertical="center" wrapText="1"/>
    </xf>
    <xf numFmtId="0" fontId="68" fillId="39" borderId="57" xfId="51" applyFont="1" applyFill="1" applyBorder="1" applyAlignment="1">
      <alignment horizontal="center" vertical="center" wrapText="1"/>
    </xf>
    <xf numFmtId="0" fontId="68" fillId="39" borderId="58" xfId="51" applyFont="1" applyFill="1" applyBorder="1" applyAlignment="1">
      <alignment horizontal="center" vertical="center" wrapText="1"/>
    </xf>
    <xf numFmtId="0" fontId="69" fillId="32" borderId="56" xfId="51" applyFont="1" applyFill="1" applyBorder="1" applyAlignment="1">
      <alignment horizontal="center" vertical="center" wrapText="1"/>
    </xf>
    <xf numFmtId="0" fontId="69" fillId="32" borderId="57" xfId="51" applyFont="1" applyFill="1" applyBorder="1" applyAlignment="1">
      <alignment horizontal="center" vertical="center" wrapText="1"/>
    </xf>
    <xf numFmtId="0" fontId="69" fillId="32" borderId="58" xfId="51" applyFont="1" applyFill="1" applyBorder="1" applyAlignment="1">
      <alignment horizontal="center" vertical="center" wrapText="1"/>
    </xf>
    <xf numFmtId="0" fontId="43" fillId="73" borderId="56" xfId="51" applyFont="1" applyFill="1" applyBorder="1" applyAlignment="1">
      <alignment horizontal="center" vertical="center" wrapText="1"/>
    </xf>
    <xf numFmtId="0" fontId="43" fillId="73" borderId="57" xfId="51" applyFont="1" applyFill="1" applyBorder="1" applyAlignment="1">
      <alignment horizontal="center" vertical="center" wrapText="1"/>
    </xf>
    <xf numFmtId="0" fontId="43" fillId="73" borderId="58" xfId="51" applyFont="1" applyFill="1" applyBorder="1" applyAlignment="1">
      <alignment horizontal="center" vertical="center" wrapText="1"/>
    </xf>
    <xf numFmtId="0" fontId="86" fillId="58" borderId="56" xfId="35" applyFont="1" applyFill="1" applyBorder="1" applyAlignment="1">
      <alignment horizontal="center" vertical="center" wrapText="1"/>
    </xf>
    <xf numFmtId="0" fontId="86" fillId="58" borderId="57" xfId="35" applyFont="1" applyFill="1" applyBorder="1" applyAlignment="1">
      <alignment horizontal="center" vertical="center" wrapText="1"/>
    </xf>
    <xf numFmtId="0" fontId="86" fillId="58" borderId="58" xfId="35" applyFont="1" applyFill="1" applyBorder="1" applyAlignment="1">
      <alignment horizontal="center" vertical="center" wrapText="1"/>
    </xf>
    <xf numFmtId="0" fontId="44" fillId="30" borderId="16" xfId="35" applyFont="1" applyFill="1" applyBorder="1" applyAlignment="1">
      <alignment horizontal="center" vertical="center"/>
    </xf>
    <xf numFmtId="0" fontId="44" fillId="30" borderId="28" xfId="35" applyFont="1" applyFill="1" applyBorder="1" applyAlignment="1">
      <alignment horizontal="center" vertical="center"/>
    </xf>
    <xf numFmtId="0" fontId="44" fillId="30" borderId="0" xfId="35" applyFont="1" applyFill="1" applyAlignment="1">
      <alignment horizontal="center" vertical="center"/>
    </xf>
    <xf numFmtId="0" fontId="44" fillId="30" borderId="17" xfId="35" applyFont="1" applyFill="1" applyBorder="1" applyAlignment="1">
      <alignment horizontal="center" vertical="center"/>
    </xf>
    <xf numFmtId="0" fontId="44" fillId="30" borderId="33" xfId="35" applyFont="1" applyFill="1" applyBorder="1" applyAlignment="1">
      <alignment horizontal="center" vertical="center"/>
    </xf>
    <xf numFmtId="0" fontId="44" fillId="30" borderId="54" xfId="35" applyFont="1" applyFill="1" applyBorder="1" applyAlignment="1">
      <alignment horizontal="center" vertical="center"/>
    </xf>
    <xf numFmtId="0" fontId="43" fillId="45" borderId="56" xfId="35" applyFont="1" applyFill="1" applyBorder="1" applyAlignment="1">
      <alignment horizontal="center" vertical="center" wrapText="1"/>
    </xf>
    <xf numFmtId="0" fontId="43" fillId="45" borderId="57" xfId="35" applyFont="1" applyFill="1" applyBorder="1" applyAlignment="1">
      <alignment horizontal="center" vertical="center" wrapText="1"/>
    </xf>
    <xf numFmtId="0" fontId="43" fillId="45" borderId="58" xfId="35" applyFont="1" applyFill="1" applyBorder="1" applyAlignment="1">
      <alignment horizontal="center" vertical="center" wrapText="1"/>
    </xf>
    <xf numFmtId="0" fontId="82" fillId="28" borderId="16" xfId="35" applyFont="1" applyFill="1" applyBorder="1" applyAlignment="1">
      <alignment horizontal="center" vertical="center"/>
    </xf>
    <xf numFmtId="0" fontId="82" fillId="28" borderId="28" xfId="35" applyFont="1" applyFill="1" applyBorder="1" applyAlignment="1">
      <alignment horizontal="center" vertical="center"/>
    </xf>
    <xf numFmtId="0" fontId="82" fillId="28" borderId="0" xfId="35" applyFont="1" applyFill="1" applyAlignment="1">
      <alignment horizontal="center" vertical="center"/>
    </xf>
    <xf numFmtId="0" fontId="82" fillId="28" borderId="17" xfId="35" applyFont="1" applyFill="1" applyBorder="1" applyAlignment="1">
      <alignment horizontal="center" vertical="center"/>
    </xf>
    <xf numFmtId="0" fontId="82" fillId="28" borderId="33" xfId="35" applyFont="1" applyFill="1" applyBorder="1" applyAlignment="1">
      <alignment horizontal="center" vertical="center"/>
    </xf>
    <xf numFmtId="0" fontId="82" fillId="28" borderId="54" xfId="35" applyFont="1" applyFill="1" applyBorder="1" applyAlignment="1">
      <alignment horizontal="center" vertical="center"/>
    </xf>
    <xf numFmtId="0" fontId="48" fillId="40" borderId="16" xfId="51" applyFont="1" applyFill="1" applyBorder="1" applyAlignment="1">
      <alignment horizontal="center" vertical="center" wrapText="1"/>
    </xf>
    <xf numFmtId="0" fontId="48" fillId="40" borderId="28" xfId="51" applyFont="1" applyFill="1" applyBorder="1" applyAlignment="1">
      <alignment horizontal="center" vertical="center" wrapText="1"/>
    </xf>
    <xf numFmtId="0" fontId="48" fillId="40" borderId="0" xfId="51" applyFont="1" applyFill="1" applyAlignment="1">
      <alignment horizontal="center" vertical="center" wrapText="1"/>
    </xf>
    <xf numFmtId="0" fontId="48" fillId="40" borderId="17" xfId="51" applyFont="1" applyFill="1" applyBorder="1" applyAlignment="1">
      <alignment horizontal="center" vertical="center" wrapText="1"/>
    </xf>
    <xf numFmtId="0" fontId="48" fillId="40" borderId="33" xfId="51" applyFont="1" applyFill="1" applyBorder="1" applyAlignment="1">
      <alignment horizontal="center" vertical="center" wrapText="1"/>
    </xf>
    <xf numFmtId="0" fontId="48" fillId="40" borderId="54" xfId="51" applyFont="1" applyFill="1" applyBorder="1" applyAlignment="1">
      <alignment horizontal="center" vertical="center" wrapText="1"/>
    </xf>
    <xf numFmtId="0" fontId="82" fillId="32" borderId="16" xfId="35" applyFont="1" applyFill="1" applyBorder="1" applyAlignment="1">
      <alignment horizontal="center" vertical="center"/>
    </xf>
    <xf numFmtId="0" fontId="82" fillId="32" borderId="28" xfId="35" applyFont="1" applyFill="1" applyBorder="1" applyAlignment="1">
      <alignment horizontal="center" vertical="center"/>
    </xf>
    <xf numFmtId="0" fontId="82" fillId="32" borderId="0" xfId="35" applyFont="1" applyFill="1" applyAlignment="1">
      <alignment horizontal="center" vertical="center"/>
    </xf>
    <xf numFmtId="0" fontId="82" fillId="32" borderId="17" xfId="35" applyFont="1" applyFill="1" applyBorder="1" applyAlignment="1">
      <alignment horizontal="center" vertical="center"/>
    </xf>
    <xf numFmtId="0" fontId="82" fillId="32" borderId="33" xfId="35" applyFont="1" applyFill="1" applyBorder="1" applyAlignment="1">
      <alignment horizontal="center" vertical="center"/>
    </xf>
    <xf numFmtId="0" fontId="82" fillId="32" borderId="54" xfId="35" applyFont="1" applyFill="1" applyBorder="1" applyAlignment="1">
      <alignment horizontal="center" vertical="center"/>
    </xf>
    <xf numFmtId="0" fontId="43" fillId="67" borderId="56" xfId="35" applyFont="1" applyFill="1" applyBorder="1" applyAlignment="1">
      <alignment horizontal="center" vertical="center" wrapText="1"/>
    </xf>
    <xf numFmtId="0" fontId="43" fillId="67" borderId="57" xfId="35" applyFont="1" applyFill="1" applyBorder="1" applyAlignment="1">
      <alignment horizontal="center" vertical="center" wrapText="1"/>
    </xf>
    <xf numFmtId="0" fontId="43" fillId="67" borderId="58" xfId="35" applyFont="1" applyFill="1" applyBorder="1" applyAlignment="1">
      <alignment horizontal="center" vertical="center" wrapText="1"/>
    </xf>
    <xf numFmtId="0" fontId="82" fillId="59" borderId="16" xfId="35" applyFont="1" applyFill="1" applyBorder="1" applyAlignment="1">
      <alignment horizontal="center" vertical="center"/>
    </xf>
    <xf numFmtId="0" fontId="82" fillId="59" borderId="28" xfId="35" applyFont="1" applyFill="1" applyBorder="1" applyAlignment="1">
      <alignment horizontal="center" vertical="center"/>
    </xf>
    <xf numFmtId="0" fontId="82" fillId="59" borderId="0" xfId="35" applyFont="1" applyFill="1" applyAlignment="1">
      <alignment horizontal="center" vertical="center"/>
    </xf>
    <xf numFmtId="0" fontId="82" fillId="59" borderId="17" xfId="35" applyFont="1" applyFill="1" applyBorder="1" applyAlignment="1">
      <alignment horizontal="center" vertical="center"/>
    </xf>
    <xf numFmtId="0" fontId="82" fillId="59" borderId="33" xfId="35" applyFont="1" applyFill="1" applyBorder="1" applyAlignment="1">
      <alignment horizontal="center" vertical="center"/>
    </xf>
    <xf numFmtId="0" fontId="82" fillId="59" borderId="54" xfId="35" applyFont="1" applyFill="1" applyBorder="1" applyAlignment="1">
      <alignment horizontal="center" vertical="center"/>
    </xf>
    <xf numFmtId="0" fontId="59" fillId="66" borderId="56" xfId="35" applyFont="1" applyFill="1" applyBorder="1" applyAlignment="1">
      <alignment horizontal="center" vertical="center" wrapText="1"/>
    </xf>
    <xf numFmtId="0" fontId="59" fillId="66" borderId="57" xfId="35" applyFont="1" applyFill="1" applyBorder="1" applyAlignment="1">
      <alignment horizontal="center" vertical="center" wrapText="1"/>
    </xf>
    <xf numFmtId="0" fontId="59" fillId="66" borderId="58" xfId="35" applyFont="1" applyFill="1" applyBorder="1" applyAlignment="1">
      <alignment horizontal="center" vertical="center" wrapText="1"/>
    </xf>
    <xf numFmtId="2" fontId="83" fillId="45" borderId="0" xfId="35" applyNumberFormat="1" applyFont="1" applyFill="1" applyBorder="1" applyAlignment="1" applyProtection="1">
      <alignment horizontal="center" vertical="center" textRotation="90" wrapText="1"/>
      <protection locked="0"/>
    </xf>
    <xf numFmtId="0" fontId="43" fillId="30" borderId="56" xfId="35" applyFont="1" applyFill="1" applyBorder="1" applyAlignment="1">
      <alignment horizontal="center" vertical="center" wrapText="1"/>
    </xf>
    <xf numFmtId="0" fontId="43" fillId="30" borderId="57" xfId="35" applyFont="1" applyFill="1" applyBorder="1" applyAlignment="1">
      <alignment horizontal="center" vertical="center" wrapText="1"/>
    </xf>
    <xf numFmtId="0" fontId="43" fillId="30" borderId="58" xfId="35" applyFont="1" applyFill="1" applyBorder="1" applyAlignment="1">
      <alignment horizontal="center" vertical="center" wrapText="1"/>
    </xf>
    <xf numFmtId="0" fontId="43" fillId="65" borderId="56" xfId="35" applyFont="1" applyFill="1" applyBorder="1" applyAlignment="1">
      <alignment horizontal="center" vertical="center" wrapText="1"/>
    </xf>
    <xf numFmtId="0" fontId="43" fillId="65" borderId="57" xfId="35" applyFont="1" applyFill="1" applyBorder="1" applyAlignment="1">
      <alignment horizontal="center" vertical="center" wrapText="1"/>
    </xf>
    <xf numFmtId="0" fontId="43" fillId="65" borderId="58" xfId="35" applyFont="1" applyFill="1" applyBorder="1" applyAlignment="1">
      <alignment horizontal="center" vertical="center" wrapText="1"/>
    </xf>
    <xf numFmtId="0" fontId="82" fillId="33" borderId="16" xfId="35" applyFont="1" applyFill="1" applyBorder="1" applyAlignment="1">
      <alignment horizontal="center" vertical="center"/>
    </xf>
    <xf numFmtId="0" fontId="82" fillId="33" borderId="28" xfId="35" applyFont="1" applyFill="1" applyBorder="1" applyAlignment="1">
      <alignment horizontal="center" vertical="center"/>
    </xf>
    <xf numFmtId="0" fontId="82" fillId="33" borderId="0" xfId="35" applyFont="1" applyFill="1" applyAlignment="1">
      <alignment horizontal="center" vertical="center"/>
    </xf>
    <xf numFmtId="0" fontId="82" fillId="33" borderId="17" xfId="35" applyFont="1" applyFill="1" applyBorder="1" applyAlignment="1">
      <alignment horizontal="center" vertical="center"/>
    </xf>
    <xf numFmtId="0" fontId="82" fillId="33" borderId="33" xfId="35" applyFont="1" applyFill="1" applyBorder="1" applyAlignment="1">
      <alignment horizontal="center" vertical="center"/>
    </xf>
    <xf numFmtId="0" fontId="82" fillId="33" borderId="54" xfId="35" applyFont="1" applyFill="1" applyBorder="1" applyAlignment="1">
      <alignment horizontal="center" vertical="center"/>
    </xf>
    <xf numFmtId="0" fontId="62" fillId="0" borderId="27" xfId="35" applyFont="1" applyBorder="1" applyAlignment="1">
      <alignment horizontal="center" vertical="center" wrapText="1"/>
    </xf>
    <xf numFmtId="0" fontId="62" fillId="0" borderId="13" xfId="35" applyFont="1" applyBorder="1" applyAlignment="1">
      <alignment horizontal="center" vertical="center" wrapText="1"/>
    </xf>
    <xf numFmtId="0" fontId="62" fillId="0" borderId="32" xfId="35" applyFont="1" applyBorder="1" applyAlignment="1">
      <alignment horizontal="center" vertical="center" wrapText="1"/>
    </xf>
    <xf numFmtId="0" fontId="43" fillId="0" borderId="56" xfId="51" applyFont="1" applyBorder="1" applyAlignment="1">
      <alignment horizontal="center" vertical="center" wrapText="1"/>
    </xf>
    <xf numFmtId="0" fontId="43" fillId="0" borderId="57" xfId="51" applyFont="1" applyBorder="1" applyAlignment="1">
      <alignment horizontal="center" vertical="center" wrapText="1"/>
    </xf>
    <xf numFmtId="0" fontId="43" fillId="0" borderId="58" xfId="51" applyFont="1" applyBorder="1" applyAlignment="1">
      <alignment horizontal="center" vertical="center" wrapText="1"/>
    </xf>
    <xf numFmtId="0" fontId="43" fillId="55" borderId="56" xfId="51" applyFont="1" applyFill="1" applyBorder="1" applyAlignment="1">
      <alignment horizontal="center" vertical="center" wrapText="1"/>
    </xf>
    <xf numFmtId="0" fontId="43" fillId="55" borderId="57" xfId="51" applyFont="1" applyFill="1" applyBorder="1" applyAlignment="1">
      <alignment horizontal="center" vertical="center" wrapText="1"/>
    </xf>
    <xf numFmtId="0" fontId="43" fillId="55" borderId="58" xfId="51" applyFont="1" applyFill="1" applyBorder="1" applyAlignment="1">
      <alignment horizontal="center" vertical="center" wrapText="1"/>
    </xf>
    <xf numFmtId="0" fontId="58" fillId="45" borderId="15" xfId="35" applyFont="1" applyFill="1" applyBorder="1" applyAlignment="1">
      <alignment horizontal="center" vertical="center" wrapText="1"/>
    </xf>
    <xf numFmtId="0" fontId="58" fillId="45" borderId="16" xfId="35" applyFont="1" applyFill="1" applyBorder="1" applyAlignment="1">
      <alignment horizontal="center" vertical="center" wrapText="1"/>
    </xf>
    <xf numFmtId="0" fontId="58" fillId="45" borderId="28" xfId="35" applyFont="1" applyFill="1" applyBorder="1" applyAlignment="1">
      <alignment horizontal="center" vertical="center" wrapText="1"/>
    </xf>
    <xf numFmtId="0" fontId="58" fillId="45" borderId="19" xfId="35" applyFont="1" applyFill="1" applyBorder="1" applyAlignment="1">
      <alignment horizontal="center" vertical="center" wrapText="1"/>
    </xf>
    <xf numFmtId="0" fontId="58" fillId="45" borderId="0" xfId="35" applyFont="1" applyFill="1" applyBorder="1" applyAlignment="1">
      <alignment horizontal="center" vertical="center" wrapText="1"/>
    </xf>
    <xf numFmtId="0" fontId="58" fillId="45" borderId="17" xfId="35" applyFont="1" applyFill="1" applyBorder="1" applyAlignment="1">
      <alignment horizontal="center" vertical="center" wrapText="1"/>
    </xf>
    <xf numFmtId="0" fontId="58" fillId="45" borderId="24" xfId="35" applyFont="1" applyFill="1" applyBorder="1" applyAlignment="1">
      <alignment horizontal="center" vertical="center" wrapText="1"/>
    </xf>
    <xf numFmtId="0" fontId="58" fillId="45" borderId="25" xfId="35" applyFont="1" applyFill="1" applyBorder="1" applyAlignment="1">
      <alignment horizontal="center" vertical="center" wrapText="1"/>
    </xf>
    <xf numFmtId="0" fontId="58" fillId="45" borderId="22" xfId="35" applyFont="1" applyFill="1" applyBorder="1" applyAlignment="1">
      <alignment horizontal="center" vertical="center" wrapText="1"/>
    </xf>
    <xf numFmtId="0" fontId="43" fillId="60" borderId="56" xfId="35" applyFont="1" applyFill="1" applyBorder="1" applyAlignment="1">
      <alignment horizontal="center" vertical="center" wrapText="1"/>
    </xf>
    <xf numFmtId="0" fontId="43" fillId="60" borderId="57" xfId="35" applyFont="1" applyFill="1" applyBorder="1" applyAlignment="1">
      <alignment horizontal="center" vertical="center" wrapText="1"/>
    </xf>
    <xf numFmtId="0" fontId="43" fillId="60" borderId="58" xfId="35" applyFont="1" applyFill="1" applyBorder="1" applyAlignment="1">
      <alignment horizontal="center" vertical="center" wrapText="1"/>
    </xf>
    <xf numFmtId="0" fontId="91" fillId="0" borderId="56" xfId="51" applyFont="1" applyBorder="1" applyAlignment="1">
      <alignment horizontal="center" vertical="center" wrapText="1"/>
    </xf>
    <xf numFmtId="0" fontId="91" fillId="0" borderId="57" xfId="51" applyFont="1" applyBorder="1" applyAlignment="1">
      <alignment horizontal="center" vertical="center" wrapText="1"/>
    </xf>
    <xf numFmtId="0" fontId="91" fillId="0" borderId="58" xfId="51" applyFont="1" applyBorder="1" applyAlignment="1">
      <alignment horizontal="center" vertical="center" wrapText="1"/>
    </xf>
    <xf numFmtId="0" fontId="41" fillId="40" borderId="27" xfId="51" applyFont="1" applyFill="1" applyBorder="1" applyAlignment="1">
      <alignment horizontal="center" vertical="center" wrapText="1"/>
    </xf>
    <xf numFmtId="0" fontId="41" fillId="40" borderId="16" xfId="51" applyFont="1" applyFill="1" applyBorder="1" applyAlignment="1">
      <alignment horizontal="center" vertical="center" wrapText="1"/>
    </xf>
    <xf numFmtId="0" fontId="41" fillId="40" borderId="28" xfId="51" applyFont="1" applyFill="1" applyBorder="1" applyAlignment="1">
      <alignment horizontal="center" vertical="center" wrapText="1"/>
    </xf>
    <xf numFmtId="0" fontId="41" fillId="40" borderId="13" xfId="51" applyFont="1" applyFill="1" applyBorder="1" applyAlignment="1">
      <alignment horizontal="center" vertical="center" wrapText="1"/>
    </xf>
    <xf numFmtId="0" fontId="41" fillId="40" borderId="0" xfId="51" applyFont="1" applyFill="1" applyAlignment="1">
      <alignment horizontal="center" vertical="center" wrapText="1"/>
    </xf>
    <xf numFmtId="0" fontId="41" fillId="40" borderId="17" xfId="51" applyFont="1" applyFill="1" applyBorder="1" applyAlignment="1">
      <alignment horizontal="center" vertical="center" wrapText="1"/>
    </xf>
    <xf numFmtId="0" fontId="41" fillId="40" borderId="32" xfId="51" applyFont="1" applyFill="1" applyBorder="1" applyAlignment="1">
      <alignment horizontal="center" vertical="center" wrapText="1"/>
    </xf>
    <xf numFmtId="0" fontId="41" fillId="40" borderId="33" xfId="51" applyFont="1" applyFill="1" applyBorder="1" applyAlignment="1">
      <alignment horizontal="center" vertical="center" wrapText="1"/>
    </xf>
    <xf numFmtId="0" fontId="41" fillId="40" borderId="54" xfId="51" applyFont="1" applyFill="1" applyBorder="1" applyAlignment="1">
      <alignment horizontal="center" vertical="center" wrapText="1"/>
    </xf>
    <xf numFmtId="0" fontId="58" fillId="67" borderId="15" xfId="35" applyFont="1" applyFill="1" applyBorder="1" applyAlignment="1">
      <alignment horizontal="center" vertical="center" wrapText="1"/>
    </xf>
    <xf numFmtId="0" fontId="58" fillId="67" borderId="16" xfId="35" applyFont="1" applyFill="1" applyBorder="1" applyAlignment="1">
      <alignment horizontal="center" vertical="center" wrapText="1"/>
    </xf>
    <xf numFmtId="0" fontId="58" fillId="67" borderId="28" xfId="35" applyFont="1" applyFill="1" applyBorder="1" applyAlignment="1">
      <alignment horizontal="center" vertical="center" wrapText="1"/>
    </xf>
    <xf numFmtId="0" fontId="58" fillId="67" borderId="19" xfId="35" applyFont="1" applyFill="1" applyBorder="1" applyAlignment="1">
      <alignment horizontal="center" vertical="center" wrapText="1"/>
    </xf>
    <xf numFmtId="0" fontId="58" fillId="67" borderId="0" xfId="35" applyFont="1" applyFill="1" applyBorder="1" applyAlignment="1">
      <alignment horizontal="center" vertical="center" wrapText="1"/>
    </xf>
    <xf numFmtId="0" fontId="58" fillId="67" borderId="17" xfId="35" applyFont="1" applyFill="1" applyBorder="1" applyAlignment="1">
      <alignment horizontal="center" vertical="center" wrapText="1"/>
    </xf>
    <xf numFmtId="0" fontId="58" fillId="67" borderId="24" xfId="35" applyFont="1" applyFill="1" applyBorder="1" applyAlignment="1">
      <alignment horizontal="center" vertical="center" wrapText="1"/>
    </xf>
    <xf numFmtId="0" fontId="58" fillId="67" borderId="25" xfId="35" applyFont="1" applyFill="1" applyBorder="1" applyAlignment="1">
      <alignment horizontal="center" vertical="center" wrapText="1"/>
    </xf>
    <xf numFmtId="0" fontId="58" fillId="67" borderId="22" xfId="35" applyFont="1" applyFill="1" applyBorder="1" applyAlignment="1">
      <alignment horizontal="center" vertical="center" wrapText="1"/>
    </xf>
    <xf numFmtId="0" fontId="62" fillId="35" borderId="27" xfId="35" applyFont="1" applyFill="1" applyBorder="1" applyAlignment="1">
      <alignment horizontal="center" vertical="center" wrapText="1"/>
    </xf>
    <xf numFmtId="0" fontId="62" fillId="35" borderId="13" xfId="35" applyFont="1" applyFill="1" applyBorder="1" applyAlignment="1">
      <alignment horizontal="center" vertical="center" wrapText="1"/>
    </xf>
    <xf numFmtId="0" fontId="62" fillId="35" borderId="32" xfId="35" applyFont="1" applyFill="1" applyBorder="1" applyAlignment="1">
      <alignment horizontal="center" vertical="center" wrapText="1"/>
    </xf>
    <xf numFmtId="0" fontId="43" fillId="76" borderId="56" xfId="51" applyFont="1" applyFill="1" applyBorder="1" applyAlignment="1">
      <alignment horizontal="center" vertical="center"/>
    </xf>
    <xf numFmtId="0" fontId="43" fillId="76" borderId="57" xfId="51" applyFont="1" applyFill="1" applyBorder="1" applyAlignment="1">
      <alignment horizontal="center" vertical="center"/>
    </xf>
    <xf numFmtId="0" fontId="43" fillId="76" borderId="58" xfId="51" applyFont="1" applyFill="1" applyBorder="1" applyAlignment="1">
      <alignment horizontal="center" vertical="center"/>
    </xf>
    <xf numFmtId="0" fontId="43" fillId="62" borderId="56" xfId="35" applyFont="1" applyFill="1" applyBorder="1" applyAlignment="1">
      <alignment horizontal="center" vertical="center" wrapText="1"/>
    </xf>
    <xf numFmtId="0" fontId="43" fillId="62" borderId="57" xfId="35" applyFont="1" applyFill="1" applyBorder="1" applyAlignment="1">
      <alignment horizontal="center" vertical="center" wrapText="1"/>
    </xf>
    <xf numFmtId="0" fontId="43" fillId="62" borderId="58" xfId="35" applyFont="1" applyFill="1" applyBorder="1" applyAlignment="1">
      <alignment horizontal="center" vertical="center" wrapText="1"/>
    </xf>
    <xf numFmtId="0" fontId="67" fillId="57" borderId="15" xfId="35" applyFont="1" applyFill="1" applyBorder="1" applyAlignment="1">
      <alignment horizontal="center" vertical="center" wrapText="1"/>
    </xf>
    <xf numFmtId="0" fontId="67" fillId="57" borderId="16" xfId="35" applyFont="1" applyFill="1" applyBorder="1" applyAlignment="1">
      <alignment horizontal="center" vertical="center" wrapText="1"/>
    </xf>
    <xf numFmtId="0" fontId="67" fillId="57" borderId="28" xfId="35" applyFont="1" applyFill="1" applyBorder="1" applyAlignment="1">
      <alignment horizontal="center" vertical="center" wrapText="1"/>
    </xf>
    <xf numFmtId="0" fontId="67" fillId="57" borderId="19" xfId="35" applyFont="1" applyFill="1" applyBorder="1" applyAlignment="1">
      <alignment horizontal="center" vertical="center" wrapText="1"/>
    </xf>
    <xf numFmtId="0" fontId="67" fillId="57" borderId="0" xfId="35" applyFont="1" applyFill="1" applyBorder="1" applyAlignment="1">
      <alignment horizontal="center" vertical="center" wrapText="1"/>
    </xf>
    <xf numFmtId="0" fontId="67" fillId="57" borderId="17" xfId="35" applyFont="1" applyFill="1" applyBorder="1" applyAlignment="1">
      <alignment horizontal="center" vertical="center" wrapText="1"/>
    </xf>
    <xf numFmtId="0" fontId="67" fillId="57" borderId="24" xfId="35" applyFont="1" applyFill="1" applyBorder="1" applyAlignment="1">
      <alignment horizontal="center" vertical="center" wrapText="1"/>
    </xf>
    <xf numFmtId="0" fontId="67" fillId="57" borderId="25" xfId="35" applyFont="1" applyFill="1" applyBorder="1" applyAlignment="1">
      <alignment horizontal="center" vertical="center" wrapText="1"/>
    </xf>
    <xf numFmtId="0" fontId="67" fillId="57" borderId="22" xfId="35" applyFont="1" applyFill="1" applyBorder="1" applyAlignment="1">
      <alignment horizontal="center" vertical="center" wrapText="1"/>
    </xf>
    <xf numFmtId="0" fontId="59" fillId="52" borderId="56" xfId="35" applyFont="1" applyFill="1" applyBorder="1" applyAlignment="1">
      <alignment horizontal="center" vertical="center" wrapText="1"/>
    </xf>
    <xf numFmtId="0" fontId="59" fillId="52" borderId="57" xfId="35" applyFont="1" applyFill="1" applyBorder="1" applyAlignment="1">
      <alignment horizontal="center" vertical="center" wrapText="1"/>
    </xf>
    <xf numFmtId="0" fontId="59" fillId="52" borderId="58" xfId="35" applyFont="1" applyFill="1" applyBorder="1" applyAlignment="1">
      <alignment horizontal="center" vertical="center" wrapText="1"/>
    </xf>
    <xf numFmtId="0" fontId="87" fillId="35" borderId="16" xfId="51" applyFont="1" applyFill="1" applyBorder="1" applyAlignment="1">
      <alignment horizontal="center" vertical="center" wrapText="1"/>
    </xf>
    <xf numFmtId="0" fontId="87" fillId="35" borderId="28" xfId="51" applyFont="1" applyFill="1" applyBorder="1" applyAlignment="1">
      <alignment horizontal="center" vertical="center" wrapText="1"/>
    </xf>
    <xf numFmtId="0" fontId="87" fillId="35" borderId="0" xfId="51" applyFont="1" applyFill="1" applyAlignment="1">
      <alignment horizontal="center" vertical="center" wrapText="1"/>
    </xf>
    <xf numFmtId="0" fontId="87" fillId="35" borderId="17" xfId="51" applyFont="1" applyFill="1" applyBorder="1" applyAlignment="1">
      <alignment horizontal="center" vertical="center" wrapText="1"/>
    </xf>
    <xf numFmtId="0" fontId="87" fillId="35" borderId="33" xfId="51" applyFont="1" applyFill="1" applyBorder="1" applyAlignment="1">
      <alignment horizontal="center" vertical="center" wrapText="1"/>
    </xf>
    <xf numFmtId="0" fontId="87" fillId="35" borderId="54" xfId="51" applyFont="1" applyFill="1" applyBorder="1" applyAlignment="1">
      <alignment horizontal="center" vertical="center" wrapText="1"/>
    </xf>
    <xf numFmtId="0" fontId="43" fillId="61" borderId="56" xfId="35" applyFont="1" applyFill="1" applyBorder="1" applyAlignment="1">
      <alignment horizontal="center" vertical="center" wrapText="1"/>
    </xf>
    <xf numFmtId="0" fontId="43" fillId="61" borderId="57" xfId="35" applyFont="1" applyFill="1" applyBorder="1" applyAlignment="1">
      <alignment horizontal="center" vertical="center" wrapText="1"/>
    </xf>
    <xf numFmtId="0" fontId="43" fillId="61" borderId="58" xfId="35" applyFont="1" applyFill="1" applyBorder="1" applyAlignment="1">
      <alignment horizontal="center" vertical="center" wrapText="1"/>
    </xf>
    <xf numFmtId="0" fontId="67" fillId="66" borderId="15" xfId="35" applyFont="1" applyFill="1" applyBorder="1" applyAlignment="1">
      <alignment horizontal="center" vertical="center" wrapText="1"/>
    </xf>
    <xf numFmtId="0" fontId="67" fillId="66" borderId="16" xfId="35" applyFont="1" applyFill="1" applyBorder="1" applyAlignment="1">
      <alignment horizontal="center" vertical="center" wrapText="1"/>
    </xf>
    <xf numFmtId="0" fontId="67" fillId="66" borderId="28" xfId="35" applyFont="1" applyFill="1" applyBorder="1" applyAlignment="1">
      <alignment horizontal="center" vertical="center" wrapText="1"/>
    </xf>
    <xf numFmtId="0" fontId="67" fillId="66" borderId="19" xfId="35" applyFont="1" applyFill="1" applyBorder="1" applyAlignment="1">
      <alignment horizontal="center" vertical="center" wrapText="1"/>
    </xf>
    <xf numFmtId="0" fontId="67" fillId="66" borderId="0" xfId="35" applyFont="1" applyFill="1" applyBorder="1" applyAlignment="1">
      <alignment horizontal="center" vertical="center" wrapText="1"/>
    </xf>
    <xf numFmtId="0" fontId="67" fillId="66" borderId="17" xfId="35" applyFont="1" applyFill="1" applyBorder="1" applyAlignment="1">
      <alignment horizontal="center" vertical="center" wrapText="1"/>
    </xf>
    <xf numFmtId="0" fontId="67" fillId="66" borderId="24" xfId="35" applyFont="1" applyFill="1" applyBorder="1" applyAlignment="1">
      <alignment horizontal="center" vertical="center" wrapText="1"/>
    </xf>
    <xf numFmtId="0" fontId="67" fillId="66" borderId="25" xfId="35" applyFont="1" applyFill="1" applyBorder="1" applyAlignment="1">
      <alignment horizontal="center" vertical="center" wrapText="1"/>
    </xf>
    <xf numFmtId="0" fontId="67" fillId="66" borderId="22" xfId="35" applyFont="1" applyFill="1" applyBorder="1" applyAlignment="1">
      <alignment horizontal="center" vertical="center" wrapText="1"/>
    </xf>
    <xf numFmtId="0" fontId="58" fillId="65" borderId="15" xfId="35" applyFont="1" applyFill="1" applyBorder="1" applyAlignment="1">
      <alignment horizontal="center" vertical="center" wrapText="1"/>
    </xf>
    <xf numFmtId="0" fontId="58" fillId="65" borderId="16" xfId="35" applyFont="1" applyFill="1" applyBorder="1" applyAlignment="1">
      <alignment horizontal="center" vertical="center" wrapText="1"/>
    </xf>
    <xf numFmtId="0" fontId="58" fillId="65" borderId="28" xfId="35" applyFont="1" applyFill="1" applyBorder="1" applyAlignment="1">
      <alignment horizontal="center" vertical="center" wrapText="1"/>
    </xf>
    <xf numFmtId="0" fontId="58" fillId="65" borderId="19" xfId="35" applyFont="1" applyFill="1" applyBorder="1" applyAlignment="1">
      <alignment horizontal="center" vertical="center" wrapText="1"/>
    </xf>
    <xf numFmtId="0" fontId="58" fillId="65" borderId="0" xfId="35" applyFont="1" applyFill="1" applyBorder="1" applyAlignment="1">
      <alignment horizontal="center" vertical="center" wrapText="1"/>
    </xf>
    <xf numFmtId="0" fontId="58" fillId="65" borderId="17" xfId="35" applyFont="1" applyFill="1" applyBorder="1" applyAlignment="1">
      <alignment horizontal="center" vertical="center" wrapText="1"/>
    </xf>
    <xf numFmtId="0" fontId="58" fillId="65" borderId="24" xfId="35" applyFont="1" applyFill="1" applyBorder="1" applyAlignment="1">
      <alignment horizontal="center" vertical="center" wrapText="1"/>
    </xf>
    <xf numFmtId="0" fontId="58" fillId="65" borderId="25" xfId="35" applyFont="1" applyFill="1" applyBorder="1" applyAlignment="1">
      <alignment horizontal="center" vertical="center" wrapText="1"/>
    </xf>
    <xf numFmtId="0" fontId="58" fillId="65" borderId="22" xfId="35" applyFont="1" applyFill="1" applyBorder="1" applyAlignment="1">
      <alignment horizontal="center" vertical="center" wrapText="1"/>
    </xf>
    <xf numFmtId="0" fontId="58" fillId="61" borderId="15" xfId="35" applyFont="1" applyFill="1" applyBorder="1" applyAlignment="1">
      <alignment horizontal="center" vertical="center" wrapText="1"/>
    </xf>
    <xf numFmtId="0" fontId="58" fillId="61" borderId="16" xfId="35" applyFont="1" applyFill="1" applyBorder="1" applyAlignment="1">
      <alignment horizontal="center" vertical="center" wrapText="1"/>
    </xf>
    <xf numFmtId="0" fontId="58" fillId="61" borderId="28" xfId="35" applyFont="1" applyFill="1" applyBorder="1" applyAlignment="1">
      <alignment horizontal="center" vertical="center" wrapText="1"/>
    </xf>
    <xf numFmtId="0" fontId="58" fillId="61" borderId="19" xfId="35" applyFont="1" applyFill="1" applyBorder="1" applyAlignment="1">
      <alignment horizontal="center" vertical="center" wrapText="1"/>
    </xf>
    <xf numFmtId="0" fontId="58" fillId="61" borderId="0" xfId="35" applyFont="1" applyFill="1" applyBorder="1" applyAlignment="1">
      <alignment horizontal="center" vertical="center" wrapText="1"/>
    </xf>
    <xf numFmtId="0" fontId="58" fillId="61" borderId="17" xfId="35" applyFont="1" applyFill="1" applyBorder="1" applyAlignment="1">
      <alignment horizontal="center" vertical="center" wrapText="1"/>
    </xf>
    <xf numFmtId="0" fontId="58" fillId="61" borderId="24" xfId="35" applyFont="1" applyFill="1" applyBorder="1" applyAlignment="1">
      <alignment horizontal="center" vertical="center" wrapText="1"/>
    </xf>
    <xf numFmtId="0" fontId="58" fillId="61" borderId="25" xfId="35" applyFont="1" applyFill="1" applyBorder="1" applyAlignment="1">
      <alignment horizontal="center" vertical="center" wrapText="1"/>
    </xf>
    <xf numFmtId="0" fontId="58" fillId="61" borderId="22" xfId="35" applyFont="1" applyFill="1" applyBorder="1" applyAlignment="1">
      <alignment horizontal="center" vertical="center" wrapText="1"/>
    </xf>
    <xf numFmtId="0" fontId="58" fillId="60" borderId="15" xfId="35" applyFont="1" applyFill="1" applyBorder="1" applyAlignment="1">
      <alignment horizontal="center" vertical="center" wrapText="1"/>
    </xf>
    <xf numFmtId="0" fontId="58" fillId="60" borderId="16" xfId="35" applyFont="1" applyFill="1" applyBorder="1" applyAlignment="1">
      <alignment horizontal="center" vertical="center" wrapText="1"/>
    </xf>
    <xf numFmtId="0" fontId="58" fillId="60" borderId="28" xfId="35" applyFont="1" applyFill="1" applyBorder="1" applyAlignment="1">
      <alignment horizontal="center" vertical="center" wrapText="1"/>
    </xf>
    <xf numFmtId="0" fontId="58" fillId="60" borderId="19" xfId="35" applyFont="1" applyFill="1" applyBorder="1" applyAlignment="1">
      <alignment horizontal="center" vertical="center" wrapText="1"/>
    </xf>
    <xf numFmtId="0" fontId="58" fillId="60" borderId="0" xfId="35" applyFont="1" applyFill="1" applyBorder="1" applyAlignment="1">
      <alignment horizontal="center" vertical="center" wrapText="1"/>
    </xf>
    <xf numFmtId="0" fontId="58" fillId="60" borderId="17" xfId="35" applyFont="1" applyFill="1" applyBorder="1" applyAlignment="1">
      <alignment horizontal="center" vertical="center" wrapText="1"/>
    </xf>
    <xf numFmtId="0" fontId="58" fillId="60" borderId="24" xfId="35" applyFont="1" applyFill="1" applyBorder="1" applyAlignment="1">
      <alignment horizontal="center" vertical="center" wrapText="1"/>
    </xf>
    <xf numFmtId="0" fontId="58" fillId="60" borderId="25" xfId="35" applyFont="1" applyFill="1" applyBorder="1" applyAlignment="1">
      <alignment horizontal="center" vertical="center" wrapText="1"/>
    </xf>
    <xf numFmtId="0" fontId="58" fillId="60" borderId="22" xfId="35" applyFont="1" applyFill="1" applyBorder="1" applyAlignment="1">
      <alignment horizontal="center" vertical="center" wrapText="1"/>
    </xf>
    <xf numFmtId="0" fontId="67" fillId="68" borderId="15" xfId="35" applyFont="1" applyFill="1" applyBorder="1" applyAlignment="1">
      <alignment horizontal="center" vertical="center" wrapText="1"/>
    </xf>
    <xf numFmtId="0" fontId="67" fillId="68" borderId="16" xfId="35" applyFont="1" applyFill="1" applyBorder="1" applyAlignment="1">
      <alignment horizontal="center" vertical="center" wrapText="1"/>
    </xf>
    <xf numFmtId="0" fontId="67" fillId="68" borderId="28" xfId="35" applyFont="1" applyFill="1" applyBorder="1" applyAlignment="1">
      <alignment horizontal="center" vertical="center" wrapText="1"/>
    </xf>
    <xf numFmtId="0" fontId="67" fillId="68" borderId="19" xfId="35" applyFont="1" applyFill="1" applyBorder="1" applyAlignment="1">
      <alignment horizontal="center" vertical="center" wrapText="1"/>
    </xf>
    <xf numFmtId="0" fontId="67" fillId="68" borderId="0" xfId="35" applyFont="1" applyFill="1" applyBorder="1" applyAlignment="1">
      <alignment horizontal="center" vertical="center" wrapText="1"/>
    </xf>
    <xf numFmtId="0" fontId="67" fillId="68" borderId="17" xfId="35" applyFont="1" applyFill="1" applyBorder="1" applyAlignment="1">
      <alignment horizontal="center" vertical="center" wrapText="1"/>
    </xf>
    <xf numFmtId="0" fontId="67" fillId="68" borderId="24" xfId="35" applyFont="1" applyFill="1" applyBorder="1" applyAlignment="1">
      <alignment horizontal="center" vertical="center" wrapText="1"/>
    </xf>
    <xf numFmtId="0" fontId="67" fillId="68" borderId="25" xfId="35" applyFont="1" applyFill="1" applyBorder="1" applyAlignment="1">
      <alignment horizontal="center" vertical="center" wrapText="1"/>
    </xf>
    <xf numFmtId="0" fontId="67" fillId="68" borderId="22" xfId="35" applyFont="1" applyFill="1" applyBorder="1" applyAlignment="1">
      <alignment horizontal="center" vertical="center" wrapText="1"/>
    </xf>
    <xf numFmtId="0" fontId="58" fillId="62" borderId="15" xfId="35" applyFont="1" applyFill="1" applyBorder="1" applyAlignment="1">
      <alignment horizontal="center" vertical="center" wrapText="1"/>
    </xf>
    <xf numFmtId="0" fontId="58" fillId="62" borderId="16" xfId="35" applyFont="1" applyFill="1" applyBorder="1" applyAlignment="1">
      <alignment horizontal="center" vertical="center" wrapText="1"/>
    </xf>
    <xf numFmtId="0" fontId="58" fillId="62" borderId="28" xfId="35" applyFont="1" applyFill="1" applyBorder="1" applyAlignment="1">
      <alignment horizontal="center" vertical="center" wrapText="1"/>
    </xf>
    <xf numFmtId="0" fontId="58" fillId="62" borderId="19" xfId="35" applyFont="1" applyFill="1" applyBorder="1" applyAlignment="1">
      <alignment horizontal="center" vertical="center" wrapText="1"/>
    </xf>
    <xf numFmtId="0" fontId="58" fillId="62" borderId="0" xfId="35" applyFont="1" applyFill="1" applyBorder="1" applyAlignment="1">
      <alignment horizontal="center" vertical="center" wrapText="1"/>
    </xf>
    <xf numFmtId="0" fontId="58" fillId="62" borderId="17" xfId="35" applyFont="1" applyFill="1" applyBorder="1" applyAlignment="1">
      <alignment horizontal="center" vertical="center" wrapText="1"/>
    </xf>
    <xf numFmtId="0" fontId="58" fillId="62" borderId="24" xfId="35" applyFont="1" applyFill="1" applyBorder="1" applyAlignment="1">
      <alignment horizontal="center" vertical="center" wrapText="1"/>
    </xf>
    <xf numFmtId="0" fontId="58" fillId="62" borderId="25" xfId="35" applyFont="1" applyFill="1" applyBorder="1" applyAlignment="1">
      <alignment horizontal="center" vertical="center" wrapText="1"/>
    </xf>
    <xf numFmtId="0" fontId="58" fillId="62" borderId="22" xfId="35" applyFont="1" applyFill="1" applyBorder="1" applyAlignment="1">
      <alignment horizontal="center" vertical="center" wrapText="1"/>
    </xf>
    <xf numFmtId="0" fontId="67" fillId="52" borderId="15" xfId="35" applyFont="1" applyFill="1" applyBorder="1" applyAlignment="1">
      <alignment horizontal="center" vertical="center" wrapText="1"/>
    </xf>
    <xf numFmtId="0" fontId="67" fillId="52" borderId="16" xfId="35" applyFont="1" applyFill="1" applyBorder="1" applyAlignment="1">
      <alignment horizontal="center" vertical="center" wrapText="1"/>
    </xf>
    <xf numFmtId="0" fontId="67" fillId="52" borderId="28" xfId="35" applyFont="1" applyFill="1" applyBorder="1" applyAlignment="1">
      <alignment horizontal="center" vertical="center" wrapText="1"/>
    </xf>
    <xf numFmtId="0" fontId="67" fillId="52" borderId="19" xfId="35" applyFont="1" applyFill="1" applyBorder="1" applyAlignment="1">
      <alignment horizontal="center" vertical="center" wrapText="1"/>
    </xf>
    <xf numFmtId="0" fontId="67" fillId="52" borderId="0" xfId="35" applyFont="1" applyFill="1" applyBorder="1" applyAlignment="1">
      <alignment horizontal="center" vertical="center" wrapText="1"/>
    </xf>
    <xf numFmtId="0" fontId="67" fillId="52" borderId="17" xfId="35" applyFont="1" applyFill="1" applyBorder="1" applyAlignment="1">
      <alignment horizontal="center" vertical="center" wrapText="1"/>
    </xf>
    <xf numFmtId="0" fontId="67" fillId="52" borderId="24" xfId="35" applyFont="1" applyFill="1" applyBorder="1" applyAlignment="1">
      <alignment horizontal="center" vertical="center" wrapText="1"/>
    </xf>
    <xf numFmtId="0" fontId="67" fillId="52" borderId="25" xfId="35" applyFont="1" applyFill="1" applyBorder="1" applyAlignment="1">
      <alignment horizontal="center" vertical="center" wrapText="1"/>
    </xf>
    <xf numFmtId="0" fontId="67" fillId="52" borderId="22" xfId="35" applyFont="1" applyFill="1" applyBorder="1" applyAlignment="1">
      <alignment horizontal="center" vertical="center" wrapText="1"/>
    </xf>
    <xf numFmtId="0" fontId="58" fillId="63" borderId="15" xfId="35" applyFont="1" applyFill="1" applyBorder="1" applyAlignment="1">
      <alignment horizontal="center" vertical="center" wrapText="1"/>
    </xf>
    <xf numFmtId="0" fontId="58" fillId="63" borderId="16" xfId="35" applyFont="1" applyFill="1" applyBorder="1" applyAlignment="1">
      <alignment horizontal="center" vertical="center" wrapText="1"/>
    </xf>
    <xf numFmtId="0" fontId="58" fillId="63" borderId="28" xfId="35" applyFont="1" applyFill="1" applyBorder="1" applyAlignment="1">
      <alignment horizontal="center" vertical="center" wrapText="1"/>
    </xf>
    <xf numFmtId="0" fontId="58" fillId="63" borderId="19" xfId="35" applyFont="1" applyFill="1" applyBorder="1" applyAlignment="1">
      <alignment horizontal="center" vertical="center" wrapText="1"/>
    </xf>
    <xf numFmtId="0" fontId="58" fillId="63" borderId="0" xfId="35" applyFont="1" applyFill="1" applyBorder="1" applyAlignment="1">
      <alignment horizontal="center" vertical="center" wrapText="1"/>
    </xf>
    <xf numFmtId="0" fontId="58" fillId="63" borderId="17" xfId="35" applyFont="1" applyFill="1" applyBorder="1" applyAlignment="1">
      <alignment horizontal="center" vertical="center" wrapText="1"/>
    </xf>
    <xf numFmtId="0" fontId="58" fillId="63" borderId="24" xfId="35" applyFont="1" applyFill="1" applyBorder="1" applyAlignment="1">
      <alignment horizontal="center" vertical="center" wrapText="1"/>
    </xf>
    <xf numFmtId="0" fontId="58" fillId="63" borderId="25" xfId="35" applyFont="1" applyFill="1" applyBorder="1" applyAlignment="1">
      <alignment horizontal="center" vertical="center" wrapText="1"/>
    </xf>
    <xf numFmtId="0" fontId="58" fillId="63" borderId="22" xfId="35" applyFont="1" applyFill="1" applyBorder="1" applyAlignment="1">
      <alignment horizontal="center" vertical="center" wrapText="1"/>
    </xf>
    <xf numFmtId="0" fontId="60" fillId="58" borderId="56" xfId="35" applyFont="1" applyFill="1" applyBorder="1" applyAlignment="1">
      <alignment horizontal="center" vertical="center" wrapText="1"/>
    </xf>
    <xf numFmtId="0" fontId="60" fillId="58" borderId="57" xfId="35" applyFont="1" applyFill="1" applyBorder="1" applyAlignment="1">
      <alignment horizontal="center" vertical="center" wrapText="1"/>
    </xf>
    <xf numFmtId="0" fontId="60" fillId="58" borderId="58" xfId="35" applyFont="1" applyFill="1" applyBorder="1" applyAlignment="1">
      <alignment horizontal="center" vertical="center" wrapText="1"/>
    </xf>
    <xf numFmtId="0" fontId="62" fillId="0" borderId="56" xfId="51" applyFont="1" applyBorder="1" applyAlignment="1">
      <alignment horizontal="center" vertical="center" wrapText="1"/>
    </xf>
    <xf numFmtId="0" fontId="62" fillId="0" borderId="57" xfId="51" applyFont="1" applyBorder="1" applyAlignment="1">
      <alignment horizontal="center" vertical="center" wrapText="1"/>
    </xf>
    <xf numFmtId="0" fontId="62" fillId="0" borderId="58" xfId="51" applyFont="1" applyBorder="1" applyAlignment="1">
      <alignment horizontal="center" vertical="center" wrapText="1"/>
    </xf>
    <xf numFmtId="0" fontId="61" fillId="0" borderId="56" xfId="51" applyFont="1" applyBorder="1" applyAlignment="1">
      <alignment horizontal="center" vertical="center" wrapText="1"/>
    </xf>
    <xf numFmtId="0" fontId="61" fillId="0" borderId="57" xfId="51" applyFont="1" applyBorder="1" applyAlignment="1">
      <alignment horizontal="center" vertical="center" wrapText="1"/>
    </xf>
    <xf numFmtId="0" fontId="61" fillId="0" borderId="58" xfId="51" applyFont="1" applyBorder="1" applyAlignment="1">
      <alignment horizontal="center" vertical="center" wrapText="1"/>
    </xf>
    <xf numFmtId="0" fontId="70" fillId="0" borderId="27" xfId="35" applyFont="1" applyBorder="1" applyAlignment="1">
      <alignment horizontal="center" vertical="center" wrapText="1"/>
    </xf>
    <xf numFmtId="0" fontId="70" fillId="0" borderId="13" xfId="35" applyFont="1" applyBorder="1" applyAlignment="1">
      <alignment horizontal="center" vertical="center" wrapText="1"/>
    </xf>
    <xf numFmtId="0" fontId="70" fillId="0" borderId="32" xfId="35" applyFont="1" applyBorder="1" applyAlignment="1">
      <alignment horizontal="center" vertical="center" wrapText="1"/>
    </xf>
    <xf numFmtId="0" fontId="43" fillId="75" borderId="56" xfId="51" applyFont="1" applyFill="1" applyBorder="1" applyAlignment="1">
      <alignment horizontal="center" vertical="center" wrapText="1"/>
    </xf>
    <xf numFmtId="0" fontId="43" fillId="75" borderId="57" xfId="51" applyFont="1" applyFill="1" applyBorder="1" applyAlignment="1">
      <alignment horizontal="center" vertical="center" wrapText="1"/>
    </xf>
    <xf numFmtId="0" fontId="43" fillId="75" borderId="58" xfId="51" applyFont="1" applyFill="1" applyBorder="1" applyAlignment="1">
      <alignment horizontal="center" vertical="center" wrapText="1"/>
    </xf>
    <xf numFmtId="0" fontId="62" fillId="43" borderId="56" xfId="51" applyFont="1" applyFill="1" applyBorder="1" applyAlignment="1">
      <alignment horizontal="center" vertical="center" wrapText="1"/>
    </xf>
    <xf numFmtId="0" fontId="62" fillId="43" borderId="57" xfId="51" applyFont="1" applyFill="1" applyBorder="1" applyAlignment="1">
      <alignment horizontal="center" vertical="center" wrapText="1"/>
    </xf>
    <xf numFmtId="0" fontId="62" fillId="43" borderId="58" xfId="51" applyFont="1" applyFill="1" applyBorder="1" applyAlignment="1">
      <alignment horizontal="center" vertical="center" wrapText="1"/>
    </xf>
    <xf numFmtId="0" fontId="62" fillId="31" borderId="56" xfId="51" applyFont="1" applyFill="1" applyBorder="1" applyAlignment="1">
      <alignment horizontal="center" vertical="center" wrapText="1"/>
    </xf>
    <xf numFmtId="0" fontId="62" fillId="31" borderId="57" xfId="51" applyFont="1" applyFill="1" applyBorder="1" applyAlignment="1">
      <alignment horizontal="center" vertical="center" wrapText="1"/>
    </xf>
    <xf numFmtId="0" fontId="62" fillId="31" borderId="58" xfId="51" applyFont="1" applyFill="1" applyBorder="1" applyAlignment="1">
      <alignment horizontal="center" vertical="center" wrapText="1"/>
    </xf>
    <xf numFmtId="0" fontId="43" fillId="74" borderId="56" xfId="51" applyFont="1" applyFill="1" applyBorder="1" applyAlignment="1">
      <alignment horizontal="center" vertical="center" wrapText="1"/>
    </xf>
    <xf numFmtId="0" fontId="43" fillId="74" borderId="57" xfId="51" applyFont="1" applyFill="1" applyBorder="1" applyAlignment="1">
      <alignment horizontal="center" vertical="center" wrapText="1"/>
    </xf>
    <xf numFmtId="0" fontId="43" fillId="74" borderId="58" xfId="51" applyFont="1" applyFill="1" applyBorder="1" applyAlignment="1">
      <alignment horizontal="center" vertical="center" wrapText="1"/>
    </xf>
    <xf numFmtId="0" fontId="62" fillId="40" borderId="16" xfId="51" applyFont="1" applyFill="1" applyBorder="1" applyAlignment="1">
      <alignment horizontal="center" vertical="center" wrapText="1"/>
    </xf>
    <xf numFmtId="0" fontId="62" fillId="40" borderId="28" xfId="51" applyFont="1" applyFill="1" applyBorder="1" applyAlignment="1">
      <alignment horizontal="center" vertical="center" wrapText="1"/>
    </xf>
    <xf numFmtId="0" fontId="62" fillId="40" borderId="0" xfId="51" applyFont="1" applyFill="1" applyAlignment="1">
      <alignment horizontal="center" vertical="center" wrapText="1"/>
    </xf>
    <xf numFmtId="0" fontId="62" fillId="40" borderId="17" xfId="51" applyFont="1" applyFill="1" applyBorder="1" applyAlignment="1">
      <alignment horizontal="center" vertical="center" wrapText="1"/>
    </xf>
    <xf numFmtId="0" fontId="62" fillId="40" borderId="33" xfId="51" applyFont="1" applyFill="1" applyBorder="1" applyAlignment="1">
      <alignment horizontal="center" vertical="center" wrapText="1"/>
    </xf>
    <xf numFmtId="0" fontId="62" fillId="40" borderId="54" xfId="51" applyFont="1" applyFill="1" applyBorder="1" applyAlignment="1">
      <alignment horizontal="center" vertical="center" wrapText="1"/>
    </xf>
    <xf numFmtId="0" fontId="62" fillId="35" borderId="9" xfId="35" applyFont="1" applyFill="1" applyBorder="1" applyAlignment="1">
      <alignment horizontal="center" vertical="center" wrapText="1"/>
    </xf>
    <xf numFmtId="0" fontId="54" fillId="35" borderId="10" xfId="51" applyFont="1" applyFill="1" applyBorder="1" applyAlignment="1">
      <alignment horizontal="center" vertical="center" wrapText="1"/>
    </xf>
    <xf numFmtId="0" fontId="54" fillId="35" borderId="45" xfId="51" applyFont="1" applyFill="1" applyBorder="1" applyAlignment="1">
      <alignment horizontal="center" vertical="center" wrapText="1"/>
    </xf>
    <xf numFmtId="0" fontId="54" fillId="35" borderId="0" xfId="51" applyFont="1" applyFill="1" applyBorder="1" applyAlignment="1">
      <alignment horizontal="center" vertical="center" wrapText="1"/>
    </xf>
    <xf numFmtId="0" fontId="54" fillId="35" borderId="20" xfId="51" applyFont="1" applyFill="1" applyBorder="1" applyAlignment="1">
      <alignment horizontal="center" vertical="center" wrapText="1"/>
    </xf>
    <xf numFmtId="0" fontId="54" fillId="35" borderId="33" xfId="51" applyFont="1" applyFill="1" applyBorder="1" applyAlignment="1">
      <alignment horizontal="center" vertical="center" wrapText="1"/>
    </xf>
    <xf numFmtId="0" fontId="54" fillId="35" borderId="34" xfId="51" applyFont="1" applyFill="1" applyBorder="1" applyAlignment="1">
      <alignment horizontal="center" vertical="center" wrapText="1"/>
    </xf>
    <xf numFmtId="0" fontId="60" fillId="52" borderId="16" xfId="35" applyFont="1" applyFill="1" applyBorder="1" applyAlignment="1">
      <alignment horizontal="center" vertical="center" wrapText="1"/>
    </xf>
    <xf numFmtId="0" fontId="60" fillId="52" borderId="0" xfId="35" applyFont="1" applyFill="1" applyBorder="1" applyAlignment="1">
      <alignment horizontal="center" vertical="center" wrapText="1"/>
    </xf>
    <xf numFmtId="0" fontId="60" fillId="52" borderId="33" xfId="35" applyFont="1" applyFill="1" applyBorder="1" applyAlignment="1">
      <alignment horizontal="center" vertical="center" wrapText="1"/>
    </xf>
    <xf numFmtId="0" fontId="41" fillId="0" borderId="0" xfId="35" applyFont="1" applyBorder="1" applyAlignment="1">
      <alignment horizontal="center" vertical="center" wrapText="1"/>
    </xf>
    <xf numFmtId="0" fontId="50" fillId="0" borderId="27" xfId="35" applyFont="1" applyBorder="1" applyAlignment="1">
      <alignment horizontal="center" vertical="center" wrapText="1"/>
    </xf>
    <xf numFmtId="0" fontId="50" fillId="0" borderId="13" xfId="35" applyFont="1" applyBorder="1" applyAlignment="1">
      <alignment horizontal="center" vertical="center" wrapText="1"/>
    </xf>
    <xf numFmtId="0" fontId="50" fillId="0" borderId="0" xfId="35" applyFont="1" applyBorder="1" applyAlignment="1">
      <alignment horizontal="center" vertical="center" wrapText="1"/>
    </xf>
    <xf numFmtId="0" fontId="50" fillId="0" borderId="17" xfId="35" applyFont="1" applyBorder="1" applyAlignment="1">
      <alignment horizontal="center" vertical="center" wrapText="1"/>
    </xf>
    <xf numFmtId="0" fontId="50" fillId="0" borderId="32" xfId="35" applyFont="1" applyBorder="1" applyAlignment="1">
      <alignment horizontal="center" vertical="center" wrapText="1"/>
    </xf>
    <xf numFmtId="0" fontId="50" fillId="0" borderId="33" xfId="35" applyFont="1" applyBorder="1" applyAlignment="1">
      <alignment horizontal="center" vertical="center" wrapText="1"/>
    </xf>
    <xf numFmtId="0" fontId="50" fillId="0" borderId="54" xfId="35" applyFont="1" applyBorder="1" applyAlignment="1">
      <alignment horizontal="center" vertical="center" wrapText="1"/>
    </xf>
    <xf numFmtId="0" fontId="43" fillId="40" borderId="16" xfId="51" applyFont="1" applyFill="1" applyBorder="1" applyAlignment="1">
      <alignment horizontal="center" vertical="center" wrapText="1"/>
    </xf>
    <xf numFmtId="0" fontId="43" fillId="40" borderId="0" xfId="51" applyFont="1" applyFill="1" applyBorder="1" applyAlignment="1">
      <alignment horizontal="center" vertical="center" wrapText="1"/>
    </xf>
    <xf numFmtId="0" fontId="43" fillId="40" borderId="33" xfId="51" applyFont="1" applyFill="1" applyBorder="1" applyAlignment="1">
      <alignment horizontal="center" vertical="center" wrapText="1"/>
    </xf>
    <xf numFmtId="0" fontId="43" fillId="71" borderId="56" xfId="35" applyFont="1" applyFill="1" applyBorder="1" applyAlignment="1">
      <alignment horizontal="center" vertical="center" wrapText="1"/>
    </xf>
    <xf numFmtId="0" fontId="43" fillId="71" borderId="57" xfId="35" applyFont="1" applyFill="1" applyBorder="1" applyAlignment="1">
      <alignment horizontal="center" vertical="center" wrapText="1"/>
    </xf>
    <xf numFmtId="0" fontId="43" fillId="71" borderId="58" xfId="35" applyFont="1" applyFill="1" applyBorder="1" applyAlignment="1">
      <alignment horizontal="center" vertical="center" wrapText="1"/>
    </xf>
    <xf numFmtId="0" fontId="43" fillId="64" borderId="56" xfId="35" applyFont="1" applyFill="1" applyBorder="1" applyAlignment="1">
      <alignment horizontal="center" vertical="center" wrapText="1"/>
    </xf>
    <xf numFmtId="0" fontId="43" fillId="64" borderId="57" xfId="35" applyFont="1" applyFill="1" applyBorder="1" applyAlignment="1">
      <alignment horizontal="center" vertical="center" wrapText="1"/>
    </xf>
    <xf numFmtId="0" fontId="43" fillId="64" borderId="58" xfId="35" applyFont="1" applyFill="1" applyBorder="1" applyAlignment="1">
      <alignment horizontal="center" vertical="center" wrapText="1"/>
    </xf>
    <xf numFmtId="0" fontId="58" fillId="70" borderId="15" xfId="35" applyFont="1" applyFill="1" applyBorder="1" applyAlignment="1">
      <alignment horizontal="center" vertical="center" wrapText="1"/>
    </xf>
    <xf numFmtId="0" fontId="58" fillId="70" borderId="16" xfId="35" applyFont="1" applyFill="1" applyBorder="1" applyAlignment="1">
      <alignment horizontal="center" vertical="center" wrapText="1"/>
    </xf>
    <xf numFmtId="0" fontId="58" fillId="70" borderId="28" xfId="35" applyFont="1" applyFill="1" applyBorder="1" applyAlignment="1">
      <alignment horizontal="center" vertical="center" wrapText="1"/>
    </xf>
    <xf numFmtId="0" fontId="58" fillId="70" borderId="19" xfId="35" applyFont="1" applyFill="1" applyBorder="1" applyAlignment="1">
      <alignment horizontal="center" vertical="center" wrapText="1"/>
    </xf>
    <xf numFmtId="0" fontId="58" fillId="70" borderId="0" xfId="35" applyFont="1" applyFill="1" applyBorder="1" applyAlignment="1">
      <alignment horizontal="center" vertical="center" wrapText="1"/>
    </xf>
    <xf numFmtId="0" fontId="58" fillId="70" borderId="17" xfId="35" applyFont="1" applyFill="1" applyBorder="1" applyAlignment="1">
      <alignment horizontal="center" vertical="center" wrapText="1"/>
    </xf>
    <xf numFmtId="0" fontId="58" fillId="70" borderId="24" xfId="35" applyFont="1" applyFill="1" applyBorder="1" applyAlignment="1">
      <alignment horizontal="center" vertical="center" wrapText="1"/>
    </xf>
    <xf numFmtId="0" fontId="58" fillId="70" borderId="25" xfId="35" applyFont="1" applyFill="1" applyBorder="1" applyAlignment="1">
      <alignment horizontal="center" vertical="center" wrapText="1"/>
    </xf>
    <xf numFmtId="0" fontId="58" fillId="70" borderId="22" xfId="35" applyFont="1" applyFill="1" applyBorder="1" applyAlignment="1">
      <alignment horizontal="center" vertical="center" wrapText="1"/>
    </xf>
    <xf numFmtId="0" fontId="58" fillId="71" borderId="15" xfId="35" applyFont="1" applyFill="1" applyBorder="1" applyAlignment="1">
      <alignment horizontal="center" vertical="center" wrapText="1"/>
    </xf>
    <xf numFmtId="0" fontId="58" fillId="71" borderId="16" xfId="35" applyFont="1" applyFill="1" applyBorder="1" applyAlignment="1">
      <alignment horizontal="center" vertical="center" wrapText="1"/>
    </xf>
    <xf numFmtId="0" fontId="58" fillId="71" borderId="28" xfId="35" applyFont="1" applyFill="1" applyBorder="1" applyAlignment="1">
      <alignment horizontal="center" vertical="center" wrapText="1"/>
    </xf>
    <xf numFmtId="0" fontId="58" fillId="71" borderId="19" xfId="35" applyFont="1" applyFill="1" applyBorder="1" applyAlignment="1">
      <alignment horizontal="center" vertical="center" wrapText="1"/>
    </xf>
    <xf numFmtId="0" fontId="58" fillId="71" borderId="0" xfId="35" applyFont="1" applyFill="1" applyBorder="1" applyAlignment="1">
      <alignment horizontal="center" vertical="center" wrapText="1"/>
    </xf>
    <xf numFmtId="0" fontId="58" fillId="71" borderId="17" xfId="35" applyFont="1" applyFill="1" applyBorder="1" applyAlignment="1">
      <alignment horizontal="center" vertical="center" wrapText="1"/>
    </xf>
    <xf numFmtId="0" fontId="58" fillId="71" borderId="24" xfId="35" applyFont="1" applyFill="1" applyBorder="1" applyAlignment="1">
      <alignment horizontal="center" vertical="center" wrapText="1"/>
    </xf>
    <xf numFmtId="0" fontId="58" fillId="71" borderId="25" xfId="35" applyFont="1" applyFill="1" applyBorder="1" applyAlignment="1">
      <alignment horizontal="center" vertical="center" wrapText="1"/>
    </xf>
    <xf numFmtId="0" fontId="58" fillId="71" borderId="22" xfId="35" applyFont="1" applyFill="1" applyBorder="1" applyAlignment="1">
      <alignment horizontal="center" vertical="center" wrapText="1"/>
    </xf>
    <xf numFmtId="0" fontId="60" fillId="68" borderId="56" xfId="35" applyFont="1" applyFill="1" applyBorder="1" applyAlignment="1">
      <alignment horizontal="center" vertical="center" wrapText="1"/>
    </xf>
    <xf numFmtId="0" fontId="60" fillId="68" borderId="57" xfId="35" applyFont="1" applyFill="1" applyBorder="1" applyAlignment="1">
      <alignment horizontal="center" vertical="center" wrapText="1"/>
    </xf>
    <xf numFmtId="0" fontId="60" fillId="68" borderId="58" xfId="35" applyFont="1" applyFill="1" applyBorder="1" applyAlignment="1">
      <alignment horizontal="center" vertical="center" wrapText="1"/>
    </xf>
    <xf numFmtId="0" fontId="43" fillId="63" borderId="56" xfId="35" applyFont="1" applyFill="1" applyBorder="1" applyAlignment="1">
      <alignment horizontal="center" vertical="center" wrapText="1"/>
    </xf>
    <xf numFmtId="0" fontId="43" fillId="63" borderId="57" xfId="35" applyFont="1" applyFill="1" applyBorder="1" applyAlignment="1">
      <alignment horizontal="center" vertical="center" wrapText="1"/>
    </xf>
    <xf numFmtId="0" fontId="43" fillId="63" borderId="58" xfId="35" applyFont="1" applyFill="1" applyBorder="1" applyAlignment="1">
      <alignment horizontal="center" vertical="center" wrapText="1"/>
    </xf>
    <xf numFmtId="0" fontId="60" fillId="69" borderId="56" xfId="35" applyFont="1" applyFill="1" applyBorder="1" applyAlignment="1">
      <alignment horizontal="center" vertical="center" wrapText="1"/>
    </xf>
    <xf numFmtId="0" fontId="60" fillId="69" borderId="57" xfId="35" applyFont="1" applyFill="1" applyBorder="1" applyAlignment="1">
      <alignment horizontal="center" vertical="center" wrapText="1"/>
    </xf>
    <xf numFmtId="0" fontId="60" fillId="69" borderId="58" xfId="35" applyFont="1" applyFill="1" applyBorder="1" applyAlignment="1">
      <alignment horizontal="center" vertical="center" wrapText="1"/>
    </xf>
    <xf numFmtId="0" fontId="43" fillId="70" borderId="56" xfId="35" applyFont="1" applyFill="1" applyBorder="1" applyAlignment="1">
      <alignment horizontal="center" vertical="center" wrapText="1"/>
    </xf>
    <xf numFmtId="0" fontId="43" fillId="70" borderId="57" xfId="35" applyFont="1" applyFill="1" applyBorder="1" applyAlignment="1">
      <alignment horizontal="center" vertical="center" wrapText="1"/>
    </xf>
    <xf numFmtId="0" fontId="43" fillId="70" borderId="58" xfId="35" applyFont="1" applyFill="1" applyBorder="1" applyAlignment="1">
      <alignment horizontal="center" vertical="center" wrapText="1"/>
    </xf>
    <xf numFmtId="0" fontId="58" fillId="64" borderId="15" xfId="35" applyFont="1" applyFill="1" applyBorder="1" applyAlignment="1">
      <alignment horizontal="center" vertical="center" wrapText="1"/>
    </xf>
    <xf numFmtId="0" fontId="58" fillId="64" borderId="16" xfId="35" applyFont="1" applyFill="1" applyBorder="1" applyAlignment="1">
      <alignment horizontal="center" vertical="center" wrapText="1"/>
    </xf>
    <xf numFmtId="0" fontId="58" fillId="64" borderId="28" xfId="35" applyFont="1" applyFill="1" applyBorder="1" applyAlignment="1">
      <alignment horizontal="center" vertical="center" wrapText="1"/>
    </xf>
    <xf numFmtId="0" fontId="58" fillId="64" borderId="19" xfId="35" applyFont="1" applyFill="1" applyBorder="1" applyAlignment="1">
      <alignment horizontal="center" vertical="center" wrapText="1"/>
    </xf>
    <xf numFmtId="0" fontId="58" fillId="64" borderId="0" xfId="35" applyFont="1" applyFill="1" applyBorder="1" applyAlignment="1">
      <alignment horizontal="center" vertical="center" wrapText="1"/>
    </xf>
    <xf numFmtId="0" fontId="58" fillId="64" borderId="17" xfId="35" applyFont="1" applyFill="1" applyBorder="1" applyAlignment="1">
      <alignment horizontal="center" vertical="center" wrapText="1"/>
    </xf>
    <xf numFmtId="0" fontId="58" fillId="64" borderId="24" xfId="35" applyFont="1" applyFill="1" applyBorder="1" applyAlignment="1">
      <alignment horizontal="center" vertical="center" wrapText="1"/>
    </xf>
    <xf numFmtId="0" fontId="58" fillId="64" borderId="25" xfId="35" applyFont="1" applyFill="1" applyBorder="1" applyAlignment="1">
      <alignment horizontal="center" vertical="center" wrapText="1"/>
    </xf>
    <xf numFmtId="0" fontId="58" fillId="64" borderId="22" xfId="35" applyFont="1" applyFill="1" applyBorder="1" applyAlignment="1">
      <alignment horizontal="center" vertical="center" wrapText="1"/>
    </xf>
    <xf numFmtId="0" fontId="67" fillId="69" borderId="15" xfId="35" applyFont="1" applyFill="1" applyBorder="1" applyAlignment="1">
      <alignment horizontal="center" vertical="center" wrapText="1"/>
    </xf>
    <xf numFmtId="0" fontId="67" fillId="69" borderId="16" xfId="35" applyFont="1" applyFill="1" applyBorder="1" applyAlignment="1">
      <alignment horizontal="center" vertical="center" wrapText="1"/>
    </xf>
    <xf numFmtId="0" fontId="67" fillId="69" borderId="28" xfId="35" applyFont="1" applyFill="1" applyBorder="1" applyAlignment="1">
      <alignment horizontal="center" vertical="center" wrapText="1"/>
    </xf>
    <xf numFmtId="0" fontId="67" fillId="69" borderId="19" xfId="35" applyFont="1" applyFill="1" applyBorder="1" applyAlignment="1">
      <alignment horizontal="center" vertical="center" wrapText="1"/>
    </xf>
    <xf numFmtId="0" fontId="67" fillId="69" borderId="0" xfId="35" applyFont="1" applyFill="1" applyBorder="1" applyAlignment="1">
      <alignment horizontal="center" vertical="center" wrapText="1"/>
    </xf>
    <xf numFmtId="0" fontId="67" fillId="69" borderId="17" xfId="35" applyFont="1" applyFill="1" applyBorder="1" applyAlignment="1">
      <alignment horizontal="center" vertical="center" wrapText="1"/>
    </xf>
    <xf numFmtId="0" fontId="67" fillId="69" borderId="24" xfId="35" applyFont="1" applyFill="1" applyBorder="1" applyAlignment="1">
      <alignment horizontal="center" vertical="center" wrapText="1"/>
    </xf>
    <xf numFmtId="0" fontId="67" fillId="69" borderId="25" xfId="35" applyFont="1" applyFill="1" applyBorder="1" applyAlignment="1">
      <alignment horizontal="center" vertical="center" wrapText="1"/>
    </xf>
    <xf numFmtId="0" fontId="67" fillId="69" borderId="22" xfId="35" applyFont="1" applyFill="1" applyBorder="1" applyAlignment="1">
      <alignment horizontal="center" vertical="center" wrapText="1"/>
    </xf>
    <xf numFmtId="0" fontId="62" fillId="61" borderId="56" xfId="35" applyFont="1" applyFill="1" applyBorder="1" applyAlignment="1">
      <alignment horizontal="center" vertical="center" wrapText="1"/>
    </xf>
    <xf numFmtId="0" fontId="62" fillId="61" borderId="57" xfId="35" applyFont="1" applyFill="1" applyBorder="1" applyAlignment="1">
      <alignment horizontal="center" vertical="center" wrapText="1"/>
    </xf>
    <xf numFmtId="0" fontId="62" fillId="61" borderId="58" xfId="35" applyFont="1" applyFill="1" applyBorder="1" applyAlignment="1">
      <alignment horizontal="center" vertical="center" wrapText="1"/>
    </xf>
    <xf numFmtId="0" fontId="62" fillId="45" borderId="14" xfId="35" applyFont="1" applyFill="1" applyBorder="1" applyAlignment="1">
      <alignment horizontal="center" vertical="center" wrapText="1"/>
    </xf>
    <xf numFmtId="0" fontId="48" fillId="61" borderId="56" xfId="35" applyFont="1" applyFill="1" applyBorder="1" applyAlignment="1">
      <alignment horizontal="center" vertical="center" wrapText="1"/>
    </xf>
    <xf numFmtId="0" fontId="48" fillId="61" borderId="57" xfId="35" applyFont="1" applyFill="1" applyBorder="1" applyAlignment="1">
      <alignment horizontal="center" vertical="center" wrapText="1"/>
    </xf>
    <xf numFmtId="0" fontId="48" fillId="61" borderId="58" xfId="35" applyFont="1" applyFill="1" applyBorder="1" applyAlignment="1">
      <alignment horizontal="center" vertical="center" wrapText="1"/>
    </xf>
    <xf numFmtId="0" fontId="48" fillId="61" borderId="0" xfId="35" applyFont="1" applyFill="1" applyAlignment="1">
      <alignment horizontal="center" vertical="center"/>
    </xf>
    <xf numFmtId="0" fontId="178" fillId="48" borderId="56" xfId="35" applyFont="1" applyFill="1" applyBorder="1" applyAlignment="1">
      <alignment horizontal="center" vertical="center" wrapText="1"/>
    </xf>
    <xf numFmtId="0" fontId="178" fillId="48" borderId="57" xfId="35" applyFont="1" applyFill="1" applyBorder="1" applyAlignment="1">
      <alignment horizontal="center" vertical="center" wrapText="1"/>
    </xf>
    <xf numFmtId="0" fontId="178" fillId="48" borderId="58" xfId="35" applyFont="1" applyFill="1" applyBorder="1" applyAlignment="1">
      <alignment horizontal="center" vertical="center" wrapText="1"/>
    </xf>
    <xf numFmtId="0" fontId="109" fillId="48" borderId="56" xfId="35" applyFont="1" applyFill="1" applyBorder="1" applyAlignment="1">
      <alignment horizontal="center" vertical="center" wrapText="1"/>
    </xf>
    <xf numFmtId="0" fontId="109" fillId="48" borderId="57" xfId="35" applyFont="1" applyFill="1" applyBorder="1" applyAlignment="1">
      <alignment horizontal="center" vertical="center" wrapText="1"/>
    </xf>
    <xf numFmtId="0" fontId="109" fillId="48" borderId="58" xfId="35" applyFont="1" applyFill="1" applyBorder="1" applyAlignment="1">
      <alignment horizontal="center" vertical="center" wrapText="1"/>
    </xf>
    <xf numFmtId="0" fontId="109" fillId="48" borderId="0" xfId="35" applyFont="1" applyFill="1" applyAlignment="1">
      <alignment horizontal="center" vertical="center"/>
    </xf>
    <xf numFmtId="0" fontId="62" fillId="71" borderId="56" xfId="35" applyFont="1" applyFill="1" applyBorder="1" applyAlignment="1">
      <alignment horizontal="center" vertical="center" wrapText="1"/>
    </xf>
    <xf numFmtId="0" fontId="62" fillId="71" borderId="57" xfId="35" applyFont="1" applyFill="1" applyBorder="1" applyAlignment="1">
      <alignment horizontal="center" vertical="center" wrapText="1"/>
    </xf>
    <xf numFmtId="0" fontId="62" fillId="71" borderId="58" xfId="35" applyFont="1" applyFill="1" applyBorder="1" applyAlignment="1">
      <alignment horizontal="center" vertical="center" wrapText="1"/>
    </xf>
    <xf numFmtId="0" fontId="48" fillId="71" borderId="56" xfId="35" applyFont="1" applyFill="1" applyBorder="1" applyAlignment="1">
      <alignment horizontal="center" vertical="center" wrapText="1"/>
    </xf>
    <xf numFmtId="0" fontId="48" fillId="71" borderId="57" xfId="35" applyFont="1" applyFill="1" applyBorder="1" applyAlignment="1">
      <alignment horizontal="center" vertical="center" wrapText="1"/>
    </xf>
    <xf numFmtId="0" fontId="48" fillId="71" borderId="58" xfId="35" applyFont="1" applyFill="1" applyBorder="1" applyAlignment="1">
      <alignment horizontal="center" vertical="center" wrapText="1"/>
    </xf>
    <xf numFmtId="0" fontId="48" fillId="71" borderId="0" xfId="35" applyFont="1" applyFill="1" applyAlignment="1">
      <alignment horizontal="center" vertical="center"/>
    </xf>
    <xf numFmtId="0" fontId="62" fillId="70" borderId="56" xfId="35" applyFont="1" applyFill="1" applyBorder="1" applyAlignment="1">
      <alignment horizontal="center" vertical="center" wrapText="1"/>
    </xf>
    <xf numFmtId="0" fontId="62" fillId="70" borderId="57" xfId="35" applyFont="1" applyFill="1" applyBorder="1" applyAlignment="1">
      <alignment horizontal="center" vertical="center" wrapText="1"/>
    </xf>
    <xf numFmtId="0" fontId="62" fillId="70" borderId="58" xfId="35" applyFont="1" applyFill="1" applyBorder="1" applyAlignment="1">
      <alignment horizontal="center" vertical="center" wrapText="1"/>
    </xf>
    <xf numFmtId="0" fontId="48" fillId="70" borderId="56" xfId="35" applyFont="1" applyFill="1" applyBorder="1" applyAlignment="1">
      <alignment horizontal="center" vertical="center" wrapText="1"/>
    </xf>
    <xf numFmtId="0" fontId="48" fillId="70" borderId="57" xfId="35" applyFont="1" applyFill="1" applyBorder="1" applyAlignment="1">
      <alignment horizontal="center" vertical="center" wrapText="1"/>
    </xf>
    <xf numFmtId="0" fontId="48" fillId="70" borderId="58" xfId="35" applyFont="1" applyFill="1" applyBorder="1" applyAlignment="1">
      <alignment horizontal="center" vertical="center" wrapText="1"/>
    </xf>
    <xf numFmtId="0" fontId="48" fillId="70" borderId="0" xfId="35" applyFont="1" applyFill="1" applyAlignment="1">
      <alignment horizontal="center" vertical="center"/>
    </xf>
    <xf numFmtId="0" fontId="86" fillId="81" borderId="56" xfId="35" applyFont="1" applyFill="1" applyBorder="1" applyAlignment="1">
      <alignment horizontal="center" vertical="center" wrapText="1"/>
    </xf>
    <xf numFmtId="0" fontId="86" fillId="81" borderId="57" xfId="35" applyFont="1" applyFill="1" applyBorder="1" applyAlignment="1">
      <alignment horizontal="center" vertical="center" wrapText="1"/>
    </xf>
    <xf numFmtId="0" fontId="86" fillId="81" borderId="58" xfId="35" applyFont="1" applyFill="1" applyBorder="1" applyAlignment="1">
      <alignment horizontal="center" vertical="center" wrapText="1"/>
    </xf>
    <xf numFmtId="0" fontId="68" fillId="81" borderId="56" xfId="35" applyFont="1" applyFill="1" applyBorder="1" applyAlignment="1">
      <alignment horizontal="center" vertical="center" wrapText="1"/>
    </xf>
    <xf numFmtId="0" fontId="68" fillId="81" borderId="57" xfId="35" applyFont="1" applyFill="1" applyBorder="1" applyAlignment="1">
      <alignment horizontal="center" vertical="center" wrapText="1"/>
    </xf>
    <xf numFmtId="0" fontId="68" fillId="81" borderId="58" xfId="35" applyFont="1" applyFill="1" applyBorder="1" applyAlignment="1">
      <alignment horizontal="center" vertical="center" wrapText="1"/>
    </xf>
    <xf numFmtId="0" fontId="86" fillId="81" borderId="0" xfId="35" applyFont="1" applyFill="1" applyAlignment="1">
      <alignment horizontal="center" vertical="center"/>
    </xf>
    <xf numFmtId="0" fontId="86" fillId="80" borderId="56" xfId="35" applyFont="1" applyFill="1" applyBorder="1" applyAlignment="1">
      <alignment horizontal="center" vertical="center" wrapText="1"/>
    </xf>
    <xf numFmtId="0" fontId="86" fillId="80" borderId="57" xfId="35" applyFont="1" applyFill="1" applyBorder="1" applyAlignment="1">
      <alignment horizontal="center" vertical="center" wrapText="1"/>
    </xf>
    <xf numFmtId="0" fontId="86" fillId="80" borderId="58" xfId="35" applyFont="1" applyFill="1" applyBorder="1" applyAlignment="1">
      <alignment horizontal="center" vertical="center" wrapText="1"/>
    </xf>
    <xf numFmtId="0" fontId="68" fillId="80" borderId="56" xfId="35" applyFont="1" applyFill="1" applyBorder="1" applyAlignment="1">
      <alignment horizontal="center" vertical="center" wrapText="1"/>
    </xf>
    <xf numFmtId="0" fontId="68" fillId="80" borderId="57" xfId="35" applyFont="1" applyFill="1" applyBorder="1" applyAlignment="1">
      <alignment horizontal="center" vertical="center" wrapText="1"/>
    </xf>
    <xf numFmtId="0" fontId="68" fillId="80" borderId="58" xfId="35" applyFont="1" applyFill="1" applyBorder="1" applyAlignment="1">
      <alignment horizontal="center" vertical="center" wrapText="1"/>
    </xf>
    <xf numFmtId="0" fontId="86" fillId="79" borderId="0" xfId="35" applyFont="1" applyFill="1" applyAlignment="1">
      <alignment horizontal="center" vertical="center"/>
    </xf>
    <xf numFmtId="0" fontId="86" fillId="80" borderId="0" xfId="35" applyFont="1" applyFill="1" applyAlignment="1">
      <alignment horizontal="center" vertical="center"/>
    </xf>
    <xf numFmtId="0" fontId="48" fillId="64" borderId="56" xfId="35" applyFont="1" applyFill="1" applyBorder="1" applyAlignment="1">
      <alignment horizontal="center" vertical="center" wrapText="1"/>
    </xf>
    <xf numFmtId="0" fontId="48" fillId="64" borderId="57" xfId="35" applyFont="1" applyFill="1" applyBorder="1" applyAlignment="1">
      <alignment horizontal="center" vertical="center" wrapText="1"/>
    </xf>
    <xf numFmtId="0" fontId="48" fillId="64" borderId="58" xfId="35" applyFont="1" applyFill="1" applyBorder="1" applyAlignment="1">
      <alignment horizontal="center" vertical="center" wrapText="1"/>
    </xf>
    <xf numFmtId="0" fontId="62" fillId="64" borderId="56" xfId="35" applyFont="1" applyFill="1" applyBorder="1" applyAlignment="1">
      <alignment horizontal="center" vertical="center" wrapText="1"/>
    </xf>
    <xf numFmtId="0" fontId="62" fillId="64" borderId="57" xfId="35" applyFont="1" applyFill="1" applyBorder="1" applyAlignment="1">
      <alignment horizontal="center" vertical="center" wrapText="1"/>
    </xf>
    <xf numFmtId="0" fontId="62" fillId="64" borderId="58" xfId="35" applyFont="1" applyFill="1" applyBorder="1" applyAlignment="1">
      <alignment horizontal="center" vertical="center" wrapText="1"/>
    </xf>
    <xf numFmtId="0" fontId="48" fillId="48" borderId="56" xfId="35" applyFont="1" applyFill="1" applyBorder="1" applyAlignment="1">
      <alignment horizontal="center" vertical="center" wrapText="1"/>
    </xf>
    <xf numFmtId="0" fontId="48" fillId="48" borderId="57" xfId="35" applyFont="1" applyFill="1" applyBorder="1" applyAlignment="1">
      <alignment horizontal="center" vertical="center" wrapText="1"/>
    </xf>
    <xf numFmtId="0" fontId="48" fillId="48" borderId="58" xfId="35" applyFont="1" applyFill="1" applyBorder="1" applyAlignment="1">
      <alignment horizontal="center" vertical="center" wrapText="1"/>
    </xf>
    <xf numFmtId="0" fontId="62" fillId="48" borderId="56" xfId="35" applyFont="1" applyFill="1" applyBorder="1" applyAlignment="1">
      <alignment horizontal="center" vertical="center" wrapText="1"/>
    </xf>
    <xf numFmtId="0" fontId="62" fillId="48" borderId="57" xfId="35" applyFont="1" applyFill="1" applyBorder="1" applyAlignment="1">
      <alignment horizontal="center" vertical="center" wrapText="1"/>
    </xf>
    <xf numFmtId="0" fontId="62" fillId="48" borderId="58" xfId="35" applyFont="1" applyFill="1" applyBorder="1" applyAlignment="1">
      <alignment horizontal="center" vertical="center" wrapText="1"/>
    </xf>
    <xf numFmtId="0" fontId="48" fillId="64" borderId="0" xfId="35" applyFont="1" applyFill="1" applyAlignment="1">
      <alignment horizontal="center" vertical="center"/>
    </xf>
    <xf numFmtId="0" fontId="48" fillId="48" borderId="0" xfId="35" applyFont="1" applyFill="1" applyAlignment="1">
      <alignment horizontal="center" vertical="center"/>
    </xf>
    <xf numFmtId="0" fontId="101" fillId="61" borderId="56" xfId="35" applyFont="1" applyFill="1" applyBorder="1" applyAlignment="1">
      <alignment horizontal="center" vertical="center" wrapText="1"/>
    </xf>
    <xf numFmtId="0" fontId="101" fillId="61" borderId="57" xfId="35" applyFont="1" applyFill="1" applyBorder="1" applyAlignment="1">
      <alignment horizontal="center" vertical="center" wrapText="1"/>
    </xf>
    <xf numFmtId="0" fontId="101" fillId="61" borderId="58" xfId="35" applyFont="1" applyFill="1" applyBorder="1" applyAlignment="1">
      <alignment horizontal="center" vertical="center" wrapText="1"/>
    </xf>
    <xf numFmtId="0" fontId="124" fillId="61" borderId="56" xfId="35" applyFont="1" applyFill="1" applyBorder="1" applyAlignment="1">
      <alignment horizontal="center" vertical="center" wrapText="1"/>
    </xf>
    <xf numFmtId="0" fontId="124" fillId="61" borderId="57" xfId="35" applyFont="1" applyFill="1" applyBorder="1" applyAlignment="1">
      <alignment horizontal="center" vertical="center" wrapText="1"/>
    </xf>
    <xf numFmtId="0" fontId="124" fillId="61" borderId="58" xfId="35" applyFont="1" applyFill="1" applyBorder="1" applyAlignment="1">
      <alignment horizontal="center" vertical="center" wrapText="1"/>
    </xf>
    <xf numFmtId="0" fontId="62" fillId="106" borderId="56" xfId="35" applyFont="1" applyFill="1" applyBorder="1" applyAlignment="1">
      <alignment horizontal="center" vertical="center" wrapText="1"/>
    </xf>
    <xf numFmtId="0" fontId="62" fillId="106" borderId="57" xfId="35" applyFont="1" applyFill="1" applyBorder="1" applyAlignment="1">
      <alignment horizontal="center" vertical="center" wrapText="1"/>
    </xf>
    <xf numFmtId="0" fontId="62" fillId="106" borderId="58" xfId="35" applyFont="1" applyFill="1" applyBorder="1" applyAlignment="1">
      <alignment horizontal="center" vertical="center" wrapText="1"/>
    </xf>
    <xf numFmtId="0" fontId="181" fillId="61" borderId="56" xfId="35" applyFont="1" applyFill="1" applyBorder="1" applyAlignment="1">
      <alignment horizontal="center" vertical="center" wrapText="1"/>
    </xf>
    <xf numFmtId="0" fontId="181" fillId="61" borderId="57" xfId="35" applyFont="1" applyFill="1" applyBorder="1" applyAlignment="1">
      <alignment horizontal="center" vertical="center" wrapText="1"/>
    </xf>
    <xf numFmtId="0" fontId="181" fillId="61" borderId="58" xfId="35" applyFont="1" applyFill="1" applyBorder="1" applyAlignment="1">
      <alignment horizontal="center" vertical="center" wrapText="1"/>
    </xf>
    <xf numFmtId="0" fontId="48" fillId="106" borderId="56" xfId="35" applyFont="1" applyFill="1" applyBorder="1" applyAlignment="1">
      <alignment horizontal="center" vertical="center" wrapText="1"/>
    </xf>
    <xf numFmtId="0" fontId="48" fillId="106" borderId="57" xfId="35" applyFont="1" applyFill="1" applyBorder="1" applyAlignment="1">
      <alignment horizontal="center" vertical="center" wrapText="1"/>
    </xf>
    <xf numFmtId="0" fontId="48" fillId="106" borderId="58" xfId="35" applyFont="1" applyFill="1" applyBorder="1" applyAlignment="1">
      <alignment horizontal="center" vertical="center" wrapText="1"/>
    </xf>
    <xf numFmtId="0" fontId="40" fillId="106" borderId="15" xfId="51" applyFont="1" applyFill="1" applyBorder="1" applyAlignment="1">
      <alignment horizontal="center" vertical="center" wrapText="1"/>
    </xf>
    <xf numFmtId="0" fontId="40" fillId="106" borderId="16" xfId="51" applyFont="1" applyFill="1" applyBorder="1" applyAlignment="1">
      <alignment horizontal="center" vertical="center" wrapText="1"/>
    </xf>
    <xf numFmtId="0" fontId="40" fillId="106" borderId="19" xfId="51" applyFont="1" applyFill="1" applyBorder="1" applyAlignment="1">
      <alignment horizontal="center" vertical="center" wrapText="1"/>
    </xf>
    <xf numFmtId="0" fontId="40" fillId="106" borderId="0" xfId="51" applyFont="1" applyFill="1" applyAlignment="1">
      <alignment horizontal="center" vertical="center" wrapText="1"/>
    </xf>
    <xf numFmtId="0" fontId="41" fillId="106" borderId="28" xfId="35" applyFont="1" applyFill="1" applyBorder="1" applyAlignment="1">
      <alignment horizontal="center" vertical="center" wrapText="1"/>
    </xf>
    <xf numFmtId="0" fontId="41" fillId="106" borderId="22" xfId="35" applyFont="1" applyFill="1" applyBorder="1" applyAlignment="1">
      <alignment horizontal="center" vertical="center" wrapText="1"/>
    </xf>
    <xf numFmtId="0" fontId="48" fillId="106" borderId="0" xfId="35" applyFont="1" applyFill="1" applyAlignment="1">
      <alignment horizontal="center" vertical="center"/>
    </xf>
    <xf numFmtId="0" fontId="48" fillId="65" borderId="56" xfId="35" applyFont="1" applyFill="1" applyBorder="1" applyAlignment="1">
      <alignment horizontal="center" vertical="center" wrapText="1"/>
    </xf>
    <xf numFmtId="0" fontId="48" fillId="65" borderId="57" xfId="35" applyFont="1" applyFill="1" applyBorder="1" applyAlignment="1">
      <alignment horizontal="center" vertical="center" wrapText="1"/>
    </xf>
    <xf numFmtId="0" fontId="48" fillId="65" borderId="58" xfId="35" applyFont="1" applyFill="1" applyBorder="1" applyAlignment="1">
      <alignment horizontal="center" vertical="center" wrapText="1"/>
    </xf>
    <xf numFmtId="0" fontId="62" fillId="65" borderId="56" xfId="35" applyFont="1" applyFill="1" applyBorder="1" applyAlignment="1">
      <alignment horizontal="center" vertical="center" wrapText="1"/>
    </xf>
    <xf numFmtId="0" fontId="48" fillId="65" borderId="0" xfId="35" applyFont="1" applyFill="1" applyAlignment="1">
      <alignment horizontal="center" vertical="center"/>
    </xf>
    <xf numFmtId="0" fontId="117" fillId="48" borderId="56" xfId="35" applyFont="1" applyFill="1" applyBorder="1" applyAlignment="1">
      <alignment horizontal="center" vertical="center" wrapText="1"/>
    </xf>
    <xf numFmtId="0" fontId="117" fillId="48" borderId="57" xfId="35" applyFont="1" applyFill="1" applyBorder="1" applyAlignment="1">
      <alignment horizontal="center" vertical="center" wrapText="1"/>
    </xf>
    <xf numFmtId="0" fontId="117" fillId="48" borderId="58" xfId="35" applyFont="1" applyFill="1" applyBorder="1" applyAlignment="1">
      <alignment horizontal="center" vertical="center" wrapText="1"/>
    </xf>
    <xf numFmtId="0" fontId="48" fillId="67" borderId="56" xfId="35" applyFont="1" applyFill="1" applyBorder="1" applyAlignment="1">
      <alignment horizontal="center" vertical="center" wrapText="1"/>
    </xf>
    <xf numFmtId="0" fontId="48" fillId="67" borderId="57" xfId="35" applyFont="1" applyFill="1" applyBorder="1" applyAlignment="1">
      <alignment horizontal="center" vertical="center" wrapText="1"/>
    </xf>
    <xf numFmtId="0" fontId="48" fillId="67" borderId="58" xfId="35" applyFont="1" applyFill="1" applyBorder="1" applyAlignment="1">
      <alignment horizontal="center" vertical="center" wrapText="1"/>
    </xf>
    <xf numFmtId="0" fontId="176" fillId="45" borderId="56" xfId="35" applyFont="1" applyFill="1" applyBorder="1" applyAlignment="1">
      <alignment horizontal="center" vertical="center" wrapText="1"/>
    </xf>
    <xf numFmtId="0" fontId="176" fillId="45" borderId="57" xfId="35" applyFont="1" applyFill="1" applyBorder="1" applyAlignment="1">
      <alignment horizontal="center" vertical="center" wrapText="1"/>
    </xf>
    <xf numFmtId="0" fontId="176" fillId="45" borderId="58" xfId="35" applyFont="1" applyFill="1" applyBorder="1" applyAlignment="1">
      <alignment horizontal="center" vertical="center" wrapText="1"/>
    </xf>
    <xf numFmtId="0" fontId="48" fillId="67" borderId="0" xfId="35" applyFont="1" applyFill="1" applyAlignment="1">
      <alignment horizontal="center" vertical="center"/>
    </xf>
    <xf numFmtId="0" fontId="86" fillId="57" borderId="56" xfId="35" applyFont="1" applyFill="1" applyBorder="1" applyAlignment="1">
      <alignment horizontal="center" vertical="center" wrapText="1"/>
    </xf>
    <xf numFmtId="0" fontId="86" fillId="57" borderId="57" xfId="35" applyFont="1" applyFill="1" applyBorder="1" applyAlignment="1">
      <alignment horizontal="center" vertical="center" wrapText="1"/>
    </xf>
    <xf numFmtId="0" fontId="86" fillId="57" borderId="58" xfId="35" applyFont="1" applyFill="1" applyBorder="1" applyAlignment="1">
      <alignment horizontal="center" vertical="center" wrapText="1"/>
    </xf>
    <xf numFmtId="0" fontId="70" fillId="57" borderId="0" xfId="35" applyFont="1" applyFill="1" applyAlignment="1">
      <alignment horizontal="center" vertical="center"/>
    </xf>
    <xf numFmtId="0" fontId="48" fillId="0" borderId="48" xfId="35" applyFont="1" applyBorder="1" applyAlignment="1">
      <alignment horizontal="center" vertical="center" wrapText="1"/>
    </xf>
    <xf numFmtId="0" fontId="48" fillId="0" borderId="40" xfId="35" applyFont="1" applyBorder="1" applyAlignment="1">
      <alignment horizontal="center" vertical="center" wrapText="1"/>
    </xf>
    <xf numFmtId="0" fontId="48" fillId="0" borderId="50" xfId="35" applyFont="1" applyBorder="1" applyAlignment="1">
      <alignment horizontal="center" vertical="center" wrapText="1"/>
    </xf>
    <xf numFmtId="0" fontId="48" fillId="0" borderId="24" xfId="35" applyFont="1" applyBorder="1" applyAlignment="1">
      <alignment horizontal="center" vertical="center" wrapText="1"/>
    </xf>
    <xf numFmtId="0" fontId="48" fillId="0" borderId="25" xfId="35" applyFont="1" applyBorder="1" applyAlignment="1">
      <alignment horizontal="center" vertical="center" wrapText="1"/>
    </xf>
    <xf numFmtId="0" fontId="48" fillId="0" borderId="22" xfId="35" applyFont="1" applyBorder="1" applyAlignment="1">
      <alignment horizontal="center" vertical="center" wrapText="1"/>
    </xf>
    <xf numFmtId="0" fontId="62" fillId="44" borderId="57" xfId="35" applyFont="1" applyFill="1" applyBorder="1" applyAlignment="1">
      <alignment horizontal="center" vertical="center" wrapText="1"/>
    </xf>
    <xf numFmtId="0" fontId="41" fillId="0" borderId="19" xfId="35" applyFont="1" applyBorder="1" applyAlignment="1">
      <alignment horizontal="center" vertical="center"/>
    </xf>
    <xf numFmtId="0" fontId="41" fillId="0" borderId="0" xfId="35" applyFont="1" applyAlignment="1">
      <alignment horizontal="center" vertical="center"/>
    </xf>
    <xf numFmtId="0" fontId="41" fillId="0" borderId="17" xfId="35" applyFont="1" applyBorder="1" applyAlignment="1">
      <alignment horizontal="center" vertical="center"/>
    </xf>
    <xf numFmtId="0" fontId="41" fillId="0" borderId="48" xfId="35" applyFont="1" applyBorder="1" applyAlignment="1">
      <alignment horizontal="center" vertical="center"/>
    </xf>
    <xf numFmtId="0" fontId="41" fillId="0" borderId="40" xfId="35" applyFont="1" applyBorder="1" applyAlignment="1">
      <alignment horizontal="center" vertical="center"/>
    </xf>
    <xf numFmtId="0" fontId="41" fillId="0" borderId="50" xfId="35" applyFont="1" applyBorder="1" applyAlignment="1">
      <alignment horizontal="center" vertical="center"/>
    </xf>
    <xf numFmtId="0" fontId="76" fillId="0" borderId="105" xfId="35" applyFont="1" applyBorder="1" applyAlignment="1">
      <alignment horizontal="center" vertical="center"/>
    </xf>
    <xf numFmtId="0" fontId="76" fillId="27" borderId="105" xfId="35" applyFont="1" applyFill="1" applyBorder="1" applyAlignment="1">
      <alignment horizontal="center" vertical="center"/>
    </xf>
    <xf numFmtId="0" fontId="48" fillId="27" borderId="29" xfId="51" applyFont="1" applyFill="1" applyBorder="1" applyAlignment="1">
      <alignment horizontal="center" vertical="center" wrapText="1"/>
    </xf>
    <xf numFmtId="0" fontId="104" fillId="27" borderId="68" xfId="51" applyFont="1" applyFill="1" applyBorder="1" applyAlignment="1">
      <alignment horizontal="center" vertical="center" wrapText="1"/>
    </xf>
    <xf numFmtId="0" fontId="48" fillId="44" borderId="68" xfId="35" applyFont="1" applyFill="1" applyBorder="1" applyAlignment="1">
      <alignment horizontal="center" vertical="center"/>
    </xf>
    <xf numFmtId="0" fontId="68" fillId="52" borderId="14" xfId="35" applyFont="1" applyFill="1" applyBorder="1" applyAlignment="1">
      <alignment horizontal="center" vertical="center" wrapText="1"/>
    </xf>
    <xf numFmtId="0" fontId="68" fillId="57" borderId="14" xfId="35" applyFont="1" applyFill="1" applyBorder="1" applyAlignment="1">
      <alignment horizontal="center" vertical="center" wrapText="1"/>
    </xf>
    <xf numFmtId="0" fontId="62" fillId="30" borderId="14" xfId="35" applyFont="1" applyFill="1" applyBorder="1" applyAlignment="1">
      <alignment horizontal="center" vertical="center" wrapText="1"/>
    </xf>
    <xf numFmtId="0" fontId="62" fillId="30" borderId="70" xfId="35" applyFont="1" applyFill="1" applyBorder="1" applyAlignment="1">
      <alignment horizontal="center" vertical="center" wrapText="1"/>
    </xf>
    <xf numFmtId="0" fontId="62" fillId="30" borderId="35" xfId="35" applyFont="1" applyFill="1" applyBorder="1" applyAlignment="1">
      <alignment horizontal="center" vertical="center" wrapText="1"/>
    </xf>
    <xf numFmtId="0" fontId="62" fillId="64" borderId="14" xfId="35" applyFont="1" applyFill="1" applyBorder="1" applyAlignment="1">
      <alignment horizontal="center" vertical="center" wrapText="1"/>
    </xf>
    <xf numFmtId="0" fontId="157" fillId="48" borderId="14" xfId="35" applyFont="1" applyFill="1" applyBorder="1" applyAlignment="1">
      <alignment horizontal="center" vertical="center" wrapText="1"/>
    </xf>
    <xf numFmtId="0" fontId="62" fillId="67" borderId="14" xfId="35" applyFont="1" applyFill="1" applyBorder="1" applyAlignment="1">
      <alignment horizontal="center" vertical="center" wrapText="1"/>
    </xf>
    <xf numFmtId="0" fontId="42" fillId="64" borderId="14" xfId="35" applyFont="1" applyFill="1" applyBorder="1" applyAlignment="1">
      <alignment horizontal="center" vertical="center" wrapText="1"/>
    </xf>
    <xf numFmtId="0" fontId="42" fillId="64" borderId="70" xfId="35" applyFont="1" applyFill="1" applyBorder="1" applyAlignment="1">
      <alignment horizontal="center" vertical="center" wrapText="1"/>
    </xf>
    <xf numFmtId="0" fontId="42" fillId="64" borderId="35" xfId="35" applyFont="1" applyFill="1" applyBorder="1" applyAlignment="1">
      <alignment horizontal="center" vertical="center" wrapText="1"/>
    </xf>
    <xf numFmtId="0" fontId="124" fillId="48" borderId="14" xfId="35" applyFont="1" applyFill="1" applyBorder="1" applyAlignment="1">
      <alignment horizontal="center" vertical="center" wrapText="1"/>
    </xf>
    <xf numFmtId="0" fontId="124" fillId="48" borderId="70" xfId="35" applyFont="1" applyFill="1" applyBorder="1" applyAlignment="1">
      <alignment horizontal="center" vertical="center" wrapText="1"/>
    </xf>
    <xf numFmtId="0" fontId="124" fillId="48" borderId="35" xfId="35" applyFont="1" applyFill="1" applyBorder="1" applyAlignment="1">
      <alignment horizontal="center" vertical="center" wrapText="1"/>
    </xf>
    <xf numFmtId="0" fontId="211" fillId="48" borderId="56" xfId="35" applyFont="1" applyFill="1" applyBorder="1" applyAlignment="1">
      <alignment horizontal="center" vertical="center" wrapText="1"/>
    </xf>
    <xf numFmtId="0" fontId="211" fillId="48" borderId="57" xfId="35" applyFont="1" applyFill="1" applyBorder="1" applyAlignment="1">
      <alignment horizontal="center" vertical="center" wrapText="1"/>
    </xf>
    <xf numFmtId="0" fontId="211" fillId="48" borderId="58" xfId="35" applyFont="1" applyFill="1" applyBorder="1" applyAlignment="1">
      <alignment horizontal="center" vertical="center" wrapText="1"/>
    </xf>
    <xf numFmtId="0" fontId="68" fillId="57" borderId="49" xfId="35" applyFont="1" applyFill="1" applyBorder="1" applyAlignment="1">
      <alignment horizontal="center" vertical="center" wrapText="1"/>
    </xf>
    <xf numFmtId="0" fontId="68" fillId="57" borderId="52" xfId="35" applyFont="1" applyFill="1" applyBorder="1" applyAlignment="1">
      <alignment horizontal="center" vertical="center" wrapText="1"/>
    </xf>
    <xf numFmtId="0" fontId="68" fillId="57" borderId="74" xfId="35" applyFont="1" applyFill="1" applyBorder="1" applyAlignment="1">
      <alignment horizontal="center" vertical="center" wrapText="1"/>
    </xf>
    <xf numFmtId="0" fontId="37" fillId="0" borderId="105" xfId="35" applyFont="1" applyBorder="1" applyAlignment="1">
      <alignment horizontal="center"/>
    </xf>
    <xf numFmtId="0" fontId="68" fillId="122" borderId="14" xfId="35" applyFont="1" applyFill="1" applyBorder="1" applyAlignment="1">
      <alignment horizontal="center" vertical="center" wrapText="1"/>
    </xf>
    <xf numFmtId="0" fontId="62" fillId="65" borderId="14" xfId="35" applyFont="1" applyFill="1" applyBorder="1" applyAlignment="1">
      <alignment horizontal="center" vertical="center" wrapText="1"/>
    </xf>
    <xf numFmtId="0" fontId="62" fillId="78" borderId="14" xfId="35" applyFont="1" applyFill="1" applyBorder="1" applyAlignment="1">
      <alignment horizontal="center" vertical="center" wrapText="1"/>
    </xf>
    <xf numFmtId="0" fontId="124" fillId="78" borderId="14" xfId="35" applyFont="1" applyFill="1" applyBorder="1" applyAlignment="1">
      <alignment horizontal="center" vertical="center" wrapText="1"/>
    </xf>
    <xf numFmtId="0" fontId="62" fillId="48" borderId="14" xfId="35" applyFont="1" applyFill="1" applyBorder="1" applyAlignment="1">
      <alignment horizontal="center" vertical="center" wrapText="1"/>
    </xf>
    <xf numFmtId="0" fontId="124" fillId="61" borderId="14" xfId="35" applyFont="1" applyFill="1" applyBorder="1" applyAlignment="1">
      <alignment horizontal="center" vertical="center" wrapText="1"/>
    </xf>
    <xf numFmtId="0" fontId="124" fillId="61" borderId="70" xfId="35" applyFont="1" applyFill="1" applyBorder="1" applyAlignment="1">
      <alignment horizontal="center" vertical="center" wrapText="1"/>
    </xf>
    <xf numFmtId="0" fontId="124" fillId="61" borderId="35" xfId="35" applyFont="1" applyFill="1" applyBorder="1" applyAlignment="1">
      <alignment horizontal="center" vertical="center" wrapText="1"/>
    </xf>
    <xf numFmtId="0" fontId="76" fillId="27" borderId="105" xfId="35" quotePrefix="1" applyFont="1" applyFill="1" applyBorder="1" applyAlignment="1">
      <alignment horizontal="center" vertical="center"/>
    </xf>
    <xf numFmtId="0" fontId="68" fillId="81" borderId="14" xfId="35" applyFont="1" applyFill="1" applyBorder="1" applyAlignment="1">
      <alignment horizontal="center" vertical="center" wrapText="1"/>
    </xf>
    <xf numFmtId="0" fontId="68" fillId="79" borderId="14" xfId="35" applyFont="1" applyFill="1" applyBorder="1" applyAlignment="1">
      <alignment horizontal="center" vertical="center" wrapText="1"/>
    </xf>
    <xf numFmtId="0" fontId="68" fillId="80" borderId="14" xfId="35" applyFont="1" applyFill="1" applyBorder="1" applyAlignment="1">
      <alignment horizontal="center" vertical="center" wrapText="1"/>
    </xf>
    <xf numFmtId="0" fontId="53" fillId="70" borderId="14" xfId="35" applyFont="1" applyFill="1" applyBorder="1" applyAlignment="1">
      <alignment horizontal="center" vertical="center" wrapText="1"/>
    </xf>
    <xf numFmtId="0" fontId="62" fillId="70" borderId="14" xfId="35" applyFont="1" applyFill="1" applyBorder="1" applyAlignment="1">
      <alignment horizontal="center" vertical="center" wrapText="1"/>
    </xf>
    <xf numFmtId="0" fontId="60" fillId="81" borderId="14" xfId="35" applyFont="1" applyFill="1" applyBorder="1" applyAlignment="1">
      <alignment horizontal="center" vertical="center" wrapText="1"/>
    </xf>
    <xf numFmtId="0" fontId="62" fillId="71" borderId="14" xfId="35" applyFont="1" applyFill="1" applyBorder="1" applyAlignment="1">
      <alignment horizontal="center" vertical="center" wrapText="1"/>
    </xf>
    <xf numFmtId="0" fontId="62" fillId="61" borderId="14" xfId="35" applyFont="1" applyFill="1" applyBorder="1" applyAlignment="1">
      <alignment horizontal="center" vertical="center" wrapText="1"/>
    </xf>
    <xf numFmtId="0" fontId="216" fillId="36" borderId="57" xfId="60" applyFont="1" applyFill="1" applyBorder="1" applyAlignment="1">
      <alignment horizontal="center" vertical="center" textRotation="90"/>
    </xf>
    <xf numFmtId="0" fontId="216" fillId="36" borderId="58" xfId="60" applyFont="1" applyFill="1" applyBorder="1" applyAlignment="1">
      <alignment horizontal="center" vertical="center" textRotation="90"/>
    </xf>
    <xf numFmtId="0" fontId="219" fillId="0" borderId="56" xfId="60" applyFont="1" applyBorder="1" applyAlignment="1">
      <alignment horizontal="center" vertical="center" wrapText="1"/>
    </xf>
    <xf numFmtId="0" fontId="219" fillId="0" borderId="57" xfId="60" applyFont="1" applyBorder="1" applyAlignment="1">
      <alignment horizontal="center" vertical="center" wrapText="1"/>
    </xf>
    <xf numFmtId="0" fontId="219" fillId="0" borderId="58" xfId="60" applyFont="1" applyBorder="1" applyAlignment="1">
      <alignment horizontal="center" vertical="center" wrapText="1"/>
    </xf>
    <xf numFmtId="0" fontId="220" fillId="93" borderId="127" xfId="35" applyFont="1" applyFill="1" applyBorder="1" applyAlignment="1">
      <alignment horizontal="center" vertical="center" wrapText="1"/>
    </xf>
    <xf numFmtId="0" fontId="220" fillId="93" borderId="57" xfId="35" applyFont="1" applyFill="1" applyBorder="1" applyAlignment="1">
      <alignment horizontal="center" vertical="center" wrapText="1"/>
    </xf>
    <xf numFmtId="0" fontId="220" fillId="93" borderId="58" xfId="35" applyFont="1" applyFill="1" applyBorder="1" applyAlignment="1">
      <alignment horizontal="center" vertical="center" wrapText="1"/>
    </xf>
    <xf numFmtId="0" fontId="218" fillId="0" borderId="56" xfId="60" applyFont="1" applyBorder="1" applyAlignment="1">
      <alignment horizontal="center" vertical="center" wrapText="1"/>
    </xf>
    <xf numFmtId="0" fontId="218" fillId="0" borderId="57" xfId="60" applyFont="1" applyBorder="1" applyAlignment="1">
      <alignment horizontal="center" vertical="center" wrapText="1"/>
    </xf>
    <xf numFmtId="0" fontId="218" fillId="0" borderId="58" xfId="60" applyFont="1" applyBorder="1" applyAlignment="1">
      <alignment horizontal="center" vertical="center" wrapText="1"/>
    </xf>
    <xf numFmtId="0" fontId="217" fillId="0" borderId="56" xfId="60" applyFont="1" applyBorder="1" applyAlignment="1">
      <alignment horizontal="center" vertical="center" wrapText="1"/>
    </xf>
    <xf numFmtId="0" fontId="217" fillId="0" borderId="57" xfId="60" applyFont="1" applyBorder="1" applyAlignment="1">
      <alignment horizontal="center" vertical="center" wrapText="1"/>
    </xf>
    <xf numFmtId="0" fontId="217" fillId="0" borderId="58" xfId="60" applyFont="1" applyBorder="1" applyAlignment="1">
      <alignment horizontal="center" vertical="center" wrapText="1"/>
    </xf>
    <xf numFmtId="0" fontId="219" fillId="38" borderId="56" xfId="60" applyFont="1" applyFill="1" applyBorder="1" applyAlignment="1">
      <alignment horizontal="center" vertical="center" wrapText="1"/>
    </xf>
    <xf numFmtId="0" fontId="219" fillId="38" borderId="58" xfId="60" applyFont="1" applyFill="1" applyBorder="1" applyAlignment="1">
      <alignment horizontal="center" vertical="center" wrapText="1"/>
    </xf>
    <xf numFmtId="0" fontId="218" fillId="0" borderId="56" xfId="60" applyFont="1" applyBorder="1" applyAlignment="1">
      <alignment horizontal="center" vertical="center" wrapText="1" shrinkToFit="1"/>
    </xf>
    <xf numFmtId="0" fontId="218" fillId="0" borderId="57" xfId="60" applyFont="1" applyBorder="1" applyAlignment="1">
      <alignment horizontal="center" vertical="center" wrapText="1" shrinkToFit="1"/>
    </xf>
    <xf numFmtId="0" fontId="218" fillId="0" borderId="58" xfId="60" applyFont="1" applyBorder="1" applyAlignment="1">
      <alignment horizontal="center" vertical="center" wrapText="1" shrinkToFit="1"/>
    </xf>
    <xf numFmtId="0" fontId="221" fillId="0" borderId="56" xfId="60" applyFont="1" applyBorder="1" applyAlignment="1">
      <alignment horizontal="center" vertical="center" wrapText="1"/>
    </xf>
    <xf numFmtId="0" fontId="221" fillId="0" borderId="57" xfId="60" applyFont="1" applyBorder="1" applyAlignment="1">
      <alignment horizontal="center" vertical="center" wrapText="1"/>
    </xf>
    <xf numFmtId="0" fontId="221" fillId="0" borderId="58" xfId="60" applyFont="1" applyBorder="1" applyAlignment="1">
      <alignment horizontal="center" vertical="center" wrapText="1"/>
    </xf>
    <xf numFmtId="0" fontId="15" fillId="1261" borderId="129" xfId="35" applyFill="1" applyBorder="1" applyAlignment="1">
      <alignment horizontal="center" vertical="center" wrapText="1"/>
    </xf>
    <xf numFmtId="0" fontId="218" fillId="0" borderId="105" xfId="60" applyFont="1" applyBorder="1" applyAlignment="1">
      <alignment horizontal="center" vertical="center" wrapText="1" shrinkToFit="1"/>
    </xf>
    <xf numFmtId="0" fontId="218" fillId="0" borderId="106" xfId="60" applyFont="1" applyBorder="1" applyAlignment="1">
      <alignment horizontal="center" vertical="center" wrapText="1" shrinkToFit="1"/>
    </xf>
    <xf numFmtId="0" fontId="15" fillId="27" borderId="56" xfId="60" applyFont="1" applyFill="1" applyBorder="1" applyAlignment="1">
      <alignment horizontal="center" vertical="center" wrapText="1" shrinkToFit="1"/>
    </xf>
    <xf numFmtId="0" fontId="15" fillId="27" borderId="57" xfId="60" applyFont="1" applyFill="1" applyBorder="1" applyAlignment="1">
      <alignment horizontal="center" vertical="center" wrapText="1" shrinkToFit="1"/>
    </xf>
    <xf numFmtId="0" fontId="216" fillId="36" borderId="56" xfId="60" applyFont="1" applyFill="1" applyBorder="1" applyAlignment="1">
      <alignment horizontal="center" vertical="center" textRotation="90"/>
    </xf>
    <xf numFmtId="0" fontId="219" fillId="100" borderId="132" xfId="35" applyFont="1" applyFill="1" applyBorder="1" applyAlignment="1">
      <alignment horizontal="center" vertical="center" wrapText="1"/>
    </xf>
    <xf numFmtId="0" fontId="219" fillId="100" borderId="131" xfId="35" applyFont="1" applyFill="1" applyBorder="1" applyAlignment="1">
      <alignment horizontal="center" vertical="center" wrapText="1"/>
    </xf>
    <xf numFmtId="0" fontId="223" fillId="1263" borderId="56" xfId="35" applyFont="1" applyFill="1" applyBorder="1" applyAlignment="1">
      <alignment horizontal="center" vertical="center" wrapText="1"/>
    </xf>
    <xf numFmtId="0" fontId="223" fillId="1263" borderId="57" xfId="35" applyFont="1" applyFill="1" applyBorder="1" applyAlignment="1">
      <alignment horizontal="center" vertical="center" wrapText="1"/>
    </xf>
    <xf numFmtId="0" fontId="223" fillId="1263" borderId="58" xfId="35" applyFont="1" applyFill="1" applyBorder="1" applyAlignment="1">
      <alignment horizontal="center" vertical="center" wrapText="1"/>
    </xf>
    <xf numFmtId="0" fontId="222" fillId="94" borderId="56" xfId="35" applyFont="1" applyFill="1" applyBorder="1" applyAlignment="1">
      <alignment horizontal="center" vertical="center" wrapText="1"/>
    </xf>
    <xf numFmtId="0" fontId="222" fillId="94" borderId="135" xfId="35" applyFont="1" applyFill="1" applyBorder="1" applyAlignment="1">
      <alignment horizontal="center" vertical="center" wrapText="1"/>
    </xf>
    <xf numFmtId="0" fontId="221" fillId="31" borderId="56" xfId="60" applyFont="1" applyFill="1" applyBorder="1" applyAlignment="1">
      <alignment horizontal="center" vertical="center" wrapText="1" shrinkToFit="1"/>
    </xf>
    <xf numFmtId="0" fontId="221" fillId="31" borderId="57" xfId="60" applyFont="1" applyFill="1" applyBorder="1" applyAlignment="1">
      <alignment horizontal="center" vertical="center" wrapText="1" shrinkToFit="1"/>
    </xf>
    <xf numFmtId="0" fontId="221" fillId="31" borderId="58" xfId="60" applyFont="1" applyFill="1" applyBorder="1" applyAlignment="1">
      <alignment horizontal="center" vertical="center" wrapText="1" shrinkToFit="1"/>
    </xf>
    <xf numFmtId="0" fontId="213" fillId="0" borderId="137" xfId="60" applyFont="1" applyBorder="1" applyAlignment="1">
      <alignment horizontal="center" vertical="center" wrapText="1"/>
    </xf>
    <xf numFmtId="0" fontId="213" fillId="0" borderId="136" xfId="60" applyFont="1" applyBorder="1" applyAlignment="1">
      <alignment horizontal="center" vertical="center" wrapText="1"/>
    </xf>
    <xf numFmtId="0" fontId="15" fillId="27" borderId="57" xfId="60" applyFont="1" applyFill="1" applyBorder="1" applyAlignment="1">
      <alignment horizontal="center" vertical="top" wrapText="1" shrinkToFit="1"/>
    </xf>
    <xf numFmtId="0" fontId="15" fillId="27" borderId="58" xfId="60" applyFont="1" applyFill="1" applyBorder="1" applyAlignment="1">
      <alignment horizontal="center" vertical="top" wrapText="1" shrinkToFit="1"/>
    </xf>
    <xf numFmtId="0" fontId="221" fillId="43" borderId="56" xfId="60" applyFont="1" applyFill="1" applyBorder="1" applyAlignment="1">
      <alignment horizontal="center" vertical="center" wrapText="1" shrinkToFit="1"/>
    </xf>
    <xf numFmtId="0" fontId="221" fillId="43" borderId="57" xfId="60" applyFont="1" applyFill="1" applyBorder="1" applyAlignment="1">
      <alignment horizontal="center" vertical="center" wrapText="1" shrinkToFit="1"/>
    </xf>
    <xf numFmtId="0" fontId="221" fillId="43" borderId="58" xfId="60" applyFont="1" applyFill="1" applyBorder="1" applyAlignment="1">
      <alignment horizontal="center" vertical="center" wrapText="1" shrinkToFit="1"/>
    </xf>
    <xf numFmtId="0" fontId="15" fillId="0" borderId="56" xfId="60" applyFont="1" applyBorder="1" applyAlignment="1">
      <alignment horizontal="center" vertical="center" wrapText="1" shrinkToFit="1"/>
    </xf>
    <xf numFmtId="0" fontId="15" fillId="0" borderId="57" xfId="60" applyFont="1" applyBorder="1" applyAlignment="1">
      <alignment horizontal="center" vertical="center" wrapText="1" shrinkToFit="1"/>
    </xf>
    <xf numFmtId="0" fontId="15" fillId="0" borderId="58" xfId="60" applyFont="1" applyBorder="1" applyAlignment="1">
      <alignment horizontal="center" vertical="center" wrapText="1" shrinkToFit="1"/>
    </xf>
    <xf numFmtId="0" fontId="218" fillId="0" borderId="57" xfId="60" applyFont="1" applyBorder="1" applyAlignment="1">
      <alignment horizontal="center" vertical="top" wrapText="1" shrinkToFit="1"/>
    </xf>
    <xf numFmtId="0" fontId="218" fillId="0" borderId="58" xfId="60" applyFont="1" applyBorder="1" applyAlignment="1">
      <alignment horizontal="center" vertical="top" wrapText="1" shrinkToFit="1"/>
    </xf>
    <xf numFmtId="0" fontId="15" fillId="27" borderId="58" xfId="60" applyFont="1" applyFill="1" applyBorder="1" applyAlignment="1">
      <alignment horizontal="center" vertical="center" wrapText="1" shrinkToFit="1"/>
    </xf>
    <xf numFmtId="0" fontId="228" fillId="97" borderId="15" xfId="35" applyFont="1" applyFill="1" applyBorder="1" applyAlignment="1">
      <alignment horizontal="center" vertical="center" wrapText="1"/>
    </xf>
    <xf numFmtId="0" fontId="228" fillId="97" borderId="19" xfId="35" applyFont="1" applyFill="1" applyBorder="1" applyAlignment="1">
      <alignment horizontal="center" vertical="center" wrapText="1"/>
    </xf>
    <xf numFmtId="0" fontId="228" fillId="97" borderId="24" xfId="35" applyFont="1" applyFill="1" applyBorder="1" applyAlignment="1">
      <alignment horizontal="center" vertical="center" wrapText="1"/>
    </xf>
    <xf numFmtId="0" fontId="225" fillId="36" borderId="56" xfId="60" applyFont="1" applyFill="1" applyBorder="1" applyAlignment="1">
      <alignment horizontal="center" textRotation="90" wrapText="1"/>
    </xf>
    <xf numFmtId="0" fontId="225" fillId="36" borderId="57" xfId="60" applyFont="1" applyFill="1" applyBorder="1" applyAlignment="1">
      <alignment horizontal="center" textRotation="90" wrapText="1"/>
    </xf>
    <xf numFmtId="0" fontId="225" fillId="36" borderId="58" xfId="60" applyFont="1" applyFill="1" applyBorder="1" applyAlignment="1">
      <alignment horizontal="center" textRotation="90" wrapText="1"/>
    </xf>
    <xf numFmtId="0" fontId="221" fillId="35" borderId="56" xfId="60" applyFont="1" applyFill="1" applyBorder="1" applyAlignment="1">
      <alignment horizontal="center" vertical="center" wrapText="1" shrinkToFit="1"/>
    </xf>
    <xf numFmtId="0" fontId="221" fillId="35" borderId="57" xfId="60" applyFont="1" applyFill="1" applyBorder="1" applyAlignment="1">
      <alignment horizontal="center" vertical="center" wrapText="1" shrinkToFit="1"/>
    </xf>
    <xf numFmtId="0" fontId="221" fillId="35" borderId="58" xfId="60" applyFont="1" applyFill="1" applyBorder="1" applyAlignment="1">
      <alignment horizontal="center" vertical="center" wrapText="1" shrinkToFit="1"/>
    </xf>
    <xf numFmtId="0" fontId="15" fillId="27" borderId="56" xfId="60" applyFont="1" applyFill="1" applyBorder="1" applyAlignment="1">
      <alignment horizontal="center" wrapText="1" shrinkToFit="1"/>
    </xf>
    <xf numFmtId="0" fontId="15" fillId="27" borderId="57" xfId="60" applyFont="1" applyFill="1" applyBorder="1" applyAlignment="1">
      <alignment horizontal="center" wrapText="1" shrinkToFit="1"/>
    </xf>
    <xf numFmtId="0" fontId="2" fillId="0" borderId="186" xfId="95" applyBorder="1" applyAlignment="1">
      <alignment horizontal="center" vertical="center"/>
    </xf>
    <xf numFmtId="0" fontId="2" fillId="0" borderId="187" xfId="95" applyBorder="1" applyAlignment="1">
      <alignment horizontal="center" vertical="center"/>
    </xf>
    <xf numFmtId="0" fontId="2" fillId="0" borderId="24" xfId="95" applyBorder="1" applyAlignment="1">
      <alignment horizontal="center" vertical="center"/>
    </xf>
    <xf numFmtId="0" fontId="2" fillId="0" borderId="22" xfId="95" applyBorder="1" applyAlignment="1">
      <alignment horizontal="center" vertical="center"/>
    </xf>
    <xf numFmtId="0" fontId="76" fillId="45" borderId="247" xfId="35" quotePrefix="1" applyFont="1" applyFill="1" applyBorder="1" applyAlignment="1">
      <alignment horizontal="center" vertical="center"/>
    </xf>
    <xf numFmtId="0" fontId="76" fillId="45" borderId="248" xfId="35" quotePrefix="1" applyFont="1" applyFill="1" applyBorder="1" applyAlignment="1">
      <alignment horizontal="center" vertical="center"/>
    </xf>
    <xf numFmtId="0" fontId="76" fillId="45" borderId="242" xfId="35" quotePrefix="1" applyFont="1" applyFill="1" applyBorder="1" applyAlignment="1">
      <alignment horizontal="center" vertical="center"/>
    </xf>
    <xf numFmtId="0" fontId="76" fillId="45" borderId="239" xfId="35" quotePrefix="1" applyFont="1" applyFill="1" applyBorder="1" applyAlignment="1">
      <alignment horizontal="center" vertical="center"/>
    </xf>
    <xf numFmtId="0" fontId="76" fillId="45" borderId="259" xfId="35" quotePrefix="1" applyFont="1" applyFill="1" applyBorder="1" applyAlignment="1">
      <alignment horizontal="center" vertical="center"/>
    </xf>
    <xf numFmtId="0" fontId="76" fillId="45" borderId="260" xfId="35" quotePrefix="1" applyFont="1" applyFill="1" applyBorder="1" applyAlignment="1">
      <alignment horizontal="center" vertical="center"/>
    </xf>
    <xf numFmtId="0" fontId="76" fillId="45" borderId="249" xfId="35" quotePrefix="1" applyFont="1" applyFill="1" applyBorder="1" applyAlignment="1">
      <alignment horizontal="center" vertical="center"/>
    </xf>
    <xf numFmtId="0" fontId="76" fillId="45" borderId="250" xfId="35" quotePrefix="1" applyFont="1" applyFill="1" applyBorder="1" applyAlignment="1">
      <alignment horizontal="center" vertical="center"/>
    </xf>
    <xf numFmtId="0" fontId="76" fillId="45" borderId="244" xfId="35" quotePrefix="1" applyFont="1" applyFill="1" applyBorder="1" applyAlignment="1">
      <alignment horizontal="center" vertical="center"/>
    </xf>
    <xf numFmtId="0" fontId="76" fillId="45" borderId="241" xfId="35" quotePrefix="1" applyFont="1" applyFill="1" applyBorder="1" applyAlignment="1">
      <alignment horizontal="center" vertical="center"/>
    </xf>
    <xf numFmtId="0" fontId="76" fillId="45" borderId="261" xfId="35" quotePrefix="1" applyFont="1" applyFill="1" applyBorder="1" applyAlignment="1">
      <alignment horizontal="center" vertical="center"/>
    </xf>
    <xf numFmtId="0" fontId="76" fillId="45" borderId="262" xfId="35" quotePrefix="1" applyFont="1" applyFill="1" applyBorder="1" applyAlignment="1">
      <alignment horizontal="center" vertical="center"/>
    </xf>
    <xf numFmtId="0" fontId="159" fillId="81" borderId="242" xfId="35" applyFont="1" applyFill="1" applyBorder="1" applyAlignment="1">
      <alignment horizontal="center" vertical="center" wrapText="1"/>
    </xf>
    <xf numFmtId="0" fontId="159" fillId="81" borderId="259" xfId="35" applyFont="1" applyFill="1" applyBorder="1" applyAlignment="1">
      <alignment horizontal="center" vertical="center" wrapText="1"/>
    </xf>
    <xf numFmtId="0" fontId="159" fillId="81" borderId="239" xfId="35" applyFont="1" applyFill="1" applyBorder="1" applyAlignment="1">
      <alignment horizontal="center" vertical="center"/>
    </xf>
    <xf numFmtId="0" fontId="159" fillId="81" borderId="260" xfId="35" applyFont="1" applyFill="1" applyBorder="1" applyAlignment="1">
      <alignment horizontal="center" vertical="center"/>
    </xf>
    <xf numFmtId="0" fontId="76" fillId="78" borderId="244" xfId="35" applyFont="1" applyFill="1" applyBorder="1" applyAlignment="1">
      <alignment horizontal="center" vertical="center" wrapText="1"/>
    </xf>
    <xf numFmtId="0" fontId="76" fillId="78" borderId="261" xfId="35" applyFont="1" applyFill="1" applyBorder="1" applyAlignment="1">
      <alignment horizontal="center" vertical="center" wrapText="1"/>
    </xf>
    <xf numFmtId="0" fontId="76" fillId="78" borderId="241" xfId="35" applyFont="1" applyFill="1" applyBorder="1" applyAlignment="1">
      <alignment horizontal="center" vertical="center" wrapText="1"/>
    </xf>
    <xf numFmtId="0" fontId="76" fillId="78" borderId="262" xfId="35" applyFont="1" applyFill="1" applyBorder="1" applyAlignment="1">
      <alignment horizontal="center" vertical="center" wrapText="1"/>
    </xf>
    <xf numFmtId="0" fontId="76" fillId="45" borderId="229" xfId="35" quotePrefix="1" applyFont="1" applyFill="1" applyBorder="1" applyAlignment="1">
      <alignment horizontal="center" vertical="center"/>
    </xf>
    <xf numFmtId="0" fontId="76" fillId="45" borderId="234" xfId="35" applyFont="1" applyFill="1" applyBorder="1" applyAlignment="1">
      <alignment horizontal="center" vertical="center"/>
    </xf>
    <xf numFmtId="0" fontId="76" fillId="45" borderId="230" xfId="35" quotePrefix="1" applyFont="1" applyFill="1" applyBorder="1" applyAlignment="1">
      <alignment horizontal="center" vertical="center"/>
    </xf>
    <xf numFmtId="0" fontId="76" fillId="45" borderId="235" xfId="35" applyFont="1" applyFill="1" applyBorder="1" applyAlignment="1">
      <alignment horizontal="center" vertical="center"/>
    </xf>
    <xf numFmtId="0" fontId="76" fillId="45" borderId="231" xfId="35" quotePrefix="1" applyFont="1" applyFill="1" applyBorder="1" applyAlignment="1">
      <alignment horizontal="center" vertical="center"/>
    </xf>
    <xf numFmtId="0" fontId="76" fillId="45" borderId="236" xfId="35" applyFont="1" applyFill="1" applyBorder="1" applyAlignment="1">
      <alignment horizontal="center" vertical="center"/>
    </xf>
    <xf numFmtId="0" fontId="2" fillId="204" borderId="222" xfId="95" applyFill="1" applyBorder="1" applyAlignment="1">
      <alignment horizontal="center" vertical="center" wrapText="1"/>
    </xf>
    <xf numFmtId="0" fontId="2" fillId="204" borderId="224" xfId="95" applyFill="1" applyBorder="1" applyAlignment="1">
      <alignment horizontal="center" vertical="center" wrapText="1"/>
    </xf>
    <xf numFmtId="0" fontId="2" fillId="204" borderId="186" xfId="95" applyFill="1" applyBorder="1" applyAlignment="1">
      <alignment horizontal="center" vertical="center" wrapText="1"/>
    </xf>
    <xf numFmtId="0" fontId="2" fillId="204" borderId="187" xfId="95" applyFill="1" applyBorder="1" applyAlignment="1">
      <alignment horizontal="center" vertical="center" wrapText="1"/>
    </xf>
    <xf numFmtId="0" fontId="2" fillId="204" borderId="24" xfId="95" applyFill="1" applyBorder="1" applyAlignment="1">
      <alignment horizontal="center" vertical="center" wrapText="1"/>
    </xf>
    <xf numFmtId="0" fontId="2" fillId="204" borderId="22" xfId="95" applyFill="1" applyBorder="1" applyAlignment="1">
      <alignment horizontal="center" vertical="center" wrapText="1"/>
    </xf>
    <xf numFmtId="0" fontId="154" fillId="48" borderId="156" xfId="35" applyFont="1" applyFill="1" applyBorder="1" applyAlignment="1">
      <alignment horizontal="right" vertical="center" wrapText="1"/>
    </xf>
    <xf numFmtId="0" fontId="154" fillId="48" borderId="232" xfId="35" applyFont="1" applyFill="1" applyBorder="1" applyAlignment="1">
      <alignment horizontal="right" vertical="center" wrapText="1"/>
    </xf>
    <xf numFmtId="0" fontId="76" fillId="45" borderId="102" xfId="35" applyFont="1" applyFill="1" applyBorder="1" applyAlignment="1">
      <alignment horizontal="center" vertical="center"/>
    </xf>
    <xf numFmtId="0" fontId="76" fillId="45" borderId="36" xfId="35" applyFont="1" applyFill="1" applyBorder="1" applyAlignment="1">
      <alignment horizontal="center" vertical="center"/>
    </xf>
    <xf numFmtId="0" fontId="76" fillId="45" borderId="228" xfId="35" quotePrefix="1" applyFont="1" applyFill="1" applyBorder="1" applyAlignment="1">
      <alignment horizontal="center" vertical="center"/>
    </xf>
    <xf numFmtId="0" fontId="76" fillId="45" borderId="233" xfId="35" applyFont="1" applyFill="1" applyBorder="1" applyAlignment="1">
      <alignment horizontal="center" vertical="center"/>
    </xf>
    <xf numFmtId="0" fontId="76" fillId="45" borderId="153" xfId="35" applyFont="1" applyFill="1" applyBorder="1" applyAlignment="1">
      <alignment horizontal="center" vertical="center"/>
    </xf>
    <xf numFmtId="0" fontId="76" fillId="45" borderId="267" xfId="35" applyFont="1" applyFill="1" applyBorder="1" applyAlignment="1">
      <alignment horizontal="center" vertical="center"/>
    </xf>
    <xf numFmtId="0" fontId="76" fillId="45" borderId="158" xfId="35" applyFont="1" applyFill="1" applyBorder="1" applyAlignment="1">
      <alignment horizontal="center" vertical="center"/>
    </xf>
    <xf numFmtId="0" fontId="76" fillId="45" borderId="58" xfId="35" applyFont="1" applyFill="1" applyBorder="1" applyAlignment="1">
      <alignment horizontal="center" vertical="center"/>
    </xf>
    <xf numFmtId="0" fontId="76" fillId="45" borderId="259" xfId="35" applyFont="1" applyFill="1" applyBorder="1" applyAlignment="1">
      <alignment horizontal="center" vertical="center"/>
    </xf>
    <xf numFmtId="0" fontId="146" fillId="71" borderId="237" xfId="35" applyFont="1" applyFill="1" applyBorder="1" applyAlignment="1">
      <alignment horizontal="right" vertical="center" wrapText="1"/>
    </xf>
    <xf numFmtId="0" fontId="76" fillId="45" borderId="246" xfId="35" applyFont="1" applyFill="1" applyBorder="1" applyAlignment="1">
      <alignment horizontal="center" vertical="center"/>
    </xf>
    <xf numFmtId="0" fontId="76" fillId="45" borderId="263" xfId="35" applyFont="1" applyFill="1" applyBorder="1" applyAlignment="1">
      <alignment horizontal="center" vertical="center"/>
    </xf>
    <xf numFmtId="0" fontId="76" fillId="45" borderId="258" xfId="35" applyFont="1" applyFill="1" applyBorder="1" applyAlignment="1">
      <alignment horizontal="center" vertical="center"/>
    </xf>
    <xf numFmtId="0" fontId="76" fillId="45" borderId="261" xfId="35" applyFont="1" applyFill="1" applyBorder="1" applyAlignment="1">
      <alignment horizontal="center" vertical="center"/>
    </xf>
    <xf numFmtId="0" fontId="76" fillId="45" borderId="262" xfId="35" applyFont="1" applyFill="1" applyBorder="1" applyAlignment="1">
      <alignment horizontal="center" vertical="center"/>
    </xf>
    <xf numFmtId="0" fontId="2" fillId="1314" borderId="222" xfId="95" applyFill="1" applyBorder="1" applyAlignment="1">
      <alignment horizontal="center" vertical="center" wrapText="1"/>
    </xf>
    <xf numFmtId="0" fontId="2" fillId="1314" borderId="224" xfId="95" applyFill="1" applyBorder="1" applyAlignment="1">
      <alignment horizontal="center" vertical="center" wrapText="1"/>
    </xf>
    <xf numFmtId="0" fontId="2" fillId="1314" borderId="186" xfId="95" applyFill="1" applyBorder="1" applyAlignment="1">
      <alignment horizontal="center" vertical="center" wrapText="1"/>
    </xf>
    <xf numFmtId="0" fontId="2" fillId="1314" borderId="187" xfId="95" applyFill="1" applyBorder="1" applyAlignment="1">
      <alignment horizontal="center" vertical="center" wrapText="1"/>
    </xf>
    <xf numFmtId="0" fontId="2" fillId="1314" borderId="24" xfId="95" applyFill="1" applyBorder="1" applyAlignment="1">
      <alignment horizontal="center" vertical="center" wrapText="1"/>
    </xf>
    <xf numFmtId="0" fontId="2" fillId="1314" borderId="22" xfId="95" applyFill="1" applyBorder="1" applyAlignment="1">
      <alignment horizontal="center" vertical="center" wrapText="1"/>
    </xf>
    <xf numFmtId="0" fontId="159" fillId="80" borderId="237" xfId="59" applyFont="1" applyFill="1" applyBorder="1" applyAlignment="1">
      <alignment horizontal="right" vertical="center" wrapText="1"/>
    </xf>
    <xf numFmtId="0" fontId="76" fillId="45" borderId="44" xfId="35" applyFont="1" applyFill="1" applyBorder="1" applyAlignment="1">
      <alignment horizontal="center" vertical="center"/>
    </xf>
    <xf numFmtId="0" fontId="76" fillId="45" borderId="106" xfId="35" applyFont="1" applyFill="1" applyBorder="1" applyAlignment="1">
      <alignment horizontal="center" vertical="center"/>
    </xf>
    <xf numFmtId="0" fontId="2" fillId="1313" borderId="222" xfId="95" applyFill="1" applyBorder="1" applyAlignment="1">
      <alignment horizontal="center" vertical="center" wrapText="1"/>
    </xf>
    <xf numFmtId="0" fontId="2" fillId="1313" borderId="224" xfId="95" applyFill="1" applyBorder="1" applyAlignment="1">
      <alignment horizontal="center" vertical="center" wrapText="1"/>
    </xf>
    <xf numFmtId="0" fontId="2" fillId="1313" borderId="186" xfId="95" applyFill="1" applyBorder="1" applyAlignment="1">
      <alignment horizontal="center" vertical="center" wrapText="1"/>
    </xf>
    <xf numFmtId="0" fontId="2" fillId="1313" borderId="187" xfId="95" applyFill="1" applyBorder="1" applyAlignment="1">
      <alignment horizontal="center" vertical="center" wrapText="1"/>
    </xf>
    <xf numFmtId="0" fontId="2" fillId="1313" borderId="24" xfId="95" applyFill="1" applyBorder="1" applyAlignment="1">
      <alignment horizontal="center" vertical="center" wrapText="1"/>
    </xf>
    <xf numFmtId="0" fontId="2" fillId="1313" borderId="22" xfId="95" applyFill="1" applyBorder="1" applyAlignment="1">
      <alignment horizontal="center" vertical="center" wrapText="1"/>
    </xf>
    <xf numFmtId="0" fontId="76" fillId="101" borderId="237" xfId="35" applyFont="1" applyFill="1" applyBorder="1" applyAlignment="1">
      <alignment horizontal="right" vertical="center" wrapText="1"/>
    </xf>
    <xf numFmtId="0" fontId="143" fillId="103" borderId="237" xfId="35" applyFont="1" applyFill="1" applyBorder="1" applyAlignment="1">
      <alignment horizontal="right" vertical="center" wrapText="1"/>
    </xf>
    <xf numFmtId="0" fontId="143" fillId="103" borderId="251" xfId="35" applyFont="1" applyFill="1" applyBorder="1" applyAlignment="1">
      <alignment horizontal="right" vertical="center" wrapText="1"/>
    </xf>
    <xf numFmtId="0" fontId="76" fillId="45" borderId="260" xfId="35" applyFont="1" applyFill="1" applyBorder="1" applyAlignment="1">
      <alignment horizontal="center" vertical="center"/>
    </xf>
    <xf numFmtId="0" fontId="76" fillId="129" borderId="237" xfId="35" applyFont="1" applyFill="1" applyBorder="1" applyAlignment="1">
      <alignment horizontal="right" vertical="center" wrapText="1"/>
    </xf>
    <xf numFmtId="0" fontId="76" fillId="129" borderId="251" xfId="35" applyFont="1" applyFill="1" applyBorder="1" applyAlignment="1">
      <alignment horizontal="right" vertical="center" wrapText="1"/>
    </xf>
    <xf numFmtId="0" fontId="76" fillId="45" borderId="161" xfId="35" applyFont="1" applyFill="1" applyBorder="1" applyAlignment="1">
      <alignment horizontal="center" vertical="center"/>
    </xf>
    <xf numFmtId="0" fontId="76" fillId="45" borderId="57" xfId="35" applyFont="1" applyFill="1" applyBorder="1" applyAlignment="1">
      <alignment horizontal="center" vertical="center"/>
    </xf>
    <xf numFmtId="0" fontId="76" fillId="45" borderId="228" xfId="35" applyFont="1" applyFill="1" applyBorder="1" applyAlignment="1">
      <alignment horizontal="center" vertical="center"/>
    </xf>
    <xf numFmtId="0" fontId="76" fillId="45" borderId="242" xfId="35" applyFont="1" applyFill="1" applyBorder="1" applyAlignment="1">
      <alignment horizontal="center" vertical="center"/>
    </xf>
    <xf numFmtId="0" fontId="76" fillId="45" borderId="229" xfId="35" applyFont="1" applyFill="1" applyBorder="1" applyAlignment="1">
      <alignment horizontal="center" vertical="center"/>
    </xf>
    <xf numFmtId="0" fontId="76" fillId="45" borderId="239" xfId="35" applyFont="1" applyFill="1" applyBorder="1" applyAlignment="1">
      <alignment horizontal="center" vertical="center"/>
    </xf>
    <xf numFmtId="0" fontId="76" fillId="45" borderId="230" xfId="35" applyFont="1" applyFill="1" applyBorder="1" applyAlignment="1">
      <alignment horizontal="center" vertical="center"/>
    </xf>
    <xf numFmtId="0" fontId="76" fillId="45" borderId="244" xfId="35" applyFont="1" applyFill="1" applyBorder="1" applyAlignment="1">
      <alignment horizontal="center" vertical="center"/>
    </xf>
    <xf numFmtId="0" fontId="76" fillId="45" borderId="231" xfId="35" applyFont="1" applyFill="1" applyBorder="1" applyAlignment="1">
      <alignment horizontal="center" vertical="center"/>
    </xf>
    <xf numFmtId="0" fontId="76" fillId="45" borderId="241" xfId="35" applyFont="1" applyFill="1" applyBorder="1" applyAlignment="1">
      <alignment horizontal="center" vertical="center"/>
    </xf>
    <xf numFmtId="0" fontId="100" fillId="61" borderId="264" xfId="35" applyFont="1" applyFill="1" applyBorder="1" applyAlignment="1">
      <alignment horizontal="right" vertical="center" wrapText="1"/>
    </xf>
    <xf numFmtId="0" fontId="100" fillId="61" borderId="18" xfId="35" applyFont="1" applyFill="1" applyBorder="1" applyAlignment="1">
      <alignment horizontal="right" vertical="center" wrapText="1"/>
    </xf>
    <xf numFmtId="0" fontId="76" fillId="45" borderId="247" xfId="35" applyFont="1" applyFill="1" applyBorder="1" applyAlignment="1">
      <alignment horizontal="center" vertical="center"/>
    </xf>
    <xf numFmtId="0" fontId="76" fillId="45" borderId="248" xfId="35" applyFont="1" applyFill="1" applyBorder="1" applyAlignment="1">
      <alignment horizontal="center" vertical="center"/>
    </xf>
    <xf numFmtId="0" fontId="76" fillId="45" borderId="249" xfId="35" applyFont="1" applyFill="1" applyBorder="1" applyAlignment="1">
      <alignment horizontal="center" vertical="center"/>
    </xf>
    <xf numFmtId="0" fontId="95" fillId="98" borderId="264" xfId="35" applyFont="1" applyFill="1" applyBorder="1" applyAlignment="1">
      <alignment horizontal="right" vertical="center" wrapText="1"/>
    </xf>
    <xf numFmtId="0" fontId="95" fillId="98" borderId="31" xfId="35" applyFont="1" applyFill="1" applyBorder="1" applyAlignment="1">
      <alignment horizontal="right" vertical="center" wrapText="1"/>
    </xf>
    <xf numFmtId="0" fontId="76" fillId="45" borderId="233" xfId="35" quotePrefix="1" applyFont="1" applyFill="1" applyBorder="1" applyAlignment="1">
      <alignment horizontal="center" vertical="center"/>
    </xf>
    <xf numFmtId="0" fontId="2" fillId="64" borderId="222" xfId="95" applyFill="1" applyBorder="1" applyAlignment="1">
      <alignment horizontal="center" vertical="center"/>
    </xf>
    <xf numFmtId="0" fontId="2" fillId="64" borderId="224" xfId="95" applyFill="1" applyBorder="1" applyAlignment="1">
      <alignment horizontal="center" vertical="center"/>
    </xf>
    <xf numFmtId="0" fontId="2" fillId="64" borderId="24" xfId="95" applyFill="1" applyBorder="1" applyAlignment="1">
      <alignment horizontal="center" vertical="center"/>
    </xf>
    <xf numFmtId="0" fontId="2" fillId="64" borderId="22" xfId="95" applyFill="1" applyBorder="1" applyAlignment="1">
      <alignment horizontal="center" vertical="center"/>
    </xf>
    <xf numFmtId="0" fontId="76" fillId="45" borderId="223" xfId="35" applyFont="1" applyFill="1" applyBorder="1" applyAlignment="1">
      <alignment horizontal="center" vertical="center"/>
    </xf>
    <xf numFmtId="0" fontId="76" fillId="45" borderId="0" xfId="35" applyFont="1" applyFill="1" applyAlignment="1">
      <alignment horizontal="center" vertical="center"/>
    </xf>
    <xf numFmtId="0" fontId="2" fillId="1312" borderId="222" xfId="95" applyFill="1" applyBorder="1" applyAlignment="1">
      <alignment horizontal="center" vertical="center" wrapText="1"/>
    </xf>
    <xf numFmtId="0" fontId="2" fillId="1312" borderId="224" xfId="95" applyFill="1" applyBorder="1" applyAlignment="1">
      <alignment horizontal="center" vertical="center" wrapText="1"/>
    </xf>
    <xf numFmtId="0" fontId="2" fillId="1312" borderId="186" xfId="95" applyFill="1" applyBorder="1" applyAlignment="1">
      <alignment horizontal="center" vertical="center" wrapText="1"/>
    </xf>
    <xf numFmtId="0" fontId="2" fillId="1312" borderId="187" xfId="95" applyFill="1" applyBorder="1" applyAlignment="1">
      <alignment horizontal="center" vertical="center" wrapText="1"/>
    </xf>
    <xf numFmtId="0" fontId="2" fillId="1312" borderId="24" xfId="95" applyFill="1" applyBorder="1" applyAlignment="1">
      <alignment horizontal="center" vertical="center" wrapText="1"/>
    </xf>
    <xf numFmtId="0" fontId="2" fillId="1312" borderId="22" xfId="95" applyFill="1" applyBorder="1" applyAlignment="1">
      <alignment horizontal="center" vertical="center" wrapText="1"/>
    </xf>
    <xf numFmtId="0" fontId="76" fillId="45" borderId="250" xfId="35" applyFont="1" applyFill="1" applyBorder="1" applyAlignment="1">
      <alignment horizontal="center" vertical="center"/>
    </xf>
    <xf numFmtId="0" fontId="76" fillId="45" borderId="102" xfId="35" quotePrefix="1" applyFont="1" applyFill="1" applyBorder="1" applyAlignment="1">
      <alignment horizontal="center" vertical="center"/>
    </xf>
    <xf numFmtId="0" fontId="76" fillId="45" borderId="258" xfId="35" quotePrefix="1" applyFont="1" applyFill="1" applyBorder="1" applyAlignment="1">
      <alignment horizontal="center" vertical="center"/>
    </xf>
    <xf numFmtId="0" fontId="76" fillId="45" borderId="161" xfId="35" quotePrefix="1" applyFont="1" applyFill="1" applyBorder="1" applyAlignment="1">
      <alignment horizontal="center" vertical="center"/>
    </xf>
    <xf numFmtId="0" fontId="76" fillId="45" borderId="58" xfId="35" quotePrefix="1" applyFont="1" applyFill="1" applyBorder="1" applyAlignment="1">
      <alignment horizontal="center" vertical="center"/>
    </xf>
    <xf numFmtId="0" fontId="76" fillId="45" borderId="222" xfId="35" quotePrefix="1" applyFont="1" applyFill="1" applyBorder="1" applyAlignment="1">
      <alignment horizontal="center" vertical="center"/>
    </xf>
    <xf numFmtId="0" fontId="76" fillId="45" borderId="24" xfId="35" quotePrefix="1" applyFont="1" applyFill="1" applyBorder="1" applyAlignment="1">
      <alignment horizontal="center" vertical="center"/>
    </xf>
    <xf numFmtId="0" fontId="76" fillId="45" borderId="224" xfId="35" quotePrefix="1" applyFont="1" applyFill="1" applyBorder="1" applyAlignment="1">
      <alignment horizontal="center" vertical="center"/>
    </xf>
    <xf numFmtId="0" fontId="76" fillId="45" borderId="22" xfId="35" quotePrefix="1" applyFont="1" applyFill="1" applyBorder="1" applyAlignment="1">
      <alignment horizontal="center" vertical="center"/>
    </xf>
    <xf numFmtId="0" fontId="40" fillId="40" borderId="186" xfId="91" applyFont="1" applyFill="1" applyBorder="1" applyAlignment="1">
      <alignment horizontal="center" vertical="center" wrapText="1"/>
    </xf>
    <xf numFmtId="0" fontId="40" fillId="40" borderId="0" xfId="91" applyFont="1" applyFill="1" applyAlignment="1">
      <alignment horizontal="center" vertical="center" wrapText="1"/>
    </xf>
    <xf numFmtId="0" fontId="70" fillId="81" borderId="222" xfId="35" applyFont="1" applyFill="1" applyBorder="1" applyAlignment="1">
      <alignment horizontal="center" vertical="center"/>
    </xf>
    <xf numFmtId="0" fontId="70" fillId="81" borderId="186" xfId="35" applyFont="1" applyFill="1" applyBorder="1" applyAlignment="1">
      <alignment horizontal="center" vertical="center"/>
    </xf>
    <xf numFmtId="0" fontId="70" fillId="81" borderId="0" xfId="35" applyFont="1" applyFill="1" applyAlignment="1">
      <alignment horizontal="center" vertical="center"/>
    </xf>
    <xf numFmtId="0" fontId="53" fillId="78" borderId="13" xfId="35" quotePrefix="1" applyFont="1" applyFill="1" applyBorder="1" applyAlignment="1">
      <alignment horizontal="center" vertical="center"/>
    </xf>
    <xf numFmtId="0" fontId="53" fillId="78" borderId="187" xfId="35" quotePrefix="1" applyFont="1" applyFill="1" applyBorder="1" applyAlignment="1">
      <alignment horizontal="center" vertical="center"/>
    </xf>
    <xf numFmtId="0" fontId="159" fillId="81" borderId="186" xfId="95" applyFont="1" applyFill="1" applyBorder="1" applyAlignment="1">
      <alignment horizontal="center" vertical="center"/>
    </xf>
    <xf numFmtId="0" fontId="159" fillId="81" borderId="0" xfId="95" applyFont="1" applyFill="1" applyAlignment="1">
      <alignment horizontal="center" vertical="center"/>
    </xf>
    <xf numFmtId="0" fontId="159" fillId="57" borderId="156" xfId="35" applyFont="1" applyFill="1" applyBorder="1" applyAlignment="1">
      <alignment horizontal="right" vertical="center" wrapText="1"/>
    </xf>
    <xf numFmtId="0" fontId="159" fillId="57" borderId="232" xfId="35" applyFont="1" applyFill="1" applyBorder="1" applyAlignment="1">
      <alignment horizontal="right" vertical="center" wrapText="1"/>
    </xf>
    <xf numFmtId="0" fontId="76" fillId="45" borderId="235" xfId="35" quotePrefix="1" applyFont="1" applyFill="1" applyBorder="1" applyAlignment="1">
      <alignment horizontal="center" vertical="center"/>
    </xf>
    <xf numFmtId="0" fontId="2" fillId="1311" borderId="222" xfId="95" applyFill="1" applyBorder="1" applyAlignment="1">
      <alignment horizontal="center" vertical="center" wrapText="1"/>
    </xf>
    <xf numFmtId="0" fontId="2" fillId="1311" borderId="224" xfId="95" applyFill="1" applyBorder="1" applyAlignment="1">
      <alignment horizontal="center" vertical="center" wrapText="1"/>
    </xf>
    <xf numFmtId="0" fontId="2" fillId="1311" borderId="186" xfId="95" applyFill="1" applyBorder="1" applyAlignment="1">
      <alignment horizontal="center" vertical="center" wrapText="1"/>
    </xf>
    <xf numFmtId="0" fontId="2" fillId="1311" borderId="187" xfId="95" applyFill="1" applyBorder="1" applyAlignment="1">
      <alignment horizontal="center" vertical="center" wrapText="1"/>
    </xf>
    <xf numFmtId="0" fontId="2" fillId="1311" borderId="24" xfId="95" applyFill="1" applyBorder="1" applyAlignment="1">
      <alignment horizontal="center" vertical="center" wrapText="1"/>
    </xf>
    <xf numFmtId="0" fontId="2" fillId="1311" borderId="22" xfId="95" applyFill="1" applyBorder="1" applyAlignment="1">
      <alignment horizontal="center" vertical="center" wrapText="1"/>
    </xf>
    <xf numFmtId="0" fontId="76" fillId="45" borderId="234" xfId="35" quotePrefix="1" applyFont="1" applyFill="1" applyBorder="1" applyAlignment="1">
      <alignment horizontal="center" vertical="center"/>
    </xf>
    <xf numFmtId="0" fontId="76" fillId="45" borderId="236" xfId="35" quotePrefix="1" applyFont="1" applyFill="1" applyBorder="1" applyAlignment="1">
      <alignment horizontal="center" vertical="center"/>
    </xf>
    <xf numFmtId="0" fontId="382" fillId="0" borderId="0" xfId="64" applyFont="1" applyAlignment="1">
      <alignment horizontal="left" vertical="center"/>
    </xf>
    <xf numFmtId="0" fontId="90" fillId="0" borderId="9" xfId="35" applyFont="1" applyBorder="1" applyAlignment="1">
      <alignment horizontal="center" vertical="center" wrapText="1"/>
    </xf>
    <xf numFmtId="0" fontId="90" fillId="0" borderId="45" xfId="35" applyFont="1" applyBorder="1" applyAlignment="1">
      <alignment horizontal="center" vertical="center" wrapText="1"/>
    </xf>
    <xf numFmtId="183" fontId="248" fillId="105" borderId="363" xfId="35" applyNumberFormat="1" applyFont="1" applyFill="1" applyBorder="1" applyAlignment="1">
      <alignment horizontal="center" vertical="center"/>
    </xf>
    <xf numFmtId="183" fontId="248" fillId="105" borderId="364" xfId="35" applyNumberFormat="1" applyFont="1" applyFill="1" applyBorder="1" applyAlignment="1">
      <alignment horizontal="center" vertical="center"/>
    </xf>
    <xf numFmtId="0" fontId="44" fillId="45" borderId="298" xfId="35" applyFont="1" applyFill="1" applyBorder="1" applyAlignment="1">
      <alignment horizontal="center" vertical="center" wrapText="1"/>
    </xf>
    <xf numFmtId="0" fontId="44" fillId="45" borderId="362" xfId="35" applyFont="1" applyFill="1" applyBorder="1" applyAlignment="1">
      <alignment horizontal="center" vertical="center" wrapText="1"/>
    </xf>
    <xf numFmtId="0" fontId="115" fillId="0" borderId="9" xfId="35" applyFont="1" applyBorder="1" applyAlignment="1">
      <alignment horizontal="center" vertical="center" wrapText="1"/>
    </xf>
    <xf numFmtId="0" fontId="115" fillId="0" borderId="45" xfId="35" applyFont="1" applyBorder="1" applyAlignment="1">
      <alignment horizontal="center" vertical="center" wrapText="1"/>
    </xf>
    <xf numFmtId="183" fontId="104" fillId="105" borderId="13" xfId="35" applyNumberFormat="1" applyFont="1" applyFill="1" applyBorder="1" applyAlignment="1">
      <alignment horizontal="center" vertical="center"/>
    </xf>
    <xf numFmtId="183" fontId="104" fillId="105" borderId="20" xfId="35" applyNumberFormat="1" applyFont="1" applyFill="1" applyBorder="1" applyAlignment="1">
      <alignment horizontal="center" vertical="center"/>
    </xf>
    <xf numFmtId="0" fontId="44" fillId="45" borderId="326" xfId="35" applyFont="1" applyFill="1" applyBorder="1" applyAlignment="1">
      <alignment horizontal="center" vertical="center" wrapText="1"/>
    </xf>
    <xf numFmtId="0" fontId="44" fillId="45" borderId="327" xfId="35" applyFont="1" applyFill="1" applyBorder="1" applyAlignment="1">
      <alignment horizontal="center" vertical="center" wrapText="1"/>
    </xf>
    <xf numFmtId="0" fontId="2" fillId="1311" borderId="223" xfId="95" applyFill="1" applyBorder="1" applyAlignment="1">
      <alignment horizontal="center" vertical="center" wrapText="1"/>
    </xf>
    <xf numFmtId="0" fontId="2" fillId="1311" borderId="226" xfId="95" applyFill="1" applyBorder="1" applyAlignment="1">
      <alignment horizontal="center" vertical="center" wrapText="1"/>
    </xf>
    <xf numFmtId="0" fontId="2" fillId="1311" borderId="0" xfId="95" applyFill="1" applyAlignment="1">
      <alignment horizontal="center" vertical="center" wrapText="1"/>
    </xf>
    <xf numFmtId="0" fontId="2" fillId="1311" borderId="20" xfId="95" applyFill="1" applyBorder="1" applyAlignment="1">
      <alignment horizontal="center" vertical="center" wrapText="1"/>
    </xf>
    <xf numFmtId="0" fontId="2" fillId="1313" borderId="223" xfId="95" applyFill="1" applyBorder="1" applyAlignment="1">
      <alignment horizontal="center" vertical="center" wrapText="1"/>
    </xf>
    <xf numFmtId="0" fontId="2" fillId="1313" borderId="226" xfId="95" applyFill="1" applyBorder="1" applyAlignment="1">
      <alignment horizontal="center" vertical="center" wrapText="1"/>
    </xf>
    <xf numFmtId="0" fontId="2" fillId="1313" borderId="0" xfId="95" applyFill="1" applyAlignment="1">
      <alignment horizontal="center" vertical="center" wrapText="1"/>
    </xf>
    <xf numFmtId="0" fontId="2" fillId="1313" borderId="20" xfId="95" applyFill="1" applyBorder="1" applyAlignment="1">
      <alignment horizontal="center" vertical="center" wrapText="1"/>
    </xf>
    <xf numFmtId="0" fontId="2" fillId="1314" borderId="223" xfId="95" applyFill="1" applyBorder="1" applyAlignment="1">
      <alignment horizontal="center" vertical="center" wrapText="1"/>
    </xf>
    <xf numFmtId="0" fontId="2" fillId="1314" borderId="226" xfId="95" applyFill="1" applyBorder="1" applyAlignment="1">
      <alignment horizontal="center" vertical="center" wrapText="1"/>
    </xf>
    <xf numFmtId="0" fontId="2" fillId="1314" borderId="0" xfId="95" applyFill="1" applyAlignment="1">
      <alignment horizontal="center" vertical="center" wrapText="1"/>
    </xf>
    <xf numFmtId="0" fontId="2" fillId="1314" borderId="20" xfId="95" applyFill="1" applyBorder="1" applyAlignment="1">
      <alignment horizontal="center" vertical="center" wrapText="1"/>
    </xf>
    <xf numFmtId="0" fontId="15" fillId="0" borderId="321" xfId="99" applyBorder="1" applyAlignment="1">
      <alignment horizontal="center" vertical="center"/>
    </xf>
    <xf numFmtId="0" fontId="15" fillId="0" borderId="153" xfId="99" applyBorder="1" applyAlignment="1">
      <alignment horizontal="center" vertical="center"/>
    </xf>
    <xf numFmtId="0" fontId="15" fillId="0" borderId="154" xfId="99" applyBorder="1" applyAlignment="1">
      <alignment horizontal="center" vertical="center"/>
    </xf>
    <xf numFmtId="0" fontId="15" fillId="0" borderId="32" xfId="99" applyBorder="1" applyAlignment="1">
      <alignment horizontal="center" vertical="center"/>
    </xf>
    <xf numFmtId="0" fontId="15" fillId="0" borderId="155" xfId="99" applyBorder="1" applyAlignment="1">
      <alignment horizontal="center" vertical="center"/>
    </xf>
    <xf numFmtId="0" fontId="15" fillId="0" borderId="54" xfId="99" applyBorder="1" applyAlignment="1">
      <alignment horizontal="center" vertical="center"/>
    </xf>
    <xf numFmtId="0" fontId="40" fillId="40" borderId="66" xfId="91" applyFont="1" applyFill="1" applyBorder="1" applyAlignment="1">
      <alignment horizontal="center" vertical="center" wrapText="1"/>
    </xf>
    <xf numFmtId="0" fontId="40" fillId="40" borderId="65" xfId="91" applyFont="1" applyFill="1" applyBorder="1" applyAlignment="1">
      <alignment horizontal="center" vertical="center" wrapText="1"/>
    </xf>
    <xf numFmtId="0" fontId="470" fillId="81" borderId="322" xfId="96" applyFont="1" applyFill="1" applyBorder="1" applyAlignment="1">
      <alignment horizontal="center" vertical="center"/>
    </xf>
    <xf numFmtId="0" fontId="470" fillId="81" borderId="323" xfId="96" applyFont="1" applyFill="1" applyBorder="1" applyAlignment="1">
      <alignment horizontal="center" vertical="center"/>
    </xf>
    <xf numFmtId="0" fontId="470" fillId="81" borderId="318" xfId="96" applyFont="1" applyFill="1" applyBorder="1" applyAlignment="1">
      <alignment horizontal="center" vertical="center"/>
    </xf>
    <xf numFmtId="0" fontId="194" fillId="128" borderId="223" xfId="64" applyFill="1" applyBorder="1" applyAlignment="1">
      <alignment horizontal="left" vertical="center"/>
    </xf>
    <xf numFmtId="0" fontId="194" fillId="128" borderId="226" xfId="64" applyFill="1" applyBorder="1" applyAlignment="1">
      <alignment horizontal="left" vertical="center"/>
    </xf>
    <xf numFmtId="0" fontId="480" fillId="35" borderId="9" xfId="99" applyFont="1" applyFill="1" applyBorder="1" applyAlignment="1">
      <alignment horizontal="center" vertical="center"/>
    </xf>
    <xf numFmtId="0" fontId="480" fillId="35" borderId="10" xfId="99" applyFont="1" applyFill="1" applyBorder="1" applyAlignment="1">
      <alignment horizontal="center" vertical="center"/>
    </xf>
    <xf numFmtId="0" fontId="480" fillId="35" borderId="45" xfId="99" applyFont="1" applyFill="1" applyBorder="1" applyAlignment="1">
      <alignment horizontal="center" vertical="center"/>
    </xf>
    <xf numFmtId="0" fontId="481" fillId="30" borderId="13" xfId="99" applyFont="1" applyFill="1" applyBorder="1" applyAlignment="1">
      <alignment horizontal="center" vertical="center" wrapText="1"/>
    </xf>
    <xf numFmtId="0" fontId="481" fillId="30" borderId="0" xfId="99" applyFont="1" applyFill="1" applyAlignment="1">
      <alignment horizontal="center" vertical="center" wrapText="1"/>
    </xf>
    <xf numFmtId="0" fontId="481" fillId="30" borderId="20" xfId="99" applyFont="1" applyFill="1" applyBorder="1" applyAlignment="1">
      <alignment horizontal="center" vertical="center" wrapText="1"/>
    </xf>
    <xf numFmtId="0" fontId="488" fillId="1315" borderId="223" xfId="99" applyFont="1" applyFill="1" applyBorder="1" applyAlignment="1">
      <alignment horizontal="center" vertical="center" wrapText="1"/>
    </xf>
    <xf numFmtId="0" fontId="488" fillId="1315" borderId="224" xfId="99" applyFont="1" applyFill="1" applyBorder="1" applyAlignment="1">
      <alignment horizontal="center" vertical="center" wrapText="1"/>
    </xf>
    <xf numFmtId="0" fontId="2" fillId="1312" borderId="223" xfId="95" applyFill="1" applyBorder="1" applyAlignment="1">
      <alignment horizontal="center" vertical="center" wrapText="1"/>
    </xf>
    <xf numFmtId="0" fontId="2" fillId="1312" borderId="226" xfId="95" applyFill="1" applyBorder="1" applyAlignment="1">
      <alignment horizontal="center" vertical="center" wrapText="1"/>
    </xf>
    <xf numFmtId="0" fontId="2" fillId="1312" borderId="0" xfId="95" applyFill="1" applyAlignment="1">
      <alignment horizontal="center" vertical="center" wrapText="1"/>
    </xf>
    <xf numFmtId="0" fontId="2" fillId="1312" borderId="20" xfId="95" applyFill="1" applyBorder="1" applyAlignment="1">
      <alignment horizontal="center" vertical="center" wrapText="1"/>
    </xf>
    <xf numFmtId="0" fontId="130" fillId="55" borderId="126" xfId="35" applyFont="1" applyFill="1" applyBorder="1" applyAlignment="1">
      <alignment horizontal="center" vertical="center"/>
    </xf>
    <xf numFmtId="0" fontId="154" fillId="48" borderId="125" xfId="35" applyFont="1" applyFill="1" applyBorder="1" applyAlignment="1">
      <alignment horizontal="right" vertical="center" wrapText="1"/>
    </xf>
    <xf numFmtId="0" fontId="154" fillId="48" borderId="310" xfId="35" applyFont="1" applyFill="1" applyBorder="1" applyAlignment="1">
      <alignment horizontal="right" vertical="center" wrapText="1"/>
    </xf>
    <xf numFmtId="0" fontId="104" fillId="105" borderId="13" xfId="35" applyFont="1" applyFill="1" applyBorder="1" applyAlignment="1">
      <alignment horizontal="center" vertical="center"/>
    </xf>
    <xf numFmtId="9" fontId="42" fillId="0" borderId="226" xfId="97" applyNumberFormat="1" applyFont="1" applyBorder="1" applyAlignment="1" applyProtection="1">
      <alignment horizontal="center" vertical="center"/>
      <protection locked="0"/>
    </xf>
    <xf numFmtId="9" fontId="42" fillId="0" borderId="225" xfId="97" applyNumberFormat="1" applyFont="1" applyBorder="1" applyAlignment="1" applyProtection="1">
      <alignment horizontal="center" vertical="center"/>
      <protection locked="0"/>
    </xf>
    <xf numFmtId="173" fontId="43" fillId="0" borderId="27" xfId="96" applyNumberFormat="1" applyFont="1" applyBorder="1" applyAlignment="1">
      <alignment horizontal="center" vertical="center"/>
    </xf>
    <xf numFmtId="173" fontId="43" fillId="0" borderId="13" xfId="96" applyNumberFormat="1" applyFont="1" applyBorder="1" applyAlignment="1">
      <alignment horizontal="center" vertical="center"/>
    </xf>
    <xf numFmtId="185" fontId="42" fillId="0" borderId="224" xfId="35" applyNumberFormat="1" applyFont="1" applyBorder="1" applyAlignment="1">
      <alignment horizontal="center" vertical="center"/>
    </xf>
    <xf numFmtId="185" fontId="42" fillId="0" borderId="187" xfId="35" applyNumberFormat="1" applyFont="1" applyBorder="1" applyAlignment="1">
      <alignment horizontal="center" vertical="center"/>
    </xf>
    <xf numFmtId="0" fontId="2" fillId="204" borderId="226" xfId="95" applyFill="1" applyBorder="1" applyAlignment="1">
      <alignment horizontal="center" vertical="center" wrapText="1"/>
    </xf>
    <xf numFmtId="0" fontId="2" fillId="204" borderId="20" xfId="95" applyFill="1" applyBorder="1" applyAlignment="1">
      <alignment horizontal="center" vertical="center" wrapText="1"/>
    </xf>
    <xf numFmtId="0" fontId="2" fillId="204" borderId="26" xfId="95" applyFill="1" applyBorder="1" applyAlignment="1">
      <alignment horizontal="center" vertical="center" wrapText="1"/>
    </xf>
    <xf numFmtId="0" fontId="143" fillId="103" borderId="309" xfId="35" applyFont="1" applyFill="1" applyBorder="1" applyAlignment="1">
      <alignment horizontal="right" vertical="center" wrapText="1"/>
    </xf>
    <xf numFmtId="0" fontId="143" fillId="103" borderId="157" xfId="35" applyFont="1" applyFill="1" applyBorder="1" applyAlignment="1">
      <alignment horizontal="right" vertical="center" wrapText="1"/>
    </xf>
    <xf numFmtId="0" fontId="104" fillId="105" borderId="295" xfId="35" applyFont="1" applyFill="1" applyBorder="1" applyAlignment="1">
      <alignment horizontal="center" vertical="center"/>
    </xf>
    <xf numFmtId="0" fontId="104" fillId="105" borderId="21" xfId="35" applyFont="1" applyFill="1" applyBorder="1" applyAlignment="1">
      <alignment horizontal="center" vertical="center"/>
    </xf>
    <xf numFmtId="9" fontId="42" fillId="0" borderId="296" xfId="97" applyNumberFormat="1" applyFont="1" applyBorder="1" applyAlignment="1" applyProtection="1">
      <alignment horizontal="center" vertical="center"/>
      <protection locked="0"/>
    </xf>
    <xf numFmtId="9" fontId="42" fillId="0" borderId="331" xfId="97" applyNumberFormat="1" applyFont="1" applyBorder="1" applyAlignment="1" applyProtection="1">
      <alignment horizontal="center" vertical="center"/>
      <protection locked="0"/>
    </xf>
    <xf numFmtId="173" fontId="43" fillId="0" borderId="21" xfId="96" applyNumberFormat="1" applyFont="1" applyBorder="1" applyAlignment="1">
      <alignment horizontal="center" vertical="center"/>
    </xf>
    <xf numFmtId="185" fontId="42" fillId="0" borderId="329" xfId="35" applyNumberFormat="1" applyFont="1" applyBorder="1" applyAlignment="1">
      <alignment horizontal="center" vertical="center"/>
    </xf>
    <xf numFmtId="0" fontId="154" fillId="48" borderId="223" xfId="35" applyFont="1" applyFill="1" applyBorder="1" applyAlignment="1">
      <alignment horizontal="left" vertical="center" wrapText="1"/>
    </xf>
    <xf numFmtId="0" fontId="154" fillId="48" borderId="224" xfId="35" applyFont="1" applyFill="1" applyBorder="1" applyAlignment="1">
      <alignment horizontal="left" vertical="center" wrapText="1"/>
    </xf>
    <xf numFmtId="0" fontId="154" fillId="48" borderId="44" xfId="35" applyFont="1" applyFill="1" applyBorder="1" applyAlignment="1">
      <alignment horizontal="left" vertical="center" wrapText="1"/>
    </xf>
    <xf numFmtId="0" fontId="154" fillId="48" borderId="47" xfId="35" applyFont="1" applyFill="1" applyBorder="1" applyAlignment="1">
      <alignment horizontal="left" vertical="center" wrapText="1"/>
    </xf>
    <xf numFmtId="0" fontId="130" fillId="55" borderId="13" xfId="35" applyFont="1" applyFill="1" applyBorder="1" applyAlignment="1">
      <alignment horizontal="center" vertical="center"/>
    </xf>
    <xf numFmtId="0" fontId="76" fillId="101" borderId="309" xfId="35" applyFont="1" applyFill="1" applyBorder="1" applyAlignment="1">
      <alignment horizontal="right" vertical="center" wrapText="1"/>
    </xf>
    <xf numFmtId="0" fontId="76" fillId="101" borderId="310" xfId="35" applyFont="1" applyFill="1" applyBorder="1" applyAlignment="1">
      <alignment horizontal="right" vertical="center" wrapText="1"/>
    </xf>
    <xf numFmtId="0" fontId="76" fillId="101" borderId="153" xfId="35" applyFont="1" applyFill="1" applyBorder="1" applyAlignment="1">
      <alignment horizontal="left" vertical="center" wrapText="1"/>
    </xf>
    <xf numFmtId="0" fontId="76" fillId="101" borderId="154" xfId="35" applyFont="1" applyFill="1" applyBorder="1" applyAlignment="1">
      <alignment horizontal="left" vertical="center" wrapText="1"/>
    </xf>
    <xf numFmtId="0" fontId="76" fillId="101" borderId="44" xfId="35" applyFont="1" applyFill="1" applyBorder="1" applyAlignment="1">
      <alignment horizontal="left" vertical="center" wrapText="1"/>
    </xf>
    <xf numFmtId="0" fontId="76" fillId="101" borderId="47" xfId="35" applyFont="1" applyFill="1" applyBorder="1" applyAlignment="1">
      <alignment horizontal="left" vertical="center" wrapText="1"/>
    </xf>
    <xf numFmtId="0" fontId="130" fillId="55" borderId="295" xfId="35" applyFont="1" applyFill="1" applyBorder="1" applyAlignment="1">
      <alignment horizontal="center" vertical="center"/>
    </xf>
    <xf numFmtId="0" fontId="130" fillId="55" borderId="297" xfId="35" applyFont="1" applyFill="1" applyBorder="1" applyAlignment="1">
      <alignment horizontal="center" vertical="center"/>
    </xf>
    <xf numFmtId="0" fontId="2" fillId="1313" borderId="26" xfId="95" applyFill="1" applyBorder="1" applyAlignment="1">
      <alignment horizontal="center" vertical="center" wrapText="1"/>
    </xf>
    <xf numFmtId="0" fontId="104" fillId="105" borderId="286" xfId="35" applyFont="1" applyFill="1" applyBorder="1" applyAlignment="1">
      <alignment horizontal="center" vertical="center"/>
    </xf>
    <xf numFmtId="0" fontId="104" fillId="105" borderId="126" xfId="35" applyFont="1" applyFill="1" applyBorder="1" applyAlignment="1">
      <alignment horizontal="center" vertical="center"/>
    </xf>
    <xf numFmtId="0" fontId="104" fillId="105" borderId="299" xfId="35" applyFont="1" applyFill="1" applyBorder="1" applyAlignment="1">
      <alignment horizontal="center" vertical="center"/>
    </xf>
    <xf numFmtId="0" fontId="104" fillId="105" borderId="284" xfId="35" applyFont="1" applyFill="1" applyBorder="1" applyAlignment="1">
      <alignment horizontal="center" vertical="center"/>
    </xf>
    <xf numFmtId="0" fontId="104" fillId="105" borderId="298" xfId="35" applyFont="1" applyFill="1" applyBorder="1" applyAlignment="1">
      <alignment horizontal="center" vertical="center"/>
    </xf>
    <xf numFmtId="0" fontId="130" fillId="55" borderId="286" xfId="35" applyFont="1" applyFill="1" applyBorder="1" applyAlignment="1">
      <alignment horizontal="center" vertical="center"/>
    </xf>
    <xf numFmtId="0" fontId="130" fillId="55" borderId="299" xfId="35" applyFont="1" applyFill="1" applyBorder="1" applyAlignment="1">
      <alignment horizontal="center" vertical="center"/>
    </xf>
    <xf numFmtId="0" fontId="143" fillId="103" borderId="153" xfId="35" applyFont="1" applyFill="1" applyBorder="1" applyAlignment="1">
      <alignment horizontal="left" vertical="center" wrapText="1"/>
    </xf>
    <xf numFmtId="0" fontId="143" fillId="103" borderId="154" xfId="35" applyFont="1" applyFill="1" applyBorder="1" applyAlignment="1">
      <alignment horizontal="left" vertical="center" wrapText="1"/>
    </xf>
    <xf numFmtId="0" fontId="143" fillId="103" borderId="267" xfId="35" applyFont="1" applyFill="1" applyBorder="1" applyAlignment="1">
      <alignment horizontal="left" vertical="center" wrapText="1"/>
    </xf>
    <xf numFmtId="0" fontId="143" fillId="103" borderId="22" xfId="35" applyFont="1" applyFill="1" applyBorder="1" applyAlignment="1">
      <alignment horizontal="left" vertical="center" wrapText="1"/>
    </xf>
    <xf numFmtId="0" fontId="95" fillId="98" borderId="309" xfId="35" applyFont="1" applyFill="1" applyBorder="1" applyAlignment="1">
      <alignment horizontal="right" vertical="center" wrapText="1"/>
    </xf>
    <xf numFmtId="0" fontId="95" fillId="98" borderId="310" xfId="35" applyFont="1" applyFill="1" applyBorder="1" applyAlignment="1">
      <alignment horizontal="right" vertical="center" wrapText="1"/>
    </xf>
    <xf numFmtId="0" fontId="95" fillId="98" borderId="153" xfId="35" applyFont="1" applyFill="1" applyBorder="1" applyAlignment="1">
      <alignment horizontal="left" vertical="center" wrapText="1"/>
    </xf>
    <xf numFmtId="0" fontId="95" fillId="98" borderId="154" xfId="35" applyFont="1" applyFill="1" applyBorder="1" applyAlignment="1">
      <alignment horizontal="left" vertical="center" wrapText="1"/>
    </xf>
    <xf numFmtId="0" fontId="95" fillId="98" borderId="44" xfId="35" applyFont="1" applyFill="1" applyBorder="1" applyAlignment="1">
      <alignment horizontal="left" vertical="center" wrapText="1"/>
    </xf>
    <xf numFmtId="0" fontId="95" fillId="98" borderId="47" xfId="35" applyFont="1" applyFill="1" applyBorder="1" applyAlignment="1">
      <alignment horizontal="left" vertical="center" wrapText="1"/>
    </xf>
    <xf numFmtId="0" fontId="104" fillId="105" borderId="304" xfId="35" applyFont="1" applyFill="1" applyBorder="1" applyAlignment="1">
      <alignment horizontal="center" vertical="center"/>
    </xf>
    <xf numFmtId="0" fontId="2" fillId="64" borderId="226" xfId="95" applyFill="1" applyBorder="1" applyAlignment="1">
      <alignment horizontal="center" vertical="center"/>
    </xf>
    <xf numFmtId="0" fontId="2" fillId="64" borderId="26" xfId="95" applyFill="1" applyBorder="1" applyAlignment="1">
      <alignment horizontal="center" vertical="center"/>
    </xf>
    <xf numFmtId="0" fontId="104" fillId="105" borderId="305" xfId="35" applyFont="1" applyFill="1" applyBorder="1" applyAlignment="1">
      <alignment horizontal="center" vertical="center"/>
    </xf>
    <xf numFmtId="0" fontId="130" fillId="55" borderId="305" xfId="35" applyFont="1" applyFill="1" applyBorder="1" applyAlignment="1">
      <alignment horizontal="center" vertical="center"/>
    </xf>
    <xf numFmtId="0" fontId="2" fillId="1311" borderId="26" xfId="95" applyFill="1" applyBorder="1" applyAlignment="1">
      <alignment horizontal="center" vertical="center" wrapText="1"/>
    </xf>
    <xf numFmtId="0" fontId="104" fillId="105" borderId="297" xfId="35" applyFont="1" applyFill="1" applyBorder="1" applyAlignment="1">
      <alignment horizontal="center" vertical="center"/>
    </xf>
    <xf numFmtId="0" fontId="235" fillId="53" borderId="186" xfId="96" applyFont="1" applyFill="1" applyBorder="1" applyAlignment="1">
      <alignment horizontal="center" vertical="center" wrapText="1"/>
    </xf>
    <xf numFmtId="0" fontId="235" fillId="53" borderId="0" xfId="96" applyFont="1" applyFill="1" applyAlignment="1">
      <alignment horizontal="center" vertical="center" wrapText="1"/>
    </xf>
    <xf numFmtId="0" fontId="53" fillId="78" borderId="186" xfId="35" quotePrefix="1" applyFont="1" applyFill="1" applyBorder="1" applyAlignment="1">
      <alignment horizontal="center" vertical="center"/>
    </xf>
    <xf numFmtId="0" fontId="469" fillId="45" borderId="0" xfId="95" applyFont="1" applyFill="1" applyAlignment="1">
      <alignment horizontal="center" vertical="center"/>
    </xf>
    <xf numFmtId="0" fontId="469" fillId="45" borderId="267" xfId="95" applyFont="1" applyFill="1" applyBorder="1" applyAlignment="1">
      <alignment horizontal="center" vertical="center"/>
    </xf>
    <xf numFmtId="0" fontId="52" fillId="81" borderId="13" xfId="35" quotePrefix="1" applyFont="1" applyFill="1" applyBorder="1" applyAlignment="1">
      <alignment horizontal="center" vertical="center"/>
    </xf>
    <xf numFmtId="0" fontId="52" fillId="81" borderId="187" xfId="35" quotePrefix="1" applyFont="1" applyFill="1" applyBorder="1" applyAlignment="1">
      <alignment horizontal="center" vertical="center"/>
    </xf>
    <xf numFmtId="0" fontId="470" fillId="53" borderId="268" xfId="96" applyFont="1" applyFill="1" applyBorder="1" applyAlignment="1">
      <alignment horizontal="center" vertical="center"/>
    </xf>
    <xf numFmtId="0" fontId="470" fillId="53" borderId="269" xfId="96" applyFont="1" applyFill="1" applyBorder="1" applyAlignment="1">
      <alignment horizontal="center" vertical="center"/>
    </xf>
    <xf numFmtId="183" fontId="104" fillId="25" borderId="270" xfId="35" applyNumberFormat="1" applyFont="1" applyFill="1" applyBorder="1" applyAlignment="1">
      <alignment horizontal="center" vertical="center"/>
    </xf>
    <xf numFmtId="183" fontId="104" fillId="25" borderId="271" xfId="35" applyNumberFormat="1" applyFont="1" applyFill="1" applyBorder="1" applyAlignment="1">
      <alignment horizontal="center" vertical="center"/>
    </xf>
    <xf numFmtId="0" fontId="104" fillId="45" borderId="271" xfId="35" applyFont="1" applyFill="1" applyBorder="1" applyAlignment="1">
      <alignment horizontal="left" vertical="center"/>
    </xf>
    <xf numFmtId="0" fontId="104" fillId="45" borderId="272" xfId="35" applyFont="1" applyFill="1" applyBorder="1" applyAlignment="1">
      <alignment horizontal="left" vertical="center"/>
    </xf>
    <xf numFmtId="0" fontId="235" fillId="53" borderId="13" xfId="96" applyFont="1" applyFill="1" applyBorder="1" applyAlignment="1">
      <alignment horizontal="center" vertical="center"/>
    </xf>
    <xf numFmtId="0" fontId="115" fillId="45" borderId="273" xfId="35" applyFont="1" applyFill="1" applyBorder="1" applyAlignment="1">
      <alignment horizontal="center" vertical="center" wrapText="1"/>
    </xf>
    <xf numFmtId="0" fontId="115" fillId="45" borderId="81" xfId="35" applyFont="1" applyFill="1" applyBorder="1" applyAlignment="1">
      <alignment horizontal="center" vertical="center" wrapText="1"/>
    </xf>
    <xf numFmtId="0" fontId="115" fillId="45" borderId="13" xfId="35" applyFont="1" applyFill="1" applyBorder="1" applyAlignment="1">
      <alignment horizontal="center" vertical="center" wrapText="1"/>
    </xf>
    <xf numFmtId="0" fontId="115" fillId="45" borderId="83" xfId="35" applyFont="1" applyFill="1" applyBorder="1" applyAlignment="1">
      <alignment horizontal="center" vertical="center" wrapText="1"/>
    </xf>
    <xf numFmtId="184" fontId="91" fillId="25" borderId="274" xfId="35" applyNumberFormat="1" applyFont="1" applyFill="1" applyBorder="1" applyAlignment="1">
      <alignment horizontal="center" vertical="center"/>
    </xf>
    <xf numFmtId="184" fontId="91" fillId="25" borderId="275" xfId="35" applyNumberFormat="1" applyFont="1" applyFill="1" applyBorder="1" applyAlignment="1">
      <alignment horizontal="center" vertical="center"/>
    </xf>
    <xf numFmtId="184" fontId="91" fillId="25" borderId="277" xfId="35" applyNumberFormat="1" applyFont="1" applyFill="1" applyBorder="1" applyAlignment="1">
      <alignment horizontal="center" vertical="center"/>
    </xf>
    <xf numFmtId="184" fontId="91" fillId="25" borderId="278" xfId="35" applyNumberFormat="1" applyFont="1" applyFill="1" applyBorder="1" applyAlignment="1">
      <alignment horizontal="center" vertical="center"/>
    </xf>
    <xf numFmtId="0" fontId="91" fillId="0" borderId="275" xfId="35" applyFont="1" applyBorder="1" applyAlignment="1">
      <alignment horizontal="left" vertical="center"/>
    </xf>
    <xf numFmtId="0" fontId="91" fillId="0" borderId="276" xfId="35" applyFont="1" applyBorder="1" applyAlignment="1">
      <alignment horizontal="left" vertical="center"/>
    </xf>
    <xf numFmtId="0" fontId="91" fillId="0" borderId="278" xfId="35" applyFont="1" applyBorder="1" applyAlignment="1">
      <alignment horizontal="left" vertical="center"/>
    </xf>
    <xf numFmtId="0" fontId="91" fillId="0" borderId="279" xfId="35" applyFont="1" applyBorder="1" applyAlignment="1">
      <alignment horizontal="left" vertical="center"/>
    </xf>
    <xf numFmtId="0" fontId="473" fillId="45" borderId="273" xfId="35" applyFont="1" applyFill="1" applyBorder="1" applyAlignment="1">
      <alignment horizontal="center" vertical="center" wrapText="1"/>
    </xf>
    <xf numFmtId="0" fontId="473" fillId="45" borderId="81" xfId="35" applyFont="1" applyFill="1" applyBorder="1" applyAlignment="1">
      <alignment horizontal="center" vertical="center" wrapText="1"/>
    </xf>
    <xf numFmtId="0" fontId="473" fillId="45" borderId="13" xfId="35" applyFont="1" applyFill="1" applyBorder="1" applyAlignment="1">
      <alignment horizontal="center" vertical="center" wrapText="1"/>
    </xf>
    <xf numFmtId="0" fontId="473" fillId="45" borderId="83" xfId="35" applyFont="1" applyFill="1" applyBorder="1" applyAlignment="1">
      <alignment horizontal="center" vertical="center" wrapText="1"/>
    </xf>
    <xf numFmtId="183" fontId="104" fillId="105" borderId="83" xfId="35" applyNumberFormat="1" applyFont="1" applyFill="1" applyBorder="1" applyAlignment="1">
      <alignment horizontal="center" vertical="center"/>
    </xf>
    <xf numFmtId="183" fontId="76" fillId="92" borderId="24" xfId="35" applyNumberFormat="1" applyFont="1" applyFill="1" applyBorder="1" applyAlignment="1">
      <alignment horizontal="center" vertical="center"/>
    </xf>
    <xf numFmtId="183" fontId="76" fillId="92" borderId="267" xfId="35" applyNumberFormat="1" applyFont="1" applyFill="1" applyBorder="1" applyAlignment="1">
      <alignment horizontal="center" vertical="center"/>
    </xf>
    <xf numFmtId="0" fontId="76" fillId="92" borderId="267" xfId="35" applyFont="1" applyFill="1" applyBorder="1" applyAlignment="1">
      <alignment horizontal="left" vertical="center"/>
    </xf>
    <xf numFmtId="0" fontId="76" fillId="92" borderId="26" xfId="35" applyFont="1" applyFill="1" applyBorder="1" applyAlignment="1">
      <alignment horizontal="left" vertical="center"/>
    </xf>
    <xf numFmtId="183" fontId="130" fillId="105" borderId="13" xfId="35" applyNumberFormat="1" applyFont="1" applyFill="1" applyBorder="1" applyAlignment="1">
      <alignment horizontal="center" vertical="center"/>
    </xf>
    <xf numFmtId="183" fontId="130" fillId="105" borderId="83" xfId="35" applyNumberFormat="1" applyFont="1" applyFill="1" applyBorder="1" applyAlignment="1">
      <alignment horizontal="center" vertical="center"/>
    </xf>
    <xf numFmtId="0" fontId="508" fillId="45" borderId="273" xfId="35" applyFont="1" applyFill="1" applyBorder="1" applyAlignment="1">
      <alignment horizontal="center" vertical="center" wrapText="1"/>
    </xf>
    <xf numFmtId="0" fontId="508" fillId="45" borderId="280" xfId="35" applyFont="1" applyFill="1" applyBorder="1" applyAlignment="1">
      <alignment horizontal="center" vertical="center" wrapText="1"/>
    </xf>
    <xf numFmtId="0" fontId="44" fillId="45" borderId="273" xfId="35" applyFont="1" applyFill="1" applyBorder="1" applyAlignment="1">
      <alignment horizontal="center" vertical="center" wrapText="1"/>
    </xf>
    <xf numFmtId="0" fontId="44" fillId="45" borderId="280" xfId="35" applyFont="1" applyFill="1" applyBorder="1" applyAlignment="1">
      <alignment horizontal="center" vertical="center" wrapText="1"/>
    </xf>
    <xf numFmtId="0" fontId="470" fillId="81" borderId="222" xfId="35" applyFont="1" applyFill="1" applyBorder="1" applyAlignment="1">
      <alignment horizontal="center" vertical="center"/>
    </xf>
    <xf numFmtId="0" fontId="470" fillId="81" borderId="186" xfId="35" applyFont="1" applyFill="1" applyBorder="1" applyAlignment="1">
      <alignment horizontal="center" vertical="center"/>
    </xf>
    <xf numFmtId="0" fontId="159" fillId="81" borderId="186" xfId="100" applyFont="1" applyFill="1" applyBorder="1" applyAlignment="1">
      <alignment horizontal="center" vertical="center"/>
    </xf>
    <xf numFmtId="0" fontId="159" fillId="81" borderId="0" xfId="100" applyFont="1" applyFill="1" applyAlignment="1">
      <alignment horizontal="center" vertical="center"/>
    </xf>
    <xf numFmtId="0" fontId="39" fillId="45" borderId="0" xfId="35" applyFont="1" applyFill="1" applyAlignment="1">
      <alignment horizontal="right" vertical="center"/>
    </xf>
    <xf numFmtId="183" fontId="39" fillId="25" borderId="0" xfId="35" applyNumberFormat="1" applyFont="1" applyFill="1" applyAlignment="1">
      <alignment horizontal="center" vertical="center"/>
    </xf>
    <xf numFmtId="0" fontId="494" fillId="0" borderId="0" xfId="35" applyFont="1" applyAlignment="1">
      <alignment horizontal="right" vertical="center"/>
    </xf>
    <xf numFmtId="184" fontId="494" fillId="25" borderId="0" xfId="35" applyNumberFormat="1" applyFont="1" applyFill="1" applyAlignment="1">
      <alignment horizontal="center" vertical="center"/>
    </xf>
    <xf numFmtId="0" fontId="64" fillId="92" borderId="0" xfId="35" applyFont="1" applyFill="1" applyAlignment="1">
      <alignment horizontal="right" vertical="center"/>
    </xf>
    <xf numFmtId="183" fontId="58" fillId="92" borderId="0" xfId="35" applyNumberFormat="1" applyFont="1" applyFill="1" applyAlignment="1">
      <alignment horizontal="center" vertical="center"/>
    </xf>
    <xf numFmtId="0" fontId="70" fillId="81" borderId="20" xfId="35" applyFont="1" applyFill="1" applyBorder="1" applyAlignment="1">
      <alignment horizontal="center" vertical="center"/>
    </xf>
    <xf numFmtId="0" fontId="53" fillId="78" borderId="13" xfId="35" quotePrefix="1" applyFont="1" applyFill="1" applyBorder="1" applyAlignment="1">
      <alignment horizontal="center" vertical="center" wrapText="1"/>
    </xf>
    <xf numFmtId="0" fontId="53" fillId="78" borderId="187" xfId="35" quotePrefix="1" applyFont="1" applyFill="1" applyBorder="1" applyAlignment="1">
      <alignment horizontal="center" vertical="center" wrapText="1"/>
    </xf>
    <xf numFmtId="183" fontId="61" fillId="105" borderId="0" xfId="35" applyNumberFormat="1" applyFont="1" applyFill="1" applyAlignment="1">
      <alignment horizontal="center" vertical="center"/>
    </xf>
    <xf numFmtId="183" fontId="61" fillId="105" borderId="20" xfId="35" applyNumberFormat="1" applyFont="1" applyFill="1" applyBorder="1" applyAlignment="1">
      <alignment horizontal="center" vertical="center"/>
    </xf>
    <xf numFmtId="183" fontId="61" fillId="105" borderId="13" xfId="35" applyNumberFormat="1" applyFont="1" applyFill="1" applyBorder="1" applyAlignment="1">
      <alignment horizontal="center" vertical="center"/>
    </xf>
    <xf numFmtId="183" fontId="61" fillId="105" borderId="187" xfId="35" applyNumberFormat="1" applyFont="1" applyFill="1" applyBorder="1" applyAlignment="1">
      <alignment horizontal="center" vertical="center"/>
    </xf>
    <xf numFmtId="0" fontId="70" fillId="123" borderId="267" xfId="35" quotePrefix="1" applyFont="1" applyFill="1" applyBorder="1" applyAlignment="1">
      <alignment horizontal="center" vertical="center"/>
    </xf>
    <xf numFmtId="0" fontId="48" fillId="78" borderId="21" xfId="35" quotePrefix="1" applyFont="1" applyFill="1" applyBorder="1" applyAlignment="1">
      <alignment horizontal="center" vertical="center"/>
    </xf>
    <xf numFmtId="0" fontId="48" fillId="78" borderId="329" xfId="35" quotePrefix="1" applyFont="1" applyFill="1" applyBorder="1" applyAlignment="1">
      <alignment horizontal="center" vertical="center"/>
    </xf>
    <xf numFmtId="0" fontId="159" fillId="57" borderId="29" xfId="35" applyFont="1" applyFill="1" applyBorder="1" applyAlignment="1">
      <alignment horizontal="right" vertical="center" wrapText="1"/>
    </xf>
    <xf numFmtId="173" fontId="60" fillId="57" borderId="338" xfId="96" applyNumberFormat="1" applyFont="1" applyFill="1" applyBorder="1" applyAlignment="1">
      <alignment horizontal="center" vertical="center"/>
    </xf>
    <xf numFmtId="173" fontId="60" fillId="57" borderId="52" xfId="96" applyNumberFormat="1" applyFont="1" applyFill="1" applyBorder="1" applyAlignment="1">
      <alignment horizontal="center" vertical="center"/>
    </xf>
    <xf numFmtId="185" fontId="108" fillId="57" borderId="339" xfId="35" applyNumberFormat="1" applyFont="1" applyFill="1" applyBorder="1" applyAlignment="1">
      <alignment horizontal="left" vertical="center"/>
    </xf>
    <xf numFmtId="185" fontId="108" fillId="57" borderId="342" xfId="35" applyNumberFormat="1" applyFont="1" applyFill="1" applyBorder="1" applyAlignment="1">
      <alignment horizontal="left" vertical="center"/>
    </xf>
    <xf numFmtId="173" fontId="60" fillId="57" borderId="223" xfId="96" applyNumberFormat="1" applyFont="1" applyFill="1" applyBorder="1" applyAlignment="1">
      <alignment horizontal="center" vertical="center"/>
    </xf>
    <xf numFmtId="173" fontId="60" fillId="57" borderId="0" xfId="96" applyNumberFormat="1" applyFont="1" applyFill="1" applyAlignment="1">
      <alignment horizontal="center" vertical="center"/>
    </xf>
    <xf numFmtId="185" fontId="108" fillId="57" borderId="340" xfId="35" applyNumberFormat="1" applyFont="1" applyFill="1" applyBorder="1" applyAlignment="1">
      <alignment horizontal="left" vertical="center"/>
    </xf>
    <xf numFmtId="185" fontId="108" fillId="57" borderId="343" xfId="35" applyNumberFormat="1" applyFont="1" applyFill="1" applyBorder="1" applyAlignment="1">
      <alignment horizontal="left" vertical="center"/>
    </xf>
    <xf numFmtId="190" fontId="104" fillId="55" borderId="341" xfId="35" applyNumberFormat="1" applyFont="1" applyFill="1" applyBorder="1" applyAlignment="1">
      <alignment horizontal="center" vertical="center"/>
    </xf>
    <xf numFmtId="190" fontId="104" fillId="55" borderId="106" xfId="35" applyNumberFormat="1" applyFont="1" applyFill="1" applyBorder="1" applyAlignment="1">
      <alignment horizontal="center" vertical="center"/>
    </xf>
    <xf numFmtId="191" fontId="498" fillId="55" borderId="341" xfId="35" quotePrefix="1" applyNumberFormat="1" applyFont="1" applyFill="1" applyBorder="1" applyAlignment="1">
      <alignment horizontal="center" vertical="center"/>
    </xf>
    <xf numFmtId="191" fontId="498" fillId="55" borderId="106" xfId="35" quotePrefix="1" applyNumberFormat="1" applyFont="1" applyFill="1" applyBorder="1" applyAlignment="1">
      <alignment horizontal="center" vertical="center"/>
    </xf>
    <xf numFmtId="0" fontId="497" fillId="105" borderId="341" xfId="35" quotePrefix="1" applyFont="1" applyFill="1" applyBorder="1" applyAlignment="1">
      <alignment horizontal="center" vertical="center"/>
    </xf>
    <xf numFmtId="0" fontId="497" fillId="105" borderId="106" xfId="35" quotePrefix="1" applyFont="1" applyFill="1" applyBorder="1" applyAlignment="1">
      <alignment horizontal="center" vertical="center"/>
    </xf>
    <xf numFmtId="0" fontId="497" fillId="105" borderId="341" xfId="35" applyFont="1" applyFill="1" applyBorder="1" applyAlignment="1">
      <alignment horizontal="center" vertical="center"/>
    </xf>
    <xf numFmtId="0" fontId="497" fillId="105" borderId="106" xfId="35" applyFont="1" applyFill="1" applyBorder="1" applyAlignment="1">
      <alignment horizontal="center" vertical="center"/>
    </xf>
    <xf numFmtId="0" fontId="1" fillId="1311" borderId="223" xfId="100" applyFill="1" applyBorder="1" applyAlignment="1">
      <alignment horizontal="center" vertical="center" wrapText="1"/>
    </xf>
    <xf numFmtId="0" fontId="1" fillId="1311" borderId="224" xfId="100" applyFill="1" applyBorder="1" applyAlignment="1">
      <alignment horizontal="center" vertical="center" wrapText="1"/>
    </xf>
    <xf numFmtId="0" fontId="1" fillId="1311" borderId="0" xfId="100" applyFill="1" applyAlignment="1">
      <alignment horizontal="center" vertical="center" wrapText="1"/>
    </xf>
    <xf numFmtId="0" fontId="1" fillId="1311" borderId="187" xfId="100" applyFill="1" applyBorder="1" applyAlignment="1">
      <alignment horizontal="center" vertical="center" wrapText="1"/>
    </xf>
    <xf numFmtId="0" fontId="1" fillId="1311" borderId="267" xfId="100" applyFill="1" applyBorder="1" applyAlignment="1">
      <alignment horizontal="center" vertical="center" wrapText="1"/>
    </xf>
    <xf numFmtId="0" fontId="1" fillId="1311" borderId="329" xfId="100" applyFill="1" applyBorder="1" applyAlignment="1">
      <alignment horizontal="center" vertical="center" wrapText="1"/>
    </xf>
    <xf numFmtId="173" fontId="43" fillId="77" borderId="52" xfId="96" applyNumberFormat="1" applyFont="1" applyFill="1" applyBorder="1" applyAlignment="1">
      <alignment horizontal="center" vertical="center"/>
    </xf>
    <xf numFmtId="185" fontId="42" fillId="77" borderId="187" xfId="35" applyNumberFormat="1" applyFont="1" applyFill="1" applyBorder="1" applyAlignment="1">
      <alignment horizontal="left" vertical="center"/>
    </xf>
    <xf numFmtId="173" fontId="43" fillId="77" borderId="0" xfId="96" applyNumberFormat="1" applyFont="1" applyFill="1" applyAlignment="1">
      <alignment horizontal="center" vertical="center"/>
    </xf>
    <xf numFmtId="173" fontId="43" fillId="77" borderId="186" xfId="96" applyNumberFormat="1" applyFont="1" applyFill="1" applyBorder="1" applyAlignment="1">
      <alignment horizontal="center" vertical="center"/>
    </xf>
    <xf numFmtId="173" fontId="43" fillId="77" borderId="0" xfId="96" applyNumberFormat="1" applyFont="1" applyFill="1" applyBorder="1" applyAlignment="1">
      <alignment horizontal="center" vertical="center"/>
    </xf>
    <xf numFmtId="185" fontId="42" fillId="77" borderId="343" xfId="35" applyNumberFormat="1" applyFont="1" applyFill="1" applyBorder="1" applyAlignment="1">
      <alignment horizontal="left" vertical="center"/>
    </xf>
    <xf numFmtId="173" fontId="43" fillId="77" borderId="346" xfId="96" applyNumberFormat="1" applyFont="1" applyFill="1" applyBorder="1" applyAlignment="1">
      <alignment horizontal="center" vertical="center"/>
    </xf>
    <xf numFmtId="173" fontId="43" fillId="64" borderId="52" xfId="96" applyNumberFormat="1" applyFont="1" applyFill="1" applyBorder="1" applyAlignment="1">
      <alignment horizontal="center" vertical="center"/>
    </xf>
    <xf numFmtId="185" fontId="42" fillId="64" borderId="187" xfId="35" applyNumberFormat="1" applyFont="1" applyFill="1" applyBorder="1" applyAlignment="1">
      <alignment horizontal="left" vertical="center"/>
    </xf>
    <xf numFmtId="173" fontId="43" fillId="64" borderId="0" xfId="96" applyNumberFormat="1" applyFont="1" applyFill="1" applyAlignment="1">
      <alignment horizontal="center" vertical="center"/>
    </xf>
    <xf numFmtId="173" fontId="43" fillId="64" borderId="186" xfId="96" applyNumberFormat="1" applyFont="1" applyFill="1" applyBorder="1" applyAlignment="1">
      <alignment horizontal="center" vertical="center"/>
    </xf>
    <xf numFmtId="173" fontId="43" fillId="64" borderId="346" xfId="96" applyNumberFormat="1" applyFont="1" applyFill="1" applyBorder="1" applyAlignment="1">
      <alignment horizontal="center" vertical="center"/>
    </xf>
    <xf numFmtId="185" fontId="42" fillId="64" borderId="343" xfId="35" applyNumberFormat="1" applyFont="1" applyFill="1" applyBorder="1" applyAlignment="1">
      <alignment horizontal="left" vertical="center"/>
    </xf>
    <xf numFmtId="0" fontId="497" fillId="105" borderId="57" xfId="35" quotePrefix="1" applyFont="1" applyFill="1" applyBorder="1" applyAlignment="1">
      <alignment horizontal="center" vertical="center"/>
    </xf>
    <xf numFmtId="0" fontId="497" fillId="105" borderId="58" xfId="35" quotePrefix="1" applyFont="1" applyFill="1" applyBorder="1" applyAlignment="1">
      <alignment horizontal="center" vertical="center"/>
    </xf>
    <xf numFmtId="190" fontId="104" fillId="55" borderId="57" xfId="35" applyNumberFormat="1" applyFont="1" applyFill="1" applyBorder="1" applyAlignment="1">
      <alignment horizontal="center" vertical="center"/>
    </xf>
    <xf numFmtId="191" fontId="498" fillId="55" borderId="57" xfId="35" quotePrefix="1" applyNumberFormat="1" applyFont="1" applyFill="1" applyBorder="1" applyAlignment="1">
      <alignment horizontal="center" vertical="center"/>
    </xf>
    <xf numFmtId="0" fontId="1" fillId="64" borderId="223" xfId="100" applyFill="1" applyBorder="1" applyAlignment="1">
      <alignment horizontal="center" vertical="center"/>
    </xf>
    <xf numFmtId="0" fontId="1" fillId="64" borderId="224" xfId="100" applyFill="1" applyBorder="1" applyAlignment="1">
      <alignment horizontal="center" vertical="center"/>
    </xf>
    <xf numFmtId="0" fontId="1" fillId="64" borderId="267" xfId="100" applyFill="1" applyBorder="1" applyAlignment="1">
      <alignment horizontal="center" vertical="center"/>
    </xf>
    <xf numFmtId="0" fontId="1" fillId="64" borderId="329" xfId="100" applyFill="1" applyBorder="1" applyAlignment="1">
      <alignment horizontal="center" vertical="center"/>
    </xf>
    <xf numFmtId="173" fontId="501" fillId="48" borderId="320" xfId="96" applyNumberFormat="1" applyFont="1" applyFill="1" applyBorder="1" applyAlignment="1">
      <alignment horizontal="center" vertical="center"/>
    </xf>
    <xf numFmtId="173" fontId="501" fillId="48" borderId="52" xfId="96" applyNumberFormat="1" applyFont="1" applyFill="1" applyBorder="1" applyAlignment="1">
      <alignment horizontal="center" vertical="center"/>
    </xf>
    <xf numFmtId="173" fontId="501" fillId="48" borderId="74" xfId="96" applyNumberFormat="1" applyFont="1" applyFill="1" applyBorder="1" applyAlignment="1">
      <alignment horizontal="center" vertical="center"/>
    </xf>
    <xf numFmtId="185" fontId="502" fillId="48" borderId="333" xfId="35" applyNumberFormat="1" applyFont="1" applyFill="1" applyBorder="1" applyAlignment="1">
      <alignment horizontal="left" vertical="center"/>
    </xf>
    <xf numFmtId="185" fontId="502" fillId="48" borderId="187" xfId="35" applyNumberFormat="1" applyFont="1" applyFill="1" applyBorder="1" applyAlignment="1">
      <alignment horizontal="left" vertical="center"/>
    </xf>
    <xf numFmtId="185" fontId="502" fillId="48" borderId="47" xfId="35" applyNumberFormat="1" applyFont="1" applyFill="1" applyBorder="1" applyAlignment="1">
      <alignment horizontal="left" vertical="center"/>
    </xf>
    <xf numFmtId="173" fontId="501" fillId="48" borderId="332" xfId="96" applyNumberFormat="1" applyFont="1" applyFill="1" applyBorder="1" applyAlignment="1">
      <alignment horizontal="center" vertical="center"/>
    </xf>
    <xf numFmtId="173" fontId="501" fillId="48" borderId="0" xfId="96" applyNumberFormat="1" applyFont="1" applyFill="1" applyBorder="1" applyAlignment="1">
      <alignment horizontal="center" vertical="center"/>
    </xf>
    <xf numFmtId="173" fontId="501" fillId="48" borderId="44" xfId="96" applyNumberFormat="1" applyFont="1" applyFill="1" applyBorder="1" applyAlignment="1">
      <alignment horizontal="center" vertical="center"/>
    </xf>
    <xf numFmtId="173" fontId="501" fillId="48" borderId="349" xfId="96" applyNumberFormat="1" applyFont="1" applyFill="1" applyBorder="1" applyAlignment="1">
      <alignment horizontal="center" vertical="center"/>
    </xf>
    <xf numFmtId="173" fontId="501" fillId="48" borderId="186" xfId="96" applyNumberFormat="1" applyFont="1" applyFill="1" applyBorder="1" applyAlignment="1">
      <alignment horizontal="center" vertical="center"/>
    </xf>
    <xf numFmtId="173" fontId="501" fillId="48" borderId="46" xfId="96" applyNumberFormat="1" applyFont="1" applyFill="1" applyBorder="1" applyAlignment="1">
      <alignment horizontal="center" vertical="center"/>
    </xf>
    <xf numFmtId="173" fontId="501" fillId="48" borderId="351" xfId="96" applyNumberFormat="1" applyFont="1" applyFill="1" applyBorder="1" applyAlignment="1">
      <alignment horizontal="center" vertical="center"/>
    </xf>
    <xf numFmtId="173" fontId="501" fillId="48" borderId="346" xfId="96" applyNumberFormat="1" applyFont="1" applyFill="1" applyBorder="1" applyAlignment="1">
      <alignment horizontal="center" vertical="center"/>
    </xf>
    <xf numFmtId="173" fontId="501" fillId="48" borderId="353" xfId="96" applyNumberFormat="1" applyFont="1" applyFill="1" applyBorder="1" applyAlignment="1">
      <alignment horizontal="center" vertical="center"/>
    </xf>
    <xf numFmtId="185" fontId="502" fillId="48" borderId="350" xfId="35" applyNumberFormat="1" applyFont="1" applyFill="1" applyBorder="1" applyAlignment="1">
      <alignment horizontal="left" vertical="center"/>
    </xf>
    <xf numFmtId="185" fontId="502" fillId="48" borderId="343" xfId="35" applyNumberFormat="1" applyFont="1" applyFill="1" applyBorder="1" applyAlignment="1">
      <alignment horizontal="left" vertical="center"/>
    </xf>
    <xf numFmtId="185" fontId="502" fillId="48" borderId="352" xfId="35" applyNumberFormat="1" applyFont="1" applyFill="1" applyBorder="1" applyAlignment="1">
      <alignment horizontal="left" vertical="center"/>
    </xf>
    <xf numFmtId="190" fontId="104" fillId="55" borderId="161" xfId="35" applyNumberFormat="1" applyFont="1" applyFill="1" applyBorder="1" applyAlignment="1">
      <alignment horizontal="center" vertical="center"/>
    </xf>
    <xf numFmtId="190" fontId="104" fillId="55" borderId="345" xfId="35" applyNumberFormat="1" applyFont="1" applyFill="1" applyBorder="1" applyAlignment="1">
      <alignment horizontal="center" vertical="center"/>
    </xf>
    <xf numFmtId="0" fontId="1" fillId="1312" borderId="223" xfId="100" applyFill="1" applyBorder="1" applyAlignment="1">
      <alignment horizontal="center" vertical="center" wrapText="1"/>
    </xf>
    <xf numFmtId="0" fontId="1" fillId="1312" borderId="224" xfId="100" applyFill="1" applyBorder="1" applyAlignment="1">
      <alignment horizontal="center" vertical="center" wrapText="1"/>
    </xf>
    <xf numFmtId="0" fontId="1" fillId="1312" borderId="0" xfId="100" applyFill="1" applyAlignment="1">
      <alignment horizontal="center" vertical="center" wrapText="1"/>
    </xf>
    <xf numFmtId="0" fontId="1" fillId="1312" borderId="187" xfId="100" applyFill="1" applyBorder="1" applyAlignment="1">
      <alignment horizontal="center" vertical="center" wrapText="1"/>
    </xf>
    <xf numFmtId="0" fontId="1" fillId="1312" borderId="267" xfId="100" applyFill="1" applyBorder="1" applyAlignment="1">
      <alignment horizontal="center" vertical="center" wrapText="1"/>
    </xf>
    <xf numFmtId="0" fontId="1" fillId="1312" borderId="329" xfId="100" applyFill="1" applyBorder="1" applyAlignment="1">
      <alignment horizontal="center" vertical="center" wrapText="1"/>
    </xf>
    <xf numFmtId="173" fontId="111" fillId="61" borderId="52" xfId="96" applyNumberFormat="1" applyFont="1" applyFill="1" applyBorder="1" applyAlignment="1">
      <alignment horizontal="center" vertical="center"/>
    </xf>
    <xf numFmtId="173" fontId="111" fillId="61" borderId="74" xfId="96" applyNumberFormat="1" applyFont="1" applyFill="1" applyBorder="1" applyAlignment="1">
      <alignment horizontal="center" vertical="center"/>
    </xf>
    <xf numFmtId="185" fontId="145" fillId="61" borderId="187" xfId="35" applyNumberFormat="1" applyFont="1" applyFill="1" applyBorder="1" applyAlignment="1">
      <alignment horizontal="left" vertical="center"/>
    </xf>
    <xf numFmtId="185" fontId="145" fillId="61" borderId="47" xfId="35" applyNumberFormat="1" applyFont="1" applyFill="1" applyBorder="1" applyAlignment="1">
      <alignment horizontal="left" vertical="center"/>
    </xf>
    <xf numFmtId="173" fontId="111" fillId="61" borderId="0" xfId="96" applyNumberFormat="1" applyFont="1" applyFill="1" applyBorder="1" applyAlignment="1">
      <alignment horizontal="center" vertical="center"/>
    </xf>
    <xf numFmtId="173" fontId="111" fillId="61" borderId="44" xfId="96" applyNumberFormat="1" applyFont="1" applyFill="1" applyBorder="1" applyAlignment="1">
      <alignment horizontal="center" vertical="center"/>
    </xf>
    <xf numFmtId="173" fontId="111" fillId="61" borderId="186" xfId="96" applyNumberFormat="1" applyFont="1" applyFill="1" applyBorder="1" applyAlignment="1">
      <alignment horizontal="center" vertical="center"/>
    </xf>
    <xf numFmtId="173" fontId="111" fillId="61" borderId="46" xfId="96" applyNumberFormat="1" applyFont="1" applyFill="1" applyBorder="1" applyAlignment="1">
      <alignment horizontal="center" vertical="center"/>
    </xf>
    <xf numFmtId="173" fontId="111" fillId="61" borderId="346" xfId="96" applyNumberFormat="1" applyFont="1" applyFill="1" applyBorder="1" applyAlignment="1">
      <alignment horizontal="center" vertical="center"/>
    </xf>
    <xf numFmtId="173" fontId="111" fillId="61" borderId="353" xfId="96" applyNumberFormat="1" applyFont="1" applyFill="1" applyBorder="1" applyAlignment="1">
      <alignment horizontal="center" vertical="center"/>
    </xf>
    <xf numFmtId="185" fontId="145" fillId="61" borderId="343" xfId="35" applyNumberFormat="1" applyFont="1" applyFill="1" applyBorder="1" applyAlignment="1">
      <alignment horizontal="left" vertical="center"/>
    </xf>
    <xf numFmtId="185" fontId="145" fillId="61" borderId="352" xfId="35" applyNumberFormat="1" applyFont="1" applyFill="1" applyBorder="1" applyAlignment="1">
      <alignment horizontal="left" vertical="center"/>
    </xf>
    <xf numFmtId="173" fontId="43" fillId="61" borderId="52" xfId="96" applyNumberFormat="1" applyFont="1" applyFill="1" applyBorder="1" applyAlignment="1">
      <alignment horizontal="center" vertical="center"/>
    </xf>
    <xf numFmtId="185" fontId="42" fillId="61" borderId="187" xfId="35" applyNumberFormat="1" applyFont="1" applyFill="1" applyBorder="1" applyAlignment="1">
      <alignment horizontal="left" vertical="center"/>
    </xf>
    <xf numFmtId="173" fontId="43" fillId="61" borderId="0" xfId="96" applyNumberFormat="1" applyFont="1" applyFill="1" applyAlignment="1">
      <alignment horizontal="center" vertical="center"/>
    </xf>
    <xf numFmtId="173" fontId="43" fillId="61" borderId="186" xfId="96" applyNumberFormat="1" applyFont="1" applyFill="1" applyBorder="1" applyAlignment="1">
      <alignment horizontal="center" vertical="center"/>
    </xf>
    <xf numFmtId="173" fontId="43" fillId="61" borderId="346" xfId="96" applyNumberFormat="1" applyFont="1" applyFill="1" applyBorder="1" applyAlignment="1">
      <alignment horizontal="center" vertical="center"/>
    </xf>
    <xf numFmtId="185" fontId="42" fillId="61" borderId="343" xfId="35" applyNumberFormat="1" applyFont="1" applyFill="1" applyBorder="1" applyAlignment="1">
      <alignment horizontal="left" vertical="center"/>
    </xf>
    <xf numFmtId="190" fontId="104" fillId="55" borderId="58" xfId="35" applyNumberFormat="1" applyFont="1" applyFill="1" applyBorder="1" applyAlignment="1">
      <alignment horizontal="center" vertical="center"/>
    </xf>
    <xf numFmtId="0" fontId="497" fillId="105" borderId="58" xfId="35" applyFont="1" applyFill="1" applyBorder="1" applyAlignment="1">
      <alignment horizontal="center" vertical="center"/>
    </xf>
    <xf numFmtId="173" fontId="43" fillId="65" borderId="52" xfId="96" applyNumberFormat="1" applyFont="1" applyFill="1" applyBorder="1" applyAlignment="1">
      <alignment horizontal="center" vertical="center"/>
    </xf>
    <xf numFmtId="173" fontId="43" fillId="65" borderId="74" xfId="96" applyNumberFormat="1" applyFont="1" applyFill="1" applyBorder="1" applyAlignment="1">
      <alignment horizontal="center" vertical="center"/>
    </xf>
    <xf numFmtId="185" fontId="42" fillId="65" borderId="187" xfId="35" applyNumberFormat="1" applyFont="1" applyFill="1" applyBorder="1" applyAlignment="1">
      <alignment horizontal="left" vertical="center"/>
    </xf>
    <xf numFmtId="185" fontId="42" fillId="65" borderId="47" xfId="35" applyNumberFormat="1" applyFont="1" applyFill="1" applyBorder="1" applyAlignment="1">
      <alignment horizontal="left" vertical="center"/>
    </xf>
    <xf numFmtId="173" fontId="43" fillId="65" borderId="0" xfId="96" applyNumberFormat="1" applyFont="1" applyFill="1" applyBorder="1" applyAlignment="1">
      <alignment horizontal="center" vertical="center"/>
    </xf>
    <xf numFmtId="173" fontId="43" fillId="65" borderId="44" xfId="96" applyNumberFormat="1" applyFont="1" applyFill="1" applyBorder="1" applyAlignment="1">
      <alignment horizontal="center" vertical="center"/>
    </xf>
    <xf numFmtId="173" fontId="43" fillId="65" borderId="186" xfId="96" applyNumberFormat="1" applyFont="1" applyFill="1" applyBorder="1" applyAlignment="1">
      <alignment horizontal="center" vertical="center"/>
    </xf>
    <xf numFmtId="173" fontId="43" fillId="65" borderId="46" xfId="96" applyNumberFormat="1" applyFont="1" applyFill="1" applyBorder="1" applyAlignment="1">
      <alignment horizontal="center" vertical="center"/>
    </xf>
    <xf numFmtId="173" fontId="43" fillId="65" borderId="346" xfId="96" applyNumberFormat="1" applyFont="1" applyFill="1" applyBorder="1" applyAlignment="1">
      <alignment horizontal="center" vertical="center"/>
    </xf>
    <xf numFmtId="173" fontId="43" fillId="65" borderId="353" xfId="96" applyNumberFormat="1" applyFont="1" applyFill="1" applyBorder="1" applyAlignment="1">
      <alignment horizontal="center" vertical="center"/>
    </xf>
    <xf numFmtId="185" fontId="42" fillId="65" borderId="343" xfId="35" applyNumberFormat="1" applyFont="1" applyFill="1" applyBorder="1" applyAlignment="1">
      <alignment horizontal="left" vertical="center"/>
    </xf>
    <xf numFmtId="185" fontId="42" fillId="65" borderId="352" xfId="35" applyNumberFormat="1" applyFont="1" applyFill="1" applyBorder="1" applyAlignment="1">
      <alignment horizontal="left" vertical="center"/>
    </xf>
    <xf numFmtId="191" fontId="498" fillId="55" borderId="161" xfId="35" quotePrefix="1" applyNumberFormat="1" applyFont="1" applyFill="1" applyBorder="1" applyAlignment="1">
      <alignment horizontal="center" vertical="center"/>
    </xf>
    <xf numFmtId="0" fontId="1" fillId="1313" borderId="223" xfId="100" applyFill="1" applyBorder="1" applyAlignment="1">
      <alignment horizontal="center" vertical="center" wrapText="1"/>
    </xf>
    <xf numFmtId="0" fontId="1" fillId="1313" borderId="224" xfId="100" applyFill="1" applyBorder="1" applyAlignment="1">
      <alignment horizontal="center" vertical="center" wrapText="1"/>
    </xf>
    <xf numFmtId="0" fontId="1" fillId="1313" borderId="0" xfId="100" applyFill="1" applyAlignment="1">
      <alignment horizontal="center" vertical="center" wrapText="1"/>
    </xf>
    <xf numFmtId="0" fontId="1" fillId="1313" borderId="187" xfId="100" applyFill="1" applyBorder="1" applyAlignment="1">
      <alignment horizontal="center" vertical="center" wrapText="1"/>
    </xf>
    <xf numFmtId="0" fontId="1" fillId="1313" borderId="267" xfId="100" applyFill="1" applyBorder="1" applyAlignment="1">
      <alignment horizontal="center" vertical="center" wrapText="1"/>
    </xf>
    <xf numFmtId="0" fontId="1" fillId="1313" borderId="329" xfId="100" applyFill="1" applyBorder="1" applyAlignment="1">
      <alignment horizontal="center" vertical="center" wrapText="1"/>
    </xf>
    <xf numFmtId="0" fontId="76" fillId="101" borderId="337" xfId="35" applyFont="1" applyFill="1" applyBorder="1" applyAlignment="1">
      <alignment horizontal="right" vertical="center" wrapText="1"/>
    </xf>
    <xf numFmtId="0" fontId="143" fillId="103" borderId="337" xfId="35" applyFont="1" applyFill="1" applyBorder="1" applyAlignment="1">
      <alignment horizontal="right" vertical="center" wrapText="1"/>
    </xf>
    <xf numFmtId="173" fontId="43" fillId="106" borderId="52" xfId="96" applyNumberFormat="1" applyFont="1" applyFill="1" applyBorder="1" applyAlignment="1">
      <alignment horizontal="center" vertical="center"/>
    </xf>
    <xf numFmtId="185" fontId="42" fillId="106" borderId="187" xfId="35" applyNumberFormat="1" applyFont="1" applyFill="1" applyBorder="1" applyAlignment="1">
      <alignment horizontal="left" vertical="center"/>
    </xf>
    <xf numFmtId="173" fontId="43" fillId="106" borderId="0" xfId="96" applyNumberFormat="1" applyFont="1" applyFill="1" applyAlignment="1">
      <alignment horizontal="center" vertical="center"/>
    </xf>
    <xf numFmtId="173" fontId="43" fillId="106" borderId="186" xfId="96" applyNumberFormat="1" applyFont="1" applyFill="1" applyBorder="1" applyAlignment="1">
      <alignment horizontal="center" vertical="center"/>
    </xf>
    <xf numFmtId="173" fontId="43" fillId="106" borderId="346" xfId="96" applyNumberFormat="1" applyFont="1" applyFill="1" applyBorder="1" applyAlignment="1">
      <alignment horizontal="center" vertical="center"/>
    </xf>
    <xf numFmtId="185" fontId="42" fillId="106" borderId="343" xfId="35" applyNumberFormat="1" applyFont="1" applyFill="1" applyBorder="1" applyAlignment="1">
      <alignment horizontal="left" vertical="center"/>
    </xf>
    <xf numFmtId="0" fontId="1" fillId="1314" borderId="223" xfId="100" applyFill="1" applyBorder="1" applyAlignment="1">
      <alignment horizontal="center" vertical="center" wrapText="1"/>
    </xf>
    <xf numFmtId="0" fontId="1" fillId="1314" borderId="224" xfId="100" applyFill="1" applyBorder="1" applyAlignment="1">
      <alignment horizontal="center" vertical="center" wrapText="1"/>
    </xf>
    <xf numFmtId="0" fontId="1" fillId="1314" borderId="0" xfId="100" applyFill="1" applyAlignment="1">
      <alignment horizontal="center" vertical="center" wrapText="1"/>
    </xf>
    <xf numFmtId="0" fontId="1" fillId="1314" borderId="187" xfId="100" applyFill="1" applyBorder="1" applyAlignment="1">
      <alignment horizontal="center" vertical="center" wrapText="1"/>
    </xf>
    <xf numFmtId="0" fontId="1" fillId="1314" borderId="267" xfId="100" applyFill="1" applyBorder="1" applyAlignment="1">
      <alignment horizontal="center" vertical="center" wrapText="1"/>
    </xf>
    <xf numFmtId="0" fontId="1" fillId="1314" borderId="329" xfId="100" applyFill="1" applyBorder="1" applyAlignment="1">
      <alignment horizontal="center" vertical="center" wrapText="1"/>
    </xf>
    <xf numFmtId="0" fontId="159" fillId="80" borderId="337" xfId="59" applyFont="1" applyFill="1" applyBorder="1" applyAlignment="1">
      <alignment horizontal="right" vertical="center" wrapText="1"/>
    </xf>
    <xf numFmtId="173" fontId="60" fillId="80" borderId="52" xfId="96" applyNumberFormat="1" applyFont="1" applyFill="1" applyBorder="1" applyAlignment="1">
      <alignment horizontal="center" vertical="center"/>
    </xf>
    <xf numFmtId="185" fontId="108" fillId="80" borderId="187" xfId="35" applyNumberFormat="1" applyFont="1" applyFill="1" applyBorder="1" applyAlignment="1">
      <alignment horizontal="left" vertical="center"/>
    </xf>
    <xf numFmtId="173" fontId="60" fillId="80" borderId="0" xfId="96" applyNumberFormat="1" applyFont="1" applyFill="1" applyAlignment="1">
      <alignment horizontal="center" vertical="center"/>
    </xf>
    <xf numFmtId="173" fontId="60" fillId="80" borderId="186" xfId="96" applyNumberFormat="1" applyFont="1" applyFill="1" applyBorder="1" applyAlignment="1">
      <alignment horizontal="center" vertical="center"/>
    </xf>
    <xf numFmtId="173" fontId="60" fillId="80" borderId="346" xfId="96" applyNumberFormat="1" applyFont="1" applyFill="1" applyBorder="1" applyAlignment="1">
      <alignment horizontal="center" vertical="center"/>
    </xf>
    <xf numFmtId="185" fontId="108" fillId="80" borderId="343" xfId="35" applyNumberFormat="1" applyFont="1" applyFill="1" applyBorder="1" applyAlignment="1">
      <alignment horizontal="left" vertical="center"/>
    </xf>
    <xf numFmtId="0" fontId="76" fillId="129" borderId="337" xfId="35" applyFont="1" applyFill="1" applyBorder="1" applyAlignment="1">
      <alignment horizontal="right" vertical="center" wrapText="1"/>
    </xf>
    <xf numFmtId="173" fontId="43" fillId="70" borderId="52" xfId="96" applyNumberFormat="1" applyFont="1" applyFill="1" applyBorder="1" applyAlignment="1">
      <alignment horizontal="center" vertical="center"/>
    </xf>
    <xf numFmtId="185" fontId="42" fillId="70" borderId="187" xfId="35" applyNumberFormat="1" applyFont="1" applyFill="1" applyBorder="1" applyAlignment="1">
      <alignment horizontal="left" vertical="center"/>
    </xf>
    <xf numFmtId="173" fontId="43" fillId="70" borderId="0" xfId="96" applyNumberFormat="1" applyFont="1" applyFill="1" applyAlignment="1">
      <alignment horizontal="center" vertical="center"/>
    </xf>
    <xf numFmtId="173" fontId="43" fillId="70" borderId="186" xfId="96" applyNumberFormat="1" applyFont="1" applyFill="1" applyBorder="1" applyAlignment="1">
      <alignment horizontal="center" vertical="center"/>
    </xf>
    <xf numFmtId="173" fontId="43" fillId="70" borderId="346" xfId="96" applyNumberFormat="1" applyFont="1" applyFill="1" applyBorder="1" applyAlignment="1">
      <alignment horizontal="center" vertical="center"/>
    </xf>
    <xf numFmtId="185" fontId="42" fillId="70" borderId="343" xfId="35" applyNumberFormat="1" applyFont="1" applyFill="1" applyBorder="1" applyAlignment="1">
      <alignment horizontal="left" vertical="center"/>
    </xf>
    <xf numFmtId="0" fontId="154" fillId="48" borderId="29" xfId="35" applyFont="1" applyFill="1" applyBorder="1" applyAlignment="1">
      <alignment horizontal="right" vertical="center" wrapText="1"/>
    </xf>
    <xf numFmtId="173" fontId="503" fillId="48" borderId="52" xfId="96" applyNumberFormat="1" applyFont="1" applyFill="1" applyBorder="1" applyAlignment="1">
      <alignment horizontal="center" vertical="center"/>
    </xf>
    <xf numFmtId="185" fontId="504" fillId="48" borderId="187" xfId="35" applyNumberFormat="1" applyFont="1" applyFill="1" applyBorder="1" applyAlignment="1">
      <alignment horizontal="left" vertical="center"/>
    </xf>
    <xf numFmtId="173" fontId="503" fillId="48" borderId="0" xfId="96" applyNumberFormat="1" applyFont="1" applyFill="1" applyAlignment="1">
      <alignment horizontal="center" vertical="center"/>
    </xf>
    <xf numFmtId="173" fontId="503" fillId="48" borderId="186" xfId="96" applyNumberFormat="1" applyFont="1" applyFill="1" applyBorder="1" applyAlignment="1">
      <alignment horizontal="center" vertical="center"/>
    </xf>
    <xf numFmtId="173" fontId="503" fillId="48" borderId="346" xfId="96" applyNumberFormat="1" applyFont="1" applyFill="1" applyBorder="1" applyAlignment="1">
      <alignment horizontal="center" vertical="center"/>
    </xf>
    <xf numFmtId="185" fontId="504" fillId="48" borderId="343" xfId="35" applyNumberFormat="1" applyFont="1" applyFill="1" applyBorder="1" applyAlignment="1">
      <alignment horizontal="left" vertical="center"/>
    </xf>
    <xf numFmtId="185" fontId="42" fillId="71" borderId="187" xfId="35" applyNumberFormat="1" applyFont="1" applyFill="1" applyBorder="1" applyAlignment="1">
      <alignment horizontal="left" vertical="center" wrapText="1"/>
    </xf>
    <xf numFmtId="173" fontId="43" fillId="71" borderId="0" xfId="96" applyNumberFormat="1" applyFont="1" applyFill="1" applyAlignment="1">
      <alignment horizontal="center" vertical="center"/>
    </xf>
    <xf numFmtId="173" fontId="43" fillId="71" borderId="186" xfId="96" applyNumberFormat="1" applyFont="1" applyFill="1" applyBorder="1" applyAlignment="1">
      <alignment horizontal="center" vertical="center"/>
    </xf>
    <xf numFmtId="173" fontId="43" fillId="71" borderId="346" xfId="96" applyNumberFormat="1" applyFont="1" applyFill="1" applyBorder="1" applyAlignment="1">
      <alignment horizontal="center" vertical="center"/>
    </xf>
    <xf numFmtId="0" fontId="76" fillId="78" borderId="13" xfId="35" quotePrefix="1" applyFont="1" applyFill="1" applyBorder="1" applyAlignment="1">
      <alignment horizontal="center" vertical="center" wrapText="1"/>
    </xf>
    <xf numFmtId="0" fontId="76" fillId="78" borderId="343" xfId="35" quotePrefix="1" applyFont="1" applyFill="1" applyBorder="1" applyAlignment="1">
      <alignment horizontal="center" vertical="center" wrapText="1"/>
    </xf>
    <xf numFmtId="0" fontId="76" fillId="78" borderId="21" xfId="35" quotePrefix="1" applyFont="1" applyFill="1" applyBorder="1" applyAlignment="1">
      <alignment horizontal="center" vertical="center" wrapText="1"/>
    </xf>
    <xf numFmtId="0" fontId="76" fillId="78" borderId="347" xfId="35" quotePrefix="1" applyFont="1" applyFill="1" applyBorder="1" applyAlignment="1">
      <alignment horizontal="center" vertical="center" wrapText="1"/>
    </xf>
    <xf numFmtId="0" fontId="76" fillId="78" borderId="346" xfId="35" quotePrefix="1" applyFont="1" applyFill="1" applyBorder="1" applyAlignment="1">
      <alignment horizontal="center" vertical="center" wrapText="1"/>
    </xf>
    <xf numFmtId="0" fontId="76" fillId="78" borderId="0" xfId="35" quotePrefix="1" applyFont="1" applyFill="1" applyAlignment="1">
      <alignment horizontal="center" vertical="center" wrapText="1"/>
    </xf>
    <xf numFmtId="0" fontId="76" fillId="78" borderId="348" xfId="35" quotePrefix="1" applyFont="1" applyFill="1" applyBorder="1" applyAlignment="1">
      <alignment horizontal="center" vertical="center" wrapText="1"/>
    </xf>
    <xf numFmtId="0" fontId="76" fillId="78" borderId="267" xfId="35" quotePrefix="1" applyFont="1" applyFill="1" applyBorder="1" applyAlignment="1">
      <alignment horizontal="center" vertical="center" wrapText="1"/>
    </xf>
    <xf numFmtId="0" fontId="159" fillId="81" borderId="239" xfId="35" applyFont="1" applyFill="1" applyBorder="1" applyAlignment="1">
      <alignment horizontal="center" vertical="center" wrapText="1"/>
    </xf>
    <xf numFmtId="0" fontId="159" fillId="81" borderId="260" xfId="35" applyFont="1" applyFill="1" applyBorder="1" applyAlignment="1">
      <alignment horizontal="center" vertical="center" wrapText="1"/>
    </xf>
    <xf numFmtId="0" fontId="1" fillId="0" borderId="186" xfId="100" applyBorder="1" applyAlignment="1">
      <alignment horizontal="center" vertical="center"/>
    </xf>
    <xf numFmtId="0" fontId="1" fillId="0" borderId="187" xfId="100" applyBorder="1" applyAlignment="1">
      <alignment horizontal="center" vertical="center"/>
    </xf>
    <xf numFmtId="0" fontId="1" fillId="0" borderId="330" xfId="100" applyBorder="1" applyAlignment="1">
      <alignment horizontal="center" vertical="center"/>
    </xf>
    <xf numFmtId="0" fontId="1" fillId="0" borderId="329" xfId="100" applyBorder="1" applyAlignment="1">
      <alignment horizontal="center" vertical="center"/>
    </xf>
    <xf numFmtId="0" fontId="497" fillId="105" borderId="161" xfId="35" quotePrefix="1" applyFont="1" applyFill="1" applyBorder="1" applyAlignment="1">
      <alignment horizontal="center" vertical="center" wrapText="1"/>
    </xf>
    <xf numFmtId="0" fontId="497" fillId="105" borderId="57" xfId="35" quotePrefix="1" applyFont="1" applyFill="1" applyBorder="1" applyAlignment="1">
      <alignment horizontal="center" vertical="center" wrapText="1"/>
    </xf>
    <xf numFmtId="0" fontId="497" fillId="105" borderId="58" xfId="35" quotePrefix="1" applyFont="1" applyFill="1" applyBorder="1" applyAlignment="1">
      <alignment horizontal="center" vertical="center" wrapText="1"/>
    </xf>
    <xf numFmtId="0" fontId="48" fillId="78" borderId="13" xfId="35" quotePrefix="1" applyFont="1" applyFill="1" applyBorder="1" applyAlignment="1">
      <alignment horizontal="center" vertical="center"/>
    </xf>
    <xf numFmtId="0" fontId="48" fillId="78" borderId="187" xfId="35" quotePrefix="1" applyFont="1" applyFill="1" applyBorder="1" applyAlignment="1">
      <alignment horizontal="center" vertical="center"/>
    </xf>
    <xf numFmtId="0" fontId="48" fillId="78" borderId="186" xfId="35" quotePrefix="1" applyFont="1" applyFill="1" applyBorder="1" applyAlignment="1">
      <alignment horizontal="center" vertical="center"/>
    </xf>
    <xf numFmtId="0" fontId="48" fillId="78" borderId="0" xfId="35" quotePrefix="1" applyFont="1" applyFill="1" applyAlignment="1">
      <alignment horizontal="center" vertical="center"/>
    </xf>
    <xf numFmtId="0" fontId="1" fillId="204" borderId="223" xfId="100" applyFill="1" applyBorder="1" applyAlignment="1">
      <alignment horizontal="center" vertical="center" wrapText="1"/>
    </xf>
    <xf numFmtId="0" fontId="1" fillId="204" borderId="224" xfId="100" applyFill="1" applyBorder="1" applyAlignment="1">
      <alignment horizontal="center" vertical="center" wrapText="1"/>
    </xf>
    <xf numFmtId="0" fontId="1" fillId="204" borderId="0" xfId="100" applyFill="1" applyAlignment="1">
      <alignment horizontal="center" vertical="center" wrapText="1"/>
    </xf>
    <xf numFmtId="0" fontId="1" fillId="204" borderId="187" xfId="100" applyFill="1" applyBorder="1" applyAlignment="1">
      <alignment horizontal="center" vertical="center" wrapText="1"/>
    </xf>
    <xf numFmtId="0" fontId="1" fillId="204" borderId="267" xfId="100" applyFill="1" applyBorder="1" applyAlignment="1">
      <alignment horizontal="center" vertical="center" wrapText="1"/>
    </xf>
    <xf numFmtId="0" fontId="1" fillId="204" borderId="329" xfId="100" applyFill="1" applyBorder="1" applyAlignment="1">
      <alignment horizontal="center" vertical="center" wrapText="1"/>
    </xf>
    <xf numFmtId="185" fontId="42" fillId="71" borderId="343" xfId="35" applyNumberFormat="1" applyFont="1" applyFill="1" applyBorder="1" applyAlignment="1">
      <alignment horizontal="center" vertical="center" wrapText="1"/>
    </xf>
    <xf numFmtId="0" fontId="497" fillId="105" borderId="161" xfId="35" applyFont="1" applyFill="1" applyBorder="1" applyAlignment="1">
      <alignment horizontal="center" vertical="center"/>
    </xf>
    <xf numFmtId="0" fontId="497" fillId="105" borderId="57" xfId="35" applyFont="1" applyFill="1" applyBorder="1" applyAlignment="1">
      <alignment horizontal="center" vertical="center"/>
    </xf>
    <xf numFmtId="0" fontId="470" fillId="69" borderId="9" xfId="96" applyFont="1" applyFill="1" applyBorder="1" applyAlignment="1">
      <alignment horizontal="center" vertical="center"/>
    </xf>
    <xf numFmtId="0" fontId="470" fillId="69" borderId="12" xfId="96" applyFont="1" applyFill="1" applyBorder="1" applyAlignment="1">
      <alignment horizontal="center" vertical="center"/>
    </xf>
    <xf numFmtId="0" fontId="470" fillId="69" borderId="13" xfId="96" applyFont="1" applyFill="1" applyBorder="1" applyAlignment="1">
      <alignment horizontal="center" vertical="center" wrapText="1"/>
    </xf>
    <xf numFmtId="0" fontId="90" fillId="45" borderId="356" xfId="35" applyFont="1" applyFill="1" applyBorder="1" applyAlignment="1">
      <alignment horizontal="center" vertical="center" wrapText="1"/>
    </xf>
    <xf numFmtId="0" fontId="90" fillId="45" borderId="357" xfId="35" applyFont="1" applyFill="1" applyBorder="1" applyAlignment="1">
      <alignment horizontal="center" vertical="center" wrapText="1"/>
    </xf>
    <xf numFmtId="0" fontId="90" fillId="45" borderId="358" xfId="35" applyFont="1" applyFill="1" applyBorder="1" applyAlignment="1">
      <alignment horizontal="center" vertical="center" wrapText="1"/>
    </xf>
    <xf numFmtId="0" fontId="90" fillId="45" borderId="359" xfId="35" applyFont="1" applyFill="1" applyBorder="1" applyAlignment="1">
      <alignment horizontal="center" vertical="center" wrapText="1"/>
    </xf>
    <xf numFmtId="0" fontId="159" fillId="81" borderId="57" xfId="35" quotePrefix="1" applyFont="1" applyFill="1" applyBorder="1" applyAlignment="1">
      <alignment horizontal="center" vertical="center" wrapText="1"/>
    </xf>
    <xf numFmtId="0" fontId="159" fillId="81" borderId="58" xfId="35" quotePrefix="1" applyFont="1" applyFill="1" applyBorder="1" applyAlignment="1">
      <alignment horizontal="center" vertical="center" wrapText="1"/>
    </xf>
    <xf numFmtId="0" fontId="159" fillId="81" borderId="57" xfId="35" quotePrefix="1" applyFont="1" applyFill="1" applyBorder="1" applyAlignment="1">
      <alignment horizontal="center" vertical="center"/>
    </xf>
    <xf numFmtId="0" fontId="159" fillId="81" borderId="355" xfId="35" quotePrefix="1" applyFont="1" applyFill="1" applyBorder="1" applyAlignment="1">
      <alignment horizontal="center" vertical="center"/>
    </xf>
    <xf numFmtId="0" fontId="159" fillId="81" borderId="58" xfId="35" quotePrefix="1" applyFont="1" applyFill="1" applyBorder="1" applyAlignment="1">
      <alignment horizontal="center" vertical="center"/>
    </xf>
    <xf numFmtId="0" fontId="159" fillId="81" borderId="354" xfId="35" quotePrefix="1" applyFont="1" applyFill="1" applyBorder="1" applyAlignment="1">
      <alignment horizontal="center" vertical="center"/>
    </xf>
    <xf numFmtId="0" fontId="70" fillId="123" borderId="0" xfId="35" quotePrefix="1" applyFont="1" applyFill="1" applyAlignment="1">
      <alignment horizontal="center" vertical="center"/>
    </xf>
    <xf numFmtId="0" fontId="70" fillId="123" borderId="187" xfId="35" quotePrefix="1" applyFont="1" applyFill="1" applyBorder="1" applyAlignment="1">
      <alignment horizontal="center" vertical="center"/>
    </xf>
    <xf numFmtId="0" fontId="70" fillId="81" borderId="57" xfId="35" quotePrefix="1" applyFont="1" applyFill="1" applyBorder="1" applyAlignment="1">
      <alignment horizontal="center" vertical="center"/>
    </xf>
    <xf numFmtId="0" fontId="70" fillId="123" borderId="57" xfId="35" quotePrefix="1" applyFont="1" applyFill="1" applyBorder="1" applyAlignment="1">
      <alignment horizontal="center" vertical="center"/>
    </xf>
    <xf numFmtId="0" fontId="70" fillId="123" borderId="355" xfId="35" quotePrefix="1" applyFont="1" applyFill="1" applyBorder="1" applyAlignment="1">
      <alignment horizontal="center" vertical="center"/>
    </xf>
    <xf numFmtId="0" fontId="146" fillId="71" borderId="337" xfId="35" applyFont="1" applyFill="1" applyBorder="1" applyAlignment="1">
      <alignment horizontal="right" vertical="center" wrapText="1"/>
    </xf>
    <xf numFmtId="173" fontId="43" fillId="71" borderId="52" xfId="96" applyNumberFormat="1" applyFont="1" applyFill="1" applyBorder="1" applyAlignment="1">
      <alignment horizontal="center" vertical="center"/>
    </xf>
    <xf numFmtId="0" fontId="248" fillId="55" borderId="284" xfId="35" applyFont="1" applyFill="1" applyBorder="1" applyAlignment="1">
      <alignment horizontal="center" vertical="center"/>
    </xf>
    <xf numFmtId="0" fontId="248" fillId="55" borderId="304" xfId="35" applyFont="1" applyFill="1" applyBorder="1" applyAlignment="1">
      <alignment horizontal="center" vertical="center"/>
    </xf>
    <xf numFmtId="183" fontId="248" fillId="105" borderId="360" xfId="35" applyNumberFormat="1" applyFont="1" applyFill="1" applyBorder="1" applyAlignment="1">
      <alignment horizontal="center" vertical="center"/>
    </xf>
    <xf numFmtId="183" fontId="248" fillId="105" borderId="361" xfId="35" applyNumberFormat="1" applyFont="1" applyFill="1" applyBorder="1" applyAlignment="1">
      <alignment horizontal="center" vertical="center"/>
    </xf>
    <xf numFmtId="0" fontId="507" fillId="45" borderId="13" xfId="35" applyFont="1" applyFill="1" applyBorder="1" applyAlignment="1">
      <alignment horizontal="center" vertical="center" wrapText="1"/>
    </xf>
    <xf numFmtId="0" fontId="507" fillId="45" borderId="20" xfId="35" applyFont="1" applyFill="1" applyBorder="1" applyAlignment="1">
      <alignment horizontal="center" vertical="center" wrapText="1"/>
    </xf>
    <xf numFmtId="0" fontId="248" fillId="55" borderId="295" xfId="35" applyFont="1" applyFill="1" applyBorder="1" applyAlignment="1">
      <alignment horizontal="center" vertical="center"/>
    </xf>
    <xf numFmtId="0" fontId="248" fillId="55" borderId="298" xfId="35" applyFont="1" applyFill="1" applyBorder="1" applyAlignment="1">
      <alignment horizontal="center" vertical="center"/>
    </xf>
    <xf numFmtId="0" fontId="248" fillId="55" borderId="13" xfId="35" applyFont="1" applyFill="1" applyBorder="1" applyAlignment="1">
      <alignment horizontal="center" vertical="center"/>
    </xf>
    <xf numFmtId="9" fontId="42" fillId="0" borderId="20" xfId="97" applyNumberFormat="1" applyFont="1" applyBorder="1" applyAlignment="1" applyProtection="1">
      <alignment horizontal="center" vertical="center"/>
      <protection locked="0"/>
    </xf>
    <xf numFmtId="0" fontId="94" fillId="48" borderId="66" xfId="95" applyFont="1" applyFill="1" applyBorder="1" applyAlignment="1">
      <alignment horizontal="center" vertical="center"/>
    </xf>
    <xf numFmtId="0" fontId="94" fillId="48" borderId="65" xfId="95" applyFont="1" applyFill="1" applyBorder="1" applyAlignment="1">
      <alignment horizontal="center" vertical="center"/>
    </xf>
    <xf numFmtId="0" fontId="43" fillId="30" borderId="14" xfId="35" applyFont="1" applyFill="1" applyBorder="1" applyAlignment="1">
      <alignment horizontal="center" vertical="center" wrapText="1"/>
    </xf>
    <xf numFmtId="0" fontId="43" fillId="30" borderId="70" xfId="35" applyFont="1" applyFill="1" applyBorder="1" applyAlignment="1">
      <alignment horizontal="center" vertical="center" wrapText="1"/>
    </xf>
    <xf numFmtId="0" fontId="43" fillId="30" borderId="35" xfId="35" applyFont="1" applyFill="1" applyBorder="1" applyAlignment="1">
      <alignment horizontal="center" vertical="center" wrapText="1"/>
    </xf>
    <xf numFmtId="0" fontId="60" fillId="82" borderId="14" xfId="35" applyFont="1" applyFill="1" applyBorder="1" applyAlignment="1">
      <alignment horizontal="center" vertical="center" wrapText="1"/>
    </xf>
    <xf numFmtId="0" fontId="60" fillId="82" borderId="70" xfId="35" applyFont="1" applyFill="1" applyBorder="1" applyAlignment="1">
      <alignment horizontal="center" vertical="center" wrapText="1"/>
    </xf>
    <xf numFmtId="0" fontId="60" fillId="82" borderId="35" xfId="35" applyFont="1" applyFill="1" applyBorder="1" applyAlignment="1">
      <alignment horizontal="center" vertical="center" wrapText="1"/>
    </xf>
    <xf numFmtId="0" fontId="60" fillId="79" borderId="14" xfId="35" applyFont="1" applyFill="1" applyBorder="1" applyAlignment="1">
      <alignment horizontal="center" vertical="center" wrapText="1"/>
    </xf>
    <xf numFmtId="0" fontId="60" fillId="79" borderId="70" xfId="35" applyFont="1" applyFill="1" applyBorder="1" applyAlignment="1">
      <alignment horizontal="center" vertical="center" wrapText="1"/>
    </xf>
    <xf numFmtId="0" fontId="60" fillId="79" borderId="35" xfId="35" applyFont="1" applyFill="1" applyBorder="1" applyAlignment="1">
      <alignment horizontal="center" vertical="center" wrapText="1"/>
    </xf>
    <xf numFmtId="0" fontId="43" fillId="70" borderId="14" xfId="35" applyFont="1" applyFill="1" applyBorder="1" applyAlignment="1">
      <alignment horizontal="center" vertical="center" wrapText="1"/>
    </xf>
    <xf numFmtId="0" fontId="43" fillId="70" borderId="70" xfId="35" applyFont="1" applyFill="1" applyBorder="1" applyAlignment="1">
      <alignment horizontal="center" vertical="center" wrapText="1"/>
    </xf>
    <xf numFmtId="0" fontId="43" fillId="70" borderId="35" xfId="35" applyFont="1" applyFill="1" applyBorder="1" applyAlignment="1">
      <alignment horizontal="center" vertical="center" wrapText="1"/>
    </xf>
    <xf numFmtId="0" fontId="60" fillId="52" borderId="14" xfId="35" applyFont="1" applyFill="1" applyBorder="1" applyAlignment="1">
      <alignment horizontal="center" vertical="center" wrapText="1"/>
    </xf>
    <xf numFmtId="0" fontId="60" fillId="52" borderId="70" xfId="35" applyFont="1" applyFill="1" applyBorder="1" applyAlignment="1">
      <alignment horizontal="center" vertical="center" wrapText="1"/>
    </xf>
    <xf numFmtId="0" fontId="60" fillId="52" borderId="35" xfId="35" applyFont="1" applyFill="1" applyBorder="1" applyAlignment="1">
      <alignment horizontal="center" vertical="center" wrapText="1"/>
    </xf>
    <xf numFmtId="0" fontId="48" fillId="48" borderId="56" xfId="35" applyFont="1" applyFill="1" applyBorder="1" applyAlignment="1">
      <alignment horizontal="center" vertical="center" textRotation="90" wrapText="1"/>
    </xf>
    <xf numFmtId="0" fontId="48" fillId="48" borderId="57" xfId="35" applyFont="1" applyFill="1" applyBorder="1" applyAlignment="1">
      <alignment horizontal="center" vertical="center" textRotation="90" wrapText="1"/>
    </xf>
    <xf numFmtId="0" fontId="48" fillId="48" borderId="58" xfId="35" applyFont="1" applyFill="1" applyBorder="1" applyAlignment="1">
      <alignment horizontal="center" vertical="center" textRotation="90" wrapText="1"/>
    </xf>
    <xf numFmtId="0" fontId="60" fillId="58" borderId="14" xfId="35" applyFont="1" applyFill="1" applyBorder="1" applyAlignment="1">
      <alignment horizontal="center" vertical="center" wrapText="1"/>
    </xf>
    <xf numFmtId="0" fontId="60" fillId="58" borderId="70" xfId="35" applyFont="1" applyFill="1" applyBorder="1" applyAlignment="1">
      <alignment horizontal="center" vertical="center" wrapText="1"/>
    </xf>
    <xf numFmtId="0" fontId="60" fillId="58" borderId="35" xfId="35" applyFont="1" applyFill="1" applyBorder="1" applyAlignment="1">
      <alignment horizontal="center" vertical="center" wrapText="1"/>
    </xf>
    <xf numFmtId="0" fontId="68" fillId="58" borderId="14" xfId="35" applyFont="1" applyFill="1" applyBorder="1" applyAlignment="1">
      <alignment horizontal="center" vertical="center" wrapText="1"/>
    </xf>
    <xf numFmtId="165" fontId="48" fillId="48" borderId="56" xfId="51" applyNumberFormat="1" applyFont="1" applyFill="1" applyBorder="1" applyAlignment="1">
      <alignment horizontal="center" vertical="center" wrapText="1"/>
    </xf>
    <xf numFmtId="165" fontId="48" fillId="48" borderId="57" xfId="51" applyNumberFormat="1" applyFont="1" applyFill="1" applyBorder="1" applyAlignment="1">
      <alignment horizontal="center" vertical="center" wrapText="1"/>
    </xf>
    <xf numFmtId="165" fontId="48" fillId="48" borderId="58" xfId="51" applyNumberFormat="1" applyFont="1" applyFill="1" applyBorder="1" applyAlignment="1">
      <alignment horizontal="center" vertical="center" wrapText="1"/>
    </xf>
    <xf numFmtId="0" fontId="60" fillId="80" borderId="14" xfId="35" applyFont="1" applyFill="1" applyBorder="1" applyAlignment="1">
      <alignment horizontal="center" vertical="center" wrapText="1"/>
    </xf>
    <xf numFmtId="0" fontId="60" fillId="80" borderId="70" xfId="35" applyFont="1" applyFill="1" applyBorder="1" applyAlignment="1">
      <alignment horizontal="center" vertical="center" wrapText="1"/>
    </xf>
    <xf numFmtId="0" fontId="60" fillId="80" borderId="35" xfId="35" applyFont="1" applyFill="1" applyBorder="1" applyAlignment="1">
      <alignment horizontal="center" vertical="center" wrapText="1"/>
    </xf>
    <xf numFmtId="0" fontId="42" fillId="0" borderId="13" xfId="35" applyFont="1" applyBorder="1" applyAlignment="1">
      <alignment horizontal="left"/>
    </xf>
    <xf numFmtId="0" fontId="42" fillId="0" borderId="0" xfId="35" applyFont="1" applyAlignment="1">
      <alignment horizontal="left"/>
    </xf>
    <xf numFmtId="0" fontId="42" fillId="0" borderId="13" xfId="35" applyFont="1" applyBorder="1" applyAlignment="1">
      <alignment horizontal="left" vertical="center"/>
    </xf>
    <xf numFmtId="0" fontId="42" fillId="0" borderId="0" xfId="35" applyFont="1" applyAlignment="1">
      <alignment horizontal="left" vertical="center"/>
    </xf>
    <xf numFmtId="0" fontId="42" fillId="0" borderId="32" xfId="35" applyFont="1" applyBorder="1" applyAlignment="1">
      <alignment horizontal="left" vertical="center"/>
    </xf>
    <xf numFmtId="0" fontId="42" fillId="0" borderId="33" xfId="35" applyFont="1" applyBorder="1" applyAlignment="1">
      <alignment horizontal="left" vertical="center"/>
    </xf>
    <xf numFmtId="0" fontId="48" fillId="0" borderId="13" xfId="35" applyFont="1" applyBorder="1" applyAlignment="1">
      <alignment horizontal="left" vertical="center"/>
    </xf>
    <xf numFmtId="0" fontId="48" fillId="0" borderId="0" xfId="35" applyFont="1" applyAlignment="1">
      <alignment horizontal="left" vertical="center"/>
    </xf>
    <xf numFmtId="0" fontId="123" fillId="0" borderId="13" xfId="31" applyFont="1" applyBorder="1" applyAlignment="1" applyProtection="1">
      <alignment horizontal="left" vertical="center"/>
    </xf>
    <xf numFmtId="0" fontId="123" fillId="0" borderId="0" xfId="31" applyFont="1" applyBorder="1" applyAlignment="1" applyProtection="1">
      <alignment horizontal="left" vertical="center"/>
    </xf>
    <xf numFmtId="0" fontId="48" fillId="0" borderId="13" xfId="35" applyFont="1" applyBorder="1" applyAlignment="1">
      <alignment horizontal="center"/>
    </xf>
    <xf numFmtId="0" fontId="48" fillId="0" borderId="0" xfId="35" applyFont="1" applyAlignment="1">
      <alignment horizontal="center"/>
    </xf>
    <xf numFmtId="0" fontId="48" fillId="55" borderId="13" xfId="35" applyFont="1" applyFill="1" applyBorder="1" applyAlignment="1">
      <alignment horizontal="center" vertical="center" wrapText="1"/>
    </xf>
    <xf numFmtId="166" fontId="48" fillId="0" borderId="0" xfId="51" applyNumberFormat="1" applyFont="1" applyAlignment="1">
      <alignment horizontal="left" vertical="center" wrapText="1"/>
    </xf>
    <xf numFmtId="0" fontId="58" fillId="0" borderId="9" xfId="35" applyFont="1" applyBorder="1" applyAlignment="1">
      <alignment horizontal="center" vertical="center"/>
    </xf>
    <xf numFmtId="0" fontId="58" fillId="0" borderId="10" xfId="35" applyFont="1" applyBorder="1" applyAlignment="1">
      <alignment horizontal="center" vertical="center"/>
    </xf>
    <xf numFmtId="0" fontId="58" fillId="0" borderId="13" xfId="35" applyFont="1" applyBorder="1" applyAlignment="1">
      <alignment horizontal="center" vertical="center"/>
    </xf>
    <xf numFmtId="0" fontId="41" fillId="44" borderId="13" xfId="35" applyFont="1" applyFill="1" applyBorder="1" applyAlignment="1">
      <alignment horizontal="center" vertical="center"/>
    </xf>
    <xf numFmtId="0" fontId="48" fillId="45" borderId="0" xfId="35" applyFont="1" applyFill="1" applyAlignment="1">
      <alignment horizontal="left" vertical="center"/>
    </xf>
    <xf numFmtId="0" fontId="60" fillId="81" borderId="56" xfId="35" applyFont="1" applyFill="1" applyBorder="1" applyAlignment="1">
      <alignment horizontal="center" vertical="center" wrapText="1"/>
    </xf>
    <xf numFmtId="0" fontId="60" fillId="81" borderId="57" xfId="35" applyFont="1" applyFill="1" applyBorder="1" applyAlignment="1">
      <alignment horizontal="center" vertical="center" wrapText="1"/>
    </xf>
    <xf numFmtId="0" fontId="60" fillId="81" borderId="58" xfId="35" applyFont="1" applyFill="1" applyBorder="1" applyAlignment="1">
      <alignment horizontal="center" vertical="center" wrapText="1"/>
    </xf>
    <xf numFmtId="0" fontId="62" fillId="45" borderId="19" xfId="35" applyFont="1" applyFill="1" applyBorder="1" applyAlignment="1">
      <alignment horizontal="center" vertical="center" wrapText="1"/>
    </xf>
    <xf numFmtId="0" fontId="62" fillId="45" borderId="24" xfId="35" applyFont="1" applyFill="1" applyBorder="1" applyAlignment="1">
      <alignment horizontal="center" vertical="center" wrapText="1"/>
    </xf>
    <xf numFmtId="0" fontId="48" fillId="45" borderId="56" xfId="35" applyFont="1" applyFill="1" applyBorder="1" applyAlignment="1">
      <alignment horizontal="center" vertical="center" wrapText="1"/>
    </xf>
    <xf numFmtId="0" fontId="48" fillId="45" borderId="57" xfId="35" applyFont="1" applyFill="1" applyBorder="1" applyAlignment="1">
      <alignment horizontal="center" vertical="center" wrapText="1"/>
    </xf>
    <xf numFmtId="0" fontId="48" fillId="45" borderId="58" xfId="35" applyFont="1" applyFill="1" applyBorder="1" applyAlignment="1">
      <alignment horizontal="center" vertical="center" wrapText="1"/>
    </xf>
    <xf numFmtId="170" fontId="48" fillId="0" borderId="50" xfId="51" applyNumberFormat="1" applyFont="1" applyBorder="1" applyAlignment="1">
      <alignment horizontal="center" vertical="center" wrapText="1"/>
    </xf>
    <xf numFmtId="170" fontId="48" fillId="0" borderId="22" xfId="51" applyNumberFormat="1" applyFont="1" applyBorder="1" applyAlignment="1">
      <alignment horizontal="center" vertical="center" wrapText="1"/>
    </xf>
    <xf numFmtId="172" fontId="48" fillId="92" borderId="99" xfId="51" applyNumberFormat="1" applyFont="1" applyFill="1" applyBorder="1" applyAlignment="1">
      <alignment horizontal="center" vertical="center" wrapText="1"/>
    </xf>
    <xf numFmtId="172" fontId="48" fillId="92" borderId="100" xfId="51" applyNumberFormat="1" applyFont="1" applyFill="1" applyBorder="1" applyAlignment="1">
      <alignment horizontal="center" vertical="center" wrapText="1"/>
    </xf>
    <xf numFmtId="172" fontId="48" fillId="92" borderId="101" xfId="51" applyNumberFormat="1" applyFont="1" applyFill="1" applyBorder="1" applyAlignment="1">
      <alignment horizontal="center" vertical="center" wrapText="1"/>
    </xf>
    <xf numFmtId="0" fontId="58" fillId="45" borderId="10" xfId="35" applyFont="1" applyFill="1" applyBorder="1" applyAlignment="1">
      <alignment horizontal="center" vertical="center"/>
    </xf>
    <xf numFmtId="0" fontId="58" fillId="45" borderId="12" xfId="35" applyFont="1" applyFill="1" applyBorder="1" applyAlignment="1">
      <alignment horizontal="center" vertical="center"/>
    </xf>
    <xf numFmtId="0" fontId="94" fillId="45" borderId="0" xfId="35" applyFont="1" applyFill="1" applyAlignment="1">
      <alignment horizontal="center" vertical="center"/>
    </xf>
    <xf numFmtId="0" fontId="94" fillId="45" borderId="17" xfId="35" applyFont="1" applyFill="1" applyBorder="1" applyAlignment="1">
      <alignment horizontal="center" vertical="center"/>
    </xf>
    <xf numFmtId="0" fontId="94" fillId="45" borderId="44" xfId="35" applyFont="1" applyFill="1" applyBorder="1" applyAlignment="1">
      <alignment horizontal="center" vertical="center"/>
    </xf>
    <xf numFmtId="0" fontId="94" fillId="45" borderId="47" xfId="35" applyFont="1" applyFill="1" applyBorder="1" applyAlignment="1">
      <alignment horizontal="center" vertical="center"/>
    </xf>
    <xf numFmtId="168" fontId="48" fillId="0" borderId="40" xfId="51" applyNumberFormat="1" applyFont="1" applyBorder="1" applyAlignment="1">
      <alignment horizontal="center" vertical="center" wrapText="1"/>
    </xf>
    <xf numFmtId="168" fontId="48" fillId="0" borderId="25" xfId="51" applyNumberFormat="1" applyFont="1" applyBorder="1" applyAlignment="1">
      <alignment horizontal="center" vertical="center" wrapText="1"/>
    </xf>
    <xf numFmtId="170" fontId="48" fillId="0" borderId="40" xfId="51" applyNumberFormat="1" applyFont="1" applyBorder="1" applyAlignment="1">
      <alignment horizontal="center" vertical="center" wrapText="1"/>
    </xf>
    <xf numFmtId="170" fontId="48" fillId="0" borderId="25" xfId="51" applyNumberFormat="1" applyFont="1" applyBorder="1" applyAlignment="1">
      <alignment horizontal="center" vertical="center" wrapText="1"/>
    </xf>
    <xf numFmtId="0" fontId="48" fillId="91" borderId="56" xfId="35" applyFont="1" applyFill="1" applyBorder="1" applyAlignment="1">
      <alignment horizontal="center" vertical="center" textRotation="90" wrapText="1"/>
    </xf>
    <xf numFmtId="0" fontId="48" fillId="91" borderId="57" xfId="35" applyFont="1" applyFill="1" applyBorder="1" applyAlignment="1">
      <alignment horizontal="center" vertical="center" textRotation="90" wrapText="1"/>
    </xf>
    <xf numFmtId="0" fontId="48" fillId="91" borderId="58" xfId="35" applyFont="1" applyFill="1" applyBorder="1" applyAlignment="1">
      <alignment horizontal="center" vertical="center" textRotation="90" wrapText="1"/>
    </xf>
    <xf numFmtId="0" fontId="48" fillId="91" borderId="56" xfId="35" applyFont="1" applyFill="1" applyBorder="1" applyAlignment="1">
      <alignment horizontal="center" vertical="center" wrapText="1"/>
    </xf>
    <xf numFmtId="0" fontId="48" fillId="91" borderId="57" xfId="35" applyFont="1" applyFill="1" applyBorder="1" applyAlignment="1">
      <alignment horizontal="center" vertical="center" wrapText="1"/>
    </xf>
    <xf numFmtId="0" fontId="48" fillId="91" borderId="58" xfId="35" applyFont="1" applyFill="1" applyBorder="1" applyAlignment="1">
      <alignment horizontal="center" vertical="center" wrapText="1"/>
    </xf>
    <xf numFmtId="165" fontId="48" fillId="91" borderId="56" xfId="35" applyNumberFormat="1" applyFont="1" applyFill="1" applyBorder="1" applyAlignment="1">
      <alignment horizontal="center" vertical="center" wrapText="1"/>
    </xf>
    <xf numFmtId="165" fontId="48" fillId="49" borderId="56" xfId="35" applyNumberFormat="1" applyFont="1" applyFill="1" applyBorder="1" applyAlignment="1">
      <alignment horizontal="center" vertical="center" wrapText="1"/>
    </xf>
    <xf numFmtId="0" fontId="48" fillId="49" borderId="57" xfId="35" applyFont="1" applyFill="1" applyBorder="1" applyAlignment="1">
      <alignment horizontal="center" vertical="center" wrapText="1"/>
    </xf>
    <xf numFmtId="0" fontId="48" fillId="49" borderId="58" xfId="35" applyFont="1" applyFill="1" applyBorder="1" applyAlignment="1">
      <alignment horizontal="center" vertical="center" wrapText="1"/>
    </xf>
    <xf numFmtId="164" fontId="48" fillId="0" borderId="40" xfId="51" applyNumberFormat="1" applyFont="1" applyBorder="1" applyAlignment="1">
      <alignment horizontal="center" vertical="center" wrapText="1"/>
    </xf>
    <xf numFmtId="164" fontId="48" fillId="0" borderId="25" xfId="51" applyNumberFormat="1" applyFont="1" applyBorder="1" applyAlignment="1">
      <alignment horizontal="center" vertical="center" wrapText="1"/>
    </xf>
    <xf numFmtId="171" fontId="48" fillId="92" borderId="99" xfId="51" applyNumberFormat="1" applyFont="1" applyFill="1" applyBorder="1" applyAlignment="1">
      <alignment horizontal="center" vertical="center" wrapText="1"/>
    </xf>
    <xf numFmtId="171" fontId="48" fillId="92" borderId="100" xfId="51" applyNumberFormat="1" applyFont="1" applyFill="1" applyBorder="1" applyAlignment="1">
      <alignment horizontal="center" vertical="center" wrapText="1"/>
    </xf>
    <xf numFmtId="171" fontId="48" fillId="92" borderId="101" xfId="51" applyNumberFormat="1" applyFont="1" applyFill="1" applyBorder="1" applyAlignment="1">
      <alignment horizontal="center" vertical="center" wrapText="1"/>
    </xf>
    <xf numFmtId="0" fontId="54" fillId="0" borderId="62" xfId="51" applyFont="1" applyBorder="1" applyAlignment="1">
      <alignment horizontal="center" vertical="center" wrapText="1"/>
    </xf>
    <xf numFmtId="0" fontId="54" fillId="0" borderId="63" xfId="51" applyFont="1" applyBorder="1" applyAlignment="1">
      <alignment horizontal="center" vertical="center" wrapText="1"/>
    </xf>
    <xf numFmtId="0" fontId="54" fillId="0" borderId="64" xfId="51" applyFont="1" applyBorder="1" applyAlignment="1">
      <alignment horizontal="center" vertical="center" wrapText="1"/>
    </xf>
    <xf numFmtId="0" fontId="48" fillId="0" borderId="56" xfId="57" applyFont="1" applyBorder="1" applyAlignment="1">
      <alignment horizontal="center" vertical="center" wrapText="1"/>
    </xf>
    <xf numFmtId="0" fontId="48" fillId="0" borderId="57" xfId="57" applyFont="1" applyBorder="1" applyAlignment="1">
      <alignment horizontal="center" vertical="center" wrapText="1"/>
    </xf>
    <xf numFmtId="0" fontId="48" fillId="0" borderId="58" xfId="57" applyFont="1" applyBorder="1" applyAlignment="1">
      <alignment horizontal="center" vertical="center" wrapText="1"/>
    </xf>
    <xf numFmtId="166" fontId="58" fillId="0" borderId="27" xfId="51" applyNumberFormat="1" applyFont="1" applyBorder="1" applyAlignment="1">
      <alignment horizontal="center" vertical="center" wrapText="1"/>
    </xf>
    <xf numFmtId="0" fontId="58" fillId="0" borderId="68" xfId="51" applyFont="1" applyBorder="1" applyAlignment="1">
      <alignment horizontal="center" vertical="center" wrapText="1"/>
    </xf>
    <xf numFmtId="0" fontId="58" fillId="0" borderId="28" xfId="51" applyFont="1" applyBorder="1" applyAlignment="1">
      <alignment horizontal="center" vertical="center" wrapText="1"/>
    </xf>
    <xf numFmtId="0" fontId="58" fillId="0" borderId="13" xfId="51" applyFont="1" applyBorder="1" applyAlignment="1">
      <alignment horizontal="center" vertical="center" wrapText="1"/>
    </xf>
    <xf numFmtId="0" fontId="58" fillId="0" borderId="0" xfId="51" applyFont="1" applyAlignment="1">
      <alignment horizontal="center" vertical="center" wrapText="1"/>
    </xf>
    <xf numFmtId="0" fontId="58" fillId="0" borderId="17" xfId="51" applyFont="1" applyBorder="1" applyAlignment="1">
      <alignment horizontal="center" vertical="center" wrapText="1"/>
    </xf>
    <xf numFmtId="0" fontId="58" fillId="0" borderId="32" xfId="51" applyFont="1" applyBorder="1" applyAlignment="1">
      <alignment horizontal="center" vertical="center" wrapText="1"/>
    </xf>
    <xf numFmtId="0" fontId="58" fillId="0" borderId="33" xfId="51" applyFont="1" applyBorder="1" applyAlignment="1">
      <alignment horizontal="center" vertical="center" wrapText="1"/>
    </xf>
    <xf numFmtId="0" fontId="58" fillId="0" borderId="54" xfId="51" applyFont="1" applyBorder="1" applyAlignment="1">
      <alignment horizontal="center" vertical="center" wrapText="1"/>
    </xf>
    <xf numFmtId="0" fontId="48" fillId="44" borderId="56" xfId="57" applyFont="1" applyFill="1" applyBorder="1" applyAlignment="1">
      <alignment horizontal="center" vertical="center" wrapText="1"/>
    </xf>
    <xf numFmtId="0" fontId="48" fillId="44" borderId="57" xfId="57" applyFont="1" applyFill="1" applyBorder="1" applyAlignment="1">
      <alignment horizontal="center" vertical="center" wrapText="1"/>
    </xf>
    <xf numFmtId="0" fontId="48" fillId="44" borderId="58" xfId="57" applyFont="1" applyFill="1" applyBorder="1" applyAlignment="1">
      <alignment horizontal="center" vertical="center" wrapText="1"/>
    </xf>
    <xf numFmtId="0" fontId="53" fillId="0" borderId="70" xfId="35" applyFont="1" applyBorder="1" applyAlignment="1">
      <alignment horizontal="center" vertical="center" wrapText="1"/>
    </xf>
    <xf numFmtId="0" fontId="53" fillId="0" borderId="35" xfId="35" applyFont="1" applyBorder="1" applyAlignment="1">
      <alignment horizontal="center" vertical="center" wrapText="1"/>
    </xf>
    <xf numFmtId="0" fontId="68" fillId="90" borderId="62" xfId="51" applyFont="1" applyFill="1" applyBorder="1" applyAlignment="1">
      <alignment horizontal="center" vertical="center" wrapText="1"/>
    </xf>
    <xf numFmtId="0" fontId="68" fillId="90" borderId="63" xfId="51" applyFont="1" applyFill="1" applyBorder="1" applyAlignment="1">
      <alignment horizontal="center" vertical="center" wrapText="1"/>
    </xf>
    <xf numFmtId="0" fontId="68" fillId="90" borderId="64" xfId="51" applyFont="1" applyFill="1" applyBorder="1" applyAlignment="1">
      <alignment horizontal="center" vertical="center" wrapText="1"/>
    </xf>
    <xf numFmtId="0" fontId="68" fillId="52" borderId="56" xfId="35" applyFont="1" applyFill="1" applyBorder="1" applyAlignment="1">
      <alignment horizontal="center" vertical="center"/>
    </xf>
    <xf numFmtId="0" fontId="68" fillId="52" borderId="57" xfId="35" applyFont="1" applyFill="1" applyBorder="1" applyAlignment="1">
      <alignment horizontal="center" vertical="center"/>
    </xf>
    <xf numFmtId="0" fontId="62" fillId="62" borderId="56" xfId="35" applyFont="1" applyFill="1" applyBorder="1" applyAlignment="1">
      <alignment horizontal="center" vertical="center" wrapText="1"/>
    </xf>
    <xf numFmtId="0" fontId="62" fillId="62" borderId="57" xfId="35" applyFont="1" applyFill="1" applyBorder="1" applyAlignment="1">
      <alignment horizontal="center" vertical="center" wrapText="1"/>
    </xf>
    <xf numFmtId="0" fontId="62" fillId="62" borderId="58" xfId="35" applyFont="1" applyFill="1" applyBorder="1" applyAlignment="1">
      <alignment horizontal="center" vertical="center" wrapText="1"/>
    </xf>
    <xf numFmtId="166" fontId="58" fillId="92" borderId="84" xfId="51" applyNumberFormat="1" applyFont="1" applyFill="1" applyBorder="1" applyAlignment="1">
      <alignment horizontal="center" vertical="center" wrapText="1"/>
    </xf>
    <xf numFmtId="166" fontId="58" fillId="92" borderId="85" xfId="51" applyNumberFormat="1" applyFont="1" applyFill="1" applyBorder="1" applyAlignment="1">
      <alignment horizontal="center" vertical="center" wrapText="1"/>
    </xf>
    <xf numFmtId="166" fontId="58" fillId="92" borderId="86" xfId="51" applyNumberFormat="1" applyFont="1" applyFill="1" applyBorder="1" applyAlignment="1">
      <alignment horizontal="center" vertical="center" wrapText="1"/>
    </xf>
    <xf numFmtId="166" fontId="58" fillId="92" borderId="88" xfId="51" applyNumberFormat="1" applyFont="1" applyFill="1" applyBorder="1" applyAlignment="1">
      <alignment horizontal="center" vertical="center" wrapText="1"/>
    </xf>
    <xf numFmtId="166" fontId="58" fillId="92" borderId="0" xfId="51" applyNumberFormat="1" applyFont="1" applyFill="1" applyAlignment="1">
      <alignment horizontal="center" vertical="center" wrapText="1"/>
    </xf>
    <xf numFmtId="166" fontId="58" fillId="92" borderId="89" xfId="51" applyNumberFormat="1" applyFont="1" applyFill="1" applyBorder="1" applyAlignment="1">
      <alignment horizontal="center" vertical="center" wrapText="1"/>
    </xf>
    <xf numFmtId="166" fontId="58" fillId="92" borderId="90" xfId="51" applyNumberFormat="1" applyFont="1" applyFill="1" applyBorder="1" applyAlignment="1">
      <alignment horizontal="center" vertical="center" wrapText="1"/>
    </xf>
    <xf numFmtId="166" fontId="58" fillId="92" borderId="91" xfId="51" applyNumberFormat="1" applyFont="1" applyFill="1" applyBorder="1" applyAlignment="1">
      <alignment horizontal="center" vertical="center" wrapText="1"/>
    </xf>
    <xf numFmtId="166" fontId="58" fillId="92" borderId="92" xfId="51" applyNumberFormat="1" applyFont="1" applyFill="1" applyBorder="1" applyAlignment="1">
      <alignment horizontal="center" vertical="center" wrapText="1"/>
    </xf>
    <xf numFmtId="166" fontId="58" fillId="0" borderId="27" xfId="51" applyNumberFormat="1" applyFont="1" applyBorder="1" applyAlignment="1">
      <alignment horizontal="center" vertical="center"/>
    </xf>
    <xf numFmtId="166" fontId="58" fillId="0" borderId="68" xfId="51" applyNumberFormat="1" applyFont="1" applyBorder="1" applyAlignment="1">
      <alignment horizontal="center" vertical="center"/>
    </xf>
    <xf numFmtId="166" fontId="58" fillId="0" borderId="28" xfId="51" applyNumberFormat="1" applyFont="1" applyBorder="1" applyAlignment="1">
      <alignment horizontal="center" vertical="center"/>
    </xf>
    <xf numFmtId="166" fontId="58" fillId="0" borderId="13" xfId="51" applyNumberFormat="1" applyFont="1" applyBorder="1" applyAlignment="1">
      <alignment horizontal="center" vertical="center"/>
    </xf>
    <xf numFmtId="166" fontId="58" fillId="0" borderId="0" xfId="51" applyNumberFormat="1" applyFont="1" applyAlignment="1">
      <alignment horizontal="center" vertical="center"/>
    </xf>
    <xf numFmtId="166" fontId="58" fillId="0" borderId="17" xfId="51" applyNumberFormat="1" applyFont="1" applyBorder="1" applyAlignment="1">
      <alignment horizontal="center" vertical="center"/>
    </xf>
    <xf numFmtId="166" fontId="58" fillId="0" borderId="32" xfId="51" applyNumberFormat="1" applyFont="1" applyBorder="1" applyAlignment="1">
      <alignment horizontal="center" vertical="center"/>
    </xf>
    <xf numFmtId="166" fontId="58" fillId="0" borderId="33" xfId="51" applyNumberFormat="1" applyFont="1" applyBorder="1" applyAlignment="1">
      <alignment horizontal="center" vertical="center"/>
    </xf>
    <xf numFmtId="166" fontId="58" fillId="0" borderId="54" xfId="51" applyNumberFormat="1" applyFont="1" applyBorder="1" applyAlignment="1">
      <alignment horizontal="center" vertical="center"/>
    </xf>
    <xf numFmtId="0" fontId="39" fillId="46" borderId="9" xfId="48" applyFont="1" applyFill="1" applyBorder="1" applyAlignment="1">
      <alignment horizontal="center" vertical="center" wrapText="1"/>
    </xf>
    <xf numFmtId="0" fontId="39" fillId="46" borderId="10" xfId="48" applyFont="1" applyFill="1" applyBorder="1" applyAlignment="1">
      <alignment horizontal="center" vertical="center" wrapText="1"/>
    </xf>
    <xf numFmtId="0" fontId="39" fillId="46" borderId="13" xfId="48" applyFont="1" applyFill="1" applyBorder="1" applyAlignment="1">
      <alignment horizontal="center" vertical="center" wrapText="1"/>
    </xf>
    <xf numFmtId="0" fontId="39" fillId="46" borderId="0" xfId="48" applyFont="1" applyFill="1" applyAlignment="1">
      <alignment horizontal="center" vertical="center" wrapText="1"/>
    </xf>
    <xf numFmtId="0" fontId="41" fillId="0" borderId="11" xfId="48" applyFont="1" applyBorder="1" applyAlignment="1">
      <alignment horizontal="center" vertical="center" wrapText="1"/>
    </xf>
    <xf numFmtId="0" fontId="41" fillId="0" borderId="10" xfId="48" applyFont="1" applyBorder="1" applyAlignment="1">
      <alignment horizontal="center" vertical="center" wrapText="1"/>
    </xf>
    <xf numFmtId="0" fontId="41" fillId="0" borderId="19" xfId="48" applyFont="1" applyBorder="1" applyAlignment="1">
      <alignment horizontal="center" vertical="center" wrapText="1"/>
    </xf>
    <xf numFmtId="0" fontId="41" fillId="0" borderId="0" xfId="48" applyFont="1" applyAlignment="1">
      <alignment horizontal="center" vertical="center" wrapText="1"/>
    </xf>
    <xf numFmtId="168" fontId="48" fillId="0" borderId="10" xfId="51" applyNumberFormat="1" applyFont="1" applyBorder="1" applyAlignment="1">
      <alignment horizontal="center" vertical="center" wrapText="1"/>
    </xf>
    <xf numFmtId="168" fontId="48" fillId="0" borderId="12" xfId="51" applyNumberFormat="1" applyFont="1" applyBorder="1" applyAlignment="1">
      <alignment horizontal="center" vertical="center" wrapText="1"/>
    </xf>
    <xf numFmtId="168" fontId="48" fillId="0" borderId="0" xfId="51" applyNumberFormat="1" applyFont="1" applyAlignment="1">
      <alignment horizontal="center" vertical="center" wrapText="1"/>
    </xf>
    <xf numFmtId="168" fontId="48" fillId="0" borderId="17" xfId="51" applyNumberFormat="1" applyFont="1" applyBorder="1" applyAlignment="1">
      <alignment horizontal="center" vertical="center" wrapText="1"/>
    </xf>
    <xf numFmtId="0" fontId="93" fillId="54" borderId="10" xfId="48" applyFont="1" applyFill="1" applyBorder="1" applyAlignment="1">
      <alignment horizontal="center" vertical="center"/>
    </xf>
    <xf numFmtId="0" fontId="93" fillId="54" borderId="45" xfId="48" applyFont="1" applyFill="1" applyBorder="1" applyAlignment="1">
      <alignment horizontal="center" vertical="center"/>
    </xf>
    <xf numFmtId="0" fontId="93" fillId="53" borderId="0" xfId="48" applyFont="1" applyFill="1" applyAlignment="1">
      <alignment horizontal="center" vertical="center" wrapText="1"/>
    </xf>
    <xf numFmtId="0" fontId="93" fillId="53" borderId="20" xfId="48" applyFont="1" applyFill="1" applyBorder="1" applyAlignment="1">
      <alignment horizontal="center" vertical="center" wrapText="1"/>
    </xf>
    <xf numFmtId="0" fontId="37" fillId="0" borderId="0" xfId="48" applyFont="1" applyAlignment="1">
      <alignment horizontal="center" vertical="center" wrapText="1"/>
    </xf>
    <xf numFmtId="0" fontId="37" fillId="0" borderId="20" xfId="48" applyFont="1" applyBorder="1" applyAlignment="1">
      <alignment horizontal="center" vertical="center" wrapText="1"/>
    </xf>
    <xf numFmtId="0" fontId="122" fillId="0" borderId="19" xfId="48" applyFont="1" applyBorder="1" applyAlignment="1">
      <alignment horizontal="left" vertical="center" wrapText="1"/>
    </xf>
    <xf numFmtId="0" fontId="122" fillId="0" borderId="0" xfId="48" applyFont="1" applyAlignment="1">
      <alignment horizontal="left" vertical="center" wrapText="1"/>
    </xf>
    <xf numFmtId="0" fontId="122" fillId="0" borderId="24" xfId="48" applyFont="1" applyBorder="1" applyAlignment="1">
      <alignment horizontal="left" vertical="center" wrapText="1"/>
    </xf>
    <xf numFmtId="0" fontId="122" fillId="0" borderId="25" xfId="48" applyFont="1" applyBorder="1" applyAlignment="1">
      <alignment horizontal="left" vertical="center" wrapText="1"/>
    </xf>
    <xf numFmtId="168" fontId="48" fillId="0" borderId="22" xfId="51" applyNumberFormat="1" applyFont="1" applyBorder="1" applyAlignment="1">
      <alignment horizontal="center" vertical="center" wrapText="1"/>
    </xf>
    <xf numFmtId="0" fontId="209" fillId="45" borderId="186" xfId="31" applyFont="1" applyFill="1" applyBorder="1" applyAlignment="1" applyProtection="1">
      <alignment horizontal="left"/>
    </xf>
    <xf numFmtId="0" fontId="209" fillId="45" borderId="0" xfId="31" applyFont="1" applyFill="1" applyBorder="1" applyAlignment="1" applyProtection="1">
      <alignment horizontal="left"/>
    </xf>
    <xf numFmtId="0" fontId="496" fillId="45" borderId="186" xfId="31" applyFont="1" applyFill="1" applyBorder="1" applyAlignment="1" applyProtection="1">
      <alignment horizontal="left"/>
    </xf>
    <xf numFmtId="0" fontId="387" fillId="45" borderId="0" xfId="65" applyFont="1" applyFill="1" applyBorder="1" applyAlignment="1">
      <alignment horizontal="left"/>
    </xf>
    <xf numFmtId="0" fontId="387" fillId="45" borderId="187" xfId="65" applyFont="1" applyFill="1" applyBorder="1" applyAlignment="1">
      <alignment horizontal="left"/>
    </xf>
    <xf numFmtId="0" fontId="287" fillId="0" borderId="0" xfId="60" applyFont="1" applyAlignment="1">
      <alignment horizontal="center"/>
    </xf>
    <xf numFmtId="0" fontId="100" fillId="27" borderId="178" xfId="60" applyFont="1" applyFill="1" applyBorder="1" applyAlignment="1">
      <alignment horizontal="center" vertical="center"/>
    </xf>
    <xf numFmtId="0" fontId="100" fillId="27" borderId="177" xfId="60" applyFont="1" applyFill="1" applyBorder="1" applyAlignment="1">
      <alignment horizontal="center" vertical="center"/>
    </xf>
    <xf numFmtId="0" fontId="100" fillId="27" borderId="176" xfId="60" applyFont="1" applyFill="1" applyBorder="1" applyAlignment="1">
      <alignment horizontal="center" vertical="center"/>
    </xf>
    <xf numFmtId="0" fontId="247" fillId="27" borderId="169" xfId="78" applyFont="1" applyFill="1" applyBorder="1" applyAlignment="1" applyProtection="1">
      <alignment horizontal="center" vertical="center" wrapText="1"/>
    </xf>
    <xf numFmtId="0" fontId="247" fillId="27" borderId="168" xfId="78" applyFont="1" applyFill="1" applyBorder="1" applyAlignment="1" applyProtection="1">
      <alignment horizontal="center" vertical="center" wrapText="1"/>
    </xf>
    <xf numFmtId="0" fontId="247" fillId="27" borderId="167" xfId="78" applyFont="1" applyFill="1" applyBorder="1" applyAlignment="1" applyProtection="1">
      <alignment horizontal="center" vertical="center" wrapText="1"/>
    </xf>
    <xf numFmtId="0" fontId="42" fillId="0" borderId="166" xfId="35" applyFont="1" applyBorder="1" applyAlignment="1">
      <alignment horizontal="center" vertical="center" wrapText="1"/>
    </xf>
    <xf numFmtId="0" fontId="42" fillId="0" borderId="0" xfId="35" applyFont="1" applyAlignment="1">
      <alignment horizontal="center" vertical="center" wrapText="1"/>
    </xf>
    <xf numFmtId="0" fontId="42" fillId="0" borderId="165" xfId="35" applyFont="1" applyBorder="1" applyAlignment="1">
      <alignment horizontal="center" vertical="center" wrapText="1"/>
    </xf>
    <xf numFmtId="0" fontId="42" fillId="0" borderId="164" xfId="35" applyFont="1" applyBorder="1" applyAlignment="1">
      <alignment horizontal="center" vertical="center" wrapText="1"/>
    </xf>
    <xf numFmtId="0" fontId="42" fillId="0" borderId="163" xfId="35" applyFont="1" applyBorder="1" applyAlignment="1">
      <alignment horizontal="center" vertical="center" wrapText="1"/>
    </xf>
    <xf numFmtId="0" fontId="42" fillId="0" borderId="162" xfId="35" applyFont="1" applyBorder="1" applyAlignment="1">
      <alignment horizontal="center" vertical="center" wrapText="1"/>
    </xf>
    <xf numFmtId="0" fontId="354" fillId="48" borderId="0" xfId="53" applyFont="1" applyFill="1" applyAlignment="1" applyProtection="1">
      <alignment horizontal="center" vertical="center" wrapText="1"/>
      <protection hidden="1"/>
    </xf>
    <xf numFmtId="0" fontId="180" fillId="45" borderId="184" xfId="79" applyFont="1" applyFill="1" applyBorder="1" applyAlignment="1">
      <alignment horizontal="center" vertical="center" wrapText="1"/>
    </xf>
    <xf numFmtId="0" fontId="180" fillId="45" borderId="183" xfId="79" applyFont="1" applyFill="1" applyBorder="1" applyAlignment="1">
      <alignment horizontal="center" vertical="center" wrapText="1"/>
    </xf>
    <xf numFmtId="0" fontId="180" fillId="45" borderId="185" xfId="79" applyFont="1" applyFill="1" applyBorder="1" applyAlignment="1">
      <alignment horizontal="center" vertical="center" wrapText="1"/>
    </xf>
    <xf numFmtId="0" fontId="180" fillId="45" borderId="186" xfId="79" applyFont="1" applyFill="1" applyBorder="1" applyAlignment="1">
      <alignment horizontal="center" vertical="center" wrapText="1"/>
    </xf>
    <xf numFmtId="0" fontId="180" fillId="45" borderId="0" xfId="79" applyFont="1" applyFill="1" applyAlignment="1">
      <alignment horizontal="center" vertical="center" wrapText="1"/>
    </xf>
    <xf numFmtId="0" fontId="180" fillId="45" borderId="187" xfId="79" applyFont="1" applyFill="1" applyBorder="1" applyAlignment="1">
      <alignment horizontal="center" vertical="center" wrapText="1"/>
    </xf>
    <xf numFmtId="0" fontId="180" fillId="45" borderId="24" xfId="79" applyFont="1" applyFill="1" applyBorder="1" applyAlignment="1">
      <alignment horizontal="center" vertical="center" wrapText="1"/>
    </xf>
    <xf numFmtId="0" fontId="180" fillId="45" borderId="25" xfId="79" applyFont="1" applyFill="1" applyBorder="1" applyAlignment="1">
      <alignment horizontal="center" vertical="center" wrapText="1"/>
    </xf>
    <xf numFmtId="0" fontId="180" fillId="45" borderId="22" xfId="79" applyFont="1" applyFill="1" applyBorder="1" applyAlignment="1">
      <alignment horizontal="center" vertical="center" wrapText="1"/>
    </xf>
    <xf numFmtId="0" fontId="126" fillId="48" borderId="184" xfId="79" applyFont="1" applyFill="1" applyBorder="1" applyAlignment="1">
      <alignment horizontal="center" vertical="center" wrapText="1"/>
    </xf>
    <xf numFmtId="0" fontId="126" fillId="48" borderId="183" xfId="79" applyFont="1" applyFill="1" applyBorder="1" applyAlignment="1">
      <alignment horizontal="center" vertical="center" wrapText="1"/>
    </xf>
    <xf numFmtId="0" fontId="126" fillId="48" borderId="185" xfId="79" applyFont="1" applyFill="1" applyBorder="1" applyAlignment="1">
      <alignment horizontal="center" vertical="center" wrapText="1"/>
    </xf>
    <xf numFmtId="0" fontId="126" fillId="48" borderId="186" xfId="79" applyFont="1" applyFill="1" applyBorder="1" applyAlignment="1">
      <alignment horizontal="center" vertical="center" wrapText="1"/>
    </xf>
    <xf numFmtId="0" fontId="126" fillId="48" borderId="0" xfId="79" applyFont="1" applyFill="1" applyAlignment="1">
      <alignment horizontal="center" vertical="center" wrapText="1"/>
    </xf>
    <xf numFmtId="0" fontId="126" fillId="48" borderId="187" xfId="79" applyFont="1" applyFill="1" applyBorder="1" applyAlignment="1">
      <alignment horizontal="center" vertical="center" wrapText="1"/>
    </xf>
    <xf numFmtId="0" fontId="126" fillId="48" borderId="24" xfId="79" applyFont="1" applyFill="1" applyBorder="1" applyAlignment="1">
      <alignment horizontal="center" vertical="center" wrapText="1"/>
    </xf>
    <xf numFmtId="0" fontId="126" fillId="48" borderId="25" xfId="79" applyFont="1" applyFill="1" applyBorder="1" applyAlignment="1">
      <alignment horizontal="center" vertical="center" wrapText="1"/>
    </xf>
    <xf numFmtId="0" fontId="126" fillId="48" borderId="22" xfId="79" applyFont="1" applyFill="1" applyBorder="1" applyAlignment="1">
      <alignment horizontal="center" vertical="center" wrapText="1"/>
    </xf>
    <xf numFmtId="0" fontId="57" fillId="1302" borderId="0" xfId="53" applyFont="1" applyFill="1" applyAlignment="1">
      <alignment horizontal="center" vertical="center" textRotation="90" wrapText="1"/>
    </xf>
    <xf numFmtId="0" fontId="359" fillId="45" borderId="13" xfId="53" applyFont="1" applyFill="1" applyBorder="1" applyAlignment="1">
      <alignment horizontal="center" vertical="center" wrapText="1"/>
    </xf>
    <xf numFmtId="0" fontId="359" fillId="45" borderId="0" xfId="53" applyFont="1" applyFill="1" applyAlignment="1">
      <alignment horizontal="center" vertical="center" wrapText="1"/>
    </xf>
    <xf numFmtId="0" fontId="359" fillId="45" borderId="0" xfId="53" applyFont="1" applyFill="1" applyBorder="1" applyAlignment="1">
      <alignment horizontal="center" vertical="center" wrapText="1"/>
    </xf>
    <xf numFmtId="0" fontId="107" fillId="45" borderId="0" xfId="53" applyFont="1" applyFill="1" applyAlignment="1">
      <alignment horizontal="left" vertical="center" wrapText="1"/>
    </xf>
    <xf numFmtId="0" fontId="107" fillId="45" borderId="0" xfId="53" applyFont="1" applyFill="1" applyBorder="1" applyAlignment="1">
      <alignment horizontal="left" vertical="center" wrapText="1"/>
    </xf>
    <xf numFmtId="178" fontId="363" fillId="48" borderId="0" xfId="53" applyNumberFormat="1" applyFont="1" applyFill="1" applyAlignment="1">
      <alignment horizontal="center" vertical="center"/>
    </xf>
    <xf numFmtId="0" fontId="364" fillId="45" borderId="0" xfId="53" applyFont="1" applyFill="1" applyAlignment="1">
      <alignment horizontal="center" vertical="center" wrapText="1"/>
    </xf>
    <xf numFmtId="0" fontId="365" fillId="0" borderId="0" xfId="89" applyFont="1" applyAlignment="1">
      <alignment horizontal="center" vertical="center"/>
    </xf>
    <xf numFmtId="0" fontId="366" fillId="45" borderId="0" xfId="53" applyFont="1" applyFill="1" applyAlignment="1">
      <alignment horizontal="center" vertical="center"/>
    </xf>
    <xf numFmtId="0" fontId="210" fillId="48" borderId="0" xfId="89" applyFont="1" applyFill="1" applyAlignment="1">
      <alignment horizontal="left" vertical="center" wrapText="1"/>
    </xf>
    <xf numFmtId="166" fontId="210" fillId="45" borderId="0" xfId="79" applyNumberFormat="1" applyFont="1" applyFill="1" applyAlignment="1">
      <alignment horizontal="center" vertical="center"/>
    </xf>
    <xf numFmtId="166" fontId="388" fillId="1307" borderId="0" xfId="89" applyNumberFormat="1" applyFont="1" applyFill="1" applyAlignment="1">
      <alignment horizontal="center" vertical="center"/>
    </xf>
    <xf numFmtId="180" fontId="388" fillId="1308" borderId="0" xfId="79" applyNumberFormat="1" applyFont="1" applyFill="1" applyAlignment="1">
      <alignment horizontal="center" vertical="center"/>
    </xf>
    <xf numFmtId="0" fontId="375" fillId="1259" borderId="0" xfId="90" applyFont="1" applyFill="1" applyAlignment="1">
      <alignment horizontal="center" vertical="center" wrapText="1"/>
    </xf>
    <xf numFmtId="0" fontId="210" fillId="45" borderId="0" xfId="53" applyFont="1" applyFill="1" applyAlignment="1" applyProtection="1">
      <alignment horizontal="center" vertical="center"/>
      <protection locked="0"/>
    </xf>
    <xf numFmtId="0" fontId="376" fillId="1259" borderId="0" xfId="79" applyFont="1" applyFill="1" applyAlignment="1">
      <alignment horizontal="center" vertical="center" wrapText="1"/>
    </xf>
    <xf numFmtId="0" fontId="361" fillId="48" borderId="0" xfId="86" applyFont="1" applyFill="1" applyBorder="1" applyAlignment="1" applyProtection="1">
      <alignment horizontal="left" vertical="center"/>
      <protection hidden="1"/>
    </xf>
    <xf numFmtId="0" fontId="382" fillId="45" borderId="0" xfId="86" applyFont="1" applyFill="1" applyAlignment="1">
      <alignment horizontal="left" vertical="center"/>
    </xf>
    <xf numFmtId="0" fontId="391" fillId="45" borderId="13" xfId="53" applyFont="1" applyFill="1" applyBorder="1" applyAlignment="1">
      <alignment horizontal="center" vertical="center" wrapText="1"/>
    </xf>
    <xf numFmtId="0" fontId="391" fillId="45" borderId="0" xfId="53" applyFont="1" applyFill="1" applyAlignment="1">
      <alignment horizontal="center" vertical="center" wrapText="1"/>
    </xf>
    <xf numFmtId="0" fontId="391" fillId="45" borderId="0" xfId="53" applyFont="1" applyFill="1" applyBorder="1" applyAlignment="1">
      <alignment horizontal="center" vertical="center" wrapText="1"/>
    </xf>
    <xf numFmtId="0" fontId="392" fillId="45" borderId="13" xfId="79" applyFont="1" applyFill="1" applyBorder="1" applyAlignment="1">
      <alignment horizontal="center" vertical="center" wrapText="1"/>
    </xf>
    <xf numFmtId="0" fontId="392" fillId="45" borderId="0" xfId="79" applyFont="1" applyFill="1" applyAlignment="1">
      <alignment horizontal="center" vertical="center" wrapText="1"/>
    </xf>
    <xf numFmtId="0" fontId="392" fillId="45" borderId="0" xfId="79" applyFont="1" applyFill="1" applyBorder="1" applyAlignment="1">
      <alignment horizontal="center" vertical="center" wrapText="1"/>
    </xf>
    <xf numFmtId="0" fontId="392" fillId="45" borderId="32" xfId="79" applyFont="1" applyFill="1" applyBorder="1" applyAlignment="1">
      <alignment horizontal="center" vertical="center" wrapText="1"/>
    </xf>
    <xf numFmtId="0" fontId="392" fillId="45" borderId="155" xfId="79" applyFont="1" applyFill="1" applyBorder="1" applyAlignment="1">
      <alignment horizontal="center" vertical="center" wrapText="1"/>
    </xf>
    <xf numFmtId="182" fontId="389" fillId="1303" borderId="0" xfId="89" applyNumberFormat="1" applyFont="1" applyFill="1" applyAlignment="1">
      <alignment horizontal="center" vertical="center"/>
    </xf>
    <xf numFmtId="0" fontId="382" fillId="45" borderId="0" xfId="64" applyFont="1" applyFill="1" applyBorder="1" applyAlignment="1">
      <alignment horizontal="center" vertical="center"/>
    </xf>
    <xf numFmtId="0" fontId="382" fillId="45" borderId="0" xfId="64" applyFont="1" applyFill="1" applyBorder="1" applyAlignment="1">
      <alignment horizontal="left" vertical="center"/>
    </xf>
    <xf numFmtId="0" fontId="382" fillId="0" borderId="0" xfId="64" applyFont="1" applyBorder="1" applyAlignment="1">
      <alignment horizontal="left" vertical="center"/>
    </xf>
    <xf numFmtId="0" fontId="344" fillId="92" borderId="198" xfId="53" applyFont="1" applyFill="1" applyBorder="1" applyAlignment="1">
      <alignment horizontal="center" vertical="center"/>
    </xf>
    <xf numFmtId="0" fontId="344" fillId="92" borderId="199" xfId="53" applyFont="1" applyFill="1" applyBorder="1" applyAlignment="1">
      <alignment horizontal="center" vertical="center"/>
    </xf>
    <xf numFmtId="0" fontId="394" fillId="92" borderId="200" xfId="53" applyFont="1" applyFill="1" applyBorder="1" applyAlignment="1">
      <alignment horizontal="center" vertical="center"/>
    </xf>
    <xf numFmtId="0" fontId="394" fillId="92" borderId="219" xfId="53" applyFont="1" applyFill="1" applyBorder="1" applyAlignment="1">
      <alignment horizontal="center" vertical="center"/>
    </xf>
    <xf numFmtId="0" fontId="344" fillId="0" borderId="9" xfId="53" applyFont="1" applyBorder="1" applyAlignment="1">
      <alignment horizontal="center" vertical="center"/>
    </xf>
    <xf numFmtId="0" fontId="344" fillId="0" borderId="10" xfId="53" applyFont="1" applyBorder="1" applyAlignment="1">
      <alignment horizontal="center" vertical="center"/>
    </xf>
    <xf numFmtId="0" fontId="344" fillId="0" borderId="13" xfId="53" applyFont="1" applyBorder="1" applyAlignment="1">
      <alignment horizontal="center" vertical="center"/>
    </xf>
    <xf numFmtId="0" fontId="344" fillId="0" borderId="0" xfId="53" applyFont="1" applyAlignment="1">
      <alignment horizontal="center" vertical="center"/>
    </xf>
    <xf numFmtId="0" fontId="344" fillId="0" borderId="32" xfId="53" applyFont="1" applyBorder="1" applyAlignment="1">
      <alignment horizontal="center" vertical="center"/>
    </xf>
    <xf numFmtId="0" fontId="344" fillId="0" borderId="155" xfId="53" applyFont="1" applyBorder="1" applyAlignment="1">
      <alignment horizontal="center" vertical="center"/>
    </xf>
    <xf numFmtId="0" fontId="344" fillId="48" borderId="10" xfId="53" applyFont="1" applyFill="1" applyBorder="1" applyAlignment="1">
      <alignment horizontal="center" vertical="center"/>
    </xf>
    <xf numFmtId="0" fontId="344" fillId="48" borderId="45" xfId="53" applyFont="1" applyFill="1" applyBorder="1" applyAlignment="1">
      <alignment horizontal="center" vertical="center"/>
    </xf>
    <xf numFmtId="0" fontId="344" fillId="48" borderId="0" xfId="53" applyFont="1" applyFill="1" applyAlignment="1">
      <alignment horizontal="center" vertical="center"/>
    </xf>
    <xf numFmtId="0" fontId="344" fillId="48" borderId="20" xfId="53" applyFont="1" applyFill="1" applyBorder="1" applyAlignment="1">
      <alignment horizontal="center" vertical="center"/>
    </xf>
    <xf numFmtId="0" fontId="395" fillId="69" borderId="9" xfId="91" applyFont="1" applyFill="1" applyBorder="1" applyAlignment="1">
      <alignment horizontal="center" vertical="center"/>
    </xf>
    <xf numFmtId="0" fontId="395" fillId="69" borderId="10" xfId="91" applyFont="1" applyFill="1" applyBorder="1" applyAlignment="1">
      <alignment horizontal="center" vertical="center"/>
    </xf>
    <xf numFmtId="0" fontId="395" fillId="52" borderId="11" xfId="91" applyFont="1" applyFill="1" applyBorder="1" applyAlignment="1">
      <alignment horizontal="center" vertical="center"/>
    </xf>
    <xf numFmtId="0" fontId="395" fillId="52" borderId="10" xfId="91" applyFont="1" applyFill="1" applyBorder="1" applyAlignment="1">
      <alignment horizontal="center" vertical="center"/>
    </xf>
    <xf numFmtId="0" fontId="396" fillId="1307" borderId="11" xfId="91" applyFont="1" applyFill="1" applyBorder="1" applyAlignment="1">
      <alignment horizontal="center" vertical="center"/>
    </xf>
    <xf numFmtId="0" fontId="396" fillId="1307" borderId="10" xfId="91" applyFont="1" applyFill="1" applyBorder="1" applyAlignment="1">
      <alignment horizontal="center" vertical="center"/>
    </xf>
    <xf numFmtId="0" fontId="396" fillId="40" borderId="11" xfId="91" applyFont="1" applyFill="1" applyBorder="1" applyAlignment="1">
      <alignment horizontal="center" vertical="center"/>
    </xf>
    <xf numFmtId="0" fontId="396" fillId="40" borderId="10" xfId="91" applyFont="1" applyFill="1" applyBorder="1" applyAlignment="1">
      <alignment horizontal="center" vertical="center"/>
    </xf>
    <xf numFmtId="0" fontId="395" fillId="69" borderId="11" xfId="91" applyFont="1" applyFill="1" applyBorder="1" applyAlignment="1">
      <alignment horizontal="center" vertical="center"/>
    </xf>
    <xf numFmtId="0" fontId="400" fillId="92" borderId="204" xfId="91" applyFont="1" applyFill="1" applyBorder="1" applyAlignment="1">
      <alignment horizontal="center" vertical="center"/>
    </xf>
    <xf numFmtId="0" fontId="400" fillId="92" borderId="205" xfId="91" applyFont="1" applyFill="1" applyBorder="1" applyAlignment="1">
      <alignment horizontal="center" vertical="center"/>
    </xf>
    <xf numFmtId="0" fontId="401" fillId="92" borderId="204" xfId="91" applyFont="1" applyFill="1" applyBorder="1" applyAlignment="1">
      <alignment horizontal="center" vertical="center"/>
    </xf>
    <xf numFmtId="0" fontId="401" fillId="92" borderId="205" xfId="91" applyFont="1" applyFill="1" applyBorder="1" applyAlignment="1">
      <alignment horizontal="center" vertical="center"/>
    </xf>
    <xf numFmtId="0" fontId="402" fillId="92" borderId="204" xfId="91" applyFont="1" applyFill="1" applyBorder="1" applyAlignment="1">
      <alignment horizontal="center" vertical="center"/>
    </xf>
    <xf numFmtId="0" fontId="402" fillId="92" borderId="205" xfId="91" applyFont="1" applyFill="1" applyBorder="1" applyAlignment="1">
      <alignment horizontal="center" vertical="center"/>
    </xf>
    <xf numFmtId="0" fontId="403" fillId="92" borderId="206" xfId="53" applyFont="1" applyFill="1" applyBorder="1" applyAlignment="1">
      <alignment horizontal="center" vertical="center"/>
    </xf>
    <xf numFmtId="0" fontId="403" fillId="92" borderId="207" xfId="53" applyFont="1" applyFill="1" applyBorder="1" applyAlignment="1">
      <alignment horizontal="center" vertical="center"/>
    </xf>
    <xf numFmtId="0" fontId="396" fillId="92" borderId="204" xfId="91" applyFont="1" applyFill="1" applyBorder="1" applyAlignment="1">
      <alignment horizontal="center" vertical="center"/>
    </xf>
    <xf numFmtId="0" fontId="396" fillId="92" borderId="205" xfId="91" applyFont="1" applyFill="1" applyBorder="1" applyAlignment="1">
      <alignment horizontal="center" vertical="center"/>
    </xf>
    <xf numFmtId="0" fontId="404" fillId="0" borderId="13" xfId="53" applyFont="1" applyBorder="1" applyAlignment="1">
      <alignment horizontal="center" vertical="center"/>
    </xf>
    <xf numFmtId="0" fontId="404" fillId="0" borderId="0" xfId="53" applyFont="1" applyAlignment="1">
      <alignment horizontal="center" vertical="center"/>
    </xf>
    <xf numFmtId="0" fontId="405" fillId="0" borderId="51" xfId="53" applyFont="1" applyBorder="1" applyAlignment="1">
      <alignment horizontal="center" vertical="center"/>
    </xf>
    <xf numFmtId="0" fontId="406" fillId="0" borderId="52" xfId="53" applyFont="1" applyBorder="1" applyAlignment="1">
      <alignment horizontal="center" vertical="center"/>
    </xf>
    <xf numFmtId="0" fontId="406" fillId="0" borderId="0" xfId="53" applyFont="1" applyAlignment="1">
      <alignment horizontal="center" vertical="center"/>
    </xf>
    <xf numFmtId="0" fontId="407" fillId="0" borderId="0" xfId="53" applyFont="1" applyAlignment="1">
      <alignment horizontal="center" vertical="center"/>
    </xf>
    <xf numFmtId="0" fontId="408" fillId="0" borderId="0" xfId="53" applyFont="1" applyAlignment="1">
      <alignment horizontal="center" vertical="center"/>
    </xf>
    <xf numFmtId="0" fontId="395" fillId="1310" borderId="11" xfId="91" applyFont="1" applyFill="1" applyBorder="1" applyAlignment="1">
      <alignment horizontal="center" vertical="center"/>
    </xf>
    <xf numFmtId="0" fontId="395" fillId="1310" borderId="203" xfId="91" applyFont="1" applyFill="1" applyBorder="1" applyAlignment="1">
      <alignment horizontal="center" vertical="center"/>
    </xf>
    <xf numFmtId="0" fontId="397" fillId="92" borderId="204" xfId="91" applyFont="1" applyFill="1" applyBorder="1" applyAlignment="1">
      <alignment horizontal="center" vertical="center"/>
    </xf>
    <xf numFmtId="0" fontId="397" fillId="92" borderId="205" xfId="91" applyFont="1" applyFill="1" applyBorder="1" applyAlignment="1">
      <alignment horizontal="center" vertical="center"/>
    </xf>
    <xf numFmtId="0" fontId="398" fillId="92" borderId="204" xfId="91" applyFont="1" applyFill="1" applyBorder="1" applyAlignment="1">
      <alignment horizontal="center" vertical="center"/>
    </xf>
    <xf numFmtId="0" fontId="398" fillId="92" borderId="205" xfId="91" applyFont="1" applyFill="1" applyBorder="1" applyAlignment="1">
      <alignment horizontal="center" vertical="center"/>
    </xf>
    <xf numFmtId="0" fontId="40" fillId="92" borderId="204" xfId="91" applyFont="1" applyFill="1" applyBorder="1" applyAlignment="1">
      <alignment horizontal="center" vertical="center"/>
    </xf>
    <xf numFmtId="0" fontId="40" fillId="92" borderId="205" xfId="91" applyFont="1" applyFill="1" applyBorder="1" applyAlignment="1">
      <alignment horizontal="center" vertical="center"/>
    </xf>
    <xf numFmtId="0" fontId="399" fillId="92" borderId="204" xfId="91" applyFont="1" applyFill="1" applyBorder="1" applyAlignment="1">
      <alignment horizontal="center" vertical="center"/>
    </xf>
    <xf numFmtId="0" fontId="399" fillId="92" borderId="205" xfId="91" applyFont="1" applyFill="1" applyBorder="1" applyAlignment="1">
      <alignment horizontal="center" vertical="center"/>
    </xf>
    <xf numFmtId="0" fontId="414" fillId="45" borderId="209" xfId="91" applyFont="1" applyFill="1" applyBorder="1" applyAlignment="1">
      <alignment horizontal="center" vertical="center"/>
    </xf>
    <xf numFmtId="0" fontId="414" fillId="45" borderId="210" xfId="91" applyFont="1" applyFill="1" applyBorder="1" applyAlignment="1">
      <alignment horizontal="center" vertical="center"/>
    </xf>
    <xf numFmtId="0" fontId="415" fillId="45" borderId="209" xfId="91" applyFont="1" applyFill="1" applyBorder="1" applyAlignment="1">
      <alignment horizontal="center" vertical="center"/>
    </xf>
    <xf numFmtId="0" fontId="415" fillId="45" borderId="210" xfId="91" applyFont="1" applyFill="1" applyBorder="1" applyAlignment="1">
      <alignment horizontal="center" vertical="center"/>
    </xf>
    <xf numFmtId="0" fontId="416" fillId="45" borderId="209" xfId="91" applyFont="1" applyFill="1" applyBorder="1" applyAlignment="1">
      <alignment horizontal="center" vertical="center"/>
    </xf>
    <xf numFmtId="0" fontId="416" fillId="45" borderId="210" xfId="91" applyFont="1" applyFill="1" applyBorder="1" applyAlignment="1">
      <alignment horizontal="center" vertical="center"/>
    </xf>
    <xf numFmtId="0" fontId="417" fillId="45" borderId="211" xfId="53" applyFont="1" applyFill="1" applyBorder="1" applyAlignment="1">
      <alignment horizontal="center" vertical="center"/>
    </xf>
    <xf numFmtId="0" fontId="417" fillId="45" borderId="212" xfId="53" applyFont="1" applyFill="1" applyBorder="1" applyAlignment="1">
      <alignment horizontal="center" vertical="center"/>
    </xf>
    <xf numFmtId="0" fontId="418" fillId="45" borderId="209" xfId="91" applyFont="1" applyFill="1" applyBorder="1" applyAlignment="1">
      <alignment horizontal="center" vertical="center"/>
    </xf>
    <xf numFmtId="0" fontId="418" fillId="45" borderId="210" xfId="91" applyFont="1" applyFill="1" applyBorder="1" applyAlignment="1">
      <alignment horizontal="center" vertical="center"/>
    </xf>
    <xf numFmtId="0" fontId="344" fillId="55" borderId="155" xfId="53" applyFont="1" applyFill="1" applyBorder="1" applyAlignment="1">
      <alignment horizontal="center" vertical="center"/>
    </xf>
    <xf numFmtId="0" fontId="344" fillId="55" borderId="34" xfId="53" applyFont="1" applyFill="1" applyBorder="1" applyAlignment="1">
      <alignment horizontal="center" vertical="center"/>
    </xf>
    <xf numFmtId="0" fontId="419" fillId="0" borderId="32" xfId="53" applyFont="1" applyBorder="1" applyAlignment="1">
      <alignment horizontal="center" vertical="center"/>
    </xf>
    <xf numFmtId="0" fontId="419" fillId="0" borderId="155" xfId="53" applyFont="1" applyBorder="1" applyAlignment="1">
      <alignment horizontal="center" vertical="center"/>
    </xf>
    <xf numFmtId="0" fontId="420" fillId="0" borderId="213" xfId="53" applyFont="1" applyBorder="1" applyAlignment="1">
      <alignment horizontal="center" vertical="center"/>
    </xf>
    <xf numFmtId="0" fontId="421" fillId="0" borderId="214" xfId="53" applyFont="1" applyBorder="1" applyAlignment="1">
      <alignment horizontal="center" vertical="center"/>
    </xf>
    <xf numFmtId="0" fontId="421" fillId="0" borderId="155" xfId="53" applyFont="1" applyBorder="1" applyAlignment="1">
      <alignment horizontal="center" vertical="center"/>
    </xf>
    <xf numFmtId="0" fontId="422" fillId="0" borderId="155" xfId="53" applyFont="1" applyBorder="1" applyAlignment="1">
      <alignment horizontal="center" vertical="center"/>
    </xf>
    <xf numFmtId="0" fontId="409" fillId="0" borderId="0" xfId="53" applyFont="1" applyAlignment="1">
      <alignment horizontal="center" vertical="center"/>
    </xf>
    <xf numFmtId="0" fontId="409" fillId="0" borderId="51" xfId="53" applyFont="1" applyBorder="1" applyAlignment="1">
      <alignment horizontal="center" vertical="center"/>
    </xf>
    <xf numFmtId="0" fontId="410" fillId="0" borderId="52" xfId="53" applyFont="1" applyBorder="1" applyAlignment="1">
      <alignment horizontal="center" vertical="center"/>
    </xf>
    <xf numFmtId="0" fontId="410" fillId="0" borderId="208" xfId="53" applyFont="1" applyBorder="1" applyAlignment="1">
      <alignment horizontal="center" vertical="center"/>
    </xf>
    <xf numFmtId="0" fontId="411" fillId="45" borderId="209" xfId="91" applyFont="1" applyFill="1" applyBorder="1" applyAlignment="1">
      <alignment horizontal="center" vertical="center"/>
    </xf>
    <xf numFmtId="0" fontId="411" fillId="45" borderId="210" xfId="91" applyFont="1" applyFill="1" applyBorder="1" applyAlignment="1">
      <alignment horizontal="center" vertical="center"/>
    </xf>
    <xf numFmtId="0" fontId="412" fillId="45" borderId="209" xfId="91" applyFont="1" applyFill="1" applyBorder="1" applyAlignment="1">
      <alignment horizontal="center" vertical="center"/>
    </xf>
    <xf numFmtId="0" fontId="412" fillId="45" borderId="210" xfId="91" applyFont="1" applyFill="1" applyBorder="1" applyAlignment="1">
      <alignment horizontal="center" vertical="center"/>
    </xf>
    <xf numFmtId="0" fontId="94" fillId="45" borderId="209" xfId="91" applyFont="1" applyFill="1" applyBorder="1" applyAlignment="1">
      <alignment horizontal="center" vertical="center"/>
    </xf>
    <xf numFmtId="0" fontId="94" fillId="45" borderId="210" xfId="91" applyFont="1" applyFill="1" applyBorder="1" applyAlignment="1">
      <alignment horizontal="center" vertical="center"/>
    </xf>
    <xf numFmtId="0" fontId="413" fillId="45" borderId="209" xfId="91" applyFont="1" applyFill="1" applyBorder="1" applyAlignment="1">
      <alignment horizontal="center" vertical="center"/>
    </xf>
    <xf numFmtId="0" fontId="413" fillId="45" borderId="210" xfId="91" applyFont="1" applyFill="1" applyBorder="1" applyAlignment="1">
      <alignment horizontal="center" vertical="center"/>
    </xf>
    <xf numFmtId="0" fontId="414" fillId="45" borderId="215" xfId="91" applyFont="1" applyFill="1" applyBorder="1" applyAlignment="1">
      <alignment horizontal="center" vertical="center"/>
    </xf>
    <xf numFmtId="0" fontId="414" fillId="45" borderId="216" xfId="91" applyFont="1" applyFill="1" applyBorder="1" applyAlignment="1">
      <alignment horizontal="center" vertical="center"/>
    </xf>
    <xf numFmtId="0" fontId="415" fillId="45" borderId="215" xfId="91" applyFont="1" applyFill="1" applyBorder="1" applyAlignment="1">
      <alignment horizontal="center" vertical="center"/>
    </xf>
    <xf numFmtId="0" fontId="415" fillId="45" borderId="216" xfId="91" applyFont="1" applyFill="1" applyBorder="1" applyAlignment="1">
      <alignment horizontal="center" vertical="center"/>
    </xf>
    <xf numFmtId="0" fontId="416" fillId="45" borderId="215" xfId="91" applyFont="1" applyFill="1" applyBorder="1" applyAlignment="1">
      <alignment horizontal="center" vertical="center"/>
    </xf>
    <xf numFmtId="0" fontId="416" fillId="45" borderId="216" xfId="91" applyFont="1" applyFill="1" applyBorder="1" applyAlignment="1">
      <alignment horizontal="center" vertical="center"/>
    </xf>
    <xf numFmtId="0" fontId="417" fillId="45" borderId="217" xfId="53" applyFont="1" applyFill="1" applyBorder="1" applyAlignment="1">
      <alignment horizontal="center" vertical="center"/>
    </xf>
    <xf numFmtId="0" fontId="417" fillId="45" borderId="218" xfId="53" applyFont="1" applyFill="1" applyBorder="1" applyAlignment="1">
      <alignment horizontal="center" vertical="center"/>
    </xf>
    <xf numFmtId="0" fontId="418" fillId="45" borderId="215" xfId="91" applyFont="1" applyFill="1" applyBorder="1" applyAlignment="1">
      <alignment horizontal="center" vertical="center"/>
    </xf>
    <xf numFmtId="0" fontId="418" fillId="45" borderId="216" xfId="91" applyFont="1" applyFill="1" applyBorder="1" applyAlignment="1">
      <alignment horizontal="center" vertical="center"/>
    </xf>
    <xf numFmtId="0" fontId="408" fillId="0" borderId="155" xfId="53" applyFont="1" applyBorder="1" applyAlignment="1">
      <alignment horizontal="center" vertical="center"/>
    </xf>
    <xf numFmtId="0" fontId="409" fillId="0" borderId="155" xfId="53" applyFont="1" applyBorder="1" applyAlignment="1">
      <alignment horizontal="center" vertical="center"/>
    </xf>
    <xf numFmtId="0" fontId="409" fillId="0" borderId="213" xfId="53" applyFont="1" applyBorder="1" applyAlignment="1">
      <alignment horizontal="center" vertical="center"/>
    </xf>
    <xf numFmtId="0" fontId="410" fillId="0" borderId="214" xfId="53" applyFont="1" applyBorder="1" applyAlignment="1">
      <alignment horizontal="center" vertical="center"/>
    </xf>
    <xf numFmtId="0" fontId="410" fillId="0" borderId="202" xfId="53" applyFont="1" applyBorder="1" applyAlignment="1">
      <alignment horizontal="center" vertical="center"/>
    </xf>
    <xf numFmtId="0" fontId="411" fillId="45" borderId="215" xfId="91" applyFont="1" applyFill="1" applyBorder="1" applyAlignment="1">
      <alignment horizontal="center" vertical="center"/>
    </xf>
    <xf numFmtId="0" fontId="411" fillId="45" borderId="216" xfId="91" applyFont="1" applyFill="1" applyBorder="1" applyAlignment="1">
      <alignment horizontal="center" vertical="center"/>
    </xf>
    <xf numFmtId="0" fontId="412" fillId="45" borderId="215" xfId="91" applyFont="1" applyFill="1" applyBorder="1" applyAlignment="1">
      <alignment horizontal="center" vertical="center"/>
    </xf>
    <xf numFmtId="0" fontId="412" fillId="45" borderId="216" xfId="91" applyFont="1" applyFill="1" applyBorder="1" applyAlignment="1">
      <alignment horizontal="center" vertical="center"/>
    </xf>
    <xf numFmtId="0" fontId="94" fillId="45" borderId="215" xfId="91" applyFont="1" applyFill="1" applyBorder="1" applyAlignment="1">
      <alignment horizontal="center" vertical="center"/>
    </xf>
    <xf numFmtId="0" fontId="94" fillId="45" borderId="216" xfId="91" applyFont="1" applyFill="1" applyBorder="1" applyAlignment="1">
      <alignment horizontal="center" vertical="center"/>
    </xf>
    <xf numFmtId="0" fontId="57" fillId="1302" borderId="20" xfId="53" applyFont="1" applyFill="1" applyBorder="1" applyAlignment="1">
      <alignment horizontal="center" vertical="center" textRotation="90" wrapText="1"/>
    </xf>
    <xf numFmtId="0" fontId="440" fillId="1304" borderId="13" xfId="53" applyFont="1" applyFill="1" applyBorder="1" applyAlignment="1">
      <alignment horizontal="center"/>
    </xf>
    <xf numFmtId="0" fontId="440" fillId="1304" borderId="0" xfId="53" applyFont="1" applyFill="1" applyAlignment="1">
      <alignment horizontal="center"/>
    </xf>
    <xf numFmtId="0" fontId="440" fillId="1304" borderId="20" xfId="53" applyFont="1" applyFill="1" applyBorder="1" applyAlignment="1">
      <alignment horizontal="center"/>
    </xf>
    <xf numFmtId="0" fontId="442" fillId="45" borderId="13" xfId="79" applyFont="1" applyFill="1" applyBorder="1" applyAlignment="1">
      <alignment horizontal="center" vertical="center" wrapText="1"/>
    </xf>
    <xf numFmtId="0" fontId="442" fillId="45" borderId="0" xfId="79" applyFont="1" applyFill="1" applyAlignment="1">
      <alignment horizontal="center" vertical="center" wrapText="1"/>
    </xf>
    <xf numFmtId="0" fontId="442" fillId="45" borderId="20" xfId="79" applyFont="1" applyFill="1" applyBorder="1" applyAlignment="1">
      <alignment horizontal="center" vertical="center" wrapText="1"/>
    </xf>
    <xf numFmtId="0" fontId="442" fillId="45" borderId="13" xfId="79" applyFont="1" applyFill="1" applyBorder="1" applyAlignment="1">
      <alignment horizontal="center" wrapText="1"/>
    </xf>
    <xf numFmtId="0" fontId="442" fillId="45" borderId="0" xfId="79" applyFont="1" applyFill="1" applyAlignment="1">
      <alignment horizontal="center" wrapText="1"/>
    </xf>
    <xf numFmtId="0" fontId="442" fillId="45" borderId="20" xfId="79" applyFont="1" applyFill="1" applyBorder="1" applyAlignment="1">
      <alignment horizontal="center" wrapText="1"/>
    </xf>
    <xf numFmtId="0" fontId="442" fillId="45" borderId="13" xfId="79" applyFont="1" applyFill="1" applyBorder="1" applyAlignment="1">
      <alignment horizontal="left" wrapText="1"/>
    </xf>
    <xf numFmtId="0" fontId="442" fillId="45" borderId="0" xfId="79" applyFont="1" applyFill="1" applyAlignment="1">
      <alignment horizontal="left" wrapText="1"/>
    </xf>
    <xf numFmtId="0" fontId="442" fillId="45" borderId="20" xfId="79" applyFont="1" applyFill="1" applyBorder="1" applyAlignment="1">
      <alignment horizontal="left" wrapText="1"/>
    </xf>
    <xf numFmtId="0" fontId="356" fillId="48" borderId="13" xfId="53" applyFont="1" applyFill="1" applyBorder="1" applyAlignment="1">
      <alignment horizontal="right" vertical="center"/>
    </xf>
    <xf numFmtId="0" fontId="356" fillId="48" borderId="0" xfId="53" applyFont="1" applyFill="1" applyAlignment="1">
      <alignment horizontal="right" vertical="center"/>
    </xf>
    <xf numFmtId="0" fontId="444" fillId="48" borderId="0" xfId="53" applyFont="1" applyFill="1" applyAlignment="1">
      <alignment horizontal="center" vertical="center"/>
    </xf>
    <xf numFmtId="0" fontId="356" fillId="48" borderId="0" xfId="53" applyFont="1" applyFill="1" applyAlignment="1">
      <alignment horizontal="center" vertical="center"/>
    </xf>
    <xf numFmtId="0" fontId="436" fillId="45" borderId="0" xfId="87" applyFont="1" applyFill="1" applyAlignment="1">
      <alignment horizontal="left" vertical="center"/>
    </xf>
    <xf numFmtId="0" fontId="361" fillId="45" borderId="0" xfId="86" applyFont="1" applyFill="1" applyAlignment="1">
      <alignment horizontal="left" vertical="center"/>
    </xf>
    <xf numFmtId="0" fontId="435" fillId="45" borderId="0" xfId="87" applyFont="1" applyFill="1" applyAlignment="1">
      <alignment horizontal="left" vertical="center"/>
    </xf>
    <xf numFmtId="0" fontId="438" fillId="50" borderId="0" xfId="53" applyFont="1" applyFill="1" applyAlignment="1" applyProtection="1">
      <alignment horizontal="center"/>
      <protection hidden="1"/>
    </xf>
    <xf numFmtId="0" fontId="358" fillId="1304" borderId="13" xfId="53" applyFont="1" applyFill="1" applyBorder="1" applyAlignment="1">
      <alignment horizontal="center" vertical="center"/>
    </xf>
    <xf numFmtId="0" fontId="358" fillId="1304" borderId="0" xfId="53" applyFont="1" applyFill="1" applyBorder="1" applyAlignment="1">
      <alignment horizontal="center" vertical="center"/>
    </xf>
    <xf numFmtId="0" fontId="358" fillId="1304" borderId="20" xfId="53" applyFont="1" applyFill="1" applyBorder="1" applyAlignment="1">
      <alignment horizontal="center" vertical="center"/>
    </xf>
    <xf numFmtId="0" fontId="445" fillId="45" borderId="13" xfId="79" applyFont="1" applyFill="1" applyBorder="1" applyAlignment="1">
      <alignment horizontal="center" vertical="center" wrapText="1"/>
    </xf>
    <xf numFmtId="0" fontId="445" fillId="45" borderId="0" xfId="79" applyFont="1" applyFill="1" applyAlignment="1">
      <alignment horizontal="center" vertical="center" wrapText="1"/>
    </xf>
    <xf numFmtId="0" fontId="445" fillId="45" borderId="20" xfId="79" applyFont="1" applyFill="1" applyBorder="1" applyAlignment="1">
      <alignment horizontal="center" vertical="center" wrapText="1"/>
    </xf>
    <xf numFmtId="0" fontId="448" fillId="45" borderId="0" xfId="93" applyFont="1" applyFill="1" applyBorder="1" applyAlignment="1">
      <alignment horizontal="left" vertical="center"/>
    </xf>
    <xf numFmtId="0" fontId="448" fillId="45" borderId="20" xfId="93" applyFont="1" applyFill="1" applyBorder="1" applyAlignment="1">
      <alignment horizontal="left" vertical="center"/>
    </xf>
    <xf numFmtId="0" fontId="439" fillId="45" borderId="0" xfId="53" applyFont="1" applyFill="1" applyAlignment="1">
      <alignment horizontal="center" vertical="center" wrapText="1"/>
    </xf>
    <xf numFmtId="0" fontId="171" fillId="48" borderId="9" xfId="79" applyFont="1" applyFill="1" applyBorder="1" applyAlignment="1">
      <alignment horizontal="center" vertical="center"/>
    </xf>
    <xf numFmtId="0" fontId="171" fillId="48" borderId="10" xfId="79" applyFont="1" applyFill="1" applyBorder="1" applyAlignment="1">
      <alignment horizontal="center" vertical="center"/>
    </xf>
    <xf numFmtId="0" fontId="171" fillId="48" borderId="45" xfId="79" applyFont="1" applyFill="1" applyBorder="1" applyAlignment="1">
      <alignment horizontal="center" vertical="center"/>
    </xf>
    <xf numFmtId="0" fontId="356" fillId="48" borderId="0" xfId="53" quotePrefix="1" applyFont="1" applyFill="1" applyAlignment="1">
      <alignment horizontal="center" vertical="center" wrapText="1"/>
    </xf>
    <xf numFmtId="0" fontId="356" fillId="44" borderId="0" xfId="53" applyFont="1" applyFill="1" applyAlignment="1">
      <alignment horizontal="center" vertical="center"/>
    </xf>
    <xf numFmtId="174" fontId="356" fillId="44" borderId="20" xfId="53" applyNumberFormat="1" applyFont="1" applyFill="1" applyBorder="1" applyAlignment="1">
      <alignment horizontal="center" vertical="center"/>
    </xf>
    <xf numFmtId="0" fontId="440" fillId="1304" borderId="9" xfId="53" applyFont="1" applyFill="1" applyBorder="1" applyAlignment="1">
      <alignment horizontal="center"/>
    </xf>
    <xf numFmtId="0" fontId="440" fillId="1304" borderId="10" xfId="53" applyFont="1" applyFill="1" applyBorder="1" applyAlignment="1">
      <alignment horizontal="center"/>
    </xf>
    <xf numFmtId="0" fontId="440" fillId="1304" borderId="45" xfId="53" applyFont="1" applyFill="1" applyBorder="1" applyAlignment="1">
      <alignment horizontal="center"/>
    </xf>
    <xf numFmtId="0" fontId="344" fillId="92" borderId="220" xfId="53" applyFont="1" applyFill="1" applyBorder="1" applyAlignment="1">
      <alignment horizontal="left" vertical="center"/>
    </xf>
    <xf numFmtId="0" fontId="344" fillId="92" borderId="221" xfId="53" applyFont="1" applyFill="1" applyBorder="1" applyAlignment="1">
      <alignment horizontal="left" vertical="center"/>
    </xf>
    <xf numFmtId="0" fontId="350" fillId="45" borderId="0" xfId="86" applyFont="1" applyFill="1" applyAlignment="1">
      <alignment horizontal="left" vertical="center"/>
    </xf>
    <xf numFmtId="0" fontId="413" fillId="45" borderId="215" xfId="91" applyFont="1" applyFill="1" applyBorder="1" applyAlignment="1">
      <alignment horizontal="center" vertical="center"/>
    </xf>
    <xf numFmtId="0" fontId="413" fillId="45" borderId="216" xfId="91" applyFont="1" applyFill="1" applyBorder="1" applyAlignment="1">
      <alignment horizontal="center" vertical="center"/>
    </xf>
    <xf numFmtId="0" fontId="58" fillId="0" borderId="0" xfId="0" applyFont="1" applyAlignment="1">
      <alignment horizontal="left" vertical="center"/>
    </xf>
    <xf numFmtId="0" fontId="86" fillId="62" borderId="0" xfId="0" applyFont="1" applyFill="1" applyAlignment="1">
      <alignment horizontal="right" vertical="center"/>
    </xf>
    <xf numFmtId="0" fontId="509" fillId="48" borderId="0" xfId="31" applyFont="1" applyFill="1" applyAlignment="1" applyProtection="1">
      <alignment vertical="center"/>
    </xf>
    <xf numFmtId="0" fontId="42" fillId="0" borderId="0" xfId="0" applyFont="1" applyAlignment="1">
      <alignment vertical="center"/>
    </xf>
    <xf numFmtId="0" fontId="42" fillId="45" borderId="0" xfId="0" applyFont="1" applyFill="1" applyAlignment="1">
      <alignment vertical="center"/>
    </xf>
    <xf numFmtId="0" fontId="234" fillId="45" borderId="0" xfId="53" applyFont="1" applyFill="1" applyAlignment="1">
      <alignment horizontal="center" vertical="center"/>
    </xf>
    <xf numFmtId="0" fontId="42" fillId="0" borderId="0" xfId="0" applyFont="1" applyAlignment="1">
      <alignment horizontal="left" vertical="center"/>
    </xf>
    <xf numFmtId="0" fontId="103" fillId="48" borderId="0" xfId="31" applyFont="1" applyFill="1" applyAlignment="1" applyProtection="1">
      <alignment vertical="center"/>
    </xf>
    <xf numFmtId="0" fontId="103" fillId="0" borderId="0" xfId="31" applyFont="1" applyAlignment="1" applyProtection="1">
      <alignment vertical="center"/>
    </xf>
    <xf numFmtId="0" fontId="103" fillId="45" borderId="0" xfId="31" applyFont="1" applyFill="1" applyAlignment="1" applyProtection="1">
      <alignment vertical="center"/>
    </xf>
  </cellXfs>
  <cellStyles count="10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Lien hypertexte 2" xfId="63" xr:uid="{FAF9BEDC-6857-46E6-B064-1652DF5EE563}"/>
    <cellStyle name="Lien hypertexte 2 2" xfId="74" xr:uid="{E5636BED-D087-485C-BFBD-F06B63F8AFE5}"/>
    <cellStyle name="Lien hypertexte 2 2 2" xfId="88" xr:uid="{192DD93A-1C3E-4B7D-AA25-0F3824C1DDAF}"/>
    <cellStyle name="Lien hypertexte 3" xfId="64" xr:uid="{BCC82896-A9A9-4526-9E18-EE23C0859955}"/>
    <cellStyle name="Lien hypertexte 3 2" xfId="92" xr:uid="{9ABE6B90-513A-4F6C-B6FF-08BD9D9D1708}"/>
    <cellStyle name="Lien hypertexte 3 2 2" xfId="86" xr:uid="{B9A84502-76E1-44A6-AD91-1CB482D21660}"/>
    <cellStyle name="Lien hypertexte 4" xfId="93" xr:uid="{A9BE8DB4-3958-4222-8CCE-35209F793A8C}"/>
    <cellStyle name="Lien hypertexte 5 2" xfId="87" xr:uid="{52AB5F5C-2DBC-4528-9D44-4545FB8773E7}"/>
    <cellStyle name="Lien hypertexte_Copie de cc2_festival_menus_gemrcn_2011" xfId="78" xr:uid="{09E0AD92-18C0-4384-9AD6-CCCAA09A5943}"/>
    <cellStyle name="Lien hypertexte_PG Positionnement 2009 2" xfId="84" xr:uid="{9275E5DB-0126-4D7D-956C-020C27FA22BD}"/>
    <cellStyle name="Neutre" xfId="32" builtinId="28" customBuiltin="1"/>
    <cellStyle name="Non d‚fini" xfId="33" xr:uid="{00000000-0005-0000-0000-000020000000}"/>
    <cellStyle name="Normal" xfId="0" builtinId="0"/>
    <cellStyle name="Normal 10" xfId="34" xr:uid="{00000000-0005-0000-0000-000022000000}"/>
    <cellStyle name="Normal 10 2" xfId="72" xr:uid="{0F3C81BC-5E13-4489-8DA1-51C475C150B9}"/>
    <cellStyle name="Normal 11" xfId="68" xr:uid="{C79EF986-028C-4E57-9EE3-6AB995795A30}"/>
    <cellStyle name="Normal 12" xfId="69" xr:uid="{99C2CC7B-B19B-4A97-8749-80C931FEFEB1}"/>
    <cellStyle name="Normal 12 2" xfId="99" xr:uid="{BF193FAF-2992-41A2-8587-14956D6BE48A}"/>
    <cellStyle name="Normal 13" xfId="89" xr:uid="{8A6873BB-88CF-4121-A5EB-0B488EDCBB4B}"/>
    <cellStyle name="Normal 14" xfId="95" xr:uid="{F4743426-9DA2-4BBC-8F1E-DB45ED7C0C9E}"/>
    <cellStyle name="Normal 15" xfId="100" xr:uid="{55244695-2A56-44C9-8811-FF9E7D1911F3}"/>
    <cellStyle name="Normal 2" xfId="35" xr:uid="{00000000-0005-0000-0000-000023000000}"/>
    <cellStyle name="Normal 2 2" xfId="90" xr:uid="{3A229D62-18A1-43D4-8B50-E29988401852}"/>
    <cellStyle name="Normal 2 2 2" xfId="53" xr:uid="{C55FA91C-6535-4713-8DD8-41962D46F3CC}"/>
    <cellStyle name="Normal 2 2 2 2" xfId="80" xr:uid="{BC3DF326-E4F7-4CC0-A57E-B95A5FE356A1}"/>
    <cellStyle name="Normal 2 3" xfId="48" xr:uid="{96509E7D-99AE-47D3-934D-8248129084F6}"/>
    <cellStyle name="Normal 3" xfId="52" xr:uid="{543AF538-45D9-465E-BF0A-FA9EC7CD9E86}"/>
    <cellStyle name="Normal 3 2" xfId="55" xr:uid="{07CF08D4-F386-4E4C-824E-65E20067B1DE}"/>
    <cellStyle name="Normal 3 2 2" xfId="57" xr:uid="{CEA62899-9EA5-43E7-BAEC-7256DC091013}"/>
    <cellStyle name="Normal 3 3" xfId="82" xr:uid="{00CD3703-5ADE-4AAC-8B06-92C92B82C0CC}"/>
    <cellStyle name="Normal 4" xfId="56" xr:uid="{BED39A8E-81E9-4488-9E31-18C5CAF80C92}"/>
    <cellStyle name="Normal 4 2" xfId="66" xr:uid="{84A4B074-3F3C-4FDC-BAE5-BE8D23A0DFD5}"/>
    <cellStyle name="Normal 4 3" xfId="71" xr:uid="{F4676308-6DE8-46DE-87B4-7FDF1D2B4776}"/>
    <cellStyle name="Normal 4 3 4" xfId="79" xr:uid="{0AFBF687-296C-42AE-8200-7A8E3572F131}"/>
    <cellStyle name="Normal 4 4" xfId="75" xr:uid="{58F989C8-27D0-4C74-981E-4A8A58129AA3}"/>
    <cellStyle name="Normal 5" xfId="58" xr:uid="{DDEAF345-7C4A-4992-894D-49081C777A1F}"/>
    <cellStyle name="Normal 6" xfId="61" xr:uid="{F47C2A67-2437-43EC-B648-5922D84DBD2A}"/>
    <cellStyle name="Normal 7" xfId="62" xr:uid="{4CA5F2BE-4D06-4383-9030-D5383F0F4277}"/>
    <cellStyle name="Normal 7 2" xfId="98" xr:uid="{563ABD5C-AB4D-4833-B88A-A367926AAC39}"/>
    <cellStyle name="Normal 7 3" xfId="101" xr:uid="{EA5D298E-C271-40CF-B35A-182AF928F1BF}"/>
    <cellStyle name="Normal 8" xfId="65" xr:uid="{1BA35686-E675-4198-94FD-EF622B48D3FC}"/>
    <cellStyle name="Normal 9" xfId="67" xr:uid="{CCFEB303-73FE-410A-BAB3-F083CB23F631}"/>
    <cellStyle name="Normal 9 2" xfId="70" xr:uid="{2A64D1AC-7DA5-42A4-B1BC-2E8238971C98}"/>
    <cellStyle name="Normal 9 3" xfId="73" xr:uid="{3F0C50CB-1254-4C41-8F74-4643E5D17BF8}"/>
    <cellStyle name="Normal 9 4" xfId="77" xr:uid="{267D9793-1CFE-49C9-BFCF-430C875C8CB0}"/>
    <cellStyle name="Normal_Base de données recettes (1)" xfId="36" xr:uid="{00000000-0005-0000-0000-000024000000}"/>
    <cellStyle name="Normal_Comparer recettes 2009 OK 2" xfId="81" xr:uid="{17171B92-6901-40FE-8082-016BA37F9C11}"/>
    <cellStyle name="Normal_EFECTIF1 2" xfId="91" xr:uid="{95E2C7B9-C758-4518-AE03-A5ACFB4B670C}"/>
    <cellStyle name="Normal_Forum Marais 15 09 2001" xfId="49" xr:uid="{52B38784-7EA1-4D44-802B-9DB4DF4E86D1}"/>
    <cellStyle name="Normal_Forum Marais 15 09 2001 2" xfId="50" xr:uid="{DDF760DF-345F-418F-A62A-64982D4E13C5}"/>
    <cellStyle name="Normal_Forum Marais 15 09 2001 3" xfId="97" xr:uid="{C3EC753B-1577-473B-8D1D-1B94ACB9AB35}"/>
    <cellStyle name="Normal_Forum Marais 15 09 2001_Fiche technique C2 Mars 2008 " xfId="83" xr:uid="{9D070B41-F2DE-436D-A47F-433403B0B054}"/>
    <cellStyle name="Normal_Gantt 27 janvier 2" xfId="85" xr:uid="{4CE76645-DB49-4747-B759-794477F0FDF1}"/>
    <cellStyle name="Normal_GERMCN UPC brouillon 25_10" xfId="60" xr:uid="{99A97646-DD60-4E94-AB89-D286907F146E}"/>
    <cellStyle name="Normal_Marché 2002 filtre automatique" xfId="76" xr:uid="{4849A8EA-66AC-4D19-AD49-900A4BE9213F}"/>
    <cellStyle name="Normal_Marché 2002 filtre automatique 2" xfId="96" xr:uid="{F15D562F-C318-4F09-A9A1-6F70EE611CAE}"/>
    <cellStyle name="Normal_Menussuite" xfId="59" xr:uid="{ED184159-0C2B-4263-B79E-CB714F1F074F}"/>
    <cellStyle name="Normal_Modèle de Positionnement 2003" xfId="37" xr:uid="{00000000-0005-0000-0000-000027000000}"/>
    <cellStyle name="Normal_MS Définitions_1" xfId="94" xr:uid="{26EFFF7A-02CB-4A3C-AA8A-5BAD4752ED67}"/>
    <cellStyle name="Normal_space" xfId="51" xr:uid="{F9FE9CCC-158E-4027-B7B0-33B8CB84F747}"/>
    <cellStyle name="Pourcentage 2" xfId="54" xr:uid="{0F1899A6-B39C-4E60-A82B-412F11DB647F}"/>
    <cellStyle name="Satisfaisant" xfId="38" builtinId="26" customBuiltin="1"/>
    <cellStyle name="Sortie" xfId="39" builtinId="21" customBuiltin="1"/>
    <cellStyle name="Texte explicatif" xfId="40" builtinId="53" customBuiltin="1"/>
    <cellStyle name="Titre" xfId="41" builtinId="15" customBuiltin="1"/>
    <cellStyle name="Titre 1" xfId="42" builtinId="16" customBuiltin="1"/>
    <cellStyle name="Titre 2" xfId="43" builtinId="17" customBuiltin="1"/>
    <cellStyle name="Titre 3" xfId="44" builtinId="18" customBuiltin="1"/>
    <cellStyle name="Titre 4" xfId="45" builtinId="19" customBuiltin="1"/>
    <cellStyle name="Total" xfId="46" builtinId="25" customBuiltin="1"/>
    <cellStyle name="Vérification" xfId="47" builtinId="23" customBuiltin="1"/>
  </cellStyles>
  <dxfs count="10">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rgb="FFFF66CC"/>
        </patternFill>
      </fill>
    </dxf>
    <dxf>
      <font>
        <b/>
        <i val="0"/>
      </font>
      <fill>
        <patternFill>
          <bgColor rgb="FFFF66CC"/>
        </patternFill>
      </fill>
    </dxf>
    <dxf>
      <fill>
        <patternFill>
          <bgColor rgb="FFFF66CC"/>
        </patternFill>
      </fill>
    </dxf>
    <dxf>
      <font>
        <color auto="1"/>
      </font>
      <fill>
        <patternFill>
          <bgColor rgb="FFFF33CC"/>
        </patternFill>
      </fill>
    </dxf>
  </dxfs>
  <tableStyles count="0" defaultTableStyle="TableStyleMedium9" defaultPivotStyle="PivotStyleLight16"/>
  <colors>
    <mruColors>
      <color rgb="FF0000FF"/>
      <color rgb="FFFF99CC"/>
      <color rgb="FFF2F2F2"/>
      <color rgb="FFFFCC00"/>
      <color rgb="FF993366"/>
      <color rgb="FFFF66CC"/>
      <color rgb="FF99CC00"/>
      <color rgb="FFFF6600"/>
      <color rgb="FF0080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34950" custLinFactNeighborY="507"/>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custLinFactNeighborX="2478"/>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0FCF6E08-D0C8-4A42-92BB-A1908009A0A0}" type="presOf" srcId="{2DFB2CD0-6288-49B7-9A82-33943972DFBD}" destId="{ED7C3A72-918F-4DBA-8C27-EBF5DF84000B}" srcOrd="0" destOrd="0" presId="urn:microsoft.com/office/officeart/2005/8/layout/target1"/>
    <dgm:cxn modelId="{4C4DF141-6BA6-444B-8FC7-8ED0DB911421}"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01A20C8-0228-4CCE-A26D-81688D1F6D1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C30CD1EC-DA90-4C93-9219-2679BAB8BE24}" type="presOf" srcId="{25EA7D6E-99F1-4462-B118-CD7F631F49DB}" destId="{E9A320C5-9217-4BD7-9125-9DF9912C1300}"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ABEEAAB9-A2D6-470F-93B2-9012D814A763}" type="presParOf" srcId="{9D7DD4FB-464F-4BC0-AEC6-9816758D0E6D}" destId="{9F6578EC-0EA8-494C-ABE2-36BAEE9A18C4}" srcOrd="0" destOrd="0" presId="urn:microsoft.com/office/officeart/2005/8/layout/target1"/>
    <dgm:cxn modelId="{D55C5E08-8540-4468-8100-B310DCA3958B}" type="presParOf" srcId="{9D7DD4FB-464F-4BC0-AEC6-9816758D0E6D}" destId="{E9A320C5-9217-4BD7-9125-9DF9912C1300}" srcOrd="1" destOrd="0" presId="urn:microsoft.com/office/officeart/2005/8/layout/target1"/>
    <dgm:cxn modelId="{65D09C7D-E002-4563-A496-EA1033A67863}" type="presParOf" srcId="{9D7DD4FB-464F-4BC0-AEC6-9816758D0E6D}" destId="{F0071ECC-22C7-4606-A1DC-EECA13F7ED1C}" srcOrd="2" destOrd="0" presId="urn:microsoft.com/office/officeart/2005/8/layout/target1"/>
    <dgm:cxn modelId="{84A81165-3192-4DEE-93E2-6819F94E0A34}" type="presParOf" srcId="{9D7DD4FB-464F-4BC0-AEC6-9816758D0E6D}" destId="{3DD5EF9D-7C8B-46F9-9947-1A2E8E3674C2}" srcOrd="3" destOrd="0" presId="urn:microsoft.com/office/officeart/2005/8/layout/target1"/>
    <dgm:cxn modelId="{1194C3A0-D20A-4304-8C3A-DD972BEFB2A1}" type="presParOf" srcId="{9D7DD4FB-464F-4BC0-AEC6-9816758D0E6D}" destId="{D1190DAD-5841-4615-998E-900BFF221814}" srcOrd="4" destOrd="0" presId="urn:microsoft.com/office/officeart/2005/8/layout/target1"/>
    <dgm:cxn modelId="{BD05C693-2801-4550-AA1A-3681A5F6EC6A}" type="presParOf" srcId="{9D7DD4FB-464F-4BC0-AEC6-9816758D0E6D}" destId="{ED7C3A72-918F-4DBA-8C27-EBF5DF84000B}" srcOrd="5" destOrd="0" presId="urn:microsoft.com/office/officeart/2005/8/layout/target1"/>
    <dgm:cxn modelId="{98AE3DA1-ACAB-4066-AEB2-BDFE8FA80729}" type="presParOf" srcId="{9D7DD4FB-464F-4BC0-AEC6-9816758D0E6D}" destId="{A4D86D11-9E63-437A-A30B-93AF2E24557B}" srcOrd="6" destOrd="0" presId="urn:microsoft.com/office/officeart/2005/8/layout/target1"/>
    <dgm:cxn modelId="{B4A637D8-21C3-475D-AE0D-C9AEAE375145}" type="presParOf" srcId="{9D7DD4FB-464F-4BC0-AEC6-9816758D0E6D}" destId="{A6F30462-8FBB-4858-BB15-629689765207}" srcOrd="7" destOrd="0" presId="urn:microsoft.com/office/officeart/2005/8/layout/target1"/>
    <dgm:cxn modelId="{C0CAD8CF-D7C9-4953-B8BD-8A0F0B45E236}" type="presParOf" srcId="{9D7DD4FB-464F-4BC0-AEC6-9816758D0E6D}" destId="{BE22EF5A-D512-4CCB-9ACA-0274A5AFAA68}" srcOrd="8" destOrd="0" presId="urn:microsoft.com/office/officeart/2005/8/layout/target1"/>
    <dgm:cxn modelId="{0C15DDAF-0808-4E89-BBDE-806545F90A6C}" type="presParOf" srcId="{9D7DD4FB-464F-4BC0-AEC6-9816758D0E6D}" destId="{14F73FC4-6E68-476D-9180-080210AE3637}" srcOrd="9" destOrd="0" presId="urn:microsoft.com/office/officeart/2005/8/layout/target1"/>
    <dgm:cxn modelId="{E95B6E6B-F909-4760-9C0B-1AC8CE8E7D1C}" type="presParOf" srcId="{9D7DD4FB-464F-4BC0-AEC6-9816758D0E6D}" destId="{D78CABE5-3F06-4918-8B9F-95537A2E4443}" srcOrd="10" destOrd="0" presId="urn:microsoft.com/office/officeart/2005/8/layout/target1"/>
    <dgm:cxn modelId="{33B475C6-6DF1-4D82-A358-24C57F9E8AE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460899" y="324645"/>
          <a:ext cx="1157286" cy="1157286"/>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489886" y="420587"/>
          <a:ext cx="1092990" cy="1087636"/>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51811" y="636072"/>
          <a:ext cx="696515" cy="659012"/>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1790699" y="0"/>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garniture</a:t>
          </a:r>
        </a:p>
      </dsp:txBody>
      <dsp:txXfrm>
        <a:off x="1790699" y="0"/>
        <a:ext cx="578643" cy="337541"/>
      </dsp:txXfrm>
    </dsp:sp>
    <dsp:sp modelId="{F0071ECC-22C7-4606-A1DC-EECA13F7ED1C}">
      <dsp:nvSpPr>
        <dsp:cNvPr id="0" name=""/>
        <dsp:cNvSpPr/>
      </dsp:nvSpPr>
      <dsp:spPr>
        <a:xfrm>
          <a:off x="1646038" y="168770"/>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934596" y="253542"/>
          <a:ext cx="795441" cy="626285"/>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1790699" y="337541"/>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appareil</a:t>
          </a:r>
        </a:p>
      </dsp:txBody>
      <dsp:txXfrm>
        <a:off x="1790699" y="337541"/>
        <a:ext cx="578643" cy="337541"/>
      </dsp:txXfrm>
    </dsp:sp>
    <dsp:sp modelId="{A4D86D11-9E63-437A-A30B-93AF2E24557B}">
      <dsp:nvSpPr>
        <dsp:cNvPr id="0" name=""/>
        <dsp:cNvSpPr/>
      </dsp:nvSpPr>
      <dsp:spPr>
        <a:xfrm>
          <a:off x="1646038" y="506312"/>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105334" y="585818"/>
          <a:ext cx="619842" cy="460407"/>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217072" y="652137"/>
          <a:ext cx="578643" cy="337541"/>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1120" tIns="12700" rIns="12700" bIns="12700" numCol="1" spcCol="1270" anchor="ctr" anchorCtr="0">
          <a:noAutofit/>
        </a:bodyPr>
        <a:lstStyle/>
        <a:p>
          <a:pPr marL="0" lvl="0" indent="0" algn="l" defTabSz="444500">
            <a:lnSpc>
              <a:spcPct val="90000"/>
            </a:lnSpc>
            <a:spcBef>
              <a:spcPct val="0"/>
            </a:spcBef>
            <a:spcAft>
              <a:spcPct val="35000"/>
            </a:spcAft>
            <a:buNone/>
          </a:pPr>
          <a:r>
            <a:rPr lang="fr-FR" sz="1000" kern="1200"/>
            <a:t>pate</a:t>
          </a:r>
        </a:p>
      </dsp:txBody>
      <dsp:txXfrm>
        <a:off x="1217072" y="652137"/>
        <a:ext cx="578643" cy="337541"/>
      </dsp:txXfrm>
    </dsp:sp>
    <dsp:sp modelId="{D78CABE5-3F06-4918-8B9F-95537A2E4443}">
      <dsp:nvSpPr>
        <dsp:cNvPr id="0" name=""/>
        <dsp:cNvSpPr/>
      </dsp:nvSpPr>
      <dsp:spPr>
        <a:xfrm>
          <a:off x="1646038" y="843854"/>
          <a:ext cx="144660"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1552858" y="843724"/>
          <a:ext cx="104031" cy="99827"/>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diagramColors" Target="../diagrams/colors1.xml"/><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6.png"/><Relationship Id="rId21" Type="http://schemas.openxmlformats.org/officeDocument/2006/relationships/image" Target="../media/image39.jpeg"/><Relationship Id="rId7" Type="http://schemas.openxmlformats.org/officeDocument/2006/relationships/diagramQuickStyle" Target="../diagrams/quickStyle1.xml"/><Relationship Id="rId12" Type="http://schemas.openxmlformats.org/officeDocument/2006/relationships/image" Target="../media/image30.jpeg"/><Relationship Id="rId17" Type="http://schemas.openxmlformats.org/officeDocument/2006/relationships/image" Target="../media/image35.png"/><Relationship Id="rId25" Type="http://schemas.openxmlformats.org/officeDocument/2006/relationships/image" Target="../media/image43.png"/><Relationship Id="rId2" Type="http://schemas.openxmlformats.org/officeDocument/2006/relationships/image" Target="../media/image25.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4.png"/><Relationship Id="rId6" Type="http://schemas.openxmlformats.org/officeDocument/2006/relationships/diagramLayout" Target="../diagrams/layout1.xml"/><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diagramData" Target="../diagrams/data1.xml"/><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jpeg"/><Relationship Id="rId4" Type="http://schemas.openxmlformats.org/officeDocument/2006/relationships/image" Target="../media/image27.png"/><Relationship Id="rId9" Type="http://schemas.microsoft.com/office/2007/relationships/diagramDrawing" Target="../diagrams/drawing1.xml"/><Relationship Id="rId14" Type="http://schemas.openxmlformats.org/officeDocument/2006/relationships/image" Target="../media/image32.jpe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69</xdr:row>
      <xdr:rowOff>155315</xdr:rowOff>
    </xdr:from>
    <xdr:to>
      <xdr:col>28</xdr:col>
      <xdr:colOff>130331</xdr:colOff>
      <xdr:row>74</xdr:row>
      <xdr:rowOff>450850</xdr:rowOff>
    </xdr:to>
    <xdr:pic>
      <xdr:nvPicPr>
        <xdr:cNvPr id="2" name="Picture 1">
          <a:extLst>
            <a:ext uri="{FF2B5EF4-FFF2-40B4-BE49-F238E27FC236}">
              <a16:creationId xmlns:a16="http://schemas.microsoft.com/office/drawing/2014/main" id="{5FD1672A-2F98-44F1-B948-79CE9B3538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39912665"/>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193676</xdr:colOff>
      <xdr:row>14</xdr:row>
      <xdr:rowOff>88901</xdr:rowOff>
    </xdr:from>
    <xdr:ext cx="6753838" cy="3825874"/>
    <xdr:pic>
      <xdr:nvPicPr>
        <xdr:cNvPr id="2" name="Image 1">
          <a:extLst>
            <a:ext uri="{FF2B5EF4-FFF2-40B4-BE49-F238E27FC236}">
              <a16:creationId xmlns:a16="http://schemas.microsoft.com/office/drawing/2014/main" id="{1559B7A6-741B-4CDA-945F-F1C868AA4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51676" y="2355851"/>
          <a:ext cx="6753838" cy="3825874"/>
        </a:xfrm>
        <a:prstGeom prst="rect">
          <a:avLst/>
        </a:prstGeom>
      </xdr:spPr>
    </xdr:pic>
    <xdr:clientData/>
  </xdr:oneCellAnchor>
  <xdr:oneCellAnchor>
    <xdr:from>
      <xdr:col>9</xdr:col>
      <xdr:colOff>469900</xdr:colOff>
      <xdr:row>0</xdr:row>
      <xdr:rowOff>250825</xdr:rowOff>
    </xdr:from>
    <xdr:ext cx="1838582" cy="4334480"/>
    <xdr:pic>
      <xdr:nvPicPr>
        <xdr:cNvPr id="3" name="Image 2">
          <a:extLst>
            <a:ext uri="{FF2B5EF4-FFF2-40B4-BE49-F238E27FC236}">
              <a16:creationId xmlns:a16="http://schemas.microsoft.com/office/drawing/2014/main" id="{5CDB37F5-0497-48C8-97B9-1B0D00B1DB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7900" y="165100"/>
          <a:ext cx="1838582" cy="4334480"/>
        </a:xfrm>
        <a:prstGeom prst="rect">
          <a:avLst/>
        </a:prstGeom>
      </xdr:spPr>
    </xdr:pic>
    <xdr:clientData/>
  </xdr:oneCellAnchor>
  <xdr:oneCellAnchor>
    <xdr:from>
      <xdr:col>19</xdr:col>
      <xdr:colOff>66675</xdr:colOff>
      <xdr:row>13</xdr:row>
      <xdr:rowOff>152400</xdr:rowOff>
    </xdr:from>
    <xdr:ext cx="9278645" cy="5410955"/>
    <xdr:pic>
      <xdr:nvPicPr>
        <xdr:cNvPr id="4" name="Image 3">
          <a:extLst>
            <a:ext uri="{FF2B5EF4-FFF2-40B4-BE49-F238E27FC236}">
              <a16:creationId xmlns:a16="http://schemas.microsoft.com/office/drawing/2014/main" id="{1786D8F8-8871-4088-86AE-43E4A3C31A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44675" y="2257425"/>
          <a:ext cx="9278645" cy="5410955"/>
        </a:xfrm>
        <a:prstGeom prst="rect">
          <a:avLst/>
        </a:prstGeom>
      </xdr:spPr>
    </xdr:pic>
    <xdr:clientData/>
  </xdr:oneCellAnchor>
  <xdr:oneCellAnchor>
    <xdr:from>
      <xdr:col>12</xdr:col>
      <xdr:colOff>200025</xdr:colOff>
      <xdr:row>0</xdr:row>
      <xdr:rowOff>152400</xdr:rowOff>
    </xdr:from>
    <xdr:ext cx="4067743" cy="4286848"/>
    <xdr:pic>
      <xdr:nvPicPr>
        <xdr:cNvPr id="5" name="Image 4">
          <a:extLst>
            <a:ext uri="{FF2B5EF4-FFF2-40B4-BE49-F238E27FC236}">
              <a16:creationId xmlns:a16="http://schemas.microsoft.com/office/drawing/2014/main" id="{49892D29-3C06-42D3-BDF8-35B4AF5F61B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44025" y="152400"/>
          <a:ext cx="4067743" cy="4286848"/>
        </a:xfrm>
        <a:prstGeom prst="rect">
          <a:avLst/>
        </a:prstGeom>
      </xdr:spPr>
    </xdr:pic>
    <xdr:clientData/>
  </xdr:oneCellAnchor>
  <xdr:oneCellAnchor>
    <xdr:from>
      <xdr:col>17</xdr:col>
      <xdr:colOff>647700</xdr:colOff>
      <xdr:row>0</xdr:row>
      <xdr:rowOff>200025</xdr:rowOff>
    </xdr:from>
    <xdr:ext cx="3734321" cy="4220164"/>
    <xdr:pic>
      <xdr:nvPicPr>
        <xdr:cNvPr id="6" name="Image 5">
          <a:extLst>
            <a:ext uri="{FF2B5EF4-FFF2-40B4-BE49-F238E27FC236}">
              <a16:creationId xmlns:a16="http://schemas.microsoft.com/office/drawing/2014/main" id="{E9C925DF-28DE-44EC-8634-A2CCFDC4EF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01700" y="161925"/>
          <a:ext cx="3734321" cy="4220164"/>
        </a:xfrm>
        <a:prstGeom prst="rect">
          <a:avLst/>
        </a:prstGeom>
      </xdr:spPr>
    </xdr:pic>
    <xdr:clientData/>
  </xdr:oneCellAnchor>
  <xdr:oneCellAnchor>
    <xdr:from>
      <xdr:col>23</xdr:col>
      <xdr:colOff>190500</xdr:colOff>
      <xdr:row>0</xdr:row>
      <xdr:rowOff>352426</xdr:rowOff>
    </xdr:from>
    <xdr:ext cx="3486637" cy="3839111"/>
    <xdr:pic>
      <xdr:nvPicPr>
        <xdr:cNvPr id="7" name="Image 6">
          <a:extLst>
            <a:ext uri="{FF2B5EF4-FFF2-40B4-BE49-F238E27FC236}">
              <a16:creationId xmlns:a16="http://schemas.microsoft.com/office/drawing/2014/main" id="{1F6C7A53-1B5C-4796-BC5C-CFB835117F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716500" y="161926"/>
          <a:ext cx="3486637" cy="3839111"/>
        </a:xfrm>
        <a:prstGeom prst="rect">
          <a:avLst/>
        </a:prstGeom>
      </xdr:spPr>
    </xdr:pic>
    <xdr:clientData/>
  </xdr:oneCellAnchor>
  <xdr:oneCellAnchor>
    <xdr:from>
      <xdr:col>32</xdr:col>
      <xdr:colOff>323849</xdr:colOff>
      <xdr:row>0</xdr:row>
      <xdr:rowOff>276225</xdr:rowOff>
    </xdr:from>
    <xdr:ext cx="3467584" cy="3934374"/>
    <xdr:pic>
      <xdr:nvPicPr>
        <xdr:cNvPr id="8" name="Image 7">
          <a:extLst>
            <a:ext uri="{FF2B5EF4-FFF2-40B4-BE49-F238E27FC236}">
              <a16:creationId xmlns:a16="http://schemas.microsoft.com/office/drawing/2014/main" id="{E5126EDB-34D5-4633-9E23-AD65A44697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07849" y="161925"/>
          <a:ext cx="3467584" cy="3934374"/>
        </a:xfrm>
        <a:prstGeom prst="rect">
          <a:avLst/>
        </a:prstGeom>
      </xdr:spPr>
    </xdr:pic>
    <xdr:clientData/>
  </xdr:oneCellAnchor>
  <xdr:oneCellAnchor>
    <xdr:from>
      <xdr:col>28</xdr:col>
      <xdr:colOff>19050</xdr:colOff>
      <xdr:row>0</xdr:row>
      <xdr:rowOff>333375</xdr:rowOff>
    </xdr:from>
    <xdr:ext cx="3162741" cy="3639058"/>
    <xdr:pic>
      <xdr:nvPicPr>
        <xdr:cNvPr id="9" name="Image 8">
          <a:extLst>
            <a:ext uri="{FF2B5EF4-FFF2-40B4-BE49-F238E27FC236}">
              <a16:creationId xmlns:a16="http://schemas.microsoft.com/office/drawing/2014/main" id="{3F0E085A-3648-4462-97EF-2452795FBE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1355050" y="161925"/>
          <a:ext cx="3162741" cy="3639058"/>
        </a:xfrm>
        <a:prstGeom prst="rect">
          <a:avLst/>
        </a:prstGeom>
      </xdr:spPr>
    </xdr:pic>
    <xdr:clientData/>
  </xdr:oneCellAnchor>
  <xdr:oneCellAnchor>
    <xdr:from>
      <xdr:col>9</xdr:col>
      <xdr:colOff>247650</xdr:colOff>
      <xdr:row>23</xdr:row>
      <xdr:rowOff>219075</xdr:rowOff>
    </xdr:from>
    <xdr:ext cx="5868219" cy="6344535"/>
    <xdr:pic>
      <xdr:nvPicPr>
        <xdr:cNvPr id="10" name="Image 9">
          <a:extLst>
            <a:ext uri="{FF2B5EF4-FFF2-40B4-BE49-F238E27FC236}">
              <a16:creationId xmlns:a16="http://schemas.microsoft.com/office/drawing/2014/main" id="{83E89A77-5A7C-446F-BA8A-AA3A9DF79D8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05650" y="3886200"/>
          <a:ext cx="5868219" cy="6344535"/>
        </a:xfrm>
        <a:prstGeom prst="rect">
          <a:avLst/>
        </a:prstGeom>
      </xdr:spPr>
    </xdr:pic>
    <xdr:clientData/>
  </xdr:oneCellAnchor>
  <xdr:oneCellAnchor>
    <xdr:from>
      <xdr:col>18</xdr:col>
      <xdr:colOff>161925</xdr:colOff>
      <xdr:row>26</xdr:row>
      <xdr:rowOff>285750</xdr:rowOff>
    </xdr:from>
    <xdr:ext cx="9154803" cy="5668166"/>
    <xdr:pic>
      <xdr:nvPicPr>
        <xdr:cNvPr id="11" name="Image 10">
          <a:extLst>
            <a:ext uri="{FF2B5EF4-FFF2-40B4-BE49-F238E27FC236}">
              <a16:creationId xmlns:a16="http://schemas.microsoft.com/office/drawing/2014/main" id="{E3C0068C-A4E1-4F11-9BF7-B085BEEA672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877925" y="4371975"/>
          <a:ext cx="9154803" cy="566816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238126</xdr:colOff>
      <xdr:row>377</xdr:row>
      <xdr:rowOff>95250</xdr:rowOff>
    </xdr:from>
    <xdr:ext cx="1228724" cy="1920341"/>
    <xdr:pic>
      <xdr:nvPicPr>
        <xdr:cNvPr id="2" name="Image 1">
          <a:extLst>
            <a:ext uri="{FF2B5EF4-FFF2-40B4-BE49-F238E27FC236}">
              <a16:creationId xmlns:a16="http://schemas.microsoft.com/office/drawing/2014/main" id="{B45F8365-A5CD-4E3E-8B95-57AEA4BA0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6" y="99098100"/>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685800</xdr:colOff>
      <xdr:row>389</xdr:row>
      <xdr:rowOff>228600</xdr:rowOff>
    </xdr:from>
    <xdr:ext cx="514350" cy="567104"/>
    <xdr:pic>
      <xdr:nvPicPr>
        <xdr:cNvPr id="3" name="Image 2">
          <a:extLst>
            <a:ext uri="{FF2B5EF4-FFF2-40B4-BE49-F238E27FC236}">
              <a16:creationId xmlns:a16="http://schemas.microsoft.com/office/drawing/2014/main" id="{5844EF87-78EB-443A-BE78-98BBAF0DC2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5" y="10220325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386</xdr:row>
      <xdr:rowOff>180975</xdr:rowOff>
    </xdr:from>
    <xdr:ext cx="600075" cy="523875"/>
    <xdr:pic>
      <xdr:nvPicPr>
        <xdr:cNvPr id="4" name="Image 8">
          <a:extLst>
            <a:ext uri="{FF2B5EF4-FFF2-40B4-BE49-F238E27FC236}">
              <a16:creationId xmlns:a16="http://schemas.microsoft.com/office/drawing/2014/main" id="{64FD9A8A-440D-4A8E-BF3B-6E55D1B1F8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101412675"/>
          <a:ext cx="6000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657225</xdr:colOff>
      <xdr:row>391</xdr:row>
      <xdr:rowOff>19051</xdr:rowOff>
    </xdr:from>
    <xdr:ext cx="295275" cy="304800"/>
    <xdr:pic>
      <xdr:nvPicPr>
        <xdr:cNvPr id="5" name="Image 13">
          <a:extLst>
            <a:ext uri="{FF2B5EF4-FFF2-40B4-BE49-F238E27FC236}">
              <a16:creationId xmlns:a16="http://schemas.microsoft.com/office/drawing/2014/main" id="{B5D1FE11-05F7-4468-B5F5-753F4C7820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102489001"/>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628650</xdr:colOff>
      <xdr:row>230</xdr:row>
      <xdr:rowOff>85725</xdr:rowOff>
    </xdr:from>
    <xdr:to>
      <xdr:col>11</xdr:col>
      <xdr:colOff>504825</xdr:colOff>
      <xdr:row>233</xdr:row>
      <xdr:rowOff>76200</xdr:rowOff>
    </xdr:to>
    <xdr:sp macro="" textlink="">
      <xdr:nvSpPr>
        <xdr:cNvPr id="6" name="Bulle ronde 21">
          <a:extLst>
            <a:ext uri="{FF2B5EF4-FFF2-40B4-BE49-F238E27FC236}">
              <a16:creationId xmlns:a16="http://schemas.microsoft.com/office/drawing/2014/main" id="{D490C41D-70A3-4ED0-8203-E1701420B611}"/>
            </a:ext>
          </a:extLst>
        </xdr:cNvPr>
        <xdr:cNvSpPr/>
      </xdr:nvSpPr>
      <xdr:spPr bwMode="auto">
        <a:xfrm>
          <a:off x="9324975" y="62283975"/>
          <a:ext cx="1971675" cy="561975"/>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7</xdr:col>
      <xdr:colOff>47625</xdr:colOff>
      <xdr:row>230</xdr:row>
      <xdr:rowOff>0</xdr:rowOff>
    </xdr:from>
    <xdr:to>
      <xdr:col>9</xdr:col>
      <xdr:colOff>28575</xdr:colOff>
      <xdr:row>236</xdr:row>
      <xdr:rowOff>47625</xdr:rowOff>
    </xdr:to>
    <xdr:sp macro="" textlink="">
      <xdr:nvSpPr>
        <xdr:cNvPr id="7" name="AutoShape 1">
          <a:extLst>
            <a:ext uri="{FF2B5EF4-FFF2-40B4-BE49-F238E27FC236}">
              <a16:creationId xmlns:a16="http://schemas.microsoft.com/office/drawing/2014/main" id="{008171D6-CB8A-4937-A028-848A90A20787}"/>
            </a:ext>
          </a:extLst>
        </xdr:cNvPr>
        <xdr:cNvSpPr>
          <a:spLocks noChangeArrowheads="1"/>
        </xdr:cNvSpPr>
      </xdr:nvSpPr>
      <xdr:spPr bwMode="auto">
        <a:xfrm>
          <a:off x="6648450" y="62198250"/>
          <a:ext cx="2076450" cy="11906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oneCellAnchor>
    <xdr:from>
      <xdr:col>10</xdr:col>
      <xdr:colOff>552450</xdr:colOff>
      <xdr:row>382</xdr:row>
      <xdr:rowOff>28575</xdr:rowOff>
    </xdr:from>
    <xdr:ext cx="10220325" cy="12753975"/>
    <xdr:pic>
      <xdr:nvPicPr>
        <xdr:cNvPr id="8" name="Image 3">
          <a:extLst>
            <a:ext uri="{FF2B5EF4-FFF2-40B4-BE49-F238E27FC236}">
              <a16:creationId xmlns:a16="http://schemas.microsoft.com/office/drawing/2014/main" id="{0FB12763-82A0-40F1-8E9B-34455E4975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96525" y="100269675"/>
          <a:ext cx="102203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638175</xdr:colOff>
      <xdr:row>391</xdr:row>
      <xdr:rowOff>314325</xdr:rowOff>
    </xdr:from>
    <xdr:ext cx="295275" cy="333375"/>
    <xdr:pic>
      <xdr:nvPicPr>
        <xdr:cNvPr id="9" name="Image 13">
          <a:extLst>
            <a:ext uri="{FF2B5EF4-FFF2-40B4-BE49-F238E27FC236}">
              <a16:creationId xmlns:a16="http://schemas.microsoft.com/office/drawing/2014/main" id="{96D7D42D-DED6-4B08-9CAA-CCC321295A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10278427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619125</xdr:colOff>
      <xdr:row>392</xdr:row>
      <xdr:rowOff>314325</xdr:rowOff>
    </xdr:from>
    <xdr:ext cx="295275" cy="333375"/>
    <xdr:pic>
      <xdr:nvPicPr>
        <xdr:cNvPr id="10" name="Image 13">
          <a:extLst>
            <a:ext uri="{FF2B5EF4-FFF2-40B4-BE49-F238E27FC236}">
              <a16:creationId xmlns:a16="http://schemas.microsoft.com/office/drawing/2014/main" id="{782AD4BB-5184-44EA-966C-C738514628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 y="103136700"/>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904875</xdr:colOff>
      <xdr:row>398</xdr:row>
      <xdr:rowOff>104775</xdr:rowOff>
    </xdr:from>
    <xdr:ext cx="514350" cy="567104"/>
    <xdr:pic>
      <xdr:nvPicPr>
        <xdr:cNvPr id="11" name="Image 10">
          <a:extLst>
            <a:ext uri="{FF2B5EF4-FFF2-40B4-BE49-F238E27FC236}">
              <a16:creationId xmlns:a16="http://schemas.microsoft.com/office/drawing/2014/main" id="{E4EBC347-9554-4B63-A147-87D0103ED5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105041700"/>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628650</xdr:colOff>
      <xdr:row>399</xdr:row>
      <xdr:rowOff>333375</xdr:rowOff>
    </xdr:from>
    <xdr:ext cx="295275" cy="333375"/>
    <xdr:pic>
      <xdr:nvPicPr>
        <xdr:cNvPr id="12" name="Image 13">
          <a:extLst>
            <a:ext uri="{FF2B5EF4-FFF2-40B4-BE49-F238E27FC236}">
              <a16:creationId xmlns:a16="http://schemas.microsoft.com/office/drawing/2014/main" id="{406134ED-5C47-4BA8-90E3-AB2A60A52B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0725" y="105622725"/>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838200</xdr:colOff>
      <xdr:row>402</xdr:row>
      <xdr:rowOff>57150</xdr:rowOff>
    </xdr:from>
    <xdr:ext cx="514350" cy="567104"/>
    <xdr:pic>
      <xdr:nvPicPr>
        <xdr:cNvPr id="13" name="Image 12">
          <a:extLst>
            <a:ext uri="{FF2B5EF4-FFF2-40B4-BE49-F238E27FC236}">
              <a16:creationId xmlns:a16="http://schemas.microsoft.com/office/drawing/2014/main" id="{B17BE4FB-7606-4278-8105-CDF8C06AF0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525" y="106403775"/>
          <a:ext cx="514350" cy="56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xdr:colOff>
      <xdr:row>228</xdr:row>
      <xdr:rowOff>1</xdr:rowOff>
    </xdr:from>
    <xdr:to>
      <xdr:col>4</xdr:col>
      <xdr:colOff>714375</xdr:colOff>
      <xdr:row>236</xdr:row>
      <xdr:rowOff>19050</xdr:rowOff>
    </xdr:to>
    <xdr:graphicFrame macro="">
      <xdr:nvGraphicFramePr>
        <xdr:cNvPr id="23" name="Diagramme 22">
          <a:extLst>
            <a:ext uri="{FF2B5EF4-FFF2-40B4-BE49-F238E27FC236}">
              <a16:creationId xmlns:a16="http://schemas.microsoft.com/office/drawing/2014/main" id="{51CF4861-AD0E-44BA-9BC6-F30EF03EB73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oneCellAnchor>
    <xdr:from>
      <xdr:col>1</xdr:col>
      <xdr:colOff>457200</xdr:colOff>
      <xdr:row>236</xdr:row>
      <xdr:rowOff>47625</xdr:rowOff>
    </xdr:from>
    <xdr:ext cx="752475" cy="523875"/>
    <xdr:pic>
      <xdr:nvPicPr>
        <xdr:cNvPr id="24" name="Image 2">
          <a:extLst>
            <a:ext uri="{FF2B5EF4-FFF2-40B4-BE49-F238E27FC236}">
              <a16:creationId xmlns:a16="http://schemas.microsoft.com/office/drawing/2014/main" id="{A88D9DD9-354D-4F0D-A57E-76A83621215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1525" y="63388875"/>
          <a:ext cx="752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590550</xdr:colOff>
      <xdr:row>236</xdr:row>
      <xdr:rowOff>38100</xdr:rowOff>
    </xdr:from>
    <xdr:ext cx="1057275" cy="876300"/>
    <xdr:pic>
      <xdr:nvPicPr>
        <xdr:cNvPr id="25" name="Image 4">
          <a:extLst>
            <a:ext uri="{FF2B5EF4-FFF2-40B4-BE49-F238E27FC236}">
              <a16:creationId xmlns:a16="http://schemas.microsoft.com/office/drawing/2014/main" id="{784A570F-D151-40BC-8AB1-EDE8912F765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2625" y="63379350"/>
          <a:ext cx="10572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236</xdr:row>
      <xdr:rowOff>0</xdr:rowOff>
    </xdr:from>
    <xdr:ext cx="1162050" cy="876300"/>
    <xdr:pic>
      <xdr:nvPicPr>
        <xdr:cNvPr id="26" name="Image 22" descr="Résultat de recherche d'images pour &quot;icone moules tarte&quot;">
          <a:extLst>
            <a:ext uri="{FF2B5EF4-FFF2-40B4-BE49-F238E27FC236}">
              <a16:creationId xmlns:a16="http://schemas.microsoft.com/office/drawing/2014/main" id="{0991BDE1-367D-4F49-92AB-00C10E66179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57575" y="63341250"/>
          <a:ext cx="1162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400050</xdr:colOff>
      <xdr:row>236</xdr:row>
      <xdr:rowOff>9525</xdr:rowOff>
    </xdr:from>
    <xdr:ext cx="1304925" cy="504825"/>
    <xdr:pic>
      <xdr:nvPicPr>
        <xdr:cNvPr id="27" name="Image 2">
          <a:extLst>
            <a:ext uri="{FF2B5EF4-FFF2-40B4-BE49-F238E27FC236}">
              <a16:creationId xmlns:a16="http://schemas.microsoft.com/office/drawing/2014/main" id="{4D7EA15F-3FDB-4D56-B3DA-37D8126BE9A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05375" y="63350775"/>
          <a:ext cx="1304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241</xdr:row>
      <xdr:rowOff>180975</xdr:rowOff>
    </xdr:from>
    <xdr:ext cx="1400175" cy="561975"/>
    <xdr:pic>
      <xdr:nvPicPr>
        <xdr:cNvPr id="28" name="Image 9" descr="Résultat de recherche d'images pour &quot;icone moules tarte&quot;">
          <a:extLst>
            <a:ext uri="{FF2B5EF4-FFF2-40B4-BE49-F238E27FC236}">
              <a16:creationId xmlns:a16="http://schemas.microsoft.com/office/drawing/2014/main" id="{6F48DAB8-AF4A-42ED-A12A-6EBFE6E76DF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9575" y="64474725"/>
          <a:ext cx="1400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581025</xdr:colOff>
      <xdr:row>241</xdr:row>
      <xdr:rowOff>28575</xdr:rowOff>
    </xdr:from>
    <xdr:ext cx="838200" cy="838200"/>
    <xdr:pic>
      <xdr:nvPicPr>
        <xdr:cNvPr id="29" name="Image 24" descr="Résultat de recherche d'images pour &quot;icon moule a tarte&quot;">
          <a:extLst>
            <a:ext uri="{FF2B5EF4-FFF2-40B4-BE49-F238E27FC236}">
              <a16:creationId xmlns:a16="http://schemas.microsoft.com/office/drawing/2014/main" id="{05799CD2-CF0A-4E7E-993F-FB6C838089C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43100" y="64322325"/>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885825</xdr:colOff>
      <xdr:row>241</xdr:row>
      <xdr:rowOff>180975</xdr:rowOff>
    </xdr:from>
    <xdr:ext cx="733425" cy="581025"/>
    <xdr:pic>
      <xdr:nvPicPr>
        <xdr:cNvPr id="30" name="Image 15">
          <a:extLst>
            <a:ext uri="{FF2B5EF4-FFF2-40B4-BE49-F238E27FC236}">
              <a16:creationId xmlns:a16="http://schemas.microsoft.com/office/drawing/2014/main" id="{4D6C3F0C-79F2-4A83-84EA-5788D64533D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95650" y="64474725"/>
          <a:ext cx="7334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247650</xdr:colOff>
      <xdr:row>241</xdr:row>
      <xdr:rowOff>19050</xdr:rowOff>
    </xdr:from>
    <xdr:ext cx="1666875" cy="757039"/>
    <xdr:pic>
      <xdr:nvPicPr>
        <xdr:cNvPr id="31" name="Image 25" descr="Résultat de recherche d'images pour &quot;icone plaque patisserie&quot;">
          <a:extLst>
            <a:ext uri="{FF2B5EF4-FFF2-40B4-BE49-F238E27FC236}">
              <a16:creationId xmlns:a16="http://schemas.microsoft.com/office/drawing/2014/main" id="{38B6A871-5504-4DC5-8FD9-C8F427E4B82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52975" y="64312800"/>
          <a:ext cx="1666875" cy="757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xdr:colOff>
      <xdr:row>237</xdr:row>
      <xdr:rowOff>9525</xdr:rowOff>
    </xdr:from>
    <xdr:ext cx="1409700" cy="657225"/>
    <xdr:pic>
      <xdr:nvPicPr>
        <xdr:cNvPr id="32" name="Image 11">
          <a:extLst>
            <a:ext uri="{FF2B5EF4-FFF2-40B4-BE49-F238E27FC236}">
              <a16:creationId xmlns:a16="http://schemas.microsoft.com/office/drawing/2014/main" id="{2DA80C32-03C2-44AE-9896-F6F5F9D0C24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00" y="63541275"/>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781050</xdr:colOff>
      <xdr:row>236</xdr:row>
      <xdr:rowOff>133350</xdr:rowOff>
    </xdr:from>
    <xdr:ext cx="1095375" cy="809625"/>
    <xdr:pic>
      <xdr:nvPicPr>
        <xdr:cNvPr id="33" name="Image 13" descr="Résultat de recherche d'images pour &quot;icone tarte&quot;">
          <a:extLst>
            <a:ext uri="{FF2B5EF4-FFF2-40B4-BE49-F238E27FC236}">
              <a16:creationId xmlns:a16="http://schemas.microsoft.com/office/drawing/2014/main" id="{4AAEA862-631A-427F-8C27-0AED55EAD55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429625" y="63474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342900</xdr:colOff>
      <xdr:row>242</xdr:row>
      <xdr:rowOff>19050</xdr:rowOff>
    </xdr:from>
    <xdr:ext cx="704850" cy="514350"/>
    <xdr:pic>
      <xdr:nvPicPr>
        <xdr:cNvPr id="34" name="Image 15" descr="Résultat de recherche d'images pour &quot;icone tarte&quot;">
          <a:extLst>
            <a:ext uri="{FF2B5EF4-FFF2-40B4-BE49-F238E27FC236}">
              <a16:creationId xmlns:a16="http://schemas.microsoft.com/office/drawing/2014/main" id="{037E077E-41F4-48E0-85B4-083A8B1F802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943725" y="645033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304800</xdr:colOff>
      <xdr:row>241</xdr:row>
      <xdr:rowOff>152400</xdr:rowOff>
    </xdr:from>
    <xdr:ext cx="581025" cy="581025"/>
    <xdr:pic>
      <xdr:nvPicPr>
        <xdr:cNvPr id="35" name="Image 34" descr="Afficher l'image d'origine">
          <a:extLst>
            <a:ext uri="{FF2B5EF4-FFF2-40B4-BE49-F238E27FC236}">
              <a16:creationId xmlns:a16="http://schemas.microsoft.com/office/drawing/2014/main" id="{7FA9A0D5-8732-414E-BD79-0B5609BEC6C8}"/>
            </a:ext>
          </a:extLst>
        </xdr:cNvPr>
        <xdr:cNvPicPr>
          <a:picLocks noChangeAspect="1" noChangeArrowheads="1"/>
        </xdr:cNvPicPr>
      </xdr:nvPicPr>
      <xdr:blipFill>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953375" y="64446150"/>
          <a:ext cx="581025" cy="581025"/>
        </a:xfrm>
        <a:prstGeom prst="rect">
          <a:avLst/>
        </a:prstGeom>
        <a:solidFill>
          <a:schemeClr val="accent2"/>
        </a:solidFill>
      </xdr:spPr>
    </xdr:pic>
    <xdr:clientData/>
  </xdr:oneCellAnchor>
  <xdr:oneCellAnchor>
    <xdr:from>
      <xdr:col>9</xdr:col>
      <xdr:colOff>142875</xdr:colOff>
      <xdr:row>242</xdr:row>
      <xdr:rowOff>9525</xdr:rowOff>
    </xdr:from>
    <xdr:ext cx="762000" cy="571500"/>
    <xdr:pic>
      <xdr:nvPicPr>
        <xdr:cNvPr id="36" name="Image 7" descr="Résultat de recherche d'images pour &quot;tartelette icone&quot;">
          <a:extLst>
            <a:ext uri="{FF2B5EF4-FFF2-40B4-BE49-F238E27FC236}">
              <a16:creationId xmlns:a16="http://schemas.microsoft.com/office/drawing/2014/main" id="{857AAC78-B83B-43B0-90B1-06C129FFED5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839200" y="64493775"/>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200025</xdr:colOff>
      <xdr:row>235</xdr:row>
      <xdr:rowOff>57150</xdr:rowOff>
    </xdr:from>
    <xdr:to>
      <xdr:col>11</xdr:col>
      <xdr:colOff>161925</xdr:colOff>
      <xdr:row>237</xdr:row>
      <xdr:rowOff>19050</xdr:rowOff>
    </xdr:to>
    <xdr:sp macro="" textlink="">
      <xdr:nvSpPr>
        <xdr:cNvPr id="37" name="Cadre 36">
          <a:extLst>
            <a:ext uri="{FF2B5EF4-FFF2-40B4-BE49-F238E27FC236}">
              <a16:creationId xmlns:a16="http://schemas.microsoft.com/office/drawing/2014/main" id="{82E15F41-1D10-492E-BE51-329BD743BBD1}"/>
            </a:ext>
          </a:extLst>
        </xdr:cNvPr>
        <xdr:cNvSpPr/>
      </xdr:nvSpPr>
      <xdr:spPr>
        <a:xfrm>
          <a:off x="9944100" y="63207900"/>
          <a:ext cx="1009650" cy="342900"/>
        </a:xfrm>
        <a:prstGeom prst="fram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333375</xdr:colOff>
      <xdr:row>237</xdr:row>
      <xdr:rowOff>133350</xdr:rowOff>
    </xdr:from>
    <xdr:to>
      <xdr:col>11</xdr:col>
      <xdr:colOff>9525</xdr:colOff>
      <xdr:row>240</xdr:row>
      <xdr:rowOff>57150</xdr:rowOff>
    </xdr:to>
    <xdr:sp macro="" textlink="">
      <xdr:nvSpPr>
        <xdr:cNvPr id="38" name="Triangle isocèle 37">
          <a:extLst>
            <a:ext uri="{FF2B5EF4-FFF2-40B4-BE49-F238E27FC236}">
              <a16:creationId xmlns:a16="http://schemas.microsoft.com/office/drawing/2014/main" id="{8F818A94-41B6-46CA-A367-2EAB3D469660}"/>
            </a:ext>
          </a:extLst>
        </xdr:cNvPr>
        <xdr:cNvSpPr/>
      </xdr:nvSpPr>
      <xdr:spPr>
        <a:xfrm>
          <a:off x="10077450" y="63665100"/>
          <a:ext cx="723900" cy="495300"/>
        </a:xfrm>
        <a:prstGeom prst="triangle">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361950</xdr:colOff>
      <xdr:row>241</xdr:row>
      <xdr:rowOff>133350</xdr:rowOff>
    </xdr:from>
    <xdr:to>
      <xdr:col>11</xdr:col>
      <xdr:colOff>19050</xdr:colOff>
      <xdr:row>243</xdr:row>
      <xdr:rowOff>57150</xdr:rowOff>
    </xdr:to>
    <xdr:sp macro="" textlink="">
      <xdr:nvSpPr>
        <xdr:cNvPr id="39" name="Rectangle à coins arrondis 13">
          <a:extLst>
            <a:ext uri="{FF2B5EF4-FFF2-40B4-BE49-F238E27FC236}">
              <a16:creationId xmlns:a16="http://schemas.microsoft.com/office/drawing/2014/main" id="{7BD6AE6D-33BF-4057-A81D-AC7DBBB96E49}"/>
            </a:ext>
          </a:extLst>
        </xdr:cNvPr>
        <xdr:cNvSpPr/>
      </xdr:nvSpPr>
      <xdr:spPr>
        <a:xfrm>
          <a:off x="10106025" y="64427100"/>
          <a:ext cx="704850" cy="304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257175</xdr:colOff>
      <xdr:row>243</xdr:row>
      <xdr:rowOff>180975</xdr:rowOff>
    </xdr:from>
    <xdr:to>
      <xdr:col>11</xdr:col>
      <xdr:colOff>238125</xdr:colOff>
      <xdr:row>246</xdr:row>
      <xdr:rowOff>28575</xdr:rowOff>
    </xdr:to>
    <xdr:sp macro="" textlink="">
      <xdr:nvSpPr>
        <xdr:cNvPr id="40" name="Rectangle 39">
          <a:extLst>
            <a:ext uri="{FF2B5EF4-FFF2-40B4-BE49-F238E27FC236}">
              <a16:creationId xmlns:a16="http://schemas.microsoft.com/office/drawing/2014/main" id="{8943143A-D9CD-4415-9D54-70DE60D9A9A8}"/>
            </a:ext>
          </a:extLst>
        </xdr:cNvPr>
        <xdr:cNvSpPr/>
      </xdr:nvSpPr>
      <xdr:spPr>
        <a:xfrm>
          <a:off x="10001250" y="64855725"/>
          <a:ext cx="1028700" cy="419100"/>
        </a:xfrm>
        <a:prstGeom prst="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0</xdr:colOff>
      <xdr:row>183</xdr:row>
      <xdr:rowOff>0</xdr:rowOff>
    </xdr:from>
    <xdr:to>
      <xdr:col>7</xdr:col>
      <xdr:colOff>121452</xdr:colOff>
      <xdr:row>195</xdr:row>
      <xdr:rowOff>114300</xdr:rowOff>
    </xdr:to>
    <xdr:pic>
      <xdr:nvPicPr>
        <xdr:cNvPr id="41" name="Image 40">
          <a:extLst>
            <a:ext uri="{FF2B5EF4-FFF2-40B4-BE49-F238E27FC236}">
              <a16:creationId xmlns:a16="http://schemas.microsoft.com/office/drawing/2014/main" id="{D86BF162-0AFD-4CCA-B1E8-CDFDD9070F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62075" y="53130450"/>
          <a:ext cx="5360202" cy="2400300"/>
        </a:xfrm>
        <a:prstGeom prst="rect">
          <a:avLst/>
        </a:prstGeom>
      </xdr:spPr>
    </xdr:pic>
    <xdr:clientData/>
  </xdr:twoCellAnchor>
  <xdr:twoCellAnchor editAs="oneCell">
    <xdr:from>
      <xdr:col>2</xdr:col>
      <xdr:colOff>0</xdr:colOff>
      <xdr:row>198</xdr:row>
      <xdr:rowOff>0</xdr:rowOff>
    </xdr:from>
    <xdr:to>
      <xdr:col>7</xdr:col>
      <xdr:colOff>563450</xdr:colOff>
      <xdr:row>218</xdr:row>
      <xdr:rowOff>180975</xdr:rowOff>
    </xdr:to>
    <xdr:pic>
      <xdr:nvPicPr>
        <xdr:cNvPr id="42" name="Image 41">
          <a:extLst>
            <a:ext uri="{FF2B5EF4-FFF2-40B4-BE49-F238E27FC236}">
              <a16:creationId xmlns:a16="http://schemas.microsoft.com/office/drawing/2014/main" id="{FC09E121-A101-40D0-8864-C5C1C15AFDF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62075" y="55987950"/>
          <a:ext cx="5802200" cy="3990975"/>
        </a:xfrm>
        <a:prstGeom prst="rect">
          <a:avLst/>
        </a:prstGeom>
      </xdr:spPr>
    </xdr:pic>
    <xdr:clientData/>
  </xdr:twoCellAnchor>
  <xdr:twoCellAnchor editAs="oneCell">
    <xdr:from>
      <xdr:col>11</xdr:col>
      <xdr:colOff>0</xdr:colOff>
      <xdr:row>319</xdr:row>
      <xdr:rowOff>0</xdr:rowOff>
    </xdr:from>
    <xdr:to>
      <xdr:col>16</xdr:col>
      <xdr:colOff>184250</xdr:colOff>
      <xdr:row>322</xdr:row>
      <xdr:rowOff>190500</xdr:rowOff>
    </xdr:to>
    <xdr:pic>
      <xdr:nvPicPr>
        <xdr:cNvPr id="43" name="Image 42">
          <a:extLst>
            <a:ext uri="{FF2B5EF4-FFF2-40B4-BE49-F238E27FC236}">
              <a16:creationId xmlns:a16="http://schemas.microsoft.com/office/drawing/2014/main" id="{E2E25CEA-D696-4BC1-AE8C-B5C3E249D4A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791825" y="84315300"/>
          <a:ext cx="5623025" cy="933450"/>
        </a:xfrm>
        <a:prstGeom prst="rect">
          <a:avLst/>
        </a:prstGeom>
      </xdr:spPr>
    </xdr:pic>
    <xdr:clientData/>
  </xdr:twoCellAnchor>
  <xdr:twoCellAnchor editAs="oneCell">
    <xdr:from>
      <xdr:col>11</xdr:col>
      <xdr:colOff>1</xdr:colOff>
      <xdr:row>328</xdr:row>
      <xdr:rowOff>161925</xdr:rowOff>
    </xdr:from>
    <xdr:to>
      <xdr:col>16</xdr:col>
      <xdr:colOff>371476</xdr:colOff>
      <xdr:row>349</xdr:row>
      <xdr:rowOff>66960</xdr:rowOff>
    </xdr:to>
    <xdr:pic>
      <xdr:nvPicPr>
        <xdr:cNvPr id="44" name="Image 43">
          <a:extLst>
            <a:ext uri="{FF2B5EF4-FFF2-40B4-BE49-F238E27FC236}">
              <a16:creationId xmlns:a16="http://schemas.microsoft.com/office/drawing/2014/main" id="{20AF5383-0F04-4C8F-98F4-EC94BAB3BC27}"/>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791826" y="86706075"/>
          <a:ext cx="5810250" cy="5105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323850</xdr:colOff>
      <xdr:row>31</xdr:row>
      <xdr:rowOff>0</xdr:rowOff>
    </xdr:from>
    <xdr:to>
      <xdr:col>9</xdr:col>
      <xdr:colOff>323850</xdr:colOff>
      <xdr:row>31</xdr:row>
      <xdr:rowOff>0</xdr:rowOff>
    </xdr:to>
    <xdr:sp macro="" textlink="">
      <xdr:nvSpPr>
        <xdr:cNvPr id="2" name="Line 1">
          <a:extLst>
            <a:ext uri="{FF2B5EF4-FFF2-40B4-BE49-F238E27FC236}">
              <a16:creationId xmlns:a16="http://schemas.microsoft.com/office/drawing/2014/main" id="{C2B981DB-7D29-48AD-B9CB-969A4AEF5499}"/>
            </a:ext>
          </a:extLst>
        </xdr:cNvPr>
        <xdr:cNvSpPr>
          <a:spLocks noChangeShapeType="1"/>
        </xdr:cNvSpPr>
      </xdr:nvSpPr>
      <xdr:spPr bwMode="auto">
        <a:xfrm>
          <a:off x="51435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31</xdr:row>
      <xdr:rowOff>0</xdr:rowOff>
    </xdr:from>
    <xdr:to>
      <xdr:col>3</xdr:col>
      <xdr:colOff>323850</xdr:colOff>
      <xdr:row>31</xdr:row>
      <xdr:rowOff>0</xdr:rowOff>
    </xdr:to>
    <xdr:sp macro="" textlink="">
      <xdr:nvSpPr>
        <xdr:cNvPr id="3" name="Line 7">
          <a:extLst>
            <a:ext uri="{FF2B5EF4-FFF2-40B4-BE49-F238E27FC236}">
              <a16:creationId xmlns:a16="http://schemas.microsoft.com/office/drawing/2014/main" id="{ED03F920-1CE0-4BE8-B2F8-C42B24F797FD}"/>
            </a:ext>
          </a:extLst>
        </xdr:cNvPr>
        <xdr:cNvSpPr>
          <a:spLocks noChangeShapeType="1"/>
        </xdr:cNvSpPr>
      </xdr:nvSpPr>
      <xdr:spPr bwMode="auto">
        <a:xfrm>
          <a:off x="8763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4" name="Line 1">
          <a:extLst>
            <a:ext uri="{FF2B5EF4-FFF2-40B4-BE49-F238E27FC236}">
              <a16:creationId xmlns:a16="http://schemas.microsoft.com/office/drawing/2014/main" id="{F430D9E8-7F94-4790-BF8D-D2B277841BBC}"/>
            </a:ext>
          </a:extLst>
        </xdr:cNvPr>
        <xdr:cNvSpPr>
          <a:spLocks noChangeShapeType="1"/>
        </xdr:cNvSpPr>
      </xdr:nvSpPr>
      <xdr:spPr bwMode="auto">
        <a:xfrm>
          <a:off x="5143500" y="341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 name="Line 7">
          <a:extLst>
            <a:ext uri="{FF2B5EF4-FFF2-40B4-BE49-F238E27FC236}">
              <a16:creationId xmlns:a16="http://schemas.microsoft.com/office/drawing/2014/main" id="{85EA0431-BC6A-4A7E-BE23-BB15DBDA85F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6" name="Line 7">
          <a:extLst>
            <a:ext uri="{FF2B5EF4-FFF2-40B4-BE49-F238E27FC236}">
              <a16:creationId xmlns:a16="http://schemas.microsoft.com/office/drawing/2014/main" id="{22495E4A-25E3-4671-9397-9182CD65746A}"/>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 name="Line 7">
          <a:extLst>
            <a:ext uri="{FF2B5EF4-FFF2-40B4-BE49-F238E27FC236}">
              <a16:creationId xmlns:a16="http://schemas.microsoft.com/office/drawing/2014/main" id="{E0196011-899D-407D-B674-51BF82BD855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8" name="Line 7">
          <a:extLst>
            <a:ext uri="{FF2B5EF4-FFF2-40B4-BE49-F238E27FC236}">
              <a16:creationId xmlns:a16="http://schemas.microsoft.com/office/drawing/2014/main" id="{C812A3FB-4430-4ACE-A3F6-06AB076668A6}"/>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41</xdr:row>
      <xdr:rowOff>0</xdr:rowOff>
    </xdr:from>
    <xdr:to>
      <xdr:col>5</xdr:col>
      <xdr:colOff>323850</xdr:colOff>
      <xdr:row>41</xdr:row>
      <xdr:rowOff>0</xdr:rowOff>
    </xdr:to>
    <xdr:sp macro="" textlink="">
      <xdr:nvSpPr>
        <xdr:cNvPr id="9" name="Line 7">
          <a:extLst>
            <a:ext uri="{FF2B5EF4-FFF2-40B4-BE49-F238E27FC236}">
              <a16:creationId xmlns:a16="http://schemas.microsoft.com/office/drawing/2014/main" id="{3FFF8C67-55A8-426C-A322-9208A9F72818}"/>
            </a:ext>
          </a:extLst>
        </xdr:cNvPr>
        <xdr:cNvSpPr>
          <a:spLocks noChangeShapeType="1"/>
        </xdr:cNvSpPr>
      </xdr:nvSpPr>
      <xdr:spPr bwMode="auto">
        <a:xfrm>
          <a:off x="2295525"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0" name="Line 7">
          <a:extLst>
            <a:ext uri="{FF2B5EF4-FFF2-40B4-BE49-F238E27FC236}">
              <a16:creationId xmlns:a16="http://schemas.microsoft.com/office/drawing/2014/main" id="{EAFC8380-CCE1-45BE-9144-F1C273C7CAB5}"/>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1" name="Line 7">
          <a:extLst>
            <a:ext uri="{FF2B5EF4-FFF2-40B4-BE49-F238E27FC236}">
              <a16:creationId xmlns:a16="http://schemas.microsoft.com/office/drawing/2014/main" id="{E22E27E8-7ED3-4D14-9DDB-311543F5FEE8}"/>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47</xdr:row>
      <xdr:rowOff>0</xdr:rowOff>
    </xdr:from>
    <xdr:to>
      <xdr:col>5</xdr:col>
      <xdr:colOff>323850</xdr:colOff>
      <xdr:row>47</xdr:row>
      <xdr:rowOff>0</xdr:rowOff>
    </xdr:to>
    <xdr:sp macro="" textlink="">
      <xdr:nvSpPr>
        <xdr:cNvPr id="12" name="Line 7">
          <a:extLst>
            <a:ext uri="{FF2B5EF4-FFF2-40B4-BE49-F238E27FC236}">
              <a16:creationId xmlns:a16="http://schemas.microsoft.com/office/drawing/2014/main" id="{510BD190-27F6-41FB-B3DE-CB9F052BA291}"/>
            </a:ext>
          </a:extLst>
        </xdr:cNvPr>
        <xdr:cNvSpPr>
          <a:spLocks noChangeShapeType="1"/>
        </xdr:cNvSpPr>
      </xdr:nvSpPr>
      <xdr:spPr bwMode="auto">
        <a:xfrm>
          <a:off x="22955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 name="Line 7">
          <a:extLst>
            <a:ext uri="{FF2B5EF4-FFF2-40B4-BE49-F238E27FC236}">
              <a16:creationId xmlns:a16="http://schemas.microsoft.com/office/drawing/2014/main" id="{31142844-0DA6-4DB0-B682-7F5446CE4F1B}"/>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4" name="Line 7">
          <a:extLst>
            <a:ext uri="{FF2B5EF4-FFF2-40B4-BE49-F238E27FC236}">
              <a16:creationId xmlns:a16="http://schemas.microsoft.com/office/drawing/2014/main" id="{15CFCEFD-1EF1-4419-8F33-D981CF63E27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5" name="Line 7">
          <a:extLst>
            <a:ext uri="{FF2B5EF4-FFF2-40B4-BE49-F238E27FC236}">
              <a16:creationId xmlns:a16="http://schemas.microsoft.com/office/drawing/2014/main" id="{46D7CF49-8F81-40DF-9687-039DDE00B1D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6" name="Line 7">
          <a:extLst>
            <a:ext uri="{FF2B5EF4-FFF2-40B4-BE49-F238E27FC236}">
              <a16:creationId xmlns:a16="http://schemas.microsoft.com/office/drawing/2014/main" id="{F9B25E1A-C872-4C64-BF36-9713871DEE4B}"/>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7" name="Line 7">
          <a:extLst>
            <a:ext uri="{FF2B5EF4-FFF2-40B4-BE49-F238E27FC236}">
              <a16:creationId xmlns:a16="http://schemas.microsoft.com/office/drawing/2014/main" id="{4D6AA81F-CA52-49FE-B8E2-5AB681E4C269}"/>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8" name="Line 7">
          <a:extLst>
            <a:ext uri="{FF2B5EF4-FFF2-40B4-BE49-F238E27FC236}">
              <a16:creationId xmlns:a16="http://schemas.microsoft.com/office/drawing/2014/main" id="{E32D7C73-C08F-48FC-91FA-C12194061E6F}"/>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9" name="Line 7">
          <a:extLst>
            <a:ext uri="{FF2B5EF4-FFF2-40B4-BE49-F238E27FC236}">
              <a16:creationId xmlns:a16="http://schemas.microsoft.com/office/drawing/2014/main" id="{445272C2-6717-4043-87CE-013689B1A8F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0" name="Line 7">
          <a:extLst>
            <a:ext uri="{FF2B5EF4-FFF2-40B4-BE49-F238E27FC236}">
              <a16:creationId xmlns:a16="http://schemas.microsoft.com/office/drawing/2014/main" id="{5070E306-0963-42A6-B9A2-714DA6CC633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1" name="Line 7">
          <a:extLst>
            <a:ext uri="{FF2B5EF4-FFF2-40B4-BE49-F238E27FC236}">
              <a16:creationId xmlns:a16="http://schemas.microsoft.com/office/drawing/2014/main" id="{FA8470BA-EE62-465B-BD8C-039E29953C1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2" name="Line 7">
          <a:extLst>
            <a:ext uri="{FF2B5EF4-FFF2-40B4-BE49-F238E27FC236}">
              <a16:creationId xmlns:a16="http://schemas.microsoft.com/office/drawing/2014/main" id="{A21D6D6D-342F-43FA-B9A9-758C67A974E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3" name="Line 7">
          <a:extLst>
            <a:ext uri="{FF2B5EF4-FFF2-40B4-BE49-F238E27FC236}">
              <a16:creationId xmlns:a16="http://schemas.microsoft.com/office/drawing/2014/main" id="{1AAF5969-D672-46AF-957A-ECAF5B4259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4" name="Line 7">
          <a:extLst>
            <a:ext uri="{FF2B5EF4-FFF2-40B4-BE49-F238E27FC236}">
              <a16:creationId xmlns:a16="http://schemas.microsoft.com/office/drawing/2014/main" id="{840117A1-11B2-4534-BD7D-B24EF9C5E0E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5" name="Line 7">
          <a:extLst>
            <a:ext uri="{FF2B5EF4-FFF2-40B4-BE49-F238E27FC236}">
              <a16:creationId xmlns:a16="http://schemas.microsoft.com/office/drawing/2014/main" id="{B89DFB8A-3DD5-42FD-BE6C-1E9A49AB18F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6" name="Line 7">
          <a:extLst>
            <a:ext uri="{FF2B5EF4-FFF2-40B4-BE49-F238E27FC236}">
              <a16:creationId xmlns:a16="http://schemas.microsoft.com/office/drawing/2014/main" id="{002A375C-4961-408E-8D4F-61F984FA38B6}"/>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27" name="Line 7">
          <a:extLst>
            <a:ext uri="{FF2B5EF4-FFF2-40B4-BE49-F238E27FC236}">
              <a16:creationId xmlns:a16="http://schemas.microsoft.com/office/drawing/2014/main" id="{802B32B6-EC7B-4738-8E23-4C2F25EE8A2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8" name="Line 7">
          <a:extLst>
            <a:ext uri="{FF2B5EF4-FFF2-40B4-BE49-F238E27FC236}">
              <a16:creationId xmlns:a16="http://schemas.microsoft.com/office/drawing/2014/main" id="{CF3B0348-5EFC-4982-B849-29EDBDF7447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29" name="Line 7">
          <a:extLst>
            <a:ext uri="{FF2B5EF4-FFF2-40B4-BE49-F238E27FC236}">
              <a16:creationId xmlns:a16="http://schemas.microsoft.com/office/drawing/2014/main" id="{AE4AF342-3DFD-4170-8242-A192CA5BF59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0" name="Line 7">
          <a:extLst>
            <a:ext uri="{FF2B5EF4-FFF2-40B4-BE49-F238E27FC236}">
              <a16:creationId xmlns:a16="http://schemas.microsoft.com/office/drawing/2014/main" id="{9E88112A-7253-494C-B2F2-01838C35DC7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1" name="Line 7">
          <a:extLst>
            <a:ext uri="{FF2B5EF4-FFF2-40B4-BE49-F238E27FC236}">
              <a16:creationId xmlns:a16="http://schemas.microsoft.com/office/drawing/2014/main" id="{06B454A4-4102-4E7F-B1E4-71BBDA64D80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2" name="Line 7">
          <a:extLst>
            <a:ext uri="{FF2B5EF4-FFF2-40B4-BE49-F238E27FC236}">
              <a16:creationId xmlns:a16="http://schemas.microsoft.com/office/drawing/2014/main" id="{878E876A-6462-4E3E-A9A0-72F48813133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3" name="Line 7">
          <a:extLst>
            <a:ext uri="{FF2B5EF4-FFF2-40B4-BE49-F238E27FC236}">
              <a16:creationId xmlns:a16="http://schemas.microsoft.com/office/drawing/2014/main" id="{0ED2636A-EE32-49BF-8637-0809FD0BACA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34" name="Line 7">
          <a:extLst>
            <a:ext uri="{FF2B5EF4-FFF2-40B4-BE49-F238E27FC236}">
              <a16:creationId xmlns:a16="http://schemas.microsoft.com/office/drawing/2014/main" id="{2DBB7C39-FD0B-4773-8652-2594734CB2E0}"/>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5" name="Line 7">
          <a:extLst>
            <a:ext uri="{FF2B5EF4-FFF2-40B4-BE49-F238E27FC236}">
              <a16:creationId xmlns:a16="http://schemas.microsoft.com/office/drawing/2014/main" id="{B84D3A11-7C63-48C6-BDFE-B24D580D0C4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6" name="Line 7">
          <a:extLst>
            <a:ext uri="{FF2B5EF4-FFF2-40B4-BE49-F238E27FC236}">
              <a16:creationId xmlns:a16="http://schemas.microsoft.com/office/drawing/2014/main" id="{8BBB7B9E-1494-4280-9CEB-61B9138E078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7" name="Line 7">
          <a:extLst>
            <a:ext uri="{FF2B5EF4-FFF2-40B4-BE49-F238E27FC236}">
              <a16:creationId xmlns:a16="http://schemas.microsoft.com/office/drawing/2014/main" id="{47760A4E-A877-427C-BAA0-BA4D8C557A8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8" name="Line 7">
          <a:extLst>
            <a:ext uri="{FF2B5EF4-FFF2-40B4-BE49-F238E27FC236}">
              <a16:creationId xmlns:a16="http://schemas.microsoft.com/office/drawing/2014/main" id="{D1E044D2-388F-41DC-9659-B9ADF2F0F0F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39" name="Line 7">
          <a:extLst>
            <a:ext uri="{FF2B5EF4-FFF2-40B4-BE49-F238E27FC236}">
              <a16:creationId xmlns:a16="http://schemas.microsoft.com/office/drawing/2014/main" id="{F9B58BE6-33A8-4DFA-8F49-8BBF7D2B157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0" name="Line 7">
          <a:extLst>
            <a:ext uri="{FF2B5EF4-FFF2-40B4-BE49-F238E27FC236}">
              <a16:creationId xmlns:a16="http://schemas.microsoft.com/office/drawing/2014/main" id="{E8A1C968-0114-4042-95B0-5067928390A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1" name="Line 7">
          <a:extLst>
            <a:ext uri="{FF2B5EF4-FFF2-40B4-BE49-F238E27FC236}">
              <a16:creationId xmlns:a16="http://schemas.microsoft.com/office/drawing/2014/main" id="{29369FE6-834A-496F-902F-F98FAA1DE56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2" name="Line 7">
          <a:extLst>
            <a:ext uri="{FF2B5EF4-FFF2-40B4-BE49-F238E27FC236}">
              <a16:creationId xmlns:a16="http://schemas.microsoft.com/office/drawing/2014/main" id="{4AEEC401-7804-4DB3-8490-9EE413C0A2B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3" name="Line 7">
          <a:extLst>
            <a:ext uri="{FF2B5EF4-FFF2-40B4-BE49-F238E27FC236}">
              <a16:creationId xmlns:a16="http://schemas.microsoft.com/office/drawing/2014/main" id="{E0FF0878-78C7-4ABC-9C38-16392885E80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4" name="Line 7">
          <a:extLst>
            <a:ext uri="{FF2B5EF4-FFF2-40B4-BE49-F238E27FC236}">
              <a16:creationId xmlns:a16="http://schemas.microsoft.com/office/drawing/2014/main" id="{429497B0-4A70-4E7D-9A18-1CB882F5233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5" name="Line 7">
          <a:extLst>
            <a:ext uri="{FF2B5EF4-FFF2-40B4-BE49-F238E27FC236}">
              <a16:creationId xmlns:a16="http://schemas.microsoft.com/office/drawing/2014/main" id="{B9185C39-5211-4B5F-BFB9-7D499082709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6" name="Line 7">
          <a:extLst>
            <a:ext uri="{FF2B5EF4-FFF2-40B4-BE49-F238E27FC236}">
              <a16:creationId xmlns:a16="http://schemas.microsoft.com/office/drawing/2014/main" id="{D027C6FF-2339-454C-94E4-67C274360EE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7" name="Line 7">
          <a:extLst>
            <a:ext uri="{FF2B5EF4-FFF2-40B4-BE49-F238E27FC236}">
              <a16:creationId xmlns:a16="http://schemas.microsoft.com/office/drawing/2014/main" id="{1D90D64C-748B-451D-8A20-39E58A2A28B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8" name="Line 7">
          <a:extLst>
            <a:ext uri="{FF2B5EF4-FFF2-40B4-BE49-F238E27FC236}">
              <a16:creationId xmlns:a16="http://schemas.microsoft.com/office/drawing/2014/main" id="{516F78AC-3725-409C-827A-2CAFAC6C806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49" name="Line 7">
          <a:extLst>
            <a:ext uri="{FF2B5EF4-FFF2-40B4-BE49-F238E27FC236}">
              <a16:creationId xmlns:a16="http://schemas.microsoft.com/office/drawing/2014/main" id="{E7415277-10AE-48EB-88F6-C2B987948A8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0" name="Line 7">
          <a:extLst>
            <a:ext uri="{FF2B5EF4-FFF2-40B4-BE49-F238E27FC236}">
              <a16:creationId xmlns:a16="http://schemas.microsoft.com/office/drawing/2014/main" id="{205DD436-08E8-4CF9-B341-6AA106D77C2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 name="Line 7">
          <a:extLst>
            <a:ext uri="{FF2B5EF4-FFF2-40B4-BE49-F238E27FC236}">
              <a16:creationId xmlns:a16="http://schemas.microsoft.com/office/drawing/2014/main" id="{242D97BD-F795-40C0-A04A-BCD24A10879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 name="Line 7">
          <a:extLst>
            <a:ext uri="{FF2B5EF4-FFF2-40B4-BE49-F238E27FC236}">
              <a16:creationId xmlns:a16="http://schemas.microsoft.com/office/drawing/2014/main" id="{3226B0B0-6929-41A5-9069-2FB0618029A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3" name="Line 7">
          <a:extLst>
            <a:ext uri="{FF2B5EF4-FFF2-40B4-BE49-F238E27FC236}">
              <a16:creationId xmlns:a16="http://schemas.microsoft.com/office/drawing/2014/main" id="{0F7C5FC7-2CEC-4C5E-BFCC-22F5BF266D9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4" name="Line 7">
          <a:extLst>
            <a:ext uri="{FF2B5EF4-FFF2-40B4-BE49-F238E27FC236}">
              <a16:creationId xmlns:a16="http://schemas.microsoft.com/office/drawing/2014/main" id="{8A7963DA-B065-4C8C-8BB2-933A85157C3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5" name="Line 7">
          <a:extLst>
            <a:ext uri="{FF2B5EF4-FFF2-40B4-BE49-F238E27FC236}">
              <a16:creationId xmlns:a16="http://schemas.microsoft.com/office/drawing/2014/main" id="{A1ED7F83-B5F0-45C4-8831-C6985809A42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6" name="Line 7">
          <a:extLst>
            <a:ext uri="{FF2B5EF4-FFF2-40B4-BE49-F238E27FC236}">
              <a16:creationId xmlns:a16="http://schemas.microsoft.com/office/drawing/2014/main" id="{193A393B-BC4C-4BC5-BCFD-AE1C6D3FF2A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57" name="Line 7">
          <a:extLst>
            <a:ext uri="{FF2B5EF4-FFF2-40B4-BE49-F238E27FC236}">
              <a16:creationId xmlns:a16="http://schemas.microsoft.com/office/drawing/2014/main" id="{405A8582-D7BC-4C25-9715-1F0BA3828C5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8" name="Line 7">
          <a:extLst>
            <a:ext uri="{FF2B5EF4-FFF2-40B4-BE49-F238E27FC236}">
              <a16:creationId xmlns:a16="http://schemas.microsoft.com/office/drawing/2014/main" id="{A9995032-8645-4948-AA07-DA7DFE5E0F31}"/>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9" name="Line 7">
          <a:extLst>
            <a:ext uri="{FF2B5EF4-FFF2-40B4-BE49-F238E27FC236}">
              <a16:creationId xmlns:a16="http://schemas.microsoft.com/office/drawing/2014/main" id="{7945561F-C62E-4307-AF8B-193EA797EFD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0" name="Line 7">
          <a:extLst>
            <a:ext uri="{FF2B5EF4-FFF2-40B4-BE49-F238E27FC236}">
              <a16:creationId xmlns:a16="http://schemas.microsoft.com/office/drawing/2014/main" id="{4A9D6D34-9198-4FA6-AF61-709D5F5695B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1" name="Line 7">
          <a:extLst>
            <a:ext uri="{FF2B5EF4-FFF2-40B4-BE49-F238E27FC236}">
              <a16:creationId xmlns:a16="http://schemas.microsoft.com/office/drawing/2014/main" id="{8AB4F861-D63C-4563-A3F1-E59FFB0E93C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2" name="Line 7">
          <a:extLst>
            <a:ext uri="{FF2B5EF4-FFF2-40B4-BE49-F238E27FC236}">
              <a16:creationId xmlns:a16="http://schemas.microsoft.com/office/drawing/2014/main" id="{DCF474A7-8854-4F17-BDEC-F7ACD992BDC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3" name="Line 7">
          <a:extLst>
            <a:ext uri="{FF2B5EF4-FFF2-40B4-BE49-F238E27FC236}">
              <a16:creationId xmlns:a16="http://schemas.microsoft.com/office/drawing/2014/main" id="{CAE7A98E-60BB-4A8B-B4F9-F0ECF63C61E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4" name="Line 7">
          <a:extLst>
            <a:ext uri="{FF2B5EF4-FFF2-40B4-BE49-F238E27FC236}">
              <a16:creationId xmlns:a16="http://schemas.microsoft.com/office/drawing/2014/main" id="{BCF0AA59-C145-42EA-9B1F-AB5A9754C1E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5" name="Line 7">
          <a:extLst>
            <a:ext uri="{FF2B5EF4-FFF2-40B4-BE49-F238E27FC236}">
              <a16:creationId xmlns:a16="http://schemas.microsoft.com/office/drawing/2014/main" id="{20258EC4-7855-4F5E-ABC6-2F219EE3CD0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6" name="Line 7">
          <a:extLst>
            <a:ext uri="{FF2B5EF4-FFF2-40B4-BE49-F238E27FC236}">
              <a16:creationId xmlns:a16="http://schemas.microsoft.com/office/drawing/2014/main" id="{E75607B3-4111-4918-A72D-3EC41F8B4D5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7" name="Line 7">
          <a:extLst>
            <a:ext uri="{FF2B5EF4-FFF2-40B4-BE49-F238E27FC236}">
              <a16:creationId xmlns:a16="http://schemas.microsoft.com/office/drawing/2014/main" id="{F4DAB304-5CAE-4313-AD43-DEFCC0C4507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68" name="Line 7">
          <a:extLst>
            <a:ext uri="{FF2B5EF4-FFF2-40B4-BE49-F238E27FC236}">
              <a16:creationId xmlns:a16="http://schemas.microsoft.com/office/drawing/2014/main" id="{53D12B88-5AFE-40E3-A2DB-21ECE7ADE0D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69" name="Line 7">
          <a:extLst>
            <a:ext uri="{FF2B5EF4-FFF2-40B4-BE49-F238E27FC236}">
              <a16:creationId xmlns:a16="http://schemas.microsoft.com/office/drawing/2014/main" id="{8924C471-A09B-4AD1-8240-4B1DDB476CF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0" name="Line 7">
          <a:extLst>
            <a:ext uri="{FF2B5EF4-FFF2-40B4-BE49-F238E27FC236}">
              <a16:creationId xmlns:a16="http://schemas.microsoft.com/office/drawing/2014/main" id="{131899AE-F5C9-4F3A-AC3B-2413618FD16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1" name="Line 7">
          <a:extLst>
            <a:ext uri="{FF2B5EF4-FFF2-40B4-BE49-F238E27FC236}">
              <a16:creationId xmlns:a16="http://schemas.microsoft.com/office/drawing/2014/main" id="{A96BE778-E9FD-45B9-9FBB-F3662C9772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2" name="Line 7">
          <a:extLst>
            <a:ext uri="{FF2B5EF4-FFF2-40B4-BE49-F238E27FC236}">
              <a16:creationId xmlns:a16="http://schemas.microsoft.com/office/drawing/2014/main" id="{7F8C8A0B-68B9-467E-896B-7F7B0412A41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3" name="Line 7">
          <a:extLst>
            <a:ext uri="{FF2B5EF4-FFF2-40B4-BE49-F238E27FC236}">
              <a16:creationId xmlns:a16="http://schemas.microsoft.com/office/drawing/2014/main" id="{9B7DD9E3-801B-4026-9CC1-80C9D458163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4" name="Line 7">
          <a:extLst>
            <a:ext uri="{FF2B5EF4-FFF2-40B4-BE49-F238E27FC236}">
              <a16:creationId xmlns:a16="http://schemas.microsoft.com/office/drawing/2014/main" id="{B0F09C2A-9A48-4DDB-B542-21DA4A37C2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5" name="Line 7">
          <a:extLst>
            <a:ext uri="{FF2B5EF4-FFF2-40B4-BE49-F238E27FC236}">
              <a16:creationId xmlns:a16="http://schemas.microsoft.com/office/drawing/2014/main" id="{0974E8A7-8667-46A7-B4C8-6D366DDB514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76" name="Line 7">
          <a:extLst>
            <a:ext uri="{FF2B5EF4-FFF2-40B4-BE49-F238E27FC236}">
              <a16:creationId xmlns:a16="http://schemas.microsoft.com/office/drawing/2014/main" id="{78371FAD-DDB1-429E-8C66-3DC013F03A5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7" name="Line 7">
          <a:extLst>
            <a:ext uri="{FF2B5EF4-FFF2-40B4-BE49-F238E27FC236}">
              <a16:creationId xmlns:a16="http://schemas.microsoft.com/office/drawing/2014/main" id="{3749C10C-E477-49AE-8DFB-E429BEEEA8E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8" name="Line 7">
          <a:extLst>
            <a:ext uri="{FF2B5EF4-FFF2-40B4-BE49-F238E27FC236}">
              <a16:creationId xmlns:a16="http://schemas.microsoft.com/office/drawing/2014/main" id="{C27E3BCF-1D62-4D70-BA3D-E0A9FC1244C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 name="Line 7">
          <a:extLst>
            <a:ext uri="{FF2B5EF4-FFF2-40B4-BE49-F238E27FC236}">
              <a16:creationId xmlns:a16="http://schemas.microsoft.com/office/drawing/2014/main" id="{C5116E65-D699-4030-87AE-69025598186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 name="Line 7">
          <a:extLst>
            <a:ext uri="{FF2B5EF4-FFF2-40B4-BE49-F238E27FC236}">
              <a16:creationId xmlns:a16="http://schemas.microsoft.com/office/drawing/2014/main" id="{7B3506A2-954E-4D73-9961-C9AB5F6BF1F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 name="Line 7">
          <a:extLst>
            <a:ext uri="{FF2B5EF4-FFF2-40B4-BE49-F238E27FC236}">
              <a16:creationId xmlns:a16="http://schemas.microsoft.com/office/drawing/2014/main" id="{866A56B3-3A02-4D66-AA06-02920A92B7C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 name="Line 7">
          <a:extLst>
            <a:ext uri="{FF2B5EF4-FFF2-40B4-BE49-F238E27FC236}">
              <a16:creationId xmlns:a16="http://schemas.microsoft.com/office/drawing/2014/main" id="{67D5E8B6-0C25-4A7E-AC2F-BC01057DD20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 name="Line 7">
          <a:extLst>
            <a:ext uri="{FF2B5EF4-FFF2-40B4-BE49-F238E27FC236}">
              <a16:creationId xmlns:a16="http://schemas.microsoft.com/office/drawing/2014/main" id="{AFA23F4D-6EE5-4029-ADCC-52D4485189D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4" name="Line 7">
          <a:extLst>
            <a:ext uri="{FF2B5EF4-FFF2-40B4-BE49-F238E27FC236}">
              <a16:creationId xmlns:a16="http://schemas.microsoft.com/office/drawing/2014/main" id="{7C6C9A40-C6AB-4480-A30E-8B16C9BE782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5" name="Line 7">
          <a:extLst>
            <a:ext uri="{FF2B5EF4-FFF2-40B4-BE49-F238E27FC236}">
              <a16:creationId xmlns:a16="http://schemas.microsoft.com/office/drawing/2014/main" id="{E97D8E18-CB4B-48FA-91DF-5081042E1B5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6" name="Line 7">
          <a:extLst>
            <a:ext uri="{FF2B5EF4-FFF2-40B4-BE49-F238E27FC236}">
              <a16:creationId xmlns:a16="http://schemas.microsoft.com/office/drawing/2014/main" id="{9F30E64C-6A10-4CEA-8788-5C792CF3F02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7" name="Line 7">
          <a:extLst>
            <a:ext uri="{FF2B5EF4-FFF2-40B4-BE49-F238E27FC236}">
              <a16:creationId xmlns:a16="http://schemas.microsoft.com/office/drawing/2014/main" id="{C14026D1-8B6D-48B4-BAA3-66D8941EBC7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8" name="Line 7">
          <a:extLst>
            <a:ext uri="{FF2B5EF4-FFF2-40B4-BE49-F238E27FC236}">
              <a16:creationId xmlns:a16="http://schemas.microsoft.com/office/drawing/2014/main" id="{2E8A2165-4FD3-4B72-9137-C87C18E3A57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9" name="Line 7">
          <a:extLst>
            <a:ext uri="{FF2B5EF4-FFF2-40B4-BE49-F238E27FC236}">
              <a16:creationId xmlns:a16="http://schemas.microsoft.com/office/drawing/2014/main" id="{093D475F-7C3B-4B45-9DD2-E69D8E02B6D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0" name="Line 7">
          <a:extLst>
            <a:ext uri="{FF2B5EF4-FFF2-40B4-BE49-F238E27FC236}">
              <a16:creationId xmlns:a16="http://schemas.microsoft.com/office/drawing/2014/main" id="{CD0C2665-5AF1-4DF4-9639-7B516000D1D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1" name="Line 7">
          <a:extLst>
            <a:ext uri="{FF2B5EF4-FFF2-40B4-BE49-F238E27FC236}">
              <a16:creationId xmlns:a16="http://schemas.microsoft.com/office/drawing/2014/main" id="{8DA82D60-00BB-4381-BB5E-F6C7F565717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2" name="Line 7">
          <a:extLst>
            <a:ext uri="{FF2B5EF4-FFF2-40B4-BE49-F238E27FC236}">
              <a16:creationId xmlns:a16="http://schemas.microsoft.com/office/drawing/2014/main" id="{31639BA5-8C07-492A-B887-6DBC118F0CD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3" name="Line 7">
          <a:extLst>
            <a:ext uri="{FF2B5EF4-FFF2-40B4-BE49-F238E27FC236}">
              <a16:creationId xmlns:a16="http://schemas.microsoft.com/office/drawing/2014/main" id="{6E93C978-0E0A-4176-B522-97961F77191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4" name="Line 7">
          <a:extLst>
            <a:ext uri="{FF2B5EF4-FFF2-40B4-BE49-F238E27FC236}">
              <a16:creationId xmlns:a16="http://schemas.microsoft.com/office/drawing/2014/main" id="{C1010AE9-8712-419A-A04D-FA9CF98DAE2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5" name="Line 7">
          <a:extLst>
            <a:ext uri="{FF2B5EF4-FFF2-40B4-BE49-F238E27FC236}">
              <a16:creationId xmlns:a16="http://schemas.microsoft.com/office/drawing/2014/main" id="{B5139765-1A3E-4290-96DB-FB0C737FBA1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6" name="Line 7">
          <a:extLst>
            <a:ext uri="{FF2B5EF4-FFF2-40B4-BE49-F238E27FC236}">
              <a16:creationId xmlns:a16="http://schemas.microsoft.com/office/drawing/2014/main" id="{E58FE73A-EF21-49A6-BA99-541DE893B2D3}"/>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97" name="Line 7">
          <a:extLst>
            <a:ext uri="{FF2B5EF4-FFF2-40B4-BE49-F238E27FC236}">
              <a16:creationId xmlns:a16="http://schemas.microsoft.com/office/drawing/2014/main" id="{7F7BCCEE-3C4C-4E18-BB2A-FFDE9D92A267}"/>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8" name="Line 7">
          <a:extLst>
            <a:ext uri="{FF2B5EF4-FFF2-40B4-BE49-F238E27FC236}">
              <a16:creationId xmlns:a16="http://schemas.microsoft.com/office/drawing/2014/main" id="{269F3A78-BCA9-4D22-A445-2BDEA7E1177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99" name="Line 7">
          <a:extLst>
            <a:ext uri="{FF2B5EF4-FFF2-40B4-BE49-F238E27FC236}">
              <a16:creationId xmlns:a16="http://schemas.microsoft.com/office/drawing/2014/main" id="{60689CFA-0B3B-414F-8966-B9CA7A35292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00" name="Line 7">
          <a:extLst>
            <a:ext uri="{FF2B5EF4-FFF2-40B4-BE49-F238E27FC236}">
              <a16:creationId xmlns:a16="http://schemas.microsoft.com/office/drawing/2014/main" id="{8FC9E52C-2450-4127-982C-DC668502194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1" name="Line 7">
          <a:extLst>
            <a:ext uri="{FF2B5EF4-FFF2-40B4-BE49-F238E27FC236}">
              <a16:creationId xmlns:a16="http://schemas.microsoft.com/office/drawing/2014/main" id="{7C7AA714-CEFD-49FD-899F-CA24E44BDC25}"/>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2" name="Line 7">
          <a:extLst>
            <a:ext uri="{FF2B5EF4-FFF2-40B4-BE49-F238E27FC236}">
              <a16:creationId xmlns:a16="http://schemas.microsoft.com/office/drawing/2014/main" id="{D2958738-421D-4CA4-83BB-CDB87789E8C5}"/>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03" name="Line 7">
          <a:extLst>
            <a:ext uri="{FF2B5EF4-FFF2-40B4-BE49-F238E27FC236}">
              <a16:creationId xmlns:a16="http://schemas.microsoft.com/office/drawing/2014/main" id="{8DD7AAE8-C1E9-43BD-8E63-3E4E37F7F647}"/>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4" name="Line 7">
          <a:extLst>
            <a:ext uri="{FF2B5EF4-FFF2-40B4-BE49-F238E27FC236}">
              <a16:creationId xmlns:a16="http://schemas.microsoft.com/office/drawing/2014/main" id="{367350A9-C152-4053-A148-BA5CAFB8C67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5" name="Line 7">
          <a:extLst>
            <a:ext uri="{FF2B5EF4-FFF2-40B4-BE49-F238E27FC236}">
              <a16:creationId xmlns:a16="http://schemas.microsoft.com/office/drawing/2014/main" id="{F8C1F2C3-DA9F-4D4A-BF64-F90B01777D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106" name="Line 7">
          <a:extLst>
            <a:ext uri="{FF2B5EF4-FFF2-40B4-BE49-F238E27FC236}">
              <a16:creationId xmlns:a16="http://schemas.microsoft.com/office/drawing/2014/main" id="{06A3667A-2571-46FF-A00F-A0C32995652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7" name="Line 7">
          <a:extLst>
            <a:ext uri="{FF2B5EF4-FFF2-40B4-BE49-F238E27FC236}">
              <a16:creationId xmlns:a16="http://schemas.microsoft.com/office/drawing/2014/main" id="{F8EFA49B-3131-4A8E-B485-762A845E40B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8" name="Line 7">
          <a:extLst>
            <a:ext uri="{FF2B5EF4-FFF2-40B4-BE49-F238E27FC236}">
              <a16:creationId xmlns:a16="http://schemas.microsoft.com/office/drawing/2014/main" id="{DF97D5C8-6E32-474B-8E2A-0F2340F4FA4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09" name="Line 7">
          <a:extLst>
            <a:ext uri="{FF2B5EF4-FFF2-40B4-BE49-F238E27FC236}">
              <a16:creationId xmlns:a16="http://schemas.microsoft.com/office/drawing/2014/main" id="{D4BCCC3A-34C3-45D5-A820-2E5B67D19FB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0" name="Line 7">
          <a:extLst>
            <a:ext uri="{FF2B5EF4-FFF2-40B4-BE49-F238E27FC236}">
              <a16:creationId xmlns:a16="http://schemas.microsoft.com/office/drawing/2014/main" id="{FC488A92-CBCC-45F8-B0C6-CED929106E3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1" name="Line 7">
          <a:extLst>
            <a:ext uri="{FF2B5EF4-FFF2-40B4-BE49-F238E27FC236}">
              <a16:creationId xmlns:a16="http://schemas.microsoft.com/office/drawing/2014/main" id="{D1554D1D-3B32-4AAB-A4B4-8BE3CAE36FF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12" name="Line 7">
          <a:extLst>
            <a:ext uri="{FF2B5EF4-FFF2-40B4-BE49-F238E27FC236}">
              <a16:creationId xmlns:a16="http://schemas.microsoft.com/office/drawing/2014/main" id="{1C64B0A8-BB50-4FA6-A3D0-E1AE39B48D7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3" name="Line 7">
          <a:extLst>
            <a:ext uri="{FF2B5EF4-FFF2-40B4-BE49-F238E27FC236}">
              <a16:creationId xmlns:a16="http://schemas.microsoft.com/office/drawing/2014/main" id="{6047FE2F-C0C6-4515-BB27-3A6246C094D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4" name="Line 7">
          <a:extLst>
            <a:ext uri="{FF2B5EF4-FFF2-40B4-BE49-F238E27FC236}">
              <a16:creationId xmlns:a16="http://schemas.microsoft.com/office/drawing/2014/main" id="{CCB1024B-30E2-4AF8-87BF-2A09B18A66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15" name="Line 7">
          <a:extLst>
            <a:ext uri="{FF2B5EF4-FFF2-40B4-BE49-F238E27FC236}">
              <a16:creationId xmlns:a16="http://schemas.microsoft.com/office/drawing/2014/main" id="{E4D8DD89-112F-41F8-AEDD-E65F115E6ECE}"/>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6" name="Line 7">
          <a:extLst>
            <a:ext uri="{FF2B5EF4-FFF2-40B4-BE49-F238E27FC236}">
              <a16:creationId xmlns:a16="http://schemas.microsoft.com/office/drawing/2014/main" id="{F00C1E3C-1C9D-4610-A8A7-419F8BD75CE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7" name="Line 7">
          <a:extLst>
            <a:ext uri="{FF2B5EF4-FFF2-40B4-BE49-F238E27FC236}">
              <a16:creationId xmlns:a16="http://schemas.microsoft.com/office/drawing/2014/main" id="{B9D63BBF-D3E8-494E-AEE9-E2FC144D5926}"/>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118" name="Line 7">
          <a:extLst>
            <a:ext uri="{FF2B5EF4-FFF2-40B4-BE49-F238E27FC236}">
              <a16:creationId xmlns:a16="http://schemas.microsoft.com/office/drawing/2014/main" id="{8453C9CA-9C0C-4CC8-99CF-31FFA7CC5021}"/>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19" name="Line 7">
          <a:extLst>
            <a:ext uri="{FF2B5EF4-FFF2-40B4-BE49-F238E27FC236}">
              <a16:creationId xmlns:a16="http://schemas.microsoft.com/office/drawing/2014/main" id="{57CC16BF-1951-4A00-9FB1-5951AB724948}"/>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0" name="Line 7">
          <a:extLst>
            <a:ext uri="{FF2B5EF4-FFF2-40B4-BE49-F238E27FC236}">
              <a16:creationId xmlns:a16="http://schemas.microsoft.com/office/drawing/2014/main" id="{FF8C8FB7-9CAC-499C-B3E1-788A1BAC896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1" name="Line 7">
          <a:extLst>
            <a:ext uri="{FF2B5EF4-FFF2-40B4-BE49-F238E27FC236}">
              <a16:creationId xmlns:a16="http://schemas.microsoft.com/office/drawing/2014/main" id="{A807AC07-3FBE-4838-8205-2154543EAFC3}"/>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2" name="Line 7">
          <a:extLst>
            <a:ext uri="{FF2B5EF4-FFF2-40B4-BE49-F238E27FC236}">
              <a16:creationId xmlns:a16="http://schemas.microsoft.com/office/drawing/2014/main" id="{4B0E00C2-BBB8-40D8-B0C8-239CABDCB33E}"/>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3" name="Line 7">
          <a:extLst>
            <a:ext uri="{FF2B5EF4-FFF2-40B4-BE49-F238E27FC236}">
              <a16:creationId xmlns:a16="http://schemas.microsoft.com/office/drawing/2014/main" id="{D77FE634-3C9F-432B-9707-B800F2190828}"/>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xdr:row>
      <xdr:rowOff>0</xdr:rowOff>
    </xdr:from>
    <xdr:to>
      <xdr:col>3</xdr:col>
      <xdr:colOff>323850</xdr:colOff>
      <xdr:row>33</xdr:row>
      <xdr:rowOff>0</xdr:rowOff>
    </xdr:to>
    <xdr:sp macro="" textlink="">
      <xdr:nvSpPr>
        <xdr:cNvPr id="124" name="Line 7">
          <a:extLst>
            <a:ext uri="{FF2B5EF4-FFF2-40B4-BE49-F238E27FC236}">
              <a16:creationId xmlns:a16="http://schemas.microsoft.com/office/drawing/2014/main" id="{2B005634-C0F1-4FC7-B080-11AE6CB8F51C}"/>
            </a:ext>
          </a:extLst>
        </xdr:cNvPr>
        <xdr:cNvSpPr>
          <a:spLocks noChangeShapeType="1"/>
        </xdr:cNvSpPr>
      </xdr:nvSpPr>
      <xdr:spPr bwMode="auto">
        <a:xfrm>
          <a:off x="8763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5" name="Line 7">
          <a:extLst>
            <a:ext uri="{FF2B5EF4-FFF2-40B4-BE49-F238E27FC236}">
              <a16:creationId xmlns:a16="http://schemas.microsoft.com/office/drawing/2014/main" id="{F1D097D6-00A7-452D-8B7D-C3867F9A806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6" name="Line 7">
          <a:extLst>
            <a:ext uri="{FF2B5EF4-FFF2-40B4-BE49-F238E27FC236}">
              <a16:creationId xmlns:a16="http://schemas.microsoft.com/office/drawing/2014/main" id="{5C658670-964F-4D8D-AC0A-FCB668BDC66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7" name="Line 7">
          <a:extLst>
            <a:ext uri="{FF2B5EF4-FFF2-40B4-BE49-F238E27FC236}">
              <a16:creationId xmlns:a16="http://schemas.microsoft.com/office/drawing/2014/main" id="{0C301C49-F641-443F-9EC7-A24B9979133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8" name="Line 7">
          <a:extLst>
            <a:ext uri="{FF2B5EF4-FFF2-40B4-BE49-F238E27FC236}">
              <a16:creationId xmlns:a16="http://schemas.microsoft.com/office/drawing/2014/main" id="{0F9C8EF6-402A-4942-B0D6-61F5FF4AE34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29" name="Line 7">
          <a:extLst>
            <a:ext uri="{FF2B5EF4-FFF2-40B4-BE49-F238E27FC236}">
              <a16:creationId xmlns:a16="http://schemas.microsoft.com/office/drawing/2014/main" id="{081B7566-7F2C-44D6-88E9-AA89B5C30C2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130" name="Line 7">
          <a:extLst>
            <a:ext uri="{FF2B5EF4-FFF2-40B4-BE49-F238E27FC236}">
              <a16:creationId xmlns:a16="http://schemas.microsoft.com/office/drawing/2014/main" id="{BDC3A096-71A1-44AA-890C-1BA5C063A1FB}"/>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1" name="Line 7">
          <a:extLst>
            <a:ext uri="{FF2B5EF4-FFF2-40B4-BE49-F238E27FC236}">
              <a16:creationId xmlns:a16="http://schemas.microsoft.com/office/drawing/2014/main" id="{08719A64-3583-4F9E-A9A4-D64CEF7EAF8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2" name="Line 7">
          <a:extLst>
            <a:ext uri="{FF2B5EF4-FFF2-40B4-BE49-F238E27FC236}">
              <a16:creationId xmlns:a16="http://schemas.microsoft.com/office/drawing/2014/main" id="{5482F20D-7EA0-499E-B690-658A61A41E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3" name="Line 7">
          <a:extLst>
            <a:ext uri="{FF2B5EF4-FFF2-40B4-BE49-F238E27FC236}">
              <a16:creationId xmlns:a16="http://schemas.microsoft.com/office/drawing/2014/main" id="{B1D23C66-5B1E-4239-B5FC-8ACAA29E5B4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4" name="Line 7">
          <a:extLst>
            <a:ext uri="{FF2B5EF4-FFF2-40B4-BE49-F238E27FC236}">
              <a16:creationId xmlns:a16="http://schemas.microsoft.com/office/drawing/2014/main" id="{0EEB35D5-50A5-4684-A176-796F76A0038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5" name="Line 7">
          <a:extLst>
            <a:ext uri="{FF2B5EF4-FFF2-40B4-BE49-F238E27FC236}">
              <a16:creationId xmlns:a16="http://schemas.microsoft.com/office/drawing/2014/main" id="{3CD99B11-8BCD-46AB-983F-C56222FA2AC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136" name="Line 7">
          <a:extLst>
            <a:ext uri="{FF2B5EF4-FFF2-40B4-BE49-F238E27FC236}">
              <a16:creationId xmlns:a16="http://schemas.microsoft.com/office/drawing/2014/main" id="{4813E696-A8FE-4FAF-B8F9-98636B998AB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7" name="Line 7">
          <a:extLst>
            <a:ext uri="{FF2B5EF4-FFF2-40B4-BE49-F238E27FC236}">
              <a16:creationId xmlns:a16="http://schemas.microsoft.com/office/drawing/2014/main" id="{FAA4259B-A31B-4A78-86A2-28F71226736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8" name="Line 7">
          <a:extLst>
            <a:ext uri="{FF2B5EF4-FFF2-40B4-BE49-F238E27FC236}">
              <a16:creationId xmlns:a16="http://schemas.microsoft.com/office/drawing/2014/main" id="{F74356D2-2236-4213-9BCC-F555EEF74970}"/>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39" name="Line 7">
          <a:extLst>
            <a:ext uri="{FF2B5EF4-FFF2-40B4-BE49-F238E27FC236}">
              <a16:creationId xmlns:a16="http://schemas.microsoft.com/office/drawing/2014/main" id="{19D7D205-5349-4908-89B8-96F15B99E056}"/>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0" name="Line 7">
          <a:extLst>
            <a:ext uri="{FF2B5EF4-FFF2-40B4-BE49-F238E27FC236}">
              <a16:creationId xmlns:a16="http://schemas.microsoft.com/office/drawing/2014/main" id="{886A5407-4F9E-457E-8233-4B7206F9C50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1" name="Line 7">
          <a:extLst>
            <a:ext uri="{FF2B5EF4-FFF2-40B4-BE49-F238E27FC236}">
              <a16:creationId xmlns:a16="http://schemas.microsoft.com/office/drawing/2014/main" id="{DCBE562A-EB03-405B-B659-12605B0CC13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2" name="Line 7">
          <a:extLst>
            <a:ext uri="{FF2B5EF4-FFF2-40B4-BE49-F238E27FC236}">
              <a16:creationId xmlns:a16="http://schemas.microsoft.com/office/drawing/2014/main" id="{53FDA16A-6E48-4B1E-9897-531E697F25F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3" name="Line 7">
          <a:extLst>
            <a:ext uri="{FF2B5EF4-FFF2-40B4-BE49-F238E27FC236}">
              <a16:creationId xmlns:a16="http://schemas.microsoft.com/office/drawing/2014/main" id="{594DD022-D688-4B78-BC28-5C124807EA46}"/>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4" name="Line 7">
          <a:extLst>
            <a:ext uri="{FF2B5EF4-FFF2-40B4-BE49-F238E27FC236}">
              <a16:creationId xmlns:a16="http://schemas.microsoft.com/office/drawing/2014/main" id="{99389687-F4A9-428F-A1B2-E9AC3C28B85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5" name="Line 7">
          <a:extLst>
            <a:ext uri="{FF2B5EF4-FFF2-40B4-BE49-F238E27FC236}">
              <a16:creationId xmlns:a16="http://schemas.microsoft.com/office/drawing/2014/main" id="{12F3D0F4-7032-4156-B8D3-98F85D1EC343}"/>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6" name="Line 7">
          <a:extLst>
            <a:ext uri="{FF2B5EF4-FFF2-40B4-BE49-F238E27FC236}">
              <a16:creationId xmlns:a16="http://schemas.microsoft.com/office/drawing/2014/main" id="{C59DDA37-DCDD-4479-AAE4-55A61C7E169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7" name="Line 7">
          <a:extLst>
            <a:ext uri="{FF2B5EF4-FFF2-40B4-BE49-F238E27FC236}">
              <a16:creationId xmlns:a16="http://schemas.microsoft.com/office/drawing/2014/main" id="{9423BC98-AAC7-439B-80D5-3893A66DD930}"/>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8" name="Line 7">
          <a:extLst>
            <a:ext uri="{FF2B5EF4-FFF2-40B4-BE49-F238E27FC236}">
              <a16:creationId xmlns:a16="http://schemas.microsoft.com/office/drawing/2014/main" id="{054790EA-E467-4571-8577-79C40F6BF67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49" name="Line 7">
          <a:extLst>
            <a:ext uri="{FF2B5EF4-FFF2-40B4-BE49-F238E27FC236}">
              <a16:creationId xmlns:a16="http://schemas.microsoft.com/office/drawing/2014/main" id="{F40075B0-CBF4-4C33-8942-BFCFF82806D2}"/>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0" name="Line 7">
          <a:extLst>
            <a:ext uri="{FF2B5EF4-FFF2-40B4-BE49-F238E27FC236}">
              <a16:creationId xmlns:a16="http://schemas.microsoft.com/office/drawing/2014/main" id="{C91EF255-EC99-46B1-BEA8-A5D1AD6F8C3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1" name="Line 7">
          <a:extLst>
            <a:ext uri="{FF2B5EF4-FFF2-40B4-BE49-F238E27FC236}">
              <a16:creationId xmlns:a16="http://schemas.microsoft.com/office/drawing/2014/main" id="{EFADD9C4-79CD-428F-BADF-F11EA6725A3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2" name="Line 7">
          <a:extLst>
            <a:ext uri="{FF2B5EF4-FFF2-40B4-BE49-F238E27FC236}">
              <a16:creationId xmlns:a16="http://schemas.microsoft.com/office/drawing/2014/main" id="{37931B28-B677-48FA-878C-0F8D654532A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3" name="Line 7">
          <a:extLst>
            <a:ext uri="{FF2B5EF4-FFF2-40B4-BE49-F238E27FC236}">
              <a16:creationId xmlns:a16="http://schemas.microsoft.com/office/drawing/2014/main" id="{6BC9FC6B-0D50-4078-9FE8-43C9A889F0A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4" name="Line 7">
          <a:extLst>
            <a:ext uri="{FF2B5EF4-FFF2-40B4-BE49-F238E27FC236}">
              <a16:creationId xmlns:a16="http://schemas.microsoft.com/office/drawing/2014/main" id="{25694E3C-770F-4ED9-8DC9-3DC57E0B023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5" name="Line 7">
          <a:extLst>
            <a:ext uri="{FF2B5EF4-FFF2-40B4-BE49-F238E27FC236}">
              <a16:creationId xmlns:a16="http://schemas.microsoft.com/office/drawing/2014/main" id="{BEE25B73-C5C9-4FBD-BA89-95F08B96722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6" name="Line 7">
          <a:extLst>
            <a:ext uri="{FF2B5EF4-FFF2-40B4-BE49-F238E27FC236}">
              <a16:creationId xmlns:a16="http://schemas.microsoft.com/office/drawing/2014/main" id="{2D3ABBCC-126C-4272-8DE0-E0EFF3CA169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7" name="Line 7">
          <a:extLst>
            <a:ext uri="{FF2B5EF4-FFF2-40B4-BE49-F238E27FC236}">
              <a16:creationId xmlns:a16="http://schemas.microsoft.com/office/drawing/2014/main" id="{DA79216F-0E0C-47BC-9957-3DF164CBA64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8" name="Line 7">
          <a:extLst>
            <a:ext uri="{FF2B5EF4-FFF2-40B4-BE49-F238E27FC236}">
              <a16:creationId xmlns:a16="http://schemas.microsoft.com/office/drawing/2014/main" id="{1BA90FFC-5D93-4838-B2CC-9FF12D7D3E4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59" name="Line 7">
          <a:extLst>
            <a:ext uri="{FF2B5EF4-FFF2-40B4-BE49-F238E27FC236}">
              <a16:creationId xmlns:a16="http://schemas.microsoft.com/office/drawing/2014/main" id="{A4B8F8F3-9CE3-491E-B1EC-6B520F483B8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0" name="Line 7">
          <a:extLst>
            <a:ext uri="{FF2B5EF4-FFF2-40B4-BE49-F238E27FC236}">
              <a16:creationId xmlns:a16="http://schemas.microsoft.com/office/drawing/2014/main" id="{A93AB9CC-B878-462E-91BF-C34A15B4C453}"/>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1" name="Line 7">
          <a:extLst>
            <a:ext uri="{FF2B5EF4-FFF2-40B4-BE49-F238E27FC236}">
              <a16:creationId xmlns:a16="http://schemas.microsoft.com/office/drawing/2014/main" id="{30E7B292-5F43-4CFF-A740-CCC3FF4502A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2" name="Line 7">
          <a:extLst>
            <a:ext uri="{FF2B5EF4-FFF2-40B4-BE49-F238E27FC236}">
              <a16:creationId xmlns:a16="http://schemas.microsoft.com/office/drawing/2014/main" id="{C7F4FC48-D4EE-4141-8967-01B453EE774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3" name="Line 7">
          <a:extLst>
            <a:ext uri="{FF2B5EF4-FFF2-40B4-BE49-F238E27FC236}">
              <a16:creationId xmlns:a16="http://schemas.microsoft.com/office/drawing/2014/main" id="{7471B319-1E9B-46D2-8072-E3454071486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4" name="Line 7">
          <a:extLst>
            <a:ext uri="{FF2B5EF4-FFF2-40B4-BE49-F238E27FC236}">
              <a16:creationId xmlns:a16="http://schemas.microsoft.com/office/drawing/2014/main" id="{4C3A6C2B-DFC6-4DE3-9464-C83F3EC48F4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5" name="Line 7">
          <a:extLst>
            <a:ext uri="{FF2B5EF4-FFF2-40B4-BE49-F238E27FC236}">
              <a16:creationId xmlns:a16="http://schemas.microsoft.com/office/drawing/2014/main" id="{4F70AB07-6DD4-49FA-8392-11F4CE4F5E3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6" name="Line 7">
          <a:extLst>
            <a:ext uri="{FF2B5EF4-FFF2-40B4-BE49-F238E27FC236}">
              <a16:creationId xmlns:a16="http://schemas.microsoft.com/office/drawing/2014/main" id="{99564CCA-7CE7-4425-894F-7224BA9190E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7" name="Line 7">
          <a:extLst>
            <a:ext uri="{FF2B5EF4-FFF2-40B4-BE49-F238E27FC236}">
              <a16:creationId xmlns:a16="http://schemas.microsoft.com/office/drawing/2014/main" id="{36B39596-2F93-4CD5-B21D-233E09281C8A}"/>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8" name="Line 7">
          <a:extLst>
            <a:ext uri="{FF2B5EF4-FFF2-40B4-BE49-F238E27FC236}">
              <a16:creationId xmlns:a16="http://schemas.microsoft.com/office/drawing/2014/main" id="{3A334F3C-2694-493D-ABDA-B8C4CDCA559A}"/>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69" name="Line 7">
          <a:extLst>
            <a:ext uri="{FF2B5EF4-FFF2-40B4-BE49-F238E27FC236}">
              <a16:creationId xmlns:a16="http://schemas.microsoft.com/office/drawing/2014/main" id="{A625F9CB-A16D-4F71-97FD-A16474FC2C2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0" name="Line 7">
          <a:extLst>
            <a:ext uri="{FF2B5EF4-FFF2-40B4-BE49-F238E27FC236}">
              <a16:creationId xmlns:a16="http://schemas.microsoft.com/office/drawing/2014/main" id="{AB5B264B-73E2-404E-BA6B-5D71FC30B37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1" name="Line 7">
          <a:extLst>
            <a:ext uri="{FF2B5EF4-FFF2-40B4-BE49-F238E27FC236}">
              <a16:creationId xmlns:a16="http://schemas.microsoft.com/office/drawing/2014/main" id="{BC1B717B-EBFD-4B51-AFFF-73B734083F99}"/>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2" name="Line 7">
          <a:extLst>
            <a:ext uri="{FF2B5EF4-FFF2-40B4-BE49-F238E27FC236}">
              <a16:creationId xmlns:a16="http://schemas.microsoft.com/office/drawing/2014/main" id="{505D9ADE-EF5F-4100-8FB0-A6E6989F9581}"/>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3" name="Line 7">
          <a:extLst>
            <a:ext uri="{FF2B5EF4-FFF2-40B4-BE49-F238E27FC236}">
              <a16:creationId xmlns:a16="http://schemas.microsoft.com/office/drawing/2014/main" id="{99B280A4-548D-4C6B-9E3B-23B7E8A7AF2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4" name="Line 7">
          <a:extLst>
            <a:ext uri="{FF2B5EF4-FFF2-40B4-BE49-F238E27FC236}">
              <a16:creationId xmlns:a16="http://schemas.microsoft.com/office/drawing/2014/main" id="{C178521D-A2B9-4CCD-A169-DBF607BDFE9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5" name="Line 7">
          <a:extLst>
            <a:ext uri="{FF2B5EF4-FFF2-40B4-BE49-F238E27FC236}">
              <a16:creationId xmlns:a16="http://schemas.microsoft.com/office/drawing/2014/main" id="{E5FB95E7-7748-4170-83E7-9D3009D6973E}"/>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6" name="Line 7">
          <a:extLst>
            <a:ext uri="{FF2B5EF4-FFF2-40B4-BE49-F238E27FC236}">
              <a16:creationId xmlns:a16="http://schemas.microsoft.com/office/drawing/2014/main" id="{8A386E92-2C73-4A36-AB5F-A5F048F550C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7" name="Line 7">
          <a:extLst>
            <a:ext uri="{FF2B5EF4-FFF2-40B4-BE49-F238E27FC236}">
              <a16:creationId xmlns:a16="http://schemas.microsoft.com/office/drawing/2014/main" id="{FA1EA0BA-E025-446D-8646-C3BF856719E8}"/>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8" name="Line 7">
          <a:extLst>
            <a:ext uri="{FF2B5EF4-FFF2-40B4-BE49-F238E27FC236}">
              <a16:creationId xmlns:a16="http://schemas.microsoft.com/office/drawing/2014/main" id="{52C138DC-DBE2-42A9-873E-9254A7434612}"/>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79" name="Line 7">
          <a:extLst>
            <a:ext uri="{FF2B5EF4-FFF2-40B4-BE49-F238E27FC236}">
              <a16:creationId xmlns:a16="http://schemas.microsoft.com/office/drawing/2014/main" id="{2B2E1B17-073B-4A6E-AEB8-E8DAE1159D24}"/>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0" name="Line 7">
          <a:extLst>
            <a:ext uri="{FF2B5EF4-FFF2-40B4-BE49-F238E27FC236}">
              <a16:creationId xmlns:a16="http://schemas.microsoft.com/office/drawing/2014/main" id="{B304E73C-A30F-480C-9BD6-95546C27A3F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1" name="Line 7">
          <a:extLst>
            <a:ext uri="{FF2B5EF4-FFF2-40B4-BE49-F238E27FC236}">
              <a16:creationId xmlns:a16="http://schemas.microsoft.com/office/drawing/2014/main" id="{4448B0EB-0A19-4074-B75F-B96ECE98E89D}"/>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2" name="Line 7">
          <a:extLst>
            <a:ext uri="{FF2B5EF4-FFF2-40B4-BE49-F238E27FC236}">
              <a16:creationId xmlns:a16="http://schemas.microsoft.com/office/drawing/2014/main" id="{7C395DD2-6C73-4627-A8F4-D23E2A52EB4B}"/>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3" name="Line 7">
          <a:extLst>
            <a:ext uri="{FF2B5EF4-FFF2-40B4-BE49-F238E27FC236}">
              <a16:creationId xmlns:a16="http://schemas.microsoft.com/office/drawing/2014/main" id="{D6FB56FA-0400-4C71-891E-CED5EE2C35BC}"/>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4" name="Line 7">
          <a:extLst>
            <a:ext uri="{FF2B5EF4-FFF2-40B4-BE49-F238E27FC236}">
              <a16:creationId xmlns:a16="http://schemas.microsoft.com/office/drawing/2014/main" id="{AD755D48-B528-483D-9C66-9C7FCCDA7D61}"/>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5" name="Line 7">
          <a:extLst>
            <a:ext uri="{FF2B5EF4-FFF2-40B4-BE49-F238E27FC236}">
              <a16:creationId xmlns:a16="http://schemas.microsoft.com/office/drawing/2014/main" id="{DD42CA24-E644-40FA-8CEC-680362EDC5F7}"/>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6" name="Line 7">
          <a:extLst>
            <a:ext uri="{FF2B5EF4-FFF2-40B4-BE49-F238E27FC236}">
              <a16:creationId xmlns:a16="http://schemas.microsoft.com/office/drawing/2014/main" id="{CEF59C9E-EDFB-4703-8DEE-421A5E64EBC5}"/>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47</xdr:row>
      <xdr:rowOff>0</xdr:rowOff>
    </xdr:from>
    <xdr:to>
      <xdr:col>3</xdr:col>
      <xdr:colOff>323850</xdr:colOff>
      <xdr:row>47</xdr:row>
      <xdr:rowOff>0</xdr:rowOff>
    </xdr:to>
    <xdr:sp macro="" textlink="">
      <xdr:nvSpPr>
        <xdr:cNvPr id="187" name="Line 7">
          <a:extLst>
            <a:ext uri="{FF2B5EF4-FFF2-40B4-BE49-F238E27FC236}">
              <a16:creationId xmlns:a16="http://schemas.microsoft.com/office/drawing/2014/main" id="{07E3A799-FF43-43F5-B513-F428215F414F}"/>
            </a:ext>
          </a:extLst>
        </xdr:cNvPr>
        <xdr:cNvSpPr>
          <a:spLocks noChangeShapeType="1"/>
        </xdr:cNvSpPr>
      </xdr:nvSpPr>
      <xdr:spPr bwMode="auto">
        <a:xfrm>
          <a:off x="87630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8" name="Line 7">
          <a:extLst>
            <a:ext uri="{FF2B5EF4-FFF2-40B4-BE49-F238E27FC236}">
              <a16:creationId xmlns:a16="http://schemas.microsoft.com/office/drawing/2014/main" id="{82F16319-B3FB-4CAC-AACA-1D0C06EA4EA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89" name="Line 7">
          <a:extLst>
            <a:ext uri="{FF2B5EF4-FFF2-40B4-BE49-F238E27FC236}">
              <a16:creationId xmlns:a16="http://schemas.microsoft.com/office/drawing/2014/main" id="{082C1093-DF4C-43E9-A388-9844EB837CE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0" name="Line 7">
          <a:extLst>
            <a:ext uri="{FF2B5EF4-FFF2-40B4-BE49-F238E27FC236}">
              <a16:creationId xmlns:a16="http://schemas.microsoft.com/office/drawing/2014/main" id="{599C90A5-81DA-48DC-8733-E60AD813C1A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1" name="Line 7">
          <a:extLst>
            <a:ext uri="{FF2B5EF4-FFF2-40B4-BE49-F238E27FC236}">
              <a16:creationId xmlns:a16="http://schemas.microsoft.com/office/drawing/2014/main" id="{31259EC5-FB01-4294-A21B-CB0A1CB03BD6}"/>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2" name="Line 7">
          <a:extLst>
            <a:ext uri="{FF2B5EF4-FFF2-40B4-BE49-F238E27FC236}">
              <a16:creationId xmlns:a16="http://schemas.microsoft.com/office/drawing/2014/main" id="{A52A062D-92CE-4A8E-BBE2-47AC1AA15F2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193" name="Line 7">
          <a:extLst>
            <a:ext uri="{FF2B5EF4-FFF2-40B4-BE49-F238E27FC236}">
              <a16:creationId xmlns:a16="http://schemas.microsoft.com/office/drawing/2014/main" id="{983296C2-036B-4F81-848F-160D195758C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4" name="Line 7">
          <a:extLst>
            <a:ext uri="{FF2B5EF4-FFF2-40B4-BE49-F238E27FC236}">
              <a16:creationId xmlns:a16="http://schemas.microsoft.com/office/drawing/2014/main" id="{D98FF550-2C94-477A-BB3C-0987921B850B}"/>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5" name="Line 7">
          <a:extLst>
            <a:ext uri="{FF2B5EF4-FFF2-40B4-BE49-F238E27FC236}">
              <a16:creationId xmlns:a16="http://schemas.microsoft.com/office/drawing/2014/main" id="{D55CD5C3-DFCD-4EB9-ADD9-CC0C0790FD52}"/>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6" name="Line 7">
          <a:extLst>
            <a:ext uri="{FF2B5EF4-FFF2-40B4-BE49-F238E27FC236}">
              <a16:creationId xmlns:a16="http://schemas.microsoft.com/office/drawing/2014/main" id="{56085F5F-BF4C-451F-B2A4-8977DB2D8218}"/>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7" name="Line 7">
          <a:extLst>
            <a:ext uri="{FF2B5EF4-FFF2-40B4-BE49-F238E27FC236}">
              <a16:creationId xmlns:a16="http://schemas.microsoft.com/office/drawing/2014/main" id="{EE660132-0278-4C63-9D6E-F8EFAF9F0E12}"/>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8" name="Line 7">
          <a:extLst>
            <a:ext uri="{FF2B5EF4-FFF2-40B4-BE49-F238E27FC236}">
              <a16:creationId xmlns:a16="http://schemas.microsoft.com/office/drawing/2014/main" id="{7297224A-2E11-4A02-BE05-05EC4197DEAB}"/>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81</xdr:row>
      <xdr:rowOff>0</xdr:rowOff>
    </xdr:from>
    <xdr:to>
      <xdr:col>3</xdr:col>
      <xdr:colOff>323850</xdr:colOff>
      <xdr:row>81</xdr:row>
      <xdr:rowOff>0</xdr:rowOff>
    </xdr:to>
    <xdr:sp macro="" textlink="">
      <xdr:nvSpPr>
        <xdr:cNvPr id="199" name="Line 7">
          <a:extLst>
            <a:ext uri="{FF2B5EF4-FFF2-40B4-BE49-F238E27FC236}">
              <a16:creationId xmlns:a16="http://schemas.microsoft.com/office/drawing/2014/main" id="{8E416C12-4888-455C-86BB-D8BC61BF3CF5}"/>
            </a:ext>
          </a:extLst>
        </xdr:cNvPr>
        <xdr:cNvSpPr>
          <a:spLocks noChangeShapeType="1"/>
        </xdr:cNvSpPr>
      </xdr:nvSpPr>
      <xdr:spPr bwMode="auto">
        <a:xfrm>
          <a:off x="876300" y="1261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0" name="Line 7">
          <a:extLst>
            <a:ext uri="{FF2B5EF4-FFF2-40B4-BE49-F238E27FC236}">
              <a16:creationId xmlns:a16="http://schemas.microsoft.com/office/drawing/2014/main" id="{8DA5CDC1-6702-4052-B827-307823452629}"/>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1" name="Line 7">
          <a:extLst>
            <a:ext uri="{FF2B5EF4-FFF2-40B4-BE49-F238E27FC236}">
              <a16:creationId xmlns:a16="http://schemas.microsoft.com/office/drawing/2014/main" id="{17D0F7C3-C5CF-4751-9A0E-FAE1449742E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2" name="Line 7">
          <a:extLst>
            <a:ext uri="{FF2B5EF4-FFF2-40B4-BE49-F238E27FC236}">
              <a16:creationId xmlns:a16="http://schemas.microsoft.com/office/drawing/2014/main" id="{7F0CA9FB-7B4D-4CBF-9B78-B42E3CB0763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3" name="Line 7">
          <a:extLst>
            <a:ext uri="{FF2B5EF4-FFF2-40B4-BE49-F238E27FC236}">
              <a16:creationId xmlns:a16="http://schemas.microsoft.com/office/drawing/2014/main" id="{5295BD26-7F26-4E11-94E7-6A1A9EEAEE0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4" name="Line 7">
          <a:extLst>
            <a:ext uri="{FF2B5EF4-FFF2-40B4-BE49-F238E27FC236}">
              <a16:creationId xmlns:a16="http://schemas.microsoft.com/office/drawing/2014/main" id="{556E5D5E-3E36-4CEC-8684-DA513162B9F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5" name="Line 7">
          <a:extLst>
            <a:ext uri="{FF2B5EF4-FFF2-40B4-BE49-F238E27FC236}">
              <a16:creationId xmlns:a16="http://schemas.microsoft.com/office/drawing/2014/main" id="{7AB10E6C-C261-418D-B088-F0641FEC0E5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6" name="Line 7">
          <a:extLst>
            <a:ext uri="{FF2B5EF4-FFF2-40B4-BE49-F238E27FC236}">
              <a16:creationId xmlns:a16="http://schemas.microsoft.com/office/drawing/2014/main" id="{80A6E49B-C494-4B82-B51E-3A667EEB0D2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7" name="Line 7">
          <a:extLst>
            <a:ext uri="{FF2B5EF4-FFF2-40B4-BE49-F238E27FC236}">
              <a16:creationId xmlns:a16="http://schemas.microsoft.com/office/drawing/2014/main" id="{7EFC6CF5-3817-4C3E-9A85-4191C418392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8" name="Line 7">
          <a:extLst>
            <a:ext uri="{FF2B5EF4-FFF2-40B4-BE49-F238E27FC236}">
              <a16:creationId xmlns:a16="http://schemas.microsoft.com/office/drawing/2014/main" id="{1995095B-1B8B-4539-8883-593F9FF0F9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09" name="Line 7">
          <a:extLst>
            <a:ext uri="{FF2B5EF4-FFF2-40B4-BE49-F238E27FC236}">
              <a16:creationId xmlns:a16="http://schemas.microsoft.com/office/drawing/2014/main" id="{CED62D95-904E-4268-927A-881E8A36ADD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0" name="Line 7">
          <a:extLst>
            <a:ext uri="{FF2B5EF4-FFF2-40B4-BE49-F238E27FC236}">
              <a16:creationId xmlns:a16="http://schemas.microsoft.com/office/drawing/2014/main" id="{A89367E9-F6B7-4D85-AD2F-F065E7FA535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1" name="Line 7">
          <a:extLst>
            <a:ext uri="{FF2B5EF4-FFF2-40B4-BE49-F238E27FC236}">
              <a16:creationId xmlns:a16="http://schemas.microsoft.com/office/drawing/2014/main" id="{A2ED9E6A-9C98-44DA-B119-3E6B405E223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2" name="Line 7">
          <a:extLst>
            <a:ext uri="{FF2B5EF4-FFF2-40B4-BE49-F238E27FC236}">
              <a16:creationId xmlns:a16="http://schemas.microsoft.com/office/drawing/2014/main" id="{56EE512C-E90B-4562-835E-BA66BF0563D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13" name="Line 7">
          <a:extLst>
            <a:ext uri="{FF2B5EF4-FFF2-40B4-BE49-F238E27FC236}">
              <a16:creationId xmlns:a16="http://schemas.microsoft.com/office/drawing/2014/main" id="{034732C0-E346-49D8-AC7F-1A477620FFB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4" name="Line 7">
          <a:extLst>
            <a:ext uri="{FF2B5EF4-FFF2-40B4-BE49-F238E27FC236}">
              <a16:creationId xmlns:a16="http://schemas.microsoft.com/office/drawing/2014/main" id="{4C94788A-1F09-4475-BE86-6D7937E6B87D}"/>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5" name="Line 7">
          <a:extLst>
            <a:ext uri="{FF2B5EF4-FFF2-40B4-BE49-F238E27FC236}">
              <a16:creationId xmlns:a16="http://schemas.microsoft.com/office/drawing/2014/main" id="{DAF97A5F-BD1F-40DB-BF12-82651DD2BD80}"/>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6" name="Line 7">
          <a:extLst>
            <a:ext uri="{FF2B5EF4-FFF2-40B4-BE49-F238E27FC236}">
              <a16:creationId xmlns:a16="http://schemas.microsoft.com/office/drawing/2014/main" id="{33C73526-AEC0-469A-9FAB-4D1C92B1183B}"/>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7" name="Line 7">
          <a:extLst>
            <a:ext uri="{FF2B5EF4-FFF2-40B4-BE49-F238E27FC236}">
              <a16:creationId xmlns:a16="http://schemas.microsoft.com/office/drawing/2014/main" id="{DC0F0032-9BAD-47D6-A733-94FB964C4227}"/>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8" name="Line 7">
          <a:extLst>
            <a:ext uri="{FF2B5EF4-FFF2-40B4-BE49-F238E27FC236}">
              <a16:creationId xmlns:a16="http://schemas.microsoft.com/office/drawing/2014/main" id="{1F0FE62E-DA96-4C1B-852A-C96FC322D5EE}"/>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92</xdr:row>
      <xdr:rowOff>0</xdr:rowOff>
    </xdr:from>
    <xdr:to>
      <xdr:col>3</xdr:col>
      <xdr:colOff>323850</xdr:colOff>
      <xdr:row>92</xdr:row>
      <xdr:rowOff>0</xdr:rowOff>
    </xdr:to>
    <xdr:sp macro="" textlink="">
      <xdr:nvSpPr>
        <xdr:cNvPr id="219" name="Line 7">
          <a:extLst>
            <a:ext uri="{FF2B5EF4-FFF2-40B4-BE49-F238E27FC236}">
              <a16:creationId xmlns:a16="http://schemas.microsoft.com/office/drawing/2014/main" id="{57FE2850-899B-4063-8BC1-67E32D043843}"/>
            </a:ext>
          </a:extLst>
        </xdr:cNvPr>
        <xdr:cNvSpPr>
          <a:spLocks noChangeShapeType="1"/>
        </xdr:cNvSpPr>
      </xdr:nvSpPr>
      <xdr:spPr bwMode="auto">
        <a:xfrm>
          <a:off x="876300" y="1489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0" name="Line 7">
          <a:extLst>
            <a:ext uri="{FF2B5EF4-FFF2-40B4-BE49-F238E27FC236}">
              <a16:creationId xmlns:a16="http://schemas.microsoft.com/office/drawing/2014/main" id="{12103B9A-2294-4399-97A3-3F8AFDD2165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1" name="Line 7">
          <a:extLst>
            <a:ext uri="{FF2B5EF4-FFF2-40B4-BE49-F238E27FC236}">
              <a16:creationId xmlns:a16="http://schemas.microsoft.com/office/drawing/2014/main" id="{34949E46-91D1-4233-98B9-604D147D494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2" name="Line 7">
          <a:extLst>
            <a:ext uri="{FF2B5EF4-FFF2-40B4-BE49-F238E27FC236}">
              <a16:creationId xmlns:a16="http://schemas.microsoft.com/office/drawing/2014/main" id="{5C0027B4-67E2-4DF8-A496-EE00117EB05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3" name="Line 7">
          <a:extLst>
            <a:ext uri="{FF2B5EF4-FFF2-40B4-BE49-F238E27FC236}">
              <a16:creationId xmlns:a16="http://schemas.microsoft.com/office/drawing/2014/main" id="{E14ACB51-475A-45FA-8A49-EA4671B5F11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4" name="Line 7">
          <a:extLst>
            <a:ext uri="{FF2B5EF4-FFF2-40B4-BE49-F238E27FC236}">
              <a16:creationId xmlns:a16="http://schemas.microsoft.com/office/drawing/2014/main" id="{AA151682-AAF2-47CB-B86D-72FF5E95706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5" name="Line 7">
          <a:extLst>
            <a:ext uri="{FF2B5EF4-FFF2-40B4-BE49-F238E27FC236}">
              <a16:creationId xmlns:a16="http://schemas.microsoft.com/office/drawing/2014/main" id="{9734E479-EF12-4239-847B-ACB79BE8CD9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6" name="Line 7">
          <a:extLst>
            <a:ext uri="{FF2B5EF4-FFF2-40B4-BE49-F238E27FC236}">
              <a16:creationId xmlns:a16="http://schemas.microsoft.com/office/drawing/2014/main" id="{2B7F87FF-4630-40D1-965D-BB853744F1DC}"/>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7" name="Line 7">
          <a:extLst>
            <a:ext uri="{FF2B5EF4-FFF2-40B4-BE49-F238E27FC236}">
              <a16:creationId xmlns:a16="http://schemas.microsoft.com/office/drawing/2014/main" id="{0798F4D7-2ACF-4145-9737-FC04237EA38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8" name="Line 7">
          <a:extLst>
            <a:ext uri="{FF2B5EF4-FFF2-40B4-BE49-F238E27FC236}">
              <a16:creationId xmlns:a16="http://schemas.microsoft.com/office/drawing/2014/main" id="{A9BA2EBF-7F1E-461D-88C2-4A215FFF211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29" name="Line 7">
          <a:extLst>
            <a:ext uri="{FF2B5EF4-FFF2-40B4-BE49-F238E27FC236}">
              <a16:creationId xmlns:a16="http://schemas.microsoft.com/office/drawing/2014/main" id="{42BFB774-33EF-40AD-88E6-C85C6AEDCF1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0" name="Line 7">
          <a:extLst>
            <a:ext uri="{FF2B5EF4-FFF2-40B4-BE49-F238E27FC236}">
              <a16:creationId xmlns:a16="http://schemas.microsoft.com/office/drawing/2014/main" id="{23365141-519D-4F5F-8E0B-8DF0B56509C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1" name="Line 7">
          <a:extLst>
            <a:ext uri="{FF2B5EF4-FFF2-40B4-BE49-F238E27FC236}">
              <a16:creationId xmlns:a16="http://schemas.microsoft.com/office/drawing/2014/main" id="{BA4CE2DF-2125-4C73-9962-9A7269B8799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2" name="Line 7">
          <a:extLst>
            <a:ext uri="{FF2B5EF4-FFF2-40B4-BE49-F238E27FC236}">
              <a16:creationId xmlns:a16="http://schemas.microsoft.com/office/drawing/2014/main" id="{9F31023F-6A58-420A-8426-4D1694581D2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3" name="Line 7">
          <a:extLst>
            <a:ext uri="{FF2B5EF4-FFF2-40B4-BE49-F238E27FC236}">
              <a16:creationId xmlns:a16="http://schemas.microsoft.com/office/drawing/2014/main" id="{A4430B46-A64B-489A-8699-FAF0D6D1514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4" name="Line 7">
          <a:extLst>
            <a:ext uri="{FF2B5EF4-FFF2-40B4-BE49-F238E27FC236}">
              <a16:creationId xmlns:a16="http://schemas.microsoft.com/office/drawing/2014/main" id="{A75301B8-5CD4-459D-AFCC-84B73AD8B31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5" name="Line 7">
          <a:extLst>
            <a:ext uri="{FF2B5EF4-FFF2-40B4-BE49-F238E27FC236}">
              <a16:creationId xmlns:a16="http://schemas.microsoft.com/office/drawing/2014/main" id="{7F767B05-6C02-4393-86A5-4A6F7E42821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6" name="Line 7">
          <a:extLst>
            <a:ext uri="{FF2B5EF4-FFF2-40B4-BE49-F238E27FC236}">
              <a16:creationId xmlns:a16="http://schemas.microsoft.com/office/drawing/2014/main" id="{57374E1A-277C-42DB-B4D0-6091541210D2}"/>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7" name="Line 7">
          <a:extLst>
            <a:ext uri="{FF2B5EF4-FFF2-40B4-BE49-F238E27FC236}">
              <a16:creationId xmlns:a16="http://schemas.microsoft.com/office/drawing/2014/main" id="{31D69B75-A386-4E8E-9C42-733ADE4AAFB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8" name="Line 7">
          <a:extLst>
            <a:ext uri="{FF2B5EF4-FFF2-40B4-BE49-F238E27FC236}">
              <a16:creationId xmlns:a16="http://schemas.microsoft.com/office/drawing/2014/main" id="{C62BF85D-1183-4E27-A790-51CE0CD1C4D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39" name="Line 7">
          <a:extLst>
            <a:ext uri="{FF2B5EF4-FFF2-40B4-BE49-F238E27FC236}">
              <a16:creationId xmlns:a16="http://schemas.microsoft.com/office/drawing/2014/main" id="{6313D89E-1F18-4588-A8DA-121C51B3C1C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0" name="Line 7">
          <a:extLst>
            <a:ext uri="{FF2B5EF4-FFF2-40B4-BE49-F238E27FC236}">
              <a16:creationId xmlns:a16="http://schemas.microsoft.com/office/drawing/2014/main" id="{F5E13AA0-BA00-464E-ACE5-4E1849D6267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1" name="Line 7">
          <a:extLst>
            <a:ext uri="{FF2B5EF4-FFF2-40B4-BE49-F238E27FC236}">
              <a16:creationId xmlns:a16="http://schemas.microsoft.com/office/drawing/2014/main" id="{3801E11D-167F-466D-9AA6-D8BAE6FBE93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2" name="Line 7">
          <a:extLst>
            <a:ext uri="{FF2B5EF4-FFF2-40B4-BE49-F238E27FC236}">
              <a16:creationId xmlns:a16="http://schemas.microsoft.com/office/drawing/2014/main" id="{608F4331-BF49-43F5-831E-F1547AB5F0C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3" name="Line 7">
          <a:extLst>
            <a:ext uri="{FF2B5EF4-FFF2-40B4-BE49-F238E27FC236}">
              <a16:creationId xmlns:a16="http://schemas.microsoft.com/office/drawing/2014/main" id="{E0E120A5-0D7A-4B53-904A-44FA66B1F7E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4" name="Line 7">
          <a:extLst>
            <a:ext uri="{FF2B5EF4-FFF2-40B4-BE49-F238E27FC236}">
              <a16:creationId xmlns:a16="http://schemas.microsoft.com/office/drawing/2014/main" id="{5AC07B9B-6C0B-4700-A407-847B5DDAD0D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5" name="Line 7">
          <a:extLst>
            <a:ext uri="{FF2B5EF4-FFF2-40B4-BE49-F238E27FC236}">
              <a16:creationId xmlns:a16="http://schemas.microsoft.com/office/drawing/2014/main" id="{FF2080EA-7D6D-4F43-86D1-F196A91922A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6" name="Line 7">
          <a:extLst>
            <a:ext uri="{FF2B5EF4-FFF2-40B4-BE49-F238E27FC236}">
              <a16:creationId xmlns:a16="http://schemas.microsoft.com/office/drawing/2014/main" id="{91D4AD6F-56FB-4C9E-A585-766DB5B5503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7" name="Line 7">
          <a:extLst>
            <a:ext uri="{FF2B5EF4-FFF2-40B4-BE49-F238E27FC236}">
              <a16:creationId xmlns:a16="http://schemas.microsoft.com/office/drawing/2014/main" id="{87BCB0AF-9FC4-49F5-BEBB-B39A1BA0855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8" name="Line 7">
          <a:extLst>
            <a:ext uri="{FF2B5EF4-FFF2-40B4-BE49-F238E27FC236}">
              <a16:creationId xmlns:a16="http://schemas.microsoft.com/office/drawing/2014/main" id="{28882CA0-2A79-4A52-AF61-368ECA5B632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49" name="Line 7">
          <a:extLst>
            <a:ext uri="{FF2B5EF4-FFF2-40B4-BE49-F238E27FC236}">
              <a16:creationId xmlns:a16="http://schemas.microsoft.com/office/drawing/2014/main" id="{C196706F-36DF-47C3-BE03-BCDC77A16AC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0" name="Line 7">
          <a:extLst>
            <a:ext uri="{FF2B5EF4-FFF2-40B4-BE49-F238E27FC236}">
              <a16:creationId xmlns:a16="http://schemas.microsoft.com/office/drawing/2014/main" id="{EB456149-CF84-4FDC-AB76-06373CD0CCEF}"/>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1" name="Line 7">
          <a:extLst>
            <a:ext uri="{FF2B5EF4-FFF2-40B4-BE49-F238E27FC236}">
              <a16:creationId xmlns:a16="http://schemas.microsoft.com/office/drawing/2014/main" id="{30406CFA-7B7A-44F6-B3A7-E36BC43732B4}"/>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2" name="Line 7">
          <a:extLst>
            <a:ext uri="{FF2B5EF4-FFF2-40B4-BE49-F238E27FC236}">
              <a16:creationId xmlns:a16="http://schemas.microsoft.com/office/drawing/2014/main" id="{52F62CD5-F3CA-45A8-922C-31648267409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3" name="Line 7">
          <a:extLst>
            <a:ext uri="{FF2B5EF4-FFF2-40B4-BE49-F238E27FC236}">
              <a16:creationId xmlns:a16="http://schemas.microsoft.com/office/drawing/2014/main" id="{87129282-E3FB-41E8-B094-A9AE60B9E6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4" name="Line 7">
          <a:extLst>
            <a:ext uri="{FF2B5EF4-FFF2-40B4-BE49-F238E27FC236}">
              <a16:creationId xmlns:a16="http://schemas.microsoft.com/office/drawing/2014/main" id="{94EE51C6-E165-4D58-94AE-98960B8515B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5" name="Line 7">
          <a:extLst>
            <a:ext uri="{FF2B5EF4-FFF2-40B4-BE49-F238E27FC236}">
              <a16:creationId xmlns:a16="http://schemas.microsoft.com/office/drawing/2014/main" id="{E0EC0167-EB64-4678-880F-A0810ABFD390}"/>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6" name="Line 7">
          <a:extLst>
            <a:ext uri="{FF2B5EF4-FFF2-40B4-BE49-F238E27FC236}">
              <a16:creationId xmlns:a16="http://schemas.microsoft.com/office/drawing/2014/main" id="{556CA435-5A0B-4530-98FA-0DD81B785A7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7" name="Line 7">
          <a:extLst>
            <a:ext uri="{FF2B5EF4-FFF2-40B4-BE49-F238E27FC236}">
              <a16:creationId xmlns:a16="http://schemas.microsoft.com/office/drawing/2014/main" id="{FF626BC2-4658-4FF5-9EC4-6E967CC92C0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8" name="Line 7">
          <a:extLst>
            <a:ext uri="{FF2B5EF4-FFF2-40B4-BE49-F238E27FC236}">
              <a16:creationId xmlns:a16="http://schemas.microsoft.com/office/drawing/2014/main" id="{0853FC45-D0A0-44B7-8E20-BBE9BFB0727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59" name="Line 7">
          <a:extLst>
            <a:ext uri="{FF2B5EF4-FFF2-40B4-BE49-F238E27FC236}">
              <a16:creationId xmlns:a16="http://schemas.microsoft.com/office/drawing/2014/main" id="{E81E5DD3-F2E4-4781-91F7-E1C369131B5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60" name="Line 7">
          <a:extLst>
            <a:ext uri="{FF2B5EF4-FFF2-40B4-BE49-F238E27FC236}">
              <a16:creationId xmlns:a16="http://schemas.microsoft.com/office/drawing/2014/main" id="{2979A0B0-D215-45EB-9EAA-C174DA2A51D5}"/>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36</xdr:row>
      <xdr:rowOff>0</xdr:rowOff>
    </xdr:from>
    <xdr:to>
      <xdr:col>7</xdr:col>
      <xdr:colOff>323850</xdr:colOff>
      <xdr:row>36</xdr:row>
      <xdr:rowOff>0</xdr:rowOff>
    </xdr:to>
    <xdr:sp macro="" textlink="">
      <xdr:nvSpPr>
        <xdr:cNvPr id="261" name="Line 7">
          <a:extLst>
            <a:ext uri="{FF2B5EF4-FFF2-40B4-BE49-F238E27FC236}">
              <a16:creationId xmlns:a16="http://schemas.microsoft.com/office/drawing/2014/main" id="{F25AC396-657B-4795-B3F6-CBF83745D8C5}"/>
            </a:ext>
          </a:extLst>
        </xdr:cNvPr>
        <xdr:cNvSpPr>
          <a:spLocks noChangeShapeType="1"/>
        </xdr:cNvSpPr>
      </xdr:nvSpPr>
      <xdr:spPr bwMode="auto">
        <a:xfrm>
          <a:off x="371475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2" name="Line 7">
          <a:extLst>
            <a:ext uri="{FF2B5EF4-FFF2-40B4-BE49-F238E27FC236}">
              <a16:creationId xmlns:a16="http://schemas.microsoft.com/office/drawing/2014/main" id="{B24E3C1E-14A1-49C8-9155-3C37A4EA1688}"/>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263" name="Line 7">
          <a:extLst>
            <a:ext uri="{FF2B5EF4-FFF2-40B4-BE49-F238E27FC236}">
              <a16:creationId xmlns:a16="http://schemas.microsoft.com/office/drawing/2014/main" id="{5BAE2903-8FEE-4136-9CE5-3FA2AD61993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4" name="Line 7">
          <a:extLst>
            <a:ext uri="{FF2B5EF4-FFF2-40B4-BE49-F238E27FC236}">
              <a16:creationId xmlns:a16="http://schemas.microsoft.com/office/drawing/2014/main" id="{7DB46ED0-73E4-448B-ACEB-0812F7E02DC1}"/>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5" name="Line 7">
          <a:extLst>
            <a:ext uri="{FF2B5EF4-FFF2-40B4-BE49-F238E27FC236}">
              <a16:creationId xmlns:a16="http://schemas.microsoft.com/office/drawing/2014/main" id="{3CEE450B-A576-4438-9D01-CB042905A4D2}"/>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6" name="Line 7">
          <a:extLst>
            <a:ext uri="{FF2B5EF4-FFF2-40B4-BE49-F238E27FC236}">
              <a16:creationId xmlns:a16="http://schemas.microsoft.com/office/drawing/2014/main" id="{C359B43C-110A-4DFD-865D-82EB04D4BF8D}"/>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41</xdr:row>
      <xdr:rowOff>0</xdr:rowOff>
    </xdr:from>
    <xdr:to>
      <xdr:col>7</xdr:col>
      <xdr:colOff>323850</xdr:colOff>
      <xdr:row>41</xdr:row>
      <xdr:rowOff>0</xdr:rowOff>
    </xdr:to>
    <xdr:sp macro="" textlink="">
      <xdr:nvSpPr>
        <xdr:cNvPr id="267" name="Line 7">
          <a:extLst>
            <a:ext uri="{FF2B5EF4-FFF2-40B4-BE49-F238E27FC236}">
              <a16:creationId xmlns:a16="http://schemas.microsoft.com/office/drawing/2014/main" id="{4AF247EF-E39B-41CB-B915-5D46123A07BD}"/>
            </a:ext>
          </a:extLst>
        </xdr:cNvPr>
        <xdr:cNvSpPr>
          <a:spLocks noChangeShapeType="1"/>
        </xdr:cNvSpPr>
      </xdr:nvSpPr>
      <xdr:spPr bwMode="auto">
        <a:xfrm>
          <a:off x="371475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47</xdr:row>
      <xdr:rowOff>0</xdr:rowOff>
    </xdr:from>
    <xdr:to>
      <xdr:col>7</xdr:col>
      <xdr:colOff>323850</xdr:colOff>
      <xdr:row>47</xdr:row>
      <xdr:rowOff>0</xdr:rowOff>
    </xdr:to>
    <xdr:sp macro="" textlink="">
      <xdr:nvSpPr>
        <xdr:cNvPr id="268" name="Line 7">
          <a:extLst>
            <a:ext uri="{FF2B5EF4-FFF2-40B4-BE49-F238E27FC236}">
              <a16:creationId xmlns:a16="http://schemas.microsoft.com/office/drawing/2014/main" id="{FE8178B4-D4B6-4B70-9FC6-B481AC71CEB4}"/>
            </a:ext>
          </a:extLst>
        </xdr:cNvPr>
        <xdr:cNvSpPr>
          <a:spLocks noChangeShapeType="1"/>
        </xdr:cNvSpPr>
      </xdr:nvSpPr>
      <xdr:spPr bwMode="auto">
        <a:xfrm>
          <a:off x="3714750"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69" name="Line 7">
          <a:extLst>
            <a:ext uri="{FF2B5EF4-FFF2-40B4-BE49-F238E27FC236}">
              <a16:creationId xmlns:a16="http://schemas.microsoft.com/office/drawing/2014/main" id="{E398F5AD-C022-4B75-B868-FEAAC19F66B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0" name="Line 7">
          <a:extLst>
            <a:ext uri="{FF2B5EF4-FFF2-40B4-BE49-F238E27FC236}">
              <a16:creationId xmlns:a16="http://schemas.microsoft.com/office/drawing/2014/main" id="{AEF59E85-E2AD-4717-A516-E3317E5006A7}"/>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1" name="Line 7">
          <a:extLst>
            <a:ext uri="{FF2B5EF4-FFF2-40B4-BE49-F238E27FC236}">
              <a16:creationId xmlns:a16="http://schemas.microsoft.com/office/drawing/2014/main" id="{92D23A4E-8E22-4043-9D7E-EAA99B78746A}"/>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2" name="Line 7">
          <a:extLst>
            <a:ext uri="{FF2B5EF4-FFF2-40B4-BE49-F238E27FC236}">
              <a16:creationId xmlns:a16="http://schemas.microsoft.com/office/drawing/2014/main" id="{2D2D3BED-F834-4BE8-AF93-4F3288445F1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73" name="Line 7">
          <a:extLst>
            <a:ext uri="{FF2B5EF4-FFF2-40B4-BE49-F238E27FC236}">
              <a16:creationId xmlns:a16="http://schemas.microsoft.com/office/drawing/2014/main" id="{673D0E95-BC06-409F-AD36-8AECFB93395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4" name="Line 7">
          <a:extLst>
            <a:ext uri="{FF2B5EF4-FFF2-40B4-BE49-F238E27FC236}">
              <a16:creationId xmlns:a16="http://schemas.microsoft.com/office/drawing/2014/main" id="{C740F8A5-9D6B-4730-B8B6-C136F47CD49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5" name="Line 7">
          <a:extLst>
            <a:ext uri="{FF2B5EF4-FFF2-40B4-BE49-F238E27FC236}">
              <a16:creationId xmlns:a16="http://schemas.microsoft.com/office/drawing/2014/main" id="{E8163CD6-CB7D-49D1-8D12-5A24804DC55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6" name="Line 7">
          <a:extLst>
            <a:ext uri="{FF2B5EF4-FFF2-40B4-BE49-F238E27FC236}">
              <a16:creationId xmlns:a16="http://schemas.microsoft.com/office/drawing/2014/main" id="{72A3E5FB-AC12-4248-8AF5-32B1AD1EC2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7" name="Line 7">
          <a:extLst>
            <a:ext uri="{FF2B5EF4-FFF2-40B4-BE49-F238E27FC236}">
              <a16:creationId xmlns:a16="http://schemas.microsoft.com/office/drawing/2014/main" id="{EDB055BD-F3AA-471C-997F-E8D5A6E3ADE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8" name="Line 7">
          <a:extLst>
            <a:ext uri="{FF2B5EF4-FFF2-40B4-BE49-F238E27FC236}">
              <a16:creationId xmlns:a16="http://schemas.microsoft.com/office/drawing/2014/main" id="{01172FC9-91BD-4236-AD77-13BDCF9D43E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79" name="Line 7">
          <a:extLst>
            <a:ext uri="{FF2B5EF4-FFF2-40B4-BE49-F238E27FC236}">
              <a16:creationId xmlns:a16="http://schemas.microsoft.com/office/drawing/2014/main" id="{9A8DD16D-4897-4B18-8769-E9933AD442A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0" name="Line 7">
          <a:extLst>
            <a:ext uri="{FF2B5EF4-FFF2-40B4-BE49-F238E27FC236}">
              <a16:creationId xmlns:a16="http://schemas.microsoft.com/office/drawing/2014/main" id="{B3FF9780-9931-4EB2-9E64-DD2C0DF28D0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1" name="Line 7">
          <a:extLst>
            <a:ext uri="{FF2B5EF4-FFF2-40B4-BE49-F238E27FC236}">
              <a16:creationId xmlns:a16="http://schemas.microsoft.com/office/drawing/2014/main" id="{EBD6A246-4FF7-4D6F-8B4B-84F94163870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2" name="Line 7">
          <a:extLst>
            <a:ext uri="{FF2B5EF4-FFF2-40B4-BE49-F238E27FC236}">
              <a16:creationId xmlns:a16="http://schemas.microsoft.com/office/drawing/2014/main" id="{9713DD4A-8691-4BAD-A65D-2C3FAF7A2E11}"/>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3" name="Line 7">
          <a:extLst>
            <a:ext uri="{FF2B5EF4-FFF2-40B4-BE49-F238E27FC236}">
              <a16:creationId xmlns:a16="http://schemas.microsoft.com/office/drawing/2014/main" id="{DA723449-01A8-4C4A-99EE-24CF6D2793D3}"/>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4" name="Line 7">
          <a:extLst>
            <a:ext uri="{FF2B5EF4-FFF2-40B4-BE49-F238E27FC236}">
              <a16:creationId xmlns:a16="http://schemas.microsoft.com/office/drawing/2014/main" id="{F05A1BC3-EC2D-40D1-A047-8C9923053588}"/>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5" name="Line 7">
          <a:extLst>
            <a:ext uri="{FF2B5EF4-FFF2-40B4-BE49-F238E27FC236}">
              <a16:creationId xmlns:a16="http://schemas.microsoft.com/office/drawing/2014/main" id="{E48B3732-1410-4B45-BD54-F227B486747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6" name="Line 7">
          <a:extLst>
            <a:ext uri="{FF2B5EF4-FFF2-40B4-BE49-F238E27FC236}">
              <a16:creationId xmlns:a16="http://schemas.microsoft.com/office/drawing/2014/main" id="{3C030C0A-D20A-4C1D-A62A-49D21D4F385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87" name="Line 7">
          <a:extLst>
            <a:ext uri="{FF2B5EF4-FFF2-40B4-BE49-F238E27FC236}">
              <a16:creationId xmlns:a16="http://schemas.microsoft.com/office/drawing/2014/main" id="{F310FA2D-0557-4CD9-8408-CF871E7FEF2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8" name="Line 7">
          <a:extLst>
            <a:ext uri="{FF2B5EF4-FFF2-40B4-BE49-F238E27FC236}">
              <a16:creationId xmlns:a16="http://schemas.microsoft.com/office/drawing/2014/main" id="{E4D58E04-60E9-4136-890D-89921F40D6B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89" name="Line 7">
          <a:extLst>
            <a:ext uri="{FF2B5EF4-FFF2-40B4-BE49-F238E27FC236}">
              <a16:creationId xmlns:a16="http://schemas.microsoft.com/office/drawing/2014/main" id="{44E1DAA0-1A3F-4070-81AD-91AFE55D5069}"/>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0" name="Line 7">
          <a:extLst>
            <a:ext uri="{FF2B5EF4-FFF2-40B4-BE49-F238E27FC236}">
              <a16:creationId xmlns:a16="http://schemas.microsoft.com/office/drawing/2014/main" id="{6623EF1D-FC3C-4DEF-AE25-2EF531FB055B}"/>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1" name="Line 7">
          <a:extLst>
            <a:ext uri="{FF2B5EF4-FFF2-40B4-BE49-F238E27FC236}">
              <a16:creationId xmlns:a16="http://schemas.microsoft.com/office/drawing/2014/main" id="{8EDD8533-4512-4A6C-B36C-B22DF8D5FF06}"/>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2" name="Line 7">
          <a:extLst>
            <a:ext uri="{FF2B5EF4-FFF2-40B4-BE49-F238E27FC236}">
              <a16:creationId xmlns:a16="http://schemas.microsoft.com/office/drawing/2014/main" id="{80219A7E-894A-42A4-B42A-85D955260B3D}"/>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33</xdr:row>
      <xdr:rowOff>0</xdr:rowOff>
    </xdr:from>
    <xdr:to>
      <xdr:col>5</xdr:col>
      <xdr:colOff>323850</xdr:colOff>
      <xdr:row>33</xdr:row>
      <xdr:rowOff>0</xdr:rowOff>
    </xdr:to>
    <xdr:sp macro="" textlink="">
      <xdr:nvSpPr>
        <xdr:cNvPr id="293" name="Line 7">
          <a:extLst>
            <a:ext uri="{FF2B5EF4-FFF2-40B4-BE49-F238E27FC236}">
              <a16:creationId xmlns:a16="http://schemas.microsoft.com/office/drawing/2014/main" id="{E3575FFA-B806-4A33-9716-233F21ADD48E}"/>
            </a:ext>
          </a:extLst>
        </xdr:cNvPr>
        <xdr:cNvSpPr>
          <a:spLocks noChangeShapeType="1"/>
        </xdr:cNvSpPr>
      </xdr:nvSpPr>
      <xdr:spPr bwMode="auto">
        <a:xfrm>
          <a:off x="2295525"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4" name="Line 7">
          <a:extLst>
            <a:ext uri="{FF2B5EF4-FFF2-40B4-BE49-F238E27FC236}">
              <a16:creationId xmlns:a16="http://schemas.microsoft.com/office/drawing/2014/main" id="{9654207A-FDC2-4D0C-B85F-2E21EC62ECF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5" name="Line 7">
          <a:extLst>
            <a:ext uri="{FF2B5EF4-FFF2-40B4-BE49-F238E27FC236}">
              <a16:creationId xmlns:a16="http://schemas.microsoft.com/office/drawing/2014/main" id="{B34AE4D1-D2D6-4955-85BB-BEC1D22F43A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6" name="Line 7">
          <a:extLst>
            <a:ext uri="{FF2B5EF4-FFF2-40B4-BE49-F238E27FC236}">
              <a16:creationId xmlns:a16="http://schemas.microsoft.com/office/drawing/2014/main" id="{B0E767F1-59EE-496A-AFC0-C61DC46221D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7" name="Line 7">
          <a:extLst>
            <a:ext uri="{FF2B5EF4-FFF2-40B4-BE49-F238E27FC236}">
              <a16:creationId xmlns:a16="http://schemas.microsoft.com/office/drawing/2014/main" id="{56B0B7E8-6D66-47DD-B16B-94956C28C3C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8" name="Line 7">
          <a:extLst>
            <a:ext uri="{FF2B5EF4-FFF2-40B4-BE49-F238E27FC236}">
              <a16:creationId xmlns:a16="http://schemas.microsoft.com/office/drawing/2014/main" id="{F479D026-8344-40AE-B30A-19F56CFC30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299" name="Line 7">
          <a:extLst>
            <a:ext uri="{FF2B5EF4-FFF2-40B4-BE49-F238E27FC236}">
              <a16:creationId xmlns:a16="http://schemas.microsoft.com/office/drawing/2014/main" id="{E8A04DD5-9D3A-4036-B065-B20DF962176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0" name="Line 7">
          <a:extLst>
            <a:ext uri="{FF2B5EF4-FFF2-40B4-BE49-F238E27FC236}">
              <a16:creationId xmlns:a16="http://schemas.microsoft.com/office/drawing/2014/main" id="{25CD4B3E-BCF0-4BC5-8D2F-95755A1E5CE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1" name="Line 7">
          <a:extLst>
            <a:ext uri="{FF2B5EF4-FFF2-40B4-BE49-F238E27FC236}">
              <a16:creationId xmlns:a16="http://schemas.microsoft.com/office/drawing/2014/main" id="{32A94D1C-60A9-4DCC-83D1-100AD6B4DD6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2" name="Line 7">
          <a:extLst>
            <a:ext uri="{FF2B5EF4-FFF2-40B4-BE49-F238E27FC236}">
              <a16:creationId xmlns:a16="http://schemas.microsoft.com/office/drawing/2014/main" id="{61BE2AC0-0817-4A00-8FE1-D7864804811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3" name="Line 7">
          <a:extLst>
            <a:ext uri="{FF2B5EF4-FFF2-40B4-BE49-F238E27FC236}">
              <a16:creationId xmlns:a16="http://schemas.microsoft.com/office/drawing/2014/main" id="{7C39E73E-6F44-4B71-8FEA-3504C712F20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4" name="Line 7">
          <a:extLst>
            <a:ext uri="{FF2B5EF4-FFF2-40B4-BE49-F238E27FC236}">
              <a16:creationId xmlns:a16="http://schemas.microsoft.com/office/drawing/2014/main" id="{2978EF9C-0EDC-4B85-A15B-5DEB9AD8F9E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5" name="Line 7">
          <a:extLst>
            <a:ext uri="{FF2B5EF4-FFF2-40B4-BE49-F238E27FC236}">
              <a16:creationId xmlns:a16="http://schemas.microsoft.com/office/drawing/2014/main" id="{0916A6D1-5BFC-463E-8DF9-CFF371B9065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6" name="Line 7">
          <a:extLst>
            <a:ext uri="{FF2B5EF4-FFF2-40B4-BE49-F238E27FC236}">
              <a16:creationId xmlns:a16="http://schemas.microsoft.com/office/drawing/2014/main" id="{F09CB28C-1C2E-4B42-B131-5A158BFCEAA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7" name="Line 7">
          <a:extLst>
            <a:ext uri="{FF2B5EF4-FFF2-40B4-BE49-F238E27FC236}">
              <a16:creationId xmlns:a16="http://schemas.microsoft.com/office/drawing/2014/main" id="{6CE60A86-0B1F-4AEF-9AAD-6BF30EF84C0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8" name="Line 7">
          <a:extLst>
            <a:ext uri="{FF2B5EF4-FFF2-40B4-BE49-F238E27FC236}">
              <a16:creationId xmlns:a16="http://schemas.microsoft.com/office/drawing/2014/main" id="{8006B2AC-5423-46D4-A290-D46E247AB6C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09" name="Line 7">
          <a:extLst>
            <a:ext uri="{FF2B5EF4-FFF2-40B4-BE49-F238E27FC236}">
              <a16:creationId xmlns:a16="http://schemas.microsoft.com/office/drawing/2014/main" id="{DD732486-3B75-48F9-B217-747C75F3EE3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0" name="Line 7">
          <a:extLst>
            <a:ext uri="{FF2B5EF4-FFF2-40B4-BE49-F238E27FC236}">
              <a16:creationId xmlns:a16="http://schemas.microsoft.com/office/drawing/2014/main" id="{6FB15096-C82A-4731-815F-41FD1BC25C8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1" name="Line 7">
          <a:extLst>
            <a:ext uri="{FF2B5EF4-FFF2-40B4-BE49-F238E27FC236}">
              <a16:creationId xmlns:a16="http://schemas.microsoft.com/office/drawing/2014/main" id="{E802AAF0-855C-4CAC-8263-377ADDE0236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12" name="Line 7">
          <a:extLst>
            <a:ext uri="{FF2B5EF4-FFF2-40B4-BE49-F238E27FC236}">
              <a16:creationId xmlns:a16="http://schemas.microsoft.com/office/drawing/2014/main" id="{4888E66F-AA43-4231-B1C1-D51688BB123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3" name="Line 7">
          <a:extLst>
            <a:ext uri="{FF2B5EF4-FFF2-40B4-BE49-F238E27FC236}">
              <a16:creationId xmlns:a16="http://schemas.microsoft.com/office/drawing/2014/main" id="{44E06779-CB83-4C7A-AB30-0D712325F1D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4" name="Line 7">
          <a:extLst>
            <a:ext uri="{FF2B5EF4-FFF2-40B4-BE49-F238E27FC236}">
              <a16:creationId xmlns:a16="http://schemas.microsoft.com/office/drawing/2014/main" id="{EE9009DE-2D94-4C60-89FE-3B701DCAA68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5" name="Line 7">
          <a:extLst>
            <a:ext uri="{FF2B5EF4-FFF2-40B4-BE49-F238E27FC236}">
              <a16:creationId xmlns:a16="http://schemas.microsoft.com/office/drawing/2014/main" id="{1B7FBD3B-9D7C-4E77-8CE5-8F649788021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6" name="Line 7">
          <a:extLst>
            <a:ext uri="{FF2B5EF4-FFF2-40B4-BE49-F238E27FC236}">
              <a16:creationId xmlns:a16="http://schemas.microsoft.com/office/drawing/2014/main" id="{C898F551-E17D-446C-B727-4BF91B717B2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7" name="Line 7">
          <a:extLst>
            <a:ext uri="{FF2B5EF4-FFF2-40B4-BE49-F238E27FC236}">
              <a16:creationId xmlns:a16="http://schemas.microsoft.com/office/drawing/2014/main" id="{7F8EAB08-2027-478D-81D4-0E1B07BB3D5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8" name="Line 7">
          <a:extLst>
            <a:ext uri="{FF2B5EF4-FFF2-40B4-BE49-F238E27FC236}">
              <a16:creationId xmlns:a16="http://schemas.microsoft.com/office/drawing/2014/main" id="{2C26F85A-A187-451B-8801-FE17945DB35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19" name="Line 7">
          <a:extLst>
            <a:ext uri="{FF2B5EF4-FFF2-40B4-BE49-F238E27FC236}">
              <a16:creationId xmlns:a16="http://schemas.microsoft.com/office/drawing/2014/main" id="{5D2CAEA8-1702-4919-93DD-D81EDB66123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0" name="Line 7">
          <a:extLst>
            <a:ext uri="{FF2B5EF4-FFF2-40B4-BE49-F238E27FC236}">
              <a16:creationId xmlns:a16="http://schemas.microsoft.com/office/drawing/2014/main" id="{CC2B28C4-5BA1-4D24-A04D-99FAE3F31BA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1" name="Line 7">
          <a:extLst>
            <a:ext uri="{FF2B5EF4-FFF2-40B4-BE49-F238E27FC236}">
              <a16:creationId xmlns:a16="http://schemas.microsoft.com/office/drawing/2014/main" id="{5AF03513-3294-4107-9EC6-97050BE10F3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2" name="Line 7">
          <a:extLst>
            <a:ext uri="{FF2B5EF4-FFF2-40B4-BE49-F238E27FC236}">
              <a16:creationId xmlns:a16="http://schemas.microsoft.com/office/drawing/2014/main" id="{775C00F3-9E6C-4A44-8CA2-E4BD18AC562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3" name="Line 7">
          <a:extLst>
            <a:ext uri="{FF2B5EF4-FFF2-40B4-BE49-F238E27FC236}">
              <a16:creationId xmlns:a16="http://schemas.microsoft.com/office/drawing/2014/main" id="{AFF178D3-5290-4EBB-BB88-BA412C85FE0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4" name="Line 7">
          <a:extLst>
            <a:ext uri="{FF2B5EF4-FFF2-40B4-BE49-F238E27FC236}">
              <a16:creationId xmlns:a16="http://schemas.microsoft.com/office/drawing/2014/main" id="{46CD0820-D484-491B-BFB0-81CAF101197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5" name="Line 7">
          <a:extLst>
            <a:ext uri="{FF2B5EF4-FFF2-40B4-BE49-F238E27FC236}">
              <a16:creationId xmlns:a16="http://schemas.microsoft.com/office/drawing/2014/main" id="{03F47FFB-060A-4EE3-98F1-FCAF31C6D92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6" name="Line 7">
          <a:extLst>
            <a:ext uri="{FF2B5EF4-FFF2-40B4-BE49-F238E27FC236}">
              <a16:creationId xmlns:a16="http://schemas.microsoft.com/office/drawing/2014/main" id="{9668670B-B924-471E-BED0-3F5DA0384BA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7" name="Line 7">
          <a:extLst>
            <a:ext uri="{FF2B5EF4-FFF2-40B4-BE49-F238E27FC236}">
              <a16:creationId xmlns:a16="http://schemas.microsoft.com/office/drawing/2014/main" id="{B2FFC607-A5EA-4B39-93EA-84FACA5A393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8" name="Line 7">
          <a:extLst>
            <a:ext uri="{FF2B5EF4-FFF2-40B4-BE49-F238E27FC236}">
              <a16:creationId xmlns:a16="http://schemas.microsoft.com/office/drawing/2014/main" id="{1B40A700-6D55-4FBA-8A08-32DEB25A352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29" name="Line 7">
          <a:extLst>
            <a:ext uri="{FF2B5EF4-FFF2-40B4-BE49-F238E27FC236}">
              <a16:creationId xmlns:a16="http://schemas.microsoft.com/office/drawing/2014/main" id="{71A9FF05-69AA-44F1-A1A7-33381A4CA16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0" name="Line 7">
          <a:extLst>
            <a:ext uri="{FF2B5EF4-FFF2-40B4-BE49-F238E27FC236}">
              <a16:creationId xmlns:a16="http://schemas.microsoft.com/office/drawing/2014/main" id="{E18298B3-BEE4-4D37-AB32-91A8A042C2C9}"/>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1" name="Line 7">
          <a:extLst>
            <a:ext uri="{FF2B5EF4-FFF2-40B4-BE49-F238E27FC236}">
              <a16:creationId xmlns:a16="http://schemas.microsoft.com/office/drawing/2014/main" id="{08C3C803-9EAE-49D5-99F8-86E86AC72F3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2" name="Line 7">
          <a:extLst>
            <a:ext uri="{FF2B5EF4-FFF2-40B4-BE49-F238E27FC236}">
              <a16:creationId xmlns:a16="http://schemas.microsoft.com/office/drawing/2014/main" id="{041409BF-BCA0-40E8-BD51-19FCDC59A97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3" name="Line 7">
          <a:extLst>
            <a:ext uri="{FF2B5EF4-FFF2-40B4-BE49-F238E27FC236}">
              <a16:creationId xmlns:a16="http://schemas.microsoft.com/office/drawing/2014/main" id="{8344CAFA-8E60-46E4-9405-4BBBFD3C803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4" name="Line 7">
          <a:extLst>
            <a:ext uri="{FF2B5EF4-FFF2-40B4-BE49-F238E27FC236}">
              <a16:creationId xmlns:a16="http://schemas.microsoft.com/office/drawing/2014/main" id="{6857C780-34CD-4879-8615-A3C612C8617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5" name="Line 7">
          <a:extLst>
            <a:ext uri="{FF2B5EF4-FFF2-40B4-BE49-F238E27FC236}">
              <a16:creationId xmlns:a16="http://schemas.microsoft.com/office/drawing/2014/main" id="{101CCCE3-2244-4FA3-9CA5-87E107B5448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6" name="Line 7">
          <a:extLst>
            <a:ext uri="{FF2B5EF4-FFF2-40B4-BE49-F238E27FC236}">
              <a16:creationId xmlns:a16="http://schemas.microsoft.com/office/drawing/2014/main" id="{1F9E1E7C-6CB5-41C1-9A54-9D02D936291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7" name="Line 7">
          <a:extLst>
            <a:ext uri="{FF2B5EF4-FFF2-40B4-BE49-F238E27FC236}">
              <a16:creationId xmlns:a16="http://schemas.microsoft.com/office/drawing/2014/main" id="{0512CEE5-6A46-4DE7-89CF-52E7A3EA1DA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8" name="Line 7">
          <a:extLst>
            <a:ext uri="{FF2B5EF4-FFF2-40B4-BE49-F238E27FC236}">
              <a16:creationId xmlns:a16="http://schemas.microsoft.com/office/drawing/2014/main" id="{C0D474C0-3186-4D45-AC07-AFDE3665092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39" name="Line 7">
          <a:extLst>
            <a:ext uri="{FF2B5EF4-FFF2-40B4-BE49-F238E27FC236}">
              <a16:creationId xmlns:a16="http://schemas.microsoft.com/office/drawing/2014/main" id="{98793F3A-34FA-4AE2-8391-6F432810AC1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0" name="Line 7">
          <a:extLst>
            <a:ext uri="{FF2B5EF4-FFF2-40B4-BE49-F238E27FC236}">
              <a16:creationId xmlns:a16="http://schemas.microsoft.com/office/drawing/2014/main" id="{795C0F33-1F52-4894-9D8F-8AEDD3B6B98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1" name="Line 7">
          <a:extLst>
            <a:ext uri="{FF2B5EF4-FFF2-40B4-BE49-F238E27FC236}">
              <a16:creationId xmlns:a16="http://schemas.microsoft.com/office/drawing/2014/main" id="{1C7FD9EF-2647-4CE1-AE8B-1AE74DE8236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2" name="Line 7">
          <a:extLst>
            <a:ext uri="{FF2B5EF4-FFF2-40B4-BE49-F238E27FC236}">
              <a16:creationId xmlns:a16="http://schemas.microsoft.com/office/drawing/2014/main" id="{7D75D95B-D61D-4EC3-AF4A-674F854C31F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3" name="Line 7">
          <a:extLst>
            <a:ext uri="{FF2B5EF4-FFF2-40B4-BE49-F238E27FC236}">
              <a16:creationId xmlns:a16="http://schemas.microsoft.com/office/drawing/2014/main" id="{FBBE6B56-8784-4421-855A-A1C0FA60A0E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4" name="Line 7">
          <a:extLst>
            <a:ext uri="{FF2B5EF4-FFF2-40B4-BE49-F238E27FC236}">
              <a16:creationId xmlns:a16="http://schemas.microsoft.com/office/drawing/2014/main" id="{C2DC1A83-87E1-4E04-B441-27E80212D75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5" name="Line 7">
          <a:extLst>
            <a:ext uri="{FF2B5EF4-FFF2-40B4-BE49-F238E27FC236}">
              <a16:creationId xmlns:a16="http://schemas.microsoft.com/office/drawing/2014/main" id="{8F74F6EB-C74A-48F3-8962-D6F63C073EF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6" name="Line 7">
          <a:extLst>
            <a:ext uri="{FF2B5EF4-FFF2-40B4-BE49-F238E27FC236}">
              <a16:creationId xmlns:a16="http://schemas.microsoft.com/office/drawing/2014/main" id="{2AC1C516-9CC2-43CA-9568-E25FC5CAF444}"/>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7" name="Line 7">
          <a:extLst>
            <a:ext uri="{FF2B5EF4-FFF2-40B4-BE49-F238E27FC236}">
              <a16:creationId xmlns:a16="http://schemas.microsoft.com/office/drawing/2014/main" id="{3AEDD8EB-FA6A-4C53-9B44-D89840819CB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8" name="Line 7">
          <a:extLst>
            <a:ext uri="{FF2B5EF4-FFF2-40B4-BE49-F238E27FC236}">
              <a16:creationId xmlns:a16="http://schemas.microsoft.com/office/drawing/2014/main" id="{67709712-78E5-4235-BAB4-1A386F102D66}"/>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49" name="Line 7">
          <a:extLst>
            <a:ext uri="{FF2B5EF4-FFF2-40B4-BE49-F238E27FC236}">
              <a16:creationId xmlns:a16="http://schemas.microsoft.com/office/drawing/2014/main" id="{FBD6C6FC-6C55-4B26-85A0-DC06FB01FBB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0" name="Line 7">
          <a:extLst>
            <a:ext uri="{FF2B5EF4-FFF2-40B4-BE49-F238E27FC236}">
              <a16:creationId xmlns:a16="http://schemas.microsoft.com/office/drawing/2014/main" id="{EFB02357-8C4E-4FF0-B5DE-00997CE1452D}"/>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1" name="Line 7">
          <a:extLst>
            <a:ext uri="{FF2B5EF4-FFF2-40B4-BE49-F238E27FC236}">
              <a16:creationId xmlns:a16="http://schemas.microsoft.com/office/drawing/2014/main" id="{9C219D19-C4AB-4B5B-BABA-17C4F6EC0C2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2" name="Line 7">
          <a:extLst>
            <a:ext uri="{FF2B5EF4-FFF2-40B4-BE49-F238E27FC236}">
              <a16:creationId xmlns:a16="http://schemas.microsoft.com/office/drawing/2014/main" id="{171D05EB-F279-483E-BC06-0089005F78F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3" name="Line 7">
          <a:extLst>
            <a:ext uri="{FF2B5EF4-FFF2-40B4-BE49-F238E27FC236}">
              <a16:creationId xmlns:a16="http://schemas.microsoft.com/office/drawing/2014/main" id="{7DD7B6AF-33C6-4D6A-9541-765D0045695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4" name="Line 7">
          <a:extLst>
            <a:ext uri="{FF2B5EF4-FFF2-40B4-BE49-F238E27FC236}">
              <a16:creationId xmlns:a16="http://schemas.microsoft.com/office/drawing/2014/main" id="{C2BB702A-572B-40EF-AD59-466EB01B4C88}"/>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5" name="Line 7">
          <a:extLst>
            <a:ext uri="{FF2B5EF4-FFF2-40B4-BE49-F238E27FC236}">
              <a16:creationId xmlns:a16="http://schemas.microsoft.com/office/drawing/2014/main" id="{87BB8300-B1D3-4605-8D41-70EA9E53F59E}"/>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6" name="Line 7">
          <a:extLst>
            <a:ext uri="{FF2B5EF4-FFF2-40B4-BE49-F238E27FC236}">
              <a16:creationId xmlns:a16="http://schemas.microsoft.com/office/drawing/2014/main" id="{75DF01AD-1BF6-450E-B0E4-520FDB1626A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7" name="Line 7">
          <a:extLst>
            <a:ext uri="{FF2B5EF4-FFF2-40B4-BE49-F238E27FC236}">
              <a16:creationId xmlns:a16="http://schemas.microsoft.com/office/drawing/2014/main" id="{59EFD00D-C2C5-4EBB-8732-DCEB761C4539}"/>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8" name="Line 7">
          <a:extLst>
            <a:ext uri="{FF2B5EF4-FFF2-40B4-BE49-F238E27FC236}">
              <a16:creationId xmlns:a16="http://schemas.microsoft.com/office/drawing/2014/main" id="{76589D44-BFB7-4B46-BE9E-BCED592C55F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59" name="Line 7">
          <a:extLst>
            <a:ext uri="{FF2B5EF4-FFF2-40B4-BE49-F238E27FC236}">
              <a16:creationId xmlns:a16="http://schemas.microsoft.com/office/drawing/2014/main" id="{838D734E-F667-4BDC-A895-3BBB5D1F29D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0" name="Line 7">
          <a:extLst>
            <a:ext uri="{FF2B5EF4-FFF2-40B4-BE49-F238E27FC236}">
              <a16:creationId xmlns:a16="http://schemas.microsoft.com/office/drawing/2014/main" id="{588CCA94-14B3-4E43-8643-A0F2078DD67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1" name="Line 7">
          <a:extLst>
            <a:ext uri="{FF2B5EF4-FFF2-40B4-BE49-F238E27FC236}">
              <a16:creationId xmlns:a16="http://schemas.microsoft.com/office/drawing/2014/main" id="{68735E4A-4D1E-447B-BECC-EDB55A48AFD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2" name="Line 7">
          <a:extLst>
            <a:ext uri="{FF2B5EF4-FFF2-40B4-BE49-F238E27FC236}">
              <a16:creationId xmlns:a16="http://schemas.microsoft.com/office/drawing/2014/main" id="{4CBE6018-6CE7-49EC-928E-D0AFC877D18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3" name="Line 7">
          <a:extLst>
            <a:ext uri="{FF2B5EF4-FFF2-40B4-BE49-F238E27FC236}">
              <a16:creationId xmlns:a16="http://schemas.microsoft.com/office/drawing/2014/main" id="{3B89A55C-DFB0-4FAD-9227-2DEA775B1F3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4" name="Line 7">
          <a:extLst>
            <a:ext uri="{FF2B5EF4-FFF2-40B4-BE49-F238E27FC236}">
              <a16:creationId xmlns:a16="http://schemas.microsoft.com/office/drawing/2014/main" id="{EABB5581-BA50-4513-906E-AFF8792C633B}"/>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5" name="Line 7">
          <a:extLst>
            <a:ext uri="{FF2B5EF4-FFF2-40B4-BE49-F238E27FC236}">
              <a16:creationId xmlns:a16="http://schemas.microsoft.com/office/drawing/2014/main" id="{0D3F7ED6-A731-4FC1-9C31-D953F452C13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6" name="Line 7">
          <a:extLst>
            <a:ext uri="{FF2B5EF4-FFF2-40B4-BE49-F238E27FC236}">
              <a16:creationId xmlns:a16="http://schemas.microsoft.com/office/drawing/2014/main" id="{71770347-9264-45DD-BCA2-3D356B9C20A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7" name="Line 7">
          <a:extLst>
            <a:ext uri="{FF2B5EF4-FFF2-40B4-BE49-F238E27FC236}">
              <a16:creationId xmlns:a16="http://schemas.microsoft.com/office/drawing/2014/main" id="{D3799D72-E95F-4297-BF79-697CDE276B6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68" name="Line 7">
          <a:extLst>
            <a:ext uri="{FF2B5EF4-FFF2-40B4-BE49-F238E27FC236}">
              <a16:creationId xmlns:a16="http://schemas.microsoft.com/office/drawing/2014/main" id="{31820FCC-38F7-46FE-8B6C-2A3AE3ADC1D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69" name="Line 7">
          <a:extLst>
            <a:ext uri="{FF2B5EF4-FFF2-40B4-BE49-F238E27FC236}">
              <a16:creationId xmlns:a16="http://schemas.microsoft.com/office/drawing/2014/main" id="{88F7BCF7-5536-45A9-83D8-26029BB6A73C}"/>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0" name="Line 7">
          <a:extLst>
            <a:ext uri="{FF2B5EF4-FFF2-40B4-BE49-F238E27FC236}">
              <a16:creationId xmlns:a16="http://schemas.microsoft.com/office/drawing/2014/main" id="{90694B99-D52F-418A-88BF-84B16845154F}"/>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1" name="Line 7">
          <a:extLst>
            <a:ext uri="{FF2B5EF4-FFF2-40B4-BE49-F238E27FC236}">
              <a16:creationId xmlns:a16="http://schemas.microsoft.com/office/drawing/2014/main" id="{EC3B5588-0B38-48D2-A322-864B2E28DEF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72" name="Line 7">
          <a:extLst>
            <a:ext uri="{FF2B5EF4-FFF2-40B4-BE49-F238E27FC236}">
              <a16:creationId xmlns:a16="http://schemas.microsoft.com/office/drawing/2014/main" id="{803C89FD-D88B-4D6C-B5ED-1149DC3CB031}"/>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3" name="Line 7">
          <a:extLst>
            <a:ext uri="{FF2B5EF4-FFF2-40B4-BE49-F238E27FC236}">
              <a16:creationId xmlns:a16="http://schemas.microsoft.com/office/drawing/2014/main" id="{193128A3-F742-43B4-8808-426FB26A784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4" name="Line 7">
          <a:extLst>
            <a:ext uri="{FF2B5EF4-FFF2-40B4-BE49-F238E27FC236}">
              <a16:creationId xmlns:a16="http://schemas.microsoft.com/office/drawing/2014/main" id="{8DCACBF6-14FA-487A-B613-24BABD60D27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5" name="Line 7">
          <a:extLst>
            <a:ext uri="{FF2B5EF4-FFF2-40B4-BE49-F238E27FC236}">
              <a16:creationId xmlns:a16="http://schemas.microsoft.com/office/drawing/2014/main" id="{C375536B-1ED1-4712-854A-56D1D3BBCE7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6" name="Line 7">
          <a:extLst>
            <a:ext uri="{FF2B5EF4-FFF2-40B4-BE49-F238E27FC236}">
              <a16:creationId xmlns:a16="http://schemas.microsoft.com/office/drawing/2014/main" id="{489E28C5-B91A-4575-B818-7555BF762B2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7" name="Line 7">
          <a:extLst>
            <a:ext uri="{FF2B5EF4-FFF2-40B4-BE49-F238E27FC236}">
              <a16:creationId xmlns:a16="http://schemas.microsoft.com/office/drawing/2014/main" id="{F1079BF3-3BE1-4D35-B17D-2E7E15BE156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8" name="Line 7">
          <a:extLst>
            <a:ext uri="{FF2B5EF4-FFF2-40B4-BE49-F238E27FC236}">
              <a16:creationId xmlns:a16="http://schemas.microsoft.com/office/drawing/2014/main" id="{46C01CFE-198A-40D7-8269-59028110981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79" name="Line 7">
          <a:extLst>
            <a:ext uri="{FF2B5EF4-FFF2-40B4-BE49-F238E27FC236}">
              <a16:creationId xmlns:a16="http://schemas.microsoft.com/office/drawing/2014/main" id="{605665BB-23AB-4025-BF29-55240C643B0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0" name="Line 7">
          <a:extLst>
            <a:ext uri="{FF2B5EF4-FFF2-40B4-BE49-F238E27FC236}">
              <a16:creationId xmlns:a16="http://schemas.microsoft.com/office/drawing/2014/main" id="{BAF321E2-0C32-40CC-AC84-9BFCC00EF36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1" name="Line 7">
          <a:extLst>
            <a:ext uri="{FF2B5EF4-FFF2-40B4-BE49-F238E27FC236}">
              <a16:creationId xmlns:a16="http://schemas.microsoft.com/office/drawing/2014/main" id="{ADE6FFAD-B503-4B1B-BC27-32A4F2B7CC75}"/>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2" name="Line 7">
          <a:extLst>
            <a:ext uri="{FF2B5EF4-FFF2-40B4-BE49-F238E27FC236}">
              <a16:creationId xmlns:a16="http://schemas.microsoft.com/office/drawing/2014/main" id="{C32D4B49-23AD-42A9-B385-7CD69622C3E0}"/>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3" name="Line 7">
          <a:extLst>
            <a:ext uri="{FF2B5EF4-FFF2-40B4-BE49-F238E27FC236}">
              <a16:creationId xmlns:a16="http://schemas.microsoft.com/office/drawing/2014/main" id="{64CC0582-6ED1-4F3F-BCAF-0506A32441F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4" name="Line 7">
          <a:extLst>
            <a:ext uri="{FF2B5EF4-FFF2-40B4-BE49-F238E27FC236}">
              <a16:creationId xmlns:a16="http://schemas.microsoft.com/office/drawing/2014/main" id="{D9D80B62-6743-4531-8BB1-DDE63CB0BC1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5" name="Line 7">
          <a:extLst>
            <a:ext uri="{FF2B5EF4-FFF2-40B4-BE49-F238E27FC236}">
              <a16:creationId xmlns:a16="http://schemas.microsoft.com/office/drawing/2014/main" id="{589AF8C1-EF45-4524-87A5-59866194616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86" name="Line 7">
          <a:extLst>
            <a:ext uri="{FF2B5EF4-FFF2-40B4-BE49-F238E27FC236}">
              <a16:creationId xmlns:a16="http://schemas.microsoft.com/office/drawing/2014/main" id="{BD8EED9A-66A0-4E9E-A7EC-CEECD081A11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7" name="Line 7">
          <a:extLst>
            <a:ext uri="{FF2B5EF4-FFF2-40B4-BE49-F238E27FC236}">
              <a16:creationId xmlns:a16="http://schemas.microsoft.com/office/drawing/2014/main" id="{B405497F-5CE0-430D-9C5B-72E6FC447CC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8" name="Line 7">
          <a:extLst>
            <a:ext uri="{FF2B5EF4-FFF2-40B4-BE49-F238E27FC236}">
              <a16:creationId xmlns:a16="http://schemas.microsoft.com/office/drawing/2014/main" id="{B56B741F-30CE-46AF-9B00-FB30E4AB2057}"/>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89" name="Line 7">
          <a:extLst>
            <a:ext uri="{FF2B5EF4-FFF2-40B4-BE49-F238E27FC236}">
              <a16:creationId xmlns:a16="http://schemas.microsoft.com/office/drawing/2014/main" id="{9E3C47B9-40F6-41DA-A190-49442AA197C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0" name="Line 7">
          <a:extLst>
            <a:ext uri="{FF2B5EF4-FFF2-40B4-BE49-F238E27FC236}">
              <a16:creationId xmlns:a16="http://schemas.microsoft.com/office/drawing/2014/main" id="{88A9A464-AFA5-4676-A795-CBCEBF2629FA}"/>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1" name="Line 7">
          <a:extLst>
            <a:ext uri="{FF2B5EF4-FFF2-40B4-BE49-F238E27FC236}">
              <a16:creationId xmlns:a16="http://schemas.microsoft.com/office/drawing/2014/main" id="{3B99CF0F-D5C4-43F8-A635-E00E47BA8AC2}"/>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xdr:row>
      <xdr:rowOff>0</xdr:rowOff>
    </xdr:from>
    <xdr:to>
      <xdr:col>7</xdr:col>
      <xdr:colOff>323850</xdr:colOff>
      <xdr:row>33</xdr:row>
      <xdr:rowOff>0</xdr:rowOff>
    </xdr:to>
    <xdr:sp macro="" textlink="">
      <xdr:nvSpPr>
        <xdr:cNvPr id="392" name="Line 7">
          <a:extLst>
            <a:ext uri="{FF2B5EF4-FFF2-40B4-BE49-F238E27FC236}">
              <a16:creationId xmlns:a16="http://schemas.microsoft.com/office/drawing/2014/main" id="{DEA296B8-E60B-441F-A218-A3168D3C3303}"/>
            </a:ext>
          </a:extLst>
        </xdr:cNvPr>
        <xdr:cNvSpPr>
          <a:spLocks noChangeShapeType="1"/>
        </xdr:cNvSpPr>
      </xdr:nvSpPr>
      <xdr:spPr bwMode="auto">
        <a:xfrm>
          <a:off x="371475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3" name="Line 7">
          <a:extLst>
            <a:ext uri="{FF2B5EF4-FFF2-40B4-BE49-F238E27FC236}">
              <a16:creationId xmlns:a16="http://schemas.microsoft.com/office/drawing/2014/main" id="{61EB03E5-9397-45EF-8BFF-46A30C65B1E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4" name="Line 7">
          <a:extLst>
            <a:ext uri="{FF2B5EF4-FFF2-40B4-BE49-F238E27FC236}">
              <a16:creationId xmlns:a16="http://schemas.microsoft.com/office/drawing/2014/main" id="{32214BC1-207A-402D-BD8C-8C30705AFCA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5" name="Line 7">
          <a:extLst>
            <a:ext uri="{FF2B5EF4-FFF2-40B4-BE49-F238E27FC236}">
              <a16:creationId xmlns:a16="http://schemas.microsoft.com/office/drawing/2014/main" id="{0F16ECAB-E39F-43BA-80D6-426BBE88E15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6" name="Line 7">
          <a:extLst>
            <a:ext uri="{FF2B5EF4-FFF2-40B4-BE49-F238E27FC236}">
              <a16:creationId xmlns:a16="http://schemas.microsoft.com/office/drawing/2014/main" id="{042FC410-D8EA-4FAF-9501-D39794C6D68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7" name="Line 7">
          <a:extLst>
            <a:ext uri="{FF2B5EF4-FFF2-40B4-BE49-F238E27FC236}">
              <a16:creationId xmlns:a16="http://schemas.microsoft.com/office/drawing/2014/main" id="{28054898-9092-427D-82BA-7EC14242C36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398" name="Line 7">
          <a:extLst>
            <a:ext uri="{FF2B5EF4-FFF2-40B4-BE49-F238E27FC236}">
              <a16:creationId xmlns:a16="http://schemas.microsoft.com/office/drawing/2014/main" id="{B333E0BB-7C0B-46FF-A7A9-F0F26C6B544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399" name="Line 7">
          <a:extLst>
            <a:ext uri="{FF2B5EF4-FFF2-40B4-BE49-F238E27FC236}">
              <a16:creationId xmlns:a16="http://schemas.microsoft.com/office/drawing/2014/main" id="{2ECA232E-6D10-42FD-9EEB-DD2189963865}"/>
            </a:ext>
          </a:extLst>
        </xdr:cNvPr>
        <xdr:cNvSpPr>
          <a:spLocks noChangeShapeType="1"/>
        </xdr:cNvSpPr>
      </xdr:nvSpPr>
      <xdr:spPr bwMode="auto">
        <a:xfrm>
          <a:off x="514350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0" name="Line 7">
          <a:extLst>
            <a:ext uri="{FF2B5EF4-FFF2-40B4-BE49-F238E27FC236}">
              <a16:creationId xmlns:a16="http://schemas.microsoft.com/office/drawing/2014/main" id="{2EF94CDD-5B85-41AA-AD4C-D01ADCF841B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1" name="Line 7">
          <a:extLst>
            <a:ext uri="{FF2B5EF4-FFF2-40B4-BE49-F238E27FC236}">
              <a16:creationId xmlns:a16="http://schemas.microsoft.com/office/drawing/2014/main" id="{BD0238D3-B049-4C19-A621-210D44F54E7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2" name="Line 7">
          <a:extLst>
            <a:ext uri="{FF2B5EF4-FFF2-40B4-BE49-F238E27FC236}">
              <a16:creationId xmlns:a16="http://schemas.microsoft.com/office/drawing/2014/main" id="{496B2550-E48B-4946-B1D4-07A27D1E922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3" name="Line 7">
          <a:extLst>
            <a:ext uri="{FF2B5EF4-FFF2-40B4-BE49-F238E27FC236}">
              <a16:creationId xmlns:a16="http://schemas.microsoft.com/office/drawing/2014/main" id="{EBA689E5-7C29-4CB3-B420-9E47F84A6A9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4" name="Line 7">
          <a:extLst>
            <a:ext uri="{FF2B5EF4-FFF2-40B4-BE49-F238E27FC236}">
              <a16:creationId xmlns:a16="http://schemas.microsoft.com/office/drawing/2014/main" id="{0D10BBA3-55C5-4BBE-9578-31483F85AFB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5" name="Line 7">
          <a:extLst>
            <a:ext uri="{FF2B5EF4-FFF2-40B4-BE49-F238E27FC236}">
              <a16:creationId xmlns:a16="http://schemas.microsoft.com/office/drawing/2014/main" id="{21F04D80-EE80-48E0-A972-6A29301932A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6" name="Line 7">
          <a:extLst>
            <a:ext uri="{FF2B5EF4-FFF2-40B4-BE49-F238E27FC236}">
              <a16:creationId xmlns:a16="http://schemas.microsoft.com/office/drawing/2014/main" id="{F144E510-298E-4745-8C85-FF8B0A05446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7" name="Line 7">
          <a:extLst>
            <a:ext uri="{FF2B5EF4-FFF2-40B4-BE49-F238E27FC236}">
              <a16:creationId xmlns:a16="http://schemas.microsoft.com/office/drawing/2014/main" id="{706C4355-EDDB-475C-AC5A-564E606C01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8" name="Line 7">
          <a:extLst>
            <a:ext uri="{FF2B5EF4-FFF2-40B4-BE49-F238E27FC236}">
              <a16:creationId xmlns:a16="http://schemas.microsoft.com/office/drawing/2014/main" id="{E617E22B-BF24-4862-9A3D-276AC50F051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09" name="Line 7">
          <a:extLst>
            <a:ext uri="{FF2B5EF4-FFF2-40B4-BE49-F238E27FC236}">
              <a16:creationId xmlns:a16="http://schemas.microsoft.com/office/drawing/2014/main" id="{2EB61860-4809-4FBD-94BB-E6D08FB1E69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0" name="Line 7">
          <a:extLst>
            <a:ext uri="{FF2B5EF4-FFF2-40B4-BE49-F238E27FC236}">
              <a16:creationId xmlns:a16="http://schemas.microsoft.com/office/drawing/2014/main" id="{8309FC42-24F0-4128-AFB6-00FA5D3A0D6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1" name="Line 7">
          <a:extLst>
            <a:ext uri="{FF2B5EF4-FFF2-40B4-BE49-F238E27FC236}">
              <a16:creationId xmlns:a16="http://schemas.microsoft.com/office/drawing/2014/main" id="{97D5C944-2E54-4DD7-B5A3-3FB0911E04F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2" name="Line 7">
          <a:extLst>
            <a:ext uri="{FF2B5EF4-FFF2-40B4-BE49-F238E27FC236}">
              <a16:creationId xmlns:a16="http://schemas.microsoft.com/office/drawing/2014/main" id="{0C55C4D3-F0F2-4298-9804-F9F4F36D37F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13" name="Line 7">
          <a:extLst>
            <a:ext uri="{FF2B5EF4-FFF2-40B4-BE49-F238E27FC236}">
              <a16:creationId xmlns:a16="http://schemas.microsoft.com/office/drawing/2014/main" id="{74CD3EB3-54F3-4599-B92D-433F2621BEB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4" name="Line 7">
          <a:extLst>
            <a:ext uri="{FF2B5EF4-FFF2-40B4-BE49-F238E27FC236}">
              <a16:creationId xmlns:a16="http://schemas.microsoft.com/office/drawing/2014/main" id="{90196D66-F808-4EE9-AEA9-3E42445E1F3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5" name="Line 7">
          <a:extLst>
            <a:ext uri="{FF2B5EF4-FFF2-40B4-BE49-F238E27FC236}">
              <a16:creationId xmlns:a16="http://schemas.microsoft.com/office/drawing/2014/main" id="{6F3796B0-2F63-4F3E-A953-9FD787AF7A3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6" name="Line 7">
          <a:extLst>
            <a:ext uri="{FF2B5EF4-FFF2-40B4-BE49-F238E27FC236}">
              <a16:creationId xmlns:a16="http://schemas.microsoft.com/office/drawing/2014/main" id="{2A9E91BB-D72D-47C1-8C20-AF35BA3B58F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7" name="Line 7">
          <a:extLst>
            <a:ext uri="{FF2B5EF4-FFF2-40B4-BE49-F238E27FC236}">
              <a16:creationId xmlns:a16="http://schemas.microsoft.com/office/drawing/2014/main" id="{36C3A983-7363-4AD4-87A7-277D487DC58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8" name="Line 7">
          <a:extLst>
            <a:ext uri="{FF2B5EF4-FFF2-40B4-BE49-F238E27FC236}">
              <a16:creationId xmlns:a16="http://schemas.microsoft.com/office/drawing/2014/main" id="{EDDFAD69-0D1E-46FD-AF72-2212C0912F16}"/>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19" name="Line 7">
          <a:extLst>
            <a:ext uri="{FF2B5EF4-FFF2-40B4-BE49-F238E27FC236}">
              <a16:creationId xmlns:a16="http://schemas.microsoft.com/office/drawing/2014/main" id="{BA8FF75F-7723-4652-921E-2F40F14952B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0" name="Line 7">
          <a:extLst>
            <a:ext uri="{FF2B5EF4-FFF2-40B4-BE49-F238E27FC236}">
              <a16:creationId xmlns:a16="http://schemas.microsoft.com/office/drawing/2014/main" id="{F58C205C-9DBD-4A5D-AE6C-8C0A8FBF170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1" name="Line 7">
          <a:extLst>
            <a:ext uri="{FF2B5EF4-FFF2-40B4-BE49-F238E27FC236}">
              <a16:creationId xmlns:a16="http://schemas.microsoft.com/office/drawing/2014/main" id="{684A8474-83D0-4958-BB98-74152C0129C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2" name="Line 7">
          <a:extLst>
            <a:ext uri="{FF2B5EF4-FFF2-40B4-BE49-F238E27FC236}">
              <a16:creationId xmlns:a16="http://schemas.microsoft.com/office/drawing/2014/main" id="{31D13F02-4A4E-45D6-A3E7-9BCE4346B58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3" name="Line 7">
          <a:extLst>
            <a:ext uri="{FF2B5EF4-FFF2-40B4-BE49-F238E27FC236}">
              <a16:creationId xmlns:a16="http://schemas.microsoft.com/office/drawing/2014/main" id="{B2334107-1400-4484-96CE-4691CAB91A0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4" name="Line 7">
          <a:extLst>
            <a:ext uri="{FF2B5EF4-FFF2-40B4-BE49-F238E27FC236}">
              <a16:creationId xmlns:a16="http://schemas.microsoft.com/office/drawing/2014/main" id="{A6ADC6BE-32E3-4FD5-9320-C81FA282357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5" name="Line 7">
          <a:extLst>
            <a:ext uri="{FF2B5EF4-FFF2-40B4-BE49-F238E27FC236}">
              <a16:creationId xmlns:a16="http://schemas.microsoft.com/office/drawing/2014/main" id="{DFCA44E6-51A3-4E68-8D3D-34733B56DBA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6" name="Line 7">
          <a:extLst>
            <a:ext uri="{FF2B5EF4-FFF2-40B4-BE49-F238E27FC236}">
              <a16:creationId xmlns:a16="http://schemas.microsoft.com/office/drawing/2014/main" id="{3A726C6C-9D90-4AFF-B230-C3ED95AF98C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7" name="Line 7">
          <a:extLst>
            <a:ext uri="{FF2B5EF4-FFF2-40B4-BE49-F238E27FC236}">
              <a16:creationId xmlns:a16="http://schemas.microsoft.com/office/drawing/2014/main" id="{A78F6CAF-EBD6-4999-A349-ED7B0B5F117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8" name="Line 7">
          <a:extLst>
            <a:ext uri="{FF2B5EF4-FFF2-40B4-BE49-F238E27FC236}">
              <a16:creationId xmlns:a16="http://schemas.microsoft.com/office/drawing/2014/main" id="{1A92D9A8-E6F8-4C96-ACE4-1AA06F0742C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29" name="Line 7">
          <a:extLst>
            <a:ext uri="{FF2B5EF4-FFF2-40B4-BE49-F238E27FC236}">
              <a16:creationId xmlns:a16="http://schemas.microsoft.com/office/drawing/2014/main" id="{E7066478-1C11-41A1-88DD-57296C9D38B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0" name="Line 7">
          <a:extLst>
            <a:ext uri="{FF2B5EF4-FFF2-40B4-BE49-F238E27FC236}">
              <a16:creationId xmlns:a16="http://schemas.microsoft.com/office/drawing/2014/main" id="{435E290B-B5B4-491A-9F00-4284E15CCD4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1" name="Line 7">
          <a:extLst>
            <a:ext uri="{FF2B5EF4-FFF2-40B4-BE49-F238E27FC236}">
              <a16:creationId xmlns:a16="http://schemas.microsoft.com/office/drawing/2014/main" id="{D989C1B0-1FC2-43ED-B834-154FD2CFF92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2" name="Line 7">
          <a:extLst>
            <a:ext uri="{FF2B5EF4-FFF2-40B4-BE49-F238E27FC236}">
              <a16:creationId xmlns:a16="http://schemas.microsoft.com/office/drawing/2014/main" id="{9F277AAF-D207-4153-AF92-F83CBD11E22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3" name="Line 7">
          <a:extLst>
            <a:ext uri="{FF2B5EF4-FFF2-40B4-BE49-F238E27FC236}">
              <a16:creationId xmlns:a16="http://schemas.microsoft.com/office/drawing/2014/main" id="{0214B30B-A633-4491-B35A-8C928708DF8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4" name="Line 7">
          <a:extLst>
            <a:ext uri="{FF2B5EF4-FFF2-40B4-BE49-F238E27FC236}">
              <a16:creationId xmlns:a16="http://schemas.microsoft.com/office/drawing/2014/main" id="{45C64EC7-8125-40D9-8878-3D670B6324F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5" name="Line 7">
          <a:extLst>
            <a:ext uri="{FF2B5EF4-FFF2-40B4-BE49-F238E27FC236}">
              <a16:creationId xmlns:a16="http://schemas.microsoft.com/office/drawing/2014/main" id="{95A09707-4D1A-4857-AC46-CAFBAD6CC5F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6" name="Line 7">
          <a:extLst>
            <a:ext uri="{FF2B5EF4-FFF2-40B4-BE49-F238E27FC236}">
              <a16:creationId xmlns:a16="http://schemas.microsoft.com/office/drawing/2014/main" id="{0A22E3D4-3C05-40ED-AD20-E7E5840FFED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7" name="Line 7">
          <a:extLst>
            <a:ext uri="{FF2B5EF4-FFF2-40B4-BE49-F238E27FC236}">
              <a16:creationId xmlns:a16="http://schemas.microsoft.com/office/drawing/2014/main" id="{7F4D4369-877A-4955-9352-00632FF7A1E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8" name="Line 7">
          <a:extLst>
            <a:ext uri="{FF2B5EF4-FFF2-40B4-BE49-F238E27FC236}">
              <a16:creationId xmlns:a16="http://schemas.microsoft.com/office/drawing/2014/main" id="{04ABF0E3-D05F-4ED5-A30C-EF91C5AD4F6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39" name="Line 7">
          <a:extLst>
            <a:ext uri="{FF2B5EF4-FFF2-40B4-BE49-F238E27FC236}">
              <a16:creationId xmlns:a16="http://schemas.microsoft.com/office/drawing/2014/main" id="{01DE3605-DE77-4E26-A343-62F7ADD6476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0" name="Line 7">
          <a:extLst>
            <a:ext uri="{FF2B5EF4-FFF2-40B4-BE49-F238E27FC236}">
              <a16:creationId xmlns:a16="http://schemas.microsoft.com/office/drawing/2014/main" id="{2B7F6527-E102-4567-B12D-E7E7004A328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1" name="Line 7">
          <a:extLst>
            <a:ext uri="{FF2B5EF4-FFF2-40B4-BE49-F238E27FC236}">
              <a16:creationId xmlns:a16="http://schemas.microsoft.com/office/drawing/2014/main" id="{4A16B500-48BC-44C1-A1BF-BFE57DEC395D}"/>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2" name="Line 7">
          <a:extLst>
            <a:ext uri="{FF2B5EF4-FFF2-40B4-BE49-F238E27FC236}">
              <a16:creationId xmlns:a16="http://schemas.microsoft.com/office/drawing/2014/main" id="{B5AF437D-73E3-4649-836E-DA8F0FF9502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3" name="Line 7">
          <a:extLst>
            <a:ext uri="{FF2B5EF4-FFF2-40B4-BE49-F238E27FC236}">
              <a16:creationId xmlns:a16="http://schemas.microsoft.com/office/drawing/2014/main" id="{7ABD73E6-2C4F-459B-8718-25C69CE37A62}"/>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4" name="Line 7">
          <a:extLst>
            <a:ext uri="{FF2B5EF4-FFF2-40B4-BE49-F238E27FC236}">
              <a16:creationId xmlns:a16="http://schemas.microsoft.com/office/drawing/2014/main" id="{D816E726-6F2E-48AC-89B2-09E92F772EF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5" name="Line 7">
          <a:extLst>
            <a:ext uri="{FF2B5EF4-FFF2-40B4-BE49-F238E27FC236}">
              <a16:creationId xmlns:a16="http://schemas.microsoft.com/office/drawing/2014/main" id="{5775F438-A02C-45F1-A988-47EBA56C3C8B}"/>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6" name="Line 7">
          <a:extLst>
            <a:ext uri="{FF2B5EF4-FFF2-40B4-BE49-F238E27FC236}">
              <a16:creationId xmlns:a16="http://schemas.microsoft.com/office/drawing/2014/main" id="{E5CAE041-4743-45AB-8094-CBF575DD724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7" name="Line 7">
          <a:extLst>
            <a:ext uri="{FF2B5EF4-FFF2-40B4-BE49-F238E27FC236}">
              <a16:creationId xmlns:a16="http://schemas.microsoft.com/office/drawing/2014/main" id="{60A5358F-CC8F-4441-AB5E-CA61C5AA81DF}"/>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8" name="Line 7">
          <a:extLst>
            <a:ext uri="{FF2B5EF4-FFF2-40B4-BE49-F238E27FC236}">
              <a16:creationId xmlns:a16="http://schemas.microsoft.com/office/drawing/2014/main" id="{1800C1B6-602A-47C8-86F8-9333FEA0E0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49" name="Line 7">
          <a:extLst>
            <a:ext uri="{FF2B5EF4-FFF2-40B4-BE49-F238E27FC236}">
              <a16:creationId xmlns:a16="http://schemas.microsoft.com/office/drawing/2014/main" id="{A1BB1F5A-A031-4A08-B178-5FFD6FA6EDD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0" name="Line 7">
          <a:extLst>
            <a:ext uri="{FF2B5EF4-FFF2-40B4-BE49-F238E27FC236}">
              <a16:creationId xmlns:a16="http://schemas.microsoft.com/office/drawing/2014/main" id="{D32159A8-790F-4F8A-9EE5-8FCE454A619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1" name="Line 7">
          <a:extLst>
            <a:ext uri="{FF2B5EF4-FFF2-40B4-BE49-F238E27FC236}">
              <a16:creationId xmlns:a16="http://schemas.microsoft.com/office/drawing/2014/main" id="{3E4880AF-F465-4FC4-BC0F-E244A193C18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2" name="Line 7">
          <a:extLst>
            <a:ext uri="{FF2B5EF4-FFF2-40B4-BE49-F238E27FC236}">
              <a16:creationId xmlns:a16="http://schemas.microsoft.com/office/drawing/2014/main" id="{FC05572F-C159-4F9A-83BC-84437AE7F3B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3" name="Line 7">
          <a:extLst>
            <a:ext uri="{FF2B5EF4-FFF2-40B4-BE49-F238E27FC236}">
              <a16:creationId xmlns:a16="http://schemas.microsoft.com/office/drawing/2014/main" id="{1E84C5B0-A350-4C6A-8DEF-981D245FCE30}"/>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4" name="Line 7">
          <a:extLst>
            <a:ext uri="{FF2B5EF4-FFF2-40B4-BE49-F238E27FC236}">
              <a16:creationId xmlns:a16="http://schemas.microsoft.com/office/drawing/2014/main" id="{E9E589D5-AB74-4F10-9C93-C34BA914BC4B}"/>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5" name="Line 7">
          <a:extLst>
            <a:ext uri="{FF2B5EF4-FFF2-40B4-BE49-F238E27FC236}">
              <a16:creationId xmlns:a16="http://schemas.microsoft.com/office/drawing/2014/main" id="{451FB380-790A-49B2-BFBF-A4F16FCBB894}"/>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6" name="Line 7">
          <a:extLst>
            <a:ext uri="{FF2B5EF4-FFF2-40B4-BE49-F238E27FC236}">
              <a16:creationId xmlns:a16="http://schemas.microsoft.com/office/drawing/2014/main" id="{239EA94B-8B41-40B0-9E66-6F64286569B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7" name="Line 7">
          <a:extLst>
            <a:ext uri="{FF2B5EF4-FFF2-40B4-BE49-F238E27FC236}">
              <a16:creationId xmlns:a16="http://schemas.microsoft.com/office/drawing/2014/main" id="{150053BB-CB39-409C-A0E7-6FA3F3D893D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8" name="Line 7">
          <a:extLst>
            <a:ext uri="{FF2B5EF4-FFF2-40B4-BE49-F238E27FC236}">
              <a16:creationId xmlns:a16="http://schemas.microsoft.com/office/drawing/2014/main" id="{97058E98-300F-43C0-9B7B-96D44639A36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59" name="Line 7">
          <a:extLst>
            <a:ext uri="{FF2B5EF4-FFF2-40B4-BE49-F238E27FC236}">
              <a16:creationId xmlns:a16="http://schemas.microsoft.com/office/drawing/2014/main" id="{41A1242B-48FC-42CB-8A4B-C3AB278B9E6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0" name="Line 7">
          <a:extLst>
            <a:ext uri="{FF2B5EF4-FFF2-40B4-BE49-F238E27FC236}">
              <a16:creationId xmlns:a16="http://schemas.microsoft.com/office/drawing/2014/main" id="{C4D459B8-EF55-4841-AEE4-2B7B5557072A}"/>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1" name="Line 7">
          <a:extLst>
            <a:ext uri="{FF2B5EF4-FFF2-40B4-BE49-F238E27FC236}">
              <a16:creationId xmlns:a16="http://schemas.microsoft.com/office/drawing/2014/main" id="{B947B071-2DCF-4121-99D5-0764829C544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2" name="Line 7">
          <a:extLst>
            <a:ext uri="{FF2B5EF4-FFF2-40B4-BE49-F238E27FC236}">
              <a16:creationId xmlns:a16="http://schemas.microsoft.com/office/drawing/2014/main" id="{3AC445BF-1AF1-4C49-94E8-C7EF07B08D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3" name="Line 7">
          <a:extLst>
            <a:ext uri="{FF2B5EF4-FFF2-40B4-BE49-F238E27FC236}">
              <a16:creationId xmlns:a16="http://schemas.microsoft.com/office/drawing/2014/main" id="{AC24D238-E9AA-4A94-B71D-9DB6A29C75F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4" name="Line 7">
          <a:extLst>
            <a:ext uri="{FF2B5EF4-FFF2-40B4-BE49-F238E27FC236}">
              <a16:creationId xmlns:a16="http://schemas.microsoft.com/office/drawing/2014/main" id="{8451D868-3B9C-4008-97C8-E196D269A39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5" name="Line 7">
          <a:extLst>
            <a:ext uri="{FF2B5EF4-FFF2-40B4-BE49-F238E27FC236}">
              <a16:creationId xmlns:a16="http://schemas.microsoft.com/office/drawing/2014/main" id="{F7FA8A04-B75A-4A39-8B20-D1323F6C140F}"/>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6" name="Line 7">
          <a:extLst>
            <a:ext uri="{FF2B5EF4-FFF2-40B4-BE49-F238E27FC236}">
              <a16:creationId xmlns:a16="http://schemas.microsoft.com/office/drawing/2014/main" id="{C75011CB-BC6D-4CC9-A939-5BAE0ADF2CC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7" name="Line 7">
          <a:extLst>
            <a:ext uri="{FF2B5EF4-FFF2-40B4-BE49-F238E27FC236}">
              <a16:creationId xmlns:a16="http://schemas.microsoft.com/office/drawing/2014/main" id="{5F9B651C-F2AA-41B0-A072-7E6F6CF0B4D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68" name="Line 7">
          <a:extLst>
            <a:ext uri="{FF2B5EF4-FFF2-40B4-BE49-F238E27FC236}">
              <a16:creationId xmlns:a16="http://schemas.microsoft.com/office/drawing/2014/main" id="{AECB6B7B-0D8F-4190-BB41-3B3374D8FA75}"/>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69" name="Line 7">
          <a:extLst>
            <a:ext uri="{FF2B5EF4-FFF2-40B4-BE49-F238E27FC236}">
              <a16:creationId xmlns:a16="http://schemas.microsoft.com/office/drawing/2014/main" id="{07858AFA-0B72-42AC-81F5-AA3BF50C5C6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0" name="Line 7">
          <a:extLst>
            <a:ext uri="{FF2B5EF4-FFF2-40B4-BE49-F238E27FC236}">
              <a16:creationId xmlns:a16="http://schemas.microsoft.com/office/drawing/2014/main" id="{53A560FB-C43F-4B77-866D-D1635D843C89}"/>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1" name="Line 7">
          <a:extLst>
            <a:ext uri="{FF2B5EF4-FFF2-40B4-BE49-F238E27FC236}">
              <a16:creationId xmlns:a16="http://schemas.microsoft.com/office/drawing/2014/main" id="{0F1FE36E-1EE8-44F0-B77B-C7D0A73D34F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2" name="Line 7">
          <a:extLst>
            <a:ext uri="{FF2B5EF4-FFF2-40B4-BE49-F238E27FC236}">
              <a16:creationId xmlns:a16="http://schemas.microsoft.com/office/drawing/2014/main" id="{4BDFA645-39B1-4277-A93C-F9E887ABF4A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73" name="Line 7">
          <a:extLst>
            <a:ext uri="{FF2B5EF4-FFF2-40B4-BE49-F238E27FC236}">
              <a16:creationId xmlns:a16="http://schemas.microsoft.com/office/drawing/2014/main" id="{F18DBC0D-76F4-4DDA-AC7E-E7819AFC519A}"/>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4" name="Line 7">
          <a:extLst>
            <a:ext uri="{FF2B5EF4-FFF2-40B4-BE49-F238E27FC236}">
              <a16:creationId xmlns:a16="http://schemas.microsoft.com/office/drawing/2014/main" id="{2D6C6929-7478-49D7-8DC3-78630043664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5" name="Line 7">
          <a:extLst>
            <a:ext uri="{FF2B5EF4-FFF2-40B4-BE49-F238E27FC236}">
              <a16:creationId xmlns:a16="http://schemas.microsoft.com/office/drawing/2014/main" id="{8D32F6F9-29CC-4931-AFC3-1AC9653680B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6" name="Line 7">
          <a:extLst>
            <a:ext uri="{FF2B5EF4-FFF2-40B4-BE49-F238E27FC236}">
              <a16:creationId xmlns:a16="http://schemas.microsoft.com/office/drawing/2014/main" id="{5EA72F43-8ADA-4F48-9B42-71360A0674D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7" name="Line 7">
          <a:extLst>
            <a:ext uri="{FF2B5EF4-FFF2-40B4-BE49-F238E27FC236}">
              <a16:creationId xmlns:a16="http://schemas.microsoft.com/office/drawing/2014/main" id="{94105964-C0F9-4D32-B2D6-64F3B60C1F7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8" name="Line 7">
          <a:extLst>
            <a:ext uri="{FF2B5EF4-FFF2-40B4-BE49-F238E27FC236}">
              <a16:creationId xmlns:a16="http://schemas.microsoft.com/office/drawing/2014/main" id="{E8027CCE-C43F-460F-AE1E-723E611435E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79" name="Line 7">
          <a:extLst>
            <a:ext uri="{FF2B5EF4-FFF2-40B4-BE49-F238E27FC236}">
              <a16:creationId xmlns:a16="http://schemas.microsoft.com/office/drawing/2014/main" id="{18A993C4-D289-4861-930D-99AAA7857C0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0" name="Line 7">
          <a:extLst>
            <a:ext uri="{FF2B5EF4-FFF2-40B4-BE49-F238E27FC236}">
              <a16:creationId xmlns:a16="http://schemas.microsoft.com/office/drawing/2014/main" id="{48A6D09D-C5D3-4F56-987F-9E8FB1988F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1" name="Line 7">
          <a:extLst>
            <a:ext uri="{FF2B5EF4-FFF2-40B4-BE49-F238E27FC236}">
              <a16:creationId xmlns:a16="http://schemas.microsoft.com/office/drawing/2014/main" id="{C552888B-341F-4202-84CD-36CAEB73967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2" name="Line 7">
          <a:extLst>
            <a:ext uri="{FF2B5EF4-FFF2-40B4-BE49-F238E27FC236}">
              <a16:creationId xmlns:a16="http://schemas.microsoft.com/office/drawing/2014/main" id="{7617E416-A99B-4355-9346-6EAB2574FBE8}"/>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3" name="Line 7">
          <a:extLst>
            <a:ext uri="{FF2B5EF4-FFF2-40B4-BE49-F238E27FC236}">
              <a16:creationId xmlns:a16="http://schemas.microsoft.com/office/drawing/2014/main" id="{055F52C2-3715-4392-8FC7-D19404AE3F47}"/>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4" name="Line 7">
          <a:extLst>
            <a:ext uri="{FF2B5EF4-FFF2-40B4-BE49-F238E27FC236}">
              <a16:creationId xmlns:a16="http://schemas.microsoft.com/office/drawing/2014/main" id="{85BE6913-3BC1-4E0B-A6EC-449DA5321A3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5" name="Line 7">
          <a:extLst>
            <a:ext uri="{FF2B5EF4-FFF2-40B4-BE49-F238E27FC236}">
              <a16:creationId xmlns:a16="http://schemas.microsoft.com/office/drawing/2014/main" id="{8E968E36-4B4B-42EE-AE19-12B71B149A0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6" name="Line 7">
          <a:extLst>
            <a:ext uri="{FF2B5EF4-FFF2-40B4-BE49-F238E27FC236}">
              <a16:creationId xmlns:a16="http://schemas.microsoft.com/office/drawing/2014/main" id="{44CF5E15-AE2D-467E-83DB-81AD9F57C40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87" name="Line 7">
          <a:extLst>
            <a:ext uri="{FF2B5EF4-FFF2-40B4-BE49-F238E27FC236}">
              <a16:creationId xmlns:a16="http://schemas.microsoft.com/office/drawing/2014/main" id="{0F4B82AE-5EF8-4248-A909-8ED12FD05FE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8" name="Line 7">
          <a:extLst>
            <a:ext uri="{FF2B5EF4-FFF2-40B4-BE49-F238E27FC236}">
              <a16:creationId xmlns:a16="http://schemas.microsoft.com/office/drawing/2014/main" id="{184176E0-36C8-45E9-B4AA-893CC21508D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89" name="Line 7">
          <a:extLst>
            <a:ext uri="{FF2B5EF4-FFF2-40B4-BE49-F238E27FC236}">
              <a16:creationId xmlns:a16="http://schemas.microsoft.com/office/drawing/2014/main" id="{62D69631-8FF8-42CA-A83F-2C6DC2D86051}"/>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0" name="Line 7">
          <a:extLst>
            <a:ext uri="{FF2B5EF4-FFF2-40B4-BE49-F238E27FC236}">
              <a16:creationId xmlns:a16="http://schemas.microsoft.com/office/drawing/2014/main" id="{ADC9A243-C112-433F-B3A1-93A759AD8113}"/>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1" name="Line 7">
          <a:extLst>
            <a:ext uri="{FF2B5EF4-FFF2-40B4-BE49-F238E27FC236}">
              <a16:creationId xmlns:a16="http://schemas.microsoft.com/office/drawing/2014/main" id="{D699FB0E-0CC5-4793-A819-196F1EC9BAF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2" name="Line 7">
          <a:extLst>
            <a:ext uri="{FF2B5EF4-FFF2-40B4-BE49-F238E27FC236}">
              <a16:creationId xmlns:a16="http://schemas.microsoft.com/office/drawing/2014/main" id="{00EA7ADC-A6DA-4A4F-BCBE-AA3433D547BE}"/>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33</xdr:row>
      <xdr:rowOff>0</xdr:rowOff>
    </xdr:from>
    <xdr:to>
      <xdr:col>9</xdr:col>
      <xdr:colOff>323850</xdr:colOff>
      <xdr:row>33</xdr:row>
      <xdr:rowOff>0</xdr:rowOff>
    </xdr:to>
    <xdr:sp macro="" textlink="">
      <xdr:nvSpPr>
        <xdr:cNvPr id="493" name="Line 7">
          <a:extLst>
            <a:ext uri="{FF2B5EF4-FFF2-40B4-BE49-F238E27FC236}">
              <a16:creationId xmlns:a16="http://schemas.microsoft.com/office/drawing/2014/main" id="{30C0BADA-31E1-4EEA-A890-28DE926D589C}"/>
            </a:ext>
          </a:extLst>
        </xdr:cNvPr>
        <xdr:cNvSpPr>
          <a:spLocks noChangeShapeType="1"/>
        </xdr:cNvSpPr>
      </xdr:nvSpPr>
      <xdr:spPr bwMode="auto">
        <a:xfrm>
          <a:off x="5143500" y="365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4" name="Line 7">
          <a:extLst>
            <a:ext uri="{FF2B5EF4-FFF2-40B4-BE49-F238E27FC236}">
              <a16:creationId xmlns:a16="http://schemas.microsoft.com/office/drawing/2014/main" id="{67DFA532-7808-4E5C-8F14-B876FF520D9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5" name="Line 7">
          <a:extLst>
            <a:ext uri="{FF2B5EF4-FFF2-40B4-BE49-F238E27FC236}">
              <a16:creationId xmlns:a16="http://schemas.microsoft.com/office/drawing/2014/main" id="{75C88C2C-3A54-49DF-80D8-5286642D2B0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6" name="Line 7">
          <a:extLst>
            <a:ext uri="{FF2B5EF4-FFF2-40B4-BE49-F238E27FC236}">
              <a16:creationId xmlns:a16="http://schemas.microsoft.com/office/drawing/2014/main" id="{AB2F4C75-4861-4088-9F0C-AB1376D5030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7" name="Line 7">
          <a:extLst>
            <a:ext uri="{FF2B5EF4-FFF2-40B4-BE49-F238E27FC236}">
              <a16:creationId xmlns:a16="http://schemas.microsoft.com/office/drawing/2014/main" id="{2B0A0CFB-DBEB-4F7D-A90C-7D6E31D3631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8" name="Line 7">
          <a:extLst>
            <a:ext uri="{FF2B5EF4-FFF2-40B4-BE49-F238E27FC236}">
              <a16:creationId xmlns:a16="http://schemas.microsoft.com/office/drawing/2014/main" id="{551785A5-C1E7-4BA2-A74C-E6D9AD25A6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499" name="Line 7">
          <a:extLst>
            <a:ext uri="{FF2B5EF4-FFF2-40B4-BE49-F238E27FC236}">
              <a16:creationId xmlns:a16="http://schemas.microsoft.com/office/drawing/2014/main" id="{37E75E5D-80D2-4094-9019-AF1F9123700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0" name="Line 7">
          <a:extLst>
            <a:ext uri="{FF2B5EF4-FFF2-40B4-BE49-F238E27FC236}">
              <a16:creationId xmlns:a16="http://schemas.microsoft.com/office/drawing/2014/main" id="{662F40B9-35C4-4364-88EF-E7CB8FB9335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1" name="Line 7">
          <a:extLst>
            <a:ext uri="{FF2B5EF4-FFF2-40B4-BE49-F238E27FC236}">
              <a16:creationId xmlns:a16="http://schemas.microsoft.com/office/drawing/2014/main" id="{AA501F6C-B392-4DF8-9280-2EB989958A50}"/>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2" name="Line 7">
          <a:extLst>
            <a:ext uri="{FF2B5EF4-FFF2-40B4-BE49-F238E27FC236}">
              <a16:creationId xmlns:a16="http://schemas.microsoft.com/office/drawing/2014/main" id="{6515DF7B-7973-4956-A055-A94C01C4DD52}"/>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3" name="Line 7">
          <a:extLst>
            <a:ext uri="{FF2B5EF4-FFF2-40B4-BE49-F238E27FC236}">
              <a16:creationId xmlns:a16="http://schemas.microsoft.com/office/drawing/2014/main" id="{3F661D6C-40F7-4067-9A1F-EE5BC464C855}"/>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4" name="Line 7">
          <a:extLst>
            <a:ext uri="{FF2B5EF4-FFF2-40B4-BE49-F238E27FC236}">
              <a16:creationId xmlns:a16="http://schemas.microsoft.com/office/drawing/2014/main" id="{42900952-80A5-4C7F-A192-85D69E734A56}"/>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5" name="Line 7">
          <a:extLst>
            <a:ext uri="{FF2B5EF4-FFF2-40B4-BE49-F238E27FC236}">
              <a16:creationId xmlns:a16="http://schemas.microsoft.com/office/drawing/2014/main" id="{D9210E4C-AC25-42B0-B9DC-16F53BEE01A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6" name="Line 7">
          <a:extLst>
            <a:ext uri="{FF2B5EF4-FFF2-40B4-BE49-F238E27FC236}">
              <a16:creationId xmlns:a16="http://schemas.microsoft.com/office/drawing/2014/main" id="{D320BE9A-8C7B-4F86-8E63-F8683D5884B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7" name="Line 7">
          <a:extLst>
            <a:ext uri="{FF2B5EF4-FFF2-40B4-BE49-F238E27FC236}">
              <a16:creationId xmlns:a16="http://schemas.microsoft.com/office/drawing/2014/main" id="{C4B1C907-22E7-4398-BD66-15A1CE41131A}"/>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8" name="Line 7">
          <a:extLst>
            <a:ext uri="{FF2B5EF4-FFF2-40B4-BE49-F238E27FC236}">
              <a16:creationId xmlns:a16="http://schemas.microsoft.com/office/drawing/2014/main" id="{3DC54751-D26E-49D3-8E73-B1AD92DECE81}"/>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09" name="Line 7">
          <a:extLst>
            <a:ext uri="{FF2B5EF4-FFF2-40B4-BE49-F238E27FC236}">
              <a16:creationId xmlns:a16="http://schemas.microsoft.com/office/drawing/2014/main" id="{2BAA115E-4D9A-4D2E-9C22-C5C00265D7D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0" name="Line 7">
          <a:extLst>
            <a:ext uri="{FF2B5EF4-FFF2-40B4-BE49-F238E27FC236}">
              <a16:creationId xmlns:a16="http://schemas.microsoft.com/office/drawing/2014/main" id="{B5C5C7A1-E348-4781-A62A-5879D50B416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1" name="Line 7">
          <a:extLst>
            <a:ext uri="{FF2B5EF4-FFF2-40B4-BE49-F238E27FC236}">
              <a16:creationId xmlns:a16="http://schemas.microsoft.com/office/drawing/2014/main" id="{12990539-8DB5-4185-8B27-EE8B03093E88}"/>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2" name="Line 7">
          <a:extLst>
            <a:ext uri="{FF2B5EF4-FFF2-40B4-BE49-F238E27FC236}">
              <a16:creationId xmlns:a16="http://schemas.microsoft.com/office/drawing/2014/main" id="{FAA38420-18C1-40EA-85BA-37B082FEEDB5}"/>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3" name="Line 7">
          <a:extLst>
            <a:ext uri="{FF2B5EF4-FFF2-40B4-BE49-F238E27FC236}">
              <a16:creationId xmlns:a16="http://schemas.microsoft.com/office/drawing/2014/main" id="{A5AD982A-C1C5-4365-8272-7B57085FE7D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4" name="Line 7">
          <a:extLst>
            <a:ext uri="{FF2B5EF4-FFF2-40B4-BE49-F238E27FC236}">
              <a16:creationId xmlns:a16="http://schemas.microsoft.com/office/drawing/2014/main" id="{AC78EA7F-B195-47B2-A93C-B11E0F0BCD0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5" name="Line 7">
          <a:extLst>
            <a:ext uri="{FF2B5EF4-FFF2-40B4-BE49-F238E27FC236}">
              <a16:creationId xmlns:a16="http://schemas.microsoft.com/office/drawing/2014/main" id="{78840D3B-9294-4E96-9AAB-C38EF51DB99A}"/>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6" name="Line 7">
          <a:extLst>
            <a:ext uri="{FF2B5EF4-FFF2-40B4-BE49-F238E27FC236}">
              <a16:creationId xmlns:a16="http://schemas.microsoft.com/office/drawing/2014/main" id="{C9B1EBE0-F559-43F4-9616-8618A7F239B9}"/>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7" name="Line 7">
          <a:extLst>
            <a:ext uri="{FF2B5EF4-FFF2-40B4-BE49-F238E27FC236}">
              <a16:creationId xmlns:a16="http://schemas.microsoft.com/office/drawing/2014/main" id="{DDA77F81-59BA-44A8-A698-C53A055172C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8" name="Line 7">
          <a:extLst>
            <a:ext uri="{FF2B5EF4-FFF2-40B4-BE49-F238E27FC236}">
              <a16:creationId xmlns:a16="http://schemas.microsoft.com/office/drawing/2014/main" id="{4223FDD1-C6A3-403B-A79E-A3EE735E9E14}"/>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19" name="Line 7">
          <a:extLst>
            <a:ext uri="{FF2B5EF4-FFF2-40B4-BE49-F238E27FC236}">
              <a16:creationId xmlns:a16="http://schemas.microsoft.com/office/drawing/2014/main" id="{CF12685F-8D8D-4DC1-BB9E-6595EE3D9677}"/>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0" name="Line 7">
          <a:extLst>
            <a:ext uri="{FF2B5EF4-FFF2-40B4-BE49-F238E27FC236}">
              <a16:creationId xmlns:a16="http://schemas.microsoft.com/office/drawing/2014/main" id="{C307079B-0DCC-437A-9B40-060B255FC483}"/>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1" name="Line 7">
          <a:extLst>
            <a:ext uri="{FF2B5EF4-FFF2-40B4-BE49-F238E27FC236}">
              <a16:creationId xmlns:a16="http://schemas.microsoft.com/office/drawing/2014/main" id="{0AB7E36E-DFFA-4A09-8683-C8EF5C3110D2}"/>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2" name="Line 7">
          <a:extLst>
            <a:ext uri="{FF2B5EF4-FFF2-40B4-BE49-F238E27FC236}">
              <a16:creationId xmlns:a16="http://schemas.microsoft.com/office/drawing/2014/main" id="{BF692B9F-D4EF-401E-A3C9-9008E90F914C}"/>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3" name="Line 7">
          <a:extLst>
            <a:ext uri="{FF2B5EF4-FFF2-40B4-BE49-F238E27FC236}">
              <a16:creationId xmlns:a16="http://schemas.microsoft.com/office/drawing/2014/main" id="{59189246-7DE9-4D43-8B6E-921E95E43774}"/>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4" name="Line 7">
          <a:extLst>
            <a:ext uri="{FF2B5EF4-FFF2-40B4-BE49-F238E27FC236}">
              <a16:creationId xmlns:a16="http://schemas.microsoft.com/office/drawing/2014/main" id="{641BA444-E540-45A6-9686-91FFF896FB8E}"/>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37</xdr:row>
      <xdr:rowOff>0</xdr:rowOff>
    </xdr:from>
    <xdr:to>
      <xdr:col>3</xdr:col>
      <xdr:colOff>323850</xdr:colOff>
      <xdr:row>37</xdr:row>
      <xdr:rowOff>0</xdr:rowOff>
    </xdr:to>
    <xdr:sp macro="" textlink="">
      <xdr:nvSpPr>
        <xdr:cNvPr id="525" name="Line 7">
          <a:extLst>
            <a:ext uri="{FF2B5EF4-FFF2-40B4-BE49-F238E27FC236}">
              <a16:creationId xmlns:a16="http://schemas.microsoft.com/office/drawing/2014/main" id="{A9343A4B-3FD5-4788-A085-0E2A87DC2D2D}"/>
            </a:ext>
          </a:extLst>
        </xdr:cNvPr>
        <xdr:cNvSpPr>
          <a:spLocks noChangeShapeType="1"/>
        </xdr:cNvSpPr>
      </xdr:nvSpPr>
      <xdr:spPr bwMode="auto">
        <a:xfrm>
          <a:off x="8763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6" name="Line 7">
          <a:extLst>
            <a:ext uri="{FF2B5EF4-FFF2-40B4-BE49-F238E27FC236}">
              <a16:creationId xmlns:a16="http://schemas.microsoft.com/office/drawing/2014/main" id="{ECEE7413-6635-47C3-B473-604F7A2E3C1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7" name="Line 7">
          <a:extLst>
            <a:ext uri="{FF2B5EF4-FFF2-40B4-BE49-F238E27FC236}">
              <a16:creationId xmlns:a16="http://schemas.microsoft.com/office/drawing/2014/main" id="{EBA3D545-FEBB-4AB3-A3A2-3D63D14602E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8" name="Line 7">
          <a:extLst>
            <a:ext uri="{FF2B5EF4-FFF2-40B4-BE49-F238E27FC236}">
              <a16:creationId xmlns:a16="http://schemas.microsoft.com/office/drawing/2014/main" id="{236311E4-E7BC-4DC9-96E9-C9227D1F224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29" name="Line 7">
          <a:extLst>
            <a:ext uri="{FF2B5EF4-FFF2-40B4-BE49-F238E27FC236}">
              <a16:creationId xmlns:a16="http://schemas.microsoft.com/office/drawing/2014/main" id="{046FB731-AF89-452E-B495-C66A75E8864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0" name="Line 7">
          <a:extLst>
            <a:ext uri="{FF2B5EF4-FFF2-40B4-BE49-F238E27FC236}">
              <a16:creationId xmlns:a16="http://schemas.microsoft.com/office/drawing/2014/main" id="{8FC7D602-3774-4182-925B-06B14C5E2F4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1" name="Line 7">
          <a:extLst>
            <a:ext uri="{FF2B5EF4-FFF2-40B4-BE49-F238E27FC236}">
              <a16:creationId xmlns:a16="http://schemas.microsoft.com/office/drawing/2014/main" id="{C94737B6-D467-413E-B487-48CFADCA2F4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2" name="Line 7">
          <a:extLst>
            <a:ext uri="{FF2B5EF4-FFF2-40B4-BE49-F238E27FC236}">
              <a16:creationId xmlns:a16="http://schemas.microsoft.com/office/drawing/2014/main" id="{FBE05F42-420F-44C9-A309-4592E950B7B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3" name="Line 7">
          <a:extLst>
            <a:ext uri="{FF2B5EF4-FFF2-40B4-BE49-F238E27FC236}">
              <a16:creationId xmlns:a16="http://schemas.microsoft.com/office/drawing/2014/main" id="{27BDA410-54B5-4D55-BE7D-19DF47F0CD3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4" name="Line 7">
          <a:extLst>
            <a:ext uri="{FF2B5EF4-FFF2-40B4-BE49-F238E27FC236}">
              <a16:creationId xmlns:a16="http://schemas.microsoft.com/office/drawing/2014/main" id="{D996C6B6-5A92-4C50-915B-9603549B232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5" name="Line 7">
          <a:extLst>
            <a:ext uri="{FF2B5EF4-FFF2-40B4-BE49-F238E27FC236}">
              <a16:creationId xmlns:a16="http://schemas.microsoft.com/office/drawing/2014/main" id="{85FC4456-798C-4AA3-8C29-061A983773D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6" name="Line 7">
          <a:extLst>
            <a:ext uri="{FF2B5EF4-FFF2-40B4-BE49-F238E27FC236}">
              <a16:creationId xmlns:a16="http://schemas.microsoft.com/office/drawing/2014/main" id="{2FF9D4FB-DCD1-4374-8EE3-7A3AA6BE7C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7" name="Line 7">
          <a:extLst>
            <a:ext uri="{FF2B5EF4-FFF2-40B4-BE49-F238E27FC236}">
              <a16:creationId xmlns:a16="http://schemas.microsoft.com/office/drawing/2014/main" id="{6A311106-3C10-4237-9F8E-A40DDAA9C94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8" name="Line 7">
          <a:extLst>
            <a:ext uri="{FF2B5EF4-FFF2-40B4-BE49-F238E27FC236}">
              <a16:creationId xmlns:a16="http://schemas.microsoft.com/office/drawing/2014/main" id="{55CCA169-A351-403F-A146-A3C87E3FE0A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39" name="Line 7">
          <a:extLst>
            <a:ext uri="{FF2B5EF4-FFF2-40B4-BE49-F238E27FC236}">
              <a16:creationId xmlns:a16="http://schemas.microsoft.com/office/drawing/2014/main" id="{EA24F30B-6F0F-4FB2-9641-CE4A6731C6C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0" name="Line 7">
          <a:extLst>
            <a:ext uri="{FF2B5EF4-FFF2-40B4-BE49-F238E27FC236}">
              <a16:creationId xmlns:a16="http://schemas.microsoft.com/office/drawing/2014/main" id="{A2C98656-E9F5-4F54-BFA0-F7178BE823E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1" name="Line 7">
          <a:extLst>
            <a:ext uri="{FF2B5EF4-FFF2-40B4-BE49-F238E27FC236}">
              <a16:creationId xmlns:a16="http://schemas.microsoft.com/office/drawing/2014/main" id="{5A02E0C7-15A6-4BD7-A8E7-0167F1EF2AB0}"/>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2" name="Line 7">
          <a:extLst>
            <a:ext uri="{FF2B5EF4-FFF2-40B4-BE49-F238E27FC236}">
              <a16:creationId xmlns:a16="http://schemas.microsoft.com/office/drawing/2014/main" id="{1CB915B9-52DB-404C-BEF8-8659CED8E13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3" name="Line 7">
          <a:extLst>
            <a:ext uri="{FF2B5EF4-FFF2-40B4-BE49-F238E27FC236}">
              <a16:creationId xmlns:a16="http://schemas.microsoft.com/office/drawing/2014/main" id="{71C7F7B3-8082-4201-94A6-19F1A420D45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4" name="Line 7">
          <a:extLst>
            <a:ext uri="{FF2B5EF4-FFF2-40B4-BE49-F238E27FC236}">
              <a16:creationId xmlns:a16="http://schemas.microsoft.com/office/drawing/2014/main" id="{8664715C-E764-400F-A238-8AAA64F023D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5" name="Line 7">
          <a:extLst>
            <a:ext uri="{FF2B5EF4-FFF2-40B4-BE49-F238E27FC236}">
              <a16:creationId xmlns:a16="http://schemas.microsoft.com/office/drawing/2014/main" id="{E1C84787-91B0-4DEB-A9D3-9BD32CCEC21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6" name="Line 7">
          <a:extLst>
            <a:ext uri="{FF2B5EF4-FFF2-40B4-BE49-F238E27FC236}">
              <a16:creationId xmlns:a16="http://schemas.microsoft.com/office/drawing/2014/main" id="{F959F6E9-7758-47B4-8159-BA34E200CB6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7" name="Line 7">
          <a:extLst>
            <a:ext uri="{FF2B5EF4-FFF2-40B4-BE49-F238E27FC236}">
              <a16:creationId xmlns:a16="http://schemas.microsoft.com/office/drawing/2014/main" id="{3A0A80C8-4928-4406-B419-7FF357D5281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8" name="Line 7">
          <a:extLst>
            <a:ext uri="{FF2B5EF4-FFF2-40B4-BE49-F238E27FC236}">
              <a16:creationId xmlns:a16="http://schemas.microsoft.com/office/drawing/2014/main" id="{0B33BC03-22A5-4CD1-8622-701E49FEC9A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49" name="Line 7">
          <a:extLst>
            <a:ext uri="{FF2B5EF4-FFF2-40B4-BE49-F238E27FC236}">
              <a16:creationId xmlns:a16="http://schemas.microsoft.com/office/drawing/2014/main" id="{63EA54D3-031A-4CE0-9178-E9D15B1EAE4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0" name="Line 7">
          <a:extLst>
            <a:ext uri="{FF2B5EF4-FFF2-40B4-BE49-F238E27FC236}">
              <a16:creationId xmlns:a16="http://schemas.microsoft.com/office/drawing/2014/main" id="{71446495-9685-442E-8A1C-27C05657D1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1" name="Line 7">
          <a:extLst>
            <a:ext uri="{FF2B5EF4-FFF2-40B4-BE49-F238E27FC236}">
              <a16:creationId xmlns:a16="http://schemas.microsoft.com/office/drawing/2014/main" id="{D5BD7360-7751-4A2C-9835-293A3339504E}"/>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2" name="Line 7">
          <a:extLst>
            <a:ext uri="{FF2B5EF4-FFF2-40B4-BE49-F238E27FC236}">
              <a16:creationId xmlns:a16="http://schemas.microsoft.com/office/drawing/2014/main" id="{98B4A751-E28B-4216-B54A-44C9D87B999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3" name="Line 7">
          <a:extLst>
            <a:ext uri="{FF2B5EF4-FFF2-40B4-BE49-F238E27FC236}">
              <a16:creationId xmlns:a16="http://schemas.microsoft.com/office/drawing/2014/main" id="{BC9F706D-F852-4E7E-A1AB-DBD4CD495384}"/>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4" name="Line 7">
          <a:extLst>
            <a:ext uri="{FF2B5EF4-FFF2-40B4-BE49-F238E27FC236}">
              <a16:creationId xmlns:a16="http://schemas.microsoft.com/office/drawing/2014/main" id="{1D3A4528-9D80-4FFA-B7F0-EF5E3E0A7AE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5" name="Line 7">
          <a:extLst>
            <a:ext uri="{FF2B5EF4-FFF2-40B4-BE49-F238E27FC236}">
              <a16:creationId xmlns:a16="http://schemas.microsoft.com/office/drawing/2014/main" id="{FE3092E8-B85E-40F3-BB2A-062E1D33D28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6" name="Line 7">
          <a:extLst>
            <a:ext uri="{FF2B5EF4-FFF2-40B4-BE49-F238E27FC236}">
              <a16:creationId xmlns:a16="http://schemas.microsoft.com/office/drawing/2014/main" id="{1BEAF789-9C5F-41A0-8124-B95AEC2A23F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7" name="Line 7">
          <a:extLst>
            <a:ext uri="{FF2B5EF4-FFF2-40B4-BE49-F238E27FC236}">
              <a16:creationId xmlns:a16="http://schemas.microsoft.com/office/drawing/2014/main" id="{7E7D3E7E-CFA1-4CDF-815E-C6B215ADB178}"/>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8" name="Line 7">
          <a:extLst>
            <a:ext uri="{FF2B5EF4-FFF2-40B4-BE49-F238E27FC236}">
              <a16:creationId xmlns:a16="http://schemas.microsoft.com/office/drawing/2014/main" id="{F611F7C6-03C7-4D84-8E53-2AAEE4CBAD3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59" name="Line 7">
          <a:extLst>
            <a:ext uri="{FF2B5EF4-FFF2-40B4-BE49-F238E27FC236}">
              <a16:creationId xmlns:a16="http://schemas.microsoft.com/office/drawing/2014/main" id="{746B1884-4D06-4701-822A-5920D7F13FCF}"/>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0" name="Line 7">
          <a:extLst>
            <a:ext uri="{FF2B5EF4-FFF2-40B4-BE49-F238E27FC236}">
              <a16:creationId xmlns:a16="http://schemas.microsoft.com/office/drawing/2014/main" id="{6DD5CAA1-9D04-470D-89D2-A577380FE38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1" name="Line 7">
          <a:extLst>
            <a:ext uri="{FF2B5EF4-FFF2-40B4-BE49-F238E27FC236}">
              <a16:creationId xmlns:a16="http://schemas.microsoft.com/office/drawing/2014/main" id="{53D8AA55-CA1E-4AF6-97C8-F68E3345C5B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2" name="Line 7">
          <a:extLst>
            <a:ext uri="{FF2B5EF4-FFF2-40B4-BE49-F238E27FC236}">
              <a16:creationId xmlns:a16="http://schemas.microsoft.com/office/drawing/2014/main" id="{596587AC-6A56-4D81-AC30-CF92C678F73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3" name="Line 7">
          <a:extLst>
            <a:ext uri="{FF2B5EF4-FFF2-40B4-BE49-F238E27FC236}">
              <a16:creationId xmlns:a16="http://schemas.microsoft.com/office/drawing/2014/main" id="{4F702735-CA8E-4DC7-A38D-9DEE495E87A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4" name="Line 7">
          <a:extLst>
            <a:ext uri="{FF2B5EF4-FFF2-40B4-BE49-F238E27FC236}">
              <a16:creationId xmlns:a16="http://schemas.microsoft.com/office/drawing/2014/main" id="{7B66A7A7-E46E-4C7F-80D9-A8AF33A2CB0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5" name="Line 7">
          <a:extLst>
            <a:ext uri="{FF2B5EF4-FFF2-40B4-BE49-F238E27FC236}">
              <a16:creationId xmlns:a16="http://schemas.microsoft.com/office/drawing/2014/main" id="{B56A3A39-F9D0-492F-90C5-DC0FE489776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6" name="Line 7">
          <a:extLst>
            <a:ext uri="{FF2B5EF4-FFF2-40B4-BE49-F238E27FC236}">
              <a16:creationId xmlns:a16="http://schemas.microsoft.com/office/drawing/2014/main" id="{47CA27C6-A52F-4B83-BEE9-CF55AA4E1C1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7" name="Line 7">
          <a:extLst>
            <a:ext uri="{FF2B5EF4-FFF2-40B4-BE49-F238E27FC236}">
              <a16:creationId xmlns:a16="http://schemas.microsoft.com/office/drawing/2014/main" id="{40A1755C-2E64-4553-90B8-F610FAAF3557}"/>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8" name="Line 7">
          <a:extLst>
            <a:ext uri="{FF2B5EF4-FFF2-40B4-BE49-F238E27FC236}">
              <a16:creationId xmlns:a16="http://schemas.microsoft.com/office/drawing/2014/main" id="{360230FD-A447-4B00-B0E1-E28C4131913A}"/>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37</xdr:row>
      <xdr:rowOff>0</xdr:rowOff>
    </xdr:from>
    <xdr:to>
      <xdr:col>5</xdr:col>
      <xdr:colOff>323850</xdr:colOff>
      <xdr:row>37</xdr:row>
      <xdr:rowOff>0</xdr:rowOff>
    </xdr:to>
    <xdr:sp macro="" textlink="">
      <xdr:nvSpPr>
        <xdr:cNvPr id="569" name="Line 7">
          <a:extLst>
            <a:ext uri="{FF2B5EF4-FFF2-40B4-BE49-F238E27FC236}">
              <a16:creationId xmlns:a16="http://schemas.microsoft.com/office/drawing/2014/main" id="{E01EF57C-54FB-4CEA-8037-BB45683E54F1}"/>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0" name="Line 7">
          <a:extLst>
            <a:ext uri="{FF2B5EF4-FFF2-40B4-BE49-F238E27FC236}">
              <a16:creationId xmlns:a16="http://schemas.microsoft.com/office/drawing/2014/main" id="{1D88A2FB-08B0-462B-817F-D5D28827573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1" name="Line 7">
          <a:extLst>
            <a:ext uri="{FF2B5EF4-FFF2-40B4-BE49-F238E27FC236}">
              <a16:creationId xmlns:a16="http://schemas.microsoft.com/office/drawing/2014/main" id="{25622826-C389-4B24-92D4-8AC8BCEF745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2" name="Line 7">
          <a:extLst>
            <a:ext uri="{FF2B5EF4-FFF2-40B4-BE49-F238E27FC236}">
              <a16:creationId xmlns:a16="http://schemas.microsoft.com/office/drawing/2014/main" id="{11DC3E76-BCED-4EEB-820C-66C0BCCFE38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3" name="Line 7">
          <a:extLst>
            <a:ext uri="{FF2B5EF4-FFF2-40B4-BE49-F238E27FC236}">
              <a16:creationId xmlns:a16="http://schemas.microsoft.com/office/drawing/2014/main" id="{9328021C-3C14-4E43-AE47-EEA66F1D036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4" name="Line 7">
          <a:extLst>
            <a:ext uri="{FF2B5EF4-FFF2-40B4-BE49-F238E27FC236}">
              <a16:creationId xmlns:a16="http://schemas.microsoft.com/office/drawing/2014/main" id="{F7DA0F0A-F95B-4E06-ACF9-7508C96A9E0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5" name="Line 7">
          <a:extLst>
            <a:ext uri="{FF2B5EF4-FFF2-40B4-BE49-F238E27FC236}">
              <a16:creationId xmlns:a16="http://schemas.microsoft.com/office/drawing/2014/main" id="{6F6FCF61-B3FF-470A-9E21-FE183FF2675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6" name="Line 7">
          <a:extLst>
            <a:ext uri="{FF2B5EF4-FFF2-40B4-BE49-F238E27FC236}">
              <a16:creationId xmlns:a16="http://schemas.microsoft.com/office/drawing/2014/main" id="{BCDD634D-376D-4962-814E-36785BEA382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7" name="Line 7">
          <a:extLst>
            <a:ext uri="{FF2B5EF4-FFF2-40B4-BE49-F238E27FC236}">
              <a16:creationId xmlns:a16="http://schemas.microsoft.com/office/drawing/2014/main" id="{F21D6B07-EB9B-4F6D-BEAF-B203F567B0B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8" name="Line 7">
          <a:extLst>
            <a:ext uri="{FF2B5EF4-FFF2-40B4-BE49-F238E27FC236}">
              <a16:creationId xmlns:a16="http://schemas.microsoft.com/office/drawing/2014/main" id="{AB195C40-40F5-46E6-A23A-00673CF6910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79" name="Line 7">
          <a:extLst>
            <a:ext uri="{FF2B5EF4-FFF2-40B4-BE49-F238E27FC236}">
              <a16:creationId xmlns:a16="http://schemas.microsoft.com/office/drawing/2014/main" id="{507DDD50-EB2B-4051-9C96-27880C722BC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0" name="Line 7">
          <a:extLst>
            <a:ext uri="{FF2B5EF4-FFF2-40B4-BE49-F238E27FC236}">
              <a16:creationId xmlns:a16="http://schemas.microsoft.com/office/drawing/2014/main" id="{DD83FB62-BFA2-4BF6-9C45-C621CB00DB5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1" name="Line 7">
          <a:extLst>
            <a:ext uri="{FF2B5EF4-FFF2-40B4-BE49-F238E27FC236}">
              <a16:creationId xmlns:a16="http://schemas.microsoft.com/office/drawing/2014/main" id="{B2D87156-9E2A-4F21-AB16-0E04FEBBBE2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2" name="Line 7">
          <a:extLst>
            <a:ext uri="{FF2B5EF4-FFF2-40B4-BE49-F238E27FC236}">
              <a16:creationId xmlns:a16="http://schemas.microsoft.com/office/drawing/2014/main" id="{5C1ECD64-0875-4BB9-A52F-2AE1135D5EF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3" name="Line 7">
          <a:extLst>
            <a:ext uri="{FF2B5EF4-FFF2-40B4-BE49-F238E27FC236}">
              <a16:creationId xmlns:a16="http://schemas.microsoft.com/office/drawing/2014/main" id="{B5587754-6B75-4556-86B3-6512179E14F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4" name="Line 7">
          <a:extLst>
            <a:ext uri="{FF2B5EF4-FFF2-40B4-BE49-F238E27FC236}">
              <a16:creationId xmlns:a16="http://schemas.microsoft.com/office/drawing/2014/main" id="{18F8CF8D-27BE-4AE5-A809-85E4D16AC19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5" name="Line 7">
          <a:extLst>
            <a:ext uri="{FF2B5EF4-FFF2-40B4-BE49-F238E27FC236}">
              <a16:creationId xmlns:a16="http://schemas.microsoft.com/office/drawing/2014/main" id="{0BE78916-7DDD-4CB9-9006-1F22238017A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6" name="Line 7">
          <a:extLst>
            <a:ext uri="{FF2B5EF4-FFF2-40B4-BE49-F238E27FC236}">
              <a16:creationId xmlns:a16="http://schemas.microsoft.com/office/drawing/2014/main" id="{B1C555D6-E437-4B74-8D16-F003495CC75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7" name="Line 7">
          <a:extLst>
            <a:ext uri="{FF2B5EF4-FFF2-40B4-BE49-F238E27FC236}">
              <a16:creationId xmlns:a16="http://schemas.microsoft.com/office/drawing/2014/main" id="{3BA8335F-32B6-4060-9A9F-EA6BA5D72AA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8" name="Line 7">
          <a:extLst>
            <a:ext uri="{FF2B5EF4-FFF2-40B4-BE49-F238E27FC236}">
              <a16:creationId xmlns:a16="http://schemas.microsoft.com/office/drawing/2014/main" id="{602C821B-0947-469F-A47D-92631B748B5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89" name="Line 7">
          <a:extLst>
            <a:ext uri="{FF2B5EF4-FFF2-40B4-BE49-F238E27FC236}">
              <a16:creationId xmlns:a16="http://schemas.microsoft.com/office/drawing/2014/main" id="{2BFD0A5D-D4BA-4C10-BEB4-E3D9123BECF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0" name="Line 7">
          <a:extLst>
            <a:ext uri="{FF2B5EF4-FFF2-40B4-BE49-F238E27FC236}">
              <a16:creationId xmlns:a16="http://schemas.microsoft.com/office/drawing/2014/main" id="{16CEDBA1-9CEE-4637-8859-79F704C4657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1" name="Line 7">
          <a:extLst>
            <a:ext uri="{FF2B5EF4-FFF2-40B4-BE49-F238E27FC236}">
              <a16:creationId xmlns:a16="http://schemas.microsoft.com/office/drawing/2014/main" id="{F04AF091-D9B8-465E-993E-44E5387329D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2" name="Line 7">
          <a:extLst>
            <a:ext uri="{FF2B5EF4-FFF2-40B4-BE49-F238E27FC236}">
              <a16:creationId xmlns:a16="http://schemas.microsoft.com/office/drawing/2014/main" id="{18F6AA73-C09E-467F-8EE4-64282E9934D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3" name="Line 7">
          <a:extLst>
            <a:ext uri="{FF2B5EF4-FFF2-40B4-BE49-F238E27FC236}">
              <a16:creationId xmlns:a16="http://schemas.microsoft.com/office/drawing/2014/main" id="{23BB431E-D804-4DF0-A115-D4FC2C3A2A2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4" name="Line 7">
          <a:extLst>
            <a:ext uri="{FF2B5EF4-FFF2-40B4-BE49-F238E27FC236}">
              <a16:creationId xmlns:a16="http://schemas.microsoft.com/office/drawing/2014/main" id="{6923F66A-3DC7-4445-9859-238653709D2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5" name="Line 7">
          <a:extLst>
            <a:ext uri="{FF2B5EF4-FFF2-40B4-BE49-F238E27FC236}">
              <a16:creationId xmlns:a16="http://schemas.microsoft.com/office/drawing/2014/main" id="{4E8D9A93-8F37-43ED-954F-8DB2663EB18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6" name="Line 7">
          <a:extLst>
            <a:ext uri="{FF2B5EF4-FFF2-40B4-BE49-F238E27FC236}">
              <a16:creationId xmlns:a16="http://schemas.microsoft.com/office/drawing/2014/main" id="{5E18F1C9-2945-4764-9FAE-831D7144906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7" name="Line 7">
          <a:extLst>
            <a:ext uri="{FF2B5EF4-FFF2-40B4-BE49-F238E27FC236}">
              <a16:creationId xmlns:a16="http://schemas.microsoft.com/office/drawing/2014/main" id="{E2DE290E-FB65-4FED-B34F-63EFF26B755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8" name="Line 7">
          <a:extLst>
            <a:ext uri="{FF2B5EF4-FFF2-40B4-BE49-F238E27FC236}">
              <a16:creationId xmlns:a16="http://schemas.microsoft.com/office/drawing/2014/main" id="{E385AE62-7046-4D87-8DA2-6096ABB3BAB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599" name="Line 7">
          <a:extLst>
            <a:ext uri="{FF2B5EF4-FFF2-40B4-BE49-F238E27FC236}">
              <a16:creationId xmlns:a16="http://schemas.microsoft.com/office/drawing/2014/main" id="{396A5CA7-A13C-4A86-8494-6F2E4A9135C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0" name="Line 7">
          <a:extLst>
            <a:ext uri="{FF2B5EF4-FFF2-40B4-BE49-F238E27FC236}">
              <a16:creationId xmlns:a16="http://schemas.microsoft.com/office/drawing/2014/main" id="{E774EF8B-E3D6-4B79-B342-11469E113B4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1" name="Line 7">
          <a:extLst>
            <a:ext uri="{FF2B5EF4-FFF2-40B4-BE49-F238E27FC236}">
              <a16:creationId xmlns:a16="http://schemas.microsoft.com/office/drawing/2014/main" id="{8BC9F80A-D060-418E-9AAA-735B9162024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2" name="Line 7">
          <a:extLst>
            <a:ext uri="{FF2B5EF4-FFF2-40B4-BE49-F238E27FC236}">
              <a16:creationId xmlns:a16="http://schemas.microsoft.com/office/drawing/2014/main" id="{BED45848-C607-4967-BD82-AEBD48AFE3C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3" name="Line 7">
          <a:extLst>
            <a:ext uri="{FF2B5EF4-FFF2-40B4-BE49-F238E27FC236}">
              <a16:creationId xmlns:a16="http://schemas.microsoft.com/office/drawing/2014/main" id="{AC7A68B0-6A6E-44F8-96E1-EF01A54C71B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4" name="Line 7">
          <a:extLst>
            <a:ext uri="{FF2B5EF4-FFF2-40B4-BE49-F238E27FC236}">
              <a16:creationId xmlns:a16="http://schemas.microsoft.com/office/drawing/2014/main" id="{F05C3F93-49F1-4E13-A10C-140D1D19DF3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5" name="Line 7">
          <a:extLst>
            <a:ext uri="{FF2B5EF4-FFF2-40B4-BE49-F238E27FC236}">
              <a16:creationId xmlns:a16="http://schemas.microsoft.com/office/drawing/2014/main" id="{FB6C2BD5-C29F-43D9-853F-65DED74F812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6" name="Line 7">
          <a:extLst>
            <a:ext uri="{FF2B5EF4-FFF2-40B4-BE49-F238E27FC236}">
              <a16:creationId xmlns:a16="http://schemas.microsoft.com/office/drawing/2014/main" id="{92297ECF-745E-4565-9B51-4F22D42B73A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7" name="Line 7">
          <a:extLst>
            <a:ext uri="{FF2B5EF4-FFF2-40B4-BE49-F238E27FC236}">
              <a16:creationId xmlns:a16="http://schemas.microsoft.com/office/drawing/2014/main" id="{C216A6BF-6D25-4574-8A1B-F892BDFBCA8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8" name="Line 7">
          <a:extLst>
            <a:ext uri="{FF2B5EF4-FFF2-40B4-BE49-F238E27FC236}">
              <a16:creationId xmlns:a16="http://schemas.microsoft.com/office/drawing/2014/main" id="{C8CA5EBF-052E-4D21-844E-D3E0C4B1D6F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09" name="Line 7">
          <a:extLst>
            <a:ext uri="{FF2B5EF4-FFF2-40B4-BE49-F238E27FC236}">
              <a16:creationId xmlns:a16="http://schemas.microsoft.com/office/drawing/2014/main" id="{EFDD5EC6-AAB0-4043-B151-1093AF0EF3C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0" name="Line 7">
          <a:extLst>
            <a:ext uri="{FF2B5EF4-FFF2-40B4-BE49-F238E27FC236}">
              <a16:creationId xmlns:a16="http://schemas.microsoft.com/office/drawing/2014/main" id="{9018A469-3DE2-4B02-AF17-F9F25A6BBE1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1" name="Line 7">
          <a:extLst>
            <a:ext uri="{FF2B5EF4-FFF2-40B4-BE49-F238E27FC236}">
              <a16:creationId xmlns:a16="http://schemas.microsoft.com/office/drawing/2014/main" id="{39E4451D-1789-4BE4-9D2F-528D29AED37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2" name="Line 7">
          <a:extLst>
            <a:ext uri="{FF2B5EF4-FFF2-40B4-BE49-F238E27FC236}">
              <a16:creationId xmlns:a16="http://schemas.microsoft.com/office/drawing/2014/main" id="{F4B78D2E-A198-4135-833F-4BD0494B48D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3" name="Line 7">
          <a:extLst>
            <a:ext uri="{FF2B5EF4-FFF2-40B4-BE49-F238E27FC236}">
              <a16:creationId xmlns:a16="http://schemas.microsoft.com/office/drawing/2014/main" id="{BCEE4C8B-5844-4322-B72D-3345AC5C253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4" name="Line 7">
          <a:extLst>
            <a:ext uri="{FF2B5EF4-FFF2-40B4-BE49-F238E27FC236}">
              <a16:creationId xmlns:a16="http://schemas.microsoft.com/office/drawing/2014/main" id="{4EAAAC51-F22E-444B-B10B-BF93AD9D5A8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5" name="Line 7">
          <a:extLst>
            <a:ext uri="{FF2B5EF4-FFF2-40B4-BE49-F238E27FC236}">
              <a16:creationId xmlns:a16="http://schemas.microsoft.com/office/drawing/2014/main" id="{59A1AC1F-D024-44AE-B227-5F89AD6E688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6" name="Line 7">
          <a:extLst>
            <a:ext uri="{FF2B5EF4-FFF2-40B4-BE49-F238E27FC236}">
              <a16:creationId xmlns:a16="http://schemas.microsoft.com/office/drawing/2014/main" id="{E053119D-2467-4CB3-B6E5-132C8B38C25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7" name="Line 7">
          <a:extLst>
            <a:ext uri="{FF2B5EF4-FFF2-40B4-BE49-F238E27FC236}">
              <a16:creationId xmlns:a16="http://schemas.microsoft.com/office/drawing/2014/main" id="{AD164E6E-5DFF-4789-880C-CD379348364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8" name="Line 7">
          <a:extLst>
            <a:ext uri="{FF2B5EF4-FFF2-40B4-BE49-F238E27FC236}">
              <a16:creationId xmlns:a16="http://schemas.microsoft.com/office/drawing/2014/main" id="{8BE7D43D-B1F5-4714-9AB3-46FEB1AF896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19" name="Line 7">
          <a:extLst>
            <a:ext uri="{FF2B5EF4-FFF2-40B4-BE49-F238E27FC236}">
              <a16:creationId xmlns:a16="http://schemas.microsoft.com/office/drawing/2014/main" id="{FF1B3AC1-A61C-4DA5-AA5D-120408E3B76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0" name="Line 7">
          <a:extLst>
            <a:ext uri="{FF2B5EF4-FFF2-40B4-BE49-F238E27FC236}">
              <a16:creationId xmlns:a16="http://schemas.microsoft.com/office/drawing/2014/main" id="{368FC10D-3915-4168-B0BC-F435DC11621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1" name="Line 7">
          <a:extLst>
            <a:ext uri="{FF2B5EF4-FFF2-40B4-BE49-F238E27FC236}">
              <a16:creationId xmlns:a16="http://schemas.microsoft.com/office/drawing/2014/main" id="{9B039D66-A984-42F1-BA0C-09C18CF6C00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2" name="Line 7">
          <a:extLst>
            <a:ext uri="{FF2B5EF4-FFF2-40B4-BE49-F238E27FC236}">
              <a16:creationId xmlns:a16="http://schemas.microsoft.com/office/drawing/2014/main" id="{3126F2A1-2CF7-4129-B439-46E694E058B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3" name="Line 7">
          <a:extLst>
            <a:ext uri="{FF2B5EF4-FFF2-40B4-BE49-F238E27FC236}">
              <a16:creationId xmlns:a16="http://schemas.microsoft.com/office/drawing/2014/main" id="{47DB978D-5969-4525-9640-D6DC0810D26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4" name="Line 7">
          <a:extLst>
            <a:ext uri="{FF2B5EF4-FFF2-40B4-BE49-F238E27FC236}">
              <a16:creationId xmlns:a16="http://schemas.microsoft.com/office/drawing/2014/main" id="{F1844E47-BA96-4A26-8C1B-3C40DE15B02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5" name="Line 7">
          <a:extLst>
            <a:ext uri="{FF2B5EF4-FFF2-40B4-BE49-F238E27FC236}">
              <a16:creationId xmlns:a16="http://schemas.microsoft.com/office/drawing/2014/main" id="{2525517D-909F-429A-8670-B412FD438BB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6" name="Line 7">
          <a:extLst>
            <a:ext uri="{FF2B5EF4-FFF2-40B4-BE49-F238E27FC236}">
              <a16:creationId xmlns:a16="http://schemas.microsoft.com/office/drawing/2014/main" id="{2598987F-70B8-4A02-8A3F-076586D1A92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7" name="Line 7">
          <a:extLst>
            <a:ext uri="{FF2B5EF4-FFF2-40B4-BE49-F238E27FC236}">
              <a16:creationId xmlns:a16="http://schemas.microsoft.com/office/drawing/2014/main" id="{C25C96C8-4CF3-44C3-893E-21CE7CC787D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8" name="Line 7">
          <a:extLst>
            <a:ext uri="{FF2B5EF4-FFF2-40B4-BE49-F238E27FC236}">
              <a16:creationId xmlns:a16="http://schemas.microsoft.com/office/drawing/2014/main" id="{D521D651-70BE-4355-8B99-2C2A3C24BF5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29" name="Line 7">
          <a:extLst>
            <a:ext uri="{FF2B5EF4-FFF2-40B4-BE49-F238E27FC236}">
              <a16:creationId xmlns:a16="http://schemas.microsoft.com/office/drawing/2014/main" id="{F151B9C8-DA88-4F7E-A350-03E02E45187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0" name="Line 7">
          <a:extLst>
            <a:ext uri="{FF2B5EF4-FFF2-40B4-BE49-F238E27FC236}">
              <a16:creationId xmlns:a16="http://schemas.microsoft.com/office/drawing/2014/main" id="{8E41096A-6099-473A-83E9-E6C510B6CCC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1" name="Line 7">
          <a:extLst>
            <a:ext uri="{FF2B5EF4-FFF2-40B4-BE49-F238E27FC236}">
              <a16:creationId xmlns:a16="http://schemas.microsoft.com/office/drawing/2014/main" id="{8B50D3F6-B868-42DE-96F2-BCF1B4359CB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2" name="Line 7">
          <a:extLst>
            <a:ext uri="{FF2B5EF4-FFF2-40B4-BE49-F238E27FC236}">
              <a16:creationId xmlns:a16="http://schemas.microsoft.com/office/drawing/2014/main" id="{FD741328-F3CE-44EB-B5A7-00DB3EBA2F5A}"/>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3" name="Line 7">
          <a:extLst>
            <a:ext uri="{FF2B5EF4-FFF2-40B4-BE49-F238E27FC236}">
              <a16:creationId xmlns:a16="http://schemas.microsoft.com/office/drawing/2014/main" id="{98D6C2F5-6D96-496D-9D5B-B2BA7A4FEF9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4" name="Line 7">
          <a:extLst>
            <a:ext uri="{FF2B5EF4-FFF2-40B4-BE49-F238E27FC236}">
              <a16:creationId xmlns:a16="http://schemas.microsoft.com/office/drawing/2014/main" id="{68AE7579-4863-42F6-B0B9-821ABAB6612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5" name="Line 7">
          <a:extLst>
            <a:ext uri="{FF2B5EF4-FFF2-40B4-BE49-F238E27FC236}">
              <a16:creationId xmlns:a16="http://schemas.microsoft.com/office/drawing/2014/main" id="{486AF2BB-01E3-4F7E-88BE-1110D95E950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6" name="Line 7">
          <a:extLst>
            <a:ext uri="{FF2B5EF4-FFF2-40B4-BE49-F238E27FC236}">
              <a16:creationId xmlns:a16="http://schemas.microsoft.com/office/drawing/2014/main" id="{8B912AA9-2F01-4A1D-90CC-22422B0DE468}"/>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7" name="Line 7">
          <a:extLst>
            <a:ext uri="{FF2B5EF4-FFF2-40B4-BE49-F238E27FC236}">
              <a16:creationId xmlns:a16="http://schemas.microsoft.com/office/drawing/2014/main" id="{B6E1AAF9-FE9D-4E4F-9FFA-3EDC97C35E2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8" name="Line 7">
          <a:extLst>
            <a:ext uri="{FF2B5EF4-FFF2-40B4-BE49-F238E27FC236}">
              <a16:creationId xmlns:a16="http://schemas.microsoft.com/office/drawing/2014/main" id="{5E358F7C-129E-4E42-8B22-7CE62AC4359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39" name="Line 7">
          <a:extLst>
            <a:ext uri="{FF2B5EF4-FFF2-40B4-BE49-F238E27FC236}">
              <a16:creationId xmlns:a16="http://schemas.microsoft.com/office/drawing/2014/main" id="{F9F2D3FE-3415-4132-B4AC-90FF151D24B6}"/>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0" name="Line 7">
          <a:extLst>
            <a:ext uri="{FF2B5EF4-FFF2-40B4-BE49-F238E27FC236}">
              <a16:creationId xmlns:a16="http://schemas.microsoft.com/office/drawing/2014/main" id="{7A64AC78-3AFD-4710-B777-3590F3B9370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1" name="Line 7">
          <a:extLst>
            <a:ext uri="{FF2B5EF4-FFF2-40B4-BE49-F238E27FC236}">
              <a16:creationId xmlns:a16="http://schemas.microsoft.com/office/drawing/2014/main" id="{B7787C25-936A-4DEA-9FF5-DDCAEDDE5AE5}"/>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2" name="Line 7">
          <a:extLst>
            <a:ext uri="{FF2B5EF4-FFF2-40B4-BE49-F238E27FC236}">
              <a16:creationId xmlns:a16="http://schemas.microsoft.com/office/drawing/2014/main" id="{23F9CA47-5B43-475E-839A-9BAD8583620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3" name="Line 7">
          <a:extLst>
            <a:ext uri="{FF2B5EF4-FFF2-40B4-BE49-F238E27FC236}">
              <a16:creationId xmlns:a16="http://schemas.microsoft.com/office/drawing/2014/main" id="{FA7CCDEF-D438-4051-BB21-96A07B7C3A41}"/>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37</xdr:row>
      <xdr:rowOff>0</xdr:rowOff>
    </xdr:from>
    <xdr:to>
      <xdr:col>7</xdr:col>
      <xdr:colOff>323850</xdr:colOff>
      <xdr:row>37</xdr:row>
      <xdr:rowOff>0</xdr:rowOff>
    </xdr:to>
    <xdr:sp macro="" textlink="">
      <xdr:nvSpPr>
        <xdr:cNvPr id="644" name="Line 7">
          <a:extLst>
            <a:ext uri="{FF2B5EF4-FFF2-40B4-BE49-F238E27FC236}">
              <a16:creationId xmlns:a16="http://schemas.microsoft.com/office/drawing/2014/main" id="{9FD3CC42-0511-4E09-93C0-C75482F86CE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36</xdr:row>
      <xdr:rowOff>0</xdr:rowOff>
    </xdr:from>
    <xdr:to>
      <xdr:col>9</xdr:col>
      <xdr:colOff>323850</xdr:colOff>
      <xdr:row>36</xdr:row>
      <xdr:rowOff>0</xdr:rowOff>
    </xdr:to>
    <xdr:sp macro="" textlink="">
      <xdr:nvSpPr>
        <xdr:cNvPr id="645" name="Line 7">
          <a:extLst>
            <a:ext uri="{FF2B5EF4-FFF2-40B4-BE49-F238E27FC236}">
              <a16:creationId xmlns:a16="http://schemas.microsoft.com/office/drawing/2014/main" id="{73C33A0C-0BF0-4BC0-8491-9B37A1A31C8B}"/>
            </a:ext>
          </a:extLst>
        </xdr:cNvPr>
        <xdr:cNvSpPr>
          <a:spLocks noChangeShapeType="1"/>
        </xdr:cNvSpPr>
      </xdr:nvSpPr>
      <xdr:spPr bwMode="auto">
        <a:xfrm>
          <a:off x="5143500" y="429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6" name="Line 7">
          <a:extLst>
            <a:ext uri="{FF2B5EF4-FFF2-40B4-BE49-F238E27FC236}">
              <a16:creationId xmlns:a16="http://schemas.microsoft.com/office/drawing/2014/main" id="{98CCA9A2-097A-4984-944C-48900B60E97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7" name="Line 7">
          <a:extLst>
            <a:ext uri="{FF2B5EF4-FFF2-40B4-BE49-F238E27FC236}">
              <a16:creationId xmlns:a16="http://schemas.microsoft.com/office/drawing/2014/main" id="{B593F09E-F2C7-4FF9-B2AB-78A539639D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8" name="Line 7">
          <a:extLst>
            <a:ext uri="{FF2B5EF4-FFF2-40B4-BE49-F238E27FC236}">
              <a16:creationId xmlns:a16="http://schemas.microsoft.com/office/drawing/2014/main" id="{3E50E899-C127-43E8-9780-77DE3F92AE1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49" name="Line 7">
          <a:extLst>
            <a:ext uri="{FF2B5EF4-FFF2-40B4-BE49-F238E27FC236}">
              <a16:creationId xmlns:a16="http://schemas.microsoft.com/office/drawing/2014/main" id="{7E4C3CBD-48D2-4F65-A2D9-075F81F53DD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0" name="Line 7">
          <a:extLst>
            <a:ext uri="{FF2B5EF4-FFF2-40B4-BE49-F238E27FC236}">
              <a16:creationId xmlns:a16="http://schemas.microsoft.com/office/drawing/2014/main" id="{098CC9C4-7D94-40C2-9491-FD7B338C7F5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1" name="Line 7">
          <a:extLst>
            <a:ext uri="{FF2B5EF4-FFF2-40B4-BE49-F238E27FC236}">
              <a16:creationId xmlns:a16="http://schemas.microsoft.com/office/drawing/2014/main" id="{176776AB-A9D3-4044-8251-B917B947D8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2" name="Line 7">
          <a:extLst>
            <a:ext uri="{FF2B5EF4-FFF2-40B4-BE49-F238E27FC236}">
              <a16:creationId xmlns:a16="http://schemas.microsoft.com/office/drawing/2014/main" id="{1EF56CF3-3623-4DD3-99C9-B844BF1678C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3" name="Line 7">
          <a:extLst>
            <a:ext uri="{FF2B5EF4-FFF2-40B4-BE49-F238E27FC236}">
              <a16:creationId xmlns:a16="http://schemas.microsoft.com/office/drawing/2014/main" id="{A50B3EC1-C888-4D99-94FB-2EDFB11F0D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4" name="Line 7">
          <a:extLst>
            <a:ext uri="{FF2B5EF4-FFF2-40B4-BE49-F238E27FC236}">
              <a16:creationId xmlns:a16="http://schemas.microsoft.com/office/drawing/2014/main" id="{5B5D8EF4-6AA8-4E0C-8CA2-0808C75057F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5" name="Line 7">
          <a:extLst>
            <a:ext uri="{FF2B5EF4-FFF2-40B4-BE49-F238E27FC236}">
              <a16:creationId xmlns:a16="http://schemas.microsoft.com/office/drawing/2014/main" id="{3A86D78E-F40B-4933-B49A-76F0C61A829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6" name="Line 7">
          <a:extLst>
            <a:ext uri="{FF2B5EF4-FFF2-40B4-BE49-F238E27FC236}">
              <a16:creationId xmlns:a16="http://schemas.microsoft.com/office/drawing/2014/main" id="{22D30867-377C-4538-ABF0-07CBDBC0231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7" name="Line 7">
          <a:extLst>
            <a:ext uri="{FF2B5EF4-FFF2-40B4-BE49-F238E27FC236}">
              <a16:creationId xmlns:a16="http://schemas.microsoft.com/office/drawing/2014/main" id="{69BA2E15-7D24-4D69-9A5F-9A8CF7144DE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8" name="Line 7">
          <a:extLst>
            <a:ext uri="{FF2B5EF4-FFF2-40B4-BE49-F238E27FC236}">
              <a16:creationId xmlns:a16="http://schemas.microsoft.com/office/drawing/2014/main" id="{4A579CA7-BB3D-4AF6-83F0-5A3DF02B0A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59" name="Line 7">
          <a:extLst>
            <a:ext uri="{FF2B5EF4-FFF2-40B4-BE49-F238E27FC236}">
              <a16:creationId xmlns:a16="http://schemas.microsoft.com/office/drawing/2014/main" id="{20322774-61E3-4F9D-92AA-C7BD20960F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0" name="Line 7">
          <a:extLst>
            <a:ext uri="{FF2B5EF4-FFF2-40B4-BE49-F238E27FC236}">
              <a16:creationId xmlns:a16="http://schemas.microsoft.com/office/drawing/2014/main" id="{059FB83C-C0AF-4BB6-BF56-9425C64E835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1" name="Line 7">
          <a:extLst>
            <a:ext uri="{FF2B5EF4-FFF2-40B4-BE49-F238E27FC236}">
              <a16:creationId xmlns:a16="http://schemas.microsoft.com/office/drawing/2014/main" id="{5543E891-90AE-416F-80E1-CE1E27BAC3C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2" name="Line 7">
          <a:extLst>
            <a:ext uri="{FF2B5EF4-FFF2-40B4-BE49-F238E27FC236}">
              <a16:creationId xmlns:a16="http://schemas.microsoft.com/office/drawing/2014/main" id="{34C3E71D-3261-45C7-93C7-BCFB66DE878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3" name="Line 7">
          <a:extLst>
            <a:ext uri="{FF2B5EF4-FFF2-40B4-BE49-F238E27FC236}">
              <a16:creationId xmlns:a16="http://schemas.microsoft.com/office/drawing/2014/main" id="{1163427A-6459-4626-A2C2-2C35770F076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4" name="Line 7">
          <a:extLst>
            <a:ext uri="{FF2B5EF4-FFF2-40B4-BE49-F238E27FC236}">
              <a16:creationId xmlns:a16="http://schemas.microsoft.com/office/drawing/2014/main" id="{92D9A956-A3B5-461F-ABB6-61B4130E664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5" name="Line 7">
          <a:extLst>
            <a:ext uri="{FF2B5EF4-FFF2-40B4-BE49-F238E27FC236}">
              <a16:creationId xmlns:a16="http://schemas.microsoft.com/office/drawing/2014/main" id="{49B08D7F-F234-489C-86B5-7901495539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6" name="Line 7">
          <a:extLst>
            <a:ext uri="{FF2B5EF4-FFF2-40B4-BE49-F238E27FC236}">
              <a16:creationId xmlns:a16="http://schemas.microsoft.com/office/drawing/2014/main" id="{791FFD18-A280-4649-B433-A05836B816A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7" name="Line 7">
          <a:extLst>
            <a:ext uri="{FF2B5EF4-FFF2-40B4-BE49-F238E27FC236}">
              <a16:creationId xmlns:a16="http://schemas.microsoft.com/office/drawing/2014/main" id="{32B92BCD-9C48-4E89-B143-B0A42534B52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8" name="Line 7">
          <a:extLst>
            <a:ext uri="{FF2B5EF4-FFF2-40B4-BE49-F238E27FC236}">
              <a16:creationId xmlns:a16="http://schemas.microsoft.com/office/drawing/2014/main" id="{CE793FAF-BD80-4886-A89C-B08ADAA4C2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69" name="Line 7">
          <a:extLst>
            <a:ext uri="{FF2B5EF4-FFF2-40B4-BE49-F238E27FC236}">
              <a16:creationId xmlns:a16="http://schemas.microsoft.com/office/drawing/2014/main" id="{11732CBC-2866-40A8-9E5B-213FFA432FB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0" name="Line 7">
          <a:extLst>
            <a:ext uri="{FF2B5EF4-FFF2-40B4-BE49-F238E27FC236}">
              <a16:creationId xmlns:a16="http://schemas.microsoft.com/office/drawing/2014/main" id="{FA7D9809-A5EB-4BAF-A999-51C74DE84AC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1" name="Line 7">
          <a:extLst>
            <a:ext uri="{FF2B5EF4-FFF2-40B4-BE49-F238E27FC236}">
              <a16:creationId xmlns:a16="http://schemas.microsoft.com/office/drawing/2014/main" id="{8928B2AE-4507-4ED2-A419-AED3AEA9D31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2" name="Line 7">
          <a:extLst>
            <a:ext uri="{FF2B5EF4-FFF2-40B4-BE49-F238E27FC236}">
              <a16:creationId xmlns:a16="http://schemas.microsoft.com/office/drawing/2014/main" id="{851793AF-9047-48C6-9EA4-46E6A6D60B6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3" name="Line 7">
          <a:extLst>
            <a:ext uri="{FF2B5EF4-FFF2-40B4-BE49-F238E27FC236}">
              <a16:creationId xmlns:a16="http://schemas.microsoft.com/office/drawing/2014/main" id="{39A83E35-4C44-421B-837A-05045B74E81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4" name="Line 7">
          <a:extLst>
            <a:ext uri="{FF2B5EF4-FFF2-40B4-BE49-F238E27FC236}">
              <a16:creationId xmlns:a16="http://schemas.microsoft.com/office/drawing/2014/main" id="{2B8A2857-3C0B-4818-9869-1C0D3308897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5" name="Line 7">
          <a:extLst>
            <a:ext uri="{FF2B5EF4-FFF2-40B4-BE49-F238E27FC236}">
              <a16:creationId xmlns:a16="http://schemas.microsoft.com/office/drawing/2014/main" id="{6D3B13C1-6FD4-4D78-BD87-3E1F13C6E96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6" name="Line 7">
          <a:extLst>
            <a:ext uri="{FF2B5EF4-FFF2-40B4-BE49-F238E27FC236}">
              <a16:creationId xmlns:a16="http://schemas.microsoft.com/office/drawing/2014/main" id="{D58A22EF-BFDD-4896-9090-CFBA7A33E1C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7" name="Line 7">
          <a:extLst>
            <a:ext uri="{FF2B5EF4-FFF2-40B4-BE49-F238E27FC236}">
              <a16:creationId xmlns:a16="http://schemas.microsoft.com/office/drawing/2014/main" id="{C8E73FE7-BC6A-4648-A109-C19FC5EA8A5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8" name="Line 7">
          <a:extLst>
            <a:ext uri="{FF2B5EF4-FFF2-40B4-BE49-F238E27FC236}">
              <a16:creationId xmlns:a16="http://schemas.microsoft.com/office/drawing/2014/main" id="{02B7FD6A-78F5-4769-B685-314868D5E0A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79" name="Line 7">
          <a:extLst>
            <a:ext uri="{FF2B5EF4-FFF2-40B4-BE49-F238E27FC236}">
              <a16:creationId xmlns:a16="http://schemas.microsoft.com/office/drawing/2014/main" id="{BCEF3257-4E6D-4AA0-9E58-9FFEAA1E22E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0" name="Line 7">
          <a:extLst>
            <a:ext uri="{FF2B5EF4-FFF2-40B4-BE49-F238E27FC236}">
              <a16:creationId xmlns:a16="http://schemas.microsoft.com/office/drawing/2014/main" id="{03B94B15-0B1C-47AD-8210-AEADA57349F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1" name="Line 7">
          <a:extLst>
            <a:ext uri="{FF2B5EF4-FFF2-40B4-BE49-F238E27FC236}">
              <a16:creationId xmlns:a16="http://schemas.microsoft.com/office/drawing/2014/main" id="{B830C485-EAF2-4F45-8F82-129CA00AF5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2" name="Line 7">
          <a:extLst>
            <a:ext uri="{FF2B5EF4-FFF2-40B4-BE49-F238E27FC236}">
              <a16:creationId xmlns:a16="http://schemas.microsoft.com/office/drawing/2014/main" id="{C09495DF-0223-4A90-B6E1-F6BBAA13468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3" name="Line 7">
          <a:extLst>
            <a:ext uri="{FF2B5EF4-FFF2-40B4-BE49-F238E27FC236}">
              <a16:creationId xmlns:a16="http://schemas.microsoft.com/office/drawing/2014/main" id="{861ED409-550B-4671-A805-5432A7CD83C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4" name="Line 7">
          <a:extLst>
            <a:ext uri="{FF2B5EF4-FFF2-40B4-BE49-F238E27FC236}">
              <a16:creationId xmlns:a16="http://schemas.microsoft.com/office/drawing/2014/main" id="{5D9B4A84-2A57-419C-BDC8-65E7A6F9CB7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5" name="Line 7">
          <a:extLst>
            <a:ext uri="{FF2B5EF4-FFF2-40B4-BE49-F238E27FC236}">
              <a16:creationId xmlns:a16="http://schemas.microsoft.com/office/drawing/2014/main" id="{43B24CFA-7EC6-4887-BBE9-397220DC6BB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6" name="Line 7">
          <a:extLst>
            <a:ext uri="{FF2B5EF4-FFF2-40B4-BE49-F238E27FC236}">
              <a16:creationId xmlns:a16="http://schemas.microsoft.com/office/drawing/2014/main" id="{1C72E248-E416-4D00-B9FE-3F880FE5896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7" name="Line 7">
          <a:extLst>
            <a:ext uri="{FF2B5EF4-FFF2-40B4-BE49-F238E27FC236}">
              <a16:creationId xmlns:a16="http://schemas.microsoft.com/office/drawing/2014/main" id="{E53F8735-DFC2-464F-9D52-9E69FBEC58C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8" name="Line 7">
          <a:extLst>
            <a:ext uri="{FF2B5EF4-FFF2-40B4-BE49-F238E27FC236}">
              <a16:creationId xmlns:a16="http://schemas.microsoft.com/office/drawing/2014/main" id="{6AAAB1BD-CDB5-4261-AF73-7DFC2523097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89" name="Line 7">
          <a:extLst>
            <a:ext uri="{FF2B5EF4-FFF2-40B4-BE49-F238E27FC236}">
              <a16:creationId xmlns:a16="http://schemas.microsoft.com/office/drawing/2014/main" id="{505A88AD-98B6-49C0-9A71-9CC214AC128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0" name="Line 7">
          <a:extLst>
            <a:ext uri="{FF2B5EF4-FFF2-40B4-BE49-F238E27FC236}">
              <a16:creationId xmlns:a16="http://schemas.microsoft.com/office/drawing/2014/main" id="{13D314DF-8D25-4FD0-9753-9EE0346AB13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1" name="Line 7">
          <a:extLst>
            <a:ext uri="{FF2B5EF4-FFF2-40B4-BE49-F238E27FC236}">
              <a16:creationId xmlns:a16="http://schemas.microsoft.com/office/drawing/2014/main" id="{045774DB-7518-486A-A32B-9F29AB2B1BA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2" name="Line 7">
          <a:extLst>
            <a:ext uri="{FF2B5EF4-FFF2-40B4-BE49-F238E27FC236}">
              <a16:creationId xmlns:a16="http://schemas.microsoft.com/office/drawing/2014/main" id="{163E27B1-6A43-4AB6-8926-741A2859699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3" name="Line 7">
          <a:extLst>
            <a:ext uri="{FF2B5EF4-FFF2-40B4-BE49-F238E27FC236}">
              <a16:creationId xmlns:a16="http://schemas.microsoft.com/office/drawing/2014/main" id="{2D93C2CD-4FE2-41DE-98D6-3C5A7F929EC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4" name="Line 7">
          <a:extLst>
            <a:ext uri="{FF2B5EF4-FFF2-40B4-BE49-F238E27FC236}">
              <a16:creationId xmlns:a16="http://schemas.microsoft.com/office/drawing/2014/main" id="{E0C85B4F-A65B-4B28-B079-2AB026F5F40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5" name="Line 7">
          <a:extLst>
            <a:ext uri="{FF2B5EF4-FFF2-40B4-BE49-F238E27FC236}">
              <a16:creationId xmlns:a16="http://schemas.microsoft.com/office/drawing/2014/main" id="{5FB0F19B-FB3A-47A8-93CE-CC4D3D8BBC4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6" name="Line 7">
          <a:extLst>
            <a:ext uri="{FF2B5EF4-FFF2-40B4-BE49-F238E27FC236}">
              <a16:creationId xmlns:a16="http://schemas.microsoft.com/office/drawing/2014/main" id="{0CF73406-1B62-4CF8-9808-3D4D42AC7FD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7" name="Line 7">
          <a:extLst>
            <a:ext uri="{FF2B5EF4-FFF2-40B4-BE49-F238E27FC236}">
              <a16:creationId xmlns:a16="http://schemas.microsoft.com/office/drawing/2014/main" id="{C8413C99-F5A8-4DFD-B5F6-C72FDADC0E8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8" name="Line 7">
          <a:extLst>
            <a:ext uri="{FF2B5EF4-FFF2-40B4-BE49-F238E27FC236}">
              <a16:creationId xmlns:a16="http://schemas.microsoft.com/office/drawing/2014/main" id="{238DF609-DD27-4D8C-8542-C8CA32BDDDB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699" name="Line 7">
          <a:extLst>
            <a:ext uri="{FF2B5EF4-FFF2-40B4-BE49-F238E27FC236}">
              <a16:creationId xmlns:a16="http://schemas.microsoft.com/office/drawing/2014/main" id="{9BCCFA36-36F7-408C-8DEF-470DAB9B7A0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0" name="Line 7">
          <a:extLst>
            <a:ext uri="{FF2B5EF4-FFF2-40B4-BE49-F238E27FC236}">
              <a16:creationId xmlns:a16="http://schemas.microsoft.com/office/drawing/2014/main" id="{FC443BDA-8BD6-48CD-9F17-532A7969CA4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1" name="Line 7">
          <a:extLst>
            <a:ext uri="{FF2B5EF4-FFF2-40B4-BE49-F238E27FC236}">
              <a16:creationId xmlns:a16="http://schemas.microsoft.com/office/drawing/2014/main" id="{1FD0BD4D-07F2-451F-8463-171CA2CDA40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2" name="Line 7">
          <a:extLst>
            <a:ext uri="{FF2B5EF4-FFF2-40B4-BE49-F238E27FC236}">
              <a16:creationId xmlns:a16="http://schemas.microsoft.com/office/drawing/2014/main" id="{605F2BF2-74B9-4EC1-B1E9-6FCD7A41001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3" name="Line 7">
          <a:extLst>
            <a:ext uri="{FF2B5EF4-FFF2-40B4-BE49-F238E27FC236}">
              <a16:creationId xmlns:a16="http://schemas.microsoft.com/office/drawing/2014/main" id="{727A675F-E9D9-4184-B125-011817247F0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4" name="Line 7">
          <a:extLst>
            <a:ext uri="{FF2B5EF4-FFF2-40B4-BE49-F238E27FC236}">
              <a16:creationId xmlns:a16="http://schemas.microsoft.com/office/drawing/2014/main" id="{66F43ED5-952B-4A89-BA82-E7C3B1B537D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5" name="Line 7">
          <a:extLst>
            <a:ext uri="{FF2B5EF4-FFF2-40B4-BE49-F238E27FC236}">
              <a16:creationId xmlns:a16="http://schemas.microsoft.com/office/drawing/2014/main" id="{85657B46-CA02-4890-9FB5-84B8AE71866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6" name="Line 7">
          <a:extLst>
            <a:ext uri="{FF2B5EF4-FFF2-40B4-BE49-F238E27FC236}">
              <a16:creationId xmlns:a16="http://schemas.microsoft.com/office/drawing/2014/main" id="{C96482DE-64E3-4F7E-8366-080B57D8CE9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7" name="Line 7">
          <a:extLst>
            <a:ext uri="{FF2B5EF4-FFF2-40B4-BE49-F238E27FC236}">
              <a16:creationId xmlns:a16="http://schemas.microsoft.com/office/drawing/2014/main" id="{5B4DBCD8-5B79-41F2-BAB0-03227B84397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8" name="Line 7">
          <a:extLst>
            <a:ext uri="{FF2B5EF4-FFF2-40B4-BE49-F238E27FC236}">
              <a16:creationId xmlns:a16="http://schemas.microsoft.com/office/drawing/2014/main" id="{10ACEE1D-EA8A-4AF9-BCE3-1F72FCA1075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09" name="Line 7">
          <a:extLst>
            <a:ext uri="{FF2B5EF4-FFF2-40B4-BE49-F238E27FC236}">
              <a16:creationId xmlns:a16="http://schemas.microsoft.com/office/drawing/2014/main" id="{2551C955-19ED-45F8-A3E7-616E263F21B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0" name="Line 7">
          <a:extLst>
            <a:ext uri="{FF2B5EF4-FFF2-40B4-BE49-F238E27FC236}">
              <a16:creationId xmlns:a16="http://schemas.microsoft.com/office/drawing/2014/main" id="{086C3D6C-8964-4C8A-B790-BB4DC32C882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1" name="Line 7">
          <a:extLst>
            <a:ext uri="{FF2B5EF4-FFF2-40B4-BE49-F238E27FC236}">
              <a16:creationId xmlns:a16="http://schemas.microsoft.com/office/drawing/2014/main" id="{AD6DBEF3-3A44-48F3-88D7-86E5FE92A15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2" name="Line 7">
          <a:extLst>
            <a:ext uri="{FF2B5EF4-FFF2-40B4-BE49-F238E27FC236}">
              <a16:creationId xmlns:a16="http://schemas.microsoft.com/office/drawing/2014/main" id="{B8D65F4B-46D4-4ECA-9359-A7E9B1C4A0D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3" name="Line 7">
          <a:extLst>
            <a:ext uri="{FF2B5EF4-FFF2-40B4-BE49-F238E27FC236}">
              <a16:creationId xmlns:a16="http://schemas.microsoft.com/office/drawing/2014/main" id="{C438BE9F-F279-444E-9869-3EC21E852AB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4" name="Line 7">
          <a:extLst>
            <a:ext uri="{FF2B5EF4-FFF2-40B4-BE49-F238E27FC236}">
              <a16:creationId xmlns:a16="http://schemas.microsoft.com/office/drawing/2014/main" id="{A86BD997-50E4-4646-8A73-F7208A26CD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5" name="Line 7">
          <a:extLst>
            <a:ext uri="{FF2B5EF4-FFF2-40B4-BE49-F238E27FC236}">
              <a16:creationId xmlns:a16="http://schemas.microsoft.com/office/drawing/2014/main" id="{DAA5DDC3-D5E8-462A-BA09-B3C0EA4FAD9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6" name="Line 7">
          <a:extLst>
            <a:ext uri="{FF2B5EF4-FFF2-40B4-BE49-F238E27FC236}">
              <a16:creationId xmlns:a16="http://schemas.microsoft.com/office/drawing/2014/main" id="{FE8A020F-9010-464B-9A29-DE8811AB6B0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7" name="Line 7">
          <a:extLst>
            <a:ext uri="{FF2B5EF4-FFF2-40B4-BE49-F238E27FC236}">
              <a16:creationId xmlns:a16="http://schemas.microsoft.com/office/drawing/2014/main" id="{2F0279DE-F4B0-4220-A78F-F48005F66E3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8" name="Line 7">
          <a:extLst>
            <a:ext uri="{FF2B5EF4-FFF2-40B4-BE49-F238E27FC236}">
              <a16:creationId xmlns:a16="http://schemas.microsoft.com/office/drawing/2014/main" id="{D733B6E9-25E1-49A9-A5A2-089A30D3471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19" name="Line 7">
          <a:extLst>
            <a:ext uri="{FF2B5EF4-FFF2-40B4-BE49-F238E27FC236}">
              <a16:creationId xmlns:a16="http://schemas.microsoft.com/office/drawing/2014/main" id="{D84CBEE0-0FCA-4C04-8507-03E1D9E918A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0" name="Line 7">
          <a:extLst>
            <a:ext uri="{FF2B5EF4-FFF2-40B4-BE49-F238E27FC236}">
              <a16:creationId xmlns:a16="http://schemas.microsoft.com/office/drawing/2014/main" id="{42CD310E-1535-4039-8D68-3CB8E7BFD7D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1" name="Line 7">
          <a:extLst>
            <a:ext uri="{FF2B5EF4-FFF2-40B4-BE49-F238E27FC236}">
              <a16:creationId xmlns:a16="http://schemas.microsoft.com/office/drawing/2014/main" id="{EE89F82A-65FE-40FB-AA84-560F4B0173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2" name="Line 7">
          <a:extLst>
            <a:ext uri="{FF2B5EF4-FFF2-40B4-BE49-F238E27FC236}">
              <a16:creationId xmlns:a16="http://schemas.microsoft.com/office/drawing/2014/main" id="{A2A8521A-897D-4343-9037-39977EB9997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3" name="Line 7">
          <a:extLst>
            <a:ext uri="{FF2B5EF4-FFF2-40B4-BE49-F238E27FC236}">
              <a16:creationId xmlns:a16="http://schemas.microsoft.com/office/drawing/2014/main" id="{C72EA2CF-14D5-4124-A5B9-05675C0498D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4" name="Line 7">
          <a:extLst>
            <a:ext uri="{FF2B5EF4-FFF2-40B4-BE49-F238E27FC236}">
              <a16:creationId xmlns:a16="http://schemas.microsoft.com/office/drawing/2014/main" id="{E9ECCC9F-2630-45E5-8346-87B6F0ADE1F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5" name="Line 7">
          <a:extLst>
            <a:ext uri="{FF2B5EF4-FFF2-40B4-BE49-F238E27FC236}">
              <a16:creationId xmlns:a16="http://schemas.microsoft.com/office/drawing/2014/main" id="{43DBA748-603A-4069-A967-12D493501B7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6" name="Line 7">
          <a:extLst>
            <a:ext uri="{FF2B5EF4-FFF2-40B4-BE49-F238E27FC236}">
              <a16:creationId xmlns:a16="http://schemas.microsoft.com/office/drawing/2014/main" id="{7EFF247B-9C7D-4EC3-97ED-6B0FF540B7A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7" name="Line 7">
          <a:extLst>
            <a:ext uri="{FF2B5EF4-FFF2-40B4-BE49-F238E27FC236}">
              <a16:creationId xmlns:a16="http://schemas.microsoft.com/office/drawing/2014/main" id="{25BDDF6E-15FD-4B9C-AD9E-391D3E6C272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8" name="Line 7">
          <a:extLst>
            <a:ext uri="{FF2B5EF4-FFF2-40B4-BE49-F238E27FC236}">
              <a16:creationId xmlns:a16="http://schemas.microsoft.com/office/drawing/2014/main" id="{AF82B714-D6B7-467A-89F0-53FB18479E2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29" name="Line 7">
          <a:extLst>
            <a:ext uri="{FF2B5EF4-FFF2-40B4-BE49-F238E27FC236}">
              <a16:creationId xmlns:a16="http://schemas.microsoft.com/office/drawing/2014/main" id="{9CE66A16-35F8-4457-8DC4-198A3E9AB732}"/>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0" name="Line 7">
          <a:extLst>
            <a:ext uri="{FF2B5EF4-FFF2-40B4-BE49-F238E27FC236}">
              <a16:creationId xmlns:a16="http://schemas.microsoft.com/office/drawing/2014/main" id="{B131F864-E08F-4F12-8FFA-051D3DFEB7B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1" name="Line 7">
          <a:extLst>
            <a:ext uri="{FF2B5EF4-FFF2-40B4-BE49-F238E27FC236}">
              <a16:creationId xmlns:a16="http://schemas.microsoft.com/office/drawing/2014/main" id="{85B1A004-C4D5-4690-A6A1-2505417C023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2" name="Line 7">
          <a:extLst>
            <a:ext uri="{FF2B5EF4-FFF2-40B4-BE49-F238E27FC236}">
              <a16:creationId xmlns:a16="http://schemas.microsoft.com/office/drawing/2014/main" id="{FA3CE83F-FB66-41DB-9048-5BEB860C9BE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3" name="Line 7">
          <a:extLst>
            <a:ext uri="{FF2B5EF4-FFF2-40B4-BE49-F238E27FC236}">
              <a16:creationId xmlns:a16="http://schemas.microsoft.com/office/drawing/2014/main" id="{BDF30400-89D8-47C7-8A70-47A4BFCFFEE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4" name="Line 7">
          <a:extLst>
            <a:ext uri="{FF2B5EF4-FFF2-40B4-BE49-F238E27FC236}">
              <a16:creationId xmlns:a16="http://schemas.microsoft.com/office/drawing/2014/main" id="{8618436F-A997-4A50-851D-5ED19097DAE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5" name="Line 7">
          <a:extLst>
            <a:ext uri="{FF2B5EF4-FFF2-40B4-BE49-F238E27FC236}">
              <a16:creationId xmlns:a16="http://schemas.microsoft.com/office/drawing/2014/main" id="{5D021758-D3CD-47B9-8AAD-BDD96C72BC4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6" name="Line 7">
          <a:extLst>
            <a:ext uri="{FF2B5EF4-FFF2-40B4-BE49-F238E27FC236}">
              <a16:creationId xmlns:a16="http://schemas.microsoft.com/office/drawing/2014/main" id="{DBA697AB-B64F-4DD0-B398-DE0C4E21B59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7" name="Line 7">
          <a:extLst>
            <a:ext uri="{FF2B5EF4-FFF2-40B4-BE49-F238E27FC236}">
              <a16:creationId xmlns:a16="http://schemas.microsoft.com/office/drawing/2014/main" id="{86C312D0-2E09-413D-AD34-C784651B20E3}"/>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8" name="Line 7">
          <a:extLst>
            <a:ext uri="{FF2B5EF4-FFF2-40B4-BE49-F238E27FC236}">
              <a16:creationId xmlns:a16="http://schemas.microsoft.com/office/drawing/2014/main" id="{A7B084F0-3D39-458F-8511-2E955082ED91}"/>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39" name="Line 7">
          <a:extLst>
            <a:ext uri="{FF2B5EF4-FFF2-40B4-BE49-F238E27FC236}">
              <a16:creationId xmlns:a16="http://schemas.microsoft.com/office/drawing/2014/main" id="{3C5CD25E-BD61-42F3-9113-DD5A80CD689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0" name="Line 7">
          <a:extLst>
            <a:ext uri="{FF2B5EF4-FFF2-40B4-BE49-F238E27FC236}">
              <a16:creationId xmlns:a16="http://schemas.microsoft.com/office/drawing/2014/main" id="{39F2203C-2980-46BD-8186-120C0A69EDEB}"/>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1" name="Line 7">
          <a:extLst>
            <a:ext uri="{FF2B5EF4-FFF2-40B4-BE49-F238E27FC236}">
              <a16:creationId xmlns:a16="http://schemas.microsoft.com/office/drawing/2014/main" id="{67E703CC-D3A7-41F9-AC11-4B8BA99B5F7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2" name="Line 7">
          <a:extLst>
            <a:ext uri="{FF2B5EF4-FFF2-40B4-BE49-F238E27FC236}">
              <a16:creationId xmlns:a16="http://schemas.microsoft.com/office/drawing/2014/main" id="{FECE2C00-E079-4838-97B9-525EA30C26F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3" name="Line 7">
          <a:extLst>
            <a:ext uri="{FF2B5EF4-FFF2-40B4-BE49-F238E27FC236}">
              <a16:creationId xmlns:a16="http://schemas.microsoft.com/office/drawing/2014/main" id="{F69A4CAA-C687-4F51-B56F-EB83BA2F47E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4" name="Line 7">
          <a:extLst>
            <a:ext uri="{FF2B5EF4-FFF2-40B4-BE49-F238E27FC236}">
              <a16:creationId xmlns:a16="http://schemas.microsoft.com/office/drawing/2014/main" id="{6BE3BD55-B756-4E50-8E1A-A6B38460782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5" name="Line 7">
          <a:extLst>
            <a:ext uri="{FF2B5EF4-FFF2-40B4-BE49-F238E27FC236}">
              <a16:creationId xmlns:a16="http://schemas.microsoft.com/office/drawing/2014/main" id="{C990D67F-C679-4051-8FF1-3F905891E799}"/>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6" name="Line 7">
          <a:extLst>
            <a:ext uri="{FF2B5EF4-FFF2-40B4-BE49-F238E27FC236}">
              <a16:creationId xmlns:a16="http://schemas.microsoft.com/office/drawing/2014/main" id="{5CE641D0-CBF4-4D88-8AE4-16B5118B581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7" name="Line 7">
          <a:extLst>
            <a:ext uri="{FF2B5EF4-FFF2-40B4-BE49-F238E27FC236}">
              <a16:creationId xmlns:a16="http://schemas.microsoft.com/office/drawing/2014/main" id="{04379AD5-0AEA-4C58-A97B-D5127BFA68C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8" name="Line 7">
          <a:extLst>
            <a:ext uri="{FF2B5EF4-FFF2-40B4-BE49-F238E27FC236}">
              <a16:creationId xmlns:a16="http://schemas.microsoft.com/office/drawing/2014/main" id="{B7BA780C-990B-4CF7-9FC1-F9B5B987E8A8}"/>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49" name="Line 7">
          <a:extLst>
            <a:ext uri="{FF2B5EF4-FFF2-40B4-BE49-F238E27FC236}">
              <a16:creationId xmlns:a16="http://schemas.microsoft.com/office/drawing/2014/main" id="{432780EA-D8F7-4FA0-B170-8C3A5677940D}"/>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0" name="Line 7">
          <a:extLst>
            <a:ext uri="{FF2B5EF4-FFF2-40B4-BE49-F238E27FC236}">
              <a16:creationId xmlns:a16="http://schemas.microsoft.com/office/drawing/2014/main" id="{C08CF89F-7FF9-4B57-AF06-27D9A182AA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1" name="Line 7">
          <a:extLst>
            <a:ext uri="{FF2B5EF4-FFF2-40B4-BE49-F238E27FC236}">
              <a16:creationId xmlns:a16="http://schemas.microsoft.com/office/drawing/2014/main" id="{283409C0-8261-4268-9E3E-7535C86ADDAA}"/>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37</xdr:row>
      <xdr:rowOff>0</xdr:rowOff>
    </xdr:from>
    <xdr:to>
      <xdr:col>9</xdr:col>
      <xdr:colOff>323850</xdr:colOff>
      <xdr:row>37</xdr:row>
      <xdr:rowOff>0</xdr:rowOff>
    </xdr:to>
    <xdr:sp macro="" textlink="">
      <xdr:nvSpPr>
        <xdr:cNvPr id="752" name="Line 7">
          <a:extLst>
            <a:ext uri="{FF2B5EF4-FFF2-40B4-BE49-F238E27FC236}">
              <a16:creationId xmlns:a16="http://schemas.microsoft.com/office/drawing/2014/main" id="{5FB191FE-7FE6-4FC2-806D-1EB73C1E2EDC}"/>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3" name="Line 7">
          <a:extLst>
            <a:ext uri="{FF2B5EF4-FFF2-40B4-BE49-F238E27FC236}">
              <a16:creationId xmlns:a16="http://schemas.microsoft.com/office/drawing/2014/main" id="{65D04CC4-9BB6-4846-B0AA-BD642A5E1DF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4" name="Line 7">
          <a:extLst>
            <a:ext uri="{FF2B5EF4-FFF2-40B4-BE49-F238E27FC236}">
              <a16:creationId xmlns:a16="http://schemas.microsoft.com/office/drawing/2014/main" id="{2236F991-A65E-4AFE-9319-CE0E703BF67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5" name="Line 7">
          <a:extLst>
            <a:ext uri="{FF2B5EF4-FFF2-40B4-BE49-F238E27FC236}">
              <a16:creationId xmlns:a16="http://schemas.microsoft.com/office/drawing/2014/main" id="{4D9356CE-F18B-4E23-9F34-B4C6AB7E576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6" name="Line 7">
          <a:extLst>
            <a:ext uri="{FF2B5EF4-FFF2-40B4-BE49-F238E27FC236}">
              <a16:creationId xmlns:a16="http://schemas.microsoft.com/office/drawing/2014/main" id="{CB423673-973A-4930-8621-F2F51969D6B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7" name="Line 7">
          <a:extLst>
            <a:ext uri="{FF2B5EF4-FFF2-40B4-BE49-F238E27FC236}">
              <a16:creationId xmlns:a16="http://schemas.microsoft.com/office/drawing/2014/main" id="{2B9E775F-AE0A-4C65-B130-3BDAEB16AEBE}"/>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8" name="Line 7">
          <a:extLst>
            <a:ext uri="{FF2B5EF4-FFF2-40B4-BE49-F238E27FC236}">
              <a16:creationId xmlns:a16="http://schemas.microsoft.com/office/drawing/2014/main" id="{477892D2-E01C-4692-A2E7-B7905D72015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59" name="Line 7">
          <a:extLst>
            <a:ext uri="{FF2B5EF4-FFF2-40B4-BE49-F238E27FC236}">
              <a16:creationId xmlns:a16="http://schemas.microsoft.com/office/drawing/2014/main" id="{39338EC3-4EA4-4B96-9646-B813A89B057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0" name="Line 7">
          <a:extLst>
            <a:ext uri="{FF2B5EF4-FFF2-40B4-BE49-F238E27FC236}">
              <a16:creationId xmlns:a16="http://schemas.microsoft.com/office/drawing/2014/main" id="{D4F1EA6C-7FA2-45C0-8C0D-DAE76BE82A4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1" name="Line 7">
          <a:extLst>
            <a:ext uri="{FF2B5EF4-FFF2-40B4-BE49-F238E27FC236}">
              <a16:creationId xmlns:a16="http://schemas.microsoft.com/office/drawing/2014/main" id="{04BD1B90-A529-4CE1-A208-9944AFB7571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2" name="Line 7">
          <a:extLst>
            <a:ext uri="{FF2B5EF4-FFF2-40B4-BE49-F238E27FC236}">
              <a16:creationId xmlns:a16="http://schemas.microsoft.com/office/drawing/2014/main" id="{F891EF9A-3762-4F3D-A398-1973F261C8C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3" name="Line 7">
          <a:extLst>
            <a:ext uri="{FF2B5EF4-FFF2-40B4-BE49-F238E27FC236}">
              <a16:creationId xmlns:a16="http://schemas.microsoft.com/office/drawing/2014/main" id="{0B0DD727-9432-4AA9-AE22-4790A31F8E7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4" name="Line 7">
          <a:extLst>
            <a:ext uri="{FF2B5EF4-FFF2-40B4-BE49-F238E27FC236}">
              <a16:creationId xmlns:a16="http://schemas.microsoft.com/office/drawing/2014/main" id="{2949ADC6-D51A-41DA-951D-967DA3F216C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5" name="Line 7">
          <a:extLst>
            <a:ext uri="{FF2B5EF4-FFF2-40B4-BE49-F238E27FC236}">
              <a16:creationId xmlns:a16="http://schemas.microsoft.com/office/drawing/2014/main" id="{17345AD5-AAE7-48A4-85DE-AF5C7DDC606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6" name="Line 7">
          <a:extLst>
            <a:ext uri="{FF2B5EF4-FFF2-40B4-BE49-F238E27FC236}">
              <a16:creationId xmlns:a16="http://schemas.microsoft.com/office/drawing/2014/main" id="{F0DFFC33-7000-4F3E-997A-4ECACADD3364}"/>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7" name="Line 7">
          <a:extLst>
            <a:ext uri="{FF2B5EF4-FFF2-40B4-BE49-F238E27FC236}">
              <a16:creationId xmlns:a16="http://schemas.microsoft.com/office/drawing/2014/main" id="{770AFFAB-914D-4897-B9B4-229D3F1B4D0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8" name="Line 7">
          <a:extLst>
            <a:ext uri="{FF2B5EF4-FFF2-40B4-BE49-F238E27FC236}">
              <a16:creationId xmlns:a16="http://schemas.microsoft.com/office/drawing/2014/main" id="{8B4FFF2E-096E-45CD-AD7D-3D545B80A4B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69" name="Line 7">
          <a:extLst>
            <a:ext uri="{FF2B5EF4-FFF2-40B4-BE49-F238E27FC236}">
              <a16:creationId xmlns:a16="http://schemas.microsoft.com/office/drawing/2014/main" id="{20EFED19-3C91-4E4C-B3BD-E7AF96CB357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0" name="Line 7">
          <a:extLst>
            <a:ext uri="{FF2B5EF4-FFF2-40B4-BE49-F238E27FC236}">
              <a16:creationId xmlns:a16="http://schemas.microsoft.com/office/drawing/2014/main" id="{CCBBAC43-A3F1-4E4B-B843-2D623CC71DF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1" name="Line 7">
          <a:extLst>
            <a:ext uri="{FF2B5EF4-FFF2-40B4-BE49-F238E27FC236}">
              <a16:creationId xmlns:a16="http://schemas.microsoft.com/office/drawing/2014/main" id="{514E61F8-6873-48C0-BC68-1D80D7D7338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2" name="Line 7">
          <a:extLst>
            <a:ext uri="{FF2B5EF4-FFF2-40B4-BE49-F238E27FC236}">
              <a16:creationId xmlns:a16="http://schemas.microsoft.com/office/drawing/2014/main" id="{A0DC14C2-4878-41D8-AC84-D01ACCB6001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3" name="Line 7">
          <a:extLst>
            <a:ext uri="{FF2B5EF4-FFF2-40B4-BE49-F238E27FC236}">
              <a16:creationId xmlns:a16="http://schemas.microsoft.com/office/drawing/2014/main" id="{B79A0852-48A3-481D-9B22-CFC19BA2289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4" name="Line 7">
          <a:extLst>
            <a:ext uri="{FF2B5EF4-FFF2-40B4-BE49-F238E27FC236}">
              <a16:creationId xmlns:a16="http://schemas.microsoft.com/office/drawing/2014/main" id="{96AAF873-248C-47BC-B15B-23E3E6258B8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5" name="Line 7">
          <a:extLst>
            <a:ext uri="{FF2B5EF4-FFF2-40B4-BE49-F238E27FC236}">
              <a16:creationId xmlns:a16="http://schemas.microsoft.com/office/drawing/2014/main" id="{F0F4F7AD-3841-4E83-B591-1745071093B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6" name="Line 7">
          <a:extLst>
            <a:ext uri="{FF2B5EF4-FFF2-40B4-BE49-F238E27FC236}">
              <a16:creationId xmlns:a16="http://schemas.microsoft.com/office/drawing/2014/main" id="{53954A20-9BA1-402E-84AD-19D72CC4365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7" name="Line 7">
          <a:extLst>
            <a:ext uri="{FF2B5EF4-FFF2-40B4-BE49-F238E27FC236}">
              <a16:creationId xmlns:a16="http://schemas.microsoft.com/office/drawing/2014/main" id="{08ECF765-0D8D-4B95-860C-6C961E255FD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8" name="Line 7">
          <a:extLst>
            <a:ext uri="{FF2B5EF4-FFF2-40B4-BE49-F238E27FC236}">
              <a16:creationId xmlns:a16="http://schemas.microsoft.com/office/drawing/2014/main" id="{A876500B-26D2-40CC-8DB7-683FD55E224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79" name="Line 7">
          <a:extLst>
            <a:ext uri="{FF2B5EF4-FFF2-40B4-BE49-F238E27FC236}">
              <a16:creationId xmlns:a16="http://schemas.microsoft.com/office/drawing/2014/main" id="{A09D1806-638F-44C7-9B20-B0964B407B50}"/>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0" name="Line 7">
          <a:extLst>
            <a:ext uri="{FF2B5EF4-FFF2-40B4-BE49-F238E27FC236}">
              <a16:creationId xmlns:a16="http://schemas.microsoft.com/office/drawing/2014/main" id="{4CB006AD-6DCB-44DA-964A-1539482436C2}"/>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1" name="Line 7">
          <a:extLst>
            <a:ext uri="{FF2B5EF4-FFF2-40B4-BE49-F238E27FC236}">
              <a16:creationId xmlns:a16="http://schemas.microsoft.com/office/drawing/2014/main" id="{39CB3A38-A270-4509-9B45-4B136898E815}"/>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2" name="Line 7">
          <a:extLst>
            <a:ext uri="{FF2B5EF4-FFF2-40B4-BE49-F238E27FC236}">
              <a16:creationId xmlns:a16="http://schemas.microsoft.com/office/drawing/2014/main" id="{02A389AA-89A9-4B14-B7BE-029C22D5392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3" name="Line 7">
          <a:extLst>
            <a:ext uri="{FF2B5EF4-FFF2-40B4-BE49-F238E27FC236}">
              <a16:creationId xmlns:a16="http://schemas.microsoft.com/office/drawing/2014/main" id="{FDFE2F1E-2ABD-4678-9385-C05B7DB41B3F}"/>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4" name="Line 7">
          <a:extLst>
            <a:ext uri="{FF2B5EF4-FFF2-40B4-BE49-F238E27FC236}">
              <a16:creationId xmlns:a16="http://schemas.microsoft.com/office/drawing/2014/main" id="{41528E0F-9C29-4397-8D6A-C8390DF44FB6}"/>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5" name="Line 7">
          <a:extLst>
            <a:ext uri="{FF2B5EF4-FFF2-40B4-BE49-F238E27FC236}">
              <a16:creationId xmlns:a16="http://schemas.microsoft.com/office/drawing/2014/main" id="{4E55B246-A861-41EF-9A8A-C9A305E26469}"/>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6" name="Line 7">
          <a:extLst>
            <a:ext uri="{FF2B5EF4-FFF2-40B4-BE49-F238E27FC236}">
              <a16:creationId xmlns:a16="http://schemas.microsoft.com/office/drawing/2014/main" id="{B58C9F40-F0F9-4A56-BDC5-D2AE25FA5BCA}"/>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7" name="Line 7">
          <a:extLst>
            <a:ext uri="{FF2B5EF4-FFF2-40B4-BE49-F238E27FC236}">
              <a16:creationId xmlns:a16="http://schemas.microsoft.com/office/drawing/2014/main" id="{11CAD037-F854-432E-B741-555AA83EA04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8" name="Line 7">
          <a:extLst>
            <a:ext uri="{FF2B5EF4-FFF2-40B4-BE49-F238E27FC236}">
              <a16:creationId xmlns:a16="http://schemas.microsoft.com/office/drawing/2014/main" id="{07174DA0-B51F-4D7F-A71E-96A9012343A7}"/>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89" name="Line 7">
          <a:extLst>
            <a:ext uri="{FF2B5EF4-FFF2-40B4-BE49-F238E27FC236}">
              <a16:creationId xmlns:a16="http://schemas.microsoft.com/office/drawing/2014/main" id="{075BBA24-435A-4F87-890B-A9DF79145D8B}"/>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0" name="Line 7">
          <a:extLst>
            <a:ext uri="{FF2B5EF4-FFF2-40B4-BE49-F238E27FC236}">
              <a16:creationId xmlns:a16="http://schemas.microsoft.com/office/drawing/2014/main" id="{3A14183A-F3DF-4225-8366-94B5FBB2136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1" name="Line 7">
          <a:extLst>
            <a:ext uri="{FF2B5EF4-FFF2-40B4-BE49-F238E27FC236}">
              <a16:creationId xmlns:a16="http://schemas.microsoft.com/office/drawing/2014/main" id="{745F4DE7-067F-4224-85E3-108B2777283C}"/>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2" name="Line 7">
          <a:extLst>
            <a:ext uri="{FF2B5EF4-FFF2-40B4-BE49-F238E27FC236}">
              <a16:creationId xmlns:a16="http://schemas.microsoft.com/office/drawing/2014/main" id="{C6B1B4B9-4C25-4287-BCF8-9CC0857589F3}"/>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3" name="Line 7">
          <a:extLst>
            <a:ext uri="{FF2B5EF4-FFF2-40B4-BE49-F238E27FC236}">
              <a16:creationId xmlns:a16="http://schemas.microsoft.com/office/drawing/2014/main" id="{02C51F77-A6C8-4873-9EF1-5E1EE7A37E31}"/>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4" name="Line 7">
          <a:extLst>
            <a:ext uri="{FF2B5EF4-FFF2-40B4-BE49-F238E27FC236}">
              <a16:creationId xmlns:a16="http://schemas.microsoft.com/office/drawing/2014/main" id="{2141EE9F-32E7-4051-A4FA-33BFFD101A2D}"/>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5" name="Line 7">
          <a:extLst>
            <a:ext uri="{FF2B5EF4-FFF2-40B4-BE49-F238E27FC236}">
              <a16:creationId xmlns:a16="http://schemas.microsoft.com/office/drawing/2014/main" id="{5EDF7F73-9F0A-4872-88A2-5DA8EBDD5F6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41</xdr:row>
      <xdr:rowOff>0</xdr:rowOff>
    </xdr:from>
    <xdr:to>
      <xdr:col>3</xdr:col>
      <xdr:colOff>323850</xdr:colOff>
      <xdr:row>41</xdr:row>
      <xdr:rowOff>0</xdr:rowOff>
    </xdr:to>
    <xdr:sp macro="" textlink="">
      <xdr:nvSpPr>
        <xdr:cNvPr id="796" name="Line 7">
          <a:extLst>
            <a:ext uri="{FF2B5EF4-FFF2-40B4-BE49-F238E27FC236}">
              <a16:creationId xmlns:a16="http://schemas.microsoft.com/office/drawing/2014/main" id="{7CC88F86-0ECD-412E-A32B-CDF10C77BD38}"/>
            </a:ext>
          </a:extLst>
        </xdr:cNvPr>
        <xdr:cNvSpPr>
          <a:spLocks noChangeShapeType="1"/>
        </xdr:cNvSpPr>
      </xdr:nvSpPr>
      <xdr:spPr bwMode="auto">
        <a:xfrm>
          <a:off x="876300" y="491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7" name="Line 7">
          <a:extLst>
            <a:ext uri="{FF2B5EF4-FFF2-40B4-BE49-F238E27FC236}">
              <a16:creationId xmlns:a16="http://schemas.microsoft.com/office/drawing/2014/main" id="{47C62725-5A28-437A-A818-8148066F9CC6}"/>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8" name="Line 7">
          <a:extLst>
            <a:ext uri="{FF2B5EF4-FFF2-40B4-BE49-F238E27FC236}">
              <a16:creationId xmlns:a16="http://schemas.microsoft.com/office/drawing/2014/main" id="{A45BDF11-D668-4FC4-9E41-4FFEA9E7250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799" name="Line 7">
          <a:extLst>
            <a:ext uri="{FF2B5EF4-FFF2-40B4-BE49-F238E27FC236}">
              <a16:creationId xmlns:a16="http://schemas.microsoft.com/office/drawing/2014/main" id="{C27DE47A-C3D0-4BA8-B4D4-8D8B2B5A6AC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0" name="Line 7">
          <a:extLst>
            <a:ext uri="{FF2B5EF4-FFF2-40B4-BE49-F238E27FC236}">
              <a16:creationId xmlns:a16="http://schemas.microsoft.com/office/drawing/2014/main" id="{D80F7F02-17EE-4D93-A1EC-C4B5C3CED0E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1" name="Line 7">
          <a:extLst>
            <a:ext uri="{FF2B5EF4-FFF2-40B4-BE49-F238E27FC236}">
              <a16:creationId xmlns:a16="http://schemas.microsoft.com/office/drawing/2014/main" id="{A46E80A8-21A5-473B-BB4D-A636EC9818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2" name="Line 7">
          <a:extLst>
            <a:ext uri="{FF2B5EF4-FFF2-40B4-BE49-F238E27FC236}">
              <a16:creationId xmlns:a16="http://schemas.microsoft.com/office/drawing/2014/main" id="{3B6C5E32-842F-4843-A030-C3920EC0D40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3" name="Line 7">
          <a:extLst>
            <a:ext uri="{FF2B5EF4-FFF2-40B4-BE49-F238E27FC236}">
              <a16:creationId xmlns:a16="http://schemas.microsoft.com/office/drawing/2014/main" id="{68989510-82B1-41E4-883C-77EB1A9F6B2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4" name="Line 7">
          <a:extLst>
            <a:ext uri="{FF2B5EF4-FFF2-40B4-BE49-F238E27FC236}">
              <a16:creationId xmlns:a16="http://schemas.microsoft.com/office/drawing/2014/main" id="{04FD2DA7-8095-4DB2-910D-F3DEE984830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5" name="Line 7">
          <a:extLst>
            <a:ext uri="{FF2B5EF4-FFF2-40B4-BE49-F238E27FC236}">
              <a16:creationId xmlns:a16="http://schemas.microsoft.com/office/drawing/2014/main" id="{44B793C0-70E3-42CD-B665-A6D3390155B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6" name="Line 7">
          <a:extLst>
            <a:ext uri="{FF2B5EF4-FFF2-40B4-BE49-F238E27FC236}">
              <a16:creationId xmlns:a16="http://schemas.microsoft.com/office/drawing/2014/main" id="{2D7BE669-EA5C-4ABE-9A95-524BB322F7A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7" name="Line 7">
          <a:extLst>
            <a:ext uri="{FF2B5EF4-FFF2-40B4-BE49-F238E27FC236}">
              <a16:creationId xmlns:a16="http://schemas.microsoft.com/office/drawing/2014/main" id="{FB179ECB-BA0E-4019-BDA1-AB7349A7788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8" name="Line 7">
          <a:extLst>
            <a:ext uri="{FF2B5EF4-FFF2-40B4-BE49-F238E27FC236}">
              <a16:creationId xmlns:a16="http://schemas.microsoft.com/office/drawing/2014/main" id="{96DB8299-9852-481E-B79D-502A3AFBDECB}"/>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09" name="Line 7">
          <a:extLst>
            <a:ext uri="{FF2B5EF4-FFF2-40B4-BE49-F238E27FC236}">
              <a16:creationId xmlns:a16="http://schemas.microsoft.com/office/drawing/2014/main" id="{310F47D1-3E69-4A01-8CC5-4AC3B65D7AB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0" name="Line 7">
          <a:extLst>
            <a:ext uri="{FF2B5EF4-FFF2-40B4-BE49-F238E27FC236}">
              <a16:creationId xmlns:a16="http://schemas.microsoft.com/office/drawing/2014/main" id="{097F0C08-078D-4C32-B829-29B3042F3D2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1" name="Line 7">
          <a:extLst>
            <a:ext uri="{FF2B5EF4-FFF2-40B4-BE49-F238E27FC236}">
              <a16:creationId xmlns:a16="http://schemas.microsoft.com/office/drawing/2014/main" id="{90BA6225-AEF6-40A6-908F-285EC4DC96A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2" name="Line 7">
          <a:extLst>
            <a:ext uri="{FF2B5EF4-FFF2-40B4-BE49-F238E27FC236}">
              <a16:creationId xmlns:a16="http://schemas.microsoft.com/office/drawing/2014/main" id="{607249E7-8154-4500-BB5C-AF591519FDB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3" name="Line 7">
          <a:extLst>
            <a:ext uri="{FF2B5EF4-FFF2-40B4-BE49-F238E27FC236}">
              <a16:creationId xmlns:a16="http://schemas.microsoft.com/office/drawing/2014/main" id="{DBB632D2-C88D-4C1F-8AD0-46FADDED5B4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4" name="Line 7">
          <a:extLst>
            <a:ext uri="{FF2B5EF4-FFF2-40B4-BE49-F238E27FC236}">
              <a16:creationId xmlns:a16="http://schemas.microsoft.com/office/drawing/2014/main" id="{0C85C01A-8572-4AC2-8DBF-0C338B270F98}"/>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5" name="Line 7">
          <a:extLst>
            <a:ext uri="{FF2B5EF4-FFF2-40B4-BE49-F238E27FC236}">
              <a16:creationId xmlns:a16="http://schemas.microsoft.com/office/drawing/2014/main" id="{48FC16AF-3279-4D82-8405-003C8A0BF7C1}"/>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6" name="Line 7">
          <a:extLst>
            <a:ext uri="{FF2B5EF4-FFF2-40B4-BE49-F238E27FC236}">
              <a16:creationId xmlns:a16="http://schemas.microsoft.com/office/drawing/2014/main" id="{9141CD78-A1DA-41D5-BAB6-7F554FE4167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7" name="Line 7">
          <a:extLst>
            <a:ext uri="{FF2B5EF4-FFF2-40B4-BE49-F238E27FC236}">
              <a16:creationId xmlns:a16="http://schemas.microsoft.com/office/drawing/2014/main" id="{FB3FA868-02BD-4B7B-9BA4-D5AD063737B4}"/>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8" name="Line 7">
          <a:extLst>
            <a:ext uri="{FF2B5EF4-FFF2-40B4-BE49-F238E27FC236}">
              <a16:creationId xmlns:a16="http://schemas.microsoft.com/office/drawing/2014/main" id="{D27738C4-60F8-4274-9056-F5A86D45B243}"/>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19" name="Line 7">
          <a:extLst>
            <a:ext uri="{FF2B5EF4-FFF2-40B4-BE49-F238E27FC236}">
              <a16:creationId xmlns:a16="http://schemas.microsoft.com/office/drawing/2014/main" id="{0E242552-6842-4FEF-8EEC-4E7FCE596719}"/>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0" name="Line 7">
          <a:extLst>
            <a:ext uri="{FF2B5EF4-FFF2-40B4-BE49-F238E27FC236}">
              <a16:creationId xmlns:a16="http://schemas.microsoft.com/office/drawing/2014/main" id="{A05975A5-BFC1-4A4E-804B-7CDEEDD8B55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1" name="Line 7">
          <a:extLst>
            <a:ext uri="{FF2B5EF4-FFF2-40B4-BE49-F238E27FC236}">
              <a16:creationId xmlns:a16="http://schemas.microsoft.com/office/drawing/2014/main" id="{1470D014-CDEB-46F8-843F-6EA96AF8C4D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2" name="Line 7">
          <a:extLst>
            <a:ext uri="{FF2B5EF4-FFF2-40B4-BE49-F238E27FC236}">
              <a16:creationId xmlns:a16="http://schemas.microsoft.com/office/drawing/2014/main" id="{FFFE79E5-94D6-4618-B583-EAE3BE4F3ED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3" name="Line 7">
          <a:extLst>
            <a:ext uri="{FF2B5EF4-FFF2-40B4-BE49-F238E27FC236}">
              <a16:creationId xmlns:a16="http://schemas.microsoft.com/office/drawing/2014/main" id="{2B6BD0E6-3A4E-4A29-A2DD-A8544E06D25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4" name="Line 7">
          <a:extLst>
            <a:ext uri="{FF2B5EF4-FFF2-40B4-BE49-F238E27FC236}">
              <a16:creationId xmlns:a16="http://schemas.microsoft.com/office/drawing/2014/main" id="{609DE394-2EB5-4BAA-9831-C1DB4890CDDC}"/>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5" name="Line 7">
          <a:extLst>
            <a:ext uri="{FF2B5EF4-FFF2-40B4-BE49-F238E27FC236}">
              <a16:creationId xmlns:a16="http://schemas.microsoft.com/office/drawing/2014/main" id="{DCD861C8-567F-4FFB-9F2A-BB7E96B43B3F}"/>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6" name="Line 7">
          <a:extLst>
            <a:ext uri="{FF2B5EF4-FFF2-40B4-BE49-F238E27FC236}">
              <a16:creationId xmlns:a16="http://schemas.microsoft.com/office/drawing/2014/main" id="{8E1EAB01-4E23-49C8-855D-FA2019A6EC20}"/>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7" name="Line 7">
          <a:extLst>
            <a:ext uri="{FF2B5EF4-FFF2-40B4-BE49-F238E27FC236}">
              <a16:creationId xmlns:a16="http://schemas.microsoft.com/office/drawing/2014/main" id="{4FC98E3C-BCF0-4753-AA9E-06A7F554E69A}"/>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8" name="Line 7">
          <a:extLst>
            <a:ext uri="{FF2B5EF4-FFF2-40B4-BE49-F238E27FC236}">
              <a16:creationId xmlns:a16="http://schemas.microsoft.com/office/drawing/2014/main" id="{3D7F8B66-0CE8-4BE7-A332-A25EB3189325}"/>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29" name="Line 7">
          <a:extLst>
            <a:ext uri="{FF2B5EF4-FFF2-40B4-BE49-F238E27FC236}">
              <a16:creationId xmlns:a16="http://schemas.microsoft.com/office/drawing/2014/main" id="{73F755A5-5CD7-4AD4-9838-BB2457A5553E}"/>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0" name="Line 7">
          <a:extLst>
            <a:ext uri="{FF2B5EF4-FFF2-40B4-BE49-F238E27FC236}">
              <a16:creationId xmlns:a16="http://schemas.microsoft.com/office/drawing/2014/main" id="{611FB72B-FF91-4366-934D-1A434FB6AA8D}"/>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71</xdr:row>
      <xdr:rowOff>0</xdr:rowOff>
    </xdr:from>
    <xdr:to>
      <xdr:col>3</xdr:col>
      <xdr:colOff>323850</xdr:colOff>
      <xdr:row>71</xdr:row>
      <xdr:rowOff>0</xdr:rowOff>
    </xdr:to>
    <xdr:sp macro="" textlink="">
      <xdr:nvSpPr>
        <xdr:cNvPr id="831" name="Line 7">
          <a:extLst>
            <a:ext uri="{FF2B5EF4-FFF2-40B4-BE49-F238E27FC236}">
              <a16:creationId xmlns:a16="http://schemas.microsoft.com/office/drawing/2014/main" id="{70E0D06E-D4B0-42CF-BCC7-90D3E00B2552}"/>
            </a:ext>
          </a:extLst>
        </xdr:cNvPr>
        <xdr:cNvSpPr>
          <a:spLocks noChangeShapeType="1"/>
        </xdr:cNvSpPr>
      </xdr:nvSpPr>
      <xdr:spPr bwMode="auto">
        <a:xfrm>
          <a:off x="876300" y="1051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2" name="Line 7">
          <a:extLst>
            <a:ext uri="{FF2B5EF4-FFF2-40B4-BE49-F238E27FC236}">
              <a16:creationId xmlns:a16="http://schemas.microsoft.com/office/drawing/2014/main" id="{59908192-9999-4388-BF00-DF81D9D05F3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3" name="Line 7">
          <a:extLst>
            <a:ext uri="{FF2B5EF4-FFF2-40B4-BE49-F238E27FC236}">
              <a16:creationId xmlns:a16="http://schemas.microsoft.com/office/drawing/2014/main" id="{F6E12B22-DA7E-48BD-B17E-BE993711353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4" name="Line 7">
          <a:extLst>
            <a:ext uri="{FF2B5EF4-FFF2-40B4-BE49-F238E27FC236}">
              <a16:creationId xmlns:a16="http://schemas.microsoft.com/office/drawing/2014/main" id="{A498B721-9E99-45CD-9D00-DFA5EB12D0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5" name="Line 7">
          <a:extLst>
            <a:ext uri="{FF2B5EF4-FFF2-40B4-BE49-F238E27FC236}">
              <a16:creationId xmlns:a16="http://schemas.microsoft.com/office/drawing/2014/main" id="{D383E1AB-EB6F-4FDC-B43B-2812ADD8257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6" name="Line 7">
          <a:extLst>
            <a:ext uri="{FF2B5EF4-FFF2-40B4-BE49-F238E27FC236}">
              <a16:creationId xmlns:a16="http://schemas.microsoft.com/office/drawing/2014/main" id="{2B77D487-A8F1-4CD7-8805-902163CA3F9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7" name="Line 7">
          <a:extLst>
            <a:ext uri="{FF2B5EF4-FFF2-40B4-BE49-F238E27FC236}">
              <a16:creationId xmlns:a16="http://schemas.microsoft.com/office/drawing/2014/main" id="{D6A88840-AE91-47BC-9D34-8E6EC95B407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8" name="Line 7">
          <a:extLst>
            <a:ext uri="{FF2B5EF4-FFF2-40B4-BE49-F238E27FC236}">
              <a16:creationId xmlns:a16="http://schemas.microsoft.com/office/drawing/2014/main" id="{51994130-9B0C-4C26-B5F6-1924201CD2DE}"/>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39" name="Line 7">
          <a:extLst>
            <a:ext uri="{FF2B5EF4-FFF2-40B4-BE49-F238E27FC236}">
              <a16:creationId xmlns:a16="http://schemas.microsoft.com/office/drawing/2014/main" id="{8751E3D8-86C4-4592-B456-107832FBD1C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0" name="Line 7">
          <a:extLst>
            <a:ext uri="{FF2B5EF4-FFF2-40B4-BE49-F238E27FC236}">
              <a16:creationId xmlns:a16="http://schemas.microsoft.com/office/drawing/2014/main" id="{9D5EAF4F-9A07-4709-8E57-C2D9C1C788D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1" name="Line 7">
          <a:extLst>
            <a:ext uri="{FF2B5EF4-FFF2-40B4-BE49-F238E27FC236}">
              <a16:creationId xmlns:a16="http://schemas.microsoft.com/office/drawing/2014/main" id="{4B6636CB-B20B-4BC3-A582-C6DCC93DED0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2" name="Line 7">
          <a:extLst>
            <a:ext uri="{FF2B5EF4-FFF2-40B4-BE49-F238E27FC236}">
              <a16:creationId xmlns:a16="http://schemas.microsoft.com/office/drawing/2014/main" id="{53F49C7A-C89E-480E-8ED4-6A1A42E53CE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3" name="Line 7">
          <a:extLst>
            <a:ext uri="{FF2B5EF4-FFF2-40B4-BE49-F238E27FC236}">
              <a16:creationId xmlns:a16="http://schemas.microsoft.com/office/drawing/2014/main" id="{1C86DC43-CD10-4615-A8CE-D0130694725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4" name="Line 7">
          <a:extLst>
            <a:ext uri="{FF2B5EF4-FFF2-40B4-BE49-F238E27FC236}">
              <a16:creationId xmlns:a16="http://schemas.microsoft.com/office/drawing/2014/main" id="{8ECF600A-2A71-4FAB-87DD-D30784642C0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5" name="Line 7">
          <a:extLst>
            <a:ext uri="{FF2B5EF4-FFF2-40B4-BE49-F238E27FC236}">
              <a16:creationId xmlns:a16="http://schemas.microsoft.com/office/drawing/2014/main" id="{3FDE7936-5BBB-4C5B-8466-E334F2AB809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6" name="Line 7">
          <a:extLst>
            <a:ext uri="{FF2B5EF4-FFF2-40B4-BE49-F238E27FC236}">
              <a16:creationId xmlns:a16="http://schemas.microsoft.com/office/drawing/2014/main" id="{9B101FA2-95C4-4996-95FC-66D0A3A1D19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7" name="Line 7">
          <a:extLst>
            <a:ext uri="{FF2B5EF4-FFF2-40B4-BE49-F238E27FC236}">
              <a16:creationId xmlns:a16="http://schemas.microsoft.com/office/drawing/2014/main" id="{9AFC6A22-AA83-4807-BA45-03294690D1C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8" name="Line 7">
          <a:extLst>
            <a:ext uri="{FF2B5EF4-FFF2-40B4-BE49-F238E27FC236}">
              <a16:creationId xmlns:a16="http://schemas.microsoft.com/office/drawing/2014/main" id="{118F7551-A233-4025-B833-FD3F6479351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49" name="Line 7">
          <a:extLst>
            <a:ext uri="{FF2B5EF4-FFF2-40B4-BE49-F238E27FC236}">
              <a16:creationId xmlns:a16="http://schemas.microsoft.com/office/drawing/2014/main" id="{D3555240-743F-42F7-A9E0-9BF01E29980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0" name="Line 7">
          <a:extLst>
            <a:ext uri="{FF2B5EF4-FFF2-40B4-BE49-F238E27FC236}">
              <a16:creationId xmlns:a16="http://schemas.microsoft.com/office/drawing/2014/main" id="{B47B588D-6860-4671-B8C5-07544B213C73}"/>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1" name="Line 7">
          <a:extLst>
            <a:ext uri="{FF2B5EF4-FFF2-40B4-BE49-F238E27FC236}">
              <a16:creationId xmlns:a16="http://schemas.microsoft.com/office/drawing/2014/main" id="{8E8F4EB7-CC3B-4309-ADB4-609A6A4CE38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2" name="Line 7">
          <a:extLst>
            <a:ext uri="{FF2B5EF4-FFF2-40B4-BE49-F238E27FC236}">
              <a16:creationId xmlns:a16="http://schemas.microsoft.com/office/drawing/2014/main" id="{C9B4B45C-9B53-4093-A9BF-0F0B5BC0086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3" name="Line 7">
          <a:extLst>
            <a:ext uri="{FF2B5EF4-FFF2-40B4-BE49-F238E27FC236}">
              <a16:creationId xmlns:a16="http://schemas.microsoft.com/office/drawing/2014/main" id="{9575429D-4ACC-4527-AFD9-A209CA5F0D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4" name="Line 7">
          <a:extLst>
            <a:ext uri="{FF2B5EF4-FFF2-40B4-BE49-F238E27FC236}">
              <a16:creationId xmlns:a16="http://schemas.microsoft.com/office/drawing/2014/main" id="{8C1292CE-F962-4965-8162-DAA57479681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5" name="Line 7">
          <a:extLst>
            <a:ext uri="{FF2B5EF4-FFF2-40B4-BE49-F238E27FC236}">
              <a16:creationId xmlns:a16="http://schemas.microsoft.com/office/drawing/2014/main" id="{51AC65D0-0BE1-46E5-9CAB-B1AA1902F10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6" name="Line 7">
          <a:extLst>
            <a:ext uri="{FF2B5EF4-FFF2-40B4-BE49-F238E27FC236}">
              <a16:creationId xmlns:a16="http://schemas.microsoft.com/office/drawing/2014/main" id="{9B30ADBA-1171-40FF-B8FF-EDA2507529FE}"/>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7" name="Line 7">
          <a:extLst>
            <a:ext uri="{FF2B5EF4-FFF2-40B4-BE49-F238E27FC236}">
              <a16:creationId xmlns:a16="http://schemas.microsoft.com/office/drawing/2014/main" id="{FC155A73-94BB-48E0-B17A-CDCA46E434B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8" name="Line 7">
          <a:extLst>
            <a:ext uri="{FF2B5EF4-FFF2-40B4-BE49-F238E27FC236}">
              <a16:creationId xmlns:a16="http://schemas.microsoft.com/office/drawing/2014/main" id="{AF7A3B57-8AB8-477B-8769-A765BA1CDC1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59" name="Line 7">
          <a:extLst>
            <a:ext uri="{FF2B5EF4-FFF2-40B4-BE49-F238E27FC236}">
              <a16:creationId xmlns:a16="http://schemas.microsoft.com/office/drawing/2014/main" id="{226E00D4-793F-4784-9637-D277359124F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0" name="Line 7">
          <a:extLst>
            <a:ext uri="{FF2B5EF4-FFF2-40B4-BE49-F238E27FC236}">
              <a16:creationId xmlns:a16="http://schemas.microsoft.com/office/drawing/2014/main" id="{E9A099F3-4F8B-4CB1-AF26-4CC4B777F1A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1" name="Line 7">
          <a:extLst>
            <a:ext uri="{FF2B5EF4-FFF2-40B4-BE49-F238E27FC236}">
              <a16:creationId xmlns:a16="http://schemas.microsoft.com/office/drawing/2014/main" id="{42C23BC9-2F9F-4385-92D4-B8C5E9CB07D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2" name="Line 7">
          <a:extLst>
            <a:ext uri="{FF2B5EF4-FFF2-40B4-BE49-F238E27FC236}">
              <a16:creationId xmlns:a16="http://schemas.microsoft.com/office/drawing/2014/main" id="{8BCC6E99-B3A6-4664-9247-665186728DA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3" name="Line 7">
          <a:extLst>
            <a:ext uri="{FF2B5EF4-FFF2-40B4-BE49-F238E27FC236}">
              <a16:creationId xmlns:a16="http://schemas.microsoft.com/office/drawing/2014/main" id="{2F03048C-7D59-407C-B9CF-829F5A85897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4" name="Line 7">
          <a:extLst>
            <a:ext uri="{FF2B5EF4-FFF2-40B4-BE49-F238E27FC236}">
              <a16:creationId xmlns:a16="http://schemas.microsoft.com/office/drawing/2014/main" id="{412278F0-4E49-4D74-B3A8-D14BE24E147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5" name="Line 7">
          <a:extLst>
            <a:ext uri="{FF2B5EF4-FFF2-40B4-BE49-F238E27FC236}">
              <a16:creationId xmlns:a16="http://schemas.microsoft.com/office/drawing/2014/main" id="{D21D48D6-F5AC-4D17-B89F-626B07AE3EF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6" name="Line 7">
          <a:extLst>
            <a:ext uri="{FF2B5EF4-FFF2-40B4-BE49-F238E27FC236}">
              <a16:creationId xmlns:a16="http://schemas.microsoft.com/office/drawing/2014/main" id="{651DDE71-9155-4131-8CE0-7A197DB2450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7" name="Line 7">
          <a:extLst>
            <a:ext uri="{FF2B5EF4-FFF2-40B4-BE49-F238E27FC236}">
              <a16:creationId xmlns:a16="http://schemas.microsoft.com/office/drawing/2014/main" id="{55CB0EDE-59C6-4675-B74F-B550623F9EE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8" name="Line 7">
          <a:extLst>
            <a:ext uri="{FF2B5EF4-FFF2-40B4-BE49-F238E27FC236}">
              <a16:creationId xmlns:a16="http://schemas.microsoft.com/office/drawing/2014/main" id="{219CC3BE-EBE4-4527-BE01-F2B0FD28D33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69" name="Line 7">
          <a:extLst>
            <a:ext uri="{FF2B5EF4-FFF2-40B4-BE49-F238E27FC236}">
              <a16:creationId xmlns:a16="http://schemas.microsoft.com/office/drawing/2014/main" id="{6E16D450-90A3-4A86-908D-C3AA1BBD0ED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0" name="Line 7">
          <a:extLst>
            <a:ext uri="{FF2B5EF4-FFF2-40B4-BE49-F238E27FC236}">
              <a16:creationId xmlns:a16="http://schemas.microsoft.com/office/drawing/2014/main" id="{8A6FAEA7-73B1-4979-9129-8652D6F45FE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1" name="Line 7">
          <a:extLst>
            <a:ext uri="{FF2B5EF4-FFF2-40B4-BE49-F238E27FC236}">
              <a16:creationId xmlns:a16="http://schemas.microsoft.com/office/drawing/2014/main" id="{F2CBBA71-004B-4A1D-BBA4-C65488E5101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2" name="Line 7">
          <a:extLst>
            <a:ext uri="{FF2B5EF4-FFF2-40B4-BE49-F238E27FC236}">
              <a16:creationId xmlns:a16="http://schemas.microsoft.com/office/drawing/2014/main" id="{E84B1EB2-5B7C-472E-9696-BD3BEFAE83F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3" name="Line 7">
          <a:extLst>
            <a:ext uri="{FF2B5EF4-FFF2-40B4-BE49-F238E27FC236}">
              <a16:creationId xmlns:a16="http://schemas.microsoft.com/office/drawing/2014/main" id="{7A7FB0B7-15D1-4453-865A-AFAF1EB63C9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4" name="Line 7">
          <a:extLst>
            <a:ext uri="{FF2B5EF4-FFF2-40B4-BE49-F238E27FC236}">
              <a16:creationId xmlns:a16="http://schemas.microsoft.com/office/drawing/2014/main" id="{8BB584F5-B517-4868-912F-97BAA8C833D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5" name="Line 7">
          <a:extLst>
            <a:ext uri="{FF2B5EF4-FFF2-40B4-BE49-F238E27FC236}">
              <a16:creationId xmlns:a16="http://schemas.microsoft.com/office/drawing/2014/main" id="{553222BE-F1A0-475F-BB08-ECAA0DA0AD3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6" name="Line 7">
          <a:extLst>
            <a:ext uri="{FF2B5EF4-FFF2-40B4-BE49-F238E27FC236}">
              <a16:creationId xmlns:a16="http://schemas.microsoft.com/office/drawing/2014/main" id="{5D8797A0-EDA7-4AE8-B0A8-16EC835025C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7" name="Line 7">
          <a:extLst>
            <a:ext uri="{FF2B5EF4-FFF2-40B4-BE49-F238E27FC236}">
              <a16:creationId xmlns:a16="http://schemas.microsoft.com/office/drawing/2014/main" id="{E42168A9-4FD2-486B-9299-850BC15FEDF3}"/>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8" name="Line 7">
          <a:extLst>
            <a:ext uri="{FF2B5EF4-FFF2-40B4-BE49-F238E27FC236}">
              <a16:creationId xmlns:a16="http://schemas.microsoft.com/office/drawing/2014/main" id="{B9C5FBA7-89DE-4E2B-BBBD-8F37A3930EF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79" name="Line 7">
          <a:extLst>
            <a:ext uri="{FF2B5EF4-FFF2-40B4-BE49-F238E27FC236}">
              <a16:creationId xmlns:a16="http://schemas.microsoft.com/office/drawing/2014/main" id="{A5BDAE12-79DC-440F-B708-F3DE38C6EC18}"/>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0" name="Line 7">
          <a:extLst>
            <a:ext uri="{FF2B5EF4-FFF2-40B4-BE49-F238E27FC236}">
              <a16:creationId xmlns:a16="http://schemas.microsoft.com/office/drawing/2014/main" id="{E30FD6E7-E627-4E1C-8B15-C68AA3D67E0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1" name="Line 7">
          <a:extLst>
            <a:ext uri="{FF2B5EF4-FFF2-40B4-BE49-F238E27FC236}">
              <a16:creationId xmlns:a16="http://schemas.microsoft.com/office/drawing/2014/main" id="{820CBCDF-7276-49A3-9125-C363284D0A06}"/>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2" name="Line 7">
          <a:extLst>
            <a:ext uri="{FF2B5EF4-FFF2-40B4-BE49-F238E27FC236}">
              <a16:creationId xmlns:a16="http://schemas.microsoft.com/office/drawing/2014/main" id="{6EABEC79-F8AF-4019-8E92-9B1730CF3F1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3" name="Line 7">
          <a:extLst>
            <a:ext uri="{FF2B5EF4-FFF2-40B4-BE49-F238E27FC236}">
              <a16:creationId xmlns:a16="http://schemas.microsoft.com/office/drawing/2014/main" id="{CC6CB89F-DA7C-4CE6-A941-5F9CBD7F30E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4" name="Line 7">
          <a:extLst>
            <a:ext uri="{FF2B5EF4-FFF2-40B4-BE49-F238E27FC236}">
              <a16:creationId xmlns:a16="http://schemas.microsoft.com/office/drawing/2014/main" id="{CFCD460B-06CE-4DB2-A49D-705AE197A65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5" name="Line 7">
          <a:extLst>
            <a:ext uri="{FF2B5EF4-FFF2-40B4-BE49-F238E27FC236}">
              <a16:creationId xmlns:a16="http://schemas.microsoft.com/office/drawing/2014/main" id="{F1A14A35-75CA-40E6-8348-8B241E16EC6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6" name="Line 7">
          <a:extLst>
            <a:ext uri="{FF2B5EF4-FFF2-40B4-BE49-F238E27FC236}">
              <a16:creationId xmlns:a16="http://schemas.microsoft.com/office/drawing/2014/main" id="{ED68E834-25A9-4833-8B7D-7B00123C4D9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7" name="Line 7">
          <a:extLst>
            <a:ext uri="{FF2B5EF4-FFF2-40B4-BE49-F238E27FC236}">
              <a16:creationId xmlns:a16="http://schemas.microsoft.com/office/drawing/2014/main" id="{DB065CE7-22C2-4BE5-B969-61DDEFBA95C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8" name="Line 7">
          <a:extLst>
            <a:ext uri="{FF2B5EF4-FFF2-40B4-BE49-F238E27FC236}">
              <a16:creationId xmlns:a16="http://schemas.microsoft.com/office/drawing/2014/main" id="{935D35FE-7D8C-479E-8EED-8AF3E42F4B9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89" name="Line 7">
          <a:extLst>
            <a:ext uri="{FF2B5EF4-FFF2-40B4-BE49-F238E27FC236}">
              <a16:creationId xmlns:a16="http://schemas.microsoft.com/office/drawing/2014/main" id="{88DFFB98-1648-4091-9C9A-FB250146E94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0" name="Line 7">
          <a:extLst>
            <a:ext uri="{FF2B5EF4-FFF2-40B4-BE49-F238E27FC236}">
              <a16:creationId xmlns:a16="http://schemas.microsoft.com/office/drawing/2014/main" id="{2FC3D73E-A718-43E3-A7AE-26F310FE532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1" name="Line 7">
          <a:extLst>
            <a:ext uri="{FF2B5EF4-FFF2-40B4-BE49-F238E27FC236}">
              <a16:creationId xmlns:a16="http://schemas.microsoft.com/office/drawing/2014/main" id="{F2CD3003-57A9-40AD-BF8C-23A2311DD44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2" name="Line 7">
          <a:extLst>
            <a:ext uri="{FF2B5EF4-FFF2-40B4-BE49-F238E27FC236}">
              <a16:creationId xmlns:a16="http://schemas.microsoft.com/office/drawing/2014/main" id="{5023E268-E80E-4FA9-B11E-E5CACD0B066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3" name="Line 7">
          <a:extLst>
            <a:ext uri="{FF2B5EF4-FFF2-40B4-BE49-F238E27FC236}">
              <a16:creationId xmlns:a16="http://schemas.microsoft.com/office/drawing/2014/main" id="{80273D48-2527-43EF-AF1E-FDEEE586FBA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4" name="Line 7">
          <a:extLst>
            <a:ext uri="{FF2B5EF4-FFF2-40B4-BE49-F238E27FC236}">
              <a16:creationId xmlns:a16="http://schemas.microsoft.com/office/drawing/2014/main" id="{3C482CD8-1407-4033-90B0-DCB4554E57B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5" name="Line 7">
          <a:extLst>
            <a:ext uri="{FF2B5EF4-FFF2-40B4-BE49-F238E27FC236}">
              <a16:creationId xmlns:a16="http://schemas.microsoft.com/office/drawing/2014/main" id="{9DD82342-1E06-49FE-80E3-F94D5127A4E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6" name="Line 7">
          <a:extLst>
            <a:ext uri="{FF2B5EF4-FFF2-40B4-BE49-F238E27FC236}">
              <a16:creationId xmlns:a16="http://schemas.microsoft.com/office/drawing/2014/main" id="{FE03BD1E-5974-4534-8BBD-509692DF039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7" name="Line 7">
          <a:extLst>
            <a:ext uri="{FF2B5EF4-FFF2-40B4-BE49-F238E27FC236}">
              <a16:creationId xmlns:a16="http://schemas.microsoft.com/office/drawing/2014/main" id="{80332954-4A68-44E8-93C6-111E08A1CE4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8" name="Line 7">
          <a:extLst>
            <a:ext uri="{FF2B5EF4-FFF2-40B4-BE49-F238E27FC236}">
              <a16:creationId xmlns:a16="http://schemas.microsoft.com/office/drawing/2014/main" id="{BB77C023-6B29-4613-BE9C-4D985874DD6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899" name="Line 7">
          <a:extLst>
            <a:ext uri="{FF2B5EF4-FFF2-40B4-BE49-F238E27FC236}">
              <a16:creationId xmlns:a16="http://schemas.microsoft.com/office/drawing/2014/main" id="{0CB0C6C4-92E8-487F-BFBB-372527E2D73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0" name="Line 7">
          <a:extLst>
            <a:ext uri="{FF2B5EF4-FFF2-40B4-BE49-F238E27FC236}">
              <a16:creationId xmlns:a16="http://schemas.microsoft.com/office/drawing/2014/main" id="{B63DE6E4-CE57-42C7-84BF-B083E970B44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1" name="Line 7">
          <a:extLst>
            <a:ext uri="{FF2B5EF4-FFF2-40B4-BE49-F238E27FC236}">
              <a16:creationId xmlns:a16="http://schemas.microsoft.com/office/drawing/2014/main" id="{FCC3C7F8-936B-4854-8C22-CE656300996A}"/>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2" name="Line 7">
          <a:extLst>
            <a:ext uri="{FF2B5EF4-FFF2-40B4-BE49-F238E27FC236}">
              <a16:creationId xmlns:a16="http://schemas.microsoft.com/office/drawing/2014/main" id="{4487FF67-11EC-4FD9-99E4-918961A9B7A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3" name="Line 7">
          <a:extLst>
            <a:ext uri="{FF2B5EF4-FFF2-40B4-BE49-F238E27FC236}">
              <a16:creationId xmlns:a16="http://schemas.microsoft.com/office/drawing/2014/main" id="{27415BF7-5C7D-483B-940F-843C3110183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4" name="Line 7">
          <a:extLst>
            <a:ext uri="{FF2B5EF4-FFF2-40B4-BE49-F238E27FC236}">
              <a16:creationId xmlns:a16="http://schemas.microsoft.com/office/drawing/2014/main" id="{BF2538E4-4AF7-4F65-9D02-DFFCA0EEFB4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5" name="Line 7">
          <a:extLst>
            <a:ext uri="{FF2B5EF4-FFF2-40B4-BE49-F238E27FC236}">
              <a16:creationId xmlns:a16="http://schemas.microsoft.com/office/drawing/2014/main" id="{726AE070-C9B8-4A7B-AC04-9685BDE08F5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6" name="Line 7">
          <a:extLst>
            <a:ext uri="{FF2B5EF4-FFF2-40B4-BE49-F238E27FC236}">
              <a16:creationId xmlns:a16="http://schemas.microsoft.com/office/drawing/2014/main" id="{BD3BD663-B6C5-4193-AB57-1BCBA265E65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7" name="Line 7">
          <a:extLst>
            <a:ext uri="{FF2B5EF4-FFF2-40B4-BE49-F238E27FC236}">
              <a16:creationId xmlns:a16="http://schemas.microsoft.com/office/drawing/2014/main" id="{52A171C7-7FEA-4CD0-B928-4A1FBE9D4AB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8" name="Line 7">
          <a:extLst>
            <a:ext uri="{FF2B5EF4-FFF2-40B4-BE49-F238E27FC236}">
              <a16:creationId xmlns:a16="http://schemas.microsoft.com/office/drawing/2014/main" id="{DC6EC6E4-E742-4482-8480-5D7C9D9BC3D1}"/>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09" name="Line 7">
          <a:extLst>
            <a:ext uri="{FF2B5EF4-FFF2-40B4-BE49-F238E27FC236}">
              <a16:creationId xmlns:a16="http://schemas.microsoft.com/office/drawing/2014/main" id="{1F9F3EF7-F376-4A93-BE44-B3CBF2D3F730}"/>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0" name="Line 7">
          <a:extLst>
            <a:ext uri="{FF2B5EF4-FFF2-40B4-BE49-F238E27FC236}">
              <a16:creationId xmlns:a16="http://schemas.microsoft.com/office/drawing/2014/main" id="{B48F9ED0-F98E-434D-AB61-0889355DDAE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1" name="Line 7">
          <a:extLst>
            <a:ext uri="{FF2B5EF4-FFF2-40B4-BE49-F238E27FC236}">
              <a16:creationId xmlns:a16="http://schemas.microsoft.com/office/drawing/2014/main" id="{62AE08D8-C0C3-4F69-9BEC-C002B1B5632F}"/>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2" name="Line 7">
          <a:extLst>
            <a:ext uri="{FF2B5EF4-FFF2-40B4-BE49-F238E27FC236}">
              <a16:creationId xmlns:a16="http://schemas.microsoft.com/office/drawing/2014/main" id="{48F656C3-E949-4952-B2BE-65760F2A010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3" name="Line 7">
          <a:extLst>
            <a:ext uri="{FF2B5EF4-FFF2-40B4-BE49-F238E27FC236}">
              <a16:creationId xmlns:a16="http://schemas.microsoft.com/office/drawing/2014/main" id="{B2520663-D452-47FB-9CFB-9C5B1CDBA11D}"/>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4" name="Line 7">
          <a:extLst>
            <a:ext uri="{FF2B5EF4-FFF2-40B4-BE49-F238E27FC236}">
              <a16:creationId xmlns:a16="http://schemas.microsoft.com/office/drawing/2014/main" id="{ACB8C432-C8AB-4E20-B7F5-8E51B59C45D2}"/>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5" name="Line 7">
          <a:extLst>
            <a:ext uri="{FF2B5EF4-FFF2-40B4-BE49-F238E27FC236}">
              <a16:creationId xmlns:a16="http://schemas.microsoft.com/office/drawing/2014/main" id="{D3D6A970-9039-46CD-82DB-5A518205B63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6" name="Line 7">
          <a:extLst>
            <a:ext uri="{FF2B5EF4-FFF2-40B4-BE49-F238E27FC236}">
              <a16:creationId xmlns:a16="http://schemas.microsoft.com/office/drawing/2014/main" id="{FAC52638-42EF-4E32-AC52-0202E5DBC49B}"/>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7" name="Line 7">
          <a:extLst>
            <a:ext uri="{FF2B5EF4-FFF2-40B4-BE49-F238E27FC236}">
              <a16:creationId xmlns:a16="http://schemas.microsoft.com/office/drawing/2014/main" id="{93BF7C2C-AFCC-4517-ACA4-9F39F017D6A5}"/>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8" name="Line 7">
          <a:extLst>
            <a:ext uri="{FF2B5EF4-FFF2-40B4-BE49-F238E27FC236}">
              <a16:creationId xmlns:a16="http://schemas.microsoft.com/office/drawing/2014/main" id="{A1BFCFBB-F45A-45F1-96BD-98CE735C7634}"/>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19" name="Line 7">
          <a:extLst>
            <a:ext uri="{FF2B5EF4-FFF2-40B4-BE49-F238E27FC236}">
              <a16:creationId xmlns:a16="http://schemas.microsoft.com/office/drawing/2014/main" id="{15FCB1D0-AF29-426B-A999-DE7B540E6FD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0" name="Line 7">
          <a:extLst>
            <a:ext uri="{FF2B5EF4-FFF2-40B4-BE49-F238E27FC236}">
              <a16:creationId xmlns:a16="http://schemas.microsoft.com/office/drawing/2014/main" id="{E555A463-6B57-403D-B32A-129F20838249}"/>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1" name="Line 7">
          <a:extLst>
            <a:ext uri="{FF2B5EF4-FFF2-40B4-BE49-F238E27FC236}">
              <a16:creationId xmlns:a16="http://schemas.microsoft.com/office/drawing/2014/main" id="{6FE1A0C6-68C2-4CAB-A7A9-553C031ED90C}"/>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152</xdr:row>
      <xdr:rowOff>0</xdr:rowOff>
    </xdr:from>
    <xdr:to>
      <xdr:col>3</xdr:col>
      <xdr:colOff>323850</xdr:colOff>
      <xdr:row>152</xdr:row>
      <xdr:rowOff>0</xdr:rowOff>
    </xdr:to>
    <xdr:sp macro="" textlink="">
      <xdr:nvSpPr>
        <xdr:cNvPr id="922" name="Line 7">
          <a:extLst>
            <a:ext uri="{FF2B5EF4-FFF2-40B4-BE49-F238E27FC236}">
              <a16:creationId xmlns:a16="http://schemas.microsoft.com/office/drawing/2014/main" id="{39AFD57C-247A-4588-B776-1A2456A377F7}"/>
            </a:ext>
          </a:extLst>
        </xdr:cNvPr>
        <xdr:cNvSpPr>
          <a:spLocks noChangeShapeType="1"/>
        </xdr:cNvSpPr>
      </xdr:nvSpPr>
      <xdr:spPr bwMode="auto">
        <a:xfrm>
          <a:off x="8763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3" name="Line 7">
          <a:extLst>
            <a:ext uri="{FF2B5EF4-FFF2-40B4-BE49-F238E27FC236}">
              <a16:creationId xmlns:a16="http://schemas.microsoft.com/office/drawing/2014/main" id="{8F6A030C-4816-457D-91A8-1D45566AA88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4" name="Line 7">
          <a:extLst>
            <a:ext uri="{FF2B5EF4-FFF2-40B4-BE49-F238E27FC236}">
              <a16:creationId xmlns:a16="http://schemas.microsoft.com/office/drawing/2014/main" id="{FBD25D1A-E974-4F6C-A663-F4A62A47540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5" name="Line 7">
          <a:extLst>
            <a:ext uri="{FF2B5EF4-FFF2-40B4-BE49-F238E27FC236}">
              <a16:creationId xmlns:a16="http://schemas.microsoft.com/office/drawing/2014/main" id="{9D5BBF61-823F-4B45-8466-D40F98CA6B4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6" name="Line 7">
          <a:extLst>
            <a:ext uri="{FF2B5EF4-FFF2-40B4-BE49-F238E27FC236}">
              <a16:creationId xmlns:a16="http://schemas.microsoft.com/office/drawing/2014/main" id="{7D704213-4486-4705-BBCC-8083CA8A49B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7" name="Line 7">
          <a:extLst>
            <a:ext uri="{FF2B5EF4-FFF2-40B4-BE49-F238E27FC236}">
              <a16:creationId xmlns:a16="http://schemas.microsoft.com/office/drawing/2014/main" id="{8D389464-8C84-4892-B94A-57922DB5608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8" name="Line 7">
          <a:extLst>
            <a:ext uri="{FF2B5EF4-FFF2-40B4-BE49-F238E27FC236}">
              <a16:creationId xmlns:a16="http://schemas.microsoft.com/office/drawing/2014/main" id="{82D166E8-C3D0-4F81-BCD4-61AB37E202D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29" name="Line 7">
          <a:extLst>
            <a:ext uri="{FF2B5EF4-FFF2-40B4-BE49-F238E27FC236}">
              <a16:creationId xmlns:a16="http://schemas.microsoft.com/office/drawing/2014/main" id="{BAE2FE57-2B18-426F-95EC-DEFCA87B36A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0" name="Line 7">
          <a:extLst>
            <a:ext uri="{FF2B5EF4-FFF2-40B4-BE49-F238E27FC236}">
              <a16:creationId xmlns:a16="http://schemas.microsoft.com/office/drawing/2014/main" id="{2E45131E-257B-4C6E-BD9C-BD8496B3679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1" name="Line 7">
          <a:extLst>
            <a:ext uri="{FF2B5EF4-FFF2-40B4-BE49-F238E27FC236}">
              <a16:creationId xmlns:a16="http://schemas.microsoft.com/office/drawing/2014/main" id="{6C65727C-02BF-4D00-8360-A0EC4CCA94C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2" name="Line 7">
          <a:extLst>
            <a:ext uri="{FF2B5EF4-FFF2-40B4-BE49-F238E27FC236}">
              <a16:creationId xmlns:a16="http://schemas.microsoft.com/office/drawing/2014/main" id="{0EFEF11F-BC13-47C2-9765-F7F36E0E6A9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3" name="Line 7">
          <a:extLst>
            <a:ext uri="{FF2B5EF4-FFF2-40B4-BE49-F238E27FC236}">
              <a16:creationId xmlns:a16="http://schemas.microsoft.com/office/drawing/2014/main" id="{99D6E131-5740-4D8E-B3AD-A692391614F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4" name="Line 7">
          <a:extLst>
            <a:ext uri="{FF2B5EF4-FFF2-40B4-BE49-F238E27FC236}">
              <a16:creationId xmlns:a16="http://schemas.microsoft.com/office/drawing/2014/main" id="{58807A61-E78C-4073-B105-51A279D1A8E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5" name="Line 7">
          <a:extLst>
            <a:ext uri="{FF2B5EF4-FFF2-40B4-BE49-F238E27FC236}">
              <a16:creationId xmlns:a16="http://schemas.microsoft.com/office/drawing/2014/main" id="{C9CFA087-5B9E-437F-A7D3-983412223BD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6" name="Line 7">
          <a:extLst>
            <a:ext uri="{FF2B5EF4-FFF2-40B4-BE49-F238E27FC236}">
              <a16:creationId xmlns:a16="http://schemas.microsoft.com/office/drawing/2014/main" id="{7567A2B2-59E2-4854-A82E-F923F2E1759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7" name="Line 7">
          <a:extLst>
            <a:ext uri="{FF2B5EF4-FFF2-40B4-BE49-F238E27FC236}">
              <a16:creationId xmlns:a16="http://schemas.microsoft.com/office/drawing/2014/main" id="{2B7057A8-1C65-48F4-84C5-BB713E96D34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8" name="Line 7">
          <a:extLst>
            <a:ext uri="{FF2B5EF4-FFF2-40B4-BE49-F238E27FC236}">
              <a16:creationId xmlns:a16="http://schemas.microsoft.com/office/drawing/2014/main" id="{BD369C1A-CEFB-4A47-82FE-2B2B789CDB8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39" name="Line 7">
          <a:extLst>
            <a:ext uri="{FF2B5EF4-FFF2-40B4-BE49-F238E27FC236}">
              <a16:creationId xmlns:a16="http://schemas.microsoft.com/office/drawing/2014/main" id="{3CB8C1A0-0C67-4560-993F-9FD94646359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0" name="Line 7">
          <a:extLst>
            <a:ext uri="{FF2B5EF4-FFF2-40B4-BE49-F238E27FC236}">
              <a16:creationId xmlns:a16="http://schemas.microsoft.com/office/drawing/2014/main" id="{E822FBF3-50D8-40E4-A93F-90C790D2104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1" name="Line 7">
          <a:extLst>
            <a:ext uri="{FF2B5EF4-FFF2-40B4-BE49-F238E27FC236}">
              <a16:creationId xmlns:a16="http://schemas.microsoft.com/office/drawing/2014/main" id="{6D29D2CC-F60C-4DC6-A98C-4593CEC81E4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2" name="Line 7">
          <a:extLst>
            <a:ext uri="{FF2B5EF4-FFF2-40B4-BE49-F238E27FC236}">
              <a16:creationId xmlns:a16="http://schemas.microsoft.com/office/drawing/2014/main" id="{337C0640-5EB9-4844-B41F-7E9B8CB857A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3" name="Line 7">
          <a:extLst>
            <a:ext uri="{FF2B5EF4-FFF2-40B4-BE49-F238E27FC236}">
              <a16:creationId xmlns:a16="http://schemas.microsoft.com/office/drawing/2014/main" id="{DFBAF8B2-E66A-4F77-9BF7-7C6BE38D050D}"/>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4" name="Line 7">
          <a:extLst>
            <a:ext uri="{FF2B5EF4-FFF2-40B4-BE49-F238E27FC236}">
              <a16:creationId xmlns:a16="http://schemas.microsoft.com/office/drawing/2014/main" id="{1DC0BEFB-0E6A-451F-99B6-DE9A5653930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5" name="Line 7">
          <a:extLst>
            <a:ext uri="{FF2B5EF4-FFF2-40B4-BE49-F238E27FC236}">
              <a16:creationId xmlns:a16="http://schemas.microsoft.com/office/drawing/2014/main" id="{748E976F-B3A2-48CA-A42F-67E00CAACDF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6" name="Line 7">
          <a:extLst>
            <a:ext uri="{FF2B5EF4-FFF2-40B4-BE49-F238E27FC236}">
              <a16:creationId xmlns:a16="http://schemas.microsoft.com/office/drawing/2014/main" id="{2604ECF1-D7FC-4899-8061-B1B36313A4A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7" name="Line 7">
          <a:extLst>
            <a:ext uri="{FF2B5EF4-FFF2-40B4-BE49-F238E27FC236}">
              <a16:creationId xmlns:a16="http://schemas.microsoft.com/office/drawing/2014/main" id="{CF6F1879-BAB3-44D6-AA7C-F942E858497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8" name="Line 7">
          <a:extLst>
            <a:ext uri="{FF2B5EF4-FFF2-40B4-BE49-F238E27FC236}">
              <a16:creationId xmlns:a16="http://schemas.microsoft.com/office/drawing/2014/main" id="{5BEE225E-42E9-46EE-A364-554F818FFD1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49" name="Line 7">
          <a:extLst>
            <a:ext uri="{FF2B5EF4-FFF2-40B4-BE49-F238E27FC236}">
              <a16:creationId xmlns:a16="http://schemas.microsoft.com/office/drawing/2014/main" id="{200D568E-838D-4D0E-87A0-8F35B2F3BB0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0" name="Line 7">
          <a:extLst>
            <a:ext uri="{FF2B5EF4-FFF2-40B4-BE49-F238E27FC236}">
              <a16:creationId xmlns:a16="http://schemas.microsoft.com/office/drawing/2014/main" id="{42653D85-2805-4714-BC2F-408DD3155A2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1" name="Line 7">
          <a:extLst>
            <a:ext uri="{FF2B5EF4-FFF2-40B4-BE49-F238E27FC236}">
              <a16:creationId xmlns:a16="http://schemas.microsoft.com/office/drawing/2014/main" id="{42C2D231-7521-4193-AA43-F61D2D58076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2" name="Line 7">
          <a:extLst>
            <a:ext uri="{FF2B5EF4-FFF2-40B4-BE49-F238E27FC236}">
              <a16:creationId xmlns:a16="http://schemas.microsoft.com/office/drawing/2014/main" id="{C4BDC7FA-EDA0-43B1-86C3-E911482CF89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3" name="Line 7">
          <a:extLst>
            <a:ext uri="{FF2B5EF4-FFF2-40B4-BE49-F238E27FC236}">
              <a16:creationId xmlns:a16="http://schemas.microsoft.com/office/drawing/2014/main" id="{90BFC32F-D794-4A4F-BBB6-BA4717803E5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4" name="Line 7">
          <a:extLst>
            <a:ext uri="{FF2B5EF4-FFF2-40B4-BE49-F238E27FC236}">
              <a16:creationId xmlns:a16="http://schemas.microsoft.com/office/drawing/2014/main" id="{04AB7D13-3D5D-4F90-8CF2-F3E8B74F9EA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5" name="Line 7">
          <a:extLst>
            <a:ext uri="{FF2B5EF4-FFF2-40B4-BE49-F238E27FC236}">
              <a16:creationId xmlns:a16="http://schemas.microsoft.com/office/drawing/2014/main" id="{00FC618C-F351-4200-81EC-3AAFE15FC61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6" name="Line 7">
          <a:extLst>
            <a:ext uri="{FF2B5EF4-FFF2-40B4-BE49-F238E27FC236}">
              <a16:creationId xmlns:a16="http://schemas.microsoft.com/office/drawing/2014/main" id="{72177EF1-F697-43B0-B7FF-2090CF56220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7" name="Line 7">
          <a:extLst>
            <a:ext uri="{FF2B5EF4-FFF2-40B4-BE49-F238E27FC236}">
              <a16:creationId xmlns:a16="http://schemas.microsoft.com/office/drawing/2014/main" id="{EDA406F6-8041-4CF1-B589-B5389941411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8" name="Line 7">
          <a:extLst>
            <a:ext uri="{FF2B5EF4-FFF2-40B4-BE49-F238E27FC236}">
              <a16:creationId xmlns:a16="http://schemas.microsoft.com/office/drawing/2014/main" id="{CE306CA4-65C2-4853-9FE6-410C33570F2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59" name="Line 7">
          <a:extLst>
            <a:ext uri="{FF2B5EF4-FFF2-40B4-BE49-F238E27FC236}">
              <a16:creationId xmlns:a16="http://schemas.microsoft.com/office/drawing/2014/main" id="{1CF09332-A85F-457C-9BDF-D0FBCFA7F2D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0" name="Line 7">
          <a:extLst>
            <a:ext uri="{FF2B5EF4-FFF2-40B4-BE49-F238E27FC236}">
              <a16:creationId xmlns:a16="http://schemas.microsoft.com/office/drawing/2014/main" id="{04260D68-9A05-463B-ABFD-4AC88F62325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1" name="Line 7">
          <a:extLst>
            <a:ext uri="{FF2B5EF4-FFF2-40B4-BE49-F238E27FC236}">
              <a16:creationId xmlns:a16="http://schemas.microsoft.com/office/drawing/2014/main" id="{F69C7CE7-A940-446F-A10F-1FBE3D180B0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2" name="Line 7">
          <a:extLst>
            <a:ext uri="{FF2B5EF4-FFF2-40B4-BE49-F238E27FC236}">
              <a16:creationId xmlns:a16="http://schemas.microsoft.com/office/drawing/2014/main" id="{75A31AD1-BC47-41F9-8351-8040E1C3423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3" name="Line 7">
          <a:extLst>
            <a:ext uri="{FF2B5EF4-FFF2-40B4-BE49-F238E27FC236}">
              <a16:creationId xmlns:a16="http://schemas.microsoft.com/office/drawing/2014/main" id="{E4B31142-68CD-4BC6-8786-26FB73D439D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4" name="Line 7">
          <a:extLst>
            <a:ext uri="{FF2B5EF4-FFF2-40B4-BE49-F238E27FC236}">
              <a16:creationId xmlns:a16="http://schemas.microsoft.com/office/drawing/2014/main" id="{83056C58-EA9A-49E2-8451-09D31C98438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5" name="Line 7">
          <a:extLst>
            <a:ext uri="{FF2B5EF4-FFF2-40B4-BE49-F238E27FC236}">
              <a16:creationId xmlns:a16="http://schemas.microsoft.com/office/drawing/2014/main" id="{FCDD1F0C-31FB-4492-933E-6C95F53FCED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6" name="Line 7">
          <a:extLst>
            <a:ext uri="{FF2B5EF4-FFF2-40B4-BE49-F238E27FC236}">
              <a16:creationId xmlns:a16="http://schemas.microsoft.com/office/drawing/2014/main" id="{1A365BB0-C6A2-4944-8F6C-AD46E8CD3D2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7" name="Line 7">
          <a:extLst>
            <a:ext uri="{FF2B5EF4-FFF2-40B4-BE49-F238E27FC236}">
              <a16:creationId xmlns:a16="http://schemas.microsoft.com/office/drawing/2014/main" id="{5673DE94-1E0B-4491-A5F5-5D1E999A96E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8" name="Line 7">
          <a:extLst>
            <a:ext uri="{FF2B5EF4-FFF2-40B4-BE49-F238E27FC236}">
              <a16:creationId xmlns:a16="http://schemas.microsoft.com/office/drawing/2014/main" id="{D74726F5-2A7B-4286-9BC3-A372AF2C234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69" name="Line 7">
          <a:extLst>
            <a:ext uri="{FF2B5EF4-FFF2-40B4-BE49-F238E27FC236}">
              <a16:creationId xmlns:a16="http://schemas.microsoft.com/office/drawing/2014/main" id="{10940DE0-1CD7-4D9C-B186-1F3326BF8CD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0" name="Line 7">
          <a:extLst>
            <a:ext uri="{FF2B5EF4-FFF2-40B4-BE49-F238E27FC236}">
              <a16:creationId xmlns:a16="http://schemas.microsoft.com/office/drawing/2014/main" id="{7F6D33BB-A7E6-49FB-AAD2-2BF022E4D6E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1" name="Line 7">
          <a:extLst>
            <a:ext uri="{FF2B5EF4-FFF2-40B4-BE49-F238E27FC236}">
              <a16:creationId xmlns:a16="http://schemas.microsoft.com/office/drawing/2014/main" id="{43E0C403-A320-40C9-99DE-E1DBD112D9E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2" name="Line 7">
          <a:extLst>
            <a:ext uri="{FF2B5EF4-FFF2-40B4-BE49-F238E27FC236}">
              <a16:creationId xmlns:a16="http://schemas.microsoft.com/office/drawing/2014/main" id="{1F98BE3E-7084-419C-9C1A-D8810C53CF9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3" name="Line 7">
          <a:extLst>
            <a:ext uri="{FF2B5EF4-FFF2-40B4-BE49-F238E27FC236}">
              <a16:creationId xmlns:a16="http://schemas.microsoft.com/office/drawing/2014/main" id="{84E24332-FBBA-4B71-84AC-5E2493B7F0A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4" name="Line 7">
          <a:extLst>
            <a:ext uri="{FF2B5EF4-FFF2-40B4-BE49-F238E27FC236}">
              <a16:creationId xmlns:a16="http://schemas.microsoft.com/office/drawing/2014/main" id="{04DFE9A8-A5E6-4FDB-9549-7DE2899553E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5" name="Line 7">
          <a:extLst>
            <a:ext uri="{FF2B5EF4-FFF2-40B4-BE49-F238E27FC236}">
              <a16:creationId xmlns:a16="http://schemas.microsoft.com/office/drawing/2014/main" id="{9C488FD1-ADB2-4C10-9CDB-ED495FEB4B9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6" name="Line 7">
          <a:extLst>
            <a:ext uri="{FF2B5EF4-FFF2-40B4-BE49-F238E27FC236}">
              <a16:creationId xmlns:a16="http://schemas.microsoft.com/office/drawing/2014/main" id="{58ED17C8-5AD0-4AE4-B70C-1F7340F16D2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7" name="Line 7">
          <a:extLst>
            <a:ext uri="{FF2B5EF4-FFF2-40B4-BE49-F238E27FC236}">
              <a16:creationId xmlns:a16="http://schemas.microsoft.com/office/drawing/2014/main" id="{0E7C80EF-3A61-4687-8722-F2F3D979642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8" name="Line 7">
          <a:extLst>
            <a:ext uri="{FF2B5EF4-FFF2-40B4-BE49-F238E27FC236}">
              <a16:creationId xmlns:a16="http://schemas.microsoft.com/office/drawing/2014/main" id="{400402C0-DBED-4F0C-AFD2-CBC7BCC7600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79" name="Line 7">
          <a:extLst>
            <a:ext uri="{FF2B5EF4-FFF2-40B4-BE49-F238E27FC236}">
              <a16:creationId xmlns:a16="http://schemas.microsoft.com/office/drawing/2014/main" id="{67ECD959-5600-4948-BE4D-E5C4A9835280}"/>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0" name="Line 7">
          <a:extLst>
            <a:ext uri="{FF2B5EF4-FFF2-40B4-BE49-F238E27FC236}">
              <a16:creationId xmlns:a16="http://schemas.microsoft.com/office/drawing/2014/main" id="{8915A91C-73FD-427F-A44E-378839BF62B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1" name="Line 7">
          <a:extLst>
            <a:ext uri="{FF2B5EF4-FFF2-40B4-BE49-F238E27FC236}">
              <a16:creationId xmlns:a16="http://schemas.microsoft.com/office/drawing/2014/main" id="{0F3CB465-E994-45B8-AD0E-04468731B3F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2" name="Line 7">
          <a:extLst>
            <a:ext uri="{FF2B5EF4-FFF2-40B4-BE49-F238E27FC236}">
              <a16:creationId xmlns:a16="http://schemas.microsoft.com/office/drawing/2014/main" id="{6B2CD59E-C422-4467-BDC5-792F308C7DD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3" name="Line 7">
          <a:extLst>
            <a:ext uri="{FF2B5EF4-FFF2-40B4-BE49-F238E27FC236}">
              <a16:creationId xmlns:a16="http://schemas.microsoft.com/office/drawing/2014/main" id="{073FC946-6479-4A7B-9103-48C7FDAEF53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4" name="Line 7">
          <a:extLst>
            <a:ext uri="{FF2B5EF4-FFF2-40B4-BE49-F238E27FC236}">
              <a16:creationId xmlns:a16="http://schemas.microsoft.com/office/drawing/2014/main" id="{13BE90A6-8994-42C4-94DA-6053085F42E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5" name="Line 7">
          <a:extLst>
            <a:ext uri="{FF2B5EF4-FFF2-40B4-BE49-F238E27FC236}">
              <a16:creationId xmlns:a16="http://schemas.microsoft.com/office/drawing/2014/main" id="{36772E58-7ED1-4C8F-9F30-DEA4021F061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6" name="Line 7">
          <a:extLst>
            <a:ext uri="{FF2B5EF4-FFF2-40B4-BE49-F238E27FC236}">
              <a16:creationId xmlns:a16="http://schemas.microsoft.com/office/drawing/2014/main" id="{BB264B86-0138-4C83-9092-99414CB1379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7" name="Line 7">
          <a:extLst>
            <a:ext uri="{FF2B5EF4-FFF2-40B4-BE49-F238E27FC236}">
              <a16:creationId xmlns:a16="http://schemas.microsoft.com/office/drawing/2014/main" id="{CA7AD8CA-964C-417B-917B-B12FCCB4C28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8" name="Line 7">
          <a:extLst>
            <a:ext uri="{FF2B5EF4-FFF2-40B4-BE49-F238E27FC236}">
              <a16:creationId xmlns:a16="http://schemas.microsoft.com/office/drawing/2014/main" id="{75337C0E-11A3-4091-8489-A4A525022967}"/>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89" name="Line 7">
          <a:extLst>
            <a:ext uri="{FF2B5EF4-FFF2-40B4-BE49-F238E27FC236}">
              <a16:creationId xmlns:a16="http://schemas.microsoft.com/office/drawing/2014/main" id="{9342DFD7-1994-491F-A439-22610AEF4C7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0" name="Line 7">
          <a:extLst>
            <a:ext uri="{FF2B5EF4-FFF2-40B4-BE49-F238E27FC236}">
              <a16:creationId xmlns:a16="http://schemas.microsoft.com/office/drawing/2014/main" id="{E2C7C135-148C-4661-8DAB-952F5DE09EB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1" name="Line 7">
          <a:extLst>
            <a:ext uri="{FF2B5EF4-FFF2-40B4-BE49-F238E27FC236}">
              <a16:creationId xmlns:a16="http://schemas.microsoft.com/office/drawing/2014/main" id="{FC2C5E92-3A74-4431-AFAD-7B162A029FF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2" name="Line 7">
          <a:extLst>
            <a:ext uri="{FF2B5EF4-FFF2-40B4-BE49-F238E27FC236}">
              <a16:creationId xmlns:a16="http://schemas.microsoft.com/office/drawing/2014/main" id="{201A0C93-C6B0-4509-B36D-1B03D547722F}"/>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3" name="Line 7">
          <a:extLst>
            <a:ext uri="{FF2B5EF4-FFF2-40B4-BE49-F238E27FC236}">
              <a16:creationId xmlns:a16="http://schemas.microsoft.com/office/drawing/2014/main" id="{3A970B17-08B2-486B-8FFD-7D94AC3699A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4" name="Line 7">
          <a:extLst>
            <a:ext uri="{FF2B5EF4-FFF2-40B4-BE49-F238E27FC236}">
              <a16:creationId xmlns:a16="http://schemas.microsoft.com/office/drawing/2014/main" id="{61D04592-11AF-4F46-B99E-84AEE7A20935}"/>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5" name="Line 7">
          <a:extLst>
            <a:ext uri="{FF2B5EF4-FFF2-40B4-BE49-F238E27FC236}">
              <a16:creationId xmlns:a16="http://schemas.microsoft.com/office/drawing/2014/main" id="{C58C3BD9-F48F-4F42-83F6-C7E6DEF22424}"/>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6" name="Line 7">
          <a:extLst>
            <a:ext uri="{FF2B5EF4-FFF2-40B4-BE49-F238E27FC236}">
              <a16:creationId xmlns:a16="http://schemas.microsoft.com/office/drawing/2014/main" id="{6BF09077-4551-43DC-BBD3-800DD7BA69D2}"/>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7" name="Line 7">
          <a:extLst>
            <a:ext uri="{FF2B5EF4-FFF2-40B4-BE49-F238E27FC236}">
              <a16:creationId xmlns:a16="http://schemas.microsoft.com/office/drawing/2014/main" id="{8237E0E3-2C9D-44F7-82E6-ED9FA1D5AF5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8" name="Line 7">
          <a:extLst>
            <a:ext uri="{FF2B5EF4-FFF2-40B4-BE49-F238E27FC236}">
              <a16:creationId xmlns:a16="http://schemas.microsoft.com/office/drawing/2014/main" id="{490E1D15-C29F-4A74-BFD7-C0F34FB2134A}"/>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999" name="Line 7">
          <a:extLst>
            <a:ext uri="{FF2B5EF4-FFF2-40B4-BE49-F238E27FC236}">
              <a16:creationId xmlns:a16="http://schemas.microsoft.com/office/drawing/2014/main" id="{E131C02B-9684-4E37-849F-DC122CE42F1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0" name="Line 7">
          <a:extLst>
            <a:ext uri="{FF2B5EF4-FFF2-40B4-BE49-F238E27FC236}">
              <a16:creationId xmlns:a16="http://schemas.microsoft.com/office/drawing/2014/main" id="{364020E8-1A80-4AF3-A2EC-9E2A10B03026}"/>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1" name="Line 7">
          <a:extLst>
            <a:ext uri="{FF2B5EF4-FFF2-40B4-BE49-F238E27FC236}">
              <a16:creationId xmlns:a16="http://schemas.microsoft.com/office/drawing/2014/main" id="{973B0A1B-6584-4D1F-949B-0254406D940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2" name="Line 7">
          <a:extLst>
            <a:ext uri="{FF2B5EF4-FFF2-40B4-BE49-F238E27FC236}">
              <a16:creationId xmlns:a16="http://schemas.microsoft.com/office/drawing/2014/main" id="{94D3AA96-EE66-465A-A8F0-775B6B8D2209}"/>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3" name="Line 7">
          <a:extLst>
            <a:ext uri="{FF2B5EF4-FFF2-40B4-BE49-F238E27FC236}">
              <a16:creationId xmlns:a16="http://schemas.microsoft.com/office/drawing/2014/main" id="{455FD716-5A04-410D-94B3-34C4CBCAECBB}"/>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4" name="Line 7">
          <a:extLst>
            <a:ext uri="{FF2B5EF4-FFF2-40B4-BE49-F238E27FC236}">
              <a16:creationId xmlns:a16="http://schemas.microsoft.com/office/drawing/2014/main" id="{17FD6095-26AB-42F4-9CEE-0F85148E15AC}"/>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5" name="Line 7">
          <a:extLst>
            <a:ext uri="{FF2B5EF4-FFF2-40B4-BE49-F238E27FC236}">
              <a16:creationId xmlns:a16="http://schemas.microsoft.com/office/drawing/2014/main" id="{75BA4F1A-F71B-4DCA-986D-0A608980000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6" name="Line 7">
          <a:extLst>
            <a:ext uri="{FF2B5EF4-FFF2-40B4-BE49-F238E27FC236}">
              <a16:creationId xmlns:a16="http://schemas.microsoft.com/office/drawing/2014/main" id="{323FCBB4-97FF-4AF6-BF08-DA0C52859F4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7" name="Line 7">
          <a:extLst>
            <a:ext uri="{FF2B5EF4-FFF2-40B4-BE49-F238E27FC236}">
              <a16:creationId xmlns:a16="http://schemas.microsoft.com/office/drawing/2014/main" id="{7644F5F6-75E8-4D3E-88D2-84EE1E5A92EE}"/>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8" name="Line 7">
          <a:extLst>
            <a:ext uri="{FF2B5EF4-FFF2-40B4-BE49-F238E27FC236}">
              <a16:creationId xmlns:a16="http://schemas.microsoft.com/office/drawing/2014/main" id="{B3F16F1E-EB6A-43A9-BC7A-F3DB4A3A4E6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09" name="Line 7">
          <a:extLst>
            <a:ext uri="{FF2B5EF4-FFF2-40B4-BE49-F238E27FC236}">
              <a16:creationId xmlns:a16="http://schemas.microsoft.com/office/drawing/2014/main" id="{6958EC1B-1EFA-46FB-8C53-B548A6F5BF31}"/>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0" name="Line 7">
          <a:extLst>
            <a:ext uri="{FF2B5EF4-FFF2-40B4-BE49-F238E27FC236}">
              <a16:creationId xmlns:a16="http://schemas.microsoft.com/office/drawing/2014/main" id="{4979182B-ED3B-4772-A558-DCFA32D37E73}"/>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152</xdr:row>
      <xdr:rowOff>0</xdr:rowOff>
    </xdr:from>
    <xdr:to>
      <xdr:col>5</xdr:col>
      <xdr:colOff>323850</xdr:colOff>
      <xdr:row>152</xdr:row>
      <xdr:rowOff>0</xdr:rowOff>
    </xdr:to>
    <xdr:sp macro="" textlink="">
      <xdr:nvSpPr>
        <xdr:cNvPr id="1011" name="Line 7">
          <a:extLst>
            <a:ext uri="{FF2B5EF4-FFF2-40B4-BE49-F238E27FC236}">
              <a16:creationId xmlns:a16="http://schemas.microsoft.com/office/drawing/2014/main" id="{F202B436-C28C-47B1-A937-4B2CFD637638}"/>
            </a:ext>
          </a:extLst>
        </xdr:cNvPr>
        <xdr:cNvSpPr>
          <a:spLocks noChangeShapeType="1"/>
        </xdr:cNvSpPr>
      </xdr:nvSpPr>
      <xdr:spPr bwMode="auto">
        <a:xfrm>
          <a:off x="2295525"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2" name="Line 7">
          <a:extLst>
            <a:ext uri="{FF2B5EF4-FFF2-40B4-BE49-F238E27FC236}">
              <a16:creationId xmlns:a16="http://schemas.microsoft.com/office/drawing/2014/main" id="{F3A7D48E-0925-4B46-832F-F99F0A316CC9}"/>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3" name="Line 7">
          <a:extLst>
            <a:ext uri="{FF2B5EF4-FFF2-40B4-BE49-F238E27FC236}">
              <a16:creationId xmlns:a16="http://schemas.microsoft.com/office/drawing/2014/main" id="{C602F2D0-5F69-491E-937F-6E7A302997C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4" name="Line 7">
          <a:extLst>
            <a:ext uri="{FF2B5EF4-FFF2-40B4-BE49-F238E27FC236}">
              <a16:creationId xmlns:a16="http://schemas.microsoft.com/office/drawing/2014/main" id="{751DE9E8-663A-4872-BF8B-C7E687FB6F7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5" name="Line 7">
          <a:extLst>
            <a:ext uri="{FF2B5EF4-FFF2-40B4-BE49-F238E27FC236}">
              <a16:creationId xmlns:a16="http://schemas.microsoft.com/office/drawing/2014/main" id="{59315644-9940-4C5A-BDCC-FB1E6789365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6" name="Line 7">
          <a:extLst>
            <a:ext uri="{FF2B5EF4-FFF2-40B4-BE49-F238E27FC236}">
              <a16:creationId xmlns:a16="http://schemas.microsoft.com/office/drawing/2014/main" id="{FEA8C8B0-19EF-4291-84EB-B7772E1D6A6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7" name="Line 7">
          <a:extLst>
            <a:ext uri="{FF2B5EF4-FFF2-40B4-BE49-F238E27FC236}">
              <a16:creationId xmlns:a16="http://schemas.microsoft.com/office/drawing/2014/main" id="{4FD668DA-5566-4EFD-934F-B4AA3AB5E17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8" name="Line 7">
          <a:extLst>
            <a:ext uri="{FF2B5EF4-FFF2-40B4-BE49-F238E27FC236}">
              <a16:creationId xmlns:a16="http://schemas.microsoft.com/office/drawing/2014/main" id="{17F74A5F-5CED-4EB9-B0CD-9B5738709E9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19" name="Line 7">
          <a:extLst>
            <a:ext uri="{FF2B5EF4-FFF2-40B4-BE49-F238E27FC236}">
              <a16:creationId xmlns:a16="http://schemas.microsoft.com/office/drawing/2014/main" id="{CCA6B354-E0BF-4660-9CBC-FDFD8127EA8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0" name="Line 7">
          <a:extLst>
            <a:ext uri="{FF2B5EF4-FFF2-40B4-BE49-F238E27FC236}">
              <a16:creationId xmlns:a16="http://schemas.microsoft.com/office/drawing/2014/main" id="{BB09886E-91CF-4A9A-A21E-291AB220034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1" name="Line 7">
          <a:extLst>
            <a:ext uri="{FF2B5EF4-FFF2-40B4-BE49-F238E27FC236}">
              <a16:creationId xmlns:a16="http://schemas.microsoft.com/office/drawing/2014/main" id="{5E706F5D-94FB-465B-A628-D104AAAD524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2" name="Line 7">
          <a:extLst>
            <a:ext uri="{FF2B5EF4-FFF2-40B4-BE49-F238E27FC236}">
              <a16:creationId xmlns:a16="http://schemas.microsoft.com/office/drawing/2014/main" id="{0518931B-AD1B-409D-A09D-865782CF998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3" name="Line 7">
          <a:extLst>
            <a:ext uri="{FF2B5EF4-FFF2-40B4-BE49-F238E27FC236}">
              <a16:creationId xmlns:a16="http://schemas.microsoft.com/office/drawing/2014/main" id="{A8C74173-77D3-47ED-8684-7AA0C704921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4" name="Line 7">
          <a:extLst>
            <a:ext uri="{FF2B5EF4-FFF2-40B4-BE49-F238E27FC236}">
              <a16:creationId xmlns:a16="http://schemas.microsoft.com/office/drawing/2014/main" id="{6B0C44D5-27EE-4B90-97D4-2B587FD73CD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5" name="Line 7">
          <a:extLst>
            <a:ext uri="{FF2B5EF4-FFF2-40B4-BE49-F238E27FC236}">
              <a16:creationId xmlns:a16="http://schemas.microsoft.com/office/drawing/2014/main" id="{858DB37D-942A-44C2-B432-8856A142CFA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6" name="Line 7">
          <a:extLst>
            <a:ext uri="{FF2B5EF4-FFF2-40B4-BE49-F238E27FC236}">
              <a16:creationId xmlns:a16="http://schemas.microsoft.com/office/drawing/2014/main" id="{D49E9F48-446D-4C39-9821-F9C9635B1CE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7" name="Line 7">
          <a:extLst>
            <a:ext uri="{FF2B5EF4-FFF2-40B4-BE49-F238E27FC236}">
              <a16:creationId xmlns:a16="http://schemas.microsoft.com/office/drawing/2014/main" id="{785BB5EE-5165-4291-853E-1E1B7EBCBD2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8" name="Line 7">
          <a:extLst>
            <a:ext uri="{FF2B5EF4-FFF2-40B4-BE49-F238E27FC236}">
              <a16:creationId xmlns:a16="http://schemas.microsoft.com/office/drawing/2014/main" id="{21F292DA-740A-4352-BB37-DCBE320FEC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29" name="Line 7">
          <a:extLst>
            <a:ext uri="{FF2B5EF4-FFF2-40B4-BE49-F238E27FC236}">
              <a16:creationId xmlns:a16="http://schemas.microsoft.com/office/drawing/2014/main" id="{3E1D7629-4D6A-4376-AC9C-4B5BA449F14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0" name="Line 7">
          <a:extLst>
            <a:ext uri="{FF2B5EF4-FFF2-40B4-BE49-F238E27FC236}">
              <a16:creationId xmlns:a16="http://schemas.microsoft.com/office/drawing/2014/main" id="{97863507-1496-468F-B031-441520C9BF6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1" name="Line 7">
          <a:extLst>
            <a:ext uri="{FF2B5EF4-FFF2-40B4-BE49-F238E27FC236}">
              <a16:creationId xmlns:a16="http://schemas.microsoft.com/office/drawing/2014/main" id="{F0CCDF2C-F7D2-4F08-A8EC-9788D38347B3}"/>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2" name="Line 7">
          <a:extLst>
            <a:ext uri="{FF2B5EF4-FFF2-40B4-BE49-F238E27FC236}">
              <a16:creationId xmlns:a16="http://schemas.microsoft.com/office/drawing/2014/main" id="{217E28DD-DD04-4631-9967-4331C502E75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3" name="Line 7">
          <a:extLst>
            <a:ext uri="{FF2B5EF4-FFF2-40B4-BE49-F238E27FC236}">
              <a16:creationId xmlns:a16="http://schemas.microsoft.com/office/drawing/2014/main" id="{21FAED39-E086-4119-8011-112133D9770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4" name="Line 7">
          <a:extLst>
            <a:ext uri="{FF2B5EF4-FFF2-40B4-BE49-F238E27FC236}">
              <a16:creationId xmlns:a16="http://schemas.microsoft.com/office/drawing/2014/main" id="{EE1BE14E-7F08-4B4B-810A-62EC953F6DE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5" name="Line 7">
          <a:extLst>
            <a:ext uri="{FF2B5EF4-FFF2-40B4-BE49-F238E27FC236}">
              <a16:creationId xmlns:a16="http://schemas.microsoft.com/office/drawing/2014/main" id="{B985C58F-D635-4519-AD66-4F4C76DE3AD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6" name="Line 7">
          <a:extLst>
            <a:ext uri="{FF2B5EF4-FFF2-40B4-BE49-F238E27FC236}">
              <a16:creationId xmlns:a16="http://schemas.microsoft.com/office/drawing/2014/main" id="{A94C0DEE-01F0-4A6F-937C-6AB96ACA8EE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7" name="Line 7">
          <a:extLst>
            <a:ext uri="{FF2B5EF4-FFF2-40B4-BE49-F238E27FC236}">
              <a16:creationId xmlns:a16="http://schemas.microsoft.com/office/drawing/2014/main" id="{E1091BD6-88A9-45B2-A8C0-F44B3ECA75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8" name="Line 7">
          <a:extLst>
            <a:ext uri="{FF2B5EF4-FFF2-40B4-BE49-F238E27FC236}">
              <a16:creationId xmlns:a16="http://schemas.microsoft.com/office/drawing/2014/main" id="{F10311F2-FD81-4962-BC33-31C57666FB9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39" name="Line 7">
          <a:extLst>
            <a:ext uri="{FF2B5EF4-FFF2-40B4-BE49-F238E27FC236}">
              <a16:creationId xmlns:a16="http://schemas.microsoft.com/office/drawing/2014/main" id="{9BF96B86-BD83-4250-B2A4-7890E57C7C0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0" name="Line 7">
          <a:extLst>
            <a:ext uri="{FF2B5EF4-FFF2-40B4-BE49-F238E27FC236}">
              <a16:creationId xmlns:a16="http://schemas.microsoft.com/office/drawing/2014/main" id="{8CFA5985-CD62-438B-818F-7F4F33C12C6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1" name="Line 7">
          <a:extLst>
            <a:ext uri="{FF2B5EF4-FFF2-40B4-BE49-F238E27FC236}">
              <a16:creationId xmlns:a16="http://schemas.microsoft.com/office/drawing/2014/main" id="{45B919EB-68FF-4906-8B14-0D7354E453C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2" name="Line 7">
          <a:extLst>
            <a:ext uri="{FF2B5EF4-FFF2-40B4-BE49-F238E27FC236}">
              <a16:creationId xmlns:a16="http://schemas.microsoft.com/office/drawing/2014/main" id="{73D1011D-56A8-41C7-9FC1-2D42AE86F2B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3" name="Line 7">
          <a:extLst>
            <a:ext uri="{FF2B5EF4-FFF2-40B4-BE49-F238E27FC236}">
              <a16:creationId xmlns:a16="http://schemas.microsoft.com/office/drawing/2014/main" id="{CC50E9C5-30FB-4371-9ADF-B273060410D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4" name="Line 7">
          <a:extLst>
            <a:ext uri="{FF2B5EF4-FFF2-40B4-BE49-F238E27FC236}">
              <a16:creationId xmlns:a16="http://schemas.microsoft.com/office/drawing/2014/main" id="{E3E1CC38-A7E2-41A9-8CEF-7794F8337842}"/>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5" name="Line 7">
          <a:extLst>
            <a:ext uri="{FF2B5EF4-FFF2-40B4-BE49-F238E27FC236}">
              <a16:creationId xmlns:a16="http://schemas.microsoft.com/office/drawing/2014/main" id="{1CAD5FEA-CE46-4162-B59A-9C661BA24322}"/>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6" name="Line 7">
          <a:extLst>
            <a:ext uri="{FF2B5EF4-FFF2-40B4-BE49-F238E27FC236}">
              <a16:creationId xmlns:a16="http://schemas.microsoft.com/office/drawing/2014/main" id="{D5104A40-CDCC-4365-8888-FB40DC2A268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7" name="Line 7">
          <a:extLst>
            <a:ext uri="{FF2B5EF4-FFF2-40B4-BE49-F238E27FC236}">
              <a16:creationId xmlns:a16="http://schemas.microsoft.com/office/drawing/2014/main" id="{35FED1AA-585C-4CAE-99F3-B8ACD98DBCA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8" name="Line 7">
          <a:extLst>
            <a:ext uri="{FF2B5EF4-FFF2-40B4-BE49-F238E27FC236}">
              <a16:creationId xmlns:a16="http://schemas.microsoft.com/office/drawing/2014/main" id="{D57E3005-B8EA-4C3A-8A48-706BB1428FE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49" name="Line 7">
          <a:extLst>
            <a:ext uri="{FF2B5EF4-FFF2-40B4-BE49-F238E27FC236}">
              <a16:creationId xmlns:a16="http://schemas.microsoft.com/office/drawing/2014/main" id="{D34B3D74-D267-4AE9-8A26-5F003E2AB65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0" name="Line 7">
          <a:extLst>
            <a:ext uri="{FF2B5EF4-FFF2-40B4-BE49-F238E27FC236}">
              <a16:creationId xmlns:a16="http://schemas.microsoft.com/office/drawing/2014/main" id="{7A37A89A-4A99-4C86-AB6B-AB6F284482E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1" name="Line 7">
          <a:extLst>
            <a:ext uri="{FF2B5EF4-FFF2-40B4-BE49-F238E27FC236}">
              <a16:creationId xmlns:a16="http://schemas.microsoft.com/office/drawing/2014/main" id="{37F71F10-8AAB-4111-B2B2-631475E8E69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2" name="Line 7">
          <a:extLst>
            <a:ext uri="{FF2B5EF4-FFF2-40B4-BE49-F238E27FC236}">
              <a16:creationId xmlns:a16="http://schemas.microsoft.com/office/drawing/2014/main" id="{7041ED5C-87D5-4DB7-8CE2-CD0964161E9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3" name="Line 7">
          <a:extLst>
            <a:ext uri="{FF2B5EF4-FFF2-40B4-BE49-F238E27FC236}">
              <a16:creationId xmlns:a16="http://schemas.microsoft.com/office/drawing/2014/main" id="{312D5552-C68C-4E84-91C0-ABDCAE0D065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4" name="Line 7">
          <a:extLst>
            <a:ext uri="{FF2B5EF4-FFF2-40B4-BE49-F238E27FC236}">
              <a16:creationId xmlns:a16="http://schemas.microsoft.com/office/drawing/2014/main" id="{892740BC-80FA-49DB-971A-869B6523419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5" name="Line 7">
          <a:extLst>
            <a:ext uri="{FF2B5EF4-FFF2-40B4-BE49-F238E27FC236}">
              <a16:creationId xmlns:a16="http://schemas.microsoft.com/office/drawing/2014/main" id="{F1B062F0-9355-44EE-98AC-127D8216104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6" name="Line 7">
          <a:extLst>
            <a:ext uri="{FF2B5EF4-FFF2-40B4-BE49-F238E27FC236}">
              <a16:creationId xmlns:a16="http://schemas.microsoft.com/office/drawing/2014/main" id="{1F96C49B-2FB1-4388-9D92-E198714EC5D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7" name="Line 7">
          <a:extLst>
            <a:ext uri="{FF2B5EF4-FFF2-40B4-BE49-F238E27FC236}">
              <a16:creationId xmlns:a16="http://schemas.microsoft.com/office/drawing/2014/main" id="{8EED5DA7-C64D-4918-BB2A-FCA0A4FE01B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8" name="Line 7">
          <a:extLst>
            <a:ext uri="{FF2B5EF4-FFF2-40B4-BE49-F238E27FC236}">
              <a16:creationId xmlns:a16="http://schemas.microsoft.com/office/drawing/2014/main" id="{D67CA256-DCBE-43EE-8BB5-ED359FEEA0E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59" name="Line 7">
          <a:extLst>
            <a:ext uri="{FF2B5EF4-FFF2-40B4-BE49-F238E27FC236}">
              <a16:creationId xmlns:a16="http://schemas.microsoft.com/office/drawing/2014/main" id="{E1C01706-A440-41F8-B25F-41BCCA0995C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0" name="Line 7">
          <a:extLst>
            <a:ext uri="{FF2B5EF4-FFF2-40B4-BE49-F238E27FC236}">
              <a16:creationId xmlns:a16="http://schemas.microsoft.com/office/drawing/2014/main" id="{49495090-E9A6-4D1A-903A-112953B48F4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1" name="Line 7">
          <a:extLst>
            <a:ext uri="{FF2B5EF4-FFF2-40B4-BE49-F238E27FC236}">
              <a16:creationId xmlns:a16="http://schemas.microsoft.com/office/drawing/2014/main" id="{172B65B7-CD91-418C-A4B6-2C90160EE29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2" name="Line 7">
          <a:extLst>
            <a:ext uri="{FF2B5EF4-FFF2-40B4-BE49-F238E27FC236}">
              <a16:creationId xmlns:a16="http://schemas.microsoft.com/office/drawing/2014/main" id="{99E0B626-C10F-417D-A9FC-FDCBA8603A3F}"/>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3" name="Line 7">
          <a:extLst>
            <a:ext uri="{FF2B5EF4-FFF2-40B4-BE49-F238E27FC236}">
              <a16:creationId xmlns:a16="http://schemas.microsoft.com/office/drawing/2014/main" id="{01D8ABCB-7FCA-47BE-ACDD-31625EE9932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4" name="Line 7">
          <a:extLst>
            <a:ext uri="{FF2B5EF4-FFF2-40B4-BE49-F238E27FC236}">
              <a16:creationId xmlns:a16="http://schemas.microsoft.com/office/drawing/2014/main" id="{9AF92A29-B878-4CBC-BABD-B6B241A22DA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5" name="Line 7">
          <a:extLst>
            <a:ext uri="{FF2B5EF4-FFF2-40B4-BE49-F238E27FC236}">
              <a16:creationId xmlns:a16="http://schemas.microsoft.com/office/drawing/2014/main" id="{EE0A084D-746B-41F5-A67F-1673977EC46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6" name="Line 7">
          <a:extLst>
            <a:ext uri="{FF2B5EF4-FFF2-40B4-BE49-F238E27FC236}">
              <a16:creationId xmlns:a16="http://schemas.microsoft.com/office/drawing/2014/main" id="{5CB6B4F5-6914-4D55-BAC3-1865D571B88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7" name="Line 7">
          <a:extLst>
            <a:ext uri="{FF2B5EF4-FFF2-40B4-BE49-F238E27FC236}">
              <a16:creationId xmlns:a16="http://schemas.microsoft.com/office/drawing/2014/main" id="{FADA00AC-80E5-48FE-9354-B575AE92AAE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8" name="Line 7">
          <a:extLst>
            <a:ext uri="{FF2B5EF4-FFF2-40B4-BE49-F238E27FC236}">
              <a16:creationId xmlns:a16="http://schemas.microsoft.com/office/drawing/2014/main" id="{E547ED57-DEFF-421A-B2A6-630193CE7E5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69" name="Line 7">
          <a:extLst>
            <a:ext uri="{FF2B5EF4-FFF2-40B4-BE49-F238E27FC236}">
              <a16:creationId xmlns:a16="http://schemas.microsoft.com/office/drawing/2014/main" id="{FEEBBA49-96E5-467F-AA30-1C380E7CF7B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0" name="Line 7">
          <a:extLst>
            <a:ext uri="{FF2B5EF4-FFF2-40B4-BE49-F238E27FC236}">
              <a16:creationId xmlns:a16="http://schemas.microsoft.com/office/drawing/2014/main" id="{B069C3A7-D418-4B45-90A1-E7671FF7FEF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1" name="Line 7">
          <a:extLst>
            <a:ext uri="{FF2B5EF4-FFF2-40B4-BE49-F238E27FC236}">
              <a16:creationId xmlns:a16="http://schemas.microsoft.com/office/drawing/2014/main" id="{24991B58-8643-4BFC-9FFA-7DB7AD7592DF}"/>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2" name="Line 7">
          <a:extLst>
            <a:ext uri="{FF2B5EF4-FFF2-40B4-BE49-F238E27FC236}">
              <a16:creationId xmlns:a16="http://schemas.microsoft.com/office/drawing/2014/main" id="{E838758B-E803-4BA3-B297-69FF24F4FDD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3" name="Line 7">
          <a:extLst>
            <a:ext uri="{FF2B5EF4-FFF2-40B4-BE49-F238E27FC236}">
              <a16:creationId xmlns:a16="http://schemas.microsoft.com/office/drawing/2014/main" id="{F960F19A-5D8D-4D6A-B5C9-005116206309}"/>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4" name="Line 7">
          <a:extLst>
            <a:ext uri="{FF2B5EF4-FFF2-40B4-BE49-F238E27FC236}">
              <a16:creationId xmlns:a16="http://schemas.microsoft.com/office/drawing/2014/main" id="{0BBF5DDC-E1B8-48B0-8BEB-C2558AE9F08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5" name="Line 7">
          <a:extLst>
            <a:ext uri="{FF2B5EF4-FFF2-40B4-BE49-F238E27FC236}">
              <a16:creationId xmlns:a16="http://schemas.microsoft.com/office/drawing/2014/main" id="{4C04A06C-CB6B-49FA-9515-E54CF3BB1A3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6" name="Line 7">
          <a:extLst>
            <a:ext uri="{FF2B5EF4-FFF2-40B4-BE49-F238E27FC236}">
              <a16:creationId xmlns:a16="http://schemas.microsoft.com/office/drawing/2014/main" id="{741DED8D-71F8-4ABE-B915-F0AAEA59366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7" name="Line 7">
          <a:extLst>
            <a:ext uri="{FF2B5EF4-FFF2-40B4-BE49-F238E27FC236}">
              <a16:creationId xmlns:a16="http://schemas.microsoft.com/office/drawing/2014/main" id="{E19DA297-B2D2-48B1-9299-BD5206A4445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8" name="Line 7">
          <a:extLst>
            <a:ext uri="{FF2B5EF4-FFF2-40B4-BE49-F238E27FC236}">
              <a16:creationId xmlns:a16="http://schemas.microsoft.com/office/drawing/2014/main" id="{ED527FEE-3A43-42A7-8986-965F9A8EC937}"/>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79" name="Line 7">
          <a:extLst>
            <a:ext uri="{FF2B5EF4-FFF2-40B4-BE49-F238E27FC236}">
              <a16:creationId xmlns:a16="http://schemas.microsoft.com/office/drawing/2014/main" id="{1D5355A1-A93C-4263-A80C-60F9642571F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0" name="Line 7">
          <a:extLst>
            <a:ext uri="{FF2B5EF4-FFF2-40B4-BE49-F238E27FC236}">
              <a16:creationId xmlns:a16="http://schemas.microsoft.com/office/drawing/2014/main" id="{84BD2AE2-9A6D-4D5D-A57A-2C10F4CDC7E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1" name="Line 7">
          <a:extLst>
            <a:ext uri="{FF2B5EF4-FFF2-40B4-BE49-F238E27FC236}">
              <a16:creationId xmlns:a16="http://schemas.microsoft.com/office/drawing/2014/main" id="{8CCBBCE6-6F61-4131-907C-B2DE0CF13D93}"/>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2" name="Line 7">
          <a:extLst>
            <a:ext uri="{FF2B5EF4-FFF2-40B4-BE49-F238E27FC236}">
              <a16:creationId xmlns:a16="http://schemas.microsoft.com/office/drawing/2014/main" id="{86ACB67F-5CE1-4380-B153-3A4C1A672000}"/>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3" name="Line 7">
          <a:extLst>
            <a:ext uri="{FF2B5EF4-FFF2-40B4-BE49-F238E27FC236}">
              <a16:creationId xmlns:a16="http://schemas.microsoft.com/office/drawing/2014/main" id="{C9488D29-4334-45E4-AFD8-A1CF353B590A}"/>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4" name="Line 7">
          <a:extLst>
            <a:ext uri="{FF2B5EF4-FFF2-40B4-BE49-F238E27FC236}">
              <a16:creationId xmlns:a16="http://schemas.microsoft.com/office/drawing/2014/main" id="{5C565F8E-1BA5-4D7C-B3F8-0BB487BBB4D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5" name="Line 7">
          <a:extLst>
            <a:ext uri="{FF2B5EF4-FFF2-40B4-BE49-F238E27FC236}">
              <a16:creationId xmlns:a16="http://schemas.microsoft.com/office/drawing/2014/main" id="{F8DE688D-C472-44C2-B3A5-35EF3B5C433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6" name="Line 7">
          <a:extLst>
            <a:ext uri="{FF2B5EF4-FFF2-40B4-BE49-F238E27FC236}">
              <a16:creationId xmlns:a16="http://schemas.microsoft.com/office/drawing/2014/main" id="{1D697F79-64D2-4B68-93C4-46757CBDCD7C}"/>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7" name="Line 7">
          <a:extLst>
            <a:ext uri="{FF2B5EF4-FFF2-40B4-BE49-F238E27FC236}">
              <a16:creationId xmlns:a16="http://schemas.microsoft.com/office/drawing/2014/main" id="{95C15571-1685-4EA2-A54A-8989A723E60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8" name="Line 7">
          <a:extLst>
            <a:ext uri="{FF2B5EF4-FFF2-40B4-BE49-F238E27FC236}">
              <a16:creationId xmlns:a16="http://schemas.microsoft.com/office/drawing/2014/main" id="{C48DFCD6-C3E9-4E65-B7E5-90D9D2F11EB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89" name="Line 7">
          <a:extLst>
            <a:ext uri="{FF2B5EF4-FFF2-40B4-BE49-F238E27FC236}">
              <a16:creationId xmlns:a16="http://schemas.microsoft.com/office/drawing/2014/main" id="{B3B2AFAF-2D98-4DAD-A5CF-34BF4B3BE746}"/>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0" name="Line 7">
          <a:extLst>
            <a:ext uri="{FF2B5EF4-FFF2-40B4-BE49-F238E27FC236}">
              <a16:creationId xmlns:a16="http://schemas.microsoft.com/office/drawing/2014/main" id="{031B6135-39FB-4CF1-A66F-0A5E8BD2D9C5}"/>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1" name="Line 7">
          <a:extLst>
            <a:ext uri="{FF2B5EF4-FFF2-40B4-BE49-F238E27FC236}">
              <a16:creationId xmlns:a16="http://schemas.microsoft.com/office/drawing/2014/main" id="{6C706AAA-9144-48B0-AF6F-88A7EB5FC5A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2" name="Line 7">
          <a:extLst>
            <a:ext uri="{FF2B5EF4-FFF2-40B4-BE49-F238E27FC236}">
              <a16:creationId xmlns:a16="http://schemas.microsoft.com/office/drawing/2014/main" id="{C5EFD82C-0C36-4E26-B921-CFFCB4C445FB}"/>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3" name="Line 7">
          <a:extLst>
            <a:ext uri="{FF2B5EF4-FFF2-40B4-BE49-F238E27FC236}">
              <a16:creationId xmlns:a16="http://schemas.microsoft.com/office/drawing/2014/main" id="{FFBBBEAD-25E0-4E4F-A824-F7E26A4CEF6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4" name="Line 7">
          <a:extLst>
            <a:ext uri="{FF2B5EF4-FFF2-40B4-BE49-F238E27FC236}">
              <a16:creationId xmlns:a16="http://schemas.microsoft.com/office/drawing/2014/main" id="{653506AE-761B-4618-961E-EDF0E207E004}"/>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5" name="Line 7">
          <a:extLst>
            <a:ext uri="{FF2B5EF4-FFF2-40B4-BE49-F238E27FC236}">
              <a16:creationId xmlns:a16="http://schemas.microsoft.com/office/drawing/2014/main" id="{14567E66-77A4-4A5B-ABD0-3B5309C3D57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6" name="Line 7">
          <a:extLst>
            <a:ext uri="{FF2B5EF4-FFF2-40B4-BE49-F238E27FC236}">
              <a16:creationId xmlns:a16="http://schemas.microsoft.com/office/drawing/2014/main" id="{15ED0BD3-4607-4A65-8AA8-7F34FF04983E}"/>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7" name="Line 7">
          <a:extLst>
            <a:ext uri="{FF2B5EF4-FFF2-40B4-BE49-F238E27FC236}">
              <a16:creationId xmlns:a16="http://schemas.microsoft.com/office/drawing/2014/main" id="{CEFE7C92-BAFC-4707-B4D9-C90BE01DC231}"/>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8" name="Line 7">
          <a:extLst>
            <a:ext uri="{FF2B5EF4-FFF2-40B4-BE49-F238E27FC236}">
              <a16:creationId xmlns:a16="http://schemas.microsoft.com/office/drawing/2014/main" id="{A7605ECF-7631-4213-8B74-F3498A6FA4E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099" name="Line 7">
          <a:extLst>
            <a:ext uri="{FF2B5EF4-FFF2-40B4-BE49-F238E27FC236}">
              <a16:creationId xmlns:a16="http://schemas.microsoft.com/office/drawing/2014/main" id="{5E945195-BBA0-40AE-8FCF-B84FCC6AE71D}"/>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0" name="Line 7">
          <a:extLst>
            <a:ext uri="{FF2B5EF4-FFF2-40B4-BE49-F238E27FC236}">
              <a16:creationId xmlns:a16="http://schemas.microsoft.com/office/drawing/2014/main" id="{6A26DB5D-9C75-4192-AA8B-6840CD301E48}"/>
            </a:ext>
          </a:extLst>
        </xdr:cNvPr>
        <xdr:cNvSpPr>
          <a:spLocks noChangeShapeType="1"/>
        </xdr:cNvSpPr>
      </xdr:nvSpPr>
      <xdr:spPr bwMode="auto">
        <a:xfrm>
          <a:off x="371475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1" name="Line 7">
          <a:extLst>
            <a:ext uri="{FF2B5EF4-FFF2-40B4-BE49-F238E27FC236}">
              <a16:creationId xmlns:a16="http://schemas.microsoft.com/office/drawing/2014/main" id="{0C588196-47EE-46BD-A2DE-7F54C32A405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2" name="Line 7">
          <a:extLst>
            <a:ext uri="{FF2B5EF4-FFF2-40B4-BE49-F238E27FC236}">
              <a16:creationId xmlns:a16="http://schemas.microsoft.com/office/drawing/2014/main" id="{2C9FDEBA-4E54-45E7-AE1E-C060A6539D5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3" name="Line 7">
          <a:extLst>
            <a:ext uri="{FF2B5EF4-FFF2-40B4-BE49-F238E27FC236}">
              <a16:creationId xmlns:a16="http://schemas.microsoft.com/office/drawing/2014/main" id="{770068FF-254B-4BE2-B51B-C7D249A090E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4" name="Line 7">
          <a:extLst>
            <a:ext uri="{FF2B5EF4-FFF2-40B4-BE49-F238E27FC236}">
              <a16:creationId xmlns:a16="http://schemas.microsoft.com/office/drawing/2014/main" id="{23BFB081-B86A-4F91-8D97-780282727DF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5" name="Line 7">
          <a:extLst>
            <a:ext uri="{FF2B5EF4-FFF2-40B4-BE49-F238E27FC236}">
              <a16:creationId xmlns:a16="http://schemas.microsoft.com/office/drawing/2014/main" id="{832E05A6-E084-44C6-BFFF-E3BBD7FACA5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6" name="Line 7">
          <a:extLst>
            <a:ext uri="{FF2B5EF4-FFF2-40B4-BE49-F238E27FC236}">
              <a16:creationId xmlns:a16="http://schemas.microsoft.com/office/drawing/2014/main" id="{47383BA3-8A73-4CA0-A135-D7864BCA604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7" name="Line 7">
          <a:extLst>
            <a:ext uri="{FF2B5EF4-FFF2-40B4-BE49-F238E27FC236}">
              <a16:creationId xmlns:a16="http://schemas.microsoft.com/office/drawing/2014/main" id="{8AE3C228-9378-400F-AD17-64E610631EF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8" name="Line 7">
          <a:extLst>
            <a:ext uri="{FF2B5EF4-FFF2-40B4-BE49-F238E27FC236}">
              <a16:creationId xmlns:a16="http://schemas.microsoft.com/office/drawing/2014/main" id="{E6A1C0C9-ADB2-4054-BCB3-6F4563381DC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09" name="Line 7">
          <a:extLst>
            <a:ext uri="{FF2B5EF4-FFF2-40B4-BE49-F238E27FC236}">
              <a16:creationId xmlns:a16="http://schemas.microsoft.com/office/drawing/2014/main" id="{95611F21-355A-4A12-9A39-08176B2777A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0" name="Line 7">
          <a:extLst>
            <a:ext uri="{FF2B5EF4-FFF2-40B4-BE49-F238E27FC236}">
              <a16:creationId xmlns:a16="http://schemas.microsoft.com/office/drawing/2014/main" id="{718B4DED-EA03-4B4B-B15F-A6FFDFFF004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1" name="Line 7">
          <a:extLst>
            <a:ext uri="{FF2B5EF4-FFF2-40B4-BE49-F238E27FC236}">
              <a16:creationId xmlns:a16="http://schemas.microsoft.com/office/drawing/2014/main" id="{5C483D46-0196-4EA5-A623-36ED7C1ECCE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2" name="Line 7">
          <a:extLst>
            <a:ext uri="{FF2B5EF4-FFF2-40B4-BE49-F238E27FC236}">
              <a16:creationId xmlns:a16="http://schemas.microsoft.com/office/drawing/2014/main" id="{126C81CA-5D2A-4FEB-B27A-2E0E976DDB8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3" name="Line 7">
          <a:extLst>
            <a:ext uri="{FF2B5EF4-FFF2-40B4-BE49-F238E27FC236}">
              <a16:creationId xmlns:a16="http://schemas.microsoft.com/office/drawing/2014/main" id="{15C1D967-DDEB-43AF-B791-0BC99A19198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4" name="Line 7">
          <a:extLst>
            <a:ext uri="{FF2B5EF4-FFF2-40B4-BE49-F238E27FC236}">
              <a16:creationId xmlns:a16="http://schemas.microsoft.com/office/drawing/2014/main" id="{1F6795D7-2785-4F32-8D56-901E8991084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5" name="Line 7">
          <a:extLst>
            <a:ext uri="{FF2B5EF4-FFF2-40B4-BE49-F238E27FC236}">
              <a16:creationId xmlns:a16="http://schemas.microsoft.com/office/drawing/2014/main" id="{BAA9D193-BD25-4F3E-B13A-179541DDE89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6" name="Line 7">
          <a:extLst>
            <a:ext uri="{FF2B5EF4-FFF2-40B4-BE49-F238E27FC236}">
              <a16:creationId xmlns:a16="http://schemas.microsoft.com/office/drawing/2014/main" id="{CCF88F54-917C-4F18-A321-C358229FF68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7" name="Line 7">
          <a:extLst>
            <a:ext uri="{FF2B5EF4-FFF2-40B4-BE49-F238E27FC236}">
              <a16:creationId xmlns:a16="http://schemas.microsoft.com/office/drawing/2014/main" id="{F0122227-5645-4959-8E54-8A203366DC4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8" name="Line 7">
          <a:extLst>
            <a:ext uri="{FF2B5EF4-FFF2-40B4-BE49-F238E27FC236}">
              <a16:creationId xmlns:a16="http://schemas.microsoft.com/office/drawing/2014/main" id="{C0E19539-9E05-4B6B-BB03-DED2069B228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19" name="Line 7">
          <a:extLst>
            <a:ext uri="{FF2B5EF4-FFF2-40B4-BE49-F238E27FC236}">
              <a16:creationId xmlns:a16="http://schemas.microsoft.com/office/drawing/2014/main" id="{AD964C76-BAA5-433F-ABCD-003A1ED5C92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0" name="Line 7">
          <a:extLst>
            <a:ext uri="{FF2B5EF4-FFF2-40B4-BE49-F238E27FC236}">
              <a16:creationId xmlns:a16="http://schemas.microsoft.com/office/drawing/2014/main" id="{8A541FA0-CD5E-4502-8440-469CB5A4C03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1" name="Line 7">
          <a:extLst>
            <a:ext uri="{FF2B5EF4-FFF2-40B4-BE49-F238E27FC236}">
              <a16:creationId xmlns:a16="http://schemas.microsoft.com/office/drawing/2014/main" id="{CB732B91-1E2A-44AF-B2EC-E2C64693503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2" name="Line 7">
          <a:extLst>
            <a:ext uri="{FF2B5EF4-FFF2-40B4-BE49-F238E27FC236}">
              <a16:creationId xmlns:a16="http://schemas.microsoft.com/office/drawing/2014/main" id="{D6BC858F-CBAE-443E-B6DD-578E1ED6D09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3" name="Line 7">
          <a:extLst>
            <a:ext uri="{FF2B5EF4-FFF2-40B4-BE49-F238E27FC236}">
              <a16:creationId xmlns:a16="http://schemas.microsoft.com/office/drawing/2014/main" id="{4487FD06-759B-4514-A16D-6BB2C6CA31A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4" name="Line 7">
          <a:extLst>
            <a:ext uri="{FF2B5EF4-FFF2-40B4-BE49-F238E27FC236}">
              <a16:creationId xmlns:a16="http://schemas.microsoft.com/office/drawing/2014/main" id="{32A43752-C655-40DB-BD1E-9A8763626F5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5" name="Line 7">
          <a:extLst>
            <a:ext uri="{FF2B5EF4-FFF2-40B4-BE49-F238E27FC236}">
              <a16:creationId xmlns:a16="http://schemas.microsoft.com/office/drawing/2014/main" id="{010F34CC-1042-414C-8A44-C59F8AC29A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6" name="Line 7">
          <a:extLst>
            <a:ext uri="{FF2B5EF4-FFF2-40B4-BE49-F238E27FC236}">
              <a16:creationId xmlns:a16="http://schemas.microsoft.com/office/drawing/2014/main" id="{2FDD7428-70DC-4F24-9859-67EDD582FF4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7" name="Line 7">
          <a:extLst>
            <a:ext uri="{FF2B5EF4-FFF2-40B4-BE49-F238E27FC236}">
              <a16:creationId xmlns:a16="http://schemas.microsoft.com/office/drawing/2014/main" id="{10143764-C936-46F0-A29A-09F74407FC5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8" name="Line 7">
          <a:extLst>
            <a:ext uri="{FF2B5EF4-FFF2-40B4-BE49-F238E27FC236}">
              <a16:creationId xmlns:a16="http://schemas.microsoft.com/office/drawing/2014/main" id="{43FDA26B-8722-400A-8F94-9AE663EF2033}"/>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29" name="Line 7">
          <a:extLst>
            <a:ext uri="{FF2B5EF4-FFF2-40B4-BE49-F238E27FC236}">
              <a16:creationId xmlns:a16="http://schemas.microsoft.com/office/drawing/2014/main" id="{157AB1D4-ED32-4B5E-AE80-A125400F0DB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0" name="Line 7">
          <a:extLst>
            <a:ext uri="{FF2B5EF4-FFF2-40B4-BE49-F238E27FC236}">
              <a16:creationId xmlns:a16="http://schemas.microsoft.com/office/drawing/2014/main" id="{83CA6B3C-6BE7-498D-9E46-8EE30BA79D2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1" name="Line 7">
          <a:extLst>
            <a:ext uri="{FF2B5EF4-FFF2-40B4-BE49-F238E27FC236}">
              <a16:creationId xmlns:a16="http://schemas.microsoft.com/office/drawing/2014/main" id="{29C58FFC-A9BC-4641-8F07-BC1033A709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2" name="Line 7">
          <a:extLst>
            <a:ext uri="{FF2B5EF4-FFF2-40B4-BE49-F238E27FC236}">
              <a16:creationId xmlns:a16="http://schemas.microsoft.com/office/drawing/2014/main" id="{29D61BA0-DD8D-4EFE-A3DF-2B991FDEFFE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3" name="Line 7">
          <a:extLst>
            <a:ext uri="{FF2B5EF4-FFF2-40B4-BE49-F238E27FC236}">
              <a16:creationId xmlns:a16="http://schemas.microsoft.com/office/drawing/2014/main" id="{2368A8DB-731A-4E55-BCBA-DA20C1C08DA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4" name="Line 7">
          <a:extLst>
            <a:ext uri="{FF2B5EF4-FFF2-40B4-BE49-F238E27FC236}">
              <a16:creationId xmlns:a16="http://schemas.microsoft.com/office/drawing/2014/main" id="{98DEC84D-7A02-407C-BCB7-5956047045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5" name="Line 7">
          <a:extLst>
            <a:ext uri="{FF2B5EF4-FFF2-40B4-BE49-F238E27FC236}">
              <a16:creationId xmlns:a16="http://schemas.microsoft.com/office/drawing/2014/main" id="{094C3608-ED93-4C6D-9BC6-BAB461B6361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6" name="Line 7">
          <a:extLst>
            <a:ext uri="{FF2B5EF4-FFF2-40B4-BE49-F238E27FC236}">
              <a16:creationId xmlns:a16="http://schemas.microsoft.com/office/drawing/2014/main" id="{11A11934-1677-44DF-A960-7C529D2651A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7" name="Line 7">
          <a:extLst>
            <a:ext uri="{FF2B5EF4-FFF2-40B4-BE49-F238E27FC236}">
              <a16:creationId xmlns:a16="http://schemas.microsoft.com/office/drawing/2014/main" id="{95C0CEB8-7232-4072-81A8-2A2B0BC7755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8" name="Line 7">
          <a:extLst>
            <a:ext uri="{FF2B5EF4-FFF2-40B4-BE49-F238E27FC236}">
              <a16:creationId xmlns:a16="http://schemas.microsoft.com/office/drawing/2014/main" id="{9CDB4F39-44E1-4F96-A16D-6AA1AB1049B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39" name="Line 7">
          <a:extLst>
            <a:ext uri="{FF2B5EF4-FFF2-40B4-BE49-F238E27FC236}">
              <a16:creationId xmlns:a16="http://schemas.microsoft.com/office/drawing/2014/main" id="{37011EA0-0E57-4060-8C3B-721510EA0F4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0" name="Line 7">
          <a:extLst>
            <a:ext uri="{FF2B5EF4-FFF2-40B4-BE49-F238E27FC236}">
              <a16:creationId xmlns:a16="http://schemas.microsoft.com/office/drawing/2014/main" id="{112F6B42-52B8-4808-ABE2-7154D1AB188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1" name="Line 7">
          <a:extLst>
            <a:ext uri="{FF2B5EF4-FFF2-40B4-BE49-F238E27FC236}">
              <a16:creationId xmlns:a16="http://schemas.microsoft.com/office/drawing/2014/main" id="{A403CA6E-BE19-4B2E-A438-A4BC382C87B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2" name="Line 7">
          <a:extLst>
            <a:ext uri="{FF2B5EF4-FFF2-40B4-BE49-F238E27FC236}">
              <a16:creationId xmlns:a16="http://schemas.microsoft.com/office/drawing/2014/main" id="{0B66A496-165A-45C5-AD1F-CD65D3A1992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3" name="Line 7">
          <a:extLst>
            <a:ext uri="{FF2B5EF4-FFF2-40B4-BE49-F238E27FC236}">
              <a16:creationId xmlns:a16="http://schemas.microsoft.com/office/drawing/2014/main" id="{E4256363-9689-4B5B-8F06-7E6B1A08279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4" name="Line 7">
          <a:extLst>
            <a:ext uri="{FF2B5EF4-FFF2-40B4-BE49-F238E27FC236}">
              <a16:creationId xmlns:a16="http://schemas.microsoft.com/office/drawing/2014/main" id="{CCDC5785-B32C-4ECE-85DF-3607C86553F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5" name="Line 7">
          <a:extLst>
            <a:ext uri="{FF2B5EF4-FFF2-40B4-BE49-F238E27FC236}">
              <a16:creationId xmlns:a16="http://schemas.microsoft.com/office/drawing/2014/main" id="{E7E11949-537C-4811-9AAE-47BDCA1DACA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6" name="Line 7">
          <a:extLst>
            <a:ext uri="{FF2B5EF4-FFF2-40B4-BE49-F238E27FC236}">
              <a16:creationId xmlns:a16="http://schemas.microsoft.com/office/drawing/2014/main" id="{A6476DCF-BE87-459F-9AE7-AA279F45019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7" name="Line 7">
          <a:extLst>
            <a:ext uri="{FF2B5EF4-FFF2-40B4-BE49-F238E27FC236}">
              <a16:creationId xmlns:a16="http://schemas.microsoft.com/office/drawing/2014/main" id="{DD39BC45-58E1-473D-90DC-1D4B04E6B7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8" name="Line 7">
          <a:extLst>
            <a:ext uri="{FF2B5EF4-FFF2-40B4-BE49-F238E27FC236}">
              <a16:creationId xmlns:a16="http://schemas.microsoft.com/office/drawing/2014/main" id="{FAA9C011-F46F-4EE3-B7A8-950C806A512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49" name="Line 7">
          <a:extLst>
            <a:ext uri="{FF2B5EF4-FFF2-40B4-BE49-F238E27FC236}">
              <a16:creationId xmlns:a16="http://schemas.microsoft.com/office/drawing/2014/main" id="{53337EF9-23A1-4038-A326-4F00F7ACCE1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0" name="Line 7">
          <a:extLst>
            <a:ext uri="{FF2B5EF4-FFF2-40B4-BE49-F238E27FC236}">
              <a16:creationId xmlns:a16="http://schemas.microsoft.com/office/drawing/2014/main" id="{5FD9608E-7082-4B9D-A558-953CAA50A5A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1" name="Line 7">
          <a:extLst>
            <a:ext uri="{FF2B5EF4-FFF2-40B4-BE49-F238E27FC236}">
              <a16:creationId xmlns:a16="http://schemas.microsoft.com/office/drawing/2014/main" id="{AB0C7344-B227-4FE4-AF33-FAD10FBB4A9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2" name="Line 7">
          <a:extLst>
            <a:ext uri="{FF2B5EF4-FFF2-40B4-BE49-F238E27FC236}">
              <a16:creationId xmlns:a16="http://schemas.microsoft.com/office/drawing/2014/main" id="{F218B7E9-DC10-42D6-9E74-DB985D001C1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3" name="Line 7">
          <a:extLst>
            <a:ext uri="{FF2B5EF4-FFF2-40B4-BE49-F238E27FC236}">
              <a16:creationId xmlns:a16="http://schemas.microsoft.com/office/drawing/2014/main" id="{811F63C7-A157-4D75-B87F-5B6BC4C52CB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4" name="Line 7">
          <a:extLst>
            <a:ext uri="{FF2B5EF4-FFF2-40B4-BE49-F238E27FC236}">
              <a16:creationId xmlns:a16="http://schemas.microsoft.com/office/drawing/2014/main" id="{14D70D4D-7506-4FEE-8149-5F4069E00CD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5" name="Line 7">
          <a:extLst>
            <a:ext uri="{FF2B5EF4-FFF2-40B4-BE49-F238E27FC236}">
              <a16:creationId xmlns:a16="http://schemas.microsoft.com/office/drawing/2014/main" id="{6EC8D1D5-61A1-494A-89F0-DAD5E8DFBA1F}"/>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6" name="Line 7">
          <a:extLst>
            <a:ext uri="{FF2B5EF4-FFF2-40B4-BE49-F238E27FC236}">
              <a16:creationId xmlns:a16="http://schemas.microsoft.com/office/drawing/2014/main" id="{23F88476-389D-4266-9416-6714FAFDBE7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7" name="Line 7">
          <a:extLst>
            <a:ext uri="{FF2B5EF4-FFF2-40B4-BE49-F238E27FC236}">
              <a16:creationId xmlns:a16="http://schemas.microsoft.com/office/drawing/2014/main" id="{A9A12221-AE39-4103-A785-0DD77ABF2A3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8" name="Line 7">
          <a:extLst>
            <a:ext uri="{FF2B5EF4-FFF2-40B4-BE49-F238E27FC236}">
              <a16:creationId xmlns:a16="http://schemas.microsoft.com/office/drawing/2014/main" id="{22AF6719-F1C1-495B-9034-DEC62DBAAA1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59" name="Line 7">
          <a:extLst>
            <a:ext uri="{FF2B5EF4-FFF2-40B4-BE49-F238E27FC236}">
              <a16:creationId xmlns:a16="http://schemas.microsoft.com/office/drawing/2014/main" id="{EF4A26F0-AA43-4FD2-95B9-98DF5CF42BF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0" name="Line 7">
          <a:extLst>
            <a:ext uri="{FF2B5EF4-FFF2-40B4-BE49-F238E27FC236}">
              <a16:creationId xmlns:a16="http://schemas.microsoft.com/office/drawing/2014/main" id="{DFD3A382-D262-4966-BD30-E1DFA5B2D54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1" name="Line 7">
          <a:extLst>
            <a:ext uri="{FF2B5EF4-FFF2-40B4-BE49-F238E27FC236}">
              <a16:creationId xmlns:a16="http://schemas.microsoft.com/office/drawing/2014/main" id="{D88281C6-5CAE-4826-9351-F605B64D33A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2" name="Line 7">
          <a:extLst>
            <a:ext uri="{FF2B5EF4-FFF2-40B4-BE49-F238E27FC236}">
              <a16:creationId xmlns:a16="http://schemas.microsoft.com/office/drawing/2014/main" id="{869BDE99-F13F-479E-98D9-AC149370333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3" name="Line 7">
          <a:extLst>
            <a:ext uri="{FF2B5EF4-FFF2-40B4-BE49-F238E27FC236}">
              <a16:creationId xmlns:a16="http://schemas.microsoft.com/office/drawing/2014/main" id="{4E0D5759-8D1B-4AFD-A22F-7456A76BA23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4" name="Line 7">
          <a:extLst>
            <a:ext uri="{FF2B5EF4-FFF2-40B4-BE49-F238E27FC236}">
              <a16:creationId xmlns:a16="http://schemas.microsoft.com/office/drawing/2014/main" id="{3050A42E-07F7-43E0-A402-6D1087F79366}"/>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5" name="Line 7">
          <a:extLst>
            <a:ext uri="{FF2B5EF4-FFF2-40B4-BE49-F238E27FC236}">
              <a16:creationId xmlns:a16="http://schemas.microsoft.com/office/drawing/2014/main" id="{4E795561-B323-4C1C-98E9-F8B6BB8922E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6" name="Line 7">
          <a:extLst>
            <a:ext uri="{FF2B5EF4-FFF2-40B4-BE49-F238E27FC236}">
              <a16:creationId xmlns:a16="http://schemas.microsoft.com/office/drawing/2014/main" id="{179CC7A1-F714-49B6-874A-A3B609E831C1}"/>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7" name="Line 7">
          <a:extLst>
            <a:ext uri="{FF2B5EF4-FFF2-40B4-BE49-F238E27FC236}">
              <a16:creationId xmlns:a16="http://schemas.microsoft.com/office/drawing/2014/main" id="{16A1F0EE-8FC7-438E-85EE-57ADB7826D2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8" name="Line 7">
          <a:extLst>
            <a:ext uri="{FF2B5EF4-FFF2-40B4-BE49-F238E27FC236}">
              <a16:creationId xmlns:a16="http://schemas.microsoft.com/office/drawing/2014/main" id="{2303CE1F-A08C-47E6-AE9B-7EC341F0D129}"/>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69" name="Line 7">
          <a:extLst>
            <a:ext uri="{FF2B5EF4-FFF2-40B4-BE49-F238E27FC236}">
              <a16:creationId xmlns:a16="http://schemas.microsoft.com/office/drawing/2014/main" id="{16D4EAD6-9549-4548-9DD3-573C9EE7E44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0" name="Line 7">
          <a:extLst>
            <a:ext uri="{FF2B5EF4-FFF2-40B4-BE49-F238E27FC236}">
              <a16:creationId xmlns:a16="http://schemas.microsoft.com/office/drawing/2014/main" id="{9AF03833-6860-4190-96F3-5A95B1EEA16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1" name="Line 7">
          <a:extLst>
            <a:ext uri="{FF2B5EF4-FFF2-40B4-BE49-F238E27FC236}">
              <a16:creationId xmlns:a16="http://schemas.microsoft.com/office/drawing/2014/main" id="{A4E3991D-1886-4FB8-BF38-21C292CECBD5}"/>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2" name="Line 7">
          <a:extLst>
            <a:ext uri="{FF2B5EF4-FFF2-40B4-BE49-F238E27FC236}">
              <a16:creationId xmlns:a16="http://schemas.microsoft.com/office/drawing/2014/main" id="{5160F065-1C23-4FBC-A954-56CD6B23CBA2}"/>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3" name="Line 7">
          <a:extLst>
            <a:ext uri="{FF2B5EF4-FFF2-40B4-BE49-F238E27FC236}">
              <a16:creationId xmlns:a16="http://schemas.microsoft.com/office/drawing/2014/main" id="{0DABA8E1-BECC-4603-8AB4-0429947B81B7}"/>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4" name="Line 7">
          <a:extLst>
            <a:ext uri="{FF2B5EF4-FFF2-40B4-BE49-F238E27FC236}">
              <a16:creationId xmlns:a16="http://schemas.microsoft.com/office/drawing/2014/main" id="{A9714CA9-243A-420D-8812-8770BF0A3B7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5" name="Line 7">
          <a:extLst>
            <a:ext uri="{FF2B5EF4-FFF2-40B4-BE49-F238E27FC236}">
              <a16:creationId xmlns:a16="http://schemas.microsoft.com/office/drawing/2014/main" id="{3FF8EF78-EE1C-4BBF-89B7-69E204D8C34E}"/>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6" name="Line 7">
          <a:extLst>
            <a:ext uri="{FF2B5EF4-FFF2-40B4-BE49-F238E27FC236}">
              <a16:creationId xmlns:a16="http://schemas.microsoft.com/office/drawing/2014/main" id="{9B8C0C9F-9780-4259-81F5-F1DE40E8CA8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7" name="Line 7">
          <a:extLst>
            <a:ext uri="{FF2B5EF4-FFF2-40B4-BE49-F238E27FC236}">
              <a16:creationId xmlns:a16="http://schemas.microsoft.com/office/drawing/2014/main" id="{F94502D7-DB82-4EEC-B8EE-186C3225991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8" name="Line 7">
          <a:extLst>
            <a:ext uri="{FF2B5EF4-FFF2-40B4-BE49-F238E27FC236}">
              <a16:creationId xmlns:a16="http://schemas.microsoft.com/office/drawing/2014/main" id="{478B3BA2-B5ED-4831-9AEB-BFA61249D5C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79" name="Line 7">
          <a:extLst>
            <a:ext uri="{FF2B5EF4-FFF2-40B4-BE49-F238E27FC236}">
              <a16:creationId xmlns:a16="http://schemas.microsoft.com/office/drawing/2014/main" id="{1128676B-2E19-4F78-9C41-85E23B65383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0" name="Line 7">
          <a:extLst>
            <a:ext uri="{FF2B5EF4-FFF2-40B4-BE49-F238E27FC236}">
              <a16:creationId xmlns:a16="http://schemas.microsoft.com/office/drawing/2014/main" id="{092E7D77-0513-4B7A-979D-C86C0538988A}"/>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1" name="Line 7">
          <a:extLst>
            <a:ext uri="{FF2B5EF4-FFF2-40B4-BE49-F238E27FC236}">
              <a16:creationId xmlns:a16="http://schemas.microsoft.com/office/drawing/2014/main" id="{CE099377-92F3-4A9C-9EBE-DE2FB77C8DC8}"/>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2" name="Line 7">
          <a:extLst>
            <a:ext uri="{FF2B5EF4-FFF2-40B4-BE49-F238E27FC236}">
              <a16:creationId xmlns:a16="http://schemas.microsoft.com/office/drawing/2014/main" id="{2D96803C-5B2C-4D8A-A52A-5153078A844D}"/>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3" name="Line 7">
          <a:extLst>
            <a:ext uri="{FF2B5EF4-FFF2-40B4-BE49-F238E27FC236}">
              <a16:creationId xmlns:a16="http://schemas.microsoft.com/office/drawing/2014/main" id="{A976AA75-3647-4FFB-AAC2-445416C90EF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4" name="Line 7">
          <a:extLst>
            <a:ext uri="{FF2B5EF4-FFF2-40B4-BE49-F238E27FC236}">
              <a16:creationId xmlns:a16="http://schemas.microsoft.com/office/drawing/2014/main" id="{02158924-8776-458B-8329-61BA1256F5CB}"/>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5" name="Line 7">
          <a:extLst>
            <a:ext uri="{FF2B5EF4-FFF2-40B4-BE49-F238E27FC236}">
              <a16:creationId xmlns:a16="http://schemas.microsoft.com/office/drawing/2014/main" id="{33CF3198-BE4C-41D8-B8A5-4DF2BBE49904}"/>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6" name="Line 7">
          <a:extLst>
            <a:ext uri="{FF2B5EF4-FFF2-40B4-BE49-F238E27FC236}">
              <a16:creationId xmlns:a16="http://schemas.microsoft.com/office/drawing/2014/main" id="{442A740E-1D21-4BCD-84D2-7681E768CD30}"/>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7" name="Line 7">
          <a:extLst>
            <a:ext uri="{FF2B5EF4-FFF2-40B4-BE49-F238E27FC236}">
              <a16:creationId xmlns:a16="http://schemas.microsoft.com/office/drawing/2014/main" id="{98A23256-56E7-4BCE-A44E-5F3BC05E909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8" name="Line 7">
          <a:extLst>
            <a:ext uri="{FF2B5EF4-FFF2-40B4-BE49-F238E27FC236}">
              <a16:creationId xmlns:a16="http://schemas.microsoft.com/office/drawing/2014/main" id="{00AB242E-6635-47FF-A1C4-3922109762D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152</xdr:row>
      <xdr:rowOff>0</xdr:rowOff>
    </xdr:from>
    <xdr:to>
      <xdr:col>7</xdr:col>
      <xdr:colOff>323850</xdr:colOff>
      <xdr:row>152</xdr:row>
      <xdr:rowOff>0</xdr:rowOff>
    </xdr:to>
    <xdr:sp macro="" textlink="">
      <xdr:nvSpPr>
        <xdr:cNvPr id="1189" name="Line 7">
          <a:extLst>
            <a:ext uri="{FF2B5EF4-FFF2-40B4-BE49-F238E27FC236}">
              <a16:creationId xmlns:a16="http://schemas.microsoft.com/office/drawing/2014/main" id="{DD721768-0753-4B56-9F9E-EEBC06782C3C}"/>
            </a:ext>
          </a:extLst>
        </xdr:cNvPr>
        <xdr:cNvSpPr>
          <a:spLocks noChangeShapeType="1"/>
        </xdr:cNvSpPr>
      </xdr:nvSpPr>
      <xdr:spPr bwMode="auto">
        <a:xfrm>
          <a:off x="5143500" y="2401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0" name="Line 7">
          <a:extLst>
            <a:ext uri="{FF2B5EF4-FFF2-40B4-BE49-F238E27FC236}">
              <a16:creationId xmlns:a16="http://schemas.microsoft.com/office/drawing/2014/main" id="{42B1C48E-F0A1-49D8-A171-C9DF4DD212F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1" name="Line 7">
          <a:extLst>
            <a:ext uri="{FF2B5EF4-FFF2-40B4-BE49-F238E27FC236}">
              <a16:creationId xmlns:a16="http://schemas.microsoft.com/office/drawing/2014/main" id="{C52DDBFE-7E30-4F48-8268-07126A9224D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2" name="Line 7">
          <a:extLst>
            <a:ext uri="{FF2B5EF4-FFF2-40B4-BE49-F238E27FC236}">
              <a16:creationId xmlns:a16="http://schemas.microsoft.com/office/drawing/2014/main" id="{E6E9C71C-77C3-4EE0-92E5-848C0084F4D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3" name="Line 7">
          <a:extLst>
            <a:ext uri="{FF2B5EF4-FFF2-40B4-BE49-F238E27FC236}">
              <a16:creationId xmlns:a16="http://schemas.microsoft.com/office/drawing/2014/main" id="{5FA287FB-F154-4CB6-8E9C-74F7B99BD8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4" name="Line 7">
          <a:extLst>
            <a:ext uri="{FF2B5EF4-FFF2-40B4-BE49-F238E27FC236}">
              <a16:creationId xmlns:a16="http://schemas.microsoft.com/office/drawing/2014/main" id="{E4F1FF09-AC94-4006-847E-2914930168F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5" name="Line 7">
          <a:extLst>
            <a:ext uri="{FF2B5EF4-FFF2-40B4-BE49-F238E27FC236}">
              <a16:creationId xmlns:a16="http://schemas.microsoft.com/office/drawing/2014/main" id="{78294C06-E5FF-4E26-82E9-14167E3E809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6" name="Line 7">
          <a:extLst>
            <a:ext uri="{FF2B5EF4-FFF2-40B4-BE49-F238E27FC236}">
              <a16:creationId xmlns:a16="http://schemas.microsoft.com/office/drawing/2014/main" id="{4AE49686-9501-4989-9C23-A9333F948CE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7" name="Line 7">
          <a:extLst>
            <a:ext uri="{FF2B5EF4-FFF2-40B4-BE49-F238E27FC236}">
              <a16:creationId xmlns:a16="http://schemas.microsoft.com/office/drawing/2014/main" id="{725C2601-F663-4B3C-869C-C100D64701E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8" name="Line 7">
          <a:extLst>
            <a:ext uri="{FF2B5EF4-FFF2-40B4-BE49-F238E27FC236}">
              <a16:creationId xmlns:a16="http://schemas.microsoft.com/office/drawing/2014/main" id="{2ABD97F1-8A15-405A-B536-4D7C83EF1E2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199" name="Line 7">
          <a:extLst>
            <a:ext uri="{FF2B5EF4-FFF2-40B4-BE49-F238E27FC236}">
              <a16:creationId xmlns:a16="http://schemas.microsoft.com/office/drawing/2014/main" id="{F5541325-D166-4F57-A0D7-E3206DE4C5E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0" name="Line 7">
          <a:extLst>
            <a:ext uri="{FF2B5EF4-FFF2-40B4-BE49-F238E27FC236}">
              <a16:creationId xmlns:a16="http://schemas.microsoft.com/office/drawing/2014/main" id="{139CD53A-A950-4A4C-9418-4777C07315C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1" name="Line 7">
          <a:extLst>
            <a:ext uri="{FF2B5EF4-FFF2-40B4-BE49-F238E27FC236}">
              <a16:creationId xmlns:a16="http://schemas.microsoft.com/office/drawing/2014/main" id="{4FC9B20D-267F-4EEE-A06F-D776898E6F1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2" name="Line 7">
          <a:extLst>
            <a:ext uri="{FF2B5EF4-FFF2-40B4-BE49-F238E27FC236}">
              <a16:creationId xmlns:a16="http://schemas.microsoft.com/office/drawing/2014/main" id="{5595D099-8245-4198-83EF-0B13502959B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3" name="Line 7">
          <a:extLst>
            <a:ext uri="{FF2B5EF4-FFF2-40B4-BE49-F238E27FC236}">
              <a16:creationId xmlns:a16="http://schemas.microsoft.com/office/drawing/2014/main" id="{CEBDD55A-3FA1-43D5-9BC7-95F4A9D463C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4" name="Line 7">
          <a:extLst>
            <a:ext uri="{FF2B5EF4-FFF2-40B4-BE49-F238E27FC236}">
              <a16:creationId xmlns:a16="http://schemas.microsoft.com/office/drawing/2014/main" id="{F1432A32-6715-42A6-9BED-FFD02480918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5" name="Line 7">
          <a:extLst>
            <a:ext uri="{FF2B5EF4-FFF2-40B4-BE49-F238E27FC236}">
              <a16:creationId xmlns:a16="http://schemas.microsoft.com/office/drawing/2014/main" id="{24A33ED9-1EDF-4B62-9A27-139F5596461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6" name="Line 7">
          <a:extLst>
            <a:ext uri="{FF2B5EF4-FFF2-40B4-BE49-F238E27FC236}">
              <a16:creationId xmlns:a16="http://schemas.microsoft.com/office/drawing/2014/main" id="{52E49A11-962E-41CF-B25F-2E72640C438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7" name="Line 7">
          <a:extLst>
            <a:ext uri="{FF2B5EF4-FFF2-40B4-BE49-F238E27FC236}">
              <a16:creationId xmlns:a16="http://schemas.microsoft.com/office/drawing/2014/main" id="{45E69D74-6605-495E-9E63-819BF311279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8" name="Line 7">
          <a:extLst>
            <a:ext uri="{FF2B5EF4-FFF2-40B4-BE49-F238E27FC236}">
              <a16:creationId xmlns:a16="http://schemas.microsoft.com/office/drawing/2014/main" id="{682061A3-1010-4A07-A8D6-8C3A2215585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09" name="Line 7">
          <a:extLst>
            <a:ext uri="{FF2B5EF4-FFF2-40B4-BE49-F238E27FC236}">
              <a16:creationId xmlns:a16="http://schemas.microsoft.com/office/drawing/2014/main" id="{DD5A0A30-9D01-42A7-82AF-904EEF9C6C1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0" name="Line 7">
          <a:extLst>
            <a:ext uri="{FF2B5EF4-FFF2-40B4-BE49-F238E27FC236}">
              <a16:creationId xmlns:a16="http://schemas.microsoft.com/office/drawing/2014/main" id="{71CD6909-6DE4-4CB5-A2F6-70F80EDEC9E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1" name="Line 7">
          <a:extLst>
            <a:ext uri="{FF2B5EF4-FFF2-40B4-BE49-F238E27FC236}">
              <a16:creationId xmlns:a16="http://schemas.microsoft.com/office/drawing/2014/main" id="{6CFA4369-D3C4-430C-9359-F59242C8DD4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2" name="Line 7">
          <a:extLst>
            <a:ext uri="{FF2B5EF4-FFF2-40B4-BE49-F238E27FC236}">
              <a16:creationId xmlns:a16="http://schemas.microsoft.com/office/drawing/2014/main" id="{BD70853C-CBE7-4EFF-90C6-CA8E1C91FE9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3" name="Line 7">
          <a:extLst>
            <a:ext uri="{FF2B5EF4-FFF2-40B4-BE49-F238E27FC236}">
              <a16:creationId xmlns:a16="http://schemas.microsoft.com/office/drawing/2014/main" id="{929A3FDB-10E9-4534-8EE6-C8F0032B563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4" name="Line 7">
          <a:extLst>
            <a:ext uri="{FF2B5EF4-FFF2-40B4-BE49-F238E27FC236}">
              <a16:creationId xmlns:a16="http://schemas.microsoft.com/office/drawing/2014/main" id="{01ADB323-DE04-4BD1-86A1-5A534BCFCA3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5" name="Line 7">
          <a:extLst>
            <a:ext uri="{FF2B5EF4-FFF2-40B4-BE49-F238E27FC236}">
              <a16:creationId xmlns:a16="http://schemas.microsoft.com/office/drawing/2014/main" id="{E31776B7-BDA4-49CA-8589-A72CD384066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6" name="Line 7">
          <a:extLst>
            <a:ext uri="{FF2B5EF4-FFF2-40B4-BE49-F238E27FC236}">
              <a16:creationId xmlns:a16="http://schemas.microsoft.com/office/drawing/2014/main" id="{A96B7675-244F-41D6-9697-1EEAD9486A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7" name="Line 7">
          <a:extLst>
            <a:ext uri="{FF2B5EF4-FFF2-40B4-BE49-F238E27FC236}">
              <a16:creationId xmlns:a16="http://schemas.microsoft.com/office/drawing/2014/main" id="{D2EAE5E0-717B-4624-B2C7-D0B0522FEE4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8" name="Line 7">
          <a:extLst>
            <a:ext uri="{FF2B5EF4-FFF2-40B4-BE49-F238E27FC236}">
              <a16:creationId xmlns:a16="http://schemas.microsoft.com/office/drawing/2014/main" id="{5E77F61F-01EE-4EEF-A8B5-226D56C59EB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19" name="Line 7">
          <a:extLst>
            <a:ext uri="{FF2B5EF4-FFF2-40B4-BE49-F238E27FC236}">
              <a16:creationId xmlns:a16="http://schemas.microsoft.com/office/drawing/2014/main" id="{08CCB32C-E275-4448-B38C-08689059B13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0" name="Line 7">
          <a:extLst>
            <a:ext uri="{FF2B5EF4-FFF2-40B4-BE49-F238E27FC236}">
              <a16:creationId xmlns:a16="http://schemas.microsoft.com/office/drawing/2014/main" id="{D68C58A6-C3AD-4B44-AC93-99A483E2FCE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1" name="Line 7">
          <a:extLst>
            <a:ext uri="{FF2B5EF4-FFF2-40B4-BE49-F238E27FC236}">
              <a16:creationId xmlns:a16="http://schemas.microsoft.com/office/drawing/2014/main" id="{30453EAD-31E0-452B-B32B-1F34D13BF82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2" name="Line 7">
          <a:extLst>
            <a:ext uri="{FF2B5EF4-FFF2-40B4-BE49-F238E27FC236}">
              <a16:creationId xmlns:a16="http://schemas.microsoft.com/office/drawing/2014/main" id="{CFCF50E0-4049-43DD-B01D-CA545704011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3" name="Line 7">
          <a:extLst>
            <a:ext uri="{FF2B5EF4-FFF2-40B4-BE49-F238E27FC236}">
              <a16:creationId xmlns:a16="http://schemas.microsoft.com/office/drawing/2014/main" id="{1A8B6D96-F689-4781-90BD-11FCB834E2B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4" name="Line 7">
          <a:extLst>
            <a:ext uri="{FF2B5EF4-FFF2-40B4-BE49-F238E27FC236}">
              <a16:creationId xmlns:a16="http://schemas.microsoft.com/office/drawing/2014/main" id="{73CF491F-B9B7-495A-AD57-22682FADEB9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5" name="Line 7">
          <a:extLst>
            <a:ext uri="{FF2B5EF4-FFF2-40B4-BE49-F238E27FC236}">
              <a16:creationId xmlns:a16="http://schemas.microsoft.com/office/drawing/2014/main" id="{347A2F48-724C-4CA3-A33D-E299C8695EE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6" name="Line 7">
          <a:extLst>
            <a:ext uri="{FF2B5EF4-FFF2-40B4-BE49-F238E27FC236}">
              <a16:creationId xmlns:a16="http://schemas.microsoft.com/office/drawing/2014/main" id="{D09A3FEC-0B87-4A3D-95BB-6EE98894069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7" name="Line 7">
          <a:extLst>
            <a:ext uri="{FF2B5EF4-FFF2-40B4-BE49-F238E27FC236}">
              <a16:creationId xmlns:a16="http://schemas.microsoft.com/office/drawing/2014/main" id="{216BDC6A-0024-4C4F-8987-1441AE3E7BD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8" name="Line 7">
          <a:extLst>
            <a:ext uri="{FF2B5EF4-FFF2-40B4-BE49-F238E27FC236}">
              <a16:creationId xmlns:a16="http://schemas.microsoft.com/office/drawing/2014/main" id="{ABCE9C02-DD69-4AD5-BCA7-9715F5198F0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29" name="Line 7">
          <a:extLst>
            <a:ext uri="{FF2B5EF4-FFF2-40B4-BE49-F238E27FC236}">
              <a16:creationId xmlns:a16="http://schemas.microsoft.com/office/drawing/2014/main" id="{80DF7E2B-FF09-4939-8090-6058392F2A9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0" name="Line 7">
          <a:extLst>
            <a:ext uri="{FF2B5EF4-FFF2-40B4-BE49-F238E27FC236}">
              <a16:creationId xmlns:a16="http://schemas.microsoft.com/office/drawing/2014/main" id="{CA2DE037-B3E4-4FE1-8353-F745358A6CD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1" name="Line 7">
          <a:extLst>
            <a:ext uri="{FF2B5EF4-FFF2-40B4-BE49-F238E27FC236}">
              <a16:creationId xmlns:a16="http://schemas.microsoft.com/office/drawing/2014/main" id="{92EECC84-2D41-45F1-A53F-F9B18EDE543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2" name="Line 7">
          <a:extLst>
            <a:ext uri="{FF2B5EF4-FFF2-40B4-BE49-F238E27FC236}">
              <a16:creationId xmlns:a16="http://schemas.microsoft.com/office/drawing/2014/main" id="{284B0437-5FCD-4B30-BAFA-3D3EA8E4AE3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3" name="Line 7">
          <a:extLst>
            <a:ext uri="{FF2B5EF4-FFF2-40B4-BE49-F238E27FC236}">
              <a16:creationId xmlns:a16="http://schemas.microsoft.com/office/drawing/2014/main" id="{F81ACDF3-098E-40C4-9356-BC8BF1F4372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4" name="Line 7">
          <a:extLst>
            <a:ext uri="{FF2B5EF4-FFF2-40B4-BE49-F238E27FC236}">
              <a16:creationId xmlns:a16="http://schemas.microsoft.com/office/drawing/2014/main" id="{C2CCB5D6-ACEA-4896-81F5-8F2FDC4B1C5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5" name="Line 7">
          <a:extLst>
            <a:ext uri="{FF2B5EF4-FFF2-40B4-BE49-F238E27FC236}">
              <a16:creationId xmlns:a16="http://schemas.microsoft.com/office/drawing/2014/main" id="{08B082F6-F23F-4B0C-A385-304ED175FC9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6" name="Line 7">
          <a:extLst>
            <a:ext uri="{FF2B5EF4-FFF2-40B4-BE49-F238E27FC236}">
              <a16:creationId xmlns:a16="http://schemas.microsoft.com/office/drawing/2014/main" id="{F3F5B927-33B8-4933-8548-3C0F32201DF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7" name="Line 7">
          <a:extLst>
            <a:ext uri="{FF2B5EF4-FFF2-40B4-BE49-F238E27FC236}">
              <a16:creationId xmlns:a16="http://schemas.microsoft.com/office/drawing/2014/main" id="{E30FEDD3-636D-4F90-8CB1-ADC9EF1985B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8" name="Line 7">
          <a:extLst>
            <a:ext uri="{FF2B5EF4-FFF2-40B4-BE49-F238E27FC236}">
              <a16:creationId xmlns:a16="http://schemas.microsoft.com/office/drawing/2014/main" id="{EEC47328-D69C-4D68-8A45-E9FCF800C8F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39" name="Line 7">
          <a:extLst>
            <a:ext uri="{FF2B5EF4-FFF2-40B4-BE49-F238E27FC236}">
              <a16:creationId xmlns:a16="http://schemas.microsoft.com/office/drawing/2014/main" id="{347299DE-54A3-43E5-8868-E871D56BC5A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0" name="Line 7">
          <a:extLst>
            <a:ext uri="{FF2B5EF4-FFF2-40B4-BE49-F238E27FC236}">
              <a16:creationId xmlns:a16="http://schemas.microsoft.com/office/drawing/2014/main" id="{32734A22-1D2F-4FC1-BA87-86EDB9A7B6B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1" name="Line 7">
          <a:extLst>
            <a:ext uri="{FF2B5EF4-FFF2-40B4-BE49-F238E27FC236}">
              <a16:creationId xmlns:a16="http://schemas.microsoft.com/office/drawing/2014/main" id="{5D69E93E-AED1-446D-8D59-88049FE32E9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2" name="Line 7">
          <a:extLst>
            <a:ext uri="{FF2B5EF4-FFF2-40B4-BE49-F238E27FC236}">
              <a16:creationId xmlns:a16="http://schemas.microsoft.com/office/drawing/2014/main" id="{BBC21BDD-9424-4D04-949B-31AB9FEB593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3" name="Line 7">
          <a:extLst>
            <a:ext uri="{FF2B5EF4-FFF2-40B4-BE49-F238E27FC236}">
              <a16:creationId xmlns:a16="http://schemas.microsoft.com/office/drawing/2014/main" id="{B5A6BD1E-5B32-4FD5-99B8-C3B592FE468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4" name="Line 7">
          <a:extLst>
            <a:ext uri="{FF2B5EF4-FFF2-40B4-BE49-F238E27FC236}">
              <a16:creationId xmlns:a16="http://schemas.microsoft.com/office/drawing/2014/main" id="{9A3FE1BF-CC28-475B-BEC5-615595CF7F1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5" name="Line 7">
          <a:extLst>
            <a:ext uri="{FF2B5EF4-FFF2-40B4-BE49-F238E27FC236}">
              <a16:creationId xmlns:a16="http://schemas.microsoft.com/office/drawing/2014/main" id="{6160B715-CDF4-4ED6-9508-BB9C5C51390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6" name="Line 7">
          <a:extLst>
            <a:ext uri="{FF2B5EF4-FFF2-40B4-BE49-F238E27FC236}">
              <a16:creationId xmlns:a16="http://schemas.microsoft.com/office/drawing/2014/main" id="{8A31796F-6EFD-4E5E-8A32-CCF14728434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7" name="Line 7">
          <a:extLst>
            <a:ext uri="{FF2B5EF4-FFF2-40B4-BE49-F238E27FC236}">
              <a16:creationId xmlns:a16="http://schemas.microsoft.com/office/drawing/2014/main" id="{813A31FD-35AF-4491-B5E3-CD3909A40DA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8" name="Line 7">
          <a:extLst>
            <a:ext uri="{FF2B5EF4-FFF2-40B4-BE49-F238E27FC236}">
              <a16:creationId xmlns:a16="http://schemas.microsoft.com/office/drawing/2014/main" id="{99E6D080-F83B-4A42-988E-96A2182DEBE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49" name="Line 7">
          <a:extLst>
            <a:ext uri="{FF2B5EF4-FFF2-40B4-BE49-F238E27FC236}">
              <a16:creationId xmlns:a16="http://schemas.microsoft.com/office/drawing/2014/main" id="{D9F814F9-11A3-462F-BB29-065D3615C355}"/>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0" name="Line 7">
          <a:extLst>
            <a:ext uri="{FF2B5EF4-FFF2-40B4-BE49-F238E27FC236}">
              <a16:creationId xmlns:a16="http://schemas.microsoft.com/office/drawing/2014/main" id="{CDA34187-F40D-4967-9B8E-3A031ED5B2BB}"/>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1" name="Line 7">
          <a:extLst>
            <a:ext uri="{FF2B5EF4-FFF2-40B4-BE49-F238E27FC236}">
              <a16:creationId xmlns:a16="http://schemas.microsoft.com/office/drawing/2014/main" id="{DF90967C-CAA6-42C6-B5A6-FAA982B1FA60}"/>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2" name="Line 7">
          <a:extLst>
            <a:ext uri="{FF2B5EF4-FFF2-40B4-BE49-F238E27FC236}">
              <a16:creationId xmlns:a16="http://schemas.microsoft.com/office/drawing/2014/main" id="{C96081E4-652A-4C15-B775-85B9C2253F1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3" name="Line 7">
          <a:extLst>
            <a:ext uri="{FF2B5EF4-FFF2-40B4-BE49-F238E27FC236}">
              <a16:creationId xmlns:a16="http://schemas.microsoft.com/office/drawing/2014/main" id="{69CEF97E-9FB6-4C8E-947D-00615BD4E60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4" name="Line 7">
          <a:extLst>
            <a:ext uri="{FF2B5EF4-FFF2-40B4-BE49-F238E27FC236}">
              <a16:creationId xmlns:a16="http://schemas.microsoft.com/office/drawing/2014/main" id="{02137D49-8C68-4215-B4E3-3F52843D93C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5" name="Line 7">
          <a:extLst>
            <a:ext uri="{FF2B5EF4-FFF2-40B4-BE49-F238E27FC236}">
              <a16:creationId xmlns:a16="http://schemas.microsoft.com/office/drawing/2014/main" id="{C7EC0194-0704-4DCD-A815-1CAED36CB42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6" name="Line 7">
          <a:extLst>
            <a:ext uri="{FF2B5EF4-FFF2-40B4-BE49-F238E27FC236}">
              <a16:creationId xmlns:a16="http://schemas.microsoft.com/office/drawing/2014/main" id="{8C936300-90C0-426B-B675-79BC2948557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7" name="Line 7">
          <a:extLst>
            <a:ext uri="{FF2B5EF4-FFF2-40B4-BE49-F238E27FC236}">
              <a16:creationId xmlns:a16="http://schemas.microsoft.com/office/drawing/2014/main" id="{FFFCDB3E-0A2A-4545-8379-C5E956A38A71}"/>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8" name="Line 7">
          <a:extLst>
            <a:ext uri="{FF2B5EF4-FFF2-40B4-BE49-F238E27FC236}">
              <a16:creationId xmlns:a16="http://schemas.microsoft.com/office/drawing/2014/main" id="{F2DD2AFD-B518-4BB2-8F32-9387951F670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59" name="Line 7">
          <a:extLst>
            <a:ext uri="{FF2B5EF4-FFF2-40B4-BE49-F238E27FC236}">
              <a16:creationId xmlns:a16="http://schemas.microsoft.com/office/drawing/2014/main" id="{92A637DE-8619-41E2-B05E-23ECB829CA39}"/>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0" name="Line 7">
          <a:extLst>
            <a:ext uri="{FF2B5EF4-FFF2-40B4-BE49-F238E27FC236}">
              <a16:creationId xmlns:a16="http://schemas.microsoft.com/office/drawing/2014/main" id="{76417CF2-C0DA-473C-A4C7-E8A9173FCB6E}"/>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1" name="Line 7">
          <a:extLst>
            <a:ext uri="{FF2B5EF4-FFF2-40B4-BE49-F238E27FC236}">
              <a16:creationId xmlns:a16="http://schemas.microsoft.com/office/drawing/2014/main" id="{5A0468C9-D830-458C-8CAF-76AD49D156B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2" name="Line 7">
          <a:extLst>
            <a:ext uri="{FF2B5EF4-FFF2-40B4-BE49-F238E27FC236}">
              <a16:creationId xmlns:a16="http://schemas.microsoft.com/office/drawing/2014/main" id="{6F8EBFEE-F54C-44D0-A3AC-7AA82A0AAEB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3" name="Line 7">
          <a:extLst>
            <a:ext uri="{FF2B5EF4-FFF2-40B4-BE49-F238E27FC236}">
              <a16:creationId xmlns:a16="http://schemas.microsoft.com/office/drawing/2014/main" id="{6E3D67DE-F59D-4B97-8024-EA0AFE160DB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4" name="Line 7">
          <a:extLst>
            <a:ext uri="{FF2B5EF4-FFF2-40B4-BE49-F238E27FC236}">
              <a16:creationId xmlns:a16="http://schemas.microsoft.com/office/drawing/2014/main" id="{F9021D32-FE52-43A0-AEA6-A27A1CF8D05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5" name="Line 7">
          <a:extLst>
            <a:ext uri="{FF2B5EF4-FFF2-40B4-BE49-F238E27FC236}">
              <a16:creationId xmlns:a16="http://schemas.microsoft.com/office/drawing/2014/main" id="{DAA96926-CCFE-4CC0-877F-517533234CE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6" name="Line 7">
          <a:extLst>
            <a:ext uri="{FF2B5EF4-FFF2-40B4-BE49-F238E27FC236}">
              <a16:creationId xmlns:a16="http://schemas.microsoft.com/office/drawing/2014/main" id="{8D42CFC2-533B-44F5-B13F-3739D396D0F3}"/>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7" name="Line 7">
          <a:extLst>
            <a:ext uri="{FF2B5EF4-FFF2-40B4-BE49-F238E27FC236}">
              <a16:creationId xmlns:a16="http://schemas.microsoft.com/office/drawing/2014/main" id="{6BECA133-25E0-4327-953E-D1E418F393C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8" name="Line 7">
          <a:extLst>
            <a:ext uri="{FF2B5EF4-FFF2-40B4-BE49-F238E27FC236}">
              <a16:creationId xmlns:a16="http://schemas.microsoft.com/office/drawing/2014/main" id="{5151BCA9-DB6F-4776-8E80-C13AEB5A4D3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69" name="Line 7">
          <a:extLst>
            <a:ext uri="{FF2B5EF4-FFF2-40B4-BE49-F238E27FC236}">
              <a16:creationId xmlns:a16="http://schemas.microsoft.com/office/drawing/2014/main" id="{4DCBEA0A-4A37-4E0F-AFC8-E55BB5CCE81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0" name="Line 7">
          <a:extLst>
            <a:ext uri="{FF2B5EF4-FFF2-40B4-BE49-F238E27FC236}">
              <a16:creationId xmlns:a16="http://schemas.microsoft.com/office/drawing/2014/main" id="{393C5AF3-BE1A-469D-BCB4-FE30CE679E4C}"/>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1" name="Line 7">
          <a:extLst>
            <a:ext uri="{FF2B5EF4-FFF2-40B4-BE49-F238E27FC236}">
              <a16:creationId xmlns:a16="http://schemas.microsoft.com/office/drawing/2014/main" id="{D783379E-206B-459F-8BE9-95C69EA8E4B8}"/>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2" name="Line 7">
          <a:extLst>
            <a:ext uri="{FF2B5EF4-FFF2-40B4-BE49-F238E27FC236}">
              <a16:creationId xmlns:a16="http://schemas.microsoft.com/office/drawing/2014/main" id="{295CE32C-9542-49C1-B44C-1B8A6CE8F88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3" name="Line 7">
          <a:extLst>
            <a:ext uri="{FF2B5EF4-FFF2-40B4-BE49-F238E27FC236}">
              <a16:creationId xmlns:a16="http://schemas.microsoft.com/office/drawing/2014/main" id="{80F9B3EF-5A22-47CE-A18D-4F2420668206}"/>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4" name="Line 7">
          <a:extLst>
            <a:ext uri="{FF2B5EF4-FFF2-40B4-BE49-F238E27FC236}">
              <a16:creationId xmlns:a16="http://schemas.microsoft.com/office/drawing/2014/main" id="{47F9F2D4-545C-445B-957F-2987E8A0106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5" name="Line 7">
          <a:extLst>
            <a:ext uri="{FF2B5EF4-FFF2-40B4-BE49-F238E27FC236}">
              <a16:creationId xmlns:a16="http://schemas.microsoft.com/office/drawing/2014/main" id="{7AE2E681-6ABB-46D3-A7ED-BCDCE633736D}"/>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6" name="Line 7">
          <a:extLst>
            <a:ext uri="{FF2B5EF4-FFF2-40B4-BE49-F238E27FC236}">
              <a16:creationId xmlns:a16="http://schemas.microsoft.com/office/drawing/2014/main" id="{CEB86E98-AAAC-4A42-AFA3-2C2609BD4D8F}"/>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7" name="Line 7">
          <a:extLst>
            <a:ext uri="{FF2B5EF4-FFF2-40B4-BE49-F238E27FC236}">
              <a16:creationId xmlns:a16="http://schemas.microsoft.com/office/drawing/2014/main" id="{CFBC19AD-C2FC-4352-A5E0-93CA68A5BEE2}"/>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8" name="Line 7">
          <a:extLst>
            <a:ext uri="{FF2B5EF4-FFF2-40B4-BE49-F238E27FC236}">
              <a16:creationId xmlns:a16="http://schemas.microsoft.com/office/drawing/2014/main" id="{DEDBD945-D1BB-4EB3-AF3E-1C95827126BA}"/>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79" name="Line 7">
          <a:extLst>
            <a:ext uri="{FF2B5EF4-FFF2-40B4-BE49-F238E27FC236}">
              <a16:creationId xmlns:a16="http://schemas.microsoft.com/office/drawing/2014/main" id="{7334EED4-7ADC-4674-9781-E6E915D686F7}"/>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152</xdr:row>
      <xdr:rowOff>0</xdr:rowOff>
    </xdr:from>
    <xdr:to>
      <xdr:col>13</xdr:col>
      <xdr:colOff>323850</xdr:colOff>
      <xdr:row>152</xdr:row>
      <xdr:rowOff>0</xdr:rowOff>
    </xdr:to>
    <xdr:sp macro="" textlink="">
      <xdr:nvSpPr>
        <xdr:cNvPr id="1280" name="Line 7">
          <a:extLst>
            <a:ext uri="{FF2B5EF4-FFF2-40B4-BE49-F238E27FC236}">
              <a16:creationId xmlns:a16="http://schemas.microsoft.com/office/drawing/2014/main" id="{BFDC0A46-0877-43FC-A425-3847EC4F64A4}"/>
            </a:ext>
          </a:extLst>
        </xdr:cNvPr>
        <xdr:cNvSpPr>
          <a:spLocks noChangeShapeType="1"/>
        </xdr:cNvSpPr>
      </xdr:nvSpPr>
      <xdr:spPr bwMode="auto">
        <a:xfrm>
          <a:off x="8763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1" name="Line 7">
          <a:extLst>
            <a:ext uri="{FF2B5EF4-FFF2-40B4-BE49-F238E27FC236}">
              <a16:creationId xmlns:a16="http://schemas.microsoft.com/office/drawing/2014/main" id="{322E54C2-D6CA-44AB-9CC7-AA49013F8E7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2" name="Line 7">
          <a:extLst>
            <a:ext uri="{FF2B5EF4-FFF2-40B4-BE49-F238E27FC236}">
              <a16:creationId xmlns:a16="http://schemas.microsoft.com/office/drawing/2014/main" id="{563BF7C5-6197-443B-BE80-E0E6C57067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3" name="Line 7">
          <a:extLst>
            <a:ext uri="{FF2B5EF4-FFF2-40B4-BE49-F238E27FC236}">
              <a16:creationId xmlns:a16="http://schemas.microsoft.com/office/drawing/2014/main" id="{474C2EB6-0299-46BE-9A88-5A5671C9878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4" name="Line 7">
          <a:extLst>
            <a:ext uri="{FF2B5EF4-FFF2-40B4-BE49-F238E27FC236}">
              <a16:creationId xmlns:a16="http://schemas.microsoft.com/office/drawing/2014/main" id="{BFC97D52-5DF7-4694-AEDB-D355419C5F7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5" name="Line 7">
          <a:extLst>
            <a:ext uri="{FF2B5EF4-FFF2-40B4-BE49-F238E27FC236}">
              <a16:creationId xmlns:a16="http://schemas.microsoft.com/office/drawing/2014/main" id="{D2E42A67-8E97-4982-A7AD-5C23C6EC059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6" name="Line 7">
          <a:extLst>
            <a:ext uri="{FF2B5EF4-FFF2-40B4-BE49-F238E27FC236}">
              <a16:creationId xmlns:a16="http://schemas.microsoft.com/office/drawing/2014/main" id="{B628D047-D7FE-435A-B42F-D1F9C7A248A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7" name="Line 7">
          <a:extLst>
            <a:ext uri="{FF2B5EF4-FFF2-40B4-BE49-F238E27FC236}">
              <a16:creationId xmlns:a16="http://schemas.microsoft.com/office/drawing/2014/main" id="{1791B1B5-C564-4EF9-973D-F8AA83A4DBA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8" name="Line 7">
          <a:extLst>
            <a:ext uri="{FF2B5EF4-FFF2-40B4-BE49-F238E27FC236}">
              <a16:creationId xmlns:a16="http://schemas.microsoft.com/office/drawing/2014/main" id="{FBEAA542-633C-45FF-BEE2-4497C46E25A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89" name="Line 7">
          <a:extLst>
            <a:ext uri="{FF2B5EF4-FFF2-40B4-BE49-F238E27FC236}">
              <a16:creationId xmlns:a16="http://schemas.microsoft.com/office/drawing/2014/main" id="{0AD7C87D-600D-498D-B8E4-A2E3B04AD03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0" name="Line 7">
          <a:extLst>
            <a:ext uri="{FF2B5EF4-FFF2-40B4-BE49-F238E27FC236}">
              <a16:creationId xmlns:a16="http://schemas.microsoft.com/office/drawing/2014/main" id="{06336C45-29D8-4AC6-84BD-8C11D7BE9E6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1" name="Line 7">
          <a:extLst>
            <a:ext uri="{FF2B5EF4-FFF2-40B4-BE49-F238E27FC236}">
              <a16:creationId xmlns:a16="http://schemas.microsoft.com/office/drawing/2014/main" id="{33ACBDA7-13F8-4BBD-9C76-33D5AB93456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2" name="Line 7">
          <a:extLst>
            <a:ext uri="{FF2B5EF4-FFF2-40B4-BE49-F238E27FC236}">
              <a16:creationId xmlns:a16="http://schemas.microsoft.com/office/drawing/2014/main" id="{E404192E-CBF3-4162-A012-99C62920C9D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3" name="Line 7">
          <a:extLst>
            <a:ext uri="{FF2B5EF4-FFF2-40B4-BE49-F238E27FC236}">
              <a16:creationId xmlns:a16="http://schemas.microsoft.com/office/drawing/2014/main" id="{7329AD0E-2606-42B8-B04C-006BC514494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4" name="Line 7">
          <a:extLst>
            <a:ext uri="{FF2B5EF4-FFF2-40B4-BE49-F238E27FC236}">
              <a16:creationId xmlns:a16="http://schemas.microsoft.com/office/drawing/2014/main" id="{2B7F4B26-C7B1-495B-B8A5-F4703B48212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5" name="Line 7">
          <a:extLst>
            <a:ext uri="{FF2B5EF4-FFF2-40B4-BE49-F238E27FC236}">
              <a16:creationId xmlns:a16="http://schemas.microsoft.com/office/drawing/2014/main" id="{D3F9429C-17B6-496D-A8F3-53BADF574ED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6" name="Line 7">
          <a:extLst>
            <a:ext uri="{FF2B5EF4-FFF2-40B4-BE49-F238E27FC236}">
              <a16:creationId xmlns:a16="http://schemas.microsoft.com/office/drawing/2014/main" id="{B129432D-7F29-485B-8CEA-50085375F78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7" name="Line 7">
          <a:extLst>
            <a:ext uri="{FF2B5EF4-FFF2-40B4-BE49-F238E27FC236}">
              <a16:creationId xmlns:a16="http://schemas.microsoft.com/office/drawing/2014/main" id="{975E7FB7-95ED-4287-A4FD-38895AC7CDE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8" name="Line 7">
          <a:extLst>
            <a:ext uri="{FF2B5EF4-FFF2-40B4-BE49-F238E27FC236}">
              <a16:creationId xmlns:a16="http://schemas.microsoft.com/office/drawing/2014/main" id="{674E77AE-B569-4C99-A23E-6AD80442E24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299" name="Line 7">
          <a:extLst>
            <a:ext uri="{FF2B5EF4-FFF2-40B4-BE49-F238E27FC236}">
              <a16:creationId xmlns:a16="http://schemas.microsoft.com/office/drawing/2014/main" id="{6AA3143D-DE26-4BC8-BFCE-1D2D0EA9DF3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0" name="Line 7">
          <a:extLst>
            <a:ext uri="{FF2B5EF4-FFF2-40B4-BE49-F238E27FC236}">
              <a16:creationId xmlns:a16="http://schemas.microsoft.com/office/drawing/2014/main" id="{A72DF033-96E8-44A2-9229-C6EAA4BD6BE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1" name="Line 7">
          <a:extLst>
            <a:ext uri="{FF2B5EF4-FFF2-40B4-BE49-F238E27FC236}">
              <a16:creationId xmlns:a16="http://schemas.microsoft.com/office/drawing/2014/main" id="{C19774A5-21BE-4A21-8C9B-4B5781F3239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2" name="Line 7">
          <a:extLst>
            <a:ext uri="{FF2B5EF4-FFF2-40B4-BE49-F238E27FC236}">
              <a16:creationId xmlns:a16="http://schemas.microsoft.com/office/drawing/2014/main" id="{7E99326C-6A80-44E1-B5CB-9D22C49190A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3" name="Line 7">
          <a:extLst>
            <a:ext uri="{FF2B5EF4-FFF2-40B4-BE49-F238E27FC236}">
              <a16:creationId xmlns:a16="http://schemas.microsoft.com/office/drawing/2014/main" id="{A4AEA867-DA8C-4FFE-85B8-DD18DF0C208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4" name="Line 7">
          <a:extLst>
            <a:ext uri="{FF2B5EF4-FFF2-40B4-BE49-F238E27FC236}">
              <a16:creationId xmlns:a16="http://schemas.microsoft.com/office/drawing/2014/main" id="{D164A858-F8EE-402D-B2E3-6A33CECDD31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5" name="Line 7">
          <a:extLst>
            <a:ext uri="{FF2B5EF4-FFF2-40B4-BE49-F238E27FC236}">
              <a16:creationId xmlns:a16="http://schemas.microsoft.com/office/drawing/2014/main" id="{1495C225-1755-4CA2-BBEB-BA1A132FF43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6" name="Line 7">
          <a:extLst>
            <a:ext uri="{FF2B5EF4-FFF2-40B4-BE49-F238E27FC236}">
              <a16:creationId xmlns:a16="http://schemas.microsoft.com/office/drawing/2014/main" id="{39792078-26A2-4BB4-81F8-23A81C17B1E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7" name="Line 7">
          <a:extLst>
            <a:ext uri="{FF2B5EF4-FFF2-40B4-BE49-F238E27FC236}">
              <a16:creationId xmlns:a16="http://schemas.microsoft.com/office/drawing/2014/main" id="{58D9BAFD-7E7C-4CFC-8D22-E8637F08A64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8" name="Line 7">
          <a:extLst>
            <a:ext uri="{FF2B5EF4-FFF2-40B4-BE49-F238E27FC236}">
              <a16:creationId xmlns:a16="http://schemas.microsoft.com/office/drawing/2014/main" id="{0814A631-9DD7-4D3E-8A81-EB2652AC9D9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09" name="Line 7">
          <a:extLst>
            <a:ext uri="{FF2B5EF4-FFF2-40B4-BE49-F238E27FC236}">
              <a16:creationId xmlns:a16="http://schemas.microsoft.com/office/drawing/2014/main" id="{FF6D82F5-D281-4F3F-825B-DBD5A21B6F6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0" name="Line 7">
          <a:extLst>
            <a:ext uri="{FF2B5EF4-FFF2-40B4-BE49-F238E27FC236}">
              <a16:creationId xmlns:a16="http://schemas.microsoft.com/office/drawing/2014/main" id="{7743E67B-FC06-4ADE-A2F5-A94C64E1D95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1" name="Line 7">
          <a:extLst>
            <a:ext uri="{FF2B5EF4-FFF2-40B4-BE49-F238E27FC236}">
              <a16:creationId xmlns:a16="http://schemas.microsoft.com/office/drawing/2014/main" id="{9CF20288-2C10-4BAB-B971-05D83600E4D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2" name="Line 7">
          <a:extLst>
            <a:ext uri="{FF2B5EF4-FFF2-40B4-BE49-F238E27FC236}">
              <a16:creationId xmlns:a16="http://schemas.microsoft.com/office/drawing/2014/main" id="{B56DDCC2-401E-4B65-961F-9055EFC3C6D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3" name="Line 7">
          <a:extLst>
            <a:ext uri="{FF2B5EF4-FFF2-40B4-BE49-F238E27FC236}">
              <a16:creationId xmlns:a16="http://schemas.microsoft.com/office/drawing/2014/main" id="{FA5BCB55-2451-4F65-BD36-54A28FF4549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4" name="Line 7">
          <a:extLst>
            <a:ext uri="{FF2B5EF4-FFF2-40B4-BE49-F238E27FC236}">
              <a16:creationId xmlns:a16="http://schemas.microsoft.com/office/drawing/2014/main" id="{C9F41437-3342-4ACE-AEBC-6884B72FB2C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5" name="Line 7">
          <a:extLst>
            <a:ext uri="{FF2B5EF4-FFF2-40B4-BE49-F238E27FC236}">
              <a16:creationId xmlns:a16="http://schemas.microsoft.com/office/drawing/2014/main" id="{4C7ABAA8-AC49-480E-AAC4-5A8BB80FDBA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6" name="Line 7">
          <a:extLst>
            <a:ext uri="{FF2B5EF4-FFF2-40B4-BE49-F238E27FC236}">
              <a16:creationId xmlns:a16="http://schemas.microsoft.com/office/drawing/2014/main" id="{141604EC-ABB8-4F28-BC0C-A9CA274AD53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7" name="Line 7">
          <a:extLst>
            <a:ext uri="{FF2B5EF4-FFF2-40B4-BE49-F238E27FC236}">
              <a16:creationId xmlns:a16="http://schemas.microsoft.com/office/drawing/2014/main" id="{D063CE9B-781E-4635-9EC6-3C5B881CF6E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8" name="Line 7">
          <a:extLst>
            <a:ext uri="{FF2B5EF4-FFF2-40B4-BE49-F238E27FC236}">
              <a16:creationId xmlns:a16="http://schemas.microsoft.com/office/drawing/2014/main" id="{6A43A487-F30E-40D8-9556-0DF2E1E212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19" name="Line 7">
          <a:extLst>
            <a:ext uri="{FF2B5EF4-FFF2-40B4-BE49-F238E27FC236}">
              <a16:creationId xmlns:a16="http://schemas.microsoft.com/office/drawing/2014/main" id="{2890B76B-A3D1-484D-BB5F-05B5783560B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0" name="Line 7">
          <a:extLst>
            <a:ext uri="{FF2B5EF4-FFF2-40B4-BE49-F238E27FC236}">
              <a16:creationId xmlns:a16="http://schemas.microsoft.com/office/drawing/2014/main" id="{7BC22BE0-B740-4061-A924-BB3095C3487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1" name="Line 7">
          <a:extLst>
            <a:ext uri="{FF2B5EF4-FFF2-40B4-BE49-F238E27FC236}">
              <a16:creationId xmlns:a16="http://schemas.microsoft.com/office/drawing/2014/main" id="{03F5E215-DA77-4C2F-B0B1-44D06C9A69A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2" name="Line 7">
          <a:extLst>
            <a:ext uri="{FF2B5EF4-FFF2-40B4-BE49-F238E27FC236}">
              <a16:creationId xmlns:a16="http://schemas.microsoft.com/office/drawing/2014/main" id="{047B8CFF-2456-4550-BE2F-CA6F3F95731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3" name="Line 7">
          <a:extLst>
            <a:ext uri="{FF2B5EF4-FFF2-40B4-BE49-F238E27FC236}">
              <a16:creationId xmlns:a16="http://schemas.microsoft.com/office/drawing/2014/main" id="{9CAD23B9-8735-4A7C-84DA-C0295D9B91C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4" name="Line 7">
          <a:extLst>
            <a:ext uri="{FF2B5EF4-FFF2-40B4-BE49-F238E27FC236}">
              <a16:creationId xmlns:a16="http://schemas.microsoft.com/office/drawing/2014/main" id="{DEBE4BBB-9A60-44AB-BE5B-1B47D645972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5" name="Line 7">
          <a:extLst>
            <a:ext uri="{FF2B5EF4-FFF2-40B4-BE49-F238E27FC236}">
              <a16:creationId xmlns:a16="http://schemas.microsoft.com/office/drawing/2014/main" id="{77E0D460-4C91-4048-8DB1-CDC0F405ABD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6" name="Line 7">
          <a:extLst>
            <a:ext uri="{FF2B5EF4-FFF2-40B4-BE49-F238E27FC236}">
              <a16:creationId xmlns:a16="http://schemas.microsoft.com/office/drawing/2014/main" id="{144625C5-2287-49B7-8D7A-E8A0593875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7" name="Line 7">
          <a:extLst>
            <a:ext uri="{FF2B5EF4-FFF2-40B4-BE49-F238E27FC236}">
              <a16:creationId xmlns:a16="http://schemas.microsoft.com/office/drawing/2014/main" id="{1D88F2BE-077B-4B4A-AC88-4FF6A665ECB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8" name="Line 7">
          <a:extLst>
            <a:ext uri="{FF2B5EF4-FFF2-40B4-BE49-F238E27FC236}">
              <a16:creationId xmlns:a16="http://schemas.microsoft.com/office/drawing/2014/main" id="{BFB8D937-7EE6-4301-8F0F-04D239F0E54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29" name="Line 7">
          <a:extLst>
            <a:ext uri="{FF2B5EF4-FFF2-40B4-BE49-F238E27FC236}">
              <a16:creationId xmlns:a16="http://schemas.microsoft.com/office/drawing/2014/main" id="{9FD37023-7D61-4275-AC0C-E4B753F48AD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0" name="Line 7">
          <a:extLst>
            <a:ext uri="{FF2B5EF4-FFF2-40B4-BE49-F238E27FC236}">
              <a16:creationId xmlns:a16="http://schemas.microsoft.com/office/drawing/2014/main" id="{5F2643C2-EFEA-4EF4-BFCB-80C48B5B4DA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1" name="Line 7">
          <a:extLst>
            <a:ext uri="{FF2B5EF4-FFF2-40B4-BE49-F238E27FC236}">
              <a16:creationId xmlns:a16="http://schemas.microsoft.com/office/drawing/2014/main" id="{7FFC1F92-9828-45E2-87A8-793AC1ED63F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2" name="Line 7">
          <a:extLst>
            <a:ext uri="{FF2B5EF4-FFF2-40B4-BE49-F238E27FC236}">
              <a16:creationId xmlns:a16="http://schemas.microsoft.com/office/drawing/2014/main" id="{7D8477FF-E32A-4633-8513-4372C9B36B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3" name="Line 7">
          <a:extLst>
            <a:ext uri="{FF2B5EF4-FFF2-40B4-BE49-F238E27FC236}">
              <a16:creationId xmlns:a16="http://schemas.microsoft.com/office/drawing/2014/main" id="{422641DB-5E62-4B6D-A847-B0246DE9D60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4" name="Line 7">
          <a:extLst>
            <a:ext uri="{FF2B5EF4-FFF2-40B4-BE49-F238E27FC236}">
              <a16:creationId xmlns:a16="http://schemas.microsoft.com/office/drawing/2014/main" id="{D729DE19-4190-453C-86EE-184EB5FAD47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5" name="Line 7">
          <a:extLst>
            <a:ext uri="{FF2B5EF4-FFF2-40B4-BE49-F238E27FC236}">
              <a16:creationId xmlns:a16="http://schemas.microsoft.com/office/drawing/2014/main" id="{9DDAB131-7A65-4265-830E-C457E68DD8B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6" name="Line 7">
          <a:extLst>
            <a:ext uri="{FF2B5EF4-FFF2-40B4-BE49-F238E27FC236}">
              <a16:creationId xmlns:a16="http://schemas.microsoft.com/office/drawing/2014/main" id="{FD50591E-6413-4AD1-87A7-B88B78BF13F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7" name="Line 7">
          <a:extLst>
            <a:ext uri="{FF2B5EF4-FFF2-40B4-BE49-F238E27FC236}">
              <a16:creationId xmlns:a16="http://schemas.microsoft.com/office/drawing/2014/main" id="{2F0B8F5D-3556-4205-9594-D68D3BBF15C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8" name="Line 7">
          <a:extLst>
            <a:ext uri="{FF2B5EF4-FFF2-40B4-BE49-F238E27FC236}">
              <a16:creationId xmlns:a16="http://schemas.microsoft.com/office/drawing/2014/main" id="{43269CA9-703B-446B-8E16-553474E9F9B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39" name="Line 7">
          <a:extLst>
            <a:ext uri="{FF2B5EF4-FFF2-40B4-BE49-F238E27FC236}">
              <a16:creationId xmlns:a16="http://schemas.microsoft.com/office/drawing/2014/main" id="{835AB54A-90F6-4911-A1EF-B2D415584DF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0" name="Line 7">
          <a:extLst>
            <a:ext uri="{FF2B5EF4-FFF2-40B4-BE49-F238E27FC236}">
              <a16:creationId xmlns:a16="http://schemas.microsoft.com/office/drawing/2014/main" id="{BBCB6BF5-F3C8-4E7C-B613-414E28ABED8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1" name="Line 7">
          <a:extLst>
            <a:ext uri="{FF2B5EF4-FFF2-40B4-BE49-F238E27FC236}">
              <a16:creationId xmlns:a16="http://schemas.microsoft.com/office/drawing/2014/main" id="{180845A1-31DB-4EE3-9A9E-655AED2B702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2" name="Line 7">
          <a:extLst>
            <a:ext uri="{FF2B5EF4-FFF2-40B4-BE49-F238E27FC236}">
              <a16:creationId xmlns:a16="http://schemas.microsoft.com/office/drawing/2014/main" id="{E9282903-CA44-4720-86B9-75786B1237D4}"/>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3" name="Line 7">
          <a:extLst>
            <a:ext uri="{FF2B5EF4-FFF2-40B4-BE49-F238E27FC236}">
              <a16:creationId xmlns:a16="http://schemas.microsoft.com/office/drawing/2014/main" id="{8F4E2027-54FE-4A5F-9C51-9DFE53381E8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4" name="Line 7">
          <a:extLst>
            <a:ext uri="{FF2B5EF4-FFF2-40B4-BE49-F238E27FC236}">
              <a16:creationId xmlns:a16="http://schemas.microsoft.com/office/drawing/2014/main" id="{3C1DD983-F861-46CB-94E1-556FEB7C80D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5" name="Line 7">
          <a:extLst>
            <a:ext uri="{FF2B5EF4-FFF2-40B4-BE49-F238E27FC236}">
              <a16:creationId xmlns:a16="http://schemas.microsoft.com/office/drawing/2014/main" id="{C238BE31-3788-4DED-9864-E9D3278F51B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6" name="Line 7">
          <a:extLst>
            <a:ext uri="{FF2B5EF4-FFF2-40B4-BE49-F238E27FC236}">
              <a16:creationId xmlns:a16="http://schemas.microsoft.com/office/drawing/2014/main" id="{A0F0D8C7-32BD-4319-919B-665B63B6DA2D}"/>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7" name="Line 7">
          <a:extLst>
            <a:ext uri="{FF2B5EF4-FFF2-40B4-BE49-F238E27FC236}">
              <a16:creationId xmlns:a16="http://schemas.microsoft.com/office/drawing/2014/main" id="{6D81D5CB-FC49-4191-BD5F-FECCD607516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8" name="Line 7">
          <a:extLst>
            <a:ext uri="{FF2B5EF4-FFF2-40B4-BE49-F238E27FC236}">
              <a16:creationId xmlns:a16="http://schemas.microsoft.com/office/drawing/2014/main" id="{C1886E99-E2C1-4C39-B1E9-FCEB8C7F08D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49" name="Line 7">
          <a:extLst>
            <a:ext uri="{FF2B5EF4-FFF2-40B4-BE49-F238E27FC236}">
              <a16:creationId xmlns:a16="http://schemas.microsoft.com/office/drawing/2014/main" id="{A8CA0C0A-44E1-46A9-A8B5-1DEC0C355D31}"/>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0" name="Line 7">
          <a:extLst>
            <a:ext uri="{FF2B5EF4-FFF2-40B4-BE49-F238E27FC236}">
              <a16:creationId xmlns:a16="http://schemas.microsoft.com/office/drawing/2014/main" id="{C1F88EFD-7A17-4906-A184-453F05BF1EF8}"/>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1" name="Line 7">
          <a:extLst>
            <a:ext uri="{FF2B5EF4-FFF2-40B4-BE49-F238E27FC236}">
              <a16:creationId xmlns:a16="http://schemas.microsoft.com/office/drawing/2014/main" id="{743E7BC9-EF19-475D-A0BF-EE1FDD2A0A1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2" name="Line 7">
          <a:extLst>
            <a:ext uri="{FF2B5EF4-FFF2-40B4-BE49-F238E27FC236}">
              <a16:creationId xmlns:a16="http://schemas.microsoft.com/office/drawing/2014/main" id="{3ECD045B-38D5-44B3-B1CD-69B5A2BF9CC3}"/>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3" name="Line 7">
          <a:extLst>
            <a:ext uri="{FF2B5EF4-FFF2-40B4-BE49-F238E27FC236}">
              <a16:creationId xmlns:a16="http://schemas.microsoft.com/office/drawing/2014/main" id="{169DBEB4-47D3-477A-9D7B-37E6CBB719B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4" name="Line 7">
          <a:extLst>
            <a:ext uri="{FF2B5EF4-FFF2-40B4-BE49-F238E27FC236}">
              <a16:creationId xmlns:a16="http://schemas.microsoft.com/office/drawing/2014/main" id="{4A6FD910-4757-4F47-BF62-DB30E6C90F3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5" name="Line 7">
          <a:extLst>
            <a:ext uri="{FF2B5EF4-FFF2-40B4-BE49-F238E27FC236}">
              <a16:creationId xmlns:a16="http://schemas.microsoft.com/office/drawing/2014/main" id="{4A160D0E-7B52-4A57-84B1-C218BC95DAF6}"/>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6" name="Line 7">
          <a:extLst>
            <a:ext uri="{FF2B5EF4-FFF2-40B4-BE49-F238E27FC236}">
              <a16:creationId xmlns:a16="http://schemas.microsoft.com/office/drawing/2014/main" id="{4DD66B59-7025-48C0-B6ED-B7A5A57FC4BF}"/>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7" name="Line 7">
          <a:extLst>
            <a:ext uri="{FF2B5EF4-FFF2-40B4-BE49-F238E27FC236}">
              <a16:creationId xmlns:a16="http://schemas.microsoft.com/office/drawing/2014/main" id="{061AFABA-69F5-4C0B-88FC-FD033A25117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8" name="Line 7">
          <a:extLst>
            <a:ext uri="{FF2B5EF4-FFF2-40B4-BE49-F238E27FC236}">
              <a16:creationId xmlns:a16="http://schemas.microsoft.com/office/drawing/2014/main" id="{5472807E-818F-4D31-9FF6-A8E1C9312952}"/>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59" name="Line 7">
          <a:extLst>
            <a:ext uri="{FF2B5EF4-FFF2-40B4-BE49-F238E27FC236}">
              <a16:creationId xmlns:a16="http://schemas.microsoft.com/office/drawing/2014/main" id="{DE99EC42-4FE0-4456-BAF5-AA432623870A}"/>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0" name="Line 7">
          <a:extLst>
            <a:ext uri="{FF2B5EF4-FFF2-40B4-BE49-F238E27FC236}">
              <a16:creationId xmlns:a16="http://schemas.microsoft.com/office/drawing/2014/main" id="{798D90C2-875C-4C01-B596-5135EFAEB661}"/>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1" name="Line 7">
          <a:extLst>
            <a:ext uri="{FF2B5EF4-FFF2-40B4-BE49-F238E27FC236}">
              <a16:creationId xmlns:a16="http://schemas.microsoft.com/office/drawing/2014/main" id="{B504B855-29FD-4DA7-ACB0-CB0997CE5490}"/>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2" name="Line 7">
          <a:extLst>
            <a:ext uri="{FF2B5EF4-FFF2-40B4-BE49-F238E27FC236}">
              <a16:creationId xmlns:a16="http://schemas.microsoft.com/office/drawing/2014/main" id="{04E911B6-FB7E-44DE-80F9-3820E06A65B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3" name="Line 7">
          <a:extLst>
            <a:ext uri="{FF2B5EF4-FFF2-40B4-BE49-F238E27FC236}">
              <a16:creationId xmlns:a16="http://schemas.microsoft.com/office/drawing/2014/main" id="{B82C3E53-FCA6-4801-9697-24A4F933210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4" name="Line 7">
          <a:extLst>
            <a:ext uri="{FF2B5EF4-FFF2-40B4-BE49-F238E27FC236}">
              <a16:creationId xmlns:a16="http://schemas.microsoft.com/office/drawing/2014/main" id="{30721F14-E729-47A2-BDCF-5F3C9D448807}"/>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5" name="Line 7">
          <a:extLst>
            <a:ext uri="{FF2B5EF4-FFF2-40B4-BE49-F238E27FC236}">
              <a16:creationId xmlns:a16="http://schemas.microsoft.com/office/drawing/2014/main" id="{CD4C3915-D0C6-4153-BF99-2B29B47065FE}"/>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6" name="Line 7">
          <a:extLst>
            <a:ext uri="{FF2B5EF4-FFF2-40B4-BE49-F238E27FC236}">
              <a16:creationId xmlns:a16="http://schemas.microsoft.com/office/drawing/2014/main" id="{AE768874-B244-483E-992A-83F6E583B309}"/>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7" name="Line 7">
          <a:extLst>
            <a:ext uri="{FF2B5EF4-FFF2-40B4-BE49-F238E27FC236}">
              <a16:creationId xmlns:a16="http://schemas.microsoft.com/office/drawing/2014/main" id="{EB69D235-3CB3-41A6-BC5E-73F6BE88D975}"/>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8" name="Line 7">
          <a:extLst>
            <a:ext uri="{FF2B5EF4-FFF2-40B4-BE49-F238E27FC236}">
              <a16:creationId xmlns:a16="http://schemas.microsoft.com/office/drawing/2014/main" id="{1C26B595-FD05-4660-9FFC-9A9AAB638E6B}"/>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152</xdr:row>
      <xdr:rowOff>0</xdr:rowOff>
    </xdr:from>
    <xdr:to>
      <xdr:col>15</xdr:col>
      <xdr:colOff>323850</xdr:colOff>
      <xdr:row>152</xdr:row>
      <xdr:rowOff>0</xdr:rowOff>
    </xdr:to>
    <xdr:sp macro="" textlink="">
      <xdr:nvSpPr>
        <xdr:cNvPr id="1369" name="Line 7">
          <a:extLst>
            <a:ext uri="{FF2B5EF4-FFF2-40B4-BE49-F238E27FC236}">
              <a16:creationId xmlns:a16="http://schemas.microsoft.com/office/drawing/2014/main" id="{C2D33D6C-F730-4011-A0E7-4A5AB9B68C7C}"/>
            </a:ext>
          </a:extLst>
        </xdr:cNvPr>
        <xdr:cNvSpPr>
          <a:spLocks noChangeShapeType="1"/>
        </xdr:cNvSpPr>
      </xdr:nvSpPr>
      <xdr:spPr bwMode="auto">
        <a:xfrm>
          <a:off x="2295525"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0" name="Line 7">
          <a:extLst>
            <a:ext uri="{FF2B5EF4-FFF2-40B4-BE49-F238E27FC236}">
              <a16:creationId xmlns:a16="http://schemas.microsoft.com/office/drawing/2014/main" id="{18A008D5-6046-48B6-97CE-5067E5FB9C9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1" name="Line 7">
          <a:extLst>
            <a:ext uri="{FF2B5EF4-FFF2-40B4-BE49-F238E27FC236}">
              <a16:creationId xmlns:a16="http://schemas.microsoft.com/office/drawing/2014/main" id="{0CC1753D-9B57-4B75-B062-FF42421FE06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2" name="Line 7">
          <a:extLst>
            <a:ext uri="{FF2B5EF4-FFF2-40B4-BE49-F238E27FC236}">
              <a16:creationId xmlns:a16="http://schemas.microsoft.com/office/drawing/2014/main" id="{2CB529BB-8B9E-40E5-9E2C-F8542AAC548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3" name="Line 7">
          <a:extLst>
            <a:ext uri="{FF2B5EF4-FFF2-40B4-BE49-F238E27FC236}">
              <a16:creationId xmlns:a16="http://schemas.microsoft.com/office/drawing/2014/main" id="{B7AF450D-92A5-4068-84DA-27021C5DBB3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4" name="Line 7">
          <a:extLst>
            <a:ext uri="{FF2B5EF4-FFF2-40B4-BE49-F238E27FC236}">
              <a16:creationId xmlns:a16="http://schemas.microsoft.com/office/drawing/2014/main" id="{88B67E61-BD54-4B24-B9B8-E7560F0BBA5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5" name="Line 7">
          <a:extLst>
            <a:ext uri="{FF2B5EF4-FFF2-40B4-BE49-F238E27FC236}">
              <a16:creationId xmlns:a16="http://schemas.microsoft.com/office/drawing/2014/main" id="{47956F46-D6B2-44BE-A637-6617920A15E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6" name="Line 7">
          <a:extLst>
            <a:ext uri="{FF2B5EF4-FFF2-40B4-BE49-F238E27FC236}">
              <a16:creationId xmlns:a16="http://schemas.microsoft.com/office/drawing/2014/main" id="{B45D38F2-702C-4EEE-9EE2-675299EE181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7" name="Line 7">
          <a:extLst>
            <a:ext uri="{FF2B5EF4-FFF2-40B4-BE49-F238E27FC236}">
              <a16:creationId xmlns:a16="http://schemas.microsoft.com/office/drawing/2014/main" id="{3D8579F5-1FC2-4B74-9428-134D3BDA666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8" name="Line 7">
          <a:extLst>
            <a:ext uri="{FF2B5EF4-FFF2-40B4-BE49-F238E27FC236}">
              <a16:creationId xmlns:a16="http://schemas.microsoft.com/office/drawing/2014/main" id="{D6582C01-3D8D-493F-A403-AA272899753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79" name="Line 7">
          <a:extLst>
            <a:ext uri="{FF2B5EF4-FFF2-40B4-BE49-F238E27FC236}">
              <a16:creationId xmlns:a16="http://schemas.microsoft.com/office/drawing/2014/main" id="{0D7DEE52-80F6-4BDD-B1F9-4145DF9CF9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0" name="Line 7">
          <a:extLst>
            <a:ext uri="{FF2B5EF4-FFF2-40B4-BE49-F238E27FC236}">
              <a16:creationId xmlns:a16="http://schemas.microsoft.com/office/drawing/2014/main" id="{85EF8EA9-6524-4B8E-82EB-831888ECC77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1" name="Line 7">
          <a:extLst>
            <a:ext uri="{FF2B5EF4-FFF2-40B4-BE49-F238E27FC236}">
              <a16:creationId xmlns:a16="http://schemas.microsoft.com/office/drawing/2014/main" id="{18E7DE6F-049E-4110-B15F-73320B22792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2" name="Line 7">
          <a:extLst>
            <a:ext uri="{FF2B5EF4-FFF2-40B4-BE49-F238E27FC236}">
              <a16:creationId xmlns:a16="http://schemas.microsoft.com/office/drawing/2014/main" id="{091799CC-0242-4F51-AD6A-847B38C3652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3" name="Line 7">
          <a:extLst>
            <a:ext uri="{FF2B5EF4-FFF2-40B4-BE49-F238E27FC236}">
              <a16:creationId xmlns:a16="http://schemas.microsoft.com/office/drawing/2014/main" id="{5AD2E0D3-70A8-4E51-8520-FDC05341D13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4" name="Line 7">
          <a:extLst>
            <a:ext uri="{FF2B5EF4-FFF2-40B4-BE49-F238E27FC236}">
              <a16:creationId xmlns:a16="http://schemas.microsoft.com/office/drawing/2014/main" id="{9E955E67-BC57-4E5B-8BD5-D8DC0A8E742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5" name="Line 7">
          <a:extLst>
            <a:ext uri="{FF2B5EF4-FFF2-40B4-BE49-F238E27FC236}">
              <a16:creationId xmlns:a16="http://schemas.microsoft.com/office/drawing/2014/main" id="{9B13FCEB-4438-470C-B3B3-174103D1913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6" name="Line 7">
          <a:extLst>
            <a:ext uri="{FF2B5EF4-FFF2-40B4-BE49-F238E27FC236}">
              <a16:creationId xmlns:a16="http://schemas.microsoft.com/office/drawing/2014/main" id="{A1AF8C26-E934-4550-AD19-0670BC7207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7" name="Line 7">
          <a:extLst>
            <a:ext uri="{FF2B5EF4-FFF2-40B4-BE49-F238E27FC236}">
              <a16:creationId xmlns:a16="http://schemas.microsoft.com/office/drawing/2014/main" id="{3828AD7D-6717-4428-89A4-58231ACEE48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8" name="Line 7">
          <a:extLst>
            <a:ext uri="{FF2B5EF4-FFF2-40B4-BE49-F238E27FC236}">
              <a16:creationId xmlns:a16="http://schemas.microsoft.com/office/drawing/2014/main" id="{2E5A982D-E1AA-4F74-9F7A-10224309592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89" name="Line 7">
          <a:extLst>
            <a:ext uri="{FF2B5EF4-FFF2-40B4-BE49-F238E27FC236}">
              <a16:creationId xmlns:a16="http://schemas.microsoft.com/office/drawing/2014/main" id="{03FE62B6-DB9F-4CAB-A4CE-D32448AB18C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0" name="Line 7">
          <a:extLst>
            <a:ext uri="{FF2B5EF4-FFF2-40B4-BE49-F238E27FC236}">
              <a16:creationId xmlns:a16="http://schemas.microsoft.com/office/drawing/2014/main" id="{2493D8C8-3694-4A89-BED8-1D73108691B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1" name="Line 7">
          <a:extLst>
            <a:ext uri="{FF2B5EF4-FFF2-40B4-BE49-F238E27FC236}">
              <a16:creationId xmlns:a16="http://schemas.microsoft.com/office/drawing/2014/main" id="{3C23F6D8-199A-4DDE-BACB-5DA88A08928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2" name="Line 7">
          <a:extLst>
            <a:ext uri="{FF2B5EF4-FFF2-40B4-BE49-F238E27FC236}">
              <a16:creationId xmlns:a16="http://schemas.microsoft.com/office/drawing/2014/main" id="{F7FB1627-B1EA-421B-BD0F-C05B59A34D2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3" name="Line 7">
          <a:extLst>
            <a:ext uri="{FF2B5EF4-FFF2-40B4-BE49-F238E27FC236}">
              <a16:creationId xmlns:a16="http://schemas.microsoft.com/office/drawing/2014/main" id="{8BA32181-FFD8-4DB5-B190-BB1B5BA9C82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4" name="Line 7">
          <a:extLst>
            <a:ext uri="{FF2B5EF4-FFF2-40B4-BE49-F238E27FC236}">
              <a16:creationId xmlns:a16="http://schemas.microsoft.com/office/drawing/2014/main" id="{97AD1753-9460-438E-8D50-4CE661AF55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5" name="Line 7">
          <a:extLst>
            <a:ext uri="{FF2B5EF4-FFF2-40B4-BE49-F238E27FC236}">
              <a16:creationId xmlns:a16="http://schemas.microsoft.com/office/drawing/2014/main" id="{0FFC587A-25DD-4095-9E06-E4A26FA6A7C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6" name="Line 7">
          <a:extLst>
            <a:ext uri="{FF2B5EF4-FFF2-40B4-BE49-F238E27FC236}">
              <a16:creationId xmlns:a16="http://schemas.microsoft.com/office/drawing/2014/main" id="{D25D08D4-D7D2-4546-B273-A026CC6B2D7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7" name="Line 7">
          <a:extLst>
            <a:ext uri="{FF2B5EF4-FFF2-40B4-BE49-F238E27FC236}">
              <a16:creationId xmlns:a16="http://schemas.microsoft.com/office/drawing/2014/main" id="{BED9E517-A52C-45F8-B78B-6820ADE348C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8" name="Line 7">
          <a:extLst>
            <a:ext uri="{FF2B5EF4-FFF2-40B4-BE49-F238E27FC236}">
              <a16:creationId xmlns:a16="http://schemas.microsoft.com/office/drawing/2014/main" id="{D07D74F6-0C82-43A9-B2D2-A733798700C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399" name="Line 7">
          <a:extLst>
            <a:ext uri="{FF2B5EF4-FFF2-40B4-BE49-F238E27FC236}">
              <a16:creationId xmlns:a16="http://schemas.microsoft.com/office/drawing/2014/main" id="{B37F2B30-49AB-4AC3-BE2B-5E7C66E04AF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0" name="Line 7">
          <a:extLst>
            <a:ext uri="{FF2B5EF4-FFF2-40B4-BE49-F238E27FC236}">
              <a16:creationId xmlns:a16="http://schemas.microsoft.com/office/drawing/2014/main" id="{6E50EF02-46C1-4B2E-85A4-906661B1753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1" name="Line 7">
          <a:extLst>
            <a:ext uri="{FF2B5EF4-FFF2-40B4-BE49-F238E27FC236}">
              <a16:creationId xmlns:a16="http://schemas.microsoft.com/office/drawing/2014/main" id="{543A0C50-6CF4-4943-9464-E5DEB5348F2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2" name="Line 7">
          <a:extLst>
            <a:ext uri="{FF2B5EF4-FFF2-40B4-BE49-F238E27FC236}">
              <a16:creationId xmlns:a16="http://schemas.microsoft.com/office/drawing/2014/main" id="{89C6E616-E01D-47FB-85C7-30D06B4C4DF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3" name="Line 7">
          <a:extLst>
            <a:ext uri="{FF2B5EF4-FFF2-40B4-BE49-F238E27FC236}">
              <a16:creationId xmlns:a16="http://schemas.microsoft.com/office/drawing/2014/main" id="{237B370C-2AAF-4150-9B4F-C1C0453A8D9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4" name="Line 7">
          <a:extLst>
            <a:ext uri="{FF2B5EF4-FFF2-40B4-BE49-F238E27FC236}">
              <a16:creationId xmlns:a16="http://schemas.microsoft.com/office/drawing/2014/main" id="{6ADEC155-DEA6-4C30-9670-46566810B21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5" name="Line 7">
          <a:extLst>
            <a:ext uri="{FF2B5EF4-FFF2-40B4-BE49-F238E27FC236}">
              <a16:creationId xmlns:a16="http://schemas.microsoft.com/office/drawing/2014/main" id="{1BE19E5B-40F9-4682-A44F-71CBCAEAC11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6" name="Line 7">
          <a:extLst>
            <a:ext uri="{FF2B5EF4-FFF2-40B4-BE49-F238E27FC236}">
              <a16:creationId xmlns:a16="http://schemas.microsoft.com/office/drawing/2014/main" id="{0ABF10F4-EBCF-4B79-A6BD-EA57DD4A13B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7" name="Line 7">
          <a:extLst>
            <a:ext uri="{FF2B5EF4-FFF2-40B4-BE49-F238E27FC236}">
              <a16:creationId xmlns:a16="http://schemas.microsoft.com/office/drawing/2014/main" id="{374EF6CB-A4CE-4780-A358-0FA2D693E2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8" name="Line 7">
          <a:extLst>
            <a:ext uri="{FF2B5EF4-FFF2-40B4-BE49-F238E27FC236}">
              <a16:creationId xmlns:a16="http://schemas.microsoft.com/office/drawing/2014/main" id="{801DF230-7E53-4D22-B03E-011B7327C0A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09" name="Line 7">
          <a:extLst>
            <a:ext uri="{FF2B5EF4-FFF2-40B4-BE49-F238E27FC236}">
              <a16:creationId xmlns:a16="http://schemas.microsoft.com/office/drawing/2014/main" id="{B0043AA3-F864-41CB-BFEB-56D66DD0FC4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0" name="Line 7">
          <a:extLst>
            <a:ext uri="{FF2B5EF4-FFF2-40B4-BE49-F238E27FC236}">
              <a16:creationId xmlns:a16="http://schemas.microsoft.com/office/drawing/2014/main" id="{F80C9A72-E0D9-4010-BB75-EB19DE353CE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1" name="Line 7">
          <a:extLst>
            <a:ext uri="{FF2B5EF4-FFF2-40B4-BE49-F238E27FC236}">
              <a16:creationId xmlns:a16="http://schemas.microsoft.com/office/drawing/2014/main" id="{ED195A35-58B0-4A78-B30F-C1C0E31CC9E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2" name="Line 7">
          <a:extLst>
            <a:ext uri="{FF2B5EF4-FFF2-40B4-BE49-F238E27FC236}">
              <a16:creationId xmlns:a16="http://schemas.microsoft.com/office/drawing/2014/main" id="{3FE28033-D06F-47FB-B104-8E56A3361FF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3" name="Line 7">
          <a:extLst>
            <a:ext uri="{FF2B5EF4-FFF2-40B4-BE49-F238E27FC236}">
              <a16:creationId xmlns:a16="http://schemas.microsoft.com/office/drawing/2014/main" id="{4B42CE42-042B-4302-B632-88F1E4BF97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4" name="Line 7">
          <a:extLst>
            <a:ext uri="{FF2B5EF4-FFF2-40B4-BE49-F238E27FC236}">
              <a16:creationId xmlns:a16="http://schemas.microsoft.com/office/drawing/2014/main" id="{454C87FB-B272-4480-AB2A-C4FD9FEB6A0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5" name="Line 7">
          <a:extLst>
            <a:ext uri="{FF2B5EF4-FFF2-40B4-BE49-F238E27FC236}">
              <a16:creationId xmlns:a16="http://schemas.microsoft.com/office/drawing/2014/main" id="{C99A3CEC-7B82-4721-909A-D9423B6810D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6" name="Line 7">
          <a:extLst>
            <a:ext uri="{FF2B5EF4-FFF2-40B4-BE49-F238E27FC236}">
              <a16:creationId xmlns:a16="http://schemas.microsoft.com/office/drawing/2014/main" id="{B07E5B23-5240-476E-B297-5B41A45D474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7" name="Line 7">
          <a:extLst>
            <a:ext uri="{FF2B5EF4-FFF2-40B4-BE49-F238E27FC236}">
              <a16:creationId xmlns:a16="http://schemas.microsoft.com/office/drawing/2014/main" id="{3DC79F83-2A7A-4E56-93E6-35F2B5406A6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8" name="Line 7">
          <a:extLst>
            <a:ext uri="{FF2B5EF4-FFF2-40B4-BE49-F238E27FC236}">
              <a16:creationId xmlns:a16="http://schemas.microsoft.com/office/drawing/2014/main" id="{7D100CD4-09D8-4B98-BDC0-402DBE05086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19" name="Line 7">
          <a:extLst>
            <a:ext uri="{FF2B5EF4-FFF2-40B4-BE49-F238E27FC236}">
              <a16:creationId xmlns:a16="http://schemas.microsoft.com/office/drawing/2014/main" id="{9BF9CA57-E960-440B-9544-D86857F78D5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0" name="Line 7">
          <a:extLst>
            <a:ext uri="{FF2B5EF4-FFF2-40B4-BE49-F238E27FC236}">
              <a16:creationId xmlns:a16="http://schemas.microsoft.com/office/drawing/2014/main" id="{FA899B70-CD2E-46EA-9D8D-C84D142553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1" name="Line 7">
          <a:extLst>
            <a:ext uri="{FF2B5EF4-FFF2-40B4-BE49-F238E27FC236}">
              <a16:creationId xmlns:a16="http://schemas.microsoft.com/office/drawing/2014/main" id="{FCB0B33A-1D39-4FDB-895C-D02FFD05770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2" name="Line 7">
          <a:extLst>
            <a:ext uri="{FF2B5EF4-FFF2-40B4-BE49-F238E27FC236}">
              <a16:creationId xmlns:a16="http://schemas.microsoft.com/office/drawing/2014/main" id="{D7A88CA4-C643-454E-A143-85358873D4E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3" name="Line 7">
          <a:extLst>
            <a:ext uri="{FF2B5EF4-FFF2-40B4-BE49-F238E27FC236}">
              <a16:creationId xmlns:a16="http://schemas.microsoft.com/office/drawing/2014/main" id="{79D2117C-2431-4F55-965F-54718639DBE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4" name="Line 7">
          <a:extLst>
            <a:ext uri="{FF2B5EF4-FFF2-40B4-BE49-F238E27FC236}">
              <a16:creationId xmlns:a16="http://schemas.microsoft.com/office/drawing/2014/main" id="{059E3B38-2F35-460C-AED0-DCFF628AF6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5" name="Line 7">
          <a:extLst>
            <a:ext uri="{FF2B5EF4-FFF2-40B4-BE49-F238E27FC236}">
              <a16:creationId xmlns:a16="http://schemas.microsoft.com/office/drawing/2014/main" id="{5301D217-E6F4-4914-946A-1D09AC15D35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6" name="Line 7">
          <a:extLst>
            <a:ext uri="{FF2B5EF4-FFF2-40B4-BE49-F238E27FC236}">
              <a16:creationId xmlns:a16="http://schemas.microsoft.com/office/drawing/2014/main" id="{1A67AF66-52C2-4DCF-91CD-A752CEEF31D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7" name="Line 7">
          <a:extLst>
            <a:ext uri="{FF2B5EF4-FFF2-40B4-BE49-F238E27FC236}">
              <a16:creationId xmlns:a16="http://schemas.microsoft.com/office/drawing/2014/main" id="{1A5F1487-07AC-46B8-8BDA-AE4F7F7D224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8" name="Line 7">
          <a:extLst>
            <a:ext uri="{FF2B5EF4-FFF2-40B4-BE49-F238E27FC236}">
              <a16:creationId xmlns:a16="http://schemas.microsoft.com/office/drawing/2014/main" id="{45CD0D72-3542-4D4F-8F30-4A094AD768F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29" name="Line 7">
          <a:extLst>
            <a:ext uri="{FF2B5EF4-FFF2-40B4-BE49-F238E27FC236}">
              <a16:creationId xmlns:a16="http://schemas.microsoft.com/office/drawing/2014/main" id="{6851C06A-CE64-4111-9ABE-C1487AD9D50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0" name="Line 7">
          <a:extLst>
            <a:ext uri="{FF2B5EF4-FFF2-40B4-BE49-F238E27FC236}">
              <a16:creationId xmlns:a16="http://schemas.microsoft.com/office/drawing/2014/main" id="{1649435C-61F7-40DE-BBAE-F321EDD46A2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1" name="Line 7">
          <a:extLst>
            <a:ext uri="{FF2B5EF4-FFF2-40B4-BE49-F238E27FC236}">
              <a16:creationId xmlns:a16="http://schemas.microsoft.com/office/drawing/2014/main" id="{4F114E39-4A77-4E35-88A3-6E565A96B96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2" name="Line 7">
          <a:extLst>
            <a:ext uri="{FF2B5EF4-FFF2-40B4-BE49-F238E27FC236}">
              <a16:creationId xmlns:a16="http://schemas.microsoft.com/office/drawing/2014/main" id="{6A198CE6-3BEA-4274-9FA1-5F7B8BBC59F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3" name="Line 7">
          <a:extLst>
            <a:ext uri="{FF2B5EF4-FFF2-40B4-BE49-F238E27FC236}">
              <a16:creationId xmlns:a16="http://schemas.microsoft.com/office/drawing/2014/main" id="{A9BB7CEF-27FA-464D-B086-0C94F94ADC9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4" name="Line 7">
          <a:extLst>
            <a:ext uri="{FF2B5EF4-FFF2-40B4-BE49-F238E27FC236}">
              <a16:creationId xmlns:a16="http://schemas.microsoft.com/office/drawing/2014/main" id="{2F7AA59A-5984-43E6-BB95-47A81D2C537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5" name="Line 7">
          <a:extLst>
            <a:ext uri="{FF2B5EF4-FFF2-40B4-BE49-F238E27FC236}">
              <a16:creationId xmlns:a16="http://schemas.microsoft.com/office/drawing/2014/main" id="{FF86BDE4-20B9-4482-8282-64BC6908924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6" name="Line 7">
          <a:extLst>
            <a:ext uri="{FF2B5EF4-FFF2-40B4-BE49-F238E27FC236}">
              <a16:creationId xmlns:a16="http://schemas.microsoft.com/office/drawing/2014/main" id="{4C160B0E-254B-4A19-BCFE-F71EB8498E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7" name="Line 7">
          <a:extLst>
            <a:ext uri="{FF2B5EF4-FFF2-40B4-BE49-F238E27FC236}">
              <a16:creationId xmlns:a16="http://schemas.microsoft.com/office/drawing/2014/main" id="{5EBFC5E3-FEEA-4310-B511-DB98E68FC08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8" name="Line 7">
          <a:extLst>
            <a:ext uri="{FF2B5EF4-FFF2-40B4-BE49-F238E27FC236}">
              <a16:creationId xmlns:a16="http://schemas.microsoft.com/office/drawing/2014/main" id="{714E5813-EEE4-467F-A6E9-833BCDA5DA2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39" name="Line 7">
          <a:extLst>
            <a:ext uri="{FF2B5EF4-FFF2-40B4-BE49-F238E27FC236}">
              <a16:creationId xmlns:a16="http://schemas.microsoft.com/office/drawing/2014/main" id="{6BF1D724-1DBA-4763-AA90-9D72CD0F650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0" name="Line 7">
          <a:extLst>
            <a:ext uri="{FF2B5EF4-FFF2-40B4-BE49-F238E27FC236}">
              <a16:creationId xmlns:a16="http://schemas.microsoft.com/office/drawing/2014/main" id="{8F6B3EF4-4E1C-418A-AC7D-3204081DA11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1" name="Line 7">
          <a:extLst>
            <a:ext uri="{FF2B5EF4-FFF2-40B4-BE49-F238E27FC236}">
              <a16:creationId xmlns:a16="http://schemas.microsoft.com/office/drawing/2014/main" id="{91F0527D-9539-467F-9A61-5526126E581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2" name="Line 7">
          <a:extLst>
            <a:ext uri="{FF2B5EF4-FFF2-40B4-BE49-F238E27FC236}">
              <a16:creationId xmlns:a16="http://schemas.microsoft.com/office/drawing/2014/main" id="{410959F0-23D6-4000-85F4-1DB57184DE3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3" name="Line 7">
          <a:extLst>
            <a:ext uri="{FF2B5EF4-FFF2-40B4-BE49-F238E27FC236}">
              <a16:creationId xmlns:a16="http://schemas.microsoft.com/office/drawing/2014/main" id="{711A2D20-09F4-4E29-BE5A-8B0CBBB5A2C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4" name="Line 7">
          <a:extLst>
            <a:ext uri="{FF2B5EF4-FFF2-40B4-BE49-F238E27FC236}">
              <a16:creationId xmlns:a16="http://schemas.microsoft.com/office/drawing/2014/main" id="{B8CC5FF5-D46A-4D91-9EA6-1554E96944B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5" name="Line 7">
          <a:extLst>
            <a:ext uri="{FF2B5EF4-FFF2-40B4-BE49-F238E27FC236}">
              <a16:creationId xmlns:a16="http://schemas.microsoft.com/office/drawing/2014/main" id="{DD10C96C-7A33-4B6A-92C2-A00C390AE91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6" name="Line 7">
          <a:extLst>
            <a:ext uri="{FF2B5EF4-FFF2-40B4-BE49-F238E27FC236}">
              <a16:creationId xmlns:a16="http://schemas.microsoft.com/office/drawing/2014/main" id="{ADD2424C-2364-4C2B-B22E-B3CD2E7894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7" name="Line 7">
          <a:extLst>
            <a:ext uri="{FF2B5EF4-FFF2-40B4-BE49-F238E27FC236}">
              <a16:creationId xmlns:a16="http://schemas.microsoft.com/office/drawing/2014/main" id="{3C86DE95-68B8-4C90-9184-4B116335C5D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8" name="Line 7">
          <a:extLst>
            <a:ext uri="{FF2B5EF4-FFF2-40B4-BE49-F238E27FC236}">
              <a16:creationId xmlns:a16="http://schemas.microsoft.com/office/drawing/2014/main" id="{5E622EC1-0943-4DDF-80E7-D80AD6E1DCD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49" name="Line 7">
          <a:extLst>
            <a:ext uri="{FF2B5EF4-FFF2-40B4-BE49-F238E27FC236}">
              <a16:creationId xmlns:a16="http://schemas.microsoft.com/office/drawing/2014/main" id="{BA4ED019-C255-4132-A0AD-8E871B2155C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0" name="Line 7">
          <a:extLst>
            <a:ext uri="{FF2B5EF4-FFF2-40B4-BE49-F238E27FC236}">
              <a16:creationId xmlns:a16="http://schemas.microsoft.com/office/drawing/2014/main" id="{6896C67A-00DA-4361-8974-1B03CA65FDC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1" name="Line 7">
          <a:extLst>
            <a:ext uri="{FF2B5EF4-FFF2-40B4-BE49-F238E27FC236}">
              <a16:creationId xmlns:a16="http://schemas.microsoft.com/office/drawing/2014/main" id="{857DABF3-ED4F-4671-93E3-A9C08827085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2" name="Line 7">
          <a:extLst>
            <a:ext uri="{FF2B5EF4-FFF2-40B4-BE49-F238E27FC236}">
              <a16:creationId xmlns:a16="http://schemas.microsoft.com/office/drawing/2014/main" id="{396C648D-8E1C-483C-B715-D01CADDDC19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3" name="Line 7">
          <a:extLst>
            <a:ext uri="{FF2B5EF4-FFF2-40B4-BE49-F238E27FC236}">
              <a16:creationId xmlns:a16="http://schemas.microsoft.com/office/drawing/2014/main" id="{79A893B3-BD0D-48C1-9B50-F897DC82DA5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4" name="Line 7">
          <a:extLst>
            <a:ext uri="{FF2B5EF4-FFF2-40B4-BE49-F238E27FC236}">
              <a16:creationId xmlns:a16="http://schemas.microsoft.com/office/drawing/2014/main" id="{D5CCBD82-967F-47CC-A037-BD76959D4EE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5" name="Line 7">
          <a:extLst>
            <a:ext uri="{FF2B5EF4-FFF2-40B4-BE49-F238E27FC236}">
              <a16:creationId xmlns:a16="http://schemas.microsoft.com/office/drawing/2014/main" id="{966D0BB0-9DF7-45B6-AFC5-EA85BD02599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6" name="Line 7">
          <a:extLst>
            <a:ext uri="{FF2B5EF4-FFF2-40B4-BE49-F238E27FC236}">
              <a16:creationId xmlns:a16="http://schemas.microsoft.com/office/drawing/2014/main" id="{EE65BA14-BA17-4C65-92D9-FD33E55FE70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7" name="Line 7">
          <a:extLst>
            <a:ext uri="{FF2B5EF4-FFF2-40B4-BE49-F238E27FC236}">
              <a16:creationId xmlns:a16="http://schemas.microsoft.com/office/drawing/2014/main" id="{6D3B9E84-FB1B-4293-932E-6F9105B0306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458" name="Line 7">
          <a:extLst>
            <a:ext uri="{FF2B5EF4-FFF2-40B4-BE49-F238E27FC236}">
              <a16:creationId xmlns:a16="http://schemas.microsoft.com/office/drawing/2014/main" id="{A12B97B7-9A09-4D62-89A7-A2714C7D8FE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59" name="Line 7">
          <a:extLst>
            <a:ext uri="{FF2B5EF4-FFF2-40B4-BE49-F238E27FC236}">
              <a16:creationId xmlns:a16="http://schemas.microsoft.com/office/drawing/2014/main" id="{C83AABF8-6017-4114-B682-93F3817EDBD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0" name="Line 7">
          <a:extLst>
            <a:ext uri="{FF2B5EF4-FFF2-40B4-BE49-F238E27FC236}">
              <a16:creationId xmlns:a16="http://schemas.microsoft.com/office/drawing/2014/main" id="{D9529E41-6469-43CC-A7F6-5402952324D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1" name="Line 7">
          <a:extLst>
            <a:ext uri="{FF2B5EF4-FFF2-40B4-BE49-F238E27FC236}">
              <a16:creationId xmlns:a16="http://schemas.microsoft.com/office/drawing/2014/main" id="{91A46A91-6122-4FAF-ACFB-E27ED33CB04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2" name="Line 7">
          <a:extLst>
            <a:ext uri="{FF2B5EF4-FFF2-40B4-BE49-F238E27FC236}">
              <a16:creationId xmlns:a16="http://schemas.microsoft.com/office/drawing/2014/main" id="{798FE868-56DF-4EE5-9A78-BF54C3B142B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3" name="Line 7">
          <a:extLst>
            <a:ext uri="{FF2B5EF4-FFF2-40B4-BE49-F238E27FC236}">
              <a16:creationId xmlns:a16="http://schemas.microsoft.com/office/drawing/2014/main" id="{74716CD1-7A20-4460-88CA-881ECD19AF7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4" name="Line 7">
          <a:extLst>
            <a:ext uri="{FF2B5EF4-FFF2-40B4-BE49-F238E27FC236}">
              <a16:creationId xmlns:a16="http://schemas.microsoft.com/office/drawing/2014/main" id="{565F3A3E-F6F8-4F58-8049-8E1AA39136A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5" name="Line 7">
          <a:extLst>
            <a:ext uri="{FF2B5EF4-FFF2-40B4-BE49-F238E27FC236}">
              <a16:creationId xmlns:a16="http://schemas.microsoft.com/office/drawing/2014/main" id="{ABED2715-BEFB-4AFA-8BE1-A6B7A2235A7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6" name="Line 7">
          <a:extLst>
            <a:ext uri="{FF2B5EF4-FFF2-40B4-BE49-F238E27FC236}">
              <a16:creationId xmlns:a16="http://schemas.microsoft.com/office/drawing/2014/main" id="{009DFB74-A8A0-4AE2-9AA9-B787F52C9E7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7" name="Line 7">
          <a:extLst>
            <a:ext uri="{FF2B5EF4-FFF2-40B4-BE49-F238E27FC236}">
              <a16:creationId xmlns:a16="http://schemas.microsoft.com/office/drawing/2014/main" id="{404B643F-339C-4C58-8485-EF76C04022A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8" name="Line 7">
          <a:extLst>
            <a:ext uri="{FF2B5EF4-FFF2-40B4-BE49-F238E27FC236}">
              <a16:creationId xmlns:a16="http://schemas.microsoft.com/office/drawing/2014/main" id="{E8933990-5CA9-4389-9CA3-A9DE00E16B3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69" name="Line 7">
          <a:extLst>
            <a:ext uri="{FF2B5EF4-FFF2-40B4-BE49-F238E27FC236}">
              <a16:creationId xmlns:a16="http://schemas.microsoft.com/office/drawing/2014/main" id="{844B5506-854C-4141-AC98-DB750E99515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0" name="Line 7">
          <a:extLst>
            <a:ext uri="{FF2B5EF4-FFF2-40B4-BE49-F238E27FC236}">
              <a16:creationId xmlns:a16="http://schemas.microsoft.com/office/drawing/2014/main" id="{AF8F5BBA-862E-4FAA-AA5A-B5E5CA05655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1" name="Line 7">
          <a:extLst>
            <a:ext uri="{FF2B5EF4-FFF2-40B4-BE49-F238E27FC236}">
              <a16:creationId xmlns:a16="http://schemas.microsoft.com/office/drawing/2014/main" id="{DA38F730-FAE4-4407-A9EF-1D54B82BFD3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2" name="Line 7">
          <a:extLst>
            <a:ext uri="{FF2B5EF4-FFF2-40B4-BE49-F238E27FC236}">
              <a16:creationId xmlns:a16="http://schemas.microsoft.com/office/drawing/2014/main" id="{E9647140-EBB2-4A19-A5D3-3D038F015BC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3" name="Line 7">
          <a:extLst>
            <a:ext uri="{FF2B5EF4-FFF2-40B4-BE49-F238E27FC236}">
              <a16:creationId xmlns:a16="http://schemas.microsoft.com/office/drawing/2014/main" id="{6A4EBF30-E6AA-4D46-8D7B-5AC76E4896E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4" name="Line 7">
          <a:extLst>
            <a:ext uri="{FF2B5EF4-FFF2-40B4-BE49-F238E27FC236}">
              <a16:creationId xmlns:a16="http://schemas.microsoft.com/office/drawing/2014/main" id="{E99285FE-1030-41B3-8A98-8EA76088865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5" name="Line 7">
          <a:extLst>
            <a:ext uri="{FF2B5EF4-FFF2-40B4-BE49-F238E27FC236}">
              <a16:creationId xmlns:a16="http://schemas.microsoft.com/office/drawing/2014/main" id="{E0EB4ADE-E455-488D-A54A-9411D3B2D04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6" name="Line 7">
          <a:extLst>
            <a:ext uri="{FF2B5EF4-FFF2-40B4-BE49-F238E27FC236}">
              <a16:creationId xmlns:a16="http://schemas.microsoft.com/office/drawing/2014/main" id="{CC730BE1-4888-4E43-B223-1E72D63A3BF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7" name="Line 7">
          <a:extLst>
            <a:ext uri="{FF2B5EF4-FFF2-40B4-BE49-F238E27FC236}">
              <a16:creationId xmlns:a16="http://schemas.microsoft.com/office/drawing/2014/main" id="{38E4FD0D-B3CF-4103-BF59-935A92F3824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8" name="Line 7">
          <a:extLst>
            <a:ext uri="{FF2B5EF4-FFF2-40B4-BE49-F238E27FC236}">
              <a16:creationId xmlns:a16="http://schemas.microsoft.com/office/drawing/2014/main" id="{989D9481-4907-4BCB-B792-4B4EF7B1C6C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79" name="Line 7">
          <a:extLst>
            <a:ext uri="{FF2B5EF4-FFF2-40B4-BE49-F238E27FC236}">
              <a16:creationId xmlns:a16="http://schemas.microsoft.com/office/drawing/2014/main" id="{13D7D7EC-469B-4330-97C5-2E422F9D44A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0" name="Line 7">
          <a:extLst>
            <a:ext uri="{FF2B5EF4-FFF2-40B4-BE49-F238E27FC236}">
              <a16:creationId xmlns:a16="http://schemas.microsoft.com/office/drawing/2014/main" id="{64D8C966-872C-455E-BF43-A90E8AA0BD4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1" name="Line 7">
          <a:extLst>
            <a:ext uri="{FF2B5EF4-FFF2-40B4-BE49-F238E27FC236}">
              <a16:creationId xmlns:a16="http://schemas.microsoft.com/office/drawing/2014/main" id="{B40DCC23-2979-43FE-B241-30650C0142B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2" name="Line 7">
          <a:extLst>
            <a:ext uri="{FF2B5EF4-FFF2-40B4-BE49-F238E27FC236}">
              <a16:creationId xmlns:a16="http://schemas.microsoft.com/office/drawing/2014/main" id="{EA5552F0-24C2-4E64-9E89-77728049401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3" name="Line 7">
          <a:extLst>
            <a:ext uri="{FF2B5EF4-FFF2-40B4-BE49-F238E27FC236}">
              <a16:creationId xmlns:a16="http://schemas.microsoft.com/office/drawing/2014/main" id="{6D22A746-F6A1-43BD-851C-2C6701FEDCE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4" name="Line 7">
          <a:extLst>
            <a:ext uri="{FF2B5EF4-FFF2-40B4-BE49-F238E27FC236}">
              <a16:creationId xmlns:a16="http://schemas.microsoft.com/office/drawing/2014/main" id="{E5C86940-FD28-48F7-BC2A-EDB94756B7E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5" name="Line 7">
          <a:extLst>
            <a:ext uri="{FF2B5EF4-FFF2-40B4-BE49-F238E27FC236}">
              <a16:creationId xmlns:a16="http://schemas.microsoft.com/office/drawing/2014/main" id="{55A1132B-BAE1-437D-9EEC-B623EEB9F30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6" name="Line 7">
          <a:extLst>
            <a:ext uri="{FF2B5EF4-FFF2-40B4-BE49-F238E27FC236}">
              <a16:creationId xmlns:a16="http://schemas.microsoft.com/office/drawing/2014/main" id="{4F9A40A5-EF4F-4F0D-8261-CA23F2F837E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7" name="Line 7">
          <a:extLst>
            <a:ext uri="{FF2B5EF4-FFF2-40B4-BE49-F238E27FC236}">
              <a16:creationId xmlns:a16="http://schemas.microsoft.com/office/drawing/2014/main" id="{4BD32004-8A34-4DE1-9B87-B3C1966958E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8" name="Line 7">
          <a:extLst>
            <a:ext uri="{FF2B5EF4-FFF2-40B4-BE49-F238E27FC236}">
              <a16:creationId xmlns:a16="http://schemas.microsoft.com/office/drawing/2014/main" id="{26699E32-5553-4CCA-94B6-B8698F99F63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89" name="Line 7">
          <a:extLst>
            <a:ext uri="{FF2B5EF4-FFF2-40B4-BE49-F238E27FC236}">
              <a16:creationId xmlns:a16="http://schemas.microsoft.com/office/drawing/2014/main" id="{62F8ACE4-88E3-4376-A5C4-17A8083D869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0" name="Line 7">
          <a:extLst>
            <a:ext uri="{FF2B5EF4-FFF2-40B4-BE49-F238E27FC236}">
              <a16:creationId xmlns:a16="http://schemas.microsoft.com/office/drawing/2014/main" id="{13148B4F-87D9-4ABB-907D-5259753C93B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1" name="Line 7">
          <a:extLst>
            <a:ext uri="{FF2B5EF4-FFF2-40B4-BE49-F238E27FC236}">
              <a16:creationId xmlns:a16="http://schemas.microsoft.com/office/drawing/2014/main" id="{D5EFA873-9D2B-4A46-BEB7-18BB72080364}"/>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2" name="Line 7">
          <a:extLst>
            <a:ext uri="{FF2B5EF4-FFF2-40B4-BE49-F238E27FC236}">
              <a16:creationId xmlns:a16="http://schemas.microsoft.com/office/drawing/2014/main" id="{3E22E992-327D-4FC9-8C5F-73F90634F69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3" name="Line 7">
          <a:extLst>
            <a:ext uri="{FF2B5EF4-FFF2-40B4-BE49-F238E27FC236}">
              <a16:creationId xmlns:a16="http://schemas.microsoft.com/office/drawing/2014/main" id="{386F0251-1152-4115-B33D-4F4D04EFAFA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4" name="Line 7">
          <a:extLst>
            <a:ext uri="{FF2B5EF4-FFF2-40B4-BE49-F238E27FC236}">
              <a16:creationId xmlns:a16="http://schemas.microsoft.com/office/drawing/2014/main" id="{C70DF4BA-E3AF-4183-B5C1-CC0E4960E8D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5" name="Line 7">
          <a:extLst>
            <a:ext uri="{FF2B5EF4-FFF2-40B4-BE49-F238E27FC236}">
              <a16:creationId xmlns:a16="http://schemas.microsoft.com/office/drawing/2014/main" id="{8B599748-8318-4854-870B-FB7E4B67F58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6" name="Line 7">
          <a:extLst>
            <a:ext uri="{FF2B5EF4-FFF2-40B4-BE49-F238E27FC236}">
              <a16:creationId xmlns:a16="http://schemas.microsoft.com/office/drawing/2014/main" id="{8D48C335-51B0-4CC7-B975-F3106A4BB78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7" name="Line 7">
          <a:extLst>
            <a:ext uri="{FF2B5EF4-FFF2-40B4-BE49-F238E27FC236}">
              <a16:creationId xmlns:a16="http://schemas.microsoft.com/office/drawing/2014/main" id="{BA5F0493-42EB-42AA-93CE-435DE8C6474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8" name="Line 7">
          <a:extLst>
            <a:ext uri="{FF2B5EF4-FFF2-40B4-BE49-F238E27FC236}">
              <a16:creationId xmlns:a16="http://schemas.microsoft.com/office/drawing/2014/main" id="{49E25057-4963-4A36-84D2-9243A8DC2AF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499" name="Line 7">
          <a:extLst>
            <a:ext uri="{FF2B5EF4-FFF2-40B4-BE49-F238E27FC236}">
              <a16:creationId xmlns:a16="http://schemas.microsoft.com/office/drawing/2014/main" id="{6743A61F-0BE1-43FD-B24E-5CD532D1D14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0" name="Line 7">
          <a:extLst>
            <a:ext uri="{FF2B5EF4-FFF2-40B4-BE49-F238E27FC236}">
              <a16:creationId xmlns:a16="http://schemas.microsoft.com/office/drawing/2014/main" id="{BDC4177F-EB4A-42EB-B93B-F8CBA631FE8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1" name="Line 7">
          <a:extLst>
            <a:ext uri="{FF2B5EF4-FFF2-40B4-BE49-F238E27FC236}">
              <a16:creationId xmlns:a16="http://schemas.microsoft.com/office/drawing/2014/main" id="{2701271E-4035-4D1C-B414-4E4CAC22BC4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2" name="Line 7">
          <a:extLst>
            <a:ext uri="{FF2B5EF4-FFF2-40B4-BE49-F238E27FC236}">
              <a16:creationId xmlns:a16="http://schemas.microsoft.com/office/drawing/2014/main" id="{68216EC1-3887-42F1-8857-ACE31BB5253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3" name="Line 7">
          <a:extLst>
            <a:ext uri="{FF2B5EF4-FFF2-40B4-BE49-F238E27FC236}">
              <a16:creationId xmlns:a16="http://schemas.microsoft.com/office/drawing/2014/main" id="{2C36518E-EC56-4FFC-B204-F6E3D7B8CD1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4" name="Line 7">
          <a:extLst>
            <a:ext uri="{FF2B5EF4-FFF2-40B4-BE49-F238E27FC236}">
              <a16:creationId xmlns:a16="http://schemas.microsoft.com/office/drawing/2014/main" id="{578B8AFE-2AF1-4019-9CEA-989634778FD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5" name="Line 7">
          <a:extLst>
            <a:ext uri="{FF2B5EF4-FFF2-40B4-BE49-F238E27FC236}">
              <a16:creationId xmlns:a16="http://schemas.microsoft.com/office/drawing/2014/main" id="{E972C854-8B04-46E3-895C-8800E5A9A5E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6" name="Line 7">
          <a:extLst>
            <a:ext uri="{FF2B5EF4-FFF2-40B4-BE49-F238E27FC236}">
              <a16:creationId xmlns:a16="http://schemas.microsoft.com/office/drawing/2014/main" id="{85BD47B3-947A-4373-81FB-1BBE8FFC320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7" name="Line 7">
          <a:extLst>
            <a:ext uri="{FF2B5EF4-FFF2-40B4-BE49-F238E27FC236}">
              <a16:creationId xmlns:a16="http://schemas.microsoft.com/office/drawing/2014/main" id="{C2BCEBF3-D49F-4082-89F8-6ADEB31BF97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8" name="Line 7">
          <a:extLst>
            <a:ext uri="{FF2B5EF4-FFF2-40B4-BE49-F238E27FC236}">
              <a16:creationId xmlns:a16="http://schemas.microsoft.com/office/drawing/2014/main" id="{A7C7C692-2EAB-4243-9D10-437D7A74D68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09" name="Line 7">
          <a:extLst>
            <a:ext uri="{FF2B5EF4-FFF2-40B4-BE49-F238E27FC236}">
              <a16:creationId xmlns:a16="http://schemas.microsoft.com/office/drawing/2014/main" id="{B71120DE-66E8-410E-87AE-057B623DDCA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0" name="Line 7">
          <a:extLst>
            <a:ext uri="{FF2B5EF4-FFF2-40B4-BE49-F238E27FC236}">
              <a16:creationId xmlns:a16="http://schemas.microsoft.com/office/drawing/2014/main" id="{C068E328-CBA2-465C-B7E4-2F181748D83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1" name="Line 7">
          <a:extLst>
            <a:ext uri="{FF2B5EF4-FFF2-40B4-BE49-F238E27FC236}">
              <a16:creationId xmlns:a16="http://schemas.microsoft.com/office/drawing/2014/main" id="{780001C8-B093-4305-831F-F4D8545EBD8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2" name="Line 7">
          <a:extLst>
            <a:ext uri="{FF2B5EF4-FFF2-40B4-BE49-F238E27FC236}">
              <a16:creationId xmlns:a16="http://schemas.microsoft.com/office/drawing/2014/main" id="{E8DD80BF-16BE-4497-9AD2-2E35F7AF211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3" name="Line 7">
          <a:extLst>
            <a:ext uri="{FF2B5EF4-FFF2-40B4-BE49-F238E27FC236}">
              <a16:creationId xmlns:a16="http://schemas.microsoft.com/office/drawing/2014/main" id="{26A84EF3-32E5-494A-9A41-F01B71ED22A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4" name="Line 7">
          <a:extLst>
            <a:ext uri="{FF2B5EF4-FFF2-40B4-BE49-F238E27FC236}">
              <a16:creationId xmlns:a16="http://schemas.microsoft.com/office/drawing/2014/main" id="{C3BC2952-CF87-4088-984A-DB8CD11DC73D}"/>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5" name="Line 7">
          <a:extLst>
            <a:ext uri="{FF2B5EF4-FFF2-40B4-BE49-F238E27FC236}">
              <a16:creationId xmlns:a16="http://schemas.microsoft.com/office/drawing/2014/main" id="{1292DE01-4082-4826-9176-D5968C809C7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6" name="Line 7">
          <a:extLst>
            <a:ext uri="{FF2B5EF4-FFF2-40B4-BE49-F238E27FC236}">
              <a16:creationId xmlns:a16="http://schemas.microsoft.com/office/drawing/2014/main" id="{FE70DE07-3CC9-47C4-AAB2-B2969E72AF1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7" name="Line 7">
          <a:extLst>
            <a:ext uri="{FF2B5EF4-FFF2-40B4-BE49-F238E27FC236}">
              <a16:creationId xmlns:a16="http://schemas.microsoft.com/office/drawing/2014/main" id="{1599F4F1-AAF4-4B71-AD29-DA8E0DE7F74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8" name="Line 7">
          <a:extLst>
            <a:ext uri="{FF2B5EF4-FFF2-40B4-BE49-F238E27FC236}">
              <a16:creationId xmlns:a16="http://schemas.microsoft.com/office/drawing/2014/main" id="{A8E818B6-1D2A-4D3C-9852-AF6B3BE23EE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19" name="Line 7">
          <a:extLst>
            <a:ext uri="{FF2B5EF4-FFF2-40B4-BE49-F238E27FC236}">
              <a16:creationId xmlns:a16="http://schemas.microsoft.com/office/drawing/2014/main" id="{0114F256-E86A-4D89-B6C8-ACFA15987139}"/>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0" name="Line 7">
          <a:extLst>
            <a:ext uri="{FF2B5EF4-FFF2-40B4-BE49-F238E27FC236}">
              <a16:creationId xmlns:a16="http://schemas.microsoft.com/office/drawing/2014/main" id="{14DFE891-DE57-47A9-90FE-6CC3279F14D0}"/>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1" name="Line 7">
          <a:extLst>
            <a:ext uri="{FF2B5EF4-FFF2-40B4-BE49-F238E27FC236}">
              <a16:creationId xmlns:a16="http://schemas.microsoft.com/office/drawing/2014/main" id="{DF6067A5-468A-417F-A778-79D6DFA7876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2" name="Line 7">
          <a:extLst>
            <a:ext uri="{FF2B5EF4-FFF2-40B4-BE49-F238E27FC236}">
              <a16:creationId xmlns:a16="http://schemas.microsoft.com/office/drawing/2014/main" id="{F48D292C-5CEE-4CFB-BA0D-A5D2DB4EF1F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3" name="Line 7">
          <a:extLst>
            <a:ext uri="{FF2B5EF4-FFF2-40B4-BE49-F238E27FC236}">
              <a16:creationId xmlns:a16="http://schemas.microsoft.com/office/drawing/2014/main" id="{502EA146-A6AA-4D5C-95AD-6F5EA923D9C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4" name="Line 7">
          <a:extLst>
            <a:ext uri="{FF2B5EF4-FFF2-40B4-BE49-F238E27FC236}">
              <a16:creationId xmlns:a16="http://schemas.microsoft.com/office/drawing/2014/main" id="{84F39820-B644-4D74-96A4-8BB30F08553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5" name="Line 7">
          <a:extLst>
            <a:ext uri="{FF2B5EF4-FFF2-40B4-BE49-F238E27FC236}">
              <a16:creationId xmlns:a16="http://schemas.microsoft.com/office/drawing/2014/main" id="{53C70D84-FFD4-4BAC-809D-AC4582A19BF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6" name="Line 7">
          <a:extLst>
            <a:ext uri="{FF2B5EF4-FFF2-40B4-BE49-F238E27FC236}">
              <a16:creationId xmlns:a16="http://schemas.microsoft.com/office/drawing/2014/main" id="{749C9C14-7778-4DDB-9D0D-444143FD5B8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7" name="Line 7">
          <a:extLst>
            <a:ext uri="{FF2B5EF4-FFF2-40B4-BE49-F238E27FC236}">
              <a16:creationId xmlns:a16="http://schemas.microsoft.com/office/drawing/2014/main" id="{BA3F47B4-D292-4698-810F-A9F0700FE9B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8" name="Line 7">
          <a:extLst>
            <a:ext uri="{FF2B5EF4-FFF2-40B4-BE49-F238E27FC236}">
              <a16:creationId xmlns:a16="http://schemas.microsoft.com/office/drawing/2014/main" id="{E72CE533-7830-46A6-B183-5161ED1AF3C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29" name="Line 7">
          <a:extLst>
            <a:ext uri="{FF2B5EF4-FFF2-40B4-BE49-F238E27FC236}">
              <a16:creationId xmlns:a16="http://schemas.microsoft.com/office/drawing/2014/main" id="{503F2791-841A-4F5E-80B7-DE0D9B43FDDE}"/>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0" name="Line 7">
          <a:extLst>
            <a:ext uri="{FF2B5EF4-FFF2-40B4-BE49-F238E27FC236}">
              <a16:creationId xmlns:a16="http://schemas.microsoft.com/office/drawing/2014/main" id="{3F424C50-7057-43AD-9799-F25771802FB1}"/>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1" name="Line 7">
          <a:extLst>
            <a:ext uri="{FF2B5EF4-FFF2-40B4-BE49-F238E27FC236}">
              <a16:creationId xmlns:a16="http://schemas.microsoft.com/office/drawing/2014/main" id="{3BB17B5D-ECE3-4D61-9D29-798BEF313B9A}"/>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2" name="Line 7">
          <a:extLst>
            <a:ext uri="{FF2B5EF4-FFF2-40B4-BE49-F238E27FC236}">
              <a16:creationId xmlns:a16="http://schemas.microsoft.com/office/drawing/2014/main" id="{D149308F-9F0A-4C30-B980-4B2A1D625A5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3" name="Line 7">
          <a:extLst>
            <a:ext uri="{FF2B5EF4-FFF2-40B4-BE49-F238E27FC236}">
              <a16:creationId xmlns:a16="http://schemas.microsoft.com/office/drawing/2014/main" id="{76AC1063-952F-4B61-BB7E-4798666B17A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4" name="Line 7">
          <a:extLst>
            <a:ext uri="{FF2B5EF4-FFF2-40B4-BE49-F238E27FC236}">
              <a16:creationId xmlns:a16="http://schemas.microsoft.com/office/drawing/2014/main" id="{AC46F624-E05E-4FCE-99C2-EBB03CA5335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5" name="Line 7">
          <a:extLst>
            <a:ext uri="{FF2B5EF4-FFF2-40B4-BE49-F238E27FC236}">
              <a16:creationId xmlns:a16="http://schemas.microsoft.com/office/drawing/2014/main" id="{23880DDF-4FCF-4263-AFFA-34F7D8BF3E36}"/>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6" name="Line 7">
          <a:extLst>
            <a:ext uri="{FF2B5EF4-FFF2-40B4-BE49-F238E27FC236}">
              <a16:creationId xmlns:a16="http://schemas.microsoft.com/office/drawing/2014/main" id="{D2E1FE86-B356-4AA3-82B5-719DB2C0B13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7" name="Line 7">
          <a:extLst>
            <a:ext uri="{FF2B5EF4-FFF2-40B4-BE49-F238E27FC236}">
              <a16:creationId xmlns:a16="http://schemas.microsoft.com/office/drawing/2014/main" id="{A87DDFAE-BF8B-4ECE-A1CC-544833F6A378}"/>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8" name="Line 7">
          <a:extLst>
            <a:ext uri="{FF2B5EF4-FFF2-40B4-BE49-F238E27FC236}">
              <a16:creationId xmlns:a16="http://schemas.microsoft.com/office/drawing/2014/main" id="{70AA2239-BDF4-4402-A9F7-F8818B25721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39" name="Line 7">
          <a:extLst>
            <a:ext uri="{FF2B5EF4-FFF2-40B4-BE49-F238E27FC236}">
              <a16:creationId xmlns:a16="http://schemas.microsoft.com/office/drawing/2014/main" id="{48526C9D-D090-48BC-9BB1-D7B2F796ACE3}"/>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0" name="Line 7">
          <a:extLst>
            <a:ext uri="{FF2B5EF4-FFF2-40B4-BE49-F238E27FC236}">
              <a16:creationId xmlns:a16="http://schemas.microsoft.com/office/drawing/2014/main" id="{8FCBCD7C-E39A-46E2-8B6B-C8F644D86F3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1" name="Line 7">
          <a:extLst>
            <a:ext uri="{FF2B5EF4-FFF2-40B4-BE49-F238E27FC236}">
              <a16:creationId xmlns:a16="http://schemas.microsoft.com/office/drawing/2014/main" id="{C7BF8852-8A2F-489A-8EB2-A43BD0811DF7}"/>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2" name="Line 7">
          <a:extLst>
            <a:ext uri="{FF2B5EF4-FFF2-40B4-BE49-F238E27FC236}">
              <a16:creationId xmlns:a16="http://schemas.microsoft.com/office/drawing/2014/main" id="{846979AA-3DC0-46F5-88F8-6EB41F163A7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3" name="Line 7">
          <a:extLst>
            <a:ext uri="{FF2B5EF4-FFF2-40B4-BE49-F238E27FC236}">
              <a16:creationId xmlns:a16="http://schemas.microsoft.com/office/drawing/2014/main" id="{84577227-633A-4791-AC59-676198E6768C}"/>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4" name="Line 7">
          <a:extLst>
            <a:ext uri="{FF2B5EF4-FFF2-40B4-BE49-F238E27FC236}">
              <a16:creationId xmlns:a16="http://schemas.microsoft.com/office/drawing/2014/main" id="{7CE840B2-5C61-4087-AC20-AEC27EC0873B}"/>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5" name="Line 7">
          <a:extLst>
            <a:ext uri="{FF2B5EF4-FFF2-40B4-BE49-F238E27FC236}">
              <a16:creationId xmlns:a16="http://schemas.microsoft.com/office/drawing/2014/main" id="{231A0E8D-F834-4F03-B155-C10E3089F625}"/>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6" name="Line 7">
          <a:extLst>
            <a:ext uri="{FF2B5EF4-FFF2-40B4-BE49-F238E27FC236}">
              <a16:creationId xmlns:a16="http://schemas.microsoft.com/office/drawing/2014/main" id="{89884152-5B32-47A6-A2ED-16EDE8BB34E2}"/>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152</xdr:row>
      <xdr:rowOff>0</xdr:rowOff>
    </xdr:from>
    <xdr:to>
      <xdr:col>19</xdr:col>
      <xdr:colOff>323850</xdr:colOff>
      <xdr:row>152</xdr:row>
      <xdr:rowOff>0</xdr:rowOff>
    </xdr:to>
    <xdr:sp macro="" textlink="">
      <xdr:nvSpPr>
        <xdr:cNvPr id="1547" name="Line 7">
          <a:extLst>
            <a:ext uri="{FF2B5EF4-FFF2-40B4-BE49-F238E27FC236}">
              <a16:creationId xmlns:a16="http://schemas.microsoft.com/office/drawing/2014/main" id="{98949227-20FA-4E5F-8B06-8EE09E57BCEF}"/>
            </a:ext>
          </a:extLst>
        </xdr:cNvPr>
        <xdr:cNvSpPr>
          <a:spLocks noChangeShapeType="1"/>
        </xdr:cNvSpPr>
      </xdr:nvSpPr>
      <xdr:spPr bwMode="auto">
        <a:xfrm>
          <a:off x="514350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8" name="Line 7">
          <a:extLst>
            <a:ext uri="{FF2B5EF4-FFF2-40B4-BE49-F238E27FC236}">
              <a16:creationId xmlns:a16="http://schemas.microsoft.com/office/drawing/2014/main" id="{A2664E59-0A5F-421F-B33A-696B51D75DF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49" name="Line 7">
          <a:extLst>
            <a:ext uri="{FF2B5EF4-FFF2-40B4-BE49-F238E27FC236}">
              <a16:creationId xmlns:a16="http://schemas.microsoft.com/office/drawing/2014/main" id="{18293D57-C779-454F-9EA2-F26FD8A26F1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0" name="Line 7">
          <a:extLst>
            <a:ext uri="{FF2B5EF4-FFF2-40B4-BE49-F238E27FC236}">
              <a16:creationId xmlns:a16="http://schemas.microsoft.com/office/drawing/2014/main" id="{CAA9D84B-054C-4733-B7A3-927130B1D17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1" name="Line 7">
          <a:extLst>
            <a:ext uri="{FF2B5EF4-FFF2-40B4-BE49-F238E27FC236}">
              <a16:creationId xmlns:a16="http://schemas.microsoft.com/office/drawing/2014/main" id="{FDCD1CD7-EAB3-442C-A82E-6AA7A10AC01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2" name="Line 7">
          <a:extLst>
            <a:ext uri="{FF2B5EF4-FFF2-40B4-BE49-F238E27FC236}">
              <a16:creationId xmlns:a16="http://schemas.microsoft.com/office/drawing/2014/main" id="{3A4CEDA5-B1F7-4CAD-A600-33E0964133E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3" name="Line 7">
          <a:extLst>
            <a:ext uri="{FF2B5EF4-FFF2-40B4-BE49-F238E27FC236}">
              <a16:creationId xmlns:a16="http://schemas.microsoft.com/office/drawing/2014/main" id="{0AD392F1-0BC5-439F-964C-B6BAB224717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4" name="Line 7">
          <a:extLst>
            <a:ext uri="{FF2B5EF4-FFF2-40B4-BE49-F238E27FC236}">
              <a16:creationId xmlns:a16="http://schemas.microsoft.com/office/drawing/2014/main" id="{CBF3D45E-1239-4E1B-915B-4DEF194F8F8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5" name="Line 7">
          <a:extLst>
            <a:ext uri="{FF2B5EF4-FFF2-40B4-BE49-F238E27FC236}">
              <a16:creationId xmlns:a16="http://schemas.microsoft.com/office/drawing/2014/main" id="{5011A86E-3C01-43E5-87B1-82E5D53DF28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6" name="Line 7">
          <a:extLst>
            <a:ext uri="{FF2B5EF4-FFF2-40B4-BE49-F238E27FC236}">
              <a16:creationId xmlns:a16="http://schemas.microsoft.com/office/drawing/2014/main" id="{0F061CA3-497F-45D6-831D-FFF66673AB9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7" name="Line 7">
          <a:extLst>
            <a:ext uri="{FF2B5EF4-FFF2-40B4-BE49-F238E27FC236}">
              <a16:creationId xmlns:a16="http://schemas.microsoft.com/office/drawing/2014/main" id="{3111FC88-3612-4924-AE65-B050C0111A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8" name="Line 7">
          <a:extLst>
            <a:ext uri="{FF2B5EF4-FFF2-40B4-BE49-F238E27FC236}">
              <a16:creationId xmlns:a16="http://schemas.microsoft.com/office/drawing/2014/main" id="{B3AD6BC0-1EEA-435E-942F-366D71CD6F2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59" name="Line 7">
          <a:extLst>
            <a:ext uri="{FF2B5EF4-FFF2-40B4-BE49-F238E27FC236}">
              <a16:creationId xmlns:a16="http://schemas.microsoft.com/office/drawing/2014/main" id="{44FECC1D-D311-4BD0-A441-0CDDFCE8965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0" name="Line 7">
          <a:extLst>
            <a:ext uri="{FF2B5EF4-FFF2-40B4-BE49-F238E27FC236}">
              <a16:creationId xmlns:a16="http://schemas.microsoft.com/office/drawing/2014/main" id="{738F6812-02A0-4ADA-BCFD-0CECFCE977F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1" name="Line 7">
          <a:extLst>
            <a:ext uri="{FF2B5EF4-FFF2-40B4-BE49-F238E27FC236}">
              <a16:creationId xmlns:a16="http://schemas.microsoft.com/office/drawing/2014/main" id="{D95242EF-88BF-4752-B660-0541172430A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2" name="Line 7">
          <a:extLst>
            <a:ext uri="{FF2B5EF4-FFF2-40B4-BE49-F238E27FC236}">
              <a16:creationId xmlns:a16="http://schemas.microsoft.com/office/drawing/2014/main" id="{77682A4B-8D4E-47CC-B711-48F6F781B40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3" name="Line 7">
          <a:extLst>
            <a:ext uri="{FF2B5EF4-FFF2-40B4-BE49-F238E27FC236}">
              <a16:creationId xmlns:a16="http://schemas.microsoft.com/office/drawing/2014/main" id="{1E53976D-FBC9-4C6B-AA83-3DD92D3CF60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4" name="Line 7">
          <a:extLst>
            <a:ext uri="{FF2B5EF4-FFF2-40B4-BE49-F238E27FC236}">
              <a16:creationId xmlns:a16="http://schemas.microsoft.com/office/drawing/2014/main" id="{4DBD549F-7135-4ECE-9EF6-DDD9183BCF6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5" name="Line 7">
          <a:extLst>
            <a:ext uri="{FF2B5EF4-FFF2-40B4-BE49-F238E27FC236}">
              <a16:creationId xmlns:a16="http://schemas.microsoft.com/office/drawing/2014/main" id="{D17D672E-C5C9-46D7-844D-279CF2218DA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6" name="Line 7">
          <a:extLst>
            <a:ext uri="{FF2B5EF4-FFF2-40B4-BE49-F238E27FC236}">
              <a16:creationId xmlns:a16="http://schemas.microsoft.com/office/drawing/2014/main" id="{737B667C-25B7-482E-B734-2CDC9FC726A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7" name="Line 7">
          <a:extLst>
            <a:ext uri="{FF2B5EF4-FFF2-40B4-BE49-F238E27FC236}">
              <a16:creationId xmlns:a16="http://schemas.microsoft.com/office/drawing/2014/main" id="{B9A731B3-F367-4298-BD6B-87EC6424ADC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8" name="Line 7">
          <a:extLst>
            <a:ext uri="{FF2B5EF4-FFF2-40B4-BE49-F238E27FC236}">
              <a16:creationId xmlns:a16="http://schemas.microsoft.com/office/drawing/2014/main" id="{9D0C504F-A33B-4243-8E4F-EC013E45D9B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69" name="Line 7">
          <a:extLst>
            <a:ext uri="{FF2B5EF4-FFF2-40B4-BE49-F238E27FC236}">
              <a16:creationId xmlns:a16="http://schemas.microsoft.com/office/drawing/2014/main" id="{C8047474-6648-4A23-965B-A103F0D7C5E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0" name="Line 7">
          <a:extLst>
            <a:ext uri="{FF2B5EF4-FFF2-40B4-BE49-F238E27FC236}">
              <a16:creationId xmlns:a16="http://schemas.microsoft.com/office/drawing/2014/main" id="{4EAB7BD8-D7D6-4A65-A04A-E7075582A5C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1" name="Line 7">
          <a:extLst>
            <a:ext uri="{FF2B5EF4-FFF2-40B4-BE49-F238E27FC236}">
              <a16:creationId xmlns:a16="http://schemas.microsoft.com/office/drawing/2014/main" id="{55E43B11-FA98-4058-93A2-2CA2A10EA97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2" name="Line 7">
          <a:extLst>
            <a:ext uri="{FF2B5EF4-FFF2-40B4-BE49-F238E27FC236}">
              <a16:creationId xmlns:a16="http://schemas.microsoft.com/office/drawing/2014/main" id="{07AF8412-AD06-472B-B535-7ED6CD49E16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3" name="Line 7">
          <a:extLst>
            <a:ext uri="{FF2B5EF4-FFF2-40B4-BE49-F238E27FC236}">
              <a16:creationId xmlns:a16="http://schemas.microsoft.com/office/drawing/2014/main" id="{254538CF-4549-4633-A32F-51F25337325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4" name="Line 7">
          <a:extLst>
            <a:ext uri="{FF2B5EF4-FFF2-40B4-BE49-F238E27FC236}">
              <a16:creationId xmlns:a16="http://schemas.microsoft.com/office/drawing/2014/main" id="{C19E4DD6-BE67-4C99-BE9A-BCECF92DC0B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5" name="Line 7">
          <a:extLst>
            <a:ext uri="{FF2B5EF4-FFF2-40B4-BE49-F238E27FC236}">
              <a16:creationId xmlns:a16="http://schemas.microsoft.com/office/drawing/2014/main" id="{2884FDB3-B4DE-403B-8D22-703932C39F5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6" name="Line 7">
          <a:extLst>
            <a:ext uri="{FF2B5EF4-FFF2-40B4-BE49-F238E27FC236}">
              <a16:creationId xmlns:a16="http://schemas.microsoft.com/office/drawing/2014/main" id="{F0ED0E29-F263-485E-8B12-BE468EC5DCE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7" name="Line 7">
          <a:extLst>
            <a:ext uri="{FF2B5EF4-FFF2-40B4-BE49-F238E27FC236}">
              <a16:creationId xmlns:a16="http://schemas.microsoft.com/office/drawing/2014/main" id="{F8B76EB0-E99C-4B3F-8F57-940CECBC69D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8" name="Line 7">
          <a:extLst>
            <a:ext uri="{FF2B5EF4-FFF2-40B4-BE49-F238E27FC236}">
              <a16:creationId xmlns:a16="http://schemas.microsoft.com/office/drawing/2014/main" id="{3A7FD6C8-9AEF-4AE8-8136-37BBF414ECC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79" name="Line 7">
          <a:extLst>
            <a:ext uri="{FF2B5EF4-FFF2-40B4-BE49-F238E27FC236}">
              <a16:creationId xmlns:a16="http://schemas.microsoft.com/office/drawing/2014/main" id="{0792F6BE-1809-4306-922D-BA603FA0FA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0" name="Line 7">
          <a:extLst>
            <a:ext uri="{FF2B5EF4-FFF2-40B4-BE49-F238E27FC236}">
              <a16:creationId xmlns:a16="http://schemas.microsoft.com/office/drawing/2014/main" id="{8BEE2BD7-FE35-4077-9054-2EE379BFB04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1" name="Line 7">
          <a:extLst>
            <a:ext uri="{FF2B5EF4-FFF2-40B4-BE49-F238E27FC236}">
              <a16:creationId xmlns:a16="http://schemas.microsoft.com/office/drawing/2014/main" id="{3321C85C-1306-4BDE-93C1-492B14A2211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2" name="Line 7">
          <a:extLst>
            <a:ext uri="{FF2B5EF4-FFF2-40B4-BE49-F238E27FC236}">
              <a16:creationId xmlns:a16="http://schemas.microsoft.com/office/drawing/2014/main" id="{566FCC22-8260-416B-896E-29D0A6B0E32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3" name="Line 7">
          <a:extLst>
            <a:ext uri="{FF2B5EF4-FFF2-40B4-BE49-F238E27FC236}">
              <a16:creationId xmlns:a16="http://schemas.microsoft.com/office/drawing/2014/main" id="{4A48E9D0-206C-4971-A3B0-08B0C704D9F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4" name="Line 7">
          <a:extLst>
            <a:ext uri="{FF2B5EF4-FFF2-40B4-BE49-F238E27FC236}">
              <a16:creationId xmlns:a16="http://schemas.microsoft.com/office/drawing/2014/main" id="{FB5FF520-AD01-4C76-992E-09231EB619D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5" name="Line 7">
          <a:extLst>
            <a:ext uri="{FF2B5EF4-FFF2-40B4-BE49-F238E27FC236}">
              <a16:creationId xmlns:a16="http://schemas.microsoft.com/office/drawing/2014/main" id="{D6C7E48E-BAD3-40E7-9128-08EC9C00CF1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6" name="Line 7">
          <a:extLst>
            <a:ext uri="{FF2B5EF4-FFF2-40B4-BE49-F238E27FC236}">
              <a16:creationId xmlns:a16="http://schemas.microsoft.com/office/drawing/2014/main" id="{49BE6103-D97B-4949-9564-8EECCF005C3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7" name="Line 7">
          <a:extLst>
            <a:ext uri="{FF2B5EF4-FFF2-40B4-BE49-F238E27FC236}">
              <a16:creationId xmlns:a16="http://schemas.microsoft.com/office/drawing/2014/main" id="{8EEC12B2-C7FF-49CF-B5A6-D28F464B5E3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8" name="Line 7">
          <a:extLst>
            <a:ext uri="{FF2B5EF4-FFF2-40B4-BE49-F238E27FC236}">
              <a16:creationId xmlns:a16="http://schemas.microsoft.com/office/drawing/2014/main" id="{94C2B9EC-B3EB-4EAD-8296-8CABF01C3FB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89" name="Line 7">
          <a:extLst>
            <a:ext uri="{FF2B5EF4-FFF2-40B4-BE49-F238E27FC236}">
              <a16:creationId xmlns:a16="http://schemas.microsoft.com/office/drawing/2014/main" id="{6BD8FD12-E002-4F69-A890-21B67A078B6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0" name="Line 7">
          <a:extLst>
            <a:ext uri="{FF2B5EF4-FFF2-40B4-BE49-F238E27FC236}">
              <a16:creationId xmlns:a16="http://schemas.microsoft.com/office/drawing/2014/main" id="{705815ED-62A0-45F9-BF3D-6F36918A1BC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1" name="Line 7">
          <a:extLst>
            <a:ext uri="{FF2B5EF4-FFF2-40B4-BE49-F238E27FC236}">
              <a16:creationId xmlns:a16="http://schemas.microsoft.com/office/drawing/2014/main" id="{E7BCD8AB-22EF-4811-8165-230664247F1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2" name="Line 7">
          <a:extLst>
            <a:ext uri="{FF2B5EF4-FFF2-40B4-BE49-F238E27FC236}">
              <a16:creationId xmlns:a16="http://schemas.microsoft.com/office/drawing/2014/main" id="{4AC1ACCC-81AD-4889-9A64-B9A077DECBD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3" name="Line 7">
          <a:extLst>
            <a:ext uri="{FF2B5EF4-FFF2-40B4-BE49-F238E27FC236}">
              <a16:creationId xmlns:a16="http://schemas.microsoft.com/office/drawing/2014/main" id="{E8F2BC9A-C5FD-478C-BE73-A06471DA215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4" name="Line 7">
          <a:extLst>
            <a:ext uri="{FF2B5EF4-FFF2-40B4-BE49-F238E27FC236}">
              <a16:creationId xmlns:a16="http://schemas.microsoft.com/office/drawing/2014/main" id="{CAA5E484-C957-4B06-B646-C66CD36A605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5" name="Line 7">
          <a:extLst>
            <a:ext uri="{FF2B5EF4-FFF2-40B4-BE49-F238E27FC236}">
              <a16:creationId xmlns:a16="http://schemas.microsoft.com/office/drawing/2014/main" id="{9690AB53-CE30-4794-8CA5-D2A418D779C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6" name="Line 7">
          <a:extLst>
            <a:ext uri="{FF2B5EF4-FFF2-40B4-BE49-F238E27FC236}">
              <a16:creationId xmlns:a16="http://schemas.microsoft.com/office/drawing/2014/main" id="{7A5C272D-7DB8-40FB-ABF8-B035F81010D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7" name="Line 7">
          <a:extLst>
            <a:ext uri="{FF2B5EF4-FFF2-40B4-BE49-F238E27FC236}">
              <a16:creationId xmlns:a16="http://schemas.microsoft.com/office/drawing/2014/main" id="{ECE49954-C811-41BE-95E9-6A95B76BF27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8" name="Line 7">
          <a:extLst>
            <a:ext uri="{FF2B5EF4-FFF2-40B4-BE49-F238E27FC236}">
              <a16:creationId xmlns:a16="http://schemas.microsoft.com/office/drawing/2014/main" id="{A5D1A9AA-89B9-4B7D-8D9E-50A3D2BDA7B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599" name="Line 7">
          <a:extLst>
            <a:ext uri="{FF2B5EF4-FFF2-40B4-BE49-F238E27FC236}">
              <a16:creationId xmlns:a16="http://schemas.microsoft.com/office/drawing/2014/main" id="{A9730DCA-4D7B-487C-BEC5-680D66727F0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0" name="Line 7">
          <a:extLst>
            <a:ext uri="{FF2B5EF4-FFF2-40B4-BE49-F238E27FC236}">
              <a16:creationId xmlns:a16="http://schemas.microsoft.com/office/drawing/2014/main" id="{AF422BCA-8BF4-43FE-A0B3-D639B033769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1" name="Line 7">
          <a:extLst>
            <a:ext uri="{FF2B5EF4-FFF2-40B4-BE49-F238E27FC236}">
              <a16:creationId xmlns:a16="http://schemas.microsoft.com/office/drawing/2014/main" id="{9010BE99-8A48-4305-931F-7020F2607C9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2" name="Line 7">
          <a:extLst>
            <a:ext uri="{FF2B5EF4-FFF2-40B4-BE49-F238E27FC236}">
              <a16:creationId xmlns:a16="http://schemas.microsoft.com/office/drawing/2014/main" id="{3F2EDEE4-EDBF-4893-A90B-238FE87AB76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3" name="Line 7">
          <a:extLst>
            <a:ext uri="{FF2B5EF4-FFF2-40B4-BE49-F238E27FC236}">
              <a16:creationId xmlns:a16="http://schemas.microsoft.com/office/drawing/2014/main" id="{A04B8189-07F7-45BE-B406-40904A67D17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4" name="Line 7">
          <a:extLst>
            <a:ext uri="{FF2B5EF4-FFF2-40B4-BE49-F238E27FC236}">
              <a16:creationId xmlns:a16="http://schemas.microsoft.com/office/drawing/2014/main" id="{C524C440-BAC3-420E-85EE-A91795AEC61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5" name="Line 7">
          <a:extLst>
            <a:ext uri="{FF2B5EF4-FFF2-40B4-BE49-F238E27FC236}">
              <a16:creationId xmlns:a16="http://schemas.microsoft.com/office/drawing/2014/main" id="{BFE967D6-AF1C-42A2-AECF-99ED5C7BCB3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6" name="Line 7">
          <a:extLst>
            <a:ext uri="{FF2B5EF4-FFF2-40B4-BE49-F238E27FC236}">
              <a16:creationId xmlns:a16="http://schemas.microsoft.com/office/drawing/2014/main" id="{1997C5AC-C2C6-4748-B561-6E73E18D1AAC}"/>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7" name="Line 7">
          <a:extLst>
            <a:ext uri="{FF2B5EF4-FFF2-40B4-BE49-F238E27FC236}">
              <a16:creationId xmlns:a16="http://schemas.microsoft.com/office/drawing/2014/main" id="{04F83852-8DDA-42EE-9D68-B12E962B8DA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8" name="Line 7">
          <a:extLst>
            <a:ext uri="{FF2B5EF4-FFF2-40B4-BE49-F238E27FC236}">
              <a16:creationId xmlns:a16="http://schemas.microsoft.com/office/drawing/2014/main" id="{A822DFA1-5717-4F2A-A749-498AD56B890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09" name="Line 7">
          <a:extLst>
            <a:ext uri="{FF2B5EF4-FFF2-40B4-BE49-F238E27FC236}">
              <a16:creationId xmlns:a16="http://schemas.microsoft.com/office/drawing/2014/main" id="{57BE9C50-5FC1-4C72-9491-84FE4BCD956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0" name="Line 7">
          <a:extLst>
            <a:ext uri="{FF2B5EF4-FFF2-40B4-BE49-F238E27FC236}">
              <a16:creationId xmlns:a16="http://schemas.microsoft.com/office/drawing/2014/main" id="{FA153EA1-42E0-4C7C-B1D4-95CA0AE1FC9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1" name="Line 7">
          <a:extLst>
            <a:ext uri="{FF2B5EF4-FFF2-40B4-BE49-F238E27FC236}">
              <a16:creationId xmlns:a16="http://schemas.microsoft.com/office/drawing/2014/main" id="{C1762516-4C19-49A7-A326-2F5C5162C8B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2" name="Line 7">
          <a:extLst>
            <a:ext uri="{FF2B5EF4-FFF2-40B4-BE49-F238E27FC236}">
              <a16:creationId xmlns:a16="http://schemas.microsoft.com/office/drawing/2014/main" id="{7D68A3B0-3C58-4CBF-87C5-A221AC2ADA5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3" name="Line 7">
          <a:extLst>
            <a:ext uri="{FF2B5EF4-FFF2-40B4-BE49-F238E27FC236}">
              <a16:creationId xmlns:a16="http://schemas.microsoft.com/office/drawing/2014/main" id="{45019432-A54E-40E1-9EA9-C50CFDA4F72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4" name="Line 7">
          <a:extLst>
            <a:ext uri="{FF2B5EF4-FFF2-40B4-BE49-F238E27FC236}">
              <a16:creationId xmlns:a16="http://schemas.microsoft.com/office/drawing/2014/main" id="{6B20C7D8-6666-4858-970A-ED2D940AE4FD}"/>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5" name="Line 7">
          <a:extLst>
            <a:ext uri="{FF2B5EF4-FFF2-40B4-BE49-F238E27FC236}">
              <a16:creationId xmlns:a16="http://schemas.microsoft.com/office/drawing/2014/main" id="{9F95F86E-E881-441E-A7D3-4B70A683555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6" name="Line 7">
          <a:extLst>
            <a:ext uri="{FF2B5EF4-FFF2-40B4-BE49-F238E27FC236}">
              <a16:creationId xmlns:a16="http://schemas.microsoft.com/office/drawing/2014/main" id="{BBCDFE02-DA2C-449A-8099-5201BF6D0C37}"/>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7" name="Line 7">
          <a:extLst>
            <a:ext uri="{FF2B5EF4-FFF2-40B4-BE49-F238E27FC236}">
              <a16:creationId xmlns:a16="http://schemas.microsoft.com/office/drawing/2014/main" id="{4A085779-7506-4EDC-8733-AF46E0716AF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8" name="Line 7">
          <a:extLst>
            <a:ext uri="{FF2B5EF4-FFF2-40B4-BE49-F238E27FC236}">
              <a16:creationId xmlns:a16="http://schemas.microsoft.com/office/drawing/2014/main" id="{532CAE06-6927-48A5-BFCF-C908F3F67475}"/>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19" name="Line 7">
          <a:extLst>
            <a:ext uri="{FF2B5EF4-FFF2-40B4-BE49-F238E27FC236}">
              <a16:creationId xmlns:a16="http://schemas.microsoft.com/office/drawing/2014/main" id="{1041600F-7EC8-42D7-8591-DA5A03F54E7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0" name="Line 7">
          <a:extLst>
            <a:ext uri="{FF2B5EF4-FFF2-40B4-BE49-F238E27FC236}">
              <a16:creationId xmlns:a16="http://schemas.microsoft.com/office/drawing/2014/main" id="{61A983F6-302A-4735-8C4A-E2AE537E7DBB}"/>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1" name="Line 7">
          <a:extLst>
            <a:ext uri="{FF2B5EF4-FFF2-40B4-BE49-F238E27FC236}">
              <a16:creationId xmlns:a16="http://schemas.microsoft.com/office/drawing/2014/main" id="{3E53130B-FE3F-4262-9F9E-49110B1DBC8F}"/>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2" name="Line 7">
          <a:extLst>
            <a:ext uri="{FF2B5EF4-FFF2-40B4-BE49-F238E27FC236}">
              <a16:creationId xmlns:a16="http://schemas.microsoft.com/office/drawing/2014/main" id="{ACC29F77-E914-4AC6-8EB2-D26B3D781DB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3" name="Line 7">
          <a:extLst>
            <a:ext uri="{FF2B5EF4-FFF2-40B4-BE49-F238E27FC236}">
              <a16:creationId xmlns:a16="http://schemas.microsoft.com/office/drawing/2014/main" id="{28684893-5375-43AE-B8D1-422E2F539A88}"/>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4" name="Line 7">
          <a:extLst>
            <a:ext uri="{FF2B5EF4-FFF2-40B4-BE49-F238E27FC236}">
              <a16:creationId xmlns:a16="http://schemas.microsoft.com/office/drawing/2014/main" id="{EA7524B8-5DC5-489B-88B8-EA2B7DD951D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5" name="Line 7">
          <a:extLst>
            <a:ext uri="{FF2B5EF4-FFF2-40B4-BE49-F238E27FC236}">
              <a16:creationId xmlns:a16="http://schemas.microsoft.com/office/drawing/2014/main" id="{021C1B03-D619-4C19-8A84-0D416266A7D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6" name="Line 7">
          <a:extLst>
            <a:ext uri="{FF2B5EF4-FFF2-40B4-BE49-F238E27FC236}">
              <a16:creationId xmlns:a16="http://schemas.microsoft.com/office/drawing/2014/main" id="{D93DCD1E-1AC7-40A4-BADB-CB90A8CBB1A3}"/>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7" name="Line 7">
          <a:extLst>
            <a:ext uri="{FF2B5EF4-FFF2-40B4-BE49-F238E27FC236}">
              <a16:creationId xmlns:a16="http://schemas.microsoft.com/office/drawing/2014/main" id="{78BCC43B-9A72-4D08-AC65-BA9ECDA908C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8" name="Line 7">
          <a:extLst>
            <a:ext uri="{FF2B5EF4-FFF2-40B4-BE49-F238E27FC236}">
              <a16:creationId xmlns:a16="http://schemas.microsoft.com/office/drawing/2014/main" id="{46DC5851-CBF0-40DA-B741-5A5BFA81F420}"/>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29" name="Line 7">
          <a:extLst>
            <a:ext uri="{FF2B5EF4-FFF2-40B4-BE49-F238E27FC236}">
              <a16:creationId xmlns:a16="http://schemas.microsoft.com/office/drawing/2014/main" id="{F6EB48B1-EFD0-46FC-802C-7A1F99904AB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0" name="Line 7">
          <a:extLst>
            <a:ext uri="{FF2B5EF4-FFF2-40B4-BE49-F238E27FC236}">
              <a16:creationId xmlns:a16="http://schemas.microsoft.com/office/drawing/2014/main" id="{38E411B6-9AD1-410E-A710-194F4BE391CA}"/>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1" name="Line 7">
          <a:extLst>
            <a:ext uri="{FF2B5EF4-FFF2-40B4-BE49-F238E27FC236}">
              <a16:creationId xmlns:a16="http://schemas.microsoft.com/office/drawing/2014/main" id="{829D2766-50DE-4E83-8882-16CC5C9B59C9}"/>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2" name="Line 7">
          <a:extLst>
            <a:ext uri="{FF2B5EF4-FFF2-40B4-BE49-F238E27FC236}">
              <a16:creationId xmlns:a16="http://schemas.microsoft.com/office/drawing/2014/main" id="{379F26C3-427A-4095-9CC6-0B24B4FD70A1}"/>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3" name="Line 7">
          <a:extLst>
            <a:ext uri="{FF2B5EF4-FFF2-40B4-BE49-F238E27FC236}">
              <a16:creationId xmlns:a16="http://schemas.microsoft.com/office/drawing/2014/main" id="{B29AF1AF-B33F-4964-86BC-3695BDC14042}"/>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4" name="Line 7">
          <a:extLst>
            <a:ext uri="{FF2B5EF4-FFF2-40B4-BE49-F238E27FC236}">
              <a16:creationId xmlns:a16="http://schemas.microsoft.com/office/drawing/2014/main" id="{F3E48D15-0516-4C9C-9261-F79B163D8384}"/>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5" name="Line 7">
          <a:extLst>
            <a:ext uri="{FF2B5EF4-FFF2-40B4-BE49-F238E27FC236}">
              <a16:creationId xmlns:a16="http://schemas.microsoft.com/office/drawing/2014/main" id="{E74723AF-7F90-4F5E-AB73-893235F7AAB6}"/>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152</xdr:row>
      <xdr:rowOff>0</xdr:rowOff>
    </xdr:from>
    <xdr:to>
      <xdr:col>17</xdr:col>
      <xdr:colOff>323850</xdr:colOff>
      <xdr:row>152</xdr:row>
      <xdr:rowOff>0</xdr:rowOff>
    </xdr:to>
    <xdr:sp macro="" textlink="">
      <xdr:nvSpPr>
        <xdr:cNvPr id="1636" name="Line 7">
          <a:extLst>
            <a:ext uri="{FF2B5EF4-FFF2-40B4-BE49-F238E27FC236}">
              <a16:creationId xmlns:a16="http://schemas.microsoft.com/office/drawing/2014/main" id="{2432EAD7-DB1D-47D4-913C-0367544A0C7E}"/>
            </a:ext>
          </a:extLst>
        </xdr:cNvPr>
        <xdr:cNvSpPr>
          <a:spLocks noChangeShapeType="1"/>
        </xdr:cNvSpPr>
      </xdr:nvSpPr>
      <xdr:spPr bwMode="auto">
        <a:xfrm>
          <a:off x="3714750" y="2511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7" name="Line 7">
          <a:extLst>
            <a:ext uri="{FF2B5EF4-FFF2-40B4-BE49-F238E27FC236}">
              <a16:creationId xmlns:a16="http://schemas.microsoft.com/office/drawing/2014/main" id="{660ECCC8-E5D9-4A5D-9E99-6859BE5F918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8" name="Line 7">
          <a:extLst>
            <a:ext uri="{FF2B5EF4-FFF2-40B4-BE49-F238E27FC236}">
              <a16:creationId xmlns:a16="http://schemas.microsoft.com/office/drawing/2014/main" id="{E3D4F0F8-E4CC-4B83-B591-D560AA1020F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39" name="Line 7">
          <a:extLst>
            <a:ext uri="{FF2B5EF4-FFF2-40B4-BE49-F238E27FC236}">
              <a16:creationId xmlns:a16="http://schemas.microsoft.com/office/drawing/2014/main" id="{71A88131-6B0E-4627-A31A-E2DCFBFC9FC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0" name="Line 7">
          <a:extLst>
            <a:ext uri="{FF2B5EF4-FFF2-40B4-BE49-F238E27FC236}">
              <a16:creationId xmlns:a16="http://schemas.microsoft.com/office/drawing/2014/main" id="{C1E791B4-C53E-46B3-A8DC-DA8AEDC5B59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1" name="Line 7">
          <a:extLst>
            <a:ext uri="{FF2B5EF4-FFF2-40B4-BE49-F238E27FC236}">
              <a16:creationId xmlns:a16="http://schemas.microsoft.com/office/drawing/2014/main" id="{95E62CCB-09A3-4406-B123-12A5AAD00CC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2" name="Line 7">
          <a:extLst>
            <a:ext uri="{FF2B5EF4-FFF2-40B4-BE49-F238E27FC236}">
              <a16:creationId xmlns:a16="http://schemas.microsoft.com/office/drawing/2014/main" id="{4665B2BF-8B7A-4600-961C-CCBAB9A61F6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3" name="Line 7">
          <a:extLst>
            <a:ext uri="{FF2B5EF4-FFF2-40B4-BE49-F238E27FC236}">
              <a16:creationId xmlns:a16="http://schemas.microsoft.com/office/drawing/2014/main" id="{9D0FBD7B-8980-4977-8212-27DD805B496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4" name="Line 7">
          <a:extLst>
            <a:ext uri="{FF2B5EF4-FFF2-40B4-BE49-F238E27FC236}">
              <a16:creationId xmlns:a16="http://schemas.microsoft.com/office/drawing/2014/main" id="{2C632E68-2099-47DC-9E02-F8662423CB5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5" name="Line 7">
          <a:extLst>
            <a:ext uri="{FF2B5EF4-FFF2-40B4-BE49-F238E27FC236}">
              <a16:creationId xmlns:a16="http://schemas.microsoft.com/office/drawing/2014/main" id="{E25AB974-FF18-49CA-A263-8129B54AB38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6" name="Line 7">
          <a:extLst>
            <a:ext uri="{FF2B5EF4-FFF2-40B4-BE49-F238E27FC236}">
              <a16:creationId xmlns:a16="http://schemas.microsoft.com/office/drawing/2014/main" id="{8B8663D2-E4CF-4228-9E27-7873A8B0902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7" name="Line 7">
          <a:extLst>
            <a:ext uri="{FF2B5EF4-FFF2-40B4-BE49-F238E27FC236}">
              <a16:creationId xmlns:a16="http://schemas.microsoft.com/office/drawing/2014/main" id="{EA4368AA-48DE-4107-A071-D2312CC1701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8" name="Line 7">
          <a:extLst>
            <a:ext uri="{FF2B5EF4-FFF2-40B4-BE49-F238E27FC236}">
              <a16:creationId xmlns:a16="http://schemas.microsoft.com/office/drawing/2014/main" id="{C1DE8EF1-DD7B-4E27-A3C1-8114758BA01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49" name="Line 7">
          <a:extLst>
            <a:ext uri="{FF2B5EF4-FFF2-40B4-BE49-F238E27FC236}">
              <a16:creationId xmlns:a16="http://schemas.microsoft.com/office/drawing/2014/main" id="{3B17571B-B48B-4834-BB36-769400C5F7E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0" name="Line 7">
          <a:extLst>
            <a:ext uri="{FF2B5EF4-FFF2-40B4-BE49-F238E27FC236}">
              <a16:creationId xmlns:a16="http://schemas.microsoft.com/office/drawing/2014/main" id="{1A3DEF2B-B34E-4359-9689-C615B0449BC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1" name="Line 7">
          <a:extLst>
            <a:ext uri="{FF2B5EF4-FFF2-40B4-BE49-F238E27FC236}">
              <a16:creationId xmlns:a16="http://schemas.microsoft.com/office/drawing/2014/main" id="{A8BB611D-CCCF-4D4D-95B6-0268248DC1A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2" name="Line 7">
          <a:extLst>
            <a:ext uri="{FF2B5EF4-FFF2-40B4-BE49-F238E27FC236}">
              <a16:creationId xmlns:a16="http://schemas.microsoft.com/office/drawing/2014/main" id="{B47E50C5-1070-496F-9BFE-5D4C17AC60C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3" name="Line 7">
          <a:extLst>
            <a:ext uri="{FF2B5EF4-FFF2-40B4-BE49-F238E27FC236}">
              <a16:creationId xmlns:a16="http://schemas.microsoft.com/office/drawing/2014/main" id="{E77D6E2B-1818-446C-9AC2-BF0DC13DEC9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4" name="Line 7">
          <a:extLst>
            <a:ext uri="{FF2B5EF4-FFF2-40B4-BE49-F238E27FC236}">
              <a16:creationId xmlns:a16="http://schemas.microsoft.com/office/drawing/2014/main" id="{8CDA1E0D-65AF-4F4E-8F24-B9D8725C8CB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5" name="Line 7">
          <a:extLst>
            <a:ext uri="{FF2B5EF4-FFF2-40B4-BE49-F238E27FC236}">
              <a16:creationId xmlns:a16="http://schemas.microsoft.com/office/drawing/2014/main" id="{43E26701-9FBD-4F11-88B1-337B841C813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6" name="Line 7">
          <a:extLst>
            <a:ext uri="{FF2B5EF4-FFF2-40B4-BE49-F238E27FC236}">
              <a16:creationId xmlns:a16="http://schemas.microsoft.com/office/drawing/2014/main" id="{E05BAC4D-9B6A-4C0E-AF5E-981AA13C1A1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7" name="Line 7">
          <a:extLst>
            <a:ext uri="{FF2B5EF4-FFF2-40B4-BE49-F238E27FC236}">
              <a16:creationId xmlns:a16="http://schemas.microsoft.com/office/drawing/2014/main" id="{929232F9-FE7D-4330-A865-60FF63A8A38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8" name="Line 7">
          <a:extLst>
            <a:ext uri="{FF2B5EF4-FFF2-40B4-BE49-F238E27FC236}">
              <a16:creationId xmlns:a16="http://schemas.microsoft.com/office/drawing/2014/main" id="{27A03866-A5E5-4088-B4AD-5DDB4E4F4B0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59" name="Line 7">
          <a:extLst>
            <a:ext uri="{FF2B5EF4-FFF2-40B4-BE49-F238E27FC236}">
              <a16:creationId xmlns:a16="http://schemas.microsoft.com/office/drawing/2014/main" id="{04CBEBDC-E317-4D25-A8A3-E69FDA9E749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0" name="Line 7">
          <a:extLst>
            <a:ext uri="{FF2B5EF4-FFF2-40B4-BE49-F238E27FC236}">
              <a16:creationId xmlns:a16="http://schemas.microsoft.com/office/drawing/2014/main" id="{55D441A0-1683-4A1E-A139-96553025FEC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1" name="Line 7">
          <a:extLst>
            <a:ext uri="{FF2B5EF4-FFF2-40B4-BE49-F238E27FC236}">
              <a16:creationId xmlns:a16="http://schemas.microsoft.com/office/drawing/2014/main" id="{DD299552-86D8-4243-9575-2F496E91560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2" name="Line 7">
          <a:extLst>
            <a:ext uri="{FF2B5EF4-FFF2-40B4-BE49-F238E27FC236}">
              <a16:creationId xmlns:a16="http://schemas.microsoft.com/office/drawing/2014/main" id="{092C1AEF-C41A-4E0A-8E08-B92A9F44126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3" name="Line 7">
          <a:extLst>
            <a:ext uri="{FF2B5EF4-FFF2-40B4-BE49-F238E27FC236}">
              <a16:creationId xmlns:a16="http://schemas.microsoft.com/office/drawing/2014/main" id="{29369C72-F4A9-457E-A361-4C79B5633A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4" name="Line 7">
          <a:extLst>
            <a:ext uri="{FF2B5EF4-FFF2-40B4-BE49-F238E27FC236}">
              <a16:creationId xmlns:a16="http://schemas.microsoft.com/office/drawing/2014/main" id="{C7DF03D8-642D-4E5A-8FDB-E1C17D004C9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5" name="Line 7">
          <a:extLst>
            <a:ext uri="{FF2B5EF4-FFF2-40B4-BE49-F238E27FC236}">
              <a16:creationId xmlns:a16="http://schemas.microsoft.com/office/drawing/2014/main" id="{CB317187-8825-428A-BD17-2D9E91FF66B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6" name="Line 7">
          <a:extLst>
            <a:ext uri="{FF2B5EF4-FFF2-40B4-BE49-F238E27FC236}">
              <a16:creationId xmlns:a16="http://schemas.microsoft.com/office/drawing/2014/main" id="{9F3959D6-9070-492E-9371-9C1EE0938FA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7" name="Line 7">
          <a:extLst>
            <a:ext uri="{FF2B5EF4-FFF2-40B4-BE49-F238E27FC236}">
              <a16:creationId xmlns:a16="http://schemas.microsoft.com/office/drawing/2014/main" id="{8388DA24-E6F6-4C83-B90C-1C326F2C5B0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8" name="Line 7">
          <a:extLst>
            <a:ext uri="{FF2B5EF4-FFF2-40B4-BE49-F238E27FC236}">
              <a16:creationId xmlns:a16="http://schemas.microsoft.com/office/drawing/2014/main" id="{6E1ED1C2-8B66-4C85-B64F-F9DC7879186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69" name="Line 7">
          <a:extLst>
            <a:ext uri="{FF2B5EF4-FFF2-40B4-BE49-F238E27FC236}">
              <a16:creationId xmlns:a16="http://schemas.microsoft.com/office/drawing/2014/main" id="{A73E8496-CF74-45C1-ADA2-B31DC0F3DDF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0" name="Line 7">
          <a:extLst>
            <a:ext uri="{FF2B5EF4-FFF2-40B4-BE49-F238E27FC236}">
              <a16:creationId xmlns:a16="http://schemas.microsoft.com/office/drawing/2014/main" id="{0FFC2FFD-FEF1-4EF8-92B3-3B154FB2A2A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1" name="Line 7">
          <a:extLst>
            <a:ext uri="{FF2B5EF4-FFF2-40B4-BE49-F238E27FC236}">
              <a16:creationId xmlns:a16="http://schemas.microsoft.com/office/drawing/2014/main" id="{EBC343ED-76B0-4F04-B1E2-97D2BB846F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2" name="Line 7">
          <a:extLst>
            <a:ext uri="{FF2B5EF4-FFF2-40B4-BE49-F238E27FC236}">
              <a16:creationId xmlns:a16="http://schemas.microsoft.com/office/drawing/2014/main" id="{A8ACB9F4-D37F-4BA8-BD93-C12850597E5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3" name="Line 7">
          <a:extLst>
            <a:ext uri="{FF2B5EF4-FFF2-40B4-BE49-F238E27FC236}">
              <a16:creationId xmlns:a16="http://schemas.microsoft.com/office/drawing/2014/main" id="{DC558A56-BF70-48B4-B332-F0E98D22A95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4" name="Line 7">
          <a:extLst>
            <a:ext uri="{FF2B5EF4-FFF2-40B4-BE49-F238E27FC236}">
              <a16:creationId xmlns:a16="http://schemas.microsoft.com/office/drawing/2014/main" id="{2ED91B72-48FC-48DD-B12E-64BB6AD9BBB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5" name="Line 7">
          <a:extLst>
            <a:ext uri="{FF2B5EF4-FFF2-40B4-BE49-F238E27FC236}">
              <a16:creationId xmlns:a16="http://schemas.microsoft.com/office/drawing/2014/main" id="{93C4E0C4-39D1-4221-98D4-1C99A977E5D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6" name="Line 7">
          <a:extLst>
            <a:ext uri="{FF2B5EF4-FFF2-40B4-BE49-F238E27FC236}">
              <a16:creationId xmlns:a16="http://schemas.microsoft.com/office/drawing/2014/main" id="{9D3EA1AF-AE3F-4890-837B-FE6061642EB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7" name="Line 7">
          <a:extLst>
            <a:ext uri="{FF2B5EF4-FFF2-40B4-BE49-F238E27FC236}">
              <a16:creationId xmlns:a16="http://schemas.microsoft.com/office/drawing/2014/main" id="{CBE83DA9-064C-4A1F-8FA2-3F3B7C7A59B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8" name="Line 7">
          <a:extLst>
            <a:ext uri="{FF2B5EF4-FFF2-40B4-BE49-F238E27FC236}">
              <a16:creationId xmlns:a16="http://schemas.microsoft.com/office/drawing/2014/main" id="{AE5B5583-9C09-4621-8212-D8CE8EBA483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79" name="Line 7">
          <a:extLst>
            <a:ext uri="{FF2B5EF4-FFF2-40B4-BE49-F238E27FC236}">
              <a16:creationId xmlns:a16="http://schemas.microsoft.com/office/drawing/2014/main" id="{8CCBB21A-E08D-4806-BD57-68E7A873564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0" name="Line 7">
          <a:extLst>
            <a:ext uri="{FF2B5EF4-FFF2-40B4-BE49-F238E27FC236}">
              <a16:creationId xmlns:a16="http://schemas.microsoft.com/office/drawing/2014/main" id="{3A4CBDF1-6D88-4DBF-AC76-9F897F7C678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1" name="Line 7">
          <a:extLst>
            <a:ext uri="{FF2B5EF4-FFF2-40B4-BE49-F238E27FC236}">
              <a16:creationId xmlns:a16="http://schemas.microsoft.com/office/drawing/2014/main" id="{FDDB80B6-2B2F-470E-8393-3808B67D4763}"/>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2" name="Line 7">
          <a:extLst>
            <a:ext uri="{FF2B5EF4-FFF2-40B4-BE49-F238E27FC236}">
              <a16:creationId xmlns:a16="http://schemas.microsoft.com/office/drawing/2014/main" id="{BB24C27F-FBB8-40EA-9F7B-12CB0AE9238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3" name="Line 7">
          <a:extLst>
            <a:ext uri="{FF2B5EF4-FFF2-40B4-BE49-F238E27FC236}">
              <a16:creationId xmlns:a16="http://schemas.microsoft.com/office/drawing/2014/main" id="{8AE9473E-A41E-488C-93F8-5615D1C75BB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4" name="Line 7">
          <a:extLst>
            <a:ext uri="{FF2B5EF4-FFF2-40B4-BE49-F238E27FC236}">
              <a16:creationId xmlns:a16="http://schemas.microsoft.com/office/drawing/2014/main" id="{4F428FAE-C506-4CFE-A6C1-F934E8B21C4A}"/>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5" name="Line 7">
          <a:extLst>
            <a:ext uri="{FF2B5EF4-FFF2-40B4-BE49-F238E27FC236}">
              <a16:creationId xmlns:a16="http://schemas.microsoft.com/office/drawing/2014/main" id="{C804F2E1-7A35-493D-89CA-FFE98747631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6" name="Line 7">
          <a:extLst>
            <a:ext uri="{FF2B5EF4-FFF2-40B4-BE49-F238E27FC236}">
              <a16:creationId xmlns:a16="http://schemas.microsoft.com/office/drawing/2014/main" id="{96E81833-1F10-4E8E-8C2A-F7F3F4B765D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7" name="Line 7">
          <a:extLst>
            <a:ext uri="{FF2B5EF4-FFF2-40B4-BE49-F238E27FC236}">
              <a16:creationId xmlns:a16="http://schemas.microsoft.com/office/drawing/2014/main" id="{0035CBC2-3836-44D8-9CA9-8835FA97545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8" name="Line 7">
          <a:extLst>
            <a:ext uri="{FF2B5EF4-FFF2-40B4-BE49-F238E27FC236}">
              <a16:creationId xmlns:a16="http://schemas.microsoft.com/office/drawing/2014/main" id="{8C8DBB00-BED2-4AF9-8DC3-6B08FBF6700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89" name="Line 7">
          <a:extLst>
            <a:ext uri="{FF2B5EF4-FFF2-40B4-BE49-F238E27FC236}">
              <a16:creationId xmlns:a16="http://schemas.microsoft.com/office/drawing/2014/main" id="{E4AF160C-6C4E-4172-869D-6D04E4ACA3C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0" name="Line 7">
          <a:extLst>
            <a:ext uri="{FF2B5EF4-FFF2-40B4-BE49-F238E27FC236}">
              <a16:creationId xmlns:a16="http://schemas.microsoft.com/office/drawing/2014/main" id="{3997C122-0A4C-4731-97BD-8CDCDCD25CA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1" name="Line 7">
          <a:extLst>
            <a:ext uri="{FF2B5EF4-FFF2-40B4-BE49-F238E27FC236}">
              <a16:creationId xmlns:a16="http://schemas.microsoft.com/office/drawing/2014/main" id="{ECBF4EB0-7C43-4A7F-8C2C-C2448C3661D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2" name="Line 7">
          <a:extLst>
            <a:ext uri="{FF2B5EF4-FFF2-40B4-BE49-F238E27FC236}">
              <a16:creationId xmlns:a16="http://schemas.microsoft.com/office/drawing/2014/main" id="{06AD0053-3A64-4F31-ADE6-891B826F00D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3" name="Line 7">
          <a:extLst>
            <a:ext uri="{FF2B5EF4-FFF2-40B4-BE49-F238E27FC236}">
              <a16:creationId xmlns:a16="http://schemas.microsoft.com/office/drawing/2014/main" id="{05AFB72D-2321-4983-804B-CCF8DFE68D0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4" name="Line 7">
          <a:extLst>
            <a:ext uri="{FF2B5EF4-FFF2-40B4-BE49-F238E27FC236}">
              <a16:creationId xmlns:a16="http://schemas.microsoft.com/office/drawing/2014/main" id="{195BF3C5-0124-4DBD-A8C4-431E92E3436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5" name="Line 7">
          <a:extLst>
            <a:ext uri="{FF2B5EF4-FFF2-40B4-BE49-F238E27FC236}">
              <a16:creationId xmlns:a16="http://schemas.microsoft.com/office/drawing/2014/main" id="{CCF5D9C4-C18A-430B-AA5B-BB28295D399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6" name="Line 7">
          <a:extLst>
            <a:ext uri="{FF2B5EF4-FFF2-40B4-BE49-F238E27FC236}">
              <a16:creationId xmlns:a16="http://schemas.microsoft.com/office/drawing/2014/main" id="{DC5F1FD1-E107-4373-AC20-C9620C79F594}"/>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7" name="Line 7">
          <a:extLst>
            <a:ext uri="{FF2B5EF4-FFF2-40B4-BE49-F238E27FC236}">
              <a16:creationId xmlns:a16="http://schemas.microsoft.com/office/drawing/2014/main" id="{8420F8C1-33B8-47DF-AEED-C9EB418EDA7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8" name="Line 7">
          <a:extLst>
            <a:ext uri="{FF2B5EF4-FFF2-40B4-BE49-F238E27FC236}">
              <a16:creationId xmlns:a16="http://schemas.microsoft.com/office/drawing/2014/main" id="{616AABC1-C0E2-4DD4-8626-3CDEBD6038A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699" name="Line 7">
          <a:extLst>
            <a:ext uri="{FF2B5EF4-FFF2-40B4-BE49-F238E27FC236}">
              <a16:creationId xmlns:a16="http://schemas.microsoft.com/office/drawing/2014/main" id="{5F41EE7F-22B1-4F13-94DC-A780759C145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0" name="Line 7">
          <a:extLst>
            <a:ext uri="{FF2B5EF4-FFF2-40B4-BE49-F238E27FC236}">
              <a16:creationId xmlns:a16="http://schemas.microsoft.com/office/drawing/2014/main" id="{70E76A03-7E3A-4590-889D-30AEA70592C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1" name="Line 7">
          <a:extLst>
            <a:ext uri="{FF2B5EF4-FFF2-40B4-BE49-F238E27FC236}">
              <a16:creationId xmlns:a16="http://schemas.microsoft.com/office/drawing/2014/main" id="{90EC3AEE-8440-40D6-897B-1484C2F15245}"/>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2" name="Line 7">
          <a:extLst>
            <a:ext uri="{FF2B5EF4-FFF2-40B4-BE49-F238E27FC236}">
              <a16:creationId xmlns:a16="http://schemas.microsoft.com/office/drawing/2014/main" id="{A1EF54FA-46D7-41E5-99F7-9BB8DEF136F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3" name="Line 7">
          <a:extLst>
            <a:ext uri="{FF2B5EF4-FFF2-40B4-BE49-F238E27FC236}">
              <a16:creationId xmlns:a16="http://schemas.microsoft.com/office/drawing/2014/main" id="{B5F0CB24-66C2-48E3-AD26-4F7286049BA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4" name="Line 7">
          <a:extLst>
            <a:ext uri="{FF2B5EF4-FFF2-40B4-BE49-F238E27FC236}">
              <a16:creationId xmlns:a16="http://schemas.microsoft.com/office/drawing/2014/main" id="{F5E3BEE7-CD65-420E-A5BC-417A19E8D2C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5" name="Line 7">
          <a:extLst>
            <a:ext uri="{FF2B5EF4-FFF2-40B4-BE49-F238E27FC236}">
              <a16:creationId xmlns:a16="http://schemas.microsoft.com/office/drawing/2014/main" id="{58CDFA40-9CA6-497E-B09B-AB581FBC6B0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6" name="Line 7">
          <a:extLst>
            <a:ext uri="{FF2B5EF4-FFF2-40B4-BE49-F238E27FC236}">
              <a16:creationId xmlns:a16="http://schemas.microsoft.com/office/drawing/2014/main" id="{5DBBDFB1-C16F-4450-BCBF-BFE755855C7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7" name="Line 7">
          <a:extLst>
            <a:ext uri="{FF2B5EF4-FFF2-40B4-BE49-F238E27FC236}">
              <a16:creationId xmlns:a16="http://schemas.microsoft.com/office/drawing/2014/main" id="{BB195941-1F71-45D1-8CBF-983F870EAD11}"/>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8" name="Line 7">
          <a:extLst>
            <a:ext uri="{FF2B5EF4-FFF2-40B4-BE49-F238E27FC236}">
              <a16:creationId xmlns:a16="http://schemas.microsoft.com/office/drawing/2014/main" id="{91CA5518-AB79-4C72-B5C6-4F1DFAA4A033}"/>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09" name="Line 7">
          <a:extLst>
            <a:ext uri="{FF2B5EF4-FFF2-40B4-BE49-F238E27FC236}">
              <a16:creationId xmlns:a16="http://schemas.microsoft.com/office/drawing/2014/main" id="{3FE16151-8CDF-49DF-8BB1-9ADCDEC26CE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0" name="Line 7">
          <a:extLst>
            <a:ext uri="{FF2B5EF4-FFF2-40B4-BE49-F238E27FC236}">
              <a16:creationId xmlns:a16="http://schemas.microsoft.com/office/drawing/2014/main" id="{04EBAEBF-5EBF-4EF7-A662-D3FD911CEC1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1" name="Line 7">
          <a:extLst>
            <a:ext uri="{FF2B5EF4-FFF2-40B4-BE49-F238E27FC236}">
              <a16:creationId xmlns:a16="http://schemas.microsoft.com/office/drawing/2014/main" id="{60E60D3A-4051-418F-897A-4DEAFCFB5D2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2" name="Line 7">
          <a:extLst>
            <a:ext uri="{FF2B5EF4-FFF2-40B4-BE49-F238E27FC236}">
              <a16:creationId xmlns:a16="http://schemas.microsoft.com/office/drawing/2014/main" id="{364F1657-B51D-4434-9D23-12281E0F94CD}"/>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3" name="Line 7">
          <a:extLst>
            <a:ext uri="{FF2B5EF4-FFF2-40B4-BE49-F238E27FC236}">
              <a16:creationId xmlns:a16="http://schemas.microsoft.com/office/drawing/2014/main" id="{B5A30788-FA7F-4CAD-9757-D20C9A9B4BC6}"/>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4" name="Line 7">
          <a:extLst>
            <a:ext uri="{FF2B5EF4-FFF2-40B4-BE49-F238E27FC236}">
              <a16:creationId xmlns:a16="http://schemas.microsoft.com/office/drawing/2014/main" id="{158C8918-4BEC-45FF-A7EF-F7D280C1600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5" name="Line 7">
          <a:extLst>
            <a:ext uri="{FF2B5EF4-FFF2-40B4-BE49-F238E27FC236}">
              <a16:creationId xmlns:a16="http://schemas.microsoft.com/office/drawing/2014/main" id="{B610A7AC-02F5-4FC1-A53E-EDEEFD69C027}"/>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6" name="Line 7">
          <a:extLst>
            <a:ext uri="{FF2B5EF4-FFF2-40B4-BE49-F238E27FC236}">
              <a16:creationId xmlns:a16="http://schemas.microsoft.com/office/drawing/2014/main" id="{507186AB-76AA-4A81-B617-541AC484E8B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7" name="Line 7">
          <a:extLst>
            <a:ext uri="{FF2B5EF4-FFF2-40B4-BE49-F238E27FC236}">
              <a16:creationId xmlns:a16="http://schemas.microsoft.com/office/drawing/2014/main" id="{2D27F741-7F1E-4081-ACB5-CBB3EB900292}"/>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8" name="Line 7">
          <a:extLst>
            <a:ext uri="{FF2B5EF4-FFF2-40B4-BE49-F238E27FC236}">
              <a16:creationId xmlns:a16="http://schemas.microsoft.com/office/drawing/2014/main" id="{A60B5557-2782-43C3-90D9-CBE00D659940}"/>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19" name="Line 7">
          <a:extLst>
            <a:ext uri="{FF2B5EF4-FFF2-40B4-BE49-F238E27FC236}">
              <a16:creationId xmlns:a16="http://schemas.microsoft.com/office/drawing/2014/main" id="{481E1E1E-26F1-4A34-AAEF-A481F1F3BC2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0" name="Line 7">
          <a:extLst>
            <a:ext uri="{FF2B5EF4-FFF2-40B4-BE49-F238E27FC236}">
              <a16:creationId xmlns:a16="http://schemas.microsoft.com/office/drawing/2014/main" id="{158F3749-2CAE-4FED-B00B-1EACABE21CF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1" name="Line 7">
          <a:extLst>
            <a:ext uri="{FF2B5EF4-FFF2-40B4-BE49-F238E27FC236}">
              <a16:creationId xmlns:a16="http://schemas.microsoft.com/office/drawing/2014/main" id="{64620B88-D561-4CE7-8FE8-D2623880834E}"/>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2" name="Line 7">
          <a:extLst>
            <a:ext uri="{FF2B5EF4-FFF2-40B4-BE49-F238E27FC236}">
              <a16:creationId xmlns:a16="http://schemas.microsoft.com/office/drawing/2014/main" id="{8FAA6EBE-C061-4DA7-84AA-59476FE13ADF}"/>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3" name="Line 7">
          <a:extLst>
            <a:ext uri="{FF2B5EF4-FFF2-40B4-BE49-F238E27FC236}">
              <a16:creationId xmlns:a16="http://schemas.microsoft.com/office/drawing/2014/main" id="{4F6B6D89-CA0C-4550-BB4D-7F815855BAC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4" name="Line 7">
          <a:extLst>
            <a:ext uri="{FF2B5EF4-FFF2-40B4-BE49-F238E27FC236}">
              <a16:creationId xmlns:a16="http://schemas.microsoft.com/office/drawing/2014/main" id="{41FF7104-E10D-45A7-848C-7EB73E8E6DE9}"/>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5" name="Line 7">
          <a:extLst>
            <a:ext uri="{FF2B5EF4-FFF2-40B4-BE49-F238E27FC236}">
              <a16:creationId xmlns:a16="http://schemas.microsoft.com/office/drawing/2014/main" id="{41591C63-D5F9-4A36-86D5-F9D30EF8070C}"/>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6" name="Line 7">
          <a:extLst>
            <a:ext uri="{FF2B5EF4-FFF2-40B4-BE49-F238E27FC236}">
              <a16:creationId xmlns:a16="http://schemas.microsoft.com/office/drawing/2014/main" id="{E1B346D3-5816-45E3-85A4-1D5E3827B62B}"/>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152</xdr:row>
      <xdr:rowOff>0</xdr:rowOff>
    </xdr:from>
    <xdr:to>
      <xdr:col>21</xdr:col>
      <xdr:colOff>323850</xdr:colOff>
      <xdr:row>152</xdr:row>
      <xdr:rowOff>0</xdr:rowOff>
    </xdr:to>
    <xdr:sp macro="" textlink="">
      <xdr:nvSpPr>
        <xdr:cNvPr id="1727" name="Line 7">
          <a:extLst>
            <a:ext uri="{FF2B5EF4-FFF2-40B4-BE49-F238E27FC236}">
              <a16:creationId xmlns:a16="http://schemas.microsoft.com/office/drawing/2014/main" id="{C73595B9-5ADB-4893-85F5-B35AB2D0B3D8}"/>
            </a:ext>
          </a:extLst>
        </xdr:cNvPr>
        <xdr:cNvSpPr>
          <a:spLocks noChangeShapeType="1"/>
        </xdr:cNvSpPr>
      </xdr:nvSpPr>
      <xdr:spPr bwMode="auto">
        <a:xfrm>
          <a:off x="876300" y="2562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8" name="Line 7">
          <a:extLst>
            <a:ext uri="{FF2B5EF4-FFF2-40B4-BE49-F238E27FC236}">
              <a16:creationId xmlns:a16="http://schemas.microsoft.com/office/drawing/2014/main" id="{D00508DC-DC90-4C10-9845-180117BE70A0}"/>
            </a:ext>
          </a:extLst>
        </xdr:cNvPr>
        <xdr:cNvSpPr>
          <a:spLocks noChangeShapeType="1"/>
        </xdr:cNvSpPr>
      </xdr:nvSpPr>
      <xdr:spPr bwMode="auto">
        <a:xfrm>
          <a:off x="876300"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52</xdr:row>
      <xdr:rowOff>0</xdr:rowOff>
    </xdr:from>
    <xdr:to>
      <xdr:col>3</xdr:col>
      <xdr:colOff>323850</xdr:colOff>
      <xdr:row>52</xdr:row>
      <xdr:rowOff>0</xdr:rowOff>
    </xdr:to>
    <xdr:sp macro="" textlink="">
      <xdr:nvSpPr>
        <xdr:cNvPr id="1729" name="Line 7">
          <a:extLst>
            <a:ext uri="{FF2B5EF4-FFF2-40B4-BE49-F238E27FC236}">
              <a16:creationId xmlns:a16="http://schemas.microsoft.com/office/drawing/2014/main" id="{D5B6ECBC-DD3E-4F8B-A08B-69260E4E4C61}"/>
            </a:ext>
          </a:extLst>
        </xdr:cNvPr>
        <xdr:cNvSpPr>
          <a:spLocks noChangeShapeType="1"/>
        </xdr:cNvSpPr>
      </xdr:nvSpPr>
      <xdr:spPr bwMode="auto">
        <a:xfrm>
          <a:off x="876300"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0" name="Line 7">
          <a:extLst>
            <a:ext uri="{FF2B5EF4-FFF2-40B4-BE49-F238E27FC236}">
              <a16:creationId xmlns:a16="http://schemas.microsoft.com/office/drawing/2014/main" id="{3D92A8F6-42F8-4B0C-9913-F4B5983CD2A3}"/>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1" name="Line 7">
          <a:extLst>
            <a:ext uri="{FF2B5EF4-FFF2-40B4-BE49-F238E27FC236}">
              <a16:creationId xmlns:a16="http://schemas.microsoft.com/office/drawing/2014/main" id="{2CC7F09A-B519-4AE5-B2E9-8BC9B64C6399}"/>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52</xdr:row>
      <xdr:rowOff>0</xdr:rowOff>
    </xdr:from>
    <xdr:to>
      <xdr:col>5</xdr:col>
      <xdr:colOff>323850</xdr:colOff>
      <xdr:row>52</xdr:row>
      <xdr:rowOff>0</xdr:rowOff>
    </xdr:to>
    <xdr:sp macro="" textlink="">
      <xdr:nvSpPr>
        <xdr:cNvPr id="1732" name="Line 7">
          <a:extLst>
            <a:ext uri="{FF2B5EF4-FFF2-40B4-BE49-F238E27FC236}">
              <a16:creationId xmlns:a16="http://schemas.microsoft.com/office/drawing/2014/main" id="{0E114934-A3DA-455C-BE58-5899E8C23080}"/>
            </a:ext>
          </a:extLst>
        </xdr:cNvPr>
        <xdr:cNvSpPr>
          <a:spLocks noChangeShapeType="1"/>
        </xdr:cNvSpPr>
      </xdr:nvSpPr>
      <xdr:spPr bwMode="auto">
        <a:xfrm>
          <a:off x="2295525" y="7296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3" name="Line 7">
          <a:extLst>
            <a:ext uri="{FF2B5EF4-FFF2-40B4-BE49-F238E27FC236}">
              <a16:creationId xmlns:a16="http://schemas.microsoft.com/office/drawing/2014/main" id="{D47AD7F8-C690-4D22-B58C-40DE69B5511D}"/>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4" name="Line 7">
          <a:extLst>
            <a:ext uri="{FF2B5EF4-FFF2-40B4-BE49-F238E27FC236}">
              <a16:creationId xmlns:a16="http://schemas.microsoft.com/office/drawing/2014/main" id="{BC460768-77A7-4713-AB4A-97B12244F715}"/>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56</xdr:row>
      <xdr:rowOff>0</xdr:rowOff>
    </xdr:from>
    <xdr:to>
      <xdr:col>3</xdr:col>
      <xdr:colOff>323850</xdr:colOff>
      <xdr:row>56</xdr:row>
      <xdr:rowOff>0</xdr:rowOff>
    </xdr:to>
    <xdr:sp macro="" textlink="">
      <xdr:nvSpPr>
        <xdr:cNvPr id="1735" name="Line 7">
          <a:extLst>
            <a:ext uri="{FF2B5EF4-FFF2-40B4-BE49-F238E27FC236}">
              <a16:creationId xmlns:a16="http://schemas.microsoft.com/office/drawing/2014/main" id="{489D46F2-9D1E-4CD1-818C-86C69D31A123}"/>
            </a:ext>
          </a:extLst>
        </xdr:cNvPr>
        <xdr:cNvSpPr>
          <a:spLocks noChangeShapeType="1"/>
        </xdr:cNvSpPr>
      </xdr:nvSpPr>
      <xdr:spPr bwMode="auto">
        <a:xfrm>
          <a:off x="876300" y="774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6" name="Line 7">
          <a:extLst>
            <a:ext uri="{FF2B5EF4-FFF2-40B4-BE49-F238E27FC236}">
              <a16:creationId xmlns:a16="http://schemas.microsoft.com/office/drawing/2014/main" id="{E8634B1D-B435-4F03-82EC-F62BF8D05A6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7" name="Line 7">
          <a:extLst>
            <a:ext uri="{FF2B5EF4-FFF2-40B4-BE49-F238E27FC236}">
              <a16:creationId xmlns:a16="http://schemas.microsoft.com/office/drawing/2014/main" id="{4F43C687-FD40-440B-8980-E1B8DD98959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8" name="Line 7">
          <a:extLst>
            <a:ext uri="{FF2B5EF4-FFF2-40B4-BE49-F238E27FC236}">
              <a16:creationId xmlns:a16="http://schemas.microsoft.com/office/drawing/2014/main" id="{5E1D65B0-10F8-4894-8362-E5D4C5064AF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39" name="Line 7">
          <a:extLst>
            <a:ext uri="{FF2B5EF4-FFF2-40B4-BE49-F238E27FC236}">
              <a16:creationId xmlns:a16="http://schemas.microsoft.com/office/drawing/2014/main" id="{3147D599-9467-432C-B7D1-5CDDFDAE7B5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0" name="Line 7">
          <a:extLst>
            <a:ext uri="{FF2B5EF4-FFF2-40B4-BE49-F238E27FC236}">
              <a16:creationId xmlns:a16="http://schemas.microsoft.com/office/drawing/2014/main" id="{ADB32DBF-2A0C-443D-BED9-46EBF45DAAC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1" name="Line 7">
          <a:extLst>
            <a:ext uri="{FF2B5EF4-FFF2-40B4-BE49-F238E27FC236}">
              <a16:creationId xmlns:a16="http://schemas.microsoft.com/office/drawing/2014/main" id="{555CDAA6-395C-4658-AE1A-390B4C3FC90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2" name="Line 7">
          <a:extLst>
            <a:ext uri="{FF2B5EF4-FFF2-40B4-BE49-F238E27FC236}">
              <a16:creationId xmlns:a16="http://schemas.microsoft.com/office/drawing/2014/main" id="{1C97D1D2-5BFD-44AF-838C-4FA4B9E7821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3" name="Line 7">
          <a:extLst>
            <a:ext uri="{FF2B5EF4-FFF2-40B4-BE49-F238E27FC236}">
              <a16:creationId xmlns:a16="http://schemas.microsoft.com/office/drawing/2014/main" id="{650002DB-B5DA-4ED2-888B-0C1C91B8596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4" name="Line 7">
          <a:extLst>
            <a:ext uri="{FF2B5EF4-FFF2-40B4-BE49-F238E27FC236}">
              <a16:creationId xmlns:a16="http://schemas.microsoft.com/office/drawing/2014/main" id="{685D33DE-FC38-4BE6-9176-0353A0F4B3D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5" name="Line 7">
          <a:extLst>
            <a:ext uri="{FF2B5EF4-FFF2-40B4-BE49-F238E27FC236}">
              <a16:creationId xmlns:a16="http://schemas.microsoft.com/office/drawing/2014/main" id="{DE159C33-FCD5-4912-A011-1A26DD4EDCA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6" name="Line 7">
          <a:extLst>
            <a:ext uri="{FF2B5EF4-FFF2-40B4-BE49-F238E27FC236}">
              <a16:creationId xmlns:a16="http://schemas.microsoft.com/office/drawing/2014/main" id="{1B34C90B-D2D9-442D-9AA8-77339825C5C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7" name="Line 7">
          <a:extLst>
            <a:ext uri="{FF2B5EF4-FFF2-40B4-BE49-F238E27FC236}">
              <a16:creationId xmlns:a16="http://schemas.microsoft.com/office/drawing/2014/main" id="{0F6F59E0-9E42-43D5-A4D8-B79640CC2D1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8" name="Line 7">
          <a:extLst>
            <a:ext uri="{FF2B5EF4-FFF2-40B4-BE49-F238E27FC236}">
              <a16:creationId xmlns:a16="http://schemas.microsoft.com/office/drawing/2014/main" id="{A68747BB-AD94-47D2-94DB-18051DE336D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49" name="Line 7">
          <a:extLst>
            <a:ext uri="{FF2B5EF4-FFF2-40B4-BE49-F238E27FC236}">
              <a16:creationId xmlns:a16="http://schemas.microsoft.com/office/drawing/2014/main" id="{D2132513-F3E5-4004-81C4-21189636423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0" name="Line 7">
          <a:extLst>
            <a:ext uri="{FF2B5EF4-FFF2-40B4-BE49-F238E27FC236}">
              <a16:creationId xmlns:a16="http://schemas.microsoft.com/office/drawing/2014/main" id="{FB7EA9C4-CE6B-4494-ABE7-A010D393A89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1" name="Line 7">
          <a:extLst>
            <a:ext uri="{FF2B5EF4-FFF2-40B4-BE49-F238E27FC236}">
              <a16:creationId xmlns:a16="http://schemas.microsoft.com/office/drawing/2014/main" id="{1410D459-C934-494C-B00B-11BD4F5974B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2" name="Line 7">
          <a:extLst>
            <a:ext uri="{FF2B5EF4-FFF2-40B4-BE49-F238E27FC236}">
              <a16:creationId xmlns:a16="http://schemas.microsoft.com/office/drawing/2014/main" id="{E52E0FC3-7FA5-46D7-BC40-B86EF4383AB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3" name="Line 7">
          <a:extLst>
            <a:ext uri="{FF2B5EF4-FFF2-40B4-BE49-F238E27FC236}">
              <a16:creationId xmlns:a16="http://schemas.microsoft.com/office/drawing/2014/main" id="{2E39C1C3-AA5D-4ED4-B0B1-275CC54B76D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4" name="Line 7">
          <a:extLst>
            <a:ext uri="{FF2B5EF4-FFF2-40B4-BE49-F238E27FC236}">
              <a16:creationId xmlns:a16="http://schemas.microsoft.com/office/drawing/2014/main" id="{1B162690-0ABE-4321-A210-BE87672B93F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5" name="Line 7">
          <a:extLst>
            <a:ext uri="{FF2B5EF4-FFF2-40B4-BE49-F238E27FC236}">
              <a16:creationId xmlns:a16="http://schemas.microsoft.com/office/drawing/2014/main" id="{CEB1B4C7-A9EF-435E-AC65-65DACE1B1744}"/>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6" name="Line 7">
          <a:extLst>
            <a:ext uri="{FF2B5EF4-FFF2-40B4-BE49-F238E27FC236}">
              <a16:creationId xmlns:a16="http://schemas.microsoft.com/office/drawing/2014/main" id="{4FE2D1A9-4DC0-40B8-9350-FC495409F25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7" name="Line 7">
          <a:extLst>
            <a:ext uri="{FF2B5EF4-FFF2-40B4-BE49-F238E27FC236}">
              <a16:creationId xmlns:a16="http://schemas.microsoft.com/office/drawing/2014/main" id="{70D10EDF-4BBD-4DF0-A342-F5B866D5EF1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8" name="Line 7">
          <a:extLst>
            <a:ext uri="{FF2B5EF4-FFF2-40B4-BE49-F238E27FC236}">
              <a16:creationId xmlns:a16="http://schemas.microsoft.com/office/drawing/2014/main" id="{4F5A70AF-6EE8-457C-8A19-EE89F11AF7E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59" name="Line 7">
          <a:extLst>
            <a:ext uri="{FF2B5EF4-FFF2-40B4-BE49-F238E27FC236}">
              <a16:creationId xmlns:a16="http://schemas.microsoft.com/office/drawing/2014/main" id="{1E245314-B3E0-4112-8254-EEEA63256D0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0" name="Line 7">
          <a:extLst>
            <a:ext uri="{FF2B5EF4-FFF2-40B4-BE49-F238E27FC236}">
              <a16:creationId xmlns:a16="http://schemas.microsoft.com/office/drawing/2014/main" id="{472EE423-1B96-4515-8160-853D21A686C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1" name="Line 7">
          <a:extLst>
            <a:ext uri="{FF2B5EF4-FFF2-40B4-BE49-F238E27FC236}">
              <a16:creationId xmlns:a16="http://schemas.microsoft.com/office/drawing/2014/main" id="{265AD3CD-3AA7-43A6-9DD7-72507FFD65F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2" name="Line 7">
          <a:extLst>
            <a:ext uri="{FF2B5EF4-FFF2-40B4-BE49-F238E27FC236}">
              <a16:creationId xmlns:a16="http://schemas.microsoft.com/office/drawing/2014/main" id="{2060236B-FC51-41BE-A765-406A673FDE7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3" name="Line 7">
          <a:extLst>
            <a:ext uri="{FF2B5EF4-FFF2-40B4-BE49-F238E27FC236}">
              <a16:creationId xmlns:a16="http://schemas.microsoft.com/office/drawing/2014/main" id="{458ADADB-C660-4E2F-8733-F431ED3414E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4" name="Line 7">
          <a:extLst>
            <a:ext uri="{FF2B5EF4-FFF2-40B4-BE49-F238E27FC236}">
              <a16:creationId xmlns:a16="http://schemas.microsoft.com/office/drawing/2014/main" id="{2B99446F-6AC2-4377-8FEE-33B67471649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5" name="Line 7">
          <a:extLst>
            <a:ext uri="{FF2B5EF4-FFF2-40B4-BE49-F238E27FC236}">
              <a16:creationId xmlns:a16="http://schemas.microsoft.com/office/drawing/2014/main" id="{580B567E-6518-4DC2-A13D-5A480C21AFE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6" name="Line 7">
          <a:extLst>
            <a:ext uri="{FF2B5EF4-FFF2-40B4-BE49-F238E27FC236}">
              <a16:creationId xmlns:a16="http://schemas.microsoft.com/office/drawing/2014/main" id="{F660F2A9-751B-4F1B-BDB2-1836D504D66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7" name="Line 7">
          <a:extLst>
            <a:ext uri="{FF2B5EF4-FFF2-40B4-BE49-F238E27FC236}">
              <a16:creationId xmlns:a16="http://schemas.microsoft.com/office/drawing/2014/main" id="{9A94056C-63C2-4D97-90F3-3CD63C2F761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8" name="Line 7">
          <a:extLst>
            <a:ext uri="{FF2B5EF4-FFF2-40B4-BE49-F238E27FC236}">
              <a16:creationId xmlns:a16="http://schemas.microsoft.com/office/drawing/2014/main" id="{B034DEEA-F8C7-4DA0-8930-C07731A625D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69" name="Line 7">
          <a:extLst>
            <a:ext uri="{FF2B5EF4-FFF2-40B4-BE49-F238E27FC236}">
              <a16:creationId xmlns:a16="http://schemas.microsoft.com/office/drawing/2014/main" id="{2C4402A2-065D-4E76-9CE0-DE4C194E2E7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770" name="Line 7">
          <a:extLst>
            <a:ext uri="{FF2B5EF4-FFF2-40B4-BE49-F238E27FC236}">
              <a16:creationId xmlns:a16="http://schemas.microsoft.com/office/drawing/2014/main" id="{E274132C-40FD-47FB-B8A8-0B23ED6911F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1" name="Line 7">
          <a:extLst>
            <a:ext uri="{FF2B5EF4-FFF2-40B4-BE49-F238E27FC236}">
              <a16:creationId xmlns:a16="http://schemas.microsoft.com/office/drawing/2014/main" id="{94B96334-69F8-4EC9-8630-074893234AC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2" name="Line 7">
          <a:extLst>
            <a:ext uri="{FF2B5EF4-FFF2-40B4-BE49-F238E27FC236}">
              <a16:creationId xmlns:a16="http://schemas.microsoft.com/office/drawing/2014/main" id="{D8C53880-FCFA-4887-BDEE-A3ADBBE1EA4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3" name="Line 7">
          <a:extLst>
            <a:ext uri="{FF2B5EF4-FFF2-40B4-BE49-F238E27FC236}">
              <a16:creationId xmlns:a16="http://schemas.microsoft.com/office/drawing/2014/main" id="{779741C5-38EE-4222-8218-8B9DBE02F6FA}"/>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4" name="Line 7">
          <a:extLst>
            <a:ext uri="{FF2B5EF4-FFF2-40B4-BE49-F238E27FC236}">
              <a16:creationId xmlns:a16="http://schemas.microsoft.com/office/drawing/2014/main" id="{B791E179-6B97-4AF2-8958-62CBC5FA5B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5" name="Line 7">
          <a:extLst>
            <a:ext uri="{FF2B5EF4-FFF2-40B4-BE49-F238E27FC236}">
              <a16:creationId xmlns:a16="http://schemas.microsoft.com/office/drawing/2014/main" id="{92B0355C-CC73-42A9-96B8-BA5B613FECA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6" name="Line 7">
          <a:extLst>
            <a:ext uri="{FF2B5EF4-FFF2-40B4-BE49-F238E27FC236}">
              <a16:creationId xmlns:a16="http://schemas.microsoft.com/office/drawing/2014/main" id="{BDDC2AC8-6762-4AA0-8C56-1E9BDBAD4970}"/>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7" name="Line 7">
          <a:extLst>
            <a:ext uri="{FF2B5EF4-FFF2-40B4-BE49-F238E27FC236}">
              <a16:creationId xmlns:a16="http://schemas.microsoft.com/office/drawing/2014/main" id="{ED4388F4-3BB2-4AA6-8478-2CA07564BAC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8" name="Line 7">
          <a:extLst>
            <a:ext uri="{FF2B5EF4-FFF2-40B4-BE49-F238E27FC236}">
              <a16:creationId xmlns:a16="http://schemas.microsoft.com/office/drawing/2014/main" id="{5937D1D4-1500-4B81-B3E9-88A7E7F9512D}"/>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79" name="Line 7">
          <a:extLst>
            <a:ext uri="{FF2B5EF4-FFF2-40B4-BE49-F238E27FC236}">
              <a16:creationId xmlns:a16="http://schemas.microsoft.com/office/drawing/2014/main" id="{1305F7AF-0BAC-4FD2-A3BB-028CE80C335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0" name="Line 7">
          <a:extLst>
            <a:ext uri="{FF2B5EF4-FFF2-40B4-BE49-F238E27FC236}">
              <a16:creationId xmlns:a16="http://schemas.microsoft.com/office/drawing/2014/main" id="{70B36615-9F16-40BE-A788-0CE78D2BCCDF}"/>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1" name="Line 7">
          <a:extLst>
            <a:ext uri="{FF2B5EF4-FFF2-40B4-BE49-F238E27FC236}">
              <a16:creationId xmlns:a16="http://schemas.microsoft.com/office/drawing/2014/main" id="{79361B45-9999-40CD-AF7B-27B0DDDD418B}"/>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2" name="Line 7">
          <a:extLst>
            <a:ext uri="{FF2B5EF4-FFF2-40B4-BE49-F238E27FC236}">
              <a16:creationId xmlns:a16="http://schemas.microsoft.com/office/drawing/2014/main" id="{25A8FD28-DAF2-4CA9-81B3-172669BA5311}"/>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3" name="Line 7">
          <a:extLst>
            <a:ext uri="{FF2B5EF4-FFF2-40B4-BE49-F238E27FC236}">
              <a16:creationId xmlns:a16="http://schemas.microsoft.com/office/drawing/2014/main" id="{02F816DB-51ED-4FFD-B67A-38181C12A97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4" name="Line 7">
          <a:extLst>
            <a:ext uri="{FF2B5EF4-FFF2-40B4-BE49-F238E27FC236}">
              <a16:creationId xmlns:a16="http://schemas.microsoft.com/office/drawing/2014/main" id="{678D0728-11F8-457B-8A9A-CD1C8720FB8B}"/>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5" name="Line 7">
          <a:extLst>
            <a:ext uri="{FF2B5EF4-FFF2-40B4-BE49-F238E27FC236}">
              <a16:creationId xmlns:a16="http://schemas.microsoft.com/office/drawing/2014/main" id="{ACA81758-0404-4348-9FB3-0BB0B5C1A30A}"/>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6" name="Line 7">
          <a:extLst>
            <a:ext uri="{FF2B5EF4-FFF2-40B4-BE49-F238E27FC236}">
              <a16:creationId xmlns:a16="http://schemas.microsoft.com/office/drawing/2014/main" id="{D1885E9A-7575-4D9E-B50F-191F856E61F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7" name="Line 7">
          <a:extLst>
            <a:ext uri="{FF2B5EF4-FFF2-40B4-BE49-F238E27FC236}">
              <a16:creationId xmlns:a16="http://schemas.microsoft.com/office/drawing/2014/main" id="{921415B4-86FA-4ED4-B394-EA93FF740D3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8" name="Line 7">
          <a:extLst>
            <a:ext uri="{FF2B5EF4-FFF2-40B4-BE49-F238E27FC236}">
              <a16:creationId xmlns:a16="http://schemas.microsoft.com/office/drawing/2014/main" id="{BAF23653-5ACA-48B3-968C-4E0512039D2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89" name="Line 7">
          <a:extLst>
            <a:ext uri="{FF2B5EF4-FFF2-40B4-BE49-F238E27FC236}">
              <a16:creationId xmlns:a16="http://schemas.microsoft.com/office/drawing/2014/main" id="{C9442992-C598-4ACA-9BEF-F2309FDE82D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0" name="Line 7">
          <a:extLst>
            <a:ext uri="{FF2B5EF4-FFF2-40B4-BE49-F238E27FC236}">
              <a16:creationId xmlns:a16="http://schemas.microsoft.com/office/drawing/2014/main" id="{DB387D09-113A-489A-B595-82C6EC630CA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1" name="Line 7">
          <a:extLst>
            <a:ext uri="{FF2B5EF4-FFF2-40B4-BE49-F238E27FC236}">
              <a16:creationId xmlns:a16="http://schemas.microsoft.com/office/drawing/2014/main" id="{B2CFA263-5F9C-4C87-A1CD-73F72519C8D6}"/>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2" name="Line 7">
          <a:extLst>
            <a:ext uri="{FF2B5EF4-FFF2-40B4-BE49-F238E27FC236}">
              <a16:creationId xmlns:a16="http://schemas.microsoft.com/office/drawing/2014/main" id="{4304A216-1F94-4A8D-9CE3-4A358869184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3" name="Line 7">
          <a:extLst>
            <a:ext uri="{FF2B5EF4-FFF2-40B4-BE49-F238E27FC236}">
              <a16:creationId xmlns:a16="http://schemas.microsoft.com/office/drawing/2014/main" id="{8554FB98-3DAF-4005-9A0E-54DA86ED90E7}"/>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4" name="Line 7">
          <a:extLst>
            <a:ext uri="{FF2B5EF4-FFF2-40B4-BE49-F238E27FC236}">
              <a16:creationId xmlns:a16="http://schemas.microsoft.com/office/drawing/2014/main" id="{32D98E5C-227F-4F9A-B616-A456A9DE7C6D}"/>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5" name="Line 7">
          <a:extLst>
            <a:ext uri="{FF2B5EF4-FFF2-40B4-BE49-F238E27FC236}">
              <a16:creationId xmlns:a16="http://schemas.microsoft.com/office/drawing/2014/main" id="{47D38093-222C-4640-863C-AA67835E340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6" name="Line 7">
          <a:extLst>
            <a:ext uri="{FF2B5EF4-FFF2-40B4-BE49-F238E27FC236}">
              <a16:creationId xmlns:a16="http://schemas.microsoft.com/office/drawing/2014/main" id="{68A4FAB7-3A7C-48F0-B85F-7CA15DFD2E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7" name="Line 7">
          <a:extLst>
            <a:ext uri="{FF2B5EF4-FFF2-40B4-BE49-F238E27FC236}">
              <a16:creationId xmlns:a16="http://schemas.microsoft.com/office/drawing/2014/main" id="{FEF67E6C-9828-4D3F-9FFD-9B3AA2ABDED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8" name="Line 7">
          <a:extLst>
            <a:ext uri="{FF2B5EF4-FFF2-40B4-BE49-F238E27FC236}">
              <a16:creationId xmlns:a16="http://schemas.microsoft.com/office/drawing/2014/main" id="{B740D180-1A1E-458D-808D-47BF97DD12B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799" name="Line 7">
          <a:extLst>
            <a:ext uri="{FF2B5EF4-FFF2-40B4-BE49-F238E27FC236}">
              <a16:creationId xmlns:a16="http://schemas.microsoft.com/office/drawing/2014/main" id="{1B8243B6-803D-4FE5-B08D-9CC6E20976D1}"/>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0" name="Line 7">
          <a:extLst>
            <a:ext uri="{FF2B5EF4-FFF2-40B4-BE49-F238E27FC236}">
              <a16:creationId xmlns:a16="http://schemas.microsoft.com/office/drawing/2014/main" id="{18730CF2-87FB-43C1-8F46-AE4ED30E541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1" name="Line 7">
          <a:extLst>
            <a:ext uri="{FF2B5EF4-FFF2-40B4-BE49-F238E27FC236}">
              <a16:creationId xmlns:a16="http://schemas.microsoft.com/office/drawing/2014/main" id="{1D3012AD-B854-408D-9651-A8BD945AE95C}"/>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2" name="Line 7">
          <a:extLst>
            <a:ext uri="{FF2B5EF4-FFF2-40B4-BE49-F238E27FC236}">
              <a16:creationId xmlns:a16="http://schemas.microsoft.com/office/drawing/2014/main" id="{1E84DBC5-DEA5-41DD-AB42-86C9F3E4B3A5}"/>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3" name="Line 7">
          <a:extLst>
            <a:ext uri="{FF2B5EF4-FFF2-40B4-BE49-F238E27FC236}">
              <a16:creationId xmlns:a16="http://schemas.microsoft.com/office/drawing/2014/main" id="{6DF65660-E5A6-457A-A596-1C7C38D569F9}"/>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4" name="Line 7">
          <a:extLst>
            <a:ext uri="{FF2B5EF4-FFF2-40B4-BE49-F238E27FC236}">
              <a16:creationId xmlns:a16="http://schemas.microsoft.com/office/drawing/2014/main" id="{4D9A159D-82A0-459A-8F2D-C77F874B93D4}"/>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64</xdr:row>
      <xdr:rowOff>0</xdr:rowOff>
    </xdr:from>
    <xdr:to>
      <xdr:col>5</xdr:col>
      <xdr:colOff>323850</xdr:colOff>
      <xdr:row>64</xdr:row>
      <xdr:rowOff>0</xdr:rowOff>
    </xdr:to>
    <xdr:sp macro="" textlink="">
      <xdr:nvSpPr>
        <xdr:cNvPr id="1805" name="Line 7">
          <a:extLst>
            <a:ext uri="{FF2B5EF4-FFF2-40B4-BE49-F238E27FC236}">
              <a16:creationId xmlns:a16="http://schemas.microsoft.com/office/drawing/2014/main" id="{BBBC01B2-202E-49EC-9428-72BB89E834B2}"/>
            </a:ext>
          </a:extLst>
        </xdr:cNvPr>
        <xdr:cNvSpPr>
          <a:spLocks noChangeShapeType="1"/>
        </xdr:cNvSpPr>
      </xdr:nvSpPr>
      <xdr:spPr bwMode="auto">
        <a:xfrm>
          <a:off x="22955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6" name="Line 7">
          <a:extLst>
            <a:ext uri="{FF2B5EF4-FFF2-40B4-BE49-F238E27FC236}">
              <a16:creationId xmlns:a16="http://schemas.microsoft.com/office/drawing/2014/main" id="{A1316706-AA69-4E38-9172-E0888F1C8D8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7" name="Line 7">
          <a:extLst>
            <a:ext uri="{FF2B5EF4-FFF2-40B4-BE49-F238E27FC236}">
              <a16:creationId xmlns:a16="http://schemas.microsoft.com/office/drawing/2014/main" id="{DDF8A348-916F-4050-94FC-F86D95F084A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8" name="Line 7">
          <a:extLst>
            <a:ext uri="{FF2B5EF4-FFF2-40B4-BE49-F238E27FC236}">
              <a16:creationId xmlns:a16="http://schemas.microsoft.com/office/drawing/2014/main" id="{49D96B44-DC08-4BF8-A48B-82CC274521D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09" name="Line 7">
          <a:extLst>
            <a:ext uri="{FF2B5EF4-FFF2-40B4-BE49-F238E27FC236}">
              <a16:creationId xmlns:a16="http://schemas.microsoft.com/office/drawing/2014/main" id="{CD884622-3B5A-489B-9964-6E99263FDD5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0" name="Line 7">
          <a:extLst>
            <a:ext uri="{FF2B5EF4-FFF2-40B4-BE49-F238E27FC236}">
              <a16:creationId xmlns:a16="http://schemas.microsoft.com/office/drawing/2014/main" id="{2ADA9594-BDBC-4440-9212-229C50FD44E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1" name="Line 7">
          <a:extLst>
            <a:ext uri="{FF2B5EF4-FFF2-40B4-BE49-F238E27FC236}">
              <a16:creationId xmlns:a16="http://schemas.microsoft.com/office/drawing/2014/main" id="{5A9F60E4-5F06-434E-A0F0-600DA7AEE0E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2" name="Line 7">
          <a:extLst>
            <a:ext uri="{FF2B5EF4-FFF2-40B4-BE49-F238E27FC236}">
              <a16:creationId xmlns:a16="http://schemas.microsoft.com/office/drawing/2014/main" id="{FC1C4544-C85D-413B-8526-D7051BFA6DE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3" name="Line 7">
          <a:extLst>
            <a:ext uri="{FF2B5EF4-FFF2-40B4-BE49-F238E27FC236}">
              <a16:creationId xmlns:a16="http://schemas.microsoft.com/office/drawing/2014/main" id="{059DB86F-D445-452C-B1E5-5CE425D7080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4" name="Line 7">
          <a:extLst>
            <a:ext uri="{FF2B5EF4-FFF2-40B4-BE49-F238E27FC236}">
              <a16:creationId xmlns:a16="http://schemas.microsoft.com/office/drawing/2014/main" id="{6563EBCA-C163-49D6-87C3-B9CF5A77E2C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5" name="Line 7">
          <a:extLst>
            <a:ext uri="{FF2B5EF4-FFF2-40B4-BE49-F238E27FC236}">
              <a16:creationId xmlns:a16="http://schemas.microsoft.com/office/drawing/2014/main" id="{918CD885-11B1-4422-8697-A1D93E6B773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6" name="Line 7">
          <a:extLst>
            <a:ext uri="{FF2B5EF4-FFF2-40B4-BE49-F238E27FC236}">
              <a16:creationId xmlns:a16="http://schemas.microsoft.com/office/drawing/2014/main" id="{B942DE7E-5DFB-4135-AFC8-D2A077C9D17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7" name="Line 7">
          <a:extLst>
            <a:ext uri="{FF2B5EF4-FFF2-40B4-BE49-F238E27FC236}">
              <a16:creationId xmlns:a16="http://schemas.microsoft.com/office/drawing/2014/main" id="{15E69067-8074-4343-A022-19C07407052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8" name="Line 7">
          <a:extLst>
            <a:ext uri="{FF2B5EF4-FFF2-40B4-BE49-F238E27FC236}">
              <a16:creationId xmlns:a16="http://schemas.microsoft.com/office/drawing/2014/main" id="{061FE6DF-5795-4C0D-8BE8-8116F1850D9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19" name="Line 7">
          <a:extLst>
            <a:ext uri="{FF2B5EF4-FFF2-40B4-BE49-F238E27FC236}">
              <a16:creationId xmlns:a16="http://schemas.microsoft.com/office/drawing/2014/main" id="{5D875177-5D02-4F93-AF67-6DA2DF5C6F9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0" name="Line 7">
          <a:extLst>
            <a:ext uri="{FF2B5EF4-FFF2-40B4-BE49-F238E27FC236}">
              <a16:creationId xmlns:a16="http://schemas.microsoft.com/office/drawing/2014/main" id="{15C36A73-C64F-4F66-81FD-73847E05B78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1" name="Line 7">
          <a:extLst>
            <a:ext uri="{FF2B5EF4-FFF2-40B4-BE49-F238E27FC236}">
              <a16:creationId xmlns:a16="http://schemas.microsoft.com/office/drawing/2014/main" id="{1926D8C6-568D-4A2C-B587-E412DFF0092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2" name="Line 7">
          <a:extLst>
            <a:ext uri="{FF2B5EF4-FFF2-40B4-BE49-F238E27FC236}">
              <a16:creationId xmlns:a16="http://schemas.microsoft.com/office/drawing/2014/main" id="{DDAFCA6A-2C19-46B7-8E9F-54FE6AA260F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3" name="Line 7">
          <a:extLst>
            <a:ext uri="{FF2B5EF4-FFF2-40B4-BE49-F238E27FC236}">
              <a16:creationId xmlns:a16="http://schemas.microsoft.com/office/drawing/2014/main" id="{4F56D6E9-A69C-4E82-86C3-C3EE06944D1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4" name="Line 7">
          <a:extLst>
            <a:ext uri="{FF2B5EF4-FFF2-40B4-BE49-F238E27FC236}">
              <a16:creationId xmlns:a16="http://schemas.microsoft.com/office/drawing/2014/main" id="{F8F54DC9-8DF8-4B14-8846-F73B40AD4CC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5" name="Line 7">
          <a:extLst>
            <a:ext uri="{FF2B5EF4-FFF2-40B4-BE49-F238E27FC236}">
              <a16:creationId xmlns:a16="http://schemas.microsoft.com/office/drawing/2014/main" id="{F03BB26E-BCCC-415A-A2AC-0455F6FFEE4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6" name="Line 7">
          <a:extLst>
            <a:ext uri="{FF2B5EF4-FFF2-40B4-BE49-F238E27FC236}">
              <a16:creationId xmlns:a16="http://schemas.microsoft.com/office/drawing/2014/main" id="{BB6E3DCD-1BF1-46F4-94B7-C55E5C57602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7" name="Line 7">
          <a:extLst>
            <a:ext uri="{FF2B5EF4-FFF2-40B4-BE49-F238E27FC236}">
              <a16:creationId xmlns:a16="http://schemas.microsoft.com/office/drawing/2014/main" id="{5C6B9A42-BE0B-4F16-9B65-95D37CEB13B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8" name="Line 7">
          <a:extLst>
            <a:ext uri="{FF2B5EF4-FFF2-40B4-BE49-F238E27FC236}">
              <a16:creationId xmlns:a16="http://schemas.microsoft.com/office/drawing/2014/main" id="{3B3BFEC1-1872-43E4-BCE3-8BB1E9EEBE8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29" name="Line 7">
          <a:extLst>
            <a:ext uri="{FF2B5EF4-FFF2-40B4-BE49-F238E27FC236}">
              <a16:creationId xmlns:a16="http://schemas.microsoft.com/office/drawing/2014/main" id="{881DA020-40B4-4E27-B86B-270AC163964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0" name="Line 7">
          <a:extLst>
            <a:ext uri="{FF2B5EF4-FFF2-40B4-BE49-F238E27FC236}">
              <a16:creationId xmlns:a16="http://schemas.microsoft.com/office/drawing/2014/main" id="{A729EEC0-7D1B-4D19-AFC3-BECA68472C8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1" name="Line 7">
          <a:extLst>
            <a:ext uri="{FF2B5EF4-FFF2-40B4-BE49-F238E27FC236}">
              <a16:creationId xmlns:a16="http://schemas.microsoft.com/office/drawing/2014/main" id="{EFE111E7-4E97-43B7-BA40-09FDC0D4CE9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2" name="Line 7">
          <a:extLst>
            <a:ext uri="{FF2B5EF4-FFF2-40B4-BE49-F238E27FC236}">
              <a16:creationId xmlns:a16="http://schemas.microsoft.com/office/drawing/2014/main" id="{9552F153-3372-498B-9BE8-3EC6F1B7305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3" name="Line 7">
          <a:extLst>
            <a:ext uri="{FF2B5EF4-FFF2-40B4-BE49-F238E27FC236}">
              <a16:creationId xmlns:a16="http://schemas.microsoft.com/office/drawing/2014/main" id="{5F97C780-A187-4405-A877-2931252F145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4" name="Line 7">
          <a:extLst>
            <a:ext uri="{FF2B5EF4-FFF2-40B4-BE49-F238E27FC236}">
              <a16:creationId xmlns:a16="http://schemas.microsoft.com/office/drawing/2014/main" id="{9E8C3333-1DE6-4437-BC2D-82D577A4AD6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5" name="Line 7">
          <a:extLst>
            <a:ext uri="{FF2B5EF4-FFF2-40B4-BE49-F238E27FC236}">
              <a16:creationId xmlns:a16="http://schemas.microsoft.com/office/drawing/2014/main" id="{084C3D2F-E345-4F34-A995-01439568C78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6" name="Line 7">
          <a:extLst>
            <a:ext uri="{FF2B5EF4-FFF2-40B4-BE49-F238E27FC236}">
              <a16:creationId xmlns:a16="http://schemas.microsoft.com/office/drawing/2014/main" id="{47F36478-2342-4CA0-91B7-7D29C603F9F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7" name="Line 7">
          <a:extLst>
            <a:ext uri="{FF2B5EF4-FFF2-40B4-BE49-F238E27FC236}">
              <a16:creationId xmlns:a16="http://schemas.microsoft.com/office/drawing/2014/main" id="{5E4E4CEA-1D5D-4687-A64B-F45C220BD58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8" name="Line 7">
          <a:extLst>
            <a:ext uri="{FF2B5EF4-FFF2-40B4-BE49-F238E27FC236}">
              <a16:creationId xmlns:a16="http://schemas.microsoft.com/office/drawing/2014/main" id="{F0AA8FAC-5BA7-43E0-9EB6-8F74E3DCADC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39" name="Line 7">
          <a:extLst>
            <a:ext uri="{FF2B5EF4-FFF2-40B4-BE49-F238E27FC236}">
              <a16:creationId xmlns:a16="http://schemas.microsoft.com/office/drawing/2014/main" id="{191E3D32-5773-4D7E-9516-8EFCAEE382C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840" name="Line 7">
          <a:extLst>
            <a:ext uri="{FF2B5EF4-FFF2-40B4-BE49-F238E27FC236}">
              <a16:creationId xmlns:a16="http://schemas.microsoft.com/office/drawing/2014/main" id="{381FFB8B-E9BD-4EA3-ABB7-17E97BFE531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1" name="Line 7">
          <a:extLst>
            <a:ext uri="{FF2B5EF4-FFF2-40B4-BE49-F238E27FC236}">
              <a16:creationId xmlns:a16="http://schemas.microsoft.com/office/drawing/2014/main" id="{97B5DE09-2C91-4ECC-A7DC-EBDBC6B189D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2" name="Line 7">
          <a:extLst>
            <a:ext uri="{FF2B5EF4-FFF2-40B4-BE49-F238E27FC236}">
              <a16:creationId xmlns:a16="http://schemas.microsoft.com/office/drawing/2014/main" id="{3023E3F9-8428-4E9B-829A-2A294856C12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3" name="Line 7">
          <a:extLst>
            <a:ext uri="{FF2B5EF4-FFF2-40B4-BE49-F238E27FC236}">
              <a16:creationId xmlns:a16="http://schemas.microsoft.com/office/drawing/2014/main" id="{E9CE6FDE-FEE8-487C-898D-EF85BCD80DE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4" name="Line 7">
          <a:extLst>
            <a:ext uri="{FF2B5EF4-FFF2-40B4-BE49-F238E27FC236}">
              <a16:creationId xmlns:a16="http://schemas.microsoft.com/office/drawing/2014/main" id="{DC8613BF-02AC-4AC0-9633-E201356EDFD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5" name="Line 7">
          <a:extLst>
            <a:ext uri="{FF2B5EF4-FFF2-40B4-BE49-F238E27FC236}">
              <a16:creationId xmlns:a16="http://schemas.microsoft.com/office/drawing/2014/main" id="{74232A95-EE01-48F9-8082-BDBB9A4E394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6" name="Line 7">
          <a:extLst>
            <a:ext uri="{FF2B5EF4-FFF2-40B4-BE49-F238E27FC236}">
              <a16:creationId xmlns:a16="http://schemas.microsoft.com/office/drawing/2014/main" id="{19288046-215D-4FDD-9AD4-A5CBA82787AF}"/>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7" name="Line 7">
          <a:extLst>
            <a:ext uri="{FF2B5EF4-FFF2-40B4-BE49-F238E27FC236}">
              <a16:creationId xmlns:a16="http://schemas.microsoft.com/office/drawing/2014/main" id="{BC2705F3-4EC6-4086-BA2D-B2CE4A3B40F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8" name="Line 7">
          <a:extLst>
            <a:ext uri="{FF2B5EF4-FFF2-40B4-BE49-F238E27FC236}">
              <a16:creationId xmlns:a16="http://schemas.microsoft.com/office/drawing/2014/main" id="{08E4A1F0-6784-4DF5-87BD-861E4DED447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49" name="Line 7">
          <a:extLst>
            <a:ext uri="{FF2B5EF4-FFF2-40B4-BE49-F238E27FC236}">
              <a16:creationId xmlns:a16="http://schemas.microsoft.com/office/drawing/2014/main" id="{29FB8586-C879-4175-ACFC-BEB79C4FB72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0" name="Line 7">
          <a:extLst>
            <a:ext uri="{FF2B5EF4-FFF2-40B4-BE49-F238E27FC236}">
              <a16:creationId xmlns:a16="http://schemas.microsoft.com/office/drawing/2014/main" id="{ECE31BD4-01EF-45FC-B1DB-60B31F73F97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1" name="Line 7">
          <a:extLst>
            <a:ext uri="{FF2B5EF4-FFF2-40B4-BE49-F238E27FC236}">
              <a16:creationId xmlns:a16="http://schemas.microsoft.com/office/drawing/2014/main" id="{5AE33F65-1BCF-42BB-B797-36E421B424B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2" name="Line 7">
          <a:extLst>
            <a:ext uri="{FF2B5EF4-FFF2-40B4-BE49-F238E27FC236}">
              <a16:creationId xmlns:a16="http://schemas.microsoft.com/office/drawing/2014/main" id="{005B09F9-DA98-4DC3-B617-0CCC5D662A9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3" name="Line 7">
          <a:extLst>
            <a:ext uri="{FF2B5EF4-FFF2-40B4-BE49-F238E27FC236}">
              <a16:creationId xmlns:a16="http://schemas.microsoft.com/office/drawing/2014/main" id="{E5D8B423-E714-4180-B209-CA58CFAA0C8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4" name="Line 7">
          <a:extLst>
            <a:ext uri="{FF2B5EF4-FFF2-40B4-BE49-F238E27FC236}">
              <a16:creationId xmlns:a16="http://schemas.microsoft.com/office/drawing/2014/main" id="{D280374C-4B22-4025-8A3B-BB2860F9618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5" name="Line 7">
          <a:extLst>
            <a:ext uri="{FF2B5EF4-FFF2-40B4-BE49-F238E27FC236}">
              <a16:creationId xmlns:a16="http://schemas.microsoft.com/office/drawing/2014/main" id="{02CA60C1-491B-46F9-8964-CC7B359C269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6" name="Line 7">
          <a:extLst>
            <a:ext uri="{FF2B5EF4-FFF2-40B4-BE49-F238E27FC236}">
              <a16:creationId xmlns:a16="http://schemas.microsoft.com/office/drawing/2014/main" id="{889C2B6C-AA09-49E1-BE62-D1E5CA0AC41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7" name="Line 7">
          <a:extLst>
            <a:ext uri="{FF2B5EF4-FFF2-40B4-BE49-F238E27FC236}">
              <a16:creationId xmlns:a16="http://schemas.microsoft.com/office/drawing/2014/main" id="{7164BDE5-B737-4561-BDFE-FB3A019842F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8" name="Line 7">
          <a:extLst>
            <a:ext uri="{FF2B5EF4-FFF2-40B4-BE49-F238E27FC236}">
              <a16:creationId xmlns:a16="http://schemas.microsoft.com/office/drawing/2014/main" id="{24D392B9-47FE-47B6-822A-824E1B95725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59" name="Line 7">
          <a:extLst>
            <a:ext uri="{FF2B5EF4-FFF2-40B4-BE49-F238E27FC236}">
              <a16:creationId xmlns:a16="http://schemas.microsoft.com/office/drawing/2014/main" id="{2F15A123-BCF8-442A-AAEE-6FB09E1A639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0" name="Line 7">
          <a:extLst>
            <a:ext uri="{FF2B5EF4-FFF2-40B4-BE49-F238E27FC236}">
              <a16:creationId xmlns:a16="http://schemas.microsoft.com/office/drawing/2014/main" id="{69F8D071-2517-48B1-BE9E-FB4C2152582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1" name="Line 7">
          <a:extLst>
            <a:ext uri="{FF2B5EF4-FFF2-40B4-BE49-F238E27FC236}">
              <a16:creationId xmlns:a16="http://schemas.microsoft.com/office/drawing/2014/main" id="{87028348-718B-4562-99A9-B526B1CD820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2" name="Line 7">
          <a:extLst>
            <a:ext uri="{FF2B5EF4-FFF2-40B4-BE49-F238E27FC236}">
              <a16:creationId xmlns:a16="http://schemas.microsoft.com/office/drawing/2014/main" id="{97948658-85E1-4B13-97DC-DE931980920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3" name="Line 7">
          <a:extLst>
            <a:ext uri="{FF2B5EF4-FFF2-40B4-BE49-F238E27FC236}">
              <a16:creationId xmlns:a16="http://schemas.microsoft.com/office/drawing/2014/main" id="{3C9F313C-9647-4E3F-95A7-F1DF5912A43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4" name="Line 7">
          <a:extLst>
            <a:ext uri="{FF2B5EF4-FFF2-40B4-BE49-F238E27FC236}">
              <a16:creationId xmlns:a16="http://schemas.microsoft.com/office/drawing/2014/main" id="{55263D96-078B-43B9-AD91-F336D3D8922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5" name="Line 7">
          <a:extLst>
            <a:ext uri="{FF2B5EF4-FFF2-40B4-BE49-F238E27FC236}">
              <a16:creationId xmlns:a16="http://schemas.microsoft.com/office/drawing/2014/main" id="{70941155-818A-461B-8641-BC7FBF51E4D9}"/>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6" name="Line 7">
          <a:extLst>
            <a:ext uri="{FF2B5EF4-FFF2-40B4-BE49-F238E27FC236}">
              <a16:creationId xmlns:a16="http://schemas.microsoft.com/office/drawing/2014/main" id="{79A8EA01-3CD3-4C24-AD50-F7A5927B0C8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7" name="Line 7">
          <a:extLst>
            <a:ext uri="{FF2B5EF4-FFF2-40B4-BE49-F238E27FC236}">
              <a16:creationId xmlns:a16="http://schemas.microsoft.com/office/drawing/2014/main" id="{8A29D71E-659D-43FA-8E88-FEEAD4DA817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8" name="Line 7">
          <a:extLst>
            <a:ext uri="{FF2B5EF4-FFF2-40B4-BE49-F238E27FC236}">
              <a16:creationId xmlns:a16="http://schemas.microsoft.com/office/drawing/2014/main" id="{F54E9AEA-1EBF-4F0D-9293-AD8A5C34DA5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69" name="Line 7">
          <a:extLst>
            <a:ext uri="{FF2B5EF4-FFF2-40B4-BE49-F238E27FC236}">
              <a16:creationId xmlns:a16="http://schemas.microsoft.com/office/drawing/2014/main" id="{73EC29EF-08A0-43F9-AC66-138AA1BA1EAB}"/>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0" name="Line 7">
          <a:extLst>
            <a:ext uri="{FF2B5EF4-FFF2-40B4-BE49-F238E27FC236}">
              <a16:creationId xmlns:a16="http://schemas.microsoft.com/office/drawing/2014/main" id="{A3F67B88-C29A-460B-8D86-256D69C06D8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1" name="Line 7">
          <a:extLst>
            <a:ext uri="{FF2B5EF4-FFF2-40B4-BE49-F238E27FC236}">
              <a16:creationId xmlns:a16="http://schemas.microsoft.com/office/drawing/2014/main" id="{873A532E-624E-4329-8DA1-828B0EC3862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2" name="Line 7">
          <a:extLst>
            <a:ext uri="{FF2B5EF4-FFF2-40B4-BE49-F238E27FC236}">
              <a16:creationId xmlns:a16="http://schemas.microsoft.com/office/drawing/2014/main" id="{4FF804C2-8B5B-4882-A4E1-302A00824CD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3" name="Line 7">
          <a:extLst>
            <a:ext uri="{FF2B5EF4-FFF2-40B4-BE49-F238E27FC236}">
              <a16:creationId xmlns:a16="http://schemas.microsoft.com/office/drawing/2014/main" id="{1FCDF2F0-F8AA-4911-8CAA-19F3264454A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4" name="Line 7">
          <a:extLst>
            <a:ext uri="{FF2B5EF4-FFF2-40B4-BE49-F238E27FC236}">
              <a16:creationId xmlns:a16="http://schemas.microsoft.com/office/drawing/2014/main" id="{C281C5BD-D7F1-475B-9DFD-0E0560B087E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875" name="Line 7">
          <a:extLst>
            <a:ext uri="{FF2B5EF4-FFF2-40B4-BE49-F238E27FC236}">
              <a16:creationId xmlns:a16="http://schemas.microsoft.com/office/drawing/2014/main" id="{B226191D-208C-4FA5-B745-D9AA8972DEF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6" name="Line 7">
          <a:extLst>
            <a:ext uri="{FF2B5EF4-FFF2-40B4-BE49-F238E27FC236}">
              <a16:creationId xmlns:a16="http://schemas.microsoft.com/office/drawing/2014/main" id="{1BD6FD4C-F685-42B1-BBA6-D2A79806B18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7" name="Line 7">
          <a:extLst>
            <a:ext uri="{FF2B5EF4-FFF2-40B4-BE49-F238E27FC236}">
              <a16:creationId xmlns:a16="http://schemas.microsoft.com/office/drawing/2014/main" id="{9BEC077F-180D-4750-9702-0C26BB7F53B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8" name="Line 7">
          <a:extLst>
            <a:ext uri="{FF2B5EF4-FFF2-40B4-BE49-F238E27FC236}">
              <a16:creationId xmlns:a16="http://schemas.microsoft.com/office/drawing/2014/main" id="{5C1F27A2-1FFA-4BE4-B0D7-355516D37EA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79" name="Line 7">
          <a:extLst>
            <a:ext uri="{FF2B5EF4-FFF2-40B4-BE49-F238E27FC236}">
              <a16:creationId xmlns:a16="http://schemas.microsoft.com/office/drawing/2014/main" id="{69B18821-0B59-444D-8D11-DE42BD31F175}"/>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0" name="Line 7">
          <a:extLst>
            <a:ext uri="{FF2B5EF4-FFF2-40B4-BE49-F238E27FC236}">
              <a16:creationId xmlns:a16="http://schemas.microsoft.com/office/drawing/2014/main" id="{E23DC42A-02EB-480C-AC6C-EB97AE1D54C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1" name="Line 7">
          <a:extLst>
            <a:ext uri="{FF2B5EF4-FFF2-40B4-BE49-F238E27FC236}">
              <a16:creationId xmlns:a16="http://schemas.microsoft.com/office/drawing/2014/main" id="{15483CDA-574F-4B21-A4EF-DF6401455FB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2" name="Line 7">
          <a:extLst>
            <a:ext uri="{FF2B5EF4-FFF2-40B4-BE49-F238E27FC236}">
              <a16:creationId xmlns:a16="http://schemas.microsoft.com/office/drawing/2014/main" id="{AAFFD2C3-CE71-49AA-95C1-F91DB60EF21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3" name="Line 7">
          <a:extLst>
            <a:ext uri="{FF2B5EF4-FFF2-40B4-BE49-F238E27FC236}">
              <a16:creationId xmlns:a16="http://schemas.microsoft.com/office/drawing/2014/main" id="{91D3477C-D936-4C63-ACC1-648CBE036C7D}"/>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4" name="Line 7">
          <a:extLst>
            <a:ext uri="{FF2B5EF4-FFF2-40B4-BE49-F238E27FC236}">
              <a16:creationId xmlns:a16="http://schemas.microsoft.com/office/drawing/2014/main" id="{B3B0DFB2-D033-42E8-9750-2F78AAFA689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5" name="Line 7">
          <a:extLst>
            <a:ext uri="{FF2B5EF4-FFF2-40B4-BE49-F238E27FC236}">
              <a16:creationId xmlns:a16="http://schemas.microsoft.com/office/drawing/2014/main" id="{4A38D636-E2DE-4B27-9B6E-3BA29197F651}"/>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6" name="Line 7">
          <a:extLst>
            <a:ext uri="{FF2B5EF4-FFF2-40B4-BE49-F238E27FC236}">
              <a16:creationId xmlns:a16="http://schemas.microsoft.com/office/drawing/2014/main" id="{32ABC34D-ED19-48F1-8BD0-40C69BB821F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7" name="Line 7">
          <a:extLst>
            <a:ext uri="{FF2B5EF4-FFF2-40B4-BE49-F238E27FC236}">
              <a16:creationId xmlns:a16="http://schemas.microsoft.com/office/drawing/2014/main" id="{45884BE7-A2A0-453E-8F22-E7241D851197}"/>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8" name="Line 7">
          <a:extLst>
            <a:ext uri="{FF2B5EF4-FFF2-40B4-BE49-F238E27FC236}">
              <a16:creationId xmlns:a16="http://schemas.microsoft.com/office/drawing/2014/main" id="{2C740F26-D002-42CF-81A8-06E15A6E64F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89" name="Line 7">
          <a:extLst>
            <a:ext uri="{FF2B5EF4-FFF2-40B4-BE49-F238E27FC236}">
              <a16:creationId xmlns:a16="http://schemas.microsoft.com/office/drawing/2014/main" id="{88E77293-7117-449B-8A16-1743473BE474}"/>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0" name="Line 7">
          <a:extLst>
            <a:ext uri="{FF2B5EF4-FFF2-40B4-BE49-F238E27FC236}">
              <a16:creationId xmlns:a16="http://schemas.microsoft.com/office/drawing/2014/main" id="{800DFADA-29BA-4FFB-BFCD-6BB2F8F4FBB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1" name="Line 7">
          <a:extLst>
            <a:ext uri="{FF2B5EF4-FFF2-40B4-BE49-F238E27FC236}">
              <a16:creationId xmlns:a16="http://schemas.microsoft.com/office/drawing/2014/main" id="{237BF77A-F5EB-401A-8DC3-473F4882FD3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2" name="Line 7">
          <a:extLst>
            <a:ext uri="{FF2B5EF4-FFF2-40B4-BE49-F238E27FC236}">
              <a16:creationId xmlns:a16="http://schemas.microsoft.com/office/drawing/2014/main" id="{166BD090-89B6-498F-8B09-599CF0E9FD5C}"/>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3" name="Line 7">
          <a:extLst>
            <a:ext uri="{FF2B5EF4-FFF2-40B4-BE49-F238E27FC236}">
              <a16:creationId xmlns:a16="http://schemas.microsoft.com/office/drawing/2014/main" id="{4FB08A01-0AB1-4B08-8078-FC58CAB341D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4" name="Line 7">
          <a:extLst>
            <a:ext uri="{FF2B5EF4-FFF2-40B4-BE49-F238E27FC236}">
              <a16:creationId xmlns:a16="http://schemas.microsoft.com/office/drawing/2014/main" id="{1B54D2E8-EA31-4A1C-8561-9F7D7336CC2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5" name="Line 7">
          <a:extLst>
            <a:ext uri="{FF2B5EF4-FFF2-40B4-BE49-F238E27FC236}">
              <a16:creationId xmlns:a16="http://schemas.microsoft.com/office/drawing/2014/main" id="{F8D8AD13-6164-4790-981D-C3F2C19CDB1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6" name="Line 7">
          <a:extLst>
            <a:ext uri="{FF2B5EF4-FFF2-40B4-BE49-F238E27FC236}">
              <a16:creationId xmlns:a16="http://schemas.microsoft.com/office/drawing/2014/main" id="{582F67F6-E1CB-4D6C-8482-D9831A7ADDF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7" name="Line 7">
          <a:extLst>
            <a:ext uri="{FF2B5EF4-FFF2-40B4-BE49-F238E27FC236}">
              <a16:creationId xmlns:a16="http://schemas.microsoft.com/office/drawing/2014/main" id="{E71705F2-99A9-417C-94B1-EDCAE747E422}"/>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8" name="Line 7">
          <a:extLst>
            <a:ext uri="{FF2B5EF4-FFF2-40B4-BE49-F238E27FC236}">
              <a16:creationId xmlns:a16="http://schemas.microsoft.com/office/drawing/2014/main" id="{2D777B6C-F7D3-4D05-8694-2C4494EB6A49}"/>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899" name="Line 7">
          <a:extLst>
            <a:ext uri="{FF2B5EF4-FFF2-40B4-BE49-F238E27FC236}">
              <a16:creationId xmlns:a16="http://schemas.microsoft.com/office/drawing/2014/main" id="{5D449FA4-2073-42DB-BE89-48CAABE4EC1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0" name="Line 7">
          <a:extLst>
            <a:ext uri="{FF2B5EF4-FFF2-40B4-BE49-F238E27FC236}">
              <a16:creationId xmlns:a16="http://schemas.microsoft.com/office/drawing/2014/main" id="{D06C7B23-6F4C-4C33-8061-482541918A6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1" name="Line 7">
          <a:extLst>
            <a:ext uri="{FF2B5EF4-FFF2-40B4-BE49-F238E27FC236}">
              <a16:creationId xmlns:a16="http://schemas.microsoft.com/office/drawing/2014/main" id="{B90766EE-52EA-4598-BD36-CD03E4557E6A}"/>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2" name="Line 7">
          <a:extLst>
            <a:ext uri="{FF2B5EF4-FFF2-40B4-BE49-F238E27FC236}">
              <a16:creationId xmlns:a16="http://schemas.microsoft.com/office/drawing/2014/main" id="{D9EC3BB2-8323-4D04-8E62-A455CFF7CD88}"/>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3" name="Line 7">
          <a:extLst>
            <a:ext uri="{FF2B5EF4-FFF2-40B4-BE49-F238E27FC236}">
              <a16:creationId xmlns:a16="http://schemas.microsoft.com/office/drawing/2014/main" id="{AD6B16DE-125F-4068-B498-1EF859545273}"/>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4" name="Line 7">
          <a:extLst>
            <a:ext uri="{FF2B5EF4-FFF2-40B4-BE49-F238E27FC236}">
              <a16:creationId xmlns:a16="http://schemas.microsoft.com/office/drawing/2014/main" id="{18FB1D23-CD83-4905-A62F-6BB715F3981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5" name="Line 7">
          <a:extLst>
            <a:ext uri="{FF2B5EF4-FFF2-40B4-BE49-F238E27FC236}">
              <a16:creationId xmlns:a16="http://schemas.microsoft.com/office/drawing/2014/main" id="{9498B55B-C526-4507-9E43-F0BEC09D432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6" name="Line 7">
          <a:extLst>
            <a:ext uri="{FF2B5EF4-FFF2-40B4-BE49-F238E27FC236}">
              <a16:creationId xmlns:a16="http://schemas.microsoft.com/office/drawing/2014/main" id="{720C579F-5A1F-4A04-9168-E0E3B23D369E}"/>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7" name="Line 7">
          <a:extLst>
            <a:ext uri="{FF2B5EF4-FFF2-40B4-BE49-F238E27FC236}">
              <a16:creationId xmlns:a16="http://schemas.microsoft.com/office/drawing/2014/main" id="{D09AF700-709A-4B58-B040-BB8E6F8D017F}"/>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8" name="Line 7">
          <a:extLst>
            <a:ext uri="{FF2B5EF4-FFF2-40B4-BE49-F238E27FC236}">
              <a16:creationId xmlns:a16="http://schemas.microsoft.com/office/drawing/2014/main" id="{532CEA5F-D701-437E-92B7-23A6360A985B}"/>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09" name="Line 7">
          <a:extLst>
            <a:ext uri="{FF2B5EF4-FFF2-40B4-BE49-F238E27FC236}">
              <a16:creationId xmlns:a16="http://schemas.microsoft.com/office/drawing/2014/main" id="{3F9387AA-B1A6-47A4-843B-82B60034AAF0}"/>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64</xdr:row>
      <xdr:rowOff>0</xdr:rowOff>
    </xdr:from>
    <xdr:to>
      <xdr:col>3</xdr:col>
      <xdr:colOff>323850</xdr:colOff>
      <xdr:row>64</xdr:row>
      <xdr:rowOff>0</xdr:rowOff>
    </xdr:to>
    <xdr:sp macro="" textlink="">
      <xdr:nvSpPr>
        <xdr:cNvPr id="1910" name="Line 7">
          <a:extLst>
            <a:ext uri="{FF2B5EF4-FFF2-40B4-BE49-F238E27FC236}">
              <a16:creationId xmlns:a16="http://schemas.microsoft.com/office/drawing/2014/main" id="{5A56BB5A-BA6D-4861-ADCE-913FD15D7796}"/>
            </a:ext>
          </a:extLst>
        </xdr:cNvPr>
        <xdr:cNvSpPr>
          <a:spLocks noChangeShapeType="1"/>
        </xdr:cNvSpPr>
      </xdr:nvSpPr>
      <xdr:spPr bwMode="auto">
        <a:xfrm>
          <a:off x="8763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1" name="Line 7">
          <a:extLst>
            <a:ext uri="{FF2B5EF4-FFF2-40B4-BE49-F238E27FC236}">
              <a16:creationId xmlns:a16="http://schemas.microsoft.com/office/drawing/2014/main" id="{5EA85205-ADA9-4B4E-B54C-AD59C1D8549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2" name="Line 7">
          <a:extLst>
            <a:ext uri="{FF2B5EF4-FFF2-40B4-BE49-F238E27FC236}">
              <a16:creationId xmlns:a16="http://schemas.microsoft.com/office/drawing/2014/main" id="{154B9C63-8298-4C75-9894-CA76D462D50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3" name="Line 7">
          <a:extLst>
            <a:ext uri="{FF2B5EF4-FFF2-40B4-BE49-F238E27FC236}">
              <a16:creationId xmlns:a16="http://schemas.microsoft.com/office/drawing/2014/main" id="{F1B5EBBC-365A-4405-9432-F50C6F55429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4" name="Line 7">
          <a:extLst>
            <a:ext uri="{FF2B5EF4-FFF2-40B4-BE49-F238E27FC236}">
              <a16:creationId xmlns:a16="http://schemas.microsoft.com/office/drawing/2014/main" id="{3405E852-DFAC-4A22-8D46-96B29E98481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5" name="Line 7">
          <a:extLst>
            <a:ext uri="{FF2B5EF4-FFF2-40B4-BE49-F238E27FC236}">
              <a16:creationId xmlns:a16="http://schemas.microsoft.com/office/drawing/2014/main" id="{F78A1BBD-153C-4A04-90F4-783D04380CA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6" name="Line 7">
          <a:extLst>
            <a:ext uri="{FF2B5EF4-FFF2-40B4-BE49-F238E27FC236}">
              <a16:creationId xmlns:a16="http://schemas.microsoft.com/office/drawing/2014/main" id="{FAB5EA3B-4B1A-4434-8CC6-548CBADC8DA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7" name="Line 7">
          <a:extLst>
            <a:ext uri="{FF2B5EF4-FFF2-40B4-BE49-F238E27FC236}">
              <a16:creationId xmlns:a16="http://schemas.microsoft.com/office/drawing/2014/main" id="{70B98F41-976D-40D6-9277-501780380B3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8" name="Line 7">
          <a:extLst>
            <a:ext uri="{FF2B5EF4-FFF2-40B4-BE49-F238E27FC236}">
              <a16:creationId xmlns:a16="http://schemas.microsoft.com/office/drawing/2014/main" id="{56626EFB-121D-4E3B-A144-059D67E5EBD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19" name="Line 7">
          <a:extLst>
            <a:ext uri="{FF2B5EF4-FFF2-40B4-BE49-F238E27FC236}">
              <a16:creationId xmlns:a16="http://schemas.microsoft.com/office/drawing/2014/main" id="{0F9D7A75-910D-4EB4-971F-616112FC217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0" name="Line 7">
          <a:extLst>
            <a:ext uri="{FF2B5EF4-FFF2-40B4-BE49-F238E27FC236}">
              <a16:creationId xmlns:a16="http://schemas.microsoft.com/office/drawing/2014/main" id="{CB15D6B5-3765-4398-8031-33D804122CC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1" name="Line 7">
          <a:extLst>
            <a:ext uri="{FF2B5EF4-FFF2-40B4-BE49-F238E27FC236}">
              <a16:creationId xmlns:a16="http://schemas.microsoft.com/office/drawing/2014/main" id="{AA4275CA-4796-4272-A9AC-E69ACA19906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2" name="Line 7">
          <a:extLst>
            <a:ext uri="{FF2B5EF4-FFF2-40B4-BE49-F238E27FC236}">
              <a16:creationId xmlns:a16="http://schemas.microsoft.com/office/drawing/2014/main" id="{994F43F7-107F-48BF-8B9D-FA64771D5F2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3" name="Line 7">
          <a:extLst>
            <a:ext uri="{FF2B5EF4-FFF2-40B4-BE49-F238E27FC236}">
              <a16:creationId xmlns:a16="http://schemas.microsoft.com/office/drawing/2014/main" id="{7F192AB2-B227-47FF-A106-E31D2A967E2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4" name="Line 7">
          <a:extLst>
            <a:ext uri="{FF2B5EF4-FFF2-40B4-BE49-F238E27FC236}">
              <a16:creationId xmlns:a16="http://schemas.microsoft.com/office/drawing/2014/main" id="{E6F3D77F-86CB-4850-8D0D-BF406626A5A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5" name="Line 7">
          <a:extLst>
            <a:ext uri="{FF2B5EF4-FFF2-40B4-BE49-F238E27FC236}">
              <a16:creationId xmlns:a16="http://schemas.microsoft.com/office/drawing/2014/main" id="{B20AECCE-5BCB-4E0E-95B4-B912BF0CBCC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6" name="Line 7">
          <a:extLst>
            <a:ext uri="{FF2B5EF4-FFF2-40B4-BE49-F238E27FC236}">
              <a16:creationId xmlns:a16="http://schemas.microsoft.com/office/drawing/2014/main" id="{1D0301C1-22C5-4A75-9C35-473E279AACB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7" name="Line 7">
          <a:extLst>
            <a:ext uri="{FF2B5EF4-FFF2-40B4-BE49-F238E27FC236}">
              <a16:creationId xmlns:a16="http://schemas.microsoft.com/office/drawing/2014/main" id="{BAD73A7F-BD9F-4947-8770-A88640B6E17C}"/>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8" name="Line 7">
          <a:extLst>
            <a:ext uri="{FF2B5EF4-FFF2-40B4-BE49-F238E27FC236}">
              <a16:creationId xmlns:a16="http://schemas.microsoft.com/office/drawing/2014/main" id="{7FC2D3D6-F95A-4952-A8FB-2879D8E5314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29" name="Line 7">
          <a:extLst>
            <a:ext uri="{FF2B5EF4-FFF2-40B4-BE49-F238E27FC236}">
              <a16:creationId xmlns:a16="http://schemas.microsoft.com/office/drawing/2014/main" id="{AC5C4678-B420-40A6-A7F7-51CE1EFEDF3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0" name="Line 7">
          <a:extLst>
            <a:ext uri="{FF2B5EF4-FFF2-40B4-BE49-F238E27FC236}">
              <a16:creationId xmlns:a16="http://schemas.microsoft.com/office/drawing/2014/main" id="{6DF0B8A5-413A-4FD0-8870-66E13FED876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1" name="Line 7">
          <a:extLst>
            <a:ext uri="{FF2B5EF4-FFF2-40B4-BE49-F238E27FC236}">
              <a16:creationId xmlns:a16="http://schemas.microsoft.com/office/drawing/2014/main" id="{A4430733-8BEA-4629-B878-7B32E86F675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2" name="Line 7">
          <a:extLst>
            <a:ext uri="{FF2B5EF4-FFF2-40B4-BE49-F238E27FC236}">
              <a16:creationId xmlns:a16="http://schemas.microsoft.com/office/drawing/2014/main" id="{2B3987A1-A4F9-46E9-A145-6D59E3979CF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3" name="Line 7">
          <a:extLst>
            <a:ext uri="{FF2B5EF4-FFF2-40B4-BE49-F238E27FC236}">
              <a16:creationId xmlns:a16="http://schemas.microsoft.com/office/drawing/2014/main" id="{49D3309B-65E0-429D-96DE-44BB6E9739D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4" name="Line 7">
          <a:extLst>
            <a:ext uri="{FF2B5EF4-FFF2-40B4-BE49-F238E27FC236}">
              <a16:creationId xmlns:a16="http://schemas.microsoft.com/office/drawing/2014/main" id="{2EF01E98-039A-4574-928F-33D360BB061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5" name="Line 7">
          <a:extLst>
            <a:ext uri="{FF2B5EF4-FFF2-40B4-BE49-F238E27FC236}">
              <a16:creationId xmlns:a16="http://schemas.microsoft.com/office/drawing/2014/main" id="{9323D842-2CAE-4068-B73A-7F83DC1A8AC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6" name="Line 7">
          <a:extLst>
            <a:ext uri="{FF2B5EF4-FFF2-40B4-BE49-F238E27FC236}">
              <a16:creationId xmlns:a16="http://schemas.microsoft.com/office/drawing/2014/main" id="{ECD841B9-8F5B-4C89-9BBA-194E28DF30D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7" name="Line 7">
          <a:extLst>
            <a:ext uri="{FF2B5EF4-FFF2-40B4-BE49-F238E27FC236}">
              <a16:creationId xmlns:a16="http://schemas.microsoft.com/office/drawing/2014/main" id="{E89F9F3C-A3E4-4057-A5D9-1103880FCCE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8" name="Line 7">
          <a:extLst>
            <a:ext uri="{FF2B5EF4-FFF2-40B4-BE49-F238E27FC236}">
              <a16:creationId xmlns:a16="http://schemas.microsoft.com/office/drawing/2014/main" id="{D8A640BB-D17E-4A5B-8B59-3044A322F7A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39" name="Line 7">
          <a:extLst>
            <a:ext uri="{FF2B5EF4-FFF2-40B4-BE49-F238E27FC236}">
              <a16:creationId xmlns:a16="http://schemas.microsoft.com/office/drawing/2014/main" id="{582EDFDE-F297-4ECD-ACB0-DE435CFC88F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0" name="Line 7">
          <a:extLst>
            <a:ext uri="{FF2B5EF4-FFF2-40B4-BE49-F238E27FC236}">
              <a16:creationId xmlns:a16="http://schemas.microsoft.com/office/drawing/2014/main" id="{692CE5BB-27F4-4451-8806-2F663704335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1" name="Line 7">
          <a:extLst>
            <a:ext uri="{FF2B5EF4-FFF2-40B4-BE49-F238E27FC236}">
              <a16:creationId xmlns:a16="http://schemas.microsoft.com/office/drawing/2014/main" id="{E52620DF-620A-4266-A740-40E422CEBDE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2" name="Line 7">
          <a:extLst>
            <a:ext uri="{FF2B5EF4-FFF2-40B4-BE49-F238E27FC236}">
              <a16:creationId xmlns:a16="http://schemas.microsoft.com/office/drawing/2014/main" id="{948FAEDC-EB55-4E80-AB88-08C485FBC1B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3" name="Line 7">
          <a:extLst>
            <a:ext uri="{FF2B5EF4-FFF2-40B4-BE49-F238E27FC236}">
              <a16:creationId xmlns:a16="http://schemas.microsoft.com/office/drawing/2014/main" id="{DC63F9D3-7FCF-4DCE-8A67-218EBBC4D8F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4" name="Line 7">
          <a:extLst>
            <a:ext uri="{FF2B5EF4-FFF2-40B4-BE49-F238E27FC236}">
              <a16:creationId xmlns:a16="http://schemas.microsoft.com/office/drawing/2014/main" id="{3463194A-0E6E-4C0D-A22D-C409CC3F833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45" name="Line 7">
          <a:extLst>
            <a:ext uri="{FF2B5EF4-FFF2-40B4-BE49-F238E27FC236}">
              <a16:creationId xmlns:a16="http://schemas.microsoft.com/office/drawing/2014/main" id="{537BC2F0-21DA-4FBD-A72F-3FCADD7EA41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6" name="Line 7">
          <a:extLst>
            <a:ext uri="{FF2B5EF4-FFF2-40B4-BE49-F238E27FC236}">
              <a16:creationId xmlns:a16="http://schemas.microsoft.com/office/drawing/2014/main" id="{46F49192-F06C-4154-89AF-26B03241031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7" name="Line 7">
          <a:extLst>
            <a:ext uri="{FF2B5EF4-FFF2-40B4-BE49-F238E27FC236}">
              <a16:creationId xmlns:a16="http://schemas.microsoft.com/office/drawing/2014/main" id="{43FB9B6D-6003-4F98-BD42-23B2983C0E6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8" name="Line 7">
          <a:extLst>
            <a:ext uri="{FF2B5EF4-FFF2-40B4-BE49-F238E27FC236}">
              <a16:creationId xmlns:a16="http://schemas.microsoft.com/office/drawing/2014/main" id="{AA720CD1-102F-495F-822B-E4D1C07B582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49" name="Line 7">
          <a:extLst>
            <a:ext uri="{FF2B5EF4-FFF2-40B4-BE49-F238E27FC236}">
              <a16:creationId xmlns:a16="http://schemas.microsoft.com/office/drawing/2014/main" id="{54CCAC65-BCCC-44D9-ADDE-180DE39F5C9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0" name="Line 7">
          <a:extLst>
            <a:ext uri="{FF2B5EF4-FFF2-40B4-BE49-F238E27FC236}">
              <a16:creationId xmlns:a16="http://schemas.microsoft.com/office/drawing/2014/main" id="{5B7C1AE2-2A8D-46C7-AD7D-4512F429CBB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1" name="Line 7">
          <a:extLst>
            <a:ext uri="{FF2B5EF4-FFF2-40B4-BE49-F238E27FC236}">
              <a16:creationId xmlns:a16="http://schemas.microsoft.com/office/drawing/2014/main" id="{FD49E8CF-F212-418A-9BEE-74A29BFA91E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2" name="Line 7">
          <a:extLst>
            <a:ext uri="{FF2B5EF4-FFF2-40B4-BE49-F238E27FC236}">
              <a16:creationId xmlns:a16="http://schemas.microsoft.com/office/drawing/2014/main" id="{8B149A0C-7C04-4AC3-90B5-73CAB353A66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3" name="Line 7">
          <a:extLst>
            <a:ext uri="{FF2B5EF4-FFF2-40B4-BE49-F238E27FC236}">
              <a16:creationId xmlns:a16="http://schemas.microsoft.com/office/drawing/2014/main" id="{F70444AD-24F6-44D9-82E2-003B00C1314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4" name="Line 7">
          <a:extLst>
            <a:ext uri="{FF2B5EF4-FFF2-40B4-BE49-F238E27FC236}">
              <a16:creationId xmlns:a16="http://schemas.microsoft.com/office/drawing/2014/main" id="{BB9D5045-0EEC-4DE1-B31D-B0C38639B79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5" name="Line 7">
          <a:extLst>
            <a:ext uri="{FF2B5EF4-FFF2-40B4-BE49-F238E27FC236}">
              <a16:creationId xmlns:a16="http://schemas.microsoft.com/office/drawing/2014/main" id="{2079A1CD-D160-4519-8DA9-38E2D9F9A985}"/>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6" name="Line 7">
          <a:extLst>
            <a:ext uri="{FF2B5EF4-FFF2-40B4-BE49-F238E27FC236}">
              <a16:creationId xmlns:a16="http://schemas.microsoft.com/office/drawing/2014/main" id="{61CB0427-0D8B-44EC-A43F-56D34167B6F0}"/>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7" name="Line 7">
          <a:extLst>
            <a:ext uri="{FF2B5EF4-FFF2-40B4-BE49-F238E27FC236}">
              <a16:creationId xmlns:a16="http://schemas.microsoft.com/office/drawing/2014/main" id="{815DF0AC-6207-4DEA-A7E2-EED9D2DC90C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8" name="Line 7">
          <a:extLst>
            <a:ext uri="{FF2B5EF4-FFF2-40B4-BE49-F238E27FC236}">
              <a16:creationId xmlns:a16="http://schemas.microsoft.com/office/drawing/2014/main" id="{D105AF17-238B-42E9-A46E-5A641C07C68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59" name="Line 7">
          <a:extLst>
            <a:ext uri="{FF2B5EF4-FFF2-40B4-BE49-F238E27FC236}">
              <a16:creationId xmlns:a16="http://schemas.microsoft.com/office/drawing/2014/main" id="{157DAD35-1E4B-4E7B-9A2D-C1047365563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0" name="Line 7">
          <a:extLst>
            <a:ext uri="{FF2B5EF4-FFF2-40B4-BE49-F238E27FC236}">
              <a16:creationId xmlns:a16="http://schemas.microsoft.com/office/drawing/2014/main" id="{AE7C2C57-D4EA-4CC8-ABCE-EE7DBDD21F1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1" name="Line 7">
          <a:extLst>
            <a:ext uri="{FF2B5EF4-FFF2-40B4-BE49-F238E27FC236}">
              <a16:creationId xmlns:a16="http://schemas.microsoft.com/office/drawing/2014/main" id="{CB21C3E1-8CDA-4A09-9ACC-66585C9F347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2" name="Line 7">
          <a:extLst>
            <a:ext uri="{FF2B5EF4-FFF2-40B4-BE49-F238E27FC236}">
              <a16:creationId xmlns:a16="http://schemas.microsoft.com/office/drawing/2014/main" id="{44EFF541-86EE-4D29-87E5-9578163778B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3" name="Line 7">
          <a:extLst>
            <a:ext uri="{FF2B5EF4-FFF2-40B4-BE49-F238E27FC236}">
              <a16:creationId xmlns:a16="http://schemas.microsoft.com/office/drawing/2014/main" id="{2CF017D2-1AD0-4E55-BD9A-6A1FCC811EA6}"/>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4" name="Line 7">
          <a:extLst>
            <a:ext uri="{FF2B5EF4-FFF2-40B4-BE49-F238E27FC236}">
              <a16:creationId xmlns:a16="http://schemas.microsoft.com/office/drawing/2014/main" id="{61536823-D5B2-478D-A6D0-DEAF51F3248D}"/>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5" name="Line 7">
          <a:extLst>
            <a:ext uri="{FF2B5EF4-FFF2-40B4-BE49-F238E27FC236}">
              <a16:creationId xmlns:a16="http://schemas.microsoft.com/office/drawing/2014/main" id="{9DDB7BE2-A3BA-46DB-9C75-3F764911E99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6" name="Line 7">
          <a:extLst>
            <a:ext uri="{FF2B5EF4-FFF2-40B4-BE49-F238E27FC236}">
              <a16:creationId xmlns:a16="http://schemas.microsoft.com/office/drawing/2014/main" id="{D4845DA0-948A-4C34-BDE5-26EE08EC9FC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7" name="Line 7">
          <a:extLst>
            <a:ext uri="{FF2B5EF4-FFF2-40B4-BE49-F238E27FC236}">
              <a16:creationId xmlns:a16="http://schemas.microsoft.com/office/drawing/2014/main" id="{B95EB473-E3E6-4E4E-8101-62800CB00281}"/>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8" name="Line 7">
          <a:extLst>
            <a:ext uri="{FF2B5EF4-FFF2-40B4-BE49-F238E27FC236}">
              <a16:creationId xmlns:a16="http://schemas.microsoft.com/office/drawing/2014/main" id="{D12C0D08-90A7-447A-B080-9D6873DFC1EA}"/>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69" name="Line 7">
          <a:extLst>
            <a:ext uri="{FF2B5EF4-FFF2-40B4-BE49-F238E27FC236}">
              <a16:creationId xmlns:a16="http://schemas.microsoft.com/office/drawing/2014/main" id="{03F3DE31-2118-4552-8AC2-9F0E7E047967}"/>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0" name="Line 7">
          <a:extLst>
            <a:ext uri="{FF2B5EF4-FFF2-40B4-BE49-F238E27FC236}">
              <a16:creationId xmlns:a16="http://schemas.microsoft.com/office/drawing/2014/main" id="{DD7AB90C-CE85-4D15-97B2-08A97D68CD34}"/>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1" name="Line 7">
          <a:extLst>
            <a:ext uri="{FF2B5EF4-FFF2-40B4-BE49-F238E27FC236}">
              <a16:creationId xmlns:a16="http://schemas.microsoft.com/office/drawing/2014/main" id="{16B1F20F-F9E0-476E-825A-563D486E68EC}"/>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2" name="Line 7">
          <a:extLst>
            <a:ext uri="{FF2B5EF4-FFF2-40B4-BE49-F238E27FC236}">
              <a16:creationId xmlns:a16="http://schemas.microsoft.com/office/drawing/2014/main" id="{F73CC914-A2EC-447C-BBE7-0D08EE364C42}"/>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3" name="Line 7">
          <a:extLst>
            <a:ext uri="{FF2B5EF4-FFF2-40B4-BE49-F238E27FC236}">
              <a16:creationId xmlns:a16="http://schemas.microsoft.com/office/drawing/2014/main" id="{7EFE89E1-FEF9-4EFA-8ACA-B48E88A012D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4" name="Line 7">
          <a:extLst>
            <a:ext uri="{FF2B5EF4-FFF2-40B4-BE49-F238E27FC236}">
              <a16:creationId xmlns:a16="http://schemas.microsoft.com/office/drawing/2014/main" id="{A6510976-029A-4F41-8B9E-6BF1E13D52E3}"/>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5" name="Line 7">
          <a:extLst>
            <a:ext uri="{FF2B5EF4-FFF2-40B4-BE49-F238E27FC236}">
              <a16:creationId xmlns:a16="http://schemas.microsoft.com/office/drawing/2014/main" id="{BF6E56B3-82D2-4948-AF24-ACD15358272E}"/>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6" name="Line 7">
          <a:extLst>
            <a:ext uri="{FF2B5EF4-FFF2-40B4-BE49-F238E27FC236}">
              <a16:creationId xmlns:a16="http://schemas.microsoft.com/office/drawing/2014/main" id="{3D027DB6-0A05-4E6F-828E-DA160EF126FF}"/>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7" name="Line 7">
          <a:extLst>
            <a:ext uri="{FF2B5EF4-FFF2-40B4-BE49-F238E27FC236}">
              <a16:creationId xmlns:a16="http://schemas.microsoft.com/office/drawing/2014/main" id="{AB923CC7-C534-4079-BD4F-14A3082D9AF6}"/>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8" name="Line 7">
          <a:extLst>
            <a:ext uri="{FF2B5EF4-FFF2-40B4-BE49-F238E27FC236}">
              <a16:creationId xmlns:a16="http://schemas.microsoft.com/office/drawing/2014/main" id="{130FCE69-76D1-4B65-896E-B3B2B8ECB48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64</xdr:row>
      <xdr:rowOff>0</xdr:rowOff>
    </xdr:from>
    <xdr:to>
      <xdr:col>9</xdr:col>
      <xdr:colOff>323850</xdr:colOff>
      <xdr:row>64</xdr:row>
      <xdr:rowOff>0</xdr:rowOff>
    </xdr:to>
    <xdr:sp macro="" textlink="">
      <xdr:nvSpPr>
        <xdr:cNvPr id="1979" name="Line 7">
          <a:extLst>
            <a:ext uri="{FF2B5EF4-FFF2-40B4-BE49-F238E27FC236}">
              <a16:creationId xmlns:a16="http://schemas.microsoft.com/office/drawing/2014/main" id="{F3187182-CFDF-4386-BFE1-365DB442D538}"/>
            </a:ext>
          </a:extLst>
        </xdr:cNvPr>
        <xdr:cNvSpPr>
          <a:spLocks noChangeShapeType="1"/>
        </xdr:cNvSpPr>
      </xdr:nvSpPr>
      <xdr:spPr bwMode="auto">
        <a:xfrm>
          <a:off x="514350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342900</xdr:colOff>
      <xdr:row>64</xdr:row>
      <xdr:rowOff>76200</xdr:rowOff>
    </xdr:from>
    <xdr:to>
      <xdr:col>9</xdr:col>
      <xdr:colOff>342900</xdr:colOff>
      <xdr:row>64</xdr:row>
      <xdr:rowOff>76200</xdr:rowOff>
    </xdr:to>
    <xdr:sp macro="" textlink="">
      <xdr:nvSpPr>
        <xdr:cNvPr id="1980" name="Line 7">
          <a:extLst>
            <a:ext uri="{FF2B5EF4-FFF2-40B4-BE49-F238E27FC236}">
              <a16:creationId xmlns:a16="http://schemas.microsoft.com/office/drawing/2014/main" id="{C0F06D99-9281-4523-A5CD-4AB4341EA2A5}"/>
            </a:ext>
          </a:extLst>
        </xdr:cNvPr>
        <xdr:cNvSpPr>
          <a:spLocks noChangeShapeType="1"/>
        </xdr:cNvSpPr>
      </xdr:nvSpPr>
      <xdr:spPr bwMode="auto">
        <a:xfrm>
          <a:off x="5162550" y="9267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1" name="Line 7">
          <a:extLst>
            <a:ext uri="{FF2B5EF4-FFF2-40B4-BE49-F238E27FC236}">
              <a16:creationId xmlns:a16="http://schemas.microsoft.com/office/drawing/2014/main" id="{BEF02BBF-8D3E-4191-B90B-ACD2DFF53CA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2" name="Line 7">
          <a:extLst>
            <a:ext uri="{FF2B5EF4-FFF2-40B4-BE49-F238E27FC236}">
              <a16:creationId xmlns:a16="http://schemas.microsoft.com/office/drawing/2014/main" id="{9CBDDF0B-816C-4A75-B9CC-7F3E4589449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3" name="Line 7">
          <a:extLst>
            <a:ext uri="{FF2B5EF4-FFF2-40B4-BE49-F238E27FC236}">
              <a16:creationId xmlns:a16="http://schemas.microsoft.com/office/drawing/2014/main" id="{DD94BA29-DEE5-4299-91D0-3E5A50F06AB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4" name="Line 7">
          <a:extLst>
            <a:ext uri="{FF2B5EF4-FFF2-40B4-BE49-F238E27FC236}">
              <a16:creationId xmlns:a16="http://schemas.microsoft.com/office/drawing/2014/main" id="{E5C4D8A2-5A28-4908-9294-8F148B54F46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5" name="Line 7">
          <a:extLst>
            <a:ext uri="{FF2B5EF4-FFF2-40B4-BE49-F238E27FC236}">
              <a16:creationId xmlns:a16="http://schemas.microsoft.com/office/drawing/2014/main" id="{91245B52-42A4-482B-ABFC-ABC6E92F611B}"/>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6" name="Line 7">
          <a:extLst>
            <a:ext uri="{FF2B5EF4-FFF2-40B4-BE49-F238E27FC236}">
              <a16:creationId xmlns:a16="http://schemas.microsoft.com/office/drawing/2014/main" id="{7F39ECEF-0CCF-4F27-BB7E-5F1A6A263E1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7" name="Line 7">
          <a:extLst>
            <a:ext uri="{FF2B5EF4-FFF2-40B4-BE49-F238E27FC236}">
              <a16:creationId xmlns:a16="http://schemas.microsoft.com/office/drawing/2014/main" id="{595B6375-B99B-416E-A74F-500C2FB3027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8" name="Line 7">
          <a:extLst>
            <a:ext uri="{FF2B5EF4-FFF2-40B4-BE49-F238E27FC236}">
              <a16:creationId xmlns:a16="http://schemas.microsoft.com/office/drawing/2014/main" id="{7AC273CF-5391-485A-AB29-2336A951E2C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89" name="Line 7">
          <a:extLst>
            <a:ext uri="{FF2B5EF4-FFF2-40B4-BE49-F238E27FC236}">
              <a16:creationId xmlns:a16="http://schemas.microsoft.com/office/drawing/2014/main" id="{BFFF17F1-9149-4E27-9475-7E110528EB88}"/>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0" name="Line 7">
          <a:extLst>
            <a:ext uri="{FF2B5EF4-FFF2-40B4-BE49-F238E27FC236}">
              <a16:creationId xmlns:a16="http://schemas.microsoft.com/office/drawing/2014/main" id="{5CB434AD-C1F3-47AF-BFE6-5A796A1F971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1" name="Line 7">
          <a:extLst>
            <a:ext uri="{FF2B5EF4-FFF2-40B4-BE49-F238E27FC236}">
              <a16:creationId xmlns:a16="http://schemas.microsoft.com/office/drawing/2014/main" id="{0357FBD5-7E30-4B99-B255-3A6E4A1938B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2" name="Line 7">
          <a:extLst>
            <a:ext uri="{FF2B5EF4-FFF2-40B4-BE49-F238E27FC236}">
              <a16:creationId xmlns:a16="http://schemas.microsoft.com/office/drawing/2014/main" id="{FB23BC13-DFC9-47D0-A0E7-F8F03417DD4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3" name="Line 7">
          <a:extLst>
            <a:ext uri="{FF2B5EF4-FFF2-40B4-BE49-F238E27FC236}">
              <a16:creationId xmlns:a16="http://schemas.microsoft.com/office/drawing/2014/main" id="{A04F6A77-38D9-490A-A49B-369FA7C2039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4" name="Line 7">
          <a:extLst>
            <a:ext uri="{FF2B5EF4-FFF2-40B4-BE49-F238E27FC236}">
              <a16:creationId xmlns:a16="http://schemas.microsoft.com/office/drawing/2014/main" id="{E1977F11-4F86-4667-8831-24FED8A1664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5" name="Line 7">
          <a:extLst>
            <a:ext uri="{FF2B5EF4-FFF2-40B4-BE49-F238E27FC236}">
              <a16:creationId xmlns:a16="http://schemas.microsoft.com/office/drawing/2014/main" id="{FFC8DFB2-3D43-45EC-8A2C-9BD1D4D93913}"/>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6" name="Line 7">
          <a:extLst>
            <a:ext uri="{FF2B5EF4-FFF2-40B4-BE49-F238E27FC236}">
              <a16:creationId xmlns:a16="http://schemas.microsoft.com/office/drawing/2014/main" id="{0AE8CD68-3467-4E7C-B7A0-9FC84E6E185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7" name="Line 7">
          <a:extLst>
            <a:ext uri="{FF2B5EF4-FFF2-40B4-BE49-F238E27FC236}">
              <a16:creationId xmlns:a16="http://schemas.microsoft.com/office/drawing/2014/main" id="{B1F6F486-D76E-4362-A453-345BE993389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8" name="Line 7">
          <a:extLst>
            <a:ext uri="{FF2B5EF4-FFF2-40B4-BE49-F238E27FC236}">
              <a16:creationId xmlns:a16="http://schemas.microsoft.com/office/drawing/2014/main" id="{ED0A044C-7791-4180-B490-DE23AD5143C5}"/>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1999" name="Line 7">
          <a:extLst>
            <a:ext uri="{FF2B5EF4-FFF2-40B4-BE49-F238E27FC236}">
              <a16:creationId xmlns:a16="http://schemas.microsoft.com/office/drawing/2014/main" id="{127C9323-D9B5-4D36-AB42-554B1A53113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0" name="Line 7">
          <a:extLst>
            <a:ext uri="{FF2B5EF4-FFF2-40B4-BE49-F238E27FC236}">
              <a16:creationId xmlns:a16="http://schemas.microsoft.com/office/drawing/2014/main" id="{06663C46-AC10-4E9C-BA90-32C078C83B09}"/>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1" name="Line 7">
          <a:extLst>
            <a:ext uri="{FF2B5EF4-FFF2-40B4-BE49-F238E27FC236}">
              <a16:creationId xmlns:a16="http://schemas.microsoft.com/office/drawing/2014/main" id="{C8DD2ED9-78EF-4337-952E-88A3A0F8D3C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2" name="Line 7">
          <a:extLst>
            <a:ext uri="{FF2B5EF4-FFF2-40B4-BE49-F238E27FC236}">
              <a16:creationId xmlns:a16="http://schemas.microsoft.com/office/drawing/2014/main" id="{ACA3C6E9-E53B-4719-86F3-8B7F17FFDC02}"/>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3" name="Line 7">
          <a:extLst>
            <a:ext uri="{FF2B5EF4-FFF2-40B4-BE49-F238E27FC236}">
              <a16:creationId xmlns:a16="http://schemas.microsoft.com/office/drawing/2014/main" id="{DD3ED947-C211-4E1E-93F4-CB8A30ECFBBE}"/>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4" name="Line 7">
          <a:extLst>
            <a:ext uri="{FF2B5EF4-FFF2-40B4-BE49-F238E27FC236}">
              <a16:creationId xmlns:a16="http://schemas.microsoft.com/office/drawing/2014/main" id="{B3A1E971-A2B0-4237-B295-AA630D83E33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5" name="Line 7">
          <a:extLst>
            <a:ext uri="{FF2B5EF4-FFF2-40B4-BE49-F238E27FC236}">
              <a16:creationId xmlns:a16="http://schemas.microsoft.com/office/drawing/2014/main" id="{18E6B01C-BC4F-491B-81DE-029C92AE6AA1}"/>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6" name="Line 7">
          <a:extLst>
            <a:ext uri="{FF2B5EF4-FFF2-40B4-BE49-F238E27FC236}">
              <a16:creationId xmlns:a16="http://schemas.microsoft.com/office/drawing/2014/main" id="{607EB2EF-4FF0-49AB-8A80-CADE2309002F}"/>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7" name="Line 7">
          <a:extLst>
            <a:ext uri="{FF2B5EF4-FFF2-40B4-BE49-F238E27FC236}">
              <a16:creationId xmlns:a16="http://schemas.microsoft.com/office/drawing/2014/main" id="{9BBB2A0F-E27B-4795-B5D2-AEFDD17EA73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8" name="Line 7">
          <a:extLst>
            <a:ext uri="{FF2B5EF4-FFF2-40B4-BE49-F238E27FC236}">
              <a16:creationId xmlns:a16="http://schemas.microsoft.com/office/drawing/2014/main" id="{D14CD24D-6166-4425-8AF2-659BA3F3CC1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09" name="Line 7">
          <a:extLst>
            <a:ext uri="{FF2B5EF4-FFF2-40B4-BE49-F238E27FC236}">
              <a16:creationId xmlns:a16="http://schemas.microsoft.com/office/drawing/2014/main" id="{56C29D5A-DFDB-49EB-8B2B-221F4E49BC97}"/>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0" name="Line 7">
          <a:extLst>
            <a:ext uri="{FF2B5EF4-FFF2-40B4-BE49-F238E27FC236}">
              <a16:creationId xmlns:a16="http://schemas.microsoft.com/office/drawing/2014/main" id="{5E4A9127-AEC3-4379-89CE-7023A7DAD05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1" name="Line 7">
          <a:extLst>
            <a:ext uri="{FF2B5EF4-FFF2-40B4-BE49-F238E27FC236}">
              <a16:creationId xmlns:a16="http://schemas.microsoft.com/office/drawing/2014/main" id="{0A6FCFF3-B4BC-4E52-A807-E4BCDB01F57A}"/>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2" name="Line 7">
          <a:extLst>
            <a:ext uri="{FF2B5EF4-FFF2-40B4-BE49-F238E27FC236}">
              <a16:creationId xmlns:a16="http://schemas.microsoft.com/office/drawing/2014/main" id="{45152F9F-8FAA-4247-978F-E1C6F9495E16}"/>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3" name="Line 7">
          <a:extLst>
            <a:ext uri="{FF2B5EF4-FFF2-40B4-BE49-F238E27FC236}">
              <a16:creationId xmlns:a16="http://schemas.microsoft.com/office/drawing/2014/main" id="{D6FFB23B-B9E8-4166-9273-25CC685382B0}"/>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4" name="Line 7">
          <a:extLst>
            <a:ext uri="{FF2B5EF4-FFF2-40B4-BE49-F238E27FC236}">
              <a16:creationId xmlns:a16="http://schemas.microsoft.com/office/drawing/2014/main" id="{C9D544B0-B284-43D1-B6E5-D63E840C28C4}"/>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64</xdr:row>
      <xdr:rowOff>0</xdr:rowOff>
    </xdr:from>
    <xdr:to>
      <xdr:col>7</xdr:col>
      <xdr:colOff>323850</xdr:colOff>
      <xdr:row>64</xdr:row>
      <xdr:rowOff>0</xdr:rowOff>
    </xdr:to>
    <xdr:sp macro="" textlink="">
      <xdr:nvSpPr>
        <xdr:cNvPr id="2015" name="Line 7">
          <a:extLst>
            <a:ext uri="{FF2B5EF4-FFF2-40B4-BE49-F238E27FC236}">
              <a16:creationId xmlns:a16="http://schemas.microsoft.com/office/drawing/2014/main" id="{5078ADD4-00B0-452D-B161-183A1033335D}"/>
            </a:ext>
          </a:extLst>
        </xdr:cNvPr>
        <xdr:cNvSpPr>
          <a:spLocks noChangeShapeType="1"/>
        </xdr:cNvSpPr>
      </xdr:nvSpPr>
      <xdr:spPr bwMode="auto">
        <a:xfrm>
          <a:off x="3714750"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21</xdr:row>
      <xdr:rowOff>0</xdr:rowOff>
    </xdr:from>
    <xdr:to>
      <xdr:col>3</xdr:col>
      <xdr:colOff>323850</xdr:colOff>
      <xdr:row>21</xdr:row>
      <xdr:rowOff>0</xdr:rowOff>
    </xdr:to>
    <xdr:sp macro="" textlink="">
      <xdr:nvSpPr>
        <xdr:cNvPr id="2016" name="Line 7">
          <a:extLst>
            <a:ext uri="{FF2B5EF4-FFF2-40B4-BE49-F238E27FC236}">
              <a16:creationId xmlns:a16="http://schemas.microsoft.com/office/drawing/2014/main" id="{77071254-C985-4128-86D5-9D0F53E9CA80}"/>
            </a:ext>
          </a:extLst>
        </xdr:cNvPr>
        <xdr:cNvSpPr>
          <a:spLocks noChangeShapeType="1"/>
        </xdr:cNvSpPr>
      </xdr:nvSpPr>
      <xdr:spPr bwMode="auto">
        <a:xfrm>
          <a:off x="876300" y="158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21</xdr:row>
      <xdr:rowOff>0</xdr:rowOff>
    </xdr:from>
    <xdr:to>
      <xdr:col>5</xdr:col>
      <xdr:colOff>323850</xdr:colOff>
      <xdr:row>21</xdr:row>
      <xdr:rowOff>0</xdr:rowOff>
    </xdr:to>
    <xdr:sp macro="" textlink="">
      <xdr:nvSpPr>
        <xdr:cNvPr id="2017" name="Line 7">
          <a:extLst>
            <a:ext uri="{FF2B5EF4-FFF2-40B4-BE49-F238E27FC236}">
              <a16:creationId xmlns:a16="http://schemas.microsoft.com/office/drawing/2014/main" id="{CFEE7B10-89D5-4CDF-B530-FD1EEF2B3288}"/>
            </a:ext>
          </a:extLst>
        </xdr:cNvPr>
        <xdr:cNvSpPr>
          <a:spLocks noChangeShapeType="1"/>
        </xdr:cNvSpPr>
      </xdr:nvSpPr>
      <xdr:spPr bwMode="auto">
        <a:xfrm>
          <a:off x="2295525" y="158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8" name="Line 7">
          <a:extLst>
            <a:ext uri="{FF2B5EF4-FFF2-40B4-BE49-F238E27FC236}">
              <a16:creationId xmlns:a16="http://schemas.microsoft.com/office/drawing/2014/main" id="{34C7DDCC-2D8D-46B1-8858-3164A09E43A9}"/>
            </a:ext>
          </a:extLst>
        </xdr:cNvPr>
        <xdr:cNvSpPr>
          <a:spLocks noChangeShapeType="1"/>
        </xdr:cNvSpPr>
      </xdr:nvSpPr>
      <xdr:spPr bwMode="auto">
        <a:xfrm>
          <a:off x="876300"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98</xdr:row>
      <xdr:rowOff>0</xdr:rowOff>
    </xdr:from>
    <xdr:to>
      <xdr:col>3</xdr:col>
      <xdr:colOff>323850</xdr:colOff>
      <xdr:row>98</xdr:row>
      <xdr:rowOff>0</xdr:rowOff>
    </xdr:to>
    <xdr:sp macro="" textlink="">
      <xdr:nvSpPr>
        <xdr:cNvPr id="2019" name="Line 7">
          <a:extLst>
            <a:ext uri="{FF2B5EF4-FFF2-40B4-BE49-F238E27FC236}">
              <a16:creationId xmlns:a16="http://schemas.microsoft.com/office/drawing/2014/main" id="{C0DA0075-B52C-40C1-B70D-561AA9B68DD0}"/>
            </a:ext>
          </a:extLst>
        </xdr:cNvPr>
        <xdr:cNvSpPr>
          <a:spLocks noChangeShapeType="1"/>
        </xdr:cNvSpPr>
      </xdr:nvSpPr>
      <xdr:spPr bwMode="auto">
        <a:xfrm>
          <a:off x="876300"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0" name="Line 7">
          <a:extLst>
            <a:ext uri="{FF2B5EF4-FFF2-40B4-BE49-F238E27FC236}">
              <a16:creationId xmlns:a16="http://schemas.microsoft.com/office/drawing/2014/main" id="{32A2C311-8E92-4DE4-936B-AF5F8548104E}"/>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1" name="Line 7">
          <a:extLst>
            <a:ext uri="{FF2B5EF4-FFF2-40B4-BE49-F238E27FC236}">
              <a16:creationId xmlns:a16="http://schemas.microsoft.com/office/drawing/2014/main" id="{4D6C8A3E-585D-41FA-8C8F-1DC13FD757C6}"/>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98</xdr:row>
      <xdr:rowOff>0</xdr:rowOff>
    </xdr:from>
    <xdr:to>
      <xdr:col>5</xdr:col>
      <xdr:colOff>323850</xdr:colOff>
      <xdr:row>98</xdr:row>
      <xdr:rowOff>0</xdr:rowOff>
    </xdr:to>
    <xdr:sp macro="" textlink="">
      <xdr:nvSpPr>
        <xdr:cNvPr id="2022" name="Line 7">
          <a:extLst>
            <a:ext uri="{FF2B5EF4-FFF2-40B4-BE49-F238E27FC236}">
              <a16:creationId xmlns:a16="http://schemas.microsoft.com/office/drawing/2014/main" id="{C85DFC74-A5A5-45B0-9999-6E7BB2E44F7C}"/>
            </a:ext>
          </a:extLst>
        </xdr:cNvPr>
        <xdr:cNvSpPr>
          <a:spLocks noChangeShapeType="1"/>
        </xdr:cNvSpPr>
      </xdr:nvSpPr>
      <xdr:spPr bwMode="auto">
        <a:xfrm>
          <a:off x="2295525" y="1621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3" name="Line 7">
          <a:extLst>
            <a:ext uri="{FF2B5EF4-FFF2-40B4-BE49-F238E27FC236}">
              <a16:creationId xmlns:a16="http://schemas.microsoft.com/office/drawing/2014/main" id="{1803D21E-C351-4B85-AAE8-C689CE63E846}"/>
            </a:ext>
          </a:extLst>
        </xdr:cNvPr>
        <xdr:cNvSpPr>
          <a:spLocks noChangeShapeType="1"/>
        </xdr:cNvSpPr>
      </xdr:nvSpPr>
      <xdr:spPr bwMode="auto">
        <a:xfrm>
          <a:off x="876300"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86</xdr:row>
      <xdr:rowOff>0</xdr:rowOff>
    </xdr:from>
    <xdr:to>
      <xdr:col>3</xdr:col>
      <xdr:colOff>323850</xdr:colOff>
      <xdr:row>86</xdr:row>
      <xdr:rowOff>0</xdr:rowOff>
    </xdr:to>
    <xdr:sp macro="" textlink="">
      <xdr:nvSpPr>
        <xdr:cNvPr id="2024" name="Line 7">
          <a:extLst>
            <a:ext uri="{FF2B5EF4-FFF2-40B4-BE49-F238E27FC236}">
              <a16:creationId xmlns:a16="http://schemas.microsoft.com/office/drawing/2014/main" id="{F1C5740A-4672-4E3D-8D96-DE0D0E4D9C9A}"/>
            </a:ext>
          </a:extLst>
        </xdr:cNvPr>
        <xdr:cNvSpPr>
          <a:spLocks noChangeShapeType="1"/>
        </xdr:cNvSpPr>
      </xdr:nvSpPr>
      <xdr:spPr bwMode="auto">
        <a:xfrm>
          <a:off x="876300"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5" name="Line 7">
          <a:extLst>
            <a:ext uri="{FF2B5EF4-FFF2-40B4-BE49-F238E27FC236}">
              <a16:creationId xmlns:a16="http://schemas.microsoft.com/office/drawing/2014/main" id="{6D17507F-4058-41AE-BB9F-EF78EDE69086}"/>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6" name="Line 7">
          <a:extLst>
            <a:ext uri="{FF2B5EF4-FFF2-40B4-BE49-F238E27FC236}">
              <a16:creationId xmlns:a16="http://schemas.microsoft.com/office/drawing/2014/main" id="{EA65E29B-8776-4B5B-A683-6F83AFD39483}"/>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86</xdr:row>
      <xdr:rowOff>0</xdr:rowOff>
    </xdr:from>
    <xdr:to>
      <xdr:col>5</xdr:col>
      <xdr:colOff>323850</xdr:colOff>
      <xdr:row>86</xdr:row>
      <xdr:rowOff>0</xdr:rowOff>
    </xdr:to>
    <xdr:sp macro="" textlink="">
      <xdr:nvSpPr>
        <xdr:cNvPr id="2027" name="Line 7">
          <a:extLst>
            <a:ext uri="{FF2B5EF4-FFF2-40B4-BE49-F238E27FC236}">
              <a16:creationId xmlns:a16="http://schemas.microsoft.com/office/drawing/2014/main" id="{6FD60956-BCDA-492E-867D-E76E69484889}"/>
            </a:ext>
          </a:extLst>
        </xdr:cNvPr>
        <xdr:cNvSpPr>
          <a:spLocks noChangeShapeType="1"/>
        </xdr:cNvSpPr>
      </xdr:nvSpPr>
      <xdr:spPr bwMode="auto">
        <a:xfrm>
          <a:off x="2295525" y="1355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0" name="Line 7">
          <a:extLst>
            <a:ext uri="{FF2B5EF4-FFF2-40B4-BE49-F238E27FC236}">
              <a16:creationId xmlns:a16="http://schemas.microsoft.com/office/drawing/2014/main" id="{7440E93D-6FD4-4572-AF4F-EA90DC6F2F91}"/>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1" name="Line 7">
          <a:extLst>
            <a:ext uri="{FF2B5EF4-FFF2-40B4-BE49-F238E27FC236}">
              <a16:creationId xmlns:a16="http://schemas.microsoft.com/office/drawing/2014/main" id="{D336FC1F-001B-4607-B52C-A5236241D4A9}"/>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98</xdr:row>
      <xdr:rowOff>0</xdr:rowOff>
    </xdr:from>
    <xdr:to>
      <xdr:col>15</xdr:col>
      <xdr:colOff>323850</xdr:colOff>
      <xdr:row>98</xdr:row>
      <xdr:rowOff>0</xdr:rowOff>
    </xdr:to>
    <xdr:sp macro="" textlink="">
      <xdr:nvSpPr>
        <xdr:cNvPr id="2032" name="Line 7">
          <a:extLst>
            <a:ext uri="{FF2B5EF4-FFF2-40B4-BE49-F238E27FC236}">
              <a16:creationId xmlns:a16="http://schemas.microsoft.com/office/drawing/2014/main" id="{06D61D92-6821-477F-9EF2-34F733FA134B}"/>
            </a:ext>
          </a:extLst>
        </xdr:cNvPr>
        <xdr:cNvSpPr>
          <a:spLocks noChangeShapeType="1"/>
        </xdr:cNvSpPr>
      </xdr:nvSpPr>
      <xdr:spPr bwMode="auto">
        <a:xfrm>
          <a:off x="2295525" y="17335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3" name="Line 7">
          <a:extLst>
            <a:ext uri="{FF2B5EF4-FFF2-40B4-BE49-F238E27FC236}">
              <a16:creationId xmlns:a16="http://schemas.microsoft.com/office/drawing/2014/main" id="{A9D67EB7-8FAD-41CE-93A0-E0423147C86E}"/>
            </a:ext>
          </a:extLst>
        </xdr:cNvPr>
        <xdr:cNvSpPr>
          <a:spLocks noChangeShapeType="1"/>
        </xdr:cNvSpPr>
      </xdr:nvSpPr>
      <xdr:spPr bwMode="auto">
        <a:xfrm>
          <a:off x="876300" y="1804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98</xdr:row>
      <xdr:rowOff>0</xdr:rowOff>
    </xdr:from>
    <xdr:to>
      <xdr:col>21</xdr:col>
      <xdr:colOff>323850</xdr:colOff>
      <xdr:row>98</xdr:row>
      <xdr:rowOff>0</xdr:rowOff>
    </xdr:to>
    <xdr:sp macro="" textlink="">
      <xdr:nvSpPr>
        <xdr:cNvPr id="2034" name="Line 7">
          <a:extLst>
            <a:ext uri="{FF2B5EF4-FFF2-40B4-BE49-F238E27FC236}">
              <a16:creationId xmlns:a16="http://schemas.microsoft.com/office/drawing/2014/main" id="{D55B1112-1B30-49CF-B3A8-D5AE126AECA3}"/>
            </a:ext>
          </a:extLst>
        </xdr:cNvPr>
        <xdr:cNvSpPr>
          <a:spLocks noChangeShapeType="1"/>
        </xdr:cNvSpPr>
      </xdr:nvSpPr>
      <xdr:spPr bwMode="auto">
        <a:xfrm>
          <a:off x="876300" y="1804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44" name="Line 7">
          <a:extLst>
            <a:ext uri="{FF2B5EF4-FFF2-40B4-BE49-F238E27FC236}">
              <a16:creationId xmlns:a16="http://schemas.microsoft.com/office/drawing/2014/main" id="{815AE563-6D2B-4017-9434-1481C443DB7C}"/>
            </a:ext>
          </a:extLst>
        </xdr:cNvPr>
        <xdr:cNvSpPr>
          <a:spLocks noChangeShapeType="1"/>
        </xdr:cNvSpPr>
      </xdr:nvSpPr>
      <xdr:spPr bwMode="auto">
        <a:xfrm>
          <a:off x="876300"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104</xdr:row>
      <xdr:rowOff>0</xdr:rowOff>
    </xdr:from>
    <xdr:to>
      <xdr:col>3</xdr:col>
      <xdr:colOff>323850</xdr:colOff>
      <xdr:row>104</xdr:row>
      <xdr:rowOff>0</xdr:rowOff>
    </xdr:to>
    <xdr:sp macro="" textlink="">
      <xdr:nvSpPr>
        <xdr:cNvPr id="2045" name="Line 7">
          <a:extLst>
            <a:ext uri="{FF2B5EF4-FFF2-40B4-BE49-F238E27FC236}">
              <a16:creationId xmlns:a16="http://schemas.microsoft.com/office/drawing/2014/main" id="{CB352150-CA12-43D4-A962-1DB66D3D3A0E}"/>
            </a:ext>
          </a:extLst>
        </xdr:cNvPr>
        <xdr:cNvSpPr>
          <a:spLocks noChangeShapeType="1"/>
        </xdr:cNvSpPr>
      </xdr:nvSpPr>
      <xdr:spPr bwMode="auto">
        <a:xfrm>
          <a:off x="876300"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6" name="Line 7">
          <a:extLst>
            <a:ext uri="{FF2B5EF4-FFF2-40B4-BE49-F238E27FC236}">
              <a16:creationId xmlns:a16="http://schemas.microsoft.com/office/drawing/2014/main" id="{8BC9088E-6C29-4304-A196-65E61A20D181}"/>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7" name="Line 7">
          <a:extLst>
            <a:ext uri="{FF2B5EF4-FFF2-40B4-BE49-F238E27FC236}">
              <a16:creationId xmlns:a16="http://schemas.microsoft.com/office/drawing/2014/main" id="{123C2CBD-C595-40A1-884E-88B56BCF30AC}"/>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104</xdr:row>
      <xdr:rowOff>0</xdr:rowOff>
    </xdr:from>
    <xdr:to>
      <xdr:col>5</xdr:col>
      <xdr:colOff>323850</xdr:colOff>
      <xdr:row>104</xdr:row>
      <xdr:rowOff>0</xdr:rowOff>
    </xdr:to>
    <xdr:sp macro="" textlink="">
      <xdr:nvSpPr>
        <xdr:cNvPr id="2048" name="Line 7">
          <a:extLst>
            <a:ext uri="{FF2B5EF4-FFF2-40B4-BE49-F238E27FC236}">
              <a16:creationId xmlns:a16="http://schemas.microsoft.com/office/drawing/2014/main" id="{CE69463B-4266-47C4-855D-AA493AE0D9BE}"/>
            </a:ext>
          </a:extLst>
        </xdr:cNvPr>
        <xdr:cNvSpPr>
          <a:spLocks noChangeShapeType="1"/>
        </xdr:cNvSpPr>
      </xdr:nvSpPr>
      <xdr:spPr bwMode="auto">
        <a:xfrm>
          <a:off x="2295525" y="1928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49" name="Line 7">
          <a:extLst>
            <a:ext uri="{FF2B5EF4-FFF2-40B4-BE49-F238E27FC236}">
              <a16:creationId xmlns:a16="http://schemas.microsoft.com/office/drawing/2014/main" id="{86B8FF17-CB56-4A6C-93B0-C0AF958D56DF}"/>
            </a:ext>
          </a:extLst>
        </xdr:cNvPr>
        <xdr:cNvSpPr>
          <a:spLocks noChangeShapeType="1"/>
        </xdr:cNvSpPr>
      </xdr:nvSpPr>
      <xdr:spPr bwMode="auto">
        <a:xfrm>
          <a:off x="8763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108</xdr:row>
      <xdr:rowOff>0</xdr:rowOff>
    </xdr:from>
    <xdr:to>
      <xdr:col>3</xdr:col>
      <xdr:colOff>323850</xdr:colOff>
      <xdr:row>108</xdr:row>
      <xdr:rowOff>0</xdr:rowOff>
    </xdr:to>
    <xdr:sp macro="" textlink="">
      <xdr:nvSpPr>
        <xdr:cNvPr id="2050" name="Line 7">
          <a:extLst>
            <a:ext uri="{FF2B5EF4-FFF2-40B4-BE49-F238E27FC236}">
              <a16:creationId xmlns:a16="http://schemas.microsoft.com/office/drawing/2014/main" id="{C8B64B4B-1032-475A-B42F-42056403BACC}"/>
            </a:ext>
          </a:extLst>
        </xdr:cNvPr>
        <xdr:cNvSpPr>
          <a:spLocks noChangeShapeType="1"/>
        </xdr:cNvSpPr>
      </xdr:nvSpPr>
      <xdr:spPr bwMode="auto">
        <a:xfrm>
          <a:off x="8763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1" name="Line 7">
          <a:extLst>
            <a:ext uri="{FF2B5EF4-FFF2-40B4-BE49-F238E27FC236}">
              <a16:creationId xmlns:a16="http://schemas.microsoft.com/office/drawing/2014/main" id="{B357405F-CB24-4F5C-B0ED-F7C0238E2781}"/>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2" name="Line 7">
          <a:extLst>
            <a:ext uri="{FF2B5EF4-FFF2-40B4-BE49-F238E27FC236}">
              <a16:creationId xmlns:a16="http://schemas.microsoft.com/office/drawing/2014/main" id="{F22C327F-17A3-47DC-B3BB-D31AB6E9FA5D}"/>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108</xdr:row>
      <xdr:rowOff>0</xdr:rowOff>
    </xdr:from>
    <xdr:to>
      <xdr:col>5</xdr:col>
      <xdr:colOff>323850</xdr:colOff>
      <xdr:row>108</xdr:row>
      <xdr:rowOff>0</xdr:rowOff>
    </xdr:to>
    <xdr:sp macro="" textlink="">
      <xdr:nvSpPr>
        <xdr:cNvPr id="2053" name="Line 7">
          <a:extLst>
            <a:ext uri="{FF2B5EF4-FFF2-40B4-BE49-F238E27FC236}">
              <a16:creationId xmlns:a16="http://schemas.microsoft.com/office/drawing/2014/main" id="{4156D38B-8E8D-4FCB-B5C0-338F728FEAC7}"/>
            </a:ext>
          </a:extLst>
        </xdr:cNvPr>
        <xdr:cNvSpPr>
          <a:spLocks noChangeShapeType="1"/>
        </xdr:cNvSpPr>
      </xdr:nvSpPr>
      <xdr:spPr bwMode="auto">
        <a:xfrm>
          <a:off x="2295525"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4" name="Line 7">
          <a:extLst>
            <a:ext uri="{FF2B5EF4-FFF2-40B4-BE49-F238E27FC236}">
              <a16:creationId xmlns:a16="http://schemas.microsoft.com/office/drawing/2014/main" id="{C81B2422-3F31-49B8-9692-743CB55D3639}"/>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5" name="Line 7">
          <a:extLst>
            <a:ext uri="{FF2B5EF4-FFF2-40B4-BE49-F238E27FC236}">
              <a16:creationId xmlns:a16="http://schemas.microsoft.com/office/drawing/2014/main" id="{1CE17BAD-56C8-416B-9C3C-414FC5FAECB4}"/>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108</xdr:row>
      <xdr:rowOff>0</xdr:rowOff>
    </xdr:from>
    <xdr:to>
      <xdr:col>7</xdr:col>
      <xdr:colOff>323850</xdr:colOff>
      <xdr:row>108</xdr:row>
      <xdr:rowOff>0</xdr:rowOff>
    </xdr:to>
    <xdr:sp macro="" textlink="">
      <xdr:nvSpPr>
        <xdr:cNvPr id="2056" name="Line 7">
          <a:extLst>
            <a:ext uri="{FF2B5EF4-FFF2-40B4-BE49-F238E27FC236}">
              <a16:creationId xmlns:a16="http://schemas.microsoft.com/office/drawing/2014/main" id="{D974884F-D4FE-40AE-ACF0-86FDBDF9D24C}"/>
            </a:ext>
          </a:extLst>
        </xdr:cNvPr>
        <xdr:cNvSpPr>
          <a:spLocks noChangeShapeType="1"/>
        </xdr:cNvSpPr>
      </xdr:nvSpPr>
      <xdr:spPr bwMode="auto">
        <a:xfrm>
          <a:off x="37147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7" name="Line 7">
          <a:extLst>
            <a:ext uri="{FF2B5EF4-FFF2-40B4-BE49-F238E27FC236}">
              <a16:creationId xmlns:a16="http://schemas.microsoft.com/office/drawing/2014/main" id="{D013A39A-3DEE-4F49-A314-91174ACFBF3C}"/>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8" name="Line 7">
          <a:extLst>
            <a:ext uri="{FF2B5EF4-FFF2-40B4-BE49-F238E27FC236}">
              <a16:creationId xmlns:a16="http://schemas.microsoft.com/office/drawing/2014/main" id="{56B6F71F-23D9-4B30-95FF-B9B0EB372E2A}"/>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108</xdr:row>
      <xdr:rowOff>0</xdr:rowOff>
    </xdr:from>
    <xdr:to>
      <xdr:col>9</xdr:col>
      <xdr:colOff>323850</xdr:colOff>
      <xdr:row>108</xdr:row>
      <xdr:rowOff>0</xdr:rowOff>
    </xdr:to>
    <xdr:sp macro="" textlink="">
      <xdr:nvSpPr>
        <xdr:cNvPr id="2059" name="Line 7">
          <a:extLst>
            <a:ext uri="{FF2B5EF4-FFF2-40B4-BE49-F238E27FC236}">
              <a16:creationId xmlns:a16="http://schemas.microsoft.com/office/drawing/2014/main" id="{A7375B7C-F5BF-4EBF-A850-BA24C335CE0A}"/>
            </a:ext>
          </a:extLst>
        </xdr:cNvPr>
        <xdr:cNvSpPr>
          <a:spLocks noChangeShapeType="1"/>
        </xdr:cNvSpPr>
      </xdr:nvSpPr>
      <xdr:spPr bwMode="auto">
        <a:xfrm>
          <a:off x="514350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0" name="Line 7">
          <a:extLst>
            <a:ext uri="{FF2B5EF4-FFF2-40B4-BE49-F238E27FC236}">
              <a16:creationId xmlns:a16="http://schemas.microsoft.com/office/drawing/2014/main" id="{9E9E69E0-C856-4A78-9AB3-FB412E4C665D}"/>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1" name="Line 7">
          <a:extLst>
            <a:ext uri="{FF2B5EF4-FFF2-40B4-BE49-F238E27FC236}">
              <a16:creationId xmlns:a16="http://schemas.microsoft.com/office/drawing/2014/main" id="{D4417A35-7C14-4C98-8BE6-176AD031F292}"/>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2" name="Line 7">
          <a:extLst>
            <a:ext uri="{FF2B5EF4-FFF2-40B4-BE49-F238E27FC236}">
              <a16:creationId xmlns:a16="http://schemas.microsoft.com/office/drawing/2014/main" id="{07616989-018D-441B-8B36-4C078E2CF767}"/>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2063" name="Line 7">
          <a:extLst>
            <a:ext uri="{FF2B5EF4-FFF2-40B4-BE49-F238E27FC236}">
              <a16:creationId xmlns:a16="http://schemas.microsoft.com/office/drawing/2014/main" id="{50935B18-11F1-4D96-956F-C15E81B298EE}"/>
            </a:ext>
          </a:extLst>
        </xdr:cNvPr>
        <xdr:cNvSpPr>
          <a:spLocks noChangeShapeType="1"/>
        </xdr:cNvSpPr>
      </xdr:nvSpPr>
      <xdr:spPr bwMode="auto">
        <a:xfrm>
          <a:off x="8763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4" name="Line 7">
          <a:extLst>
            <a:ext uri="{FF2B5EF4-FFF2-40B4-BE49-F238E27FC236}">
              <a16:creationId xmlns:a16="http://schemas.microsoft.com/office/drawing/2014/main" id="{390788DF-37BB-4B93-8045-BCDB0A1FF79C}"/>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5" name="Line 7">
          <a:extLst>
            <a:ext uri="{FF2B5EF4-FFF2-40B4-BE49-F238E27FC236}">
              <a16:creationId xmlns:a16="http://schemas.microsoft.com/office/drawing/2014/main" id="{01C020CE-7C39-42E9-BA61-9FB013FF8EA5}"/>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6" name="Line 7">
          <a:extLst>
            <a:ext uri="{FF2B5EF4-FFF2-40B4-BE49-F238E27FC236}">
              <a16:creationId xmlns:a16="http://schemas.microsoft.com/office/drawing/2014/main" id="{6A670353-B273-42C6-ADE8-3B91BF6EF956}"/>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7" name="Line 7">
          <a:extLst>
            <a:ext uri="{FF2B5EF4-FFF2-40B4-BE49-F238E27FC236}">
              <a16:creationId xmlns:a16="http://schemas.microsoft.com/office/drawing/2014/main" id="{0C00AAA6-8095-48DE-A4F8-2BE1C0E88DAF}"/>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8" name="Line 7">
          <a:extLst>
            <a:ext uri="{FF2B5EF4-FFF2-40B4-BE49-F238E27FC236}">
              <a16:creationId xmlns:a16="http://schemas.microsoft.com/office/drawing/2014/main" id="{E824F4A9-4927-4BA5-8667-4BACF954C3A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69" name="Line 7">
          <a:extLst>
            <a:ext uri="{FF2B5EF4-FFF2-40B4-BE49-F238E27FC236}">
              <a16:creationId xmlns:a16="http://schemas.microsoft.com/office/drawing/2014/main" id="{8240250A-4446-43C0-B595-392014481846}"/>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70" name="Line 7">
          <a:extLst>
            <a:ext uri="{FF2B5EF4-FFF2-40B4-BE49-F238E27FC236}">
              <a16:creationId xmlns:a16="http://schemas.microsoft.com/office/drawing/2014/main" id="{58A4F5CB-6E07-4C6C-B6BD-1EBB82259D2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2071" name="Line 7">
          <a:extLst>
            <a:ext uri="{FF2B5EF4-FFF2-40B4-BE49-F238E27FC236}">
              <a16:creationId xmlns:a16="http://schemas.microsoft.com/office/drawing/2014/main" id="{197B119D-263A-408F-BB60-DF176454A263}"/>
            </a:ext>
          </a:extLst>
        </xdr:cNvPr>
        <xdr:cNvSpPr>
          <a:spLocks noChangeShapeType="1"/>
        </xdr:cNvSpPr>
      </xdr:nvSpPr>
      <xdr:spPr bwMode="auto">
        <a:xfrm>
          <a:off x="2295525"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2" name="Line 7">
          <a:extLst>
            <a:ext uri="{FF2B5EF4-FFF2-40B4-BE49-F238E27FC236}">
              <a16:creationId xmlns:a16="http://schemas.microsoft.com/office/drawing/2014/main" id="{5D0E0EE0-61C4-4008-9DDD-E154D889F02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3" name="Line 7">
          <a:extLst>
            <a:ext uri="{FF2B5EF4-FFF2-40B4-BE49-F238E27FC236}">
              <a16:creationId xmlns:a16="http://schemas.microsoft.com/office/drawing/2014/main" id="{EBE86CC6-2531-481D-B991-DCB6A81EC61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4" name="Line 7">
          <a:extLst>
            <a:ext uri="{FF2B5EF4-FFF2-40B4-BE49-F238E27FC236}">
              <a16:creationId xmlns:a16="http://schemas.microsoft.com/office/drawing/2014/main" id="{29F20F56-B1DB-48C8-A891-12A69D1870CB}"/>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5" name="Line 7">
          <a:extLst>
            <a:ext uri="{FF2B5EF4-FFF2-40B4-BE49-F238E27FC236}">
              <a16:creationId xmlns:a16="http://schemas.microsoft.com/office/drawing/2014/main" id="{CB025708-69AF-4E90-8C4D-C13176C1635A}"/>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6" name="Line 7">
          <a:extLst>
            <a:ext uri="{FF2B5EF4-FFF2-40B4-BE49-F238E27FC236}">
              <a16:creationId xmlns:a16="http://schemas.microsoft.com/office/drawing/2014/main" id="{B6FD7E04-3DD7-4F7C-BC6D-B1A99B21B36E}"/>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7" name="Line 7">
          <a:extLst>
            <a:ext uri="{FF2B5EF4-FFF2-40B4-BE49-F238E27FC236}">
              <a16:creationId xmlns:a16="http://schemas.microsoft.com/office/drawing/2014/main" id="{26F7F2B5-BD3A-4522-86FB-BA9CC7DB632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8" name="Line 7">
          <a:extLst>
            <a:ext uri="{FF2B5EF4-FFF2-40B4-BE49-F238E27FC236}">
              <a16:creationId xmlns:a16="http://schemas.microsoft.com/office/drawing/2014/main" id="{957FB5AE-09AD-4055-8A6E-C54D5F89DBBD}"/>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79" name="Line 7">
          <a:extLst>
            <a:ext uri="{FF2B5EF4-FFF2-40B4-BE49-F238E27FC236}">
              <a16:creationId xmlns:a16="http://schemas.microsoft.com/office/drawing/2014/main" id="{06DD340E-167A-4519-B159-8AC23E346BD6}"/>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0" name="Line 7">
          <a:extLst>
            <a:ext uri="{FF2B5EF4-FFF2-40B4-BE49-F238E27FC236}">
              <a16:creationId xmlns:a16="http://schemas.microsoft.com/office/drawing/2014/main" id="{5F9F73C8-16D6-4D47-B434-B9745026773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1" name="Line 7">
          <a:extLst>
            <a:ext uri="{FF2B5EF4-FFF2-40B4-BE49-F238E27FC236}">
              <a16:creationId xmlns:a16="http://schemas.microsoft.com/office/drawing/2014/main" id="{47AF6619-40F7-4A73-AAD9-B0799B7B3B43}"/>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2" name="Line 7">
          <a:extLst>
            <a:ext uri="{FF2B5EF4-FFF2-40B4-BE49-F238E27FC236}">
              <a16:creationId xmlns:a16="http://schemas.microsoft.com/office/drawing/2014/main" id="{FB8608C8-100B-4AE6-9C07-B8C981F80AC5}"/>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3" name="Line 7">
          <a:extLst>
            <a:ext uri="{FF2B5EF4-FFF2-40B4-BE49-F238E27FC236}">
              <a16:creationId xmlns:a16="http://schemas.microsoft.com/office/drawing/2014/main" id="{FF33004D-4743-47F4-A8CF-CDF536D10775}"/>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4" name="Line 7">
          <a:extLst>
            <a:ext uri="{FF2B5EF4-FFF2-40B4-BE49-F238E27FC236}">
              <a16:creationId xmlns:a16="http://schemas.microsoft.com/office/drawing/2014/main" id="{EB4E5230-B286-4A23-BBFA-23C39625C250}"/>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5" name="Line 7">
          <a:extLst>
            <a:ext uri="{FF2B5EF4-FFF2-40B4-BE49-F238E27FC236}">
              <a16:creationId xmlns:a16="http://schemas.microsoft.com/office/drawing/2014/main" id="{6A55C683-0B1D-42B5-B607-1A6659871A04}"/>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6" name="Line 7">
          <a:extLst>
            <a:ext uri="{FF2B5EF4-FFF2-40B4-BE49-F238E27FC236}">
              <a16:creationId xmlns:a16="http://schemas.microsoft.com/office/drawing/2014/main" id="{D9AA2B0F-3839-4C11-A052-43FADF245E29}"/>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7" name="Line 7">
          <a:extLst>
            <a:ext uri="{FF2B5EF4-FFF2-40B4-BE49-F238E27FC236}">
              <a16:creationId xmlns:a16="http://schemas.microsoft.com/office/drawing/2014/main" id="{A696EB92-CF00-4058-A255-3F5C61BCB7A8}"/>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8" name="Line 7">
          <a:extLst>
            <a:ext uri="{FF2B5EF4-FFF2-40B4-BE49-F238E27FC236}">
              <a16:creationId xmlns:a16="http://schemas.microsoft.com/office/drawing/2014/main" id="{0E0467D9-99FD-488C-9CFD-6D82D2A98F42}"/>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2089" name="Line 7">
          <a:extLst>
            <a:ext uri="{FF2B5EF4-FFF2-40B4-BE49-F238E27FC236}">
              <a16:creationId xmlns:a16="http://schemas.microsoft.com/office/drawing/2014/main" id="{4C735BEA-6A87-4436-9586-029F4D65ED0D}"/>
            </a:ext>
          </a:extLst>
        </xdr:cNvPr>
        <xdr:cNvSpPr>
          <a:spLocks noChangeShapeType="1"/>
        </xdr:cNvSpPr>
      </xdr:nvSpPr>
      <xdr:spPr bwMode="auto">
        <a:xfrm>
          <a:off x="37147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0" name="Line 7">
          <a:extLst>
            <a:ext uri="{FF2B5EF4-FFF2-40B4-BE49-F238E27FC236}">
              <a16:creationId xmlns:a16="http://schemas.microsoft.com/office/drawing/2014/main" id="{8AD9CADA-3BD7-4C76-8109-74C8284659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1" name="Line 7">
          <a:extLst>
            <a:ext uri="{FF2B5EF4-FFF2-40B4-BE49-F238E27FC236}">
              <a16:creationId xmlns:a16="http://schemas.microsoft.com/office/drawing/2014/main" id="{14BFCDC9-0D11-4C2E-8B68-B2F596448C88}"/>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2" name="Line 7">
          <a:extLst>
            <a:ext uri="{FF2B5EF4-FFF2-40B4-BE49-F238E27FC236}">
              <a16:creationId xmlns:a16="http://schemas.microsoft.com/office/drawing/2014/main" id="{FBC209C2-2C78-4F90-8396-53410E09A9DB}"/>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3" name="Line 7">
          <a:extLst>
            <a:ext uri="{FF2B5EF4-FFF2-40B4-BE49-F238E27FC236}">
              <a16:creationId xmlns:a16="http://schemas.microsoft.com/office/drawing/2014/main" id="{DBBE4F0E-805F-4F52-B4F9-8487373E007F}"/>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4" name="Line 7">
          <a:extLst>
            <a:ext uri="{FF2B5EF4-FFF2-40B4-BE49-F238E27FC236}">
              <a16:creationId xmlns:a16="http://schemas.microsoft.com/office/drawing/2014/main" id="{D534C046-FAAE-4541-8211-23F0A37F2D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5" name="Line 7">
          <a:extLst>
            <a:ext uri="{FF2B5EF4-FFF2-40B4-BE49-F238E27FC236}">
              <a16:creationId xmlns:a16="http://schemas.microsoft.com/office/drawing/2014/main" id="{DE28380C-315F-41B0-9090-4FECF64B035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6" name="Line 7">
          <a:extLst>
            <a:ext uri="{FF2B5EF4-FFF2-40B4-BE49-F238E27FC236}">
              <a16:creationId xmlns:a16="http://schemas.microsoft.com/office/drawing/2014/main" id="{0692B84F-E347-41F9-93DC-A5FBCB22DCE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7" name="Line 7">
          <a:extLst>
            <a:ext uri="{FF2B5EF4-FFF2-40B4-BE49-F238E27FC236}">
              <a16:creationId xmlns:a16="http://schemas.microsoft.com/office/drawing/2014/main" id="{9443E49C-8B7A-41F0-93F0-0AAA3EF2183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8" name="Line 7">
          <a:extLst>
            <a:ext uri="{FF2B5EF4-FFF2-40B4-BE49-F238E27FC236}">
              <a16:creationId xmlns:a16="http://schemas.microsoft.com/office/drawing/2014/main" id="{EBBEFC1A-C19B-462D-8A73-FEA00BA7751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099" name="Line 7">
          <a:extLst>
            <a:ext uri="{FF2B5EF4-FFF2-40B4-BE49-F238E27FC236}">
              <a16:creationId xmlns:a16="http://schemas.microsoft.com/office/drawing/2014/main" id="{308F586A-97F6-4F7B-A56A-39548710F3F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0" name="Line 7">
          <a:extLst>
            <a:ext uri="{FF2B5EF4-FFF2-40B4-BE49-F238E27FC236}">
              <a16:creationId xmlns:a16="http://schemas.microsoft.com/office/drawing/2014/main" id="{81FCEB9D-054A-41EB-890E-9974A5A1C5F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1" name="Line 7">
          <a:extLst>
            <a:ext uri="{FF2B5EF4-FFF2-40B4-BE49-F238E27FC236}">
              <a16:creationId xmlns:a16="http://schemas.microsoft.com/office/drawing/2014/main" id="{DC620958-0F7A-4D39-A015-9BE9E80F2D2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2" name="Line 7">
          <a:extLst>
            <a:ext uri="{FF2B5EF4-FFF2-40B4-BE49-F238E27FC236}">
              <a16:creationId xmlns:a16="http://schemas.microsoft.com/office/drawing/2014/main" id="{96F5C651-8568-4471-88F3-DD86D8DCC1D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3" name="Line 7">
          <a:extLst>
            <a:ext uri="{FF2B5EF4-FFF2-40B4-BE49-F238E27FC236}">
              <a16:creationId xmlns:a16="http://schemas.microsoft.com/office/drawing/2014/main" id="{369C34F9-BFF8-413C-AC23-A85F46C7BE2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4" name="Line 7">
          <a:extLst>
            <a:ext uri="{FF2B5EF4-FFF2-40B4-BE49-F238E27FC236}">
              <a16:creationId xmlns:a16="http://schemas.microsoft.com/office/drawing/2014/main" id="{8C3EEFF6-2422-448A-8A45-88CA12B2BD7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5" name="Line 7">
          <a:extLst>
            <a:ext uri="{FF2B5EF4-FFF2-40B4-BE49-F238E27FC236}">
              <a16:creationId xmlns:a16="http://schemas.microsoft.com/office/drawing/2014/main" id="{A203D1D6-3469-438F-8068-31C67A97F4A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6" name="Line 7">
          <a:extLst>
            <a:ext uri="{FF2B5EF4-FFF2-40B4-BE49-F238E27FC236}">
              <a16:creationId xmlns:a16="http://schemas.microsoft.com/office/drawing/2014/main" id="{1187BCFA-F3DD-4C83-8BF9-E492363DDA8D}"/>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7" name="Line 7">
          <a:extLst>
            <a:ext uri="{FF2B5EF4-FFF2-40B4-BE49-F238E27FC236}">
              <a16:creationId xmlns:a16="http://schemas.microsoft.com/office/drawing/2014/main" id="{28F9B879-D93E-4BCC-82AA-F55F20CC96A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8" name="Line 7">
          <a:extLst>
            <a:ext uri="{FF2B5EF4-FFF2-40B4-BE49-F238E27FC236}">
              <a16:creationId xmlns:a16="http://schemas.microsoft.com/office/drawing/2014/main" id="{1D11052E-8418-4676-8D65-C0334D9CDDE5}"/>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09" name="Line 7">
          <a:extLst>
            <a:ext uri="{FF2B5EF4-FFF2-40B4-BE49-F238E27FC236}">
              <a16:creationId xmlns:a16="http://schemas.microsoft.com/office/drawing/2014/main" id="{7741ACED-B874-482F-AA59-7A25B2F6B95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0" name="Line 7">
          <a:extLst>
            <a:ext uri="{FF2B5EF4-FFF2-40B4-BE49-F238E27FC236}">
              <a16:creationId xmlns:a16="http://schemas.microsoft.com/office/drawing/2014/main" id="{D9F55E01-05DA-4D0D-BB5D-09CA51ADE69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1" name="Line 7">
          <a:extLst>
            <a:ext uri="{FF2B5EF4-FFF2-40B4-BE49-F238E27FC236}">
              <a16:creationId xmlns:a16="http://schemas.microsoft.com/office/drawing/2014/main" id="{6806BD86-97FA-4F4A-A0BE-54D0BE1A05D7}"/>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2" name="Line 7">
          <a:extLst>
            <a:ext uri="{FF2B5EF4-FFF2-40B4-BE49-F238E27FC236}">
              <a16:creationId xmlns:a16="http://schemas.microsoft.com/office/drawing/2014/main" id="{253AFB53-60C6-423A-9BF6-10C442B35330}"/>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3" name="Line 7">
          <a:extLst>
            <a:ext uri="{FF2B5EF4-FFF2-40B4-BE49-F238E27FC236}">
              <a16:creationId xmlns:a16="http://schemas.microsoft.com/office/drawing/2014/main" id="{2F9264A6-7B60-4A1E-83AC-8DF4436E157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4" name="Line 7">
          <a:extLst>
            <a:ext uri="{FF2B5EF4-FFF2-40B4-BE49-F238E27FC236}">
              <a16:creationId xmlns:a16="http://schemas.microsoft.com/office/drawing/2014/main" id="{D38E6A02-FB63-4B7C-BC4C-631BD247A27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5" name="Line 7">
          <a:extLst>
            <a:ext uri="{FF2B5EF4-FFF2-40B4-BE49-F238E27FC236}">
              <a16:creationId xmlns:a16="http://schemas.microsoft.com/office/drawing/2014/main" id="{84651DB8-E2E9-4577-8202-C05F5AC645F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6" name="Line 7">
          <a:extLst>
            <a:ext uri="{FF2B5EF4-FFF2-40B4-BE49-F238E27FC236}">
              <a16:creationId xmlns:a16="http://schemas.microsoft.com/office/drawing/2014/main" id="{30459E20-7BAE-4655-AFAD-77E6C4E4158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7" name="Line 7">
          <a:extLst>
            <a:ext uri="{FF2B5EF4-FFF2-40B4-BE49-F238E27FC236}">
              <a16:creationId xmlns:a16="http://schemas.microsoft.com/office/drawing/2014/main" id="{EC4357D7-A3C1-443B-B559-8BBEEB20D631}"/>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8" name="Line 7">
          <a:extLst>
            <a:ext uri="{FF2B5EF4-FFF2-40B4-BE49-F238E27FC236}">
              <a16:creationId xmlns:a16="http://schemas.microsoft.com/office/drawing/2014/main" id="{56975BE8-9EFC-4848-8BCF-0F7C634C722D}"/>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19" name="Line 7">
          <a:extLst>
            <a:ext uri="{FF2B5EF4-FFF2-40B4-BE49-F238E27FC236}">
              <a16:creationId xmlns:a16="http://schemas.microsoft.com/office/drawing/2014/main" id="{60851AD1-CF0C-4FBC-AAC2-53BCD66E8B3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0" name="Line 7">
          <a:extLst>
            <a:ext uri="{FF2B5EF4-FFF2-40B4-BE49-F238E27FC236}">
              <a16:creationId xmlns:a16="http://schemas.microsoft.com/office/drawing/2014/main" id="{88172B49-A2A1-43CF-8AD3-9948DFA2C439}"/>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1" name="Line 7">
          <a:extLst>
            <a:ext uri="{FF2B5EF4-FFF2-40B4-BE49-F238E27FC236}">
              <a16:creationId xmlns:a16="http://schemas.microsoft.com/office/drawing/2014/main" id="{1F351A28-C23E-44D8-8684-E980F4EEFB5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2" name="Line 7">
          <a:extLst>
            <a:ext uri="{FF2B5EF4-FFF2-40B4-BE49-F238E27FC236}">
              <a16:creationId xmlns:a16="http://schemas.microsoft.com/office/drawing/2014/main" id="{340E452D-2C65-4A9D-9548-3B9B8B493DC4}"/>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3" name="Line 7">
          <a:extLst>
            <a:ext uri="{FF2B5EF4-FFF2-40B4-BE49-F238E27FC236}">
              <a16:creationId xmlns:a16="http://schemas.microsoft.com/office/drawing/2014/main" id="{290AD584-E580-451E-926D-9A4A74045DC5}"/>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4" name="Line 7">
          <a:extLst>
            <a:ext uri="{FF2B5EF4-FFF2-40B4-BE49-F238E27FC236}">
              <a16:creationId xmlns:a16="http://schemas.microsoft.com/office/drawing/2014/main" id="{78AEF7F9-3E14-42C8-B9E5-EE5B4FC77102}"/>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5" name="Line 7">
          <a:extLst>
            <a:ext uri="{FF2B5EF4-FFF2-40B4-BE49-F238E27FC236}">
              <a16:creationId xmlns:a16="http://schemas.microsoft.com/office/drawing/2014/main" id="{0777EC43-9FE1-4C55-B69E-401C0A73F3A8}"/>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6" name="Line 7">
          <a:extLst>
            <a:ext uri="{FF2B5EF4-FFF2-40B4-BE49-F238E27FC236}">
              <a16:creationId xmlns:a16="http://schemas.microsoft.com/office/drawing/2014/main" id="{5D7276D7-E0EA-49F7-BCEF-39808334006C}"/>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7" name="Line 7">
          <a:extLst>
            <a:ext uri="{FF2B5EF4-FFF2-40B4-BE49-F238E27FC236}">
              <a16:creationId xmlns:a16="http://schemas.microsoft.com/office/drawing/2014/main" id="{13F9D173-46E5-489E-B9C8-2BBD8F804A16}"/>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8" name="Line 7">
          <a:extLst>
            <a:ext uri="{FF2B5EF4-FFF2-40B4-BE49-F238E27FC236}">
              <a16:creationId xmlns:a16="http://schemas.microsoft.com/office/drawing/2014/main" id="{7E704D04-67D0-4C66-A73C-2C169882B363}"/>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29" name="Line 7">
          <a:extLst>
            <a:ext uri="{FF2B5EF4-FFF2-40B4-BE49-F238E27FC236}">
              <a16:creationId xmlns:a16="http://schemas.microsoft.com/office/drawing/2014/main" id="{BE1002B1-0B10-4D50-B4E2-961DFA949B9A}"/>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30" name="Line 7">
          <a:extLst>
            <a:ext uri="{FF2B5EF4-FFF2-40B4-BE49-F238E27FC236}">
              <a16:creationId xmlns:a16="http://schemas.microsoft.com/office/drawing/2014/main" id="{1FF91B80-69A3-4902-B7E6-171EE44BA39E}"/>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2131" name="Line 7">
          <a:extLst>
            <a:ext uri="{FF2B5EF4-FFF2-40B4-BE49-F238E27FC236}">
              <a16:creationId xmlns:a16="http://schemas.microsoft.com/office/drawing/2014/main" id="{1B0C4D17-06A5-4419-A75D-307D69071F94}"/>
            </a:ext>
          </a:extLst>
        </xdr:cNvPr>
        <xdr:cNvSpPr>
          <a:spLocks noChangeShapeType="1"/>
        </xdr:cNvSpPr>
      </xdr:nvSpPr>
      <xdr:spPr bwMode="auto">
        <a:xfrm>
          <a:off x="51435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32" name="Line 1">
          <a:extLst>
            <a:ext uri="{FF2B5EF4-FFF2-40B4-BE49-F238E27FC236}">
              <a16:creationId xmlns:a16="http://schemas.microsoft.com/office/drawing/2014/main" id="{1438BC57-9B1E-43DB-B216-C9FBBD9382C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2133" name="Line 7">
          <a:extLst>
            <a:ext uri="{FF2B5EF4-FFF2-40B4-BE49-F238E27FC236}">
              <a16:creationId xmlns:a16="http://schemas.microsoft.com/office/drawing/2014/main" id="{28C16672-73C4-4ADA-96AC-77801AB66B7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134" name="Line 1">
          <a:extLst>
            <a:ext uri="{FF2B5EF4-FFF2-40B4-BE49-F238E27FC236}">
              <a16:creationId xmlns:a16="http://schemas.microsoft.com/office/drawing/2014/main" id="{5EDE8A97-A09B-4E5F-BFAF-27A564A316F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35" name="Line 7">
          <a:extLst>
            <a:ext uri="{FF2B5EF4-FFF2-40B4-BE49-F238E27FC236}">
              <a16:creationId xmlns:a16="http://schemas.microsoft.com/office/drawing/2014/main" id="{85F0059C-B710-4267-A622-8223E0A2036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36" name="Line 7">
          <a:extLst>
            <a:ext uri="{FF2B5EF4-FFF2-40B4-BE49-F238E27FC236}">
              <a16:creationId xmlns:a16="http://schemas.microsoft.com/office/drawing/2014/main" id="{4259B8F1-B4AF-4C30-B3F0-1A499CB78A0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7" name="Line 7">
          <a:extLst>
            <a:ext uri="{FF2B5EF4-FFF2-40B4-BE49-F238E27FC236}">
              <a16:creationId xmlns:a16="http://schemas.microsoft.com/office/drawing/2014/main" id="{87A059E9-54E0-473F-9089-913F7E6E1D31}"/>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8" name="Line 7">
          <a:extLst>
            <a:ext uri="{FF2B5EF4-FFF2-40B4-BE49-F238E27FC236}">
              <a16:creationId xmlns:a16="http://schemas.microsoft.com/office/drawing/2014/main" id="{CECE25E5-53B8-4C17-A5C8-9C957014AB95}"/>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2139" name="Line 7">
          <a:extLst>
            <a:ext uri="{FF2B5EF4-FFF2-40B4-BE49-F238E27FC236}">
              <a16:creationId xmlns:a16="http://schemas.microsoft.com/office/drawing/2014/main" id="{4658EC32-1BD7-4598-9E22-C8C789378064}"/>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0" name="Line 7">
          <a:extLst>
            <a:ext uri="{FF2B5EF4-FFF2-40B4-BE49-F238E27FC236}">
              <a16:creationId xmlns:a16="http://schemas.microsoft.com/office/drawing/2014/main" id="{7712C405-DCF0-40A1-80C2-8027B866C1A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41" name="Line 7">
          <a:extLst>
            <a:ext uri="{FF2B5EF4-FFF2-40B4-BE49-F238E27FC236}">
              <a16:creationId xmlns:a16="http://schemas.microsoft.com/office/drawing/2014/main" id="{01FE1776-A5F1-4A09-8950-8F39D823D8F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2" name="Line 7">
          <a:extLst>
            <a:ext uri="{FF2B5EF4-FFF2-40B4-BE49-F238E27FC236}">
              <a16:creationId xmlns:a16="http://schemas.microsoft.com/office/drawing/2014/main" id="{73B26504-CE3E-4724-A995-94841864B06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3" name="Line 7">
          <a:extLst>
            <a:ext uri="{FF2B5EF4-FFF2-40B4-BE49-F238E27FC236}">
              <a16:creationId xmlns:a16="http://schemas.microsoft.com/office/drawing/2014/main" id="{9240687D-A831-4859-A8A1-3DA778CA4C8D}"/>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4" name="Line 7">
          <a:extLst>
            <a:ext uri="{FF2B5EF4-FFF2-40B4-BE49-F238E27FC236}">
              <a16:creationId xmlns:a16="http://schemas.microsoft.com/office/drawing/2014/main" id="{7B73B8F9-258A-457D-81A7-58119585F781}"/>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45" name="Line 7">
          <a:extLst>
            <a:ext uri="{FF2B5EF4-FFF2-40B4-BE49-F238E27FC236}">
              <a16:creationId xmlns:a16="http://schemas.microsoft.com/office/drawing/2014/main" id="{2D416DC4-BCD1-4EE2-9FDC-930FD0FDA8D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6" name="Line 7">
          <a:extLst>
            <a:ext uri="{FF2B5EF4-FFF2-40B4-BE49-F238E27FC236}">
              <a16:creationId xmlns:a16="http://schemas.microsoft.com/office/drawing/2014/main" id="{1D5730F7-9F33-4279-92DF-93E36B428A9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7" name="Line 7">
          <a:extLst>
            <a:ext uri="{FF2B5EF4-FFF2-40B4-BE49-F238E27FC236}">
              <a16:creationId xmlns:a16="http://schemas.microsoft.com/office/drawing/2014/main" id="{50C75630-211B-48F5-B523-5D7E48CD656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8" name="Line 7">
          <a:extLst>
            <a:ext uri="{FF2B5EF4-FFF2-40B4-BE49-F238E27FC236}">
              <a16:creationId xmlns:a16="http://schemas.microsoft.com/office/drawing/2014/main" id="{6A784C09-4FF9-4EA6-A8CE-FC9327CF69B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49" name="Line 7">
          <a:extLst>
            <a:ext uri="{FF2B5EF4-FFF2-40B4-BE49-F238E27FC236}">
              <a16:creationId xmlns:a16="http://schemas.microsoft.com/office/drawing/2014/main" id="{EACF0A28-5C47-4472-97B4-79065B6F7BB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0" name="Line 7">
          <a:extLst>
            <a:ext uri="{FF2B5EF4-FFF2-40B4-BE49-F238E27FC236}">
              <a16:creationId xmlns:a16="http://schemas.microsoft.com/office/drawing/2014/main" id="{DEDCD0AC-98B0-45C3-B09A-9451AA95BA7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1" name="Line 7">
          <a:extLst>
            <a:ext uri="{FF2B5EF4-FFF2-40B4-BE49-F238E27FC236}">
              <a16:creationId xmlns:a16="http://schemas.microsoft.com/office/drawing/2014/main" id="{BB435A40-1CFC-41EB-9665-3B76A9D21C9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2" name="Line 7">
          <a:extLst>
            <a:ext uri="{FF2B5EF4-FFF2-40B4-BE49-F238E27FC236}">
              <a16:creationId xmlns:a16="http://schemas.microsoft.com/office/drawing/2014/main" id="{D09691C3-4872-47EB-8C25-171288E8F14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53" name="Line 7">
          <a:extLst>
            <a:ext uri="{FF2B5EF4-FFF2-40B4-BE49-F238E27FC236}">
              <a16:creationId xmlns:a16="http://schemas.microsoft.com/office/drawing/2014/main" id="{D4C061F0-9CE5-4462-8A02-9E98FDABF65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4" name="Line 7">
          <a:extLst>
            <a:ext uri="{FF2B5EF4-FFF2-40B4-BE49-F238E27FC236}">
              <a16:creationId xmlns:a16="http://schemas.microsoft.com/office/drawing/2014/main" id="{4F7C2F87-8DAA-48BD-A4DE-3A74ADEFFB2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5" name="Line 7">
          <a:extLst>
            <a:ext uri="{FF2B5EF4-FFF2-40B4-BE49-F238E27FC236}">
              <a16:creationId xmlns:a16="http://schemas.microsoft.com/office/drawing/2014/main" id="{3BFE3418-83CE-4C86-A3F0-820A888052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6" name="Line 7">
          <a:extLst>
            <a:ext uri="{FF2B5EF4-FFF2-40B4-BE49-F238E27FC236}">
              <a16:creationId xmlns:a16="http://schemas.microsoft.com/office/drawing/2014/main" id="{3969FCB2-5074-4022-BACE-B9353033C4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7" name="Line 7">
          <a:extLst>
            <a:ext uri="{FF2B5EF4-FFF2-40B4-BE49-F238E27FC236}">
              <a16:creationId xmlns:a16="http://schemas.microsoft.com/office/drawing/2014/main" id="{2BF7C70F-172A-45D0-82F3-D2C59629AF9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8" name="Line 7">
          <a:extLst>
            <a:ext uri="{FF2B5EF4-FFF2-40B4-BE49-F238E27FC236}">
              <a16:creationId xmlns:a16="http://schemas.microsoft.com/office/drawing/2014/main" id="{F9D76A9C-1E7E-4359-A057-DAA812F8A1A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59" name="Line 7">
          <a:extLst>
            <a:ext uri="{FF2B5EF4-FFF2-40B4-BE49-F238E27FC236}">
              <a16:creationId xmlns:a16="http://schemas.microsoft.com/office/drawing/2014/main" id="{D48257AD-9EBE-43AA-B7E5-99DEDBB711A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60" name="Line 7">
          <a:extLst>
            <a:ext uri="{FF2B5EF4-FFF2-40B4-BE49-F238E27FC236}">
              <a16:creationId xmlns:a16="http://schemas.microsoft.com/office/drawing/2014/main" id="{0E33A987-8DDA-462E-8944-5B4794DA13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61" name="Line 7">
          <a:extLst>
            <a:ext uri="{FF2B5EF4-FFF2-40B4-BE49-F238E27FC236}">
              <a16:creationId xmlns:a16="http://schemas.microsoft.com/office/drawing/2014/main" id="{51915539-B41C-4A1F-AC61-2A3BB0504A1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2" name="Line 7">
          <a:extLst>
            <a:ext uri="{FF2B5EF4-FFF2-40B4-BE49-F238E27FC236}">
              <a16:creationId xmlns:a16="http://schemas.microsoft.com/office/drawing/2014/main" id="{CCEF6A97-A3C7-4180-868A-BE406B387C2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3" name="Line 7">
          <a:extLst>
            <a:ext uri="{FF2B5EF4-FFF2-40B4-BE49-F238E27FC236}">
              <a16:creationId xmlns:a16="http://schemas.microsoft.com/office/drawing/2014/main" id="{251E0E69-05CF-4324-8BE8-6433A3A2671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4" name="Line 7">
          <a:extLst>
            <a:ext uri="{FF2B5EF4-FFF2-40B4-BE49-F238E27FC236}">
              <a16:creationId xmlns:a16="http://schemas.microsoft.com/office/drawing/2014/main" id="{B5279F00-82C6-469B-ABA4-078282A06AB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5" name="Line 7">
          <a:extLst>
            <a:ext uri="{FF2B5EF4-FFF2-40B4-BE49-F238E27FC236}">
              <a16:creationId xmlns:a16="http://schemas.microsoft.com/office/drawing/2014/main" id="{06C14263-9894-427B-BA49-C364D79A58C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6" name="Line 7">
          <a:extLst>
            <a:ext uri="{FF2B5EF4-FFF2-40B4-BE49-F238E27FC236}">
              <a16:creationId xmlns:a16="http://schemas.microsoft.com/office/drawing/2014/main" id="{C466C69D-CBF6-4355-937F-CA78C33CFA8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7" name="Line 7">
          <a:extLst>
            <a:ext uri="{FF2B5EF4-FFF2-40B4-BE49-F238E27FC236}">
              <a16:creationId xmlns:a16="http://schemas.microsoft.com/office/drawing/2014/main" id="{DC283353-2D75-4F76-A886-B07480BE62D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8" name="Line 7">
          <a:extLst>
            <a:ext uri="{FF2B5EF4-FFF2-40B4-BE49-F238E27FC236}">
              <a16:creationId xmlns:a16="http://schemas.microsoft.com/office/drawing/2014/main" id="{AFAAFDDE-44CA-4131-9D1E-3B3E7CAD178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69" name="Line 7">
          <a:extLst>
            <a:ext uri="{FF2B5EF4-FFF2-40B4-BE49-F238E27FC236}">
              <a16:creationId xmlns:a16="http://schemas.microsoft.com/office/drawing/2014/main" id="{64DB23BA-4B5B-410E-9032-BD9A301F0C4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0" name="Line 7">
          <a:extLst>
            <a:ext uri="{FF2B5EF4-FFF2-40B4-BE49-F238E27FC236}">
              <a16:creationId xmlns:a16="http://schemas.microsoft.com/office/drawing/2014/main" id="{3FAD0AD7-FD81-4A6E-B5D6-4507C71E272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1" name="Line 7">
          <a:extLst>
            <a:ext uri="{FF2B5EF4-FFF2-40B4-BE49-F238E27FC236}">
              <a16:creationId xmlns:a16="http://schemas.microsoft.com/office/drawing/2014/main" id="{DF321C1F-0099-429F-85A0-4E8CB3C2455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2" name="Line 7">
          <a:extLst>
            <a:ext uri="{FF2B5EF4-FFF2-40B4-BE49-F238E27FC236}">
              <a16:creationId xmlns:a16="http://schemas.microsoft.com/office/drawing/2014/main" id="{0F0FEFC1-A9B1-43C4-96D8-F50C2E864B5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3" name="Line 7">
          <a:extLst>
            <a:ext uri="{FF2B5EF4-FFF2-40B4-BE49-F238E27FC236}">
              <a16:creationId xmlns:a16="http://schemas.microsoft.com/office/drawing/2014/main" id="{0375358A-DA8A-4F76-8A53-CA110603B0D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4" name="Line 7">
          <a:extLst>
            <a:ext uri="{FF2B5EF4-FFF2-40B4-BE49-F238E27FC236}">
              <a16:creationId xmlns:a16="http://schemas.microsoft.com/office/drawing/2014/main" id="{E8FC6C2F-FF33-41E7-83CE-8D043811D09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5" name="Line 7">
          <a:extLst>
            <a:ext uri="{FF2B5EF4-FFF2-40B4-BE49-F238E27FC236}">
              <a16:creationId xmlns:a16="http://schemas.microsoft.com/office/drawing/2014/main" id="{1F4658AE-E7E5-4755-8C18-1D960EC2B18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6" name="Line 7">
          <a:extLst>
            <a:ext uri="{FF2B5EF4-FFF2-40B4-BE49-F238E27FC236}">
              <a16:creationId xmlns:a16="http://schemas.microsoft.com/office/drawing/2014/main" id="{ECDDC2DF-8409-44E3-A6AF-3D6016083D0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7" name="Line 7">
          <a:extLst>
            <a:ext uri="{FF2B5EF4-FFF2-40B4-BE49-F238E27FC236}">
              <a16:creationId xmlns:a16="http://schemas.microsoft.com/office/drawing/2014/main" id="{E63AB7FD-BC1E-45CB-8771-264C0888B59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8" name="Line 7">
          <a:extLst>
            <a:ext uri="{FF2B5EF4-FFF2-40B4-BE49-F238E27FC236}">
              <a16:creationId xmlns:a16="http://schemas.microsoft.com/office/drawing/2014/main" id="{244C0F02-ADB4-42DC-966A-326DFFF438B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79" name="Line 7">
          <a:extLst>
            <a:ext uri="{FF2B5EF4-FFF2-40B4-BE49-F238E27FC236}">
              <a16:creationId xmlns:a16="http://schemas.microsoft.com/office/drawing/2014/main" id="{C2A71411-7FB5-42CA-818D-5724E8B2498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0" name="Line 7">
          <a:extLst>
            <a:ext uri="{FF2B5EF4-FFF2-40B4-BE49-F238E27FC236}">
              <a16:creationId xmlns:a16="http://schemas.microsoft.com/office/drawing/2014/main" id="{434EAFF0-DCC1-459B-86FA-FBA01BEE5D5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1" name="Line 7">
          <a:extLst>
            <a:ext uri="{FF2B5EF4-FFF2-40B4-BE49-F238E27FC236}">
              <a16:creationId xmlns:a16="http://schemas.microsoft.com/office/drawing/2014/main" id="{125661B1-6BE0-487E-8E3F-46A2CF9B39A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82" name="Line 7">
          <a:extLst>
            <a:ext uri="{FF2B5EF4-FFF2-40B4-BE49-F238E27FC236}">
              <a16:creationId xmlns:a16="http://schemas.microsoft.com/office/drawing/2014/main" id="{EA838FB2-88F5-462D-AA7F-D44F80E46CD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3" name="Line 7">
          <a:extLst>
            <a:ext uri="{FF2B5EF4-FFF2-40B4-BE49-F238E27FC236}">
              <a16:creationId xmlns:a16="http://schemas.microsoft.com/office/drawing/2014/main" id="{3BFAC331-C6D4-497C-BAAD-19C3AD349071}"/>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4" name="Line 7">
          <a:extLst>
            <a:ext uri="{FF2B5EF4-FFF2-40B4-BE49-F238E27FC236}">
              <a16:creationId xmlns:a16="http://schemas.microsoft.com/office/drawing/2014/main" id="{B0FBC581-BDBB-493D-8099-753B3CFAECD2}"/>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85" name="Line 7">
          <a:extLst>
            <a:ext uri="{FF2B5EF4-FFF2-40B4-BE49-F238E27FC236}">
              <a16:creationId xmlns:a16="http://schemas.microsoft.com/office/drawing/2014/main" id="{2E547348-8A4E-4A1B-A25D-CF4094D5DF16}"/>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6" name="Line 7">
          <a:extLst>
            <a:ext uri="{FF2B5EF4-FFF2-40B4-BE49-F238E27FC236}">
              <a16:creationId xmlns:a16="http://schemas.microsoft.com/office/drawing/2014/main" id="{144A46DF-7479-4C46-914C-E80BC995CC9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7" name="Line 7">
          <a:extLst>
            <a:ext uri="{FF2B5EF4-FFF2-40B4-BE49-F238E27FC236}">
              <a16:creationId xmlns:a16="http://schemas.microsoft.com/office/drawing/2014/main" id="{92EC4156-47BF-483C-8945-D42CC17A76C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188" name="Line 7">
          <a:extLst>
            <a:ext uri="{FF2B5EF4-FFF2-40B4-BE49-F238E27FC236}">
              <a16:creationId xmlns:a16="http://schemas.microsoft.com/office/drawing/2014/main" id="{2F77CD89-3E14-4C6B-B614-814603884DD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89" name="Line 7">
          <a:extLst>
            <a:ext uri="{FF2B5EF4-FFF2-40B4-BE49-F238E27FC236}">
              <a16:creationId xmlns:a16="http://schemas.microsoft.com/office/drawing/2014/main" id="{102F22FE-47ED-460C-B231-2EE97363670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0" name="Line 7">
          <a:extLst>
            <a:ext uri="{FF2B5EF4-FFF2-40B4-BE49-F238E27FC236}">
              <a16:creationId xmlns:a16="http://schemas.microsoft.com/office/drawing/2014/main" id="{0F4101FD-C868-4C5A-A333-C964A46F844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191" name="Line 7">
          <a:extLst>
            <a:ext uri="{FF2B5EF4-FFF2-40B4-BE49-F238E27FC236}">
              <a16:creationId xmlns:a16="http://schemas.microsoft.com/office/drawing/2014/main" id="{1291F168-EA1C-4EDE-A617-B22E606E5C3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2" name="Line 7">
          <a:extLst>
            <a:ext uri="{FF2B5EF4-FFF2-40B4-BE49-F238E27FC236}">
              <a16:creationId xmlns:a16="http://schemas.microsoft.com/office/drawing/2014/main" id="{1527A74C-3725-4F7C-8980-B4C6E6E1F13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3" name="Line 7">
          <a:extLst>
            <a:ext uri="{FF2B5EF4-FFF2-40B4-BE49-F238E27FC236}">
              <a16:creationId xmlns:a16="http://schemas.microsoft.com/office/drawing/2014/main" id="{0F70C808-FA2E-435D-B188-DD719C9B42C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194" name="Line 7">
          <a:extLst>
            <a:ext uri="{FF2B5EF4-FFF2-40B4-BE49-F238E27FC236}">
              <a16:creationId xmlns:a16="http://schemas.microsoft.com/office/drawing/2014/main" id="{2A1CBB90-0946-4C4B-811A-D0E0B2F1FBD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5" name="Line 7">
          <a:extLst>
            <a:ext uri="{FF2B5EF4-FFF2-40B4-BE49-F238E27FC236}">
              <a16:creationId xmlns:a16="http://schemas.microsoft.com/office/drawing/2014/main" id="{62264869-0F23-4AC2-BE1D-33CECC3FB6CD}"/>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6" name="Line 7">
          <a:extLst>
            <a:ext uri="{FF2B5EF4-FFF2-40B4-BE49-F238E27FC236}">
              <a16:creationId xmlns:a16="http://schemas.microsoft.com/office/drawing/2014/main" id="{191A6F43-7074-4BC5-B090-6BE9727FD624}"/>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7" name="Line 7">
          <a:extLst>
            <a:ext uri="{FF2B5EF4-FFF2-40B4-BE49-F238E27FC236}">
              <a16:creationId xmlns:a16="http://schemas.microsoft.com/office/drawing/2014/main" id="{25950AA5-30AC-4876-B639-AED56FAB0937}"/>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8" name="Line 7">
          <a:extLst>
            <a:ext uri="{FF2B5EF4-FFF2-40B4-BE49-F238E27FC236}">
              <a16:creationId xmlns:a16="http://schemas.microsoft.com/office/drawing/2014/main" id="{DA65AF98-60B2-4877-B644-C1F5F46CC8A6}"/>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199" name="Line 7">
          <a:extLst>
            <a:ext uri="{FF2B5EF4-FFF2-40B4-BE49-F238E27FC236}">
              <a16:creationId xmlns:a16="http://schemas.microsoft.com/office/drawing/2014/main" id="{054DE1C5-F440-4C37-B386-6BE52B3591AE}"/>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163</xdr:row>
      <xdr:rowOff>0</xdr:rowOff>
    </xdr:from>
    <xdr:to>
      <xdr:col>3</xdr:col>
      <xdr:colOff>323850</xdr:colOff>
      <xdr:row>163</xdr:row>
      <xdr:rowOff>0</xdr:rowOff>
    </xdr:to>
    <xdr:sp macro="" textlink="">
      <xdr:nvSpPr>
        <xdr:cNvPr id="2200" name="Line 7">
          <a:extLst>
            <a:ext uri="{FF2B5EF4-FFF2-40B4-BE49-F238E27FC236}">
              <a16:creationId xmlns:a16="http://schemas.microsoft.com/office/drawing/2014/main" id="{D0D854BF-55F2-49C9-B485-BD255126478E}"/>
            </a:ext>
          </a:extLst>
        </xdr:cNvPr>
        <xdr:cNvSpPr>
          <a:spLocks noChangeShapeType="1"/>
        </xdr:cNvSpPr>
      </xdr:nvSpPr>
      <xdr:spPr bwMode="auto">
        <a:xfrm>
          <a:off x="87630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1" name="Line 7">
          <a:extLst>
            <a:ext uri="{FF2B5EF4-FFF2-40B4-BE49-F238E27FC236}">
              <a16:creationId xmlns:a16="http://schemas.microsoft.com/office/drawing/2014/main" id="{9A574513-C74B-4B52-A5D9-79A94A5D59C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2" name="Line 7">
          <a:extLst>
            <a:ext uri="{FF2B5EF4-FFF2-40B4-BE49-F238E27FC236}">
              <a16:creationId xmlns:a16="http://schemas.microsoft.com/office/drawing/2014/main" id="{443CC2AA-AFBE-4DC9-B1F4-741FE2D6F49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3" name="Line 7">
          <a:extLst>
            <a:ext uri="{FF2B5EF4-FFF2-40B4-BE49-F238E27FC236}">
              <a16:creationId xmlns:a16="http://schemas.microsoft.com/office/drawing/2014/main" id="{3851CF95-9006-492F-B9F4-B6A469CD194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4" name="Line 7">
          <a:extLst>
            <a:ext uri="{FF2B5EF4-FFF2-40B4-BE49-F238E27FC236}">
              <a16:creationId xmlns:a16="http://schemas.microsoft.com/office/drawing/2014/main" id="{F3266598-8FA2-4D72-9ED3-C75535BC706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5" name="Line 7">
          <a:extLst>
            <a:ext uri="{FF2B5EF4-FFF2-40B4-BE49-F238E27FC236}">
              <a16:creationId xmlns:a16="http://schemas.microsoft.com/office/drawing/2014/main" id="{3004406F-8976-4F73-BF0E-C093F86038B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206" name="Line 7">
          <a:extLst>
            <a:ext uri="{FF2B5EF4-FFF2-40B4-BE49-F238E27FC236}">
              <a16:creationId xmlns:a16="http://schemas.microsoft.com/office/drawing/2014/main" id="{53CE568D-B11D-4FF9-8E59-9E4CF49FA6F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7" name="Line 7">
          <a:extLst>
            <a:ext uri="{FF2B5EF4-FFF2-40B4-BE49-F238E27FC236}">
              <a16:creationId xmlns:a16="http://schemas.microsoft.com/office/drawing/2014/main" id="{D63F769F-09A0-4EFB-8D79-5AB48AA4F87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8" name="Line 7">
          <a:extLst>
            <a:ext uri="{FF2B5EF4-FFF2-40B4-BE49-F238E27FC236}">
              <a16:creationId xmlns:a16="http://schemas.microsoft.com/office/drawing/2014/main" id="{56F68ABF-04F3-4E32-991F-AA45A43F941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09" name="Line 7">
          <a:extLst>
            <a:ext uri="{FF2B5EF4-FFF2-40B4-BE49-F238E27FC236}">
              <a16:creationId xmlns:a16="http://schemas.microsoft.com/office/drawing/2014/main" id="{45E56247-41D7-4E56-8D03-F0A4B9005D9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0" name="Line 7">
          <a:extLst>
            <a:ext uri="{FF2B5EF4-FFF2-40B4-BE49-F238E27FC236}">
              <a16:creationId xmlns:a16="http://schemas.microsoft.com/office/drawing/2014/main" id="{F704B096-10F8-4A0A-9B78-1536B7FAE7BA}"/>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1" name="Line 7">
          <a:extLst>
            <a:ext uri="{FF2B5EF4-FFF2-40B4-BE49-F238E27FC236}">
              <a16:creationId xmlns:a16="http://schemas.microsoft.com/office/drawing/2014/main" id="{50E6EE79-AEE5-4D83-988D-F3183AA1139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2" name="Line 7">
          <a:extLst>
            <a:ext uri="{FF2B5EF4-FFF2-40B4-BE49-F238E27FC236}">
              <a16:creationId xmlns:a16="http://schemas.microsoft.com/office/drawing/2014/main" id="{A8DF6F4D-E195-44AA-B03D-139A23A03DC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3" name="Line 7">
          <a:extLst>
            <a:ext uri="{FF2B5EF4-FFF2-40B4-BE49-F238E27FC236}">
              <a16:creationId xmlns:a16="http://schemas.microsoft.com/office/drawing/2014/main" id="{D1361511-FFDC-49D7-92CE-197147F8DBB0}"/>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4" name="Line 7">
          <a:extLst>
            <a:ext uri="{FF2B5EF4-FFF2-40B4-BE49-F238E27FC236}">
              <a16:creationId xmlns:a16="http://schemas.microsoft.com/office/drawing/2014/main" id="{EC44AD3D-6EA1-4A00-9543-D04A80F7D2F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5" name="Line 7">
          <a:extLst>
            <a:ext uri="{FF2B5EF4-FFF2-40B4-BE49-F238E27FC236}">
              <a16:creationId xmlns:a16="http://schemas.microsoft.com/office/drawing/2014/main" id="{084B6D12-DDC3-449B-875C-33DBC631A78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6" name="Line 7">
          <a:extLst>
            <a:ext uri="{FF2B5EF4-FFF2-40B4-BE49-F238E27FC236}">
              <a16:creationId xmlns:a16="http://schemas.microsoft.com/office/drawing/2014/main" id="{8F0F384E-662A-4DA6-87B8-25DAAEFA3AC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7" name="Line 7">
          <a:extLst>
            <a:ext uri="{FF2B5EF4-FFF2-40B4-BE49-F238E27FC236}">
              <a16:creationId xmlns:a16="http://schemas.microsoft.com/office/drawing/2014/main" id="{6F61F5CE-FEDD-4960-9EF7-8823C2C45AD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8" name="Line 7">
          <a:extLst>
            <a:ext uri="{FF2B5EF4-FFF2-40B4-BE49-F238E27FC236}">
              <a16:creationId xmlns:a16="http://schemas.microsoft.com/office/drawing/2014/main" id="{1CB4212B-E20F-489E-88D8-ADE0C86BC8F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19" name="Line 7">
          <a:extLst>
            <a:ext uri="{FF2B5EF4-FFF2-40B4-BE49-F238E27FC236}">
              <a16:creationId xmlns:a16="http://schemas.microsoft.com/office/drawing/2014/main" id="{FB11B1DA-3F81-4D3F-8AC8-056E2E7085A5}"/>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0" name="Line 7">
          <a:extLst>
            <a:ext uri="{FF2B5EF4-FFF2-40B4-BE49-F238E27FC236}">
              <a16:creationId xmlns:a16="http://schemas.microsoft.com/office/drawing/2014/main" id="{83696168-032B-4A3D-8755-E79685F7690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1" name="Line 7">
          <a:extLst>
            <a:ext uri="{FF2B5EF4-FFF2-40B4-BE49-F238E27FC236}">
              <a16:creationId xmlns:a16="http://schemas.microsoft.com/office/drawing/2014/main" id="{A67345FF-F449-4AE4-99D1-299EF4A7DE3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2" name="Line 7">
          <a:extLst>
            <a:ext uri="{FF2B5EF4-FFF2-40B4-BE49-F238E27FC236}">
              <a16:creationId xmlns:a16="http://schemas.microsoft.com/office/drawing/2014/main" id="{8DBBDB35-5895-48DD-8DB0-3D3DBD9D091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3" name="Line 7">
          <a:extLst>
            <a:ext uri="{FF2B5EF4-FFF2-40B4-BE49-F238E27FC236}">
              <a16:creationId xmlns:a16="http://schemas.microsoft.com/office/drawing/2014/main" id="{3027E7D0-7C27-4EB9-AAA5-37A9336BFFC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4" name="Line 7">
          <a:extLst>
            <a:ext uri="{FF2B5EF4-FFF2-40B4-BE49-F238E27FC236}">
              <a16:creationId xmlns:a16="http://schemas.microsoft.com/office/drawing/2014/main" id="{BD694130-A983-45BA-9BB0-E039D21AFF8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5" name="Line 7">
          <a:extLst>
            <a:ext uri="{FF2B5EF4-FFF2-40B4-BE49-F238E27FC236}">
              <a16:creationId xmlns:a16="http://schemas.microsoft.com/office/drawing/2014/main" id="{A39E1E57-7201-4AF8-8632-16B3DD48462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6" name="Line 7">
          <a:extLst>
            <a:ext uri="{FF2B5EF4-FFF2-40B4-BE49-F238E27FC236}">
              <a16:creationId xmlns:a16="http://schemas.microsoft.com/office/drawing/2014/main" id="{23A3280E-87E6-4341-9816-A82A8FD83E8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7" name="Line 7">
          <a:extLst>
            <a:ext uri="{FF2B5EF4-FFF2-40B4-BE49-F238E27FC236}">
              <a16:creationId xmlns:a16="http://schemas.microsoft.com/office/drawing/2014/main" id="{2C5DCF3F-E197-4105-AC48-12229E67DEE4}"/>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8" name="Line 7">
          <a:extLst>
            <a:ext uri="{FF2B5EF4-FFF2-40B4-BE49-F238E27FC236}">
              <a16:creationId xmlns:a16="http://schemas.microsoft.com/office/drawing/2014/main" id="{8A1F508D-7FA3-4194-970E-85681C8D8B8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29" name="Line 7">
          <a:extLst>
            <a:ext uri="{FF2B5EF4-FFF2-40B4-BE49-F238E27FC236}">
              <a16:creationId xmlns:a16="http://schemas.microsoft.com/office/drawing/2014/main" id="{0B90CCBF-A92F-402C-8AB0-B36775D062C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0" name="Line 7">
          <a:extLst>
            <a:ext uri="{FF2B5EF4-FFF2-40B4-BE49-F238E27FC236}">
              <a16:creationId xmlns:a16="http://schemas.microsoft.com/office/drawing/2014/main" id="{0B446425-60B4-4FC5-8CC9-F23803E7E64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1" name="Line 7">
          <a:extLst>
            <a:ext uri="{FF2B5EF4-FFF2-40B4-BE49-F238E27FC236}">
              <a16:creationId xmlns:a16="http://schemas.microsoft.com/office/drawing/2014/main" id="{C2C54FE8-9EB1-49B0-9A5C-072C5D53A5E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2" name="Line 7">
          <a:extLst>
            <a:ext uri="{FF2B5EF4-FFF2-40B4-BE49-F238E27FC236}">
              <a16:creationId xmlns:a16="http://schemas.microsoft.com/office/drawing/2014/main" id="{6B84B477-4B59-4D4C-BD35-1E77C2A6BE2E}"/>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3" name="Line 7">
          <a:extLst>
            <a:ext uri="{FF2B5EF4-FFF2-40B4-BE49-F238E27FC236}">
              <a16:creationId xmlns:a16="http://schemas.microsoft.com/office/drawing/2014/main" id="{5906A585-AEBF-45BB-9687-7D8617D9F7F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4" name="Line 7">
          <a:extLst>
            <a:ext uri="{FF2B5EF4-FFF2-40B4-BE49-F238E27FC236}">
              <a16:creationId xmlns:a16="http://schemas.microsoft.com/office/drawing/2014/main" id="{AD44878B-46EA-42D3-BCCC-BCF1FA48CCE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5" name="Line 7">
          <a:extLst>
            <a:ext uri="{FF2B5EF4-FFF2-40B4-BE49-F238E27FC236}">
              <a16:creationId xmlns:a16="http://schemas.microsoft.com/office/drawing/2014/main" id="{488CF951-EF79-4CD9-9399-9F114A3E1E4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6" name="Line 7">
          <a:extLst>
            <a:ext uri="{FF2B5EF4-FFF2-40B4-BE49-F238E27FC236}">
              <a16:creationId xmlns:a16="http://schemas.microsoft.com/office/drawing/2014/main" id="{4352B52D-852A-4044-BA1D-236F8A6E98C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7" name="Line 7">
          <a:extLst>
            <a:ext uri="{FF2B5EF4-FFF2-40B4-BE49-F238E27FC236}">
              <a16:creationId xmlns:a16="http://schemas.microsoft.com/office/drawing/2014/main" id="{3E77AB8E-B359-418C-A222-8D1B5D91D79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8" name="Line 7">
          <a:extLst>
            <a:ext uri="{FF2B5EF4-FFF2-40B4-BE49-F238E27FC236}">
              <a16:creationId xmlns:a16="http://schemas.microsoft.com/office/drawing/2014/main" id="{EBC6CABD-651A-45F8-9D4C-8F9F24E1BE3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39" name="Line 7">
          <a:extLst>
            <a:ext uri="{FF2B5EF4-FFF2-40B4-BE49-F238E27FC236}">
              <a16:creationId xmlns:a16="http://schemas.microsoft.com/office/drawing/2014/main" id="{4F8B99D8-694D-460C-8463-15E9BA133CB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0" name="Line 7">
          <a:extLst>
            <a:ext uri="{FF2B5EF4-FFF2-40B4-BE49-F238E27FC236}">
              <a16:creationId xmlns:a16="http://schemas.microsoft.com/office/drawing/2014/main" id="{A8C3A96B-792C-4C5B-A150-1E0F0F102F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1" name="Line 7">
          <a:extLst>
            <a:ext uri="{FF2B5EF4-FFF2-40B4-BE49-F238E27FC236}">
              <a16:creationId xmlns:a16="http://schemas.microsoft.com/office/drawing/2014/main" id="{F264C661-1886-4F58-8B8B-AE081FE99C7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2" name="Line 7">
          <a:extLst>
            <a:ext uri="{FF2B5EF4-FFF2-40B4-BE49-F238E27FC236}">
              <a16:creationId xmlns:a16="http://schemas.microsoft.com/office/drawing/2014/main" id="{78ADBE03-31EC-414F-8D35-228E6718DC5C}"/>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3" name="Line 7">
          <a:extLst>
            <a:ext uri="{FF2B5EF4-FFF2-40B4-BE49-F238E27FC236}">
              <a16:creationId xmlns:a16="http://schemas.microsoft.com/office/drawing/2014/main" id="{9761CE04-01D6-4311-9C15-C4DEA158DBBA}"/>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4" name="Line 7">
          <a:extLst>
            <a:ext uri="{FF2B5EF4-FFF2-40B4-BE49-F238E27FC236}">
              <a16:creationId xmlns:a16="http://schemas.microsoft.com/office/drawing/2014/main" id="{9F20BF68-19F6-41A4-85F0-6C9207559C79}"/>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5" name="Line 7">
          <a:extLst>
            <a:ext uri="{FF2B5EF4-FFF2-40B4-BE49-F238E27FC236}">
              <a16:creationId xmlns:a16="http://schemas.microsoft.com/office/drawing/2014/main" id="{8C89462E-857F-437B-AC76-3681BA9E710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6" name="Line 7">
          <a:extLst>
            <a:ext uri="{FF2B5EF4-FFF2-40B4-BE49-F238E27FC236}">
              <a16:creationId xmlns:a16="http://schemas.microsoft.com/office/drawing/2014/main" id="{715C1E33-AFE4-4958-825D-68C39C92C0A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7" name="Line 7">
          <a:extLst>
            <a:ext uri="{FF2B5EF4-FFF2-40B4-BE49-F238E27FC236}">
              <a16:creationId xmlns:a16="http://schemas.microsoft.com/office/drawing/2014/main" id="{62C6CE7F-15F6-4CBC-9C5D-D78924526A4F}"/>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8" name="Line 7">
          <a:extLst>
            <a:ext uri="{FF2B5EF4-FFF2-40B4-BE49-F238E27FC236}">
              <a16:creationId xmlns:a16="http://schemas.microsoft.com/office/drawing/2014/main" id="{0DC38646-3E27-47AB-84C4-E1BECD768F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49" name="Line 7">
          <a:extLst>
            <a:ext uri="{FF2B5EF4-FFF2-40B4-BE49-F238E27FC236}">
              <a16:creationId xmlns:a16="http://schemas.microsoft.com/office/drawing/2014/main" id="{49CA25E2-1610-4573-B075-D0394D81D36D}"/>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0" name="Line 7">
          <a:extLst>
            <a:ext uri="{FF2B5EF4-FFF2-40B4-BE49-F238E27FC236}">
              <a16:creationId xmlns:a16="http://schemas.microsoft.com/office/drawing/2014/main" id="{A5A37D72-2922-4EFA-B8AC-023ABA0F2D4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1" name="Line 7">
          <a:extLst>
            <a:ext uri="{FF2B5EF4-FFF2-40B4-BE49-F238E27FC236}">
              <a16:creationId xmlns:a16="http://schemas.microsoft.com/office/drawing/2014/main" id="{80DFE8F3-45E8-4768-BAF6-0A8562379AFB}"/>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2" name="Line 7">
          <a:extLst>
            <a:ext uri="{FF2B5EF4-FFF2-40B4-BE49-F238E27FC236}">
              <a16:creationId xmlns:a16="http://schemas.microsoft.com/office/drawing/2014/main" id="{DCFF877D-977D-4E54-9E60-292D4395E4A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3" name="Line 7">
          <a:extLst>
            <a:ext uri="{FF2B5EF4-FFF2-40B4-BE49-F238E27FC236}">
              <a16:creationId xmlns:a16="http://schemas.microsoft.com/office/drawing/2014/main" id="{5D79CC28-07B8-46B8-B6ED-33FBEBB97CD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4" name="Line 7">
          <a:extLst>
            <a:ext uri="{FF2B5EF4-FFF2-40B4-BE49-F238E27FC236}">
              <a16:creationId xmlns:a16="http://schemas.microsoft.com/office/drawing/2014/main" id="{F55DBBCA-4DB2-4DAC-A949-EB613D910567}"/>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5" name="Line 7">
          <a:extLst>
            <a:ext uri="{FF2B5EF4-FFF2-40B4-BE49-F238E27FC236}">
              <a16:creationId xmlns:a16="http://schemas.microsoft.com/office/drawing/2014/main" id="{89233E95-445D-45C2-811E-DA7529D143A6}"/>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6" name="Line 7">
          <a:extLst>
            <a:ext uri="{FF2B5EF4-FFF2-40B4-BE49-F238E27FC236}">
              <a16:creationId xmlns:a16="http://schemas.microsoft.com/office/drawing/2014/main" id="{0CDBD418-D529-4306-9B1A-B05A0198B233}"/>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2257" name="Line 7">
          <a:extLst>
            <a:ext uri="{FF2B5EF4-FFF2-40B4-BE49-F238E27FC236}">
              <a16:creationId xmlns:a16="http://schemas.microsoft.com/office/drawing/2014/main" id="{DA7FD315-76D9-4D1B-B70B-1BC0011F50E1}"/>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8" name="Line 7">
          <a:extLst>
            <a:ext uri="{FF2B5EF4-FFF2-40B4-BE49-F238E27FC236}">
              <a16:creationId xmlns:a16="http://schemas.microsoft.com/office/drawing/2014/main" id="{4897AA36-3D01-4F0D-830A-84A2DC96F59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59" name="Line 7">
          <a:extLst>
            <a:ext uri="{FF2B5EF4-FFF2-40B4-BE49-F238E27FC236}">
              <a16:creationId xmlns:a16="http://schemas.microsoft.com/office/drawing/2014/main" id="{8A340CEF-3669-4074-8FDB-8A25ED6C2D3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0" name="Line 7">
          <a:extLst>
            <a:ext uri="{FF2B5EF4-FFF2-40B4-BE49-F238E27FC236}">
              <a16:creationId xmlns:a16="http://schemas.microsoft.com/office/drawing/2014/main" id="{4D341C25-B65C-4D13-AF70-B05BCA2F392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1" name="Line 7">
          <a:extLst>
            <a:ext uri="{FF2B5EF4-FFF2-40B4-BE49-F238E27FC236}">
              <a16:creationId xmlns:a16="http://schemas.microsoft.com/office/drawing/2014/main" id="{B12CA35B-EBF4-44FF-BE4E-29C35DDD92A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2" name="Line 7">
          <a:extLst>
            <a:ext uri="{FF2B5EF4-FFF2-40B4-BE49-F238E27FC236}">
              <a16:creationId xmlns:a16="http://schemas.microsoft.com/office/drawing/2014/main" id="{0A8FFD76-DA7B-416A-8DFB-CC4C1AB14CD0}"/>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263" name="Line 7">
          <a:extLst>
            <a:ext uri="{FF2B5EF4-FFF2-40B4-BE49-F238E27FC236}">
              <a16:creationId xmlns:a16="http://schemas.microsoft.com/office/drawing/2014/main" id="{FDDC9ECC-FBF7-4A36-AD3E-EC6203B49E2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4" name="Line 7">
          <a:extLst>
            <a:ext uri="{FF2B5EF4-FFF2-40B4-BE49-F238E27FC236}">
              <a16:creationId xmlns:a16="http://schemas.microsoft.com/office/drawing/2014/main" id="{87B19862-5DEE-4ED5-98C5-8148C78052F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5" name="Line 7">
          <a:extLst>
            <a:ext uri="{FF2B5EF4-FFF2-40B4-BE49-F238E27FC236}">
              <a16:creationId xmlns:a16="http://schemas.microsoft.com/office/drawing/2014/main" id="{A2DDD09B-4F61-4F08-BD93-F4A5DD0F09E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6" name="Line 7">
          <a:extLst>
            <a:ext uri="{FF2B5EF4-FFF2-40B4-BE49-F238E27FC236}">
              <a16:creationId xmlns:a16="http://schemas.microsoft.com/office/drawing/2014/main" id="{DD9E12C6-DD3E-45CE-BC9E-C4710567470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7" name="Line 7">
          <a:extLst>
            <a:ext uri="{FF2B5EF4-FFF2-40B4-BE49-F238E27FC236}">
              <a16:creationId xmlns:a16="http://schemas.microsoft.com/office/drawing/2014/main" id="{2BB3CF9C-8533-4967-8361-CBCD1C0B4E2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8" name="Line 7">
          <a:extLst>
            <a:ext uri="{FF2B5EF4-FFF2-40B4-BE49-F238E27FC236}">
              <a16:creationId xmlns:a16="http://schemas.microsoft.com/office/drawing/2014/main" id="{7004FF70-15F3-47D0-AB61-6974575873B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69" name="Line 7">
          <a:extLst>
            <a:ext uri="{FF2B5EF4-FFF2-40B4-BE49-F238E27FC236}">
              <a16:creationId xmlns:a16="http://schemas.microsoft.com/office/drawing/2014/main" id="{7CD918DF-9B91-4E2D-8413-77BBA968FA7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0" name="Line 7">
          <a:extLst>
            <a:ext uri="{FF2B5EF4-FFF2-40B4-BE49-F238E27FC236}">
              <a16:creationId xmlns:a16="http://schemas.microsoft.com/office/drawing/2014/main" id="{C8D6A366-82C9-403E-9A1B-38850432B28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1" name="Line 7">
          <a:extLst>
            <a:ext uri="{FF2B5EF4-FFF2-40B4-BE49-F238E27FC236}">
              <a16:creationId xmlns:a16="http://schemas.microsoft.com/office/drawing/2014/main" id="{970D2FAB-96BF-469B-B9EB-3FA68057733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2" name="Line 7">
          <a:extLst>
            <a:ext uri="{FF2B5EF4-FFF2-40B4-BE49-F238E27FC236}">
              <a16:creationId xmlns:a16="http://schemas.microsoft.com/office/drawing/2014/main" id="{AB33B1A4-71E4-4FBB-A9DF-330987FBE83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3" name="Line 7">
          <a:extLst>
            <a:ext uri="{FF2B5EF4-FFF2-40B4-BE49-F238E27FC236}">
              <a16:creationId xmlns:a16="http://schemas.microsoft.com/office/drawing/2014/main" id="{5D545434-435E-4211-B11D-24FA68CB2F4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4" name="Line 7">
          <a:extLst>
            <a:ext uri="{FF2B5EF4-FFF2-40B4-BE49-F238E27FC236}">
              <a16:creationId xmlns:a16="http://schemas.microsoft.com/office/drawing/2014/main" id="{545DDBC2-659B-4F7A-8459-0CB4215FA44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5" name="Line 7">
          <a:extLst>
            <a:ext uri="{FF2B5EF4-FFF2-40B4-BE49-F238E27FC236}">
              <a16:creationId xmlns:a16="http://schemas.microsoft.com/office/drawing/2014/main" id="{F6920E8C-C0E0-42B8-A92C-C94C3F05C5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6" name="Line 7">
          <a:extLst>
            <a:ext uri="{FF2B5EF4-FFF2-40B4-BE49-F238E27FC236}">
              <a16:creationId xmlns:a16="http://schemas.microsoft.com/office/drawing/2014/main" id="{48B46763-85CE-4630-BDE2-B0E7414F794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7" name="Line 7">
          <a:extLst>
            <a:ext uri="{FF2B5EF4-FFF2-40B4-BE49-F238E27FC236}">
              <a16:creationId xmlns:a16="http://schemas.microsoft.com/office/drawing/2014/main" id="{2BF1B05C-82AE-4795-B86E-D79E30DDB54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8" name="Line 7">
          <a:extLst>
            <a:ext uri="{FF2B5EF4-FFF2-40B4-BE49-F238E27FC236}">
              <a16:creationId xmlns:a16="http://schemas.microsoft.com/office/drawing/2014/main" id="{FFA5BED7-F110-4C14-AB7F-EEF3F3B5E6F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79" name="Line 7">
          <a:extLst>
            <a:ext uri="{FF2B5EF4-FFF2-40B4-BE49-F238E27FC236}">
              <a16:creationId xmlns:a16="http://schemas.microsoft.com/office/drawing/2014/main" id="{2E819706-1FB7-4C7B-881A-6DD09CB75D3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0" name="Line 7">
          <a:extLst>
            <a:ext uri="{FF2B5EF4-FFF2-40B4-BE49-F238E27FC236}">
              <a16:creationId xmlns:a16="http://schemas.microsoft.com/office/drawing/2014/main" id="{FA8751C3-8277-4372-9C83-55C26917668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1" name="Line 7">
          <a:extLst>
            <a:ext uri="{FF2B5EF4-FFF2-40B4-BE49-F238E27FC236}">
              <a16:creationId xmlns:a16="http://schemas.microsoft.com/office/drawing/2014/main" id="{60B75CD5-1588-42AF-B1DF-FF30252E7ED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2" name="Line 7">
          <a:extLst>
            <a:ext uri="{FF2B5EF4-FFF2-40B4-BE49-F238E27FC236}">
              <a16:creationId xmlns:a16="http://schemas.microsoft.com/office/drawing/2014/main" id="{B9222EF3-3EDC-4D6C-891F-E83D413BC00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3" name="Line 7">
          <a:extLst>
            <a:ext uri="{FF2B5EF4-FFF2-40B4-BE49-F238E27FC236}">
              <a16:creationId xmlns:a16="http://schemas.microsoft.com/office/drawing/2014/main" id="{4DC0BF36-0B9E-4673-A4F0-7A45CB607F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4" name="Line 7">
          <a:extLst>
            <a:ext uri="{FF2B5EF4-FFF2-40B4-BE49-F238E27FC236}">
              <a16:creationId xmlns:a16="http://schemas.microsoft.com/office/drawing/2014/main" id="{033EB0C8-18A7-4FEB-87B3-F7D85400BCA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5" name="Line 7">
          <a:extLst>
            <a:ext uri="{FF2B5EF4-FFF2-40B4-BE49-F238E27FC236}">
              <a16:creationId xmlns:a16="http://schemas.microsoft.com/office/drawing/2014/main" id="{9CD6B7EF-76C6-445A-88FB-56FCC148104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6" name="Line 7">
          <a:extLst>
            <a:ext uri="{FF2B5EF4-FFF2-40B4-BE49-F238E27FC236}">
              <a16:creationId xmlns:a16="http://schemas.microsoft.com/office/drawing/2014/main" id="{64EE60EF-570F-447D-ABBD-D99D5C8C295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7" name="Line 7">
          <a:extLst>
            <a:ext uri="{FF2B5EF4-FFF2-40B4-BE49-F238E27FC236}">
              <a16:creationId xmlns:a16="http://schemas.microsoft.com/office/drawing/2014/main" id="{34A2DC02-B8BE-48D6-9E23-675610B5FBF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8" name="Line 7">
          <a:extLst>
            <a:ext uri="{FF2B5EF4-FFF2-40B4-BE49-F238E27FC236}">
              <a16:creationId xmlns:a16="http://schemas.microsoft.com/office/drawing/2014/main" id="{2A172A87-A7E8-4184-82A4-1017050F248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89" name="Line 7">
          <a:extLst>
            <a:ext uri="{FF2B5EF4-FFF2-40B4-BE49-F238E27FC236}">
              <a16:creationId xmlns:a16="http://schemas.microsoft.com/office/drawing/2014/main" id="{977F558C-1F08-4558-974F-51B1314DBE3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0" name="Line 7">
          <a:extLst>
            <a:ext uri="{FF2B5EF4-FFF2-40B4-BE49-F238E27FC236}">
              <a16:creationId xmlns:a16="http://schemas.microsoft.com/office/drawing/2014/main" id="{E0517B09-9959-44EB-AEB9-BDC4202D8FF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1" name="Line 7">
          <a:extLst>
            <a:ext uri="{FF2B5EF4-FFF2-40B4-BE49-F238E27FC236}">
              <a16:creationId xmlns:a16="http://schemas.microsoft.com/office/drawing/2014/main" id="{3A930D62-9106-4F12-B969-8AB65503000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2" name="Line 7">
          <a:extLst>
            <a:ext uri="{FF2B5EF4-FFF2-40B4-BE49-F238E27FC236}">
              <a16:creationId xmlns:a16="http://schemas.microsoft.com/office/drawing/2014/main" id="{9EC4B407-8DE8-48FA-BF1B-9DE1889D2E8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3" name="Line 7">
          <a:extLst>
            <a:ext uri="{FF2B5EF4-FFF2-40B4-BE49-F238E27FC236}">
              <a16:creationId xmlns:a16="http://schemas.microsoft.com/office/drawing/2014/main" id="{306E9B44-23C6-4BF9-88C4-3EA80A4F394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4" name="Line 7">
          <a:extLst>
            <a:ext uri="{FF2B5EF4-FFF2-40B4-BE49-F238E27FC236}">
              <a16:creationId xmlns:a16="http://schemas.microsoft.com/office/drawing/2014/main" id="{7B771E79-B39F-4AFC-A059-806F40F3D15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5" name="Line 7">
          <a:extLst>
            <a:ext uri="{FF2B5EF4-FFF2-40B4-BE49-F238E27FC236}">
              <a16:creationId xmlns:a16="http://schemas.microsoft.com/office/drawing/2014/main" id="{B37035B6-8548-407E-AB84-AAF97C34C1A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6" name="Line 7">
          <a:extLst>
            <a:ext uri="{FF2B5EF4-FFF2-40B4-BE49-F238E27FC236}">
              <a16:creationId xmlns:a16="http://schemas.microsoft.com/office/drawing/2014/main" id="{359758F9-9611-4168-8B4C-CF934168AD6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7" name="Line 7">
          <a:extLst>
            <a:ext uri="{FF2B5EF4-FFF2-40B4-BE49-F238E27FC236}">
              <a16:creationId xmlns:a16="http://schemas.microsoft.com/office/drawing/2014/main" id="{D3860EAC-24BD-4A69-AAB4-50C315702D9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8" name="Line 7">
          <a:extLst>
            <a:ext uri="{FF2B5EF4-FFF2-40B4-BE49-F238E27FC236}">
              <a16:creationId xmlns:a16="http://schemas.microsoft.com/office/drawing/2014/main" id="{AA38044A-99D8-47B4-BCF1-99483E02DD8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299" name="Line 7">
          <a:extLst>
            <a:ext uri="{FF2B5EF4-FFF2-40B4-BE49-F238E27FC236}">
              <a16:creationId xmlns:a16="http://schemas.microsoft.com/office/drawing/2014/main" id="{021C6C5E-0F8D-41BC-98E5-F2069B6A58E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0" name="Line 7">
          <a:extLst>
            <a:ext uri="{FF2B5EF4-FFF2-40B4-BE49-F238E27FC236}">
              <a16:creationId xmlns:a16="http://schemas.microsoft.com/office/drawing/2014/main" id="{2653B80A-2FD1-4675-8ACD-A534091FE7E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1" name="Line 7">
          <a:extLst>
            <a:ext uri="{FF2B5EF4-FFF2-40B4-BE49-F238E27FC236}">
              <a16:creationId xmlns:a16="http://schemas.microsoft.com/office/drawing/2014/main" id="{7CDA4C08-4421-46FD-9A57-CA1FDB57EEC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2" name="Line 7">
          <a:extLst>
            <a:ext uri="{FF2B5EF4-FFF2-40B4-BE49-F238E27FC236}">
              <a16:creationId xmlns:a16="http://schemas.microsoft.com/office/drawing/2014/main" id="{256D3741-D312-4FC2-9293-3C967CA54F5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3" name="Line 7">
          <a:extLst>
            <a:ext uri="{FF2B5EF4-FFF2-40B4-BE49-F238E27FC236}">
              <a16:creationId xmlns:a16="http://schemas.microsoft.com/office/drawing/2014/main" id="{97026556-F605-4A88-AEF6-D8D94504328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4" name="Line 7">
          <a:extLst>
            <a:ext uri="{FF2B5EF4-FFF2-40B4-BE49-F238E27FC236}">
              <a16:creationId xmlns:a16="http://schemas.microsoft.com/office/drawing/2014/main" id="{18996115-BFCA-498A-BA62-0B04C9ABB6F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5" name="Line 7">
          <a:extLst>
            <a:ext uri="{FF2B5EF4-FFF2-40B4-BE49-F238E27FC236}">
              <a16:creationId xmlns:a16="http://schemas.microsoft.com/office/drawing/2014/main" id="{7DC4385C-3842-4161-866B-333C990D2DB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6" name="Line 7">
          <a:extLst>
            <a:ext uri="{FF2B5EF4-FFF2-40B4-BE49-F238E27FC236}">
              <a16:creationId xmlns:a16="http://schemas.microsoft.com/office/drawing/2014/main" id="{E4F2856E-3B88-4BB3-8982-765E6CC6BE6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7" name="Line 7">
          <a:extLst>
            <a:ext uri="{FF2B5EF4-FFF2-40B4-BE49-F238E27FC236}">
              <a16:creationId xmlns:a16="http://schemas.microsoft.com/office/drawing/2014/main" id="{F2464911-37AC-459B-969B-5B84C27AB18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8" name="Line 7">
          <a:extLst>
            <a:ext uri="{FF2B5EF4-FFF2-40B4-BE49-F238E27FC236}">
              <a16:creationId xmlns:a16="http://schemas.microsoft.com/office/drawing/2014/main" id="{49A80D32-998C-42C2-99E9-9BBE2CC2C37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09" name="Line 7">
          <a:extLst>
            <a:ext uri="{FF2B5EF4-FFF2-40B4-BE49-F238E27FC236}">
              <a16:creationId xmlns:a16="http://schemas.microsoft.com/office/drawing/2014/main" id="{0C5C5C1C-94FA-4C6E-A8AD-2BDF640FCDA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0" name="Line 7">
          <a:extLst>
            <a:ext uri="{FF2B5EF4-FFF2-40B4-BE49-F238E27FC236}">
              <a16:creationId xmlns:a16="http://schemas.microsoft.com/office/drawing/2014/main" id="{10F37E8E-6BE8-4D2D-A322-3BA36DBA287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1" name="Line 7">
          <a:extLst>
            <a:ext uri="{FF2B5EF4-FFF2-40B4-BE49-F238E27FC236}">
              <a16:creationId xmlns:a16="http://schemas.microsoft.com/office/drawing/2014/main" id="{750AE316-C626-47CF-8F19-449B9046846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2" name="Line 7">
          <a:extLst>
            <a:ext uri="{FF2B5EF4-FFF2-40B4-BE49-F238E27FC236}">
              <a16:creationId xmlns:a16="http://schemas.microsoft.com/office/drawing/2014/main" id="{CDDE8E43-0B92-4E5A-82AD-A0F1C118AE0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3" name="Line 7">
          <a:extLst>
            <a:ext uri="{FF2B5EF4-FFF2-40B4-BE49-F238E27FC236}">
              <a16:creationId xmlns:a16="http://schemas.microsoft.com/office/drawing/2014/main" id="{CF326F97-E3A1-4E20-A35E-40C8DEFF461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4" name="Line 7">
          <a:extLst>
            <a:ext uri="{FF2B5EF4-FFF2-40B4-BE49-F238E27FC236}">
              <a16:creationId xmlns:a16="http://schemas.microsoft.com/office/drawing/2014/main" id="{FF33F29C-CBD4-4AA3-94ED-D195074FE2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5" name="Line 7">
          <a:extLst>
            <a:ext uri="{FF2B5EF4-FFF2-40B4-BE49-F238E27FC236}">
              <a16:creationId xmlns:a16="http://schemas.microsoft.com/office/drawing/2014/main" id="{0E590FEF-9BF1-42A3-85AA-612A8848E90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6" name="Line 7">
          <a:extLst>
            <a:ext uri="{FF2B5EF4-FFF2-40B4-BE49-F238E27FC236}">
              <a16:creationId xmlns:a16="http://schemas.microsoft.com/office/drawing/2014/main" id="{749A1ED0-9C16-40E7-88B6-DF13D411ABC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7" name="Line 7">
          <a:extLst>
            <a:ext uri="{FF2B5EF4-FFF2-40B4-BE49-F238E27FC236}">
              <a16:creationId xmlns:a16="http://schemas.microsoft.com/office/drawing/2014/main" id="{175C92D8-A2F3-426F-9A0A-D2F6EBF459C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18" name="Line 7">
          <a:extLst>
            <a:ext uri="{FF2B5EF4-FFF2-40B4-BE49-F238E27FC236}">
              <a16:creationId xmlns:a16="http://schemas.microsoft.com/office/drawing/2014/main" id="{234D7F72-E087-4510-8D3B-DDA5C9C1019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19" name="Line 7">
          <a:extLst>
            <a:ext uri="{FF2B5EF4-FFF2-40B4-BE49-F238E27FC236}">
              <a16:creationId xmlns:a16="http://schemas.microsoft.com/office/drawing/2014/main" id="{DB419A74-ABC9-47B9-9044-C5B8239A238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20" name="Line 7">
          <a:extLst>
            <a:ext uri="{FF2B5EF4-FFF2-40B4-BE49-F238E27FC236}">
              <a16:creationId xmlns:a16="http://schemas.microsoft.com/office/drawing/2014/main" id="{41BDA803-4954-4116-BAB6-C3385A06918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181</xdr:row>
      <xdr:rowOff>0</xdr:rowOff>
    </xdr:from>
    <xdr:to>
      <xdr:col>7</xdr:col>
      <xdr:colOff>323850</xdr:colOff>
      <xdr:row>181</xdr:row>
      <xdr:rowOff>0</xdr:rowOff>
    </xdr:to>
    <xdr:sp macro="" textlink="">
      <xdr:nvSpPr>
        <xdr:cNvPr id="2321" name="Line 7">
          <a:extLst>
            <a:ext uri="{FF2B5EF4-FFF2-40B4-BE49-F238E27FC236}">
              <a16:creationId xmlns:a16="http://schemas.microsoft.com/office/drawing/2014/main" id="{178E1481-DC00-4FD9-8356-FFB5E7A3F63C}"/>
            </a:ext>
          </a:extLst>
        </xdr:cNvPr>
        <xdr:cNvSpPr>
          <a:spLocks noChangeShapeType="1"/>
        </xdr:cNvSpPr>
      </xdr:nvSpPr>
      <xdr:spPr bwMode="auto">
        <a:xfrm>
          <a:off x="37147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2" name="Line 7">
          <a:extLst>
            <a:ext uri="{FF2B5EF4-FFF2-40B4-BE49-F238E27FC236}">
              <a16:creationId xmlns:a16="http://schemas.microsoft.com/office/drawing/2014/main" id="{98B0AD38-FFEA-4AB0-ADEE-24F2699E4F6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3" name="Line 7">
          <a:extLst>
            <a:ext uri="{FF2B5EF4-FFF2-40B4-BE49-F238E27FC236}">
              <a16:creationId xmlns:a16="http://schemas.microsoft.com/office/drawing/2014/main" id="{48DD2331-0276-408B-A06A-0A65DC4C27F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4" name="Line 7">
          <a:extLst>
            <a:ext uri="{FF2B5EF4-FFF2-40B4-BE49-F238E27FC236}">
              <a16:creationId xmlns:a16="http://schemas.microsoft.com/office/drawing/2014/main" id="{FCB404B8-8B7A-41BF-8524-E4ED8BCABA4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5" name="Line 7">
          <a:extLst>
            <a:ext uri="{FF2B5EF4-FFF2-40B4-BE49-F238E27FC236}">
              <a16:creationId xmlns:a16="http://schemas.microsoft.com/office/drawing/2014/main" id="{822DA3B5-4035-42BF-9BE3-2BEB536468C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26" name="Line 7">
          <a:extLst>
            <a:ext uri="{FF2B5EF4-FFF2-40B4-BE49-F238E27FC236}">
              <a16:creationId xmlns:a16="http://schemas.microsoft.com/office/drawing/2014/main" id="{8500603F-BE05-4823-A843-E5FDACAB28A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7" name="Line 7">
          <a:extLst>
            <a:ext uri="{FF2B5EF4-FFF2-40B4-BE49-F238E27FC236}">
              <a16:creationId xmlns:a16="http://schemas.microsoft.com/office/drawing/2014/main" id="{E43F6EC2-365F-47A6-B1EC-8631566BDE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8" name="Line 7">
          <a:extLst>
            <a:ext uri="{FF2B5EF4-FFF2-40B4-BE49-F238E27FC236}">
              <a16:creationId xmlns:a16="http://schemas.microsoft.com/office/drawing/2014/main" id="{BC62B111-BD88-4AC6-B4F8-246FFCE7570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29" name="Line 7">
          <a:extLst>
            <a:ext uri="{FF2B5EF4-FFF2-40B4-BE49-F238E27FC236}">
              <a16:creationId xmlns:a16="http://schemas.microsoft.com/office/drawing/2014/main" id="{AAC4A93A-5B3F-4831-897F-EFA12BFF31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0" name="Line 7">
          <a:extLst>
            <a:ext uri="{FF2B5EF4-FFF2-40B4-BE49-F238E27FC236}">
              <a16:creationId xmlns:a16="http://schemas.microsoft.com/office/drawing/2014/main" id="{251C244F-C995-487E-B0FA-8414DD06ED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1" name="Line 7">
          <a:extLst>
            <a:ext uri="{FF2B5EF4-FFF2-40B4-BE49-F238E27FC236}">
              <a16:creationId xmlns:a16="http://schemas.microsoft.com/office/drawing/2014/main" id="{B4FFC511-72E5-4E43-9407-4C1C70A2FDD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2" name="Line 7">
          <a:extLst>
            <a:ext uri="{FF2B5EF4-FFF2-40B4-BE49-F238E27FC236}">
              <a16:creationId xmlns:a16="http://schemas.microsoft.com/office/drawing/2014/main" id="{86E6B951-60AF-4472-B84C-57B83EED542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3" name="Line 7">
          <a:extLst>
            <a:ext uri="{FF2B5EF4-FFF2-40B4-BE49-F238E27FC236}">
              <a16:creationId xmlns:a16="http://schemas.microsoft.com/office/drawing/2014/main" id="{5388818F-610B-4DA6-AB35-7FE0E255DAF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4" name="Line 7">
          <a:extLst>
            <a:ext uri="{FF2B5EF4-FFF2-40B4-BE49-F238E27FC236}">
              <a16:creationId xmlns:a16="http://schemas.microsoft.com/office/drawing/2014/main" id="{C0B825F2-1C4A-4271-90BE-CBEDDAF58E3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5" name="Line 7">
          <a:extLst>
            <a:ext uri="{FF2B5EF4-FFF2-40B4-BE49-F238E27FC236}">
              <a16:creationId xmlns:a16="http://schemas.microsoft.com/office/drawing/2014/main" id="{5D38F4FA-C7CC-4AAA-B144-7F9A940141A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6" name="Line 7">
          <a:extLst>
            <a:ext uri="{FF2B5EF4-FFF2-40B4-BE49-F238E27FC236}">
              <a16:creationId xmlns:a16="http://schemas.microsoft.com/office/drawing/2014/main" id="{49D83ADE-B81D-44AD-9417-2F9A8BF10D1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37" name="Line 7">
          <a:extLst>
            <a:ext uri="{FF2B5EF4-FFF2-40B4-BE49-F238E27FC236}">
              <a16:creationId xmlns:a16="http://schemas.microsoft.com/office/drawing/2014/main" id="{EEBA0F21-C469-4317-81F7-8DB1A09F842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8" name="Line 7">
          <a:extLst>
            <a:ext uri="{FF2B5EF4-FFF2-40B4-BE49-F238E27FC236}">
              <a16:creationId xmlns:a16="http://schemas.microsoft.com/office/drawing/2014/main" id="{9F4464D7-DDC1-493C-A50C-0FA9897D2BF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39" name="Line 7">
          <a:extLst>
            <a:ext uri="{FF2B5EF4-FFF2-40B4-BE49-F238E27FC236}">
              <a16:creationId xmlns:a16="http://schemas.microsoft.com/office/drawing/2014/main" id="{22E3631E-F6B9-435C-971B-13F1AAFD1E8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0" name="Line 7">
          <a:extLst>
            <a:ext uri="{FF2B5EF4-FFF2-40B4-BE49-F238E27FC236}">
              <a16:creationId xmlns:a16="http://schemas.microsoft.com/office/drawing/2014/main" id="{DCF4FBBE-20CA-480B-92F0-1FBC9715CC4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1" name="Line 7">
          <a:extLst>
            <a:ext uri="{FF2B5EF4-FFF2-40B4-BE49-F238E27FC236}">
              <a16:creationId xmlns:a16="http://schemas.microsoft.com/office/drawing/2014/main" id="{BCC6A643-F25D-404F-BDEF-EF80DF8F152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2" name="Line 7">
          <a:extLst>
            <a:ext uri="{FF2B5EF4-FFF2-40B4-BE49-F238E27FC236}">
              <a16:creationId xmlns:a16="http://schemas.microsoft.com/office/drawing/2014/main" id="{F4F7FC23-39AC-4553-8DE9-A9C81BDE905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3" name="Line 7">
          <a:extLst>
            <a:ext uri="{FF2B5EF4-FFF2-40B4-BE49-F238E27FC236}">
              <a16:creationId xmlns:a16="http://schemas.microsoft.com/office/drawing/2014/main" id="{142A11EA-3D65-4CFF-9E2F-23B03E6443D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4" name="Line 7">
          <a:extLst>
            <a:ext uri="{FF2B5EF4-FFF2-40B4-BE49-F238E27FC236}">
              <a16:creationId xmlns:a16="http://schemas.microsoft.com/office/drawing/2014/main" id="{F024819B-E152-40FA-BAD1-8D247183901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5" name="Line 7">
          <a:extLst>
            <a:ext uri="{FF2B5EF4-FFF2-40B4-BE49-F238E27FC236}">
              <a16:creationId xmlns:a16="http://schemas.microsoft.com/office/drawing/2014/main" id="{61496C61-761A-49C1-BC7F-9239F6B3307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2346" name="Line 7">
          <a:extLst>
            <a:ext uri="{FF2B5EF4-FFF2-40B4-BE49-F238E27FC236}">
              <a16:creationId xmlns:a16="http://schemas.microsoft.com/office/drawing/2014/main" id="{D8AD7AAC-ADC7-40C1-859E-D5B57017BD4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7" name="Line 7">
          <a:extLst>
            <a:ext uri="{FF2B5EF4-FFF2-40B4-BE49-F238E27FC236}">
              <a16:creationId xmlns:a16="http://schemas.microsoft.com/office/drawing/2014/main" id="{2A9E221E-AEDC-4779-AA96-3F602E5DB3A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8" name="Line 7">
          <a:extLst>
            <a:ext uri="{FF2B5EF4-FFF2-40B4-BE49-F238E27FC236}">
              <a16:creationId xmlns:a16="http://schemas.microsoft.com/office/drawing/2014/main" id="{AB37ECF0-0703-4653-BE3B-7D6A107DFF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49" name="Line 7">
          <a:extLst>
            <a:ext uri="{FF2B5EF4-FFF2-40B4-BE49-F238E27FC236}">
              <a16:creationId xmlns:a16="http://schemas.microsoft.com/office/drawing/2014/main" id="{3517399B-F5FD-447F-A13E-1305E28AA37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0" name="Line 7">
          <a:extLst>
            <a:ext uri="{FF2B5EF4-FFF2-40B4-BE49-F238E27FC236}">
              <a16:creationId xmlns:a16="http://schemas.microsoft.com/office/drawing/2014/main" id="{2BE3CAF3-0C3C-432E-A9BD-B52ED86CCBA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1" name="Line 7">
          <a:extLst>
            <a:ext uri="{FF2B5EF4-FFF2-40B4-BE49-F238E27FC236}">
              <a16:creationId xmlns:a16="http://schemas.microsoft.com/office/drawing/2014/main" id="{E04083D4-8DB1-485B-BEF6-43BC9C8C6A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352" name="Line 7">
          <a:extLst>
            <a:ext uri="{FF2B5EF4-FFF2-40B4-BE49-F238E27FC236}">
              <a16:creationId xmlns:a16="http://schemas.microsoft.com/office/drawing/2014/main" id="{77498505-1E49-41F2-A223-2628D58F065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3" name="Line 7">
          <a:extLst>
            <a:ext uri="{FF2B5EF4-FFF2-40B4-BE49-F238E27FC236}">
              <a16:creationId xmlns:a16="http://schemas.microsoft.com/office/drawing/2014/main" id="{7643D92E-0FE4-48B6-8E41-04BFC5D5C6E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4" name="Line 7">
          <a:extLst>
            <a:ext uri="{FF2B5EF4-FFF2-40B4-BE49-F238E27FC236}">
              <a16:creationId xmlns:a16="http://schemas.microsoft.com/office/drawing/2014/main" id="{4F99FE7D-68C6-4D0C-B60A-DBA716BEBD5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5" name="Line 7">
          <a:extLst>
            <a:ext uri="{FF2B5EF4-FFF2-40B4-BE49-F238E27FC236}">
              <a16:creationId xmlns:a16="http://schemas.microsoft.com/office/drawing/2014/main" id="{AFD825DB-F24A-4734-BAC7-52F9A69004C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6" name="Line 7">
          <a:extLst>
            <a:ext uri="{FF2B5EF4-FFF2-40B4-BE49-F238E27FC236}">
              <a16:creationId xmlns:a16="http://schemas.microsoft.com/office/drawing/2014/main" id="{26AF670C-4F4B-44B8-B2B2-9D479AC7776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7" name="Line 7">
          <a:extLst>
            <a:ext uri="{FF2B5EF4-FFF2-40B4-BE49-F238E27FC236}">
              <a16:creationId xmlns:a16="http://schemas.microsoft.com/office/drawing/2014/main" id="{19284FAA-1E5F-4204-A6BE-F43E672A7B9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8" name="Line 7">
          <a:extLst>
            <a:ext uri="{FF2B5EF4-FFF2-40B4-BE49-F238E27FC236}">
              <a16:creationId xmlns:a16="http://schemas.microsoft.com/office/drawing/2014/main" id="{350C8C55-60B0-4A1F-925C-174A7E71963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59" name="Line 7">
          <a:extLst>
            <a:ext uri="{FF2B5EF4-FFF2-40B4-BE49-F238E27FC236}">
              <a16:creationId xmlns:a16="http://schemas.microsoft.com/office/drawing/2014/main" id="{2E995965-3693-4E99-9DDE-7329AEBEEDF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0" name="Line 7">
          <a:extLst>
            <a:ext uri="{FF2B5EF4-FFF2-40B4-BE49-F238E27FC236}">
              <a16:creationId xmlns:a16="http://schemas.microsoft.com/office/drawing/2014/main" id="{14A13056-A5B1-4358-B77E-7B4E08D821A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1" name="Line 7">
          <a:extLst>
            <a:ext uri="{FF2B5EF4-FFF2-40B4-BE49-F238E27FC236}">
              <a16:creationId xmlns:a16="http://schemas.microsoft.com/office/drawing/2014/main" id="{90BD60F9-CFC4-4C4A-AE0E-9753A46DADC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2" name="Line 7">
          <a:extLst>
            <a:ext uri="{FF2B5EF4-FFF2-40B4-BE49-F238E27FC236}">
              <a16:creationId xmlns:a16="http://schemas.microsoft.com/office/drawing/2014/main" id="{06D3D040-253F-4948-8C23-901ECFAC009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3" name="Line 7">
          <a:extLst>
            <a:ext uri="{FF2B5EF4-FFF2-40B4-BE49-F238E27FC236}">
              <a16:creationId xmlns:a16="http://schemas.microsoft.com/office/drawing/2014/main" id="{776F8E30-2A27-4DF7-8005-23E986D2DE7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4" name="Line 7">
          <a:extLst>
            <a:ext uri="{FF2B5EF4-FFF2-40B4-BE49-F238E27FC236}">
              <a16:creationId xmlns:a16="http://schemas.microsoft.com/office/drawing/2014/main" id="{181673FF-E7D0-4CDC-8B24-3DB7000AF34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365" name="Line 7">
          <a:extLst>
            <a:ext uri="{FF2B5EF4-FFF2-40B4-BE49-F238E27FC236}">
              <a16:creationId xmlns:a16="http://schemas.microsoft.com/office/drawing/2014/main" id="{493B9243-7BCD-425C-A3B2-929E3E4DCDF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6" name="Line 7">
          <a:extLst>
            <a:ext uri="{FF2B5EF4-FFF2-40B4-BE49-F238E27FC236}">
              <a16:creationId xmlns:a16="http://schemas.microsoft.com/office/drawing/2014/main" id="{C862AE61-4581-4348-8C6D-6120FCF7FAFF}"/>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7" name="Line 7">
          <a:extLst>
            <a:ext uri="{FF2B5EF4-FFF2-40B4-BE49-F238E27FC236}">
              <a16:creationId xmlns:a16="http://schemas.microsoft.com/office/drawing/2014/main" id="{98CE6960-8D98-455B-BD11-5C5EF4F685B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8" name="Line 7">
          <a:extLst>
            <a:ext uri="{FF2B5EF4-FFF2-40B4-BE49-F238E27FC236}">
              <a16:creationId xmlns:a16="http://schemas.microsoft.com/office/drawing/2014/main" id="{72D816C3-E079-40CE-BD2C-3F1214938AA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69" name="Line 7">
          <a:extLst>
            <a:ext uri="{FF2B5EF4-FFF2-40B4-BE49-F238E27FC236}">
              <a16:creationId xmlns:a16="http://schemas.microsoft.com/office/drawing/2014/main" id="{207645D1-1987-440E-9E9D-0ADF8664DC4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0" name="Line 7">
          <a:extLst>
            <a:ext uri="{FF2B5EF4-FFF2-40B4-BE49-F238E27FC236}">
              <a16:creationId xmlns:a16="http://schemas.microsoft.com/office/drawing/2014/main" id="{83319B8E-9E90-4D78-A468-774A81373EB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1" name="Line 7">
          <a:extLst>
            <a:ext uri="{FF2B5EF4-FFF2-40B4-BE49-F238E27FC236}">
              <a16:creationId xmlns:a16="http://schemas.microsoft.com/office/drawing/2014/main" id="{DD44387F-5F57-43FB-9942-EC26475FD7C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2" name="Line 7">
          <a:extLst>
            <a:ext uri="{FF2B5EF4-FFF2-40B4-BE49-F238E27FC236}">
              <a16:creationId xmlns:a16="http://schemas.microsoft.com/office/drawing/2014/main" id="{C9BA85B3-A666-43CB-BA79-EE150061627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3" name="Line 7">
          <a:extLst>
            <a:ext uri="{FF2B5EF4-FFF2-40B4-BE49-F238E27FC236}">
              <a16:creationId xmlns:a16="http://schemas.microsoft.com/office/drawing/2014/main" id="{6F94764B-2413-4823-9C7C-DF87391FD7A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4" name="Line 7">
          <a:extLst>
            <a:ext uri="{FF2B5EF4-FFF2-40B4-BE49-F238E27FC236}">
              <a16:creationId xmlns:a16="http://schemas.microsoft.com/office/drawing/2014/main" id="{7CD36C89-8531-4A65-B824-145EA150EB4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5" name="Line 7">
          <a:extLst>
            <a:ext uri="{FF2B5EF4-FFF2-40B4-BE49-F238E27FC236}">
              <a16:creationId xmlns:a16="http://schemas.microsoft.com/office/drawing/2014/main" id="{0DBFD1B8-3E37-49AC-BA07-D96643F06CE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6" name="Line 7">
          <a:extLst>
            <a:ext uri="{FF2B5EF4-FFF2-40B4-BE49-F238E27FC236}">
              <a16:creationId xmlns:a16="http://schemas.microsoft.com/office/drawing/2014/main" id="{F50A3C8C-31E4-4642-9A72-2955628330C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7" name="Line 7">
          <a:extLst>
            <a:ext uri="{FF2B5EF4-FFF2-40B4-BE49-F238E27FC236}">
              <a16:creationId xmlns:a16="http://schemas.microsoft.com/office/drawing/2014/main" id="{727F6F8A-2999-4183-9444-8CF107B0578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8" name="Line 7">
          <a:extLst>
            <a:ext uri="{FF2B5EF4-FFF2-40B4-BE49-F238E27FC236}">
              <a16:creationId xmlns:a16="http://schemas.microsoft.com/office/drawing/2014/main" id="{81731132-B8AB-4E56-983A-2135CA8AAC3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79" name="Line 7">
          <a:extLst>
            <a:ext uri="{FF2B5EF4-FFF2-40B4-BE49-F238E27FC236}">
              <a16:creationId xmlns:a16="http://schemas.microsoft.com/office/drawing/2014/main" id="{EC2424A9-7EA8-4A17-9E3E-954C28B4CA6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0" name="Line 7">
          <a:extLst>
            <a:ext uri="{FF2B5EF4-FFF2-40B4-BE49-F238E27FC236}">
              <a16:creationId xmlns:a16="http://schemas.microsoft.com/office/drawing/2014/main" id="{42844083-EABF-4C49-B320-96DE36606E5E}"/>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1" name="Line 7">
          <a:extLst>
            <a:ext uri="{FF2B5EF4-FFF2-40B4-BE49-F238E27FC236}">
              <a16:creationId xmlns:a16="http://schemas.microsoft.com/office/drawing/2014/main" id="{187AD645-097F-4324-8E2B-4232C410738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2" name="Line 7">
          <a:extLst>
            <a:ext uri="{FF2B5EF4-FFF2-40B4-BE49-F238E27FC236}">
              <a16:creationId xmlns:a16="http://schemas.microsoft.com/office/drawing/2014/main" id="{E02F7ABC-103E-4F1B-ACC3-4523D649E75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3" name="Line 7">
          <a:extLst>
            <a:ext uri="{FF2B5EF4-FFF2-40B4-BE49-F238E27FC236}">
              <a16:creationId xmlns:a16="http://schemas.microsoft.com/office/drawing/2014/main" id="{F2630566-C088-4DF0-89B2-1C15DA359C5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4" name="Line 7">
          <a:extLst>
            <a:ext uri="{FF2B5EF4-FFF2-40B4-BE49-F238E27FC236}">
              <a16:creationId xmlns:a16="http://schemas.microsoft.com/office/drawing/2014/main" id="{EF0E2784-1A2A-4AED-9321-3F57A444B39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5" name="Line 7">
          <a:extLst>
            <a:ext uri="{FF2B5EF4-FFF2-40B4-BE49-F238E27FC236}">
              <a16:creationId xmlns:a16="http://schemas.microsoft.com/office/drawing/2014/main" id="{8C34A008-7F71-4331-A2A0-EB2E9D134E5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6" name="Line 7">
          <a:extLst>
            <a:ext uri="{FF2B5EF4-FFF2-40B4-BE49-F238E27FC236}">
              <a16:creationId xmlns:a16="http://schemas.microsoft.com/office/drawing/2014/main" id="{7F17FF24-0921-474D-9770-6F6BB2FB94B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7" name="Line 7">
          <a:extLst>
            <a:ext uri="{FF2B5EF4-FFF2-40B4-BE49-F238E27FC236}">
              <a16:creationId xmlns:a16="http://schemas.microsoft.com/office/drawing/2014/main" id="{3DDA99F0-8C10-48A2-8858-19B30C2E525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8" name="Line 7">
          <a:extLst>
            <a:ext uri="{FF2B5EF4-FFF2-40B4-BE49-F238E27FC236}">
              <a16:creationId xmlns:a16="http://schemas.microsoft.com/office/drawing/2014/main" id="{4F339880-F705-4F50-9AF8-80BDF14B568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89" name="Line 7">
          <a:extLst>
            <a:ext uri="{FF2B5EF4-FFF2-40B4-BE49-F238E27FC236}">
              <a16:creationId xmlns:a16="http://schemas.microsoft.com/office/drawing/2014/main" id="{B3667B6C-AA1F-4986-99CF-636ED5478A84}"/>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0" name="Line 7">
          <a:extLst>
            <a:ext uri="{FF2B5EF4-FFF2-40B4-BE49-F238E27FC236}">
              <a16:creationId xmlns:a16="http://schemas.microsoft.com/office/drawing/2014/main" id="{089C5310-C90B-49BA-852C-8FAEDF5430B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1" name="Line 7">
          <a:extLst>
            <a:ext uri="{FF2B5EF4-FFF2-40B4-BE49-F238E27FC236}">
              <a16:creationId xmlns:a16="http://schemas.microsoft.com/office/drawing/2014/main" id="{A1AA43C5-0D54-43C9-AD63-5232B291B6A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2" name="Line 7">
          <a:extLst>
            <a:ext uri="{FF2B5EF4-FFF2-40B4-BE49-F238E27FC236}">
              <a16:creationId xmlns:a16="http://schemas.microsoft.com/office/drawing/2014/main" id="{6303B073-2F49-400A-B39C-BA11599D1C2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3" name="Line 7">
          <a:extLst>
            <a:ext uri="{FF2B5EF4-FFF2-40B4-BE49-F238E27FC236}">
              <a16:creationId xmlns:a16="http://schemas.microsoft.com/office/drawing/2014/main" id="{AD85ABE4-C8E6-4611-8003-A68EA5C40A1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4" name="Line 7">
          <a:extLst>
            <a:ext uri="{FF2B5EF4-FFF2-40B4-BE49-F238E27FC236}">
              <a16:creationId xmlns:a16="http://schemas.microsoft.com/office/drawing/2014/main" id="{4337723B-E69F-46E5-9B76-370B460B031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5" name="Line 7">
          <a:extLst>
            <a:ext uri="{FF2B5EF4-FFF2-40B4-BE49-F238E27FC236}">
              <a16:creationId xmlns:a16="http://schemas.microsoft.com/office/drawing/2014/main" id="{5B5E32EC-9297-42E1-B63A-10B61BB8AF4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6" name="Line 7">
          <a:extLst>
            <a:ext uri="{FF2B5EF4-FFF2-40B4-BE49-F238E27FC236}">
              <a16:creationId xmlns:a16="http://schemas.microsoft.com/office/drawing/2014/main" id="{7D4F1DA9-8FFD-446F-9830-0006E0357E9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7" name="Line 7">
          <a:extLst>
            <a:ext uri="{FF2B5EF4-FFF2-40B4-BE49-F238E27FC236}">
              <a16:creationId xmlns:a16="http://schemas.microsoft.com/office/drawing/2014/main" id="{ED8AB3E2-4CF5-4E72-96F9-CED5FD652A47}"/>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8" name="Line 7">
          <a:extLst>
            <a:ext uri="{FF2B5EF4-FFF2-40B4-BE49-F238E27FC236}">
              <a16:creationId xmlns:a16="http://schemas.microsoft.com/office/drawing/2014/main" id="{E778426E-1833-46FD-8E4B-8BA32719820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399" name="Line 7">
          <a:extLst>
            <a:ext uri="{FF2B5EF4-FFF2-40B4-BE49-F238E27FC236}">
              <a16:creationId xmlns:a16="http://schemas.microsoft.com/office/drawing/2014/main" id="{E00FE166-CB00-4C03-8B74-EBA1CFAC5F4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0" name="Line 7">
          <a:extLst>
            <a:ext uri="{FF2B5EF4-FFF2-40B4-BE49-F238E27FC236}">
              <a16:creationId xmlns:a16="http://schemas.microsoft.com/office/drawing/2014/main" id="{95D2274E-D0D4-4BCC-9DA9-C7D2D62F45B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1" name="Line 7">
          <a:extLst>
            <a:ext uri="{FF2B5EF4-FFF2-40B4-BE49-F238E27FC236}">
              <a16:creationId xmlns:a16="http://schemas.microsoft.com/office/drawing/2014/main" id="{BD65C1F6-861E-4940-A81E-7C38D2F1429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2" name="Line 7">
          <a:extLst>
            <a:ext uri="{FF2B5EF4-FFF2-40B4-BE49-F238E27FC236}">
              <a16:creationId xmlns:a16="http://schemas.microsoft.com/office/drawing/2014/main" id="{62D16133-3555-4FA6-A4BF-6E6C0B967936}"/>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3" name="Line 7">
          <a:extLst>
            <a:ext uri="{FF2B5EF4-FFF2-40B4-BE49-F238E27FC236}">
              <a16:creationId xmlns:a16="http://schemas.microsoft.com/office/drawing/2014/main" id="{D770A7DD-6672-459D-8728-8F34DA8E4E4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4" name="Line 7">
          <a:extLst>
            <a:ext uri="{FF2B5EF4-FFF2-40B4-BE49-F238E27FC236}">
              <a16:creationId xmlns:a16="http://schemas.microsoft.com/office/drawing/2014/main" id="{FD7A60D8-A038-4634-BEC9-FC261031877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5" name="Line 7">
          <a:extLst>
            <a:ext uri="{FF2B5EF4-FFF2-40B4-BE49-F238E27FC236}">
              <a16:creationId xmlns:a16="http://schemas.microsoft.com/office/drawing/2014/main" id="{7E900AB5-5FBF-496E-9D68-845413CAAD6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6" name="Line 7">
          <a:extLst>
            <a:ext uri="{FF2B5EF4-FFF2-40B4-BE49-F238E27FC236}">
              <a16:creationId xmlns:a16="http://schemas.microsoft.com/office/drawing/2014/main" id="{7046A441-D430-42DE-A420-BF624820E46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7" name="Line 7">
          <a:extLst>
            <a:ext uri="{FF2B5EF4-FFF2-40B4-BE49-F238E27FC236}">
              <a16:creationId xmlns:a16="http://schemas.microsoft.com/office/drawing/2014/main" id="{40F4D785-5E39-441E-B69F-9BE4F945D96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8" name="Line 7">
          <a:extLst>
            <a:ext uri="{FF2B5EF4-FFF2-40B4-BE49-F238E27FC236}">
              <a16:creationId xmlns:a16="http://schemas.microsoft.com/office/drawing/2014/main" id="{36D5613D-4A7F-4BD5-9CD3-8257AE03897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09" name="Line 7">
          <a:extLst>
            <a:ext uri="{FF2B5EF4-FFF2-40B4-BE49-F238E27FC236}">
              <a16:creationId xmlns:a16="http://schemas.microsoft.com/office/drawing/2014/main" id="{797958D9-56C9-4BB5-B7CA-B058EE3A959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0" name="Line 7">
          <a:extLst>
            <a:ext uri="{FF2B5EF4-FFF2-40B4-BE49-F238E27FC236}">
              <a16:creationId xmlns:a16="http://schemas.microsoft.com/office/drawing/2014/main" id="{975309EA-6321-48C3-92D9-2E76B47DF1C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1" name="Line 7">
          <a:extLst>
            <a:ext uri="{FF2B5EF4-FFF2-40B4-BE49-F238E27FC236}">
              <a16:creationId xmlns:a16="http://schemas.microsoft.com/office/drawing/2014/main" id="{607C26CD-A1A7-4483-B148-2F73668D9E4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2" name="Line 7">
          <a:extLst>
            <a:ext uri="{FF2B5EF4-FFF2-40B4-BE49-F238E27FC236}">
              <a16:creationId xmlns:a16="http://schemas.microsoft.com/office/drawing/2014/main" id="{2FB424CB-E8B7-4CDF-A982-5C9DE95CB76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3" name="Line 7">
          <a:extLst>
            <a:ext uri="{FF2B5EF4-FFF2-40B4-BE49-F238E27FC236}">
              <a16:creationId xmlns:a16="http://schemas.microsoft.com/office/drawing/2014/main" id="{C97511CA-EA4A-4967-B7BF-2A18D0931A08}"/>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4" name="Line 7">
          <a:extLst>
            <a:ext uri="{FF2B5EF4-FFF2-40B4-BE49-F238E27FC236}">
              <a16:creationId xmlns:a16="http://schemas.microsoft.com/office/drawing/2014/main" id="{9A72B9D3-F765-40DC-A897-1F9DB047334D}"/>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5" name="Line 7">
          <a:extLst>
            <a:ext uri="{FF2B5EF4-FFF2-40B4-BE49-F238E27FC236}">
              <a16:creationId xmlns:a16="http://schemas.microsoft.com/office/drawing/2014/main" id="{0D44F8A5-A85C-41FE-AAF2-019D51B5A7C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6" name="Line 7">
          <a:extLst>
            <a:ext uri="{FF2B5EF4-FFF2-40B4-BE49-F238E27FC236}">
              <a16:creationId xmlns:a16="http://schemas.microsoft.com/office/drawing/2014/main" id="{DDDD8DAF-B3B0-4714-A42E-43E6BE2951A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7" name="Line 7">
          <a:extLst>
            <a:ext uri="{FF2B5EF4-FFF2-40B4-BE49-F238E27FC236}">
              <a16:creationId xmlns:a16="http://schemas.microsoft.com/office/drawing/2014/main" id="{90490327-7635-40D4-B850-E9F5E46497C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8" name="Line 7">
          <a:extLst>
            <a:ext uri="{FF2B5EF4-FFF2-40B4-BE49-F238E27FC236}">
              <a16:creationId xmlns:a16="http://schemas.microsoft.com/office/drawing/2014/main" id="{6DF95069-195F-4D31-BB55-B9D7690A962B}"/>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19" name="Line 7">
          <a:extLst>
            <a:ext uri="{FF2B5EF4-FFF2-40B4-BE49-F238E27FC236}">
              <a16:creationId xmlns:a16="http://schemas.microsoft.com/office/drawing/2014/main" id="{E37D8EF9-F434-437C-B1DF-5FF1B72ED86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0" name="Line 7">
          <a:extLst>
            <a:ext uri="{FF2B5EF4-FFF2-40B4-BE49-F238E27FC236}">
              <a16:creationId xmlns:a16="http://schemas.microsoft.com/office/drawing/2014/main" id="{36235B28-78E1-44A5-A5EC-F290C06C258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1" name="Line 7">
          <a:extLst>
            <a:ext uri="{FF2B5EF4-FFF2-40B4-BE49-F238E27FC236}">
              <a16:creationId xmlns:a16="http://schemas.microsoft.com/office/drawing/2014/main" id="{E26AB116-2AB0-42C4-8F3E-A832B7390DC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2" name="Line 7">
          <a:extLst>
            <a:ext uri="{FF2B5EF4-FFF2-40B4-BE49-F238E27FC236}">
              <a16:creationId xmlns:a16="http://schemas.microsoft.com/office/drawing/2014/main" id="{DE96DE64-E23C-49B9-822B-F51996B8232C}"/>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3" name="Line 7">
          <a:extLst>
            <a:ext uri="{FF2B5EF4-FFF2-40B4-BE49-F238E27FC236}">
              <a16:creationId xmlns:a16="http://schemas.microsoft.com/office/drawing/2014/main" id="{A167A83B-88CF-403C-A740-C0931095DDAA}"/>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4" name="Line 7">
          <a:extLst>
            <a:ext uri="{FF2B5EF4-FFF2-40B4-BE49-F238E27FC236}">
              <a16:creationId xmlns:a16="http://schemas.microsoft.com/office/drawing/2014/main" id="{92E9E38E-E61F-4923-806E-F1FC6A5A5E2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25" name="Line 7">
          <a:extLst>
            <a:ext uri="{FF2B5EF4-FFF2-40B4-BE49-F238E27FC236}">
              <a16:creationId xmlns:a16="http://schemas.microsoft.com/office/drawing/2014/main" id="{409F56DA-5D59-45B2-BB3B-B23B587C3BD3}"/>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6" name="Line 7">
          <a:extLst>
            <a:ext uri="{FF2B5EF4-FFF2-40B4-BE49-F238E27FC236}">
              <a16:creationId xmlns:a16="http://schemas.microsoft.com/office/drawing/2014/main" id="{43EF2C5C-B10D-4D49-A53A-4CF886C785C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7" name="Line 7">
          <a:extLst>
            <a:ext uri="{FF2B5EF4-FFF2-40B4-BE49-F238E27FC236}">
              <a16:creationId xmlns:a16="http://schemas.microsoft.com/office/drawing/2014/main" id="{F9528C11-B89D-4350-A744-6DFB4265A6D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8" name="Line 7">
          <a:extLst>
            <a:ext uri="{FF2B5EF4-FFF2-40B4-BE49-F238E27FC236}">
              <a16:creationId xmlns:a16="http://schemas.microsoft.com/office/drawing/2014/main" id="{B8E0FA08-BF38-4F25-8349-6DBC42875EF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29" name="Line 7">
          <a:extLst>
            <a:ext uri="{FF2B5EF4-FFF2-40B4-BE49-F238E27FC236}">
              <a16:creationId xmlns:a16="http://schemas.microsoft.com/office/drawing/2014/main" id="{0D67D262-1345-4796-A1D0-E6EDA2101D2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0" name="Line 7">
          <a:extLst>
            <a:ext uri="{FF2B5EF4-FFF2-40B4-BE49-F238E27FC236}">
              <a16:creationId xmlns:a16="http://schemas.microsoft.com/office/drawing/2014/main" id="{3888D4EE-7F2A-41ED-BBA6-2027E85F3B4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1" name="Line 7">
          <a:extLst>
            <a:ext uri="{FF2B5EF4-FFF2-40B4-BE49-F238E27FC236}">
              <a16:creationId xmlns:a16="http://schemas.microsoft.com/office/drawing/2014/main" id="{4F34F01A-9FF2-429C-B969-6777EF50DA7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2" name="Line 7">
          <a:extLst>
            <a:ext uri="{FF2B5EF4-FFF2-40B4-BE49-F238E27FC236}">
              <a16:creationId xmlns:a16="http://schemas.microsoft.com/office/drawing/2014/main" id="{3F9E9C1D-825B-4B0F-9C59-F39DED52C1D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3" name="Line 7">
          <a:extLst>
            <a:ext uri="{FF2B5EF4-FFF2-40B4-BE49-F238E27FC236}">
              <a16:creationId xmlns:a16="http://schemas.microsoft.com/office/drawing/2014/main" id="{9D980D59-F073-49B3-AB9E-32C6DCEA6FA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4" name="Line 7">
          <a:extLst>
            <a:ext uri="{FF2B5EF4-FFF2-40B4-BE49-F238E27FC236}">
              <a16:creationId xmlns:a16="http://schemas.microsoft.com/office/drawing/2014/main" id="{F7278523-1246-4765-A507-52ACE5E41010}"/>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5" name="Line 7">
          <a:extLst>
            <a:ext uri="{FF2B5EF4-FFF2-40B4-BE49-F238E27FC236}">
              <a16:creationId xmlns:a16="http://schemas.microsoft.com/office/drawing/2014/main" id="{8567D8C8-8684-433D-BC96-61D44B04AE5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36" name="Line 7">
          <a:extLst>
            <a:ext uri="{FF2B5EF4-FFF2-40B4-BE49-F238E27FC236}">
              <a16:creationId xmlns:a16="http://schemas.microsoft.com/office/drawing/2014/main" id="{A646CFED-8AA2-48F1-AF72-EC19E9C470E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7" name="Line 7">
          <a:extLst>
            <a:ext uri="{FF2B5EF4-FFF2-40B4-BE49-F238E27FC236}">
              <a16:creationId xmlns:a16="http://schemas.microsoft.com/office/drawing/2014/main" id="{581F3AF2-B518-4E05-81BC-602E90A553C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8" name="Line 7">
          <a:extLst>
            <a:ext uri="{FF2B5EF4-FFF2-40B4-BE49-F238E27FC236}">
              <a16:creationId xmlns:a16="http://schemas.microsoft.com/office/drawing/2014/main" id="{31D257EF-0472-4574-8ED2-8D2569D5BB9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39" name="Line 7">
          <a:extLst>
            <a:ext uri="{FF2B5EF4-FFF2-40B4-BE49-F238E27FC236}">
              <a16:creationId xmlns:a16="http://schemas.microsoft.com/office/drawing/2014/main" id="{F0407805-D5B6-4A28-BE84-9CED5FAB932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0" name="Line 7">
          <a:extLst>
            <a:ext uri="{FF2B5EF4-FFF2-40B4-BE49-F238E27FC236}">
              <a16:creationId xmlns:a16="http://schemas.microsoft.com/office/drawing/2014/main" id="{5D6F0B02-829E-4D87-9165-293E7BC3AB32}"/>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1" name="Line 7">
          <a:extLst>
            <a:ext uri="{FF2B5EF4-FFF2-40B4-BE49-F238E27FC236}">
              <a16:creationId xmlns:a16="http://schemas.microsoft.com/office/drawing/2014/main" id="{7BAD88B4-F709-46AE-89A3-EE8322151F25}"/>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2" name="Line 7">
          <a:extLst>
            <a:ext uri="{FF2B5EF4-FFF2-40B4-BE49-F238E27FC236}">
              <a16:creationId xmlns:a16="http://schemas.microsoft.com/office/drawing/2014/main" id="{2E1423B3-6E88-49CC-B6F1-35FF0BAA84B1}"/>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3" name="Line 7">
          <a:extLst>
            <a:ext uri="{FF2B5EF4-FFF2-40B4-BE49-F238E27FC236}">
              <a16:creationId xmlns:a16="http://schemas.microsoft.com/office/drawing/2014/main" id="{BCA6B2E3-7CDD-4486-A47A-52BBB0E88D2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4" name="Line 7">
          <a:extLst>
            <a:ext uri="{FF2B5EF4-FFF2-40B4-BE49-F238E27FC236}">
              <a16:creationId xmlns:a16="http://schemas.microsoft.com/office/drawing/2014/main" id="{DA135FEA-229C-4753-A3B1-D0D99BBED6E9}"/>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173</xdr:row>
      <xdr:rowOff>0</xdr:rowOff>
    </xdr:from>
    <xdr:to>
      <xdr:col>7</xdr:col>
      <xdr:colOff>323850</xdr:colOff>
      <xdr:row>173</xdr:row>
      <xdr:rowOff>0</xdr:rowOff>
    </xdr:to>
    <xdr:sp macro="" textlink="">
      <xdr:nvSpPr>
        <xdr:cNvPr id="2445" name="Line 7">
          <a:extLst>
            <a:ext uri="{FF2B5EF4-FFF2-40B4-BE49-F238E27FC236}">
              <a16:creationId xmlns:a16="http://schemas.microsoft.com/office/drawing/2014/main" id="{326EF3F1-4DA0-472E-9896-DEE222A72D7E}"/>
            </a:ext>
          </a:extLst>
        </xdr:cNvPr>
        <xdr:cNvSpPr>
          <a:spLocks noChangeShapeType="1"/>
        </xdr:cNvSpPr>
      </xdr:nvSpPr>
      <xdr:spPr bwMode="auto">
        <a:xfrm>
          <a:off x="3714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6" name="Line 7">
          <a:extLst>
            <a:ext uri="{FF2B5EF4-FFF2-40B4-BE49-F238E27FC236}">
              <a16:creationId xmlns:a16="http://schemas.microsoft.com/office/drawing/2014/main" id="{235D9276-5E5B-419E-965A-BA383D99B8C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7" name="Line 7">
          <a:extLst>
            <a:ext uri="{FF2B5EF4-FFF2-40B4-BE49-F238E27FC236}">
              <a16:creationId xmlns:a16="http://schemas.microsoft.com/office/drawing/2014/main" id="{53D7A8F5-A589-4E58-9F03-B8724EDDF7F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8" name="Line 7">
          <a:extLst>
            <a:ext uri="{FF2B5EF4-FFF2-40B4-BE49-F238E27FC236}">
              <a16:creationId xmlns:a16="http://schemas.microsoft.com/office/drawing/2014/main" id="{CA5CBD69-8E6E-4836-9808-481AEA2CE32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49" name="Line 7">
          <a:extLst>
            <a:ext uri="{FF2B5EF4-FFF2-40B4-BE49-F238E27FC236}">
              <a16:creationId xmlns:a16="http://schemas.microsoft.com/office/drawing/2014/main" id="{B13675E3-278F-4718-8D6E-ADD357F95F0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50" name="Line 7">
          <a:extLst>
            <a:ext uri="{FF2B5EF4-FFF2-40B4-BE49-F238E27FC236}">
              <a16:creationId xmlns:a16="http://schemas.microsoft.com/office/drawing/2014/main" id="{5C0FB55D-615E-4475-B734-4DF06E40132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451" name="Line 7">
          <a:extLst>
            <a:ext uri="{FF2B5EF4-FFF2-40B4-BE49-F238E27FC236}">
              <a16:creationId xmlns:a16="http://schemas.microsoft.com/office/drawing/2014/main" id="{CB8DD342-19EF-4483-8593-CD44C730A38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2" name="Line 7">
          <a:extLst>
            <a:ext uri="{FF2B5EF4-FFF2-40B4-BE49-F238E27FC236}">
              <a16:creationId xmlns:a16="http://schemas.microsoft.com/office/drawing/2014/main" id="{EF2DB2D4-2CA2-45DA-A4B9-55E81549053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3" name="Line 7">
          <a:extLst>
            <a:ext uri="{FF2B5EF4-FFF2-40B4-BE49-F238E27FC236}">
              <a16:creationId xmlns:a16="http://schemas.microsoft.com/office/drawing/2014/main" id="{7B59BA55-0004-4BEC-A67A-6D4044D214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4" name="Line 7">
          <a:extLst>
            <a:ext uri="{FF2B5EF4-FFF2-40B4-BE49-F238E27FC236}">
              <a16:creationId xmlns:a16="http://schemas.microsoft.com/office/drawing/2014/main" id="{68861F3D-EB07-40A2-8CD0-FC791A67F45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5" name="Line 7">
          <a:extLst>
            <a:ext uri="{FF2B5EF4-FFF2-40B4-BE49-F238E27FC236}">
              <a16:creationId xmlns:a16="http://schemas.microsoft.com/office/drawing/2014/main" id="{39363928-77E3-4F5C-B584-2AF761E6FB2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6" name="Line 7">
          <a:extLst>
            <a:ext uri="{FF2B5EF4-FFF2-40B4-BE49-F238E27FC236}">
              <a16:creationId xmlns:a16="http://schemas.microsoft.com/office/drawing/2014/main" id="{EA5F37D1-F8B2-4197-80F7-7D6CC654B5D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7" name="Line 7">
          <a:extLst>
            <a:ext uri="{FF2B5EF4-FFF2-40B4-BE49-F238E27FC236}">
              <a16:creationId xmlns:a16="http://schemas.microsoft.com/office/drawing/2014/main" id="{F81946FA-05B0-47E5-955F-DD97641F3AE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8" name="Line 7">
          <a:extLst>
            <a:ext uri="{FF2B5EF4-FFF2-40B4-BE49-F238E27FC236}">
              <a16:creationId xmlns:a16="http://schemas.microsoft.com/office/drawing/2014/main" id="{A7CDE430-050F-4E45-BFA0-FF8C7DA0715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59" name="Line 7">
          <a:extLst>
            <a:ext uri="{FF2B5EF4-FFF2-40B4-BE49-F238E27FC236}">
              <a16:creationId xmlns:a16="http://schemas.microsoft.com/office/drawing/2014/main" id="{1E64453B-366C-452C-BAB6-88DBADA6A59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0" name="Line 7">
          <a:extLst>
            <a:ext uri="{FF2B5EF4-FFF2-40B4-BE49-F238E27FC236}">
              <a16:creationId xmlns:a16="http://schemas.microsoft.com/office/drawing/2014/main" id="{432F7491-1C2A-46BD-9C5B-F34A0B4AF8B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1" name="Line 7">
          <a:extLst>
            <a:ext uri="{FF2B5EF4-FFF2-40B4-BE49-F238E27FC236}">
              <a16:creationId xmlns:a16="http://schemas.microsoft.com/office/drawing/2014/main" id="{F97A2F34-38DB-4DBF-8D6B-D31E0A2861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2" name="Line 7">
          <a:extLst>
            <a:ext uri="{FF2B5EF4-FFF2-40B4-BE49-F238E27FC236}">
              <a16:creationId xmlns:a16="http://schemas.microsoft.com/office/drawing/2014/main" id="{B171DA4B-D480-4F83-868D-62B9B226D13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3" name="Line 7">
          <a:extLst>
            <a:ext uri="{FF2B5EF4-FFF2-40B4-BE49-F238E27FC236}">
              <a16:creationId xmlns:a16="http://schemas.microsoft.com/office/drawing/2014/main" id="{04AE4F54-EBA7-43E3-A02A-AE2D05FA3CF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4" name="Line 7">
          <a:extLst>
            <a:ext uri="{FF2B5EF4-FFF2-40B4-BE49-F238E27FC236}">
              <a16:creationId xmlns:a16="http://schemas.microsoft.com/office/drawing/2014/main" id="{907EE150-D942-4C62-BC70-5D8DD63964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5" name="Line 7">
          <a:extLst>
            <a:ext uri="{FF2B5EF4-FFF2-40B4-BE49-F238E27FC236}">
              <a16:creationId xmlns:a16="http://schemas.microsoft.com/office/drawing/2014/main" id="{6A6E5FE8-4548-4904-A313-1E0D6F23822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466" name="Line 7">
          <a:extLst>
            <a:ext uri="{FF2B5EF4-FFF2-40B4-BE49-F238E27FC236}">
              <a16:creationId xmlns:a16="http://schemas.microsoft.com/office/drawing/2014/main" id="{271D3F3B-A50A-45D7-82A2-A0D3AC0B0F4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7" name="Line 7">
          <a:extLst>
            <a:ext uri="{FF2B5EF4-FFF2-40B4-BE49-F238E27FC236}">
              <a16:creationId xmlns:a16="http://schemas.microsoft.com/office/drawing/2014/main" id="{4586E29D-AC55-43D6-A664-7023BE30539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8" name="Line 7">
          <a:extLst>
            <a:ext uri="{FF2B5EF4-FFF2-40B4-BE49-F238E27FC236}">
              <a16:creationId xmlns:a16="http://schemas.microsoft.com/office/drawing/2014/main" id="{43DF860D-79AF-4D44-AB67-13EB44E848E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69" name="Line 7">
          <a:extLst>
            <a:ext uri="{FF2B5EF4-FFF2-40B4-BE49-F238E27FC236}">
              <a16:creationId xmlns:a16="http://schemas.microsoft.com/office/drawing/2014/main" id="{BB42AA96-96C0-4436-8DD9-C4CDD31F136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0" name="Line 7">
          <a:extLst>
            <a:ext uri="{FF2B5EF4-FFF2-40B4-BE49-F238E27FC236}">
              <a16:creationId xmlns:a16="http://schemas.microsoft.com/office/drawing/2014/main" id="{D455C978-9673-49F6-857D-7316D441429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1" name="Line 7">
          <a:extLst>
            <a:ext uri="{FF2B5EF4-FFF2-40B4-BE49-F238E27FC236}">
              <a16:creationId xmlns:a16="http://schemas.microsoft.com/office/drawing/2014/main" id="{B24FE52B-FD10-4120-9E32-2D2E4321058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2" name="Line 7">
          <a:extLst>
            <a:ext uri="{FF2B5EF4-FFF2-40B4-BE49-F238E27FC236}">
              <a16:creationId xmlns:a16="http://schemas.microsoft.com/office/drawing/2014/main" id="{EA803F54-CFF6-4FEA-A2F4-DEAD2139199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3" name="Line 7">
          <a:extLst>
            <a:ext uri="{FF2B5EF4-FFF2-40B4-BE49-F238E27FC236}">
              <a16:creationId xmlns:a16="http://schemas.microsoft.com/office/drawing/2014/main" id="{9633FFBE-11C2-4F09-96D5-3AC81F57E5A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4" name="Line 7">
          <a:extLst>
            <a:ext uri="{FF2B5EF4-FFF2-40B4-BE49-F238E27FC236}">
              <a16:creationId xmlns:a16="http://schemas.microsoft.com/office/drawing/2014/main" id="{4A37AEC2-7195-403B-87D1-C470359166F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5" name="Line 7">
          <a:extLst>
            <a:ext uri="{FF2B5EF4-FFF2-40B4-BE49-F238E27FC236}">
              <a16:creationId xmlns:a16="http://schemas.microsoft.com/office/drawing/2014/main" id="{FE846AC3-D306-48F6-A802-ABED86BCC8E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6" name="Line 7">
          <a:extLst>
            <a:ext uri="{FF2B5EF4-FFF2-40B4-BE49-F238E27FC236}">
              <a16:creationId xmlns:a16="http://schemas.microsoft.com/office/drawing/2014/main" id="{A1342EEF-0FA9-4432-88F6-FEBB26CBF17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7" name="Line 7">
          <a:extLst>
            <a:ext uri="{FF2B5EF4-FFF2-40B4-BE49-F238E27FC236}">
              <a16:creationId xmlns:a16="http://schemas.microsoft.com/office/drawing/2014/main" id="{5A692D6E-CEB2-4556-A2B5-6F8450A8A0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8" name="Line 7">
          <a:extLst>
            <a:ext uri="{FF2B5EF4-FFF2-40B4-BE49-F238E27FC236}">
              <a16:creationId xmlns:a16="http://schemas.microsoft.com/office/drawing/2014/main" id="{AE60225D-2B8D-4586-AE60-941CED59E8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79" name="Line 7">
          <a:extLst>
            <a:ext uri="{FF2B5EF4-FFF2-40B4-BE49-F238E27FC236}">
              <a16:creationId xmlns:a16="http://schemas.microsoft.com/office/drawing/2014/main" id="{8A00F26F-B48F-4613-8812-756098BBF34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0" name="Line 7">
          <a:extLst>
            <a:ext uri="{FF2B5EF4-FFF2-40B4-BE49-F238E27FC236}">
              <a16:creationId xmlns:a16="http://schemas.microsoft.com/office/drawing/2014/main" id="{2EF4D121-3EAA-48E1-8975-71158A7CD8E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1" name="Line 7">
          <a:extLst>
            <a:ext uri="{FF2B5EF4-FFF2-40B4-BE49-F238E27FC236}">
              <a16:creationId xmlns:a16="http://schemas.microsoft.com/office/drawing/2014/main" id="{CB9EF131-788E-422D-950C-87A6BE4B861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2" name="Line 7">
          <a:extLst>
            <a:ext uri="{FF2B5EF4-FFF2-40B4-BE49-F238E27FC236}">
              <a16:creationId xmlns:a16="http://schemas.microsoft.com/office/drawing/2014/main" id="{739A45B9-755A-473D-B8B4-A6A6FDDB766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3" name="Line 7">
          <a:extLst>
            <a:ext uri="{FF2B5EF4-FFF2-40B4-BE49-F238E27FC236}">
              <a16:creationId xmlns:a16="http://schemas.microsoft.com/office/drawing/2014/main" id="{6D36CF63-DDF6-4230-9249-A7FBD759F0B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4" name="Line 7">
          <a:extLst>
            <a:ext uri="{FF2B5EF4-FFF2-40B4-BE49-F238E27FC236}">
              <a16:creationId xmlns:a16="http://schemas.microsoft.com/office/drawing/2014/main" id="{9E0A34AE-35E8-495F-A0AC-97BCBE82086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5" name="Line 7">
          <a:extLst>
            <a:ext uri="{FF2B5EF4-FFF2-40B4-BE49-F238E27FC236}">
              <a16:creationId xmlns:a16="http://schemas.microsoft.com/office/drawing/2014/main" id="{C49E0D3A-62C1-4FC7-AA3E-3DDDC1ACEB5E}"/>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6" name="Line 7">
          <a:extLst>
            <a:ext uri="{FF2B5EF4-FFF2-40B4-BE49-F238E27FC236}">
              <a16:creationId xmlns:a16="http://schemas.microsoft.com/office/drawing/2014/main" id="{5FBE33FD-6CDD-4A3B-B0B7-6BD1DAFB3DC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7" name="Line 7">
          <a:extLst>
            <a:ext uri="{FF2B5EF4-FFF2-40B4-BE49-F238E27FC236}">
              <a16:creationId xmlns:a16="http://schemas.microsoft.com/office/drawing/2014/main" id="{F38143F4-7169-4F10-99B9-51547A9F9C8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8" name="Line 7">
          <a:extLst>
            <a:ext uri="{FF2B5EF4-FFF2-40B4-BE49-F238E27FC236}">
              <a16:creationId xmlns:a16="http://schemas.microsoft.com/office/drawing/2014/main" id="{9A546E72-701A-4490-A18C-B525E49ECFA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89" name="Line 7">
          <a:extLst>
            <a:ext uri="{FF2B5EF4-FFF2-40B4-BE49-F238E27FC236}">
              <a16:creationId xmlns:a16="http://schemas.microsoft.com/office/drawing/2014/main" id="{4D87C647-50DE-4DCA-A659-3A283D7695F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0" name="Line 7">
          <a:extLst>
            <a:ext uri="{FF2B5EF4-FFF2-40B4-BE49-F238E27FC236}">
              <a16:creationId xmlns:a16="http://schemas.microsoft.com/office/drawing/2014/main" id="{20587643-CC9D-41FC-8E13-D0FDEFC355A0}"/>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1" name="Line 7">
          <a:extLst>
            <a:ext uri="{FF2B5EF4-FFF2-40B4-BE49-F238E27FC236}">
              <a16:creationId xmlns:a16="http://schemas.microsoft.com/office/drawing/2014/main" id="{A07CBAC5-0F19-4BA6-BAE9-F44BC1BBE63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2" name="Line 7">
          <a:extLst>
            <a:ext uri="{FF2B5EF4-FFF2-40B4-BE49-F238E27FC236}">
              <a16:creationId xmlns:a16="http://schemas.microsoft.com/office/drawing/2014/main" id="{B9116708-95F5-4C65-9B86-9F2BF4C6EAA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3" name="Line 7">
          <a:extLst>
            <a:ext uri="{FF2B5EF4-FFF2-40B4-BE49-F238E27FC236}">
              <a16:creationId xmlns:a16="http://schemas.microsoft.com/office/drawing/2014/main" id="{46380338-FE69-4C8D-A5F2-386354D4449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4" name="Line 7">
          <a:extLst>
            <a:ext uri="{FF2B5EF4-FFF2-40B4-BE49-F238E27FC236}">
              <a16:creationId xmlns:a16="http://schemas.microsoft.com/office/drawing/2014/main" id="{879A8174-4E60-4AFC-876D-01C0BD5B9BE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5" name="Line 7">
          <a:extLst>
            <a:ext uri="{FF2B5EF4-FFF2-40B4-BE49-F238E27FC236}">
              <a16:creationId xmlns:a16="http://schemas.microsoft.com/office/drawing/2014/main" id="{DC0AEFF6-9CCE-4C3E-95B2-5DA1A17D66D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6" name="Line 7">
          <a:extLst>
            <a:ext uri="{FF2B5EF4-FFF2-40B4-BE49-F238E27FC236}">
              <a16:creationId xmlns:a16="http://schemas.microsoft.com/office/drawing/2014/main" id="{FBB7E2C9-A21A-44C7-984C-D568A1885D9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7" name="Line 7">
          <a:extLst>
            <a:ext uri="{FF2B5EF4-FFF2-40B4-BE49-F238E27FC236}">
              <a16:creationId xmlns:a16="http://schemas.microsoft.com/office/drawing/2014/main" id="{BC6F92A8-98D8-411A-8AA0-DCE060BB1AD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8" name="Line 7">
          <a:extLst>
            <a:ext uri="{FF2B5EF4-FFF2-40B4-BE49-F238E27FC236}">
              <a16:creationId xmlns:a16="http://schemas.microsoft.com/office/drawing/2014/main" id="{506D2204-741F-40DE-B404-0935EF9B4C8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499" name="Line 7">
          <a:extLst>
            <a:ext uri="{FF2B5EF4-FFF2-40B4-BE49-F238E27FC236}">
              <a16:creationId xmlns:a16="http://schemas.microsoft.com/office/drawing/2014/main" id="{2507E54C-5903-465C-9376-6027D7178AC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0" name="Line 7">
          <a:extLst>
            <a:ext uri="{FF2B5EF4-FFF2-40B4-BE49-F238E27FC236}">
              <a16:creationId xmlns:a16="http://schemas.microsoft.com/office/drawing/2014/main" id="{B2D5DB85-3E56-4018-AEA6-2D0CCE358F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1" name="Line 7">
          <a:extLst>
            <a:ext uri="{FF2B5EF4-FFF2-40B4-BE49-F238E27FC236}">
              <a16:creationId xmlns:a16="http://schemas.microsoft.com/office/drawing/2014/main" id="{9ACB72D7-21ED-42B7-87B0-095B1A8A5A0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2" name="Line 7">
          <a:extLst>
            <a:ext uri="{FF2B5EF4-FFF2-40B4-BE49-F238E27FC236}">
              <a16:creationId xmlns:a16="http://schemas.microsoft.com/office/drawing/2014/main" id="{E8957247-5CB3-4F8B-9055-4CB80933C232}"/>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3" name="Line 7">
          <a:extLst>
            <a:ext uri="{FF2B5EF4-FFF2-40B4-BE49-F238E27FC236}">
              <a16:creationId xmlns:a16="http://schemas.microsoft.com/office/drawing/2014/main" id="{56C2B1B0-C426-4754-916E-E61DC5A76114}"/>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4" name="Line 7">
          <a:extLst>
            <a:ext uri="{FF2B5EF4-FFF2-40B4-BE49-F238E27FC236}">
              <a16:creationId xmlns:a16="http://schemas.microsoft.com/office/drawing/2014/main" id="{95BDE81C-A3CA-442A-8A90-46A6D8D042A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5" name="Line 7">
          <a:extLst>
            <a:ext uri="{FF2B5EF4-FFF2-40B4-BE49-F238E27FC236}">
              <a16:creationId xmlns:a16="http://schemas.microsoft.com/office/drawing/2014/main" id="{21508B5D-3B33-4C63-9291-CDD679F2EBC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6" name="Line 7">
          <a:extLst>
            <a:ext uri="{FF2B5EF4-FFF2-40B4-BE49-F238E27FC236}">
              <a16:creationId xmlns:a16="http://schemas.microsoft.com/office/drawing/2014/main" id="{D514F1E6-8522-479E-AF72-57F792BD149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7" name="Line 7">
          <a:extLst>
            <a:ext uri="{FF2B5EF4-FFF2-40B4-BE49-F238E27FC236}">
              <a16:creationId xmlns:a16="http://schemas.microsoft.com/office/drawing/2014/main" id="{023D3F1E-BA68-475A-A553-1EE996CB8544}"/>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8" name="Line 7">
          <a:extLst>
            <a:ext uri="{FF2B5EF4-FFF2-40B4-BE49-F238E27FC236}">
              <a16:creationId xmlns:a16="http://schemas.microsoft.com/office/drawing/2014/main" id="{E9076A63-DB7C-400D-A11E-0066F02AE72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09" name="Line 7">
          <a:extLst>
            <a:ext uri="{FF2B5EF4-FFF2-40B4-BE49-F238E27FC236}">
              <a16:creationId xmlns:a16="http://schemas.microsoft.com/office/drawing/2014/main" id="{59FD3732-9608-430E-9112-D68678E6E3A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0" name="Line 7">
          <a:extLst>
            <a:ext uri="{FF2B5EF4-FFF2-40B4-BE49-F238E27FC236}">
              <a16:creationId xmlns:a16="http://schemas.microsoft.com/office/drawing/2014/main" id="{E2146845-08B4-4A56-B844-9293AB2AD52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1" name="Line 7">
          <a:extLst>
            <a:ext uri="{FF2B5EF4-FFF2-40B4-BE49-F238E27FC236}">
              <a16:creationId xmlns:a16="http://schemas.microsoft.com/office/drawing/2014/main" id="{9A439B55-B83B-482D-83CF-AC45A987663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2" name="Line 7">
          <a:extLst>
            <a:ext uri="{FF2B5EF4-FFF2-40B4-BE49-F238E27FC236}">
              <a16:creationId xmlns:a16="http://schemas.microsoft.com/office/drawing/2014/main" id="{E86F632D-7DEF-4EDE-8B54-860AF5A341B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3" name="Line 7">
          <a:extLst>
            <a:ext uri="{FF2B5EF4-FFF2-40B4-BE49-F238E27FC236}">
              <a16:creationId xmlns:a16="http://schemas.microsoft.com/office/drawing/2014/main" id="{C11CAEC2-51C3-428A-A1E4-C6A78B3B394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4" name="Line 7">
          <a:extLst>
            <a:ext uri="{FF2B5EF4-FFF2-40B4-BE49-F238E27FC236}">
              <a16:creationId xmlns:a16="http://schemas.microsoft.com/office/drawing/2014/main" id="{4EE5CB68-DA7C-4887-8070-71B5E3A6634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5" name="Line 7">
          <a:extLst>
            <a:ext uri="{FF2B5EF4-FFF2-40B4-BE49-F238E27FC236}">
              <a16:creationId xmlns:a16="http://schemas.microsoft.com/office/drawing/2014/main" id="{11ACD1AB-BE21-4501-9F0C-09589C6CCBA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6" name="Line 7">
          <a:extLst>
            <a:ext uri="{FF2B5EF4-FFF2-40B4-BE49-F238E27FC236}">
              <a16:creationId xmlns:a16="http://schemas.microsoft.com/office/drawing/2014/main" id="{B378E7E6-B7EA-4CE3-A4AC-7FCB26B71D8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7" name="Line 7">
          <a:extLst>
            <a:ext uri="{FF2B5EF4-FFF2-40B4-BE49-F238E27FC236}">
              <a16:creationId xmlns:a16="http://schemas.microsoft.com/office/drawing/2014/main" id="{E8EB6A5E-7B5C-4FD7-99B9-4F3D0AE645C7}"/>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8" name="Line 7">
          <a:extLst>
            <a:ext uri="{FF2B5EF4-FFF2-40B4-BE49-F238E27FC236}">
              <a16:creationId xmlns:a16="http://schemas.microsoft.com/office/drawing/2014/main" id="{92047A6D-2E19-441D-851F-60D9A354DB4A}"/>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19" name="Line 7">
          <a:extLst>
            <a:ext uri="{FF2B5EF4-FFF2-40B4-BE49-F238E27FC236}">
              <a16:creationId xmlns:a16="http://schemas.microsoft.com/office/drawing/2014/main" id="{797F0713-50BD-4F98-82A4-A9A7DCD1981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0" name="Line 7">
          <a:extLst>
            <a:ext uri="{FF2B5EF4-FFF2-40B4-BE49-F238E27FC236}">
              <a16:creationId xmlns:a16="http://schemas.microsoft.com/office/drawing/2014/main" id="{77CE6865-53FC-422B-9858-C65B59DFD8FD}"/>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1" name="Line 7">
          <a:extLst>
            <a:ext uri="{FF2B5EF4-FFF2-40B4-BE49-F238E27FC236}">
              <a16:creationId xmlns:a16="http://schemas.microsoft.com/office/drawing/2014/main" id="{64365EB6-D21A-4110-A5C0-BB3A341AAFA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2" name="Line 7">
          <a:extLst>
            <a:ext uri="{FF2B5EF4-FFF2-40B4-BE49-F238E27FC236}">
              <a16:creationId xmlns:a16="http://schemas.microsoft.com/office/drawing/2014/main" id="{DF8CCA8E-9775-4013-9107-4D182D9C32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3" name="Line 7">
          <a:extLst>
            <a:ext uri="{FF2B5EF4-FFF2-40B4-BE49-F238E27FC236}">
              <a16:creationId xmlns:a16="http://schemas.microsoft.com/office/drawing/2014/main" id="{9741AC6A-4D8D-4066-A98C-9E3B5959C6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4" name="Line 7">
          <a:extLst>
            <a:ext uri="{FF2B5EF4-FFF2-40B4-BE49-F238E27FC236}">
              <a16:creationId xmlns:a16="http://schemas.microsoft.com/office/drawing/2014/main" id="{2747B1BC-5577-4375-90C8-D6CAF95C0C71}"/>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5" name="Line 7">
          <a:extLst>
            <a:ext uri="{FF2B5EF4-FFF2-40B4-BE49-F238E27FC236}">
              <a16:creationId xmlns:a16="http://schemas.microsoft.com/office/drawing/2014/main" id="{83F0A1BA-BBF9-40A5-A3C4-C8EC41AA975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26" name="Line 7">
          <a:extLst>
            <a:ext uri="{FF2B5EF4-FFF2-40B4-BE49-F238E27FC236}">
              <a16:creationId xmlns:a16="http://schemas.microsoft.com/office/drawing/2014/main" id="{72B97DC9-E484-4A17-B127-B06A130A59E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7" name="Line 7">
          <a:extLst>
            <a:ext uri="{FF2B5EF4-FFF2-40B4-BE49-F238E27FC236}">
              <a16:creationId xmlns:a16="http://schemas.microsoft.com/office/drawing/2014/main" id="{93A1DD1F-E69E-4741-AC1F-57CD7A25C7E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8" name="Line 7">
          <a:extLst>
            <a:ext uri="{FF2B5EF4-FFF2-40B4-BE49-F238E27FC236}">
              <a16:creationId xmlns:a16="http://schemas.microsoft.com/office/drawing/2014/main" id="{D85A3C23-13B0-4EC9-9179-D5826EB85B5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29" name="Line 7">
          <a:extLst>
            <a:ext uri="{FF2B5EF4-FFF2-40B4-BE49-F238E27FC236}">
              <a16:creationId xmlns:a16="http://schemas.microsoft.com/office/drawing/2014/main" id="{F8ADEF84-5C2A-4428-A3D0-131F0CE303E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0" name="Line 7">
          <a:extLst>
            <a:ext uri="{FF2B5EF4-FFF2-40B4-BE49-F238E27FC236}">
              <a16:creationId xmlns:a16="http://schemas.microsoft.com/office/drawing/2014/main" id="{65247D91-4F9F-4D4D-8A0E-3BDE0E2CC2D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1" name="Line 7">
          <a:extLst>
            <a:ext uri="{FF2B5EF4-FFF2-40B4-BE49-F238E27FC236}">
              <a16:creationId xmlns:a16="http://schemas.microsoft.com/office/drawing/2014/main" id="{13E951EF-E8AF-4A81-AAB1-5520A15DD5D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2" name="Line 7">
          <a:extLst>
            <a:ext uri="{FF2B5EF4-FFF2-40B4-BE49-F238E27FC236}">
              <a16:creationId xmlns:a16="http://schemas.microsoft.com/office/drawing/2014/main" id="{ABFAB9E8-EA89-4A79-9C87-F29C99E9345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3" name="Line 7">
          <a:extLst>
            <a:ext uri="{FF2B5EF4-FFF2-40B4-BE49-F238E27FC236}">
              <a16:creationId xmlns:a16="http://schemas.microsoft.com/office/drawing/2014/main" id="{B0A4AE91-2789-4578-A14E-F23DC8BE318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4" name="Line 7">
          <a:extLst>
            <a:ext uri="{FF2B5EF4-FFF2-40B4-BE49-F238E27FC236}">
              <a16:creationId xmlns:a16="http://schemas.microsoft.com/office/drawing/2014/main" id="{4B7774AC-8A1C-4B14-BB04-CC8C5A36B8D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5" name="Line 7">
          <a:extLst>
            <a:ext uri="{FF2B5EF4-FFF2-40B4-BE49-F238E27FC236}">
              <a16:creationId xmlns:a16="http://schemas.microsoft.com/office/drawing/2014/main" id="{0C2D5589-6CC0-43B5-A0FC-72F113F681F3}"/>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6" name="Line 7">
          <a:extLst>
            <a:ext uri="{FF2B5EF4-FFF2-40B4-BE49-F238E27FC236}">
              <a16:creationId xmlns:a16="http://schemas.microsoft.com/office/drawing/2014/main" id="{8095C676-FC1F-499D-993A-052F6ABFAFB6}"/>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37" name="Line 7">
          <a:extLst>
            <a:ext uri="{FF2B5EF4-FFF2-40B4-BE49-F238E27FC236}">
              <a16:creationId xmlns:a16="http://schemas.microsoft.com/office/drawing/2014/main" id="{6A82D6DB-7810-4AD1-B6BE-9D9D4F80CC75}"/>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8" name="Line 7">
          <a:extLst>
            <a:ext uri="{FF2B5EF4-FFF2-40B4-BE49-F238E27FC236}">
              <a16:creationId xmlns:a16="http://schemas.microsoft.com/office/drawing/2014/main" id="{73B678C5-4812-4582-A90D-2F7D89E1179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39" name="Line 7">
          <a:extLst>
            <a:ext uri="{FF2B5EF4-FFF2-40B4-BE49-F238E27FC236}">
              <a16:creationId xmlns:a16="http://schemas.microsoft.com/office/drawing/2014/main" id="{BE97A07A-0AAA-4478-8B01-71D7BF1B3BF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0" name="Line 7">
          <a:extLst>
            <a:ext uri="{FF2B5EF4-FFF2-40B4-BE49-F238E27FC236}">
              <a16:creationId xmlns:a16="http://schemas.microsoft.com/office/drawing/2014/main" id="{7FE75391-339C-41C6-B217-9A37FC2CEAE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1" name="Line 7">
          <a:extLst>
            <a:ext uri="{FF2B5EF4-FFF2-40B4-BE49-F238E27FC236}">
              <a16:creationId xmlns:a16="http://schemas.microsoft.com/office/drawing/2014/main" id="{D9027133-84A0-4ECC-B003-A19005BC0CFB}"/>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2" name="Line 7">
          <a:extLst>
            <a:ext uri="{FF2B5EF4-FFF2-40B4-BE49-F238E27FC236}">
              <a16:creationId xmlns:a16="http://schemas.microsoft.com/office/drawing/2014/main" id="{20312396-E5C8-4B3B-B97A-C6BEE85C82D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3" name="Line 7">
          <a:extLst>
            <a:ext uri="{FF2B5EF4-FFF2-40B4-BE49-F238E27FC236}">
              <a16:creationId xmlns:a16="http://schemas.microsoft.com/office/drawing/2014/main" id="{58D1DFEB-0C09-4068-BFC9-170FBC1FB5AF}"/>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4" name="Line 7">
          <a:extLst>
            <a:ext uri="{FF2B5EF4-FFF2-40B4-BE49-F238E27FC236}">
              <a16:creationId xmlns:a16="http://schemas.microsoft.com/office/drawing/2014/main" id="{5E5233B1-B934-410D-9EEF-F4EA71652328}"/>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5" name="Line 7">
          <a:extLst>
            <a:ext uri="{FF2B5EF4-FFF2-40B4-BE49-F238E27FC236}">
              <a16:creationId xmlns:a16="http://schemas.microsoft.com/office/drawing/2014/main" id="{242A0776-C2D3-4AFD-9D1B-87A542BB75BC}"/>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173</xdr:row>
      <xdr:rowOff>0</xdr:rowOff>
    </xdr:from>
    <xdr:to>
      <xdr:col>9</xdr:col>
      <xdr:colOff>323850</xdr:colOff>
      <xdr:row>173</xdr:row>
      <xdr:rowOff>0</xdr:rowOff>
    </xdr:to>
    <xdr:sp macro="" textlink="">
      <xdr:nvSpPr>
        <xdr:cNvPr id="2546" name="Line 7">
          <a:extLst>
            <a:ext uri="{FF2B5EF4-FFF2-40B4-BE49-F238E27FC236}">
              <a16:creationId xmlns:a16="http://schemas.microsoft.com/office/drawing/2014/main" id="{A3A87B35-33F6-4F04-958E-D7D7682CEF79}"/>
            </a:ext>
          </a:extLst>
        </xdr:cNvPr>
        <xdr:cNvSpPr>
          <a:spLocks noChangeShapeType="1"/>
        </xdr:cNvSpPr>
      </xdr:nvSpPr>
      <xdr:spPr bwMode="auto">
        <a:xfrm>
          <a:off x="51435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7" name="Line 7">
          <a:extLst>
            <a:ext uri="{FF2B5EF4-FFF2-40B4-BE49-F238E27FC236}">
              <a16:creationId xmlns:a16="http://schemas.microsoft.com/office/drawing/2014/main" id="{4B8EF388-D97D-4E9E-A1A9-64E6CAF48CA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8" name="Line 7">
          <a:extLst>
            <a:ext uri="{FF2B5EF4-FFF2-40B4-BE49-F238E27FC236}">
              <a16:creationId xmlns:a16="http://schemas.microsoft.com/office/drawing/2014/main" id="{E5750DEB-C24C-4A3A-97FB-A8E74E67B2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49" name="Line 7">
          <a:extLst>
            <a:ext uri="{FF2B5EF4-FFF2-40B4-BE49-F238E27FC236}">
              <a16:creationId xmlns:a16="http://schemas.microsoft.com/office/drawing/2014/main" id="{B3BB675F-DD4F-4096-B1FD-A9256058D13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0" name="Line 7">
          <a:extLst>
            <a:ext uri="{FF2B5EF4-FFF2-40B4-BE49-F238E27FC236}">
              <a16:creationId xmlns:a16="http://schemas.microsoft.com/office/drawing/2014/main" id="{493F36C1-14D2-476D-AB76-693CF3B16E3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1" name="Line 7">
          <a:extLst>
            <a:ext uri="{FF2B5EF4-FFF2-40B4-BE49-F238E27FC236}">
              <a16:creationId xmlns:a16="http://schemas.microsoft.com/office/drawing/2014/main" id="{72A1EDEC-F539-42F4-920A-4C9C5DD9B8E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552" name="Line 7">
          <a:extLst>
            <a:ext uri="{FF2B5EF4-FFF2-40B4-BE49-F238E27FC236}">
              <a16:creationId xmlns:a16="http://schemas.microsoft.com/office/drawing/2014/main" id="{8115142B-CFD3-4D76-A015-124597FCA91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3" name="Line 7">
          <a:extLst>
            <a:ext uri="{FF2B5EF4-FFF2-40B4-BE49-F238E27FC236}">
              <a16:creationId xmlns:a16="http://schemas.microsoft.com/office/drawing/2014/main" id="{FD011BCE-AB82-4212-9E97-18E2E53C32E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4" name="Line 7">
          <a:extLst>
            <a:ext uri="{FF2B5EF4-FFF2-40B4-BE49-F238E27FC236}">
              <a16:creationId xmlns:a16="http://schemas.microsoft.com/office/drawing/2014/main" id="{CE784AFD-8076-4A73-9676-77B7855E3C9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5" name="Line 7">
          <a:extLst>
            <a:ext uri="{FF2B5EF4-FFF2-40B4-BE49-F238E27FC236}">
              <a16:creationId xmlns:a16="http://schemas.microsoft.com/office/drawing/2014/main" id="{A3A22C22-2352-4814-A73A-E56652F5DA5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6" name="Line 7">
          <a:extLst>
            <a:ext uri="{FF2B5EF4-FFF2-40B4-BE49-F238E27FC236}">
              <a16:creationId xmlns:a16="http://schemas.microsoft.com/office/drawing/2014/main" id="{FBC9BA6D-2088-4C69-95AF-B9B6FEA6E11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7" name="Line 7">
          <a:extLst>
            <a:ext uri="{FF2B5EF4-FFF2-40B4-BE49-F238E27FC236}">
              <a16:creationId xmlns:a16="http://schemas.microsoft.com/office/drawing/2014/main" id="{397031FA-EB73-4549-8687-6A1A6287ED5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8" name="Line 7">
          <a:extLst>
            <a:ext uri="{FF2B5EF4-FFF2-40B4-BE49-F238E27FC236}">
              <a16:creationId xmlns:a16="http://schemas.microsoft.com/office/drawing/2014/main" id="{1CDD6026-6F2C-4B2F-937E-1812CEBE006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59" name="Line 7">
          <a:extLst>
            <a:ext uri="{FF2B5EF4-FFF2-40B4-BE49-F238E27FC236}">
              <a16:creationId xmlns:a16="http://schemas.microsoft.com/office/drawing/2014/main" id="{DCDD7CCC-5D15-4D3E-B395-8CCE2C1801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0" name="Line 7">
          <a:extLst>
            <a:ext uri="{FF2B5EF4-FFF2-40B4-BE49-F238E27FC236}">
              <a16:creationId xmlns:a16="http://schemas.microsoft.com/office/drawing/2014/main" id="{87062BAE-1B69-48ED-8B38-04C2E30C034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1" name="Line 7">
          <a:extLst>
            <a:ext uri="{FF2B5EF4-FFF2-40B4-BE49-F238E27FC236}">
              <a16:creationId xmlns:a16="http://schemas.microsoft.com/office/drawing/2014/main" id="{1AE8E4B8-4B30-4B21-AA71-865A643C5CC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2" name="Line 7">
          <a:extLst>
            <a:ext uri="{FF2B5EF4-FFF2-40B4-BE49-F238E27FC236}">
              <a16:creationId xmlns:a16="http://schemas.microsoft.com/office/drawing/2014/main" id="{4545B099-471F-45B5-8155-11DA80CE19E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3" name="Line 7">
          <a:extLst>
            <a:ext uri="{FF2B5EF4-FFF2-40B4-BE49-F238E27FC236}">
              <a16:creationId xmlns:a16="http://schemas.microsoft.com/office/drawing/2014/main" id="{054A352F-CBB4-4CB1-B0ED-BB4B2DFFA41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4" name="Line 7">
          <a:extLst>
            <a:ext uri="{FF2B5EF4-FFF2-40B4-BE49-F238E27FC236}">
              <a16:creationId xmlns:a16="http://schemas.microsoft.com/office/drawing/2014/main" id="{1073A390-BABC-4F05-955E-B49F8224DF9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5" name="Line 7">
          <a:extLst>
            <a:ext uri="{FF2B5EF4-FFF2-40B4-BE49-F238E27FC236}">
              <a16:creationId xmlns:a16="http://schemas.microsoft.com/office/drawing/2014/main" id="{2DF5223E-11E2-447A-A2B9-013206A4AA8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6" name="Line 7">
          <a:extLst>
            <a:ext uri="{FF2B5EF4-FFF2-40B4-BE49-F238E27FC236}">
              <a16:creationId xmlns:a16="http://schemas.microsoft.com/office/drawing/2014/main" id="{AA1E9D8C-98E4-4B42-A61A-49EED29BC06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7" name="Line 7">
          <a:extLst>
            <a:ext uri="{FF2B5EF4-FFF2-40B4-BE49-F238E27FC236}">
              <a16:creationId xmlns:a16="http://schemas.microsoft.com/office/drawing/2014/main" id="{A5A14677-1511-4E0B-B0B5-1303DF6D863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8" name="Line 7">
          <a:extLst>
            <a:ext uri="{FF2B5EF4-FFF2-40B4-BE49-F238E27FC236}">
              <a16:creationId xmlns:a16="http://schemas.microsoft.com/office/drawing/2014/main" id="{7D82BF61-6B75-4DAD-B889-A83A1548D0A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69" name="Line 7">
          <a:extLst>
            <a:ext uri="{FF2B5EF4-FFF2-40B4-BE49-F238E27FC236}">
              <a16:creationId xmlns:a16="http://schemas.microsoft.com/office/drawing/2014/main" id="{E31CD288-3652-4213-AAF9-136F341C3FD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0" name="Line 7">
          <a:extLst>
            <a:ext uri="{FF2B5EF4-FFF2-40B4-BE49-F238E27FC236}">
              <a16:creationId xmlns:a16="http://schemas.microsoft.com/office/drawing/2014/main" id="{7135E77E-8C00-441D-AEA8-EEFE9BC6796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1" name="Line 7">
          <a:extLst>
            <a:ext uri="{FF2B5EF4-FFF2-40B4-BE49-F238E27FC236}">
              <a16:creationId xmlns:a16="http://schemas.microsoft.com/office/drawing/2014/main" id="{A05F4D50-06C3-4E7B-9DFD-977647AA842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2" name="Line 7">
          <a:extLst>
            <a:ext uri="{FF2B5EF4-FFF2-40B4-BE49-F238E27FC236}">
              <a16:creationId xmlns:a16="http://schemas.microsoft.com/office/drawing/2014/main" id="{8111B65F-596B-4BF4-8CA6-1E73CDDE259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3" name="Line 7">
          <a:extLst>
            <a:ext uri="{FF2B5EF4-FFF2-40B4-BE49-F238E27FC236}">
              <a16:creationId xmlns:a16="http://schemas.microsoft.com/office/drawing/2014/main" id="{CA81DA3D-DD4D-4820-AA12-54CD87BC658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4" name="Line 7">
          <a:extLst>
            <a:ext uri="{FF2B5EF4-FFF2-40B4-BE49-F238E27FC236}">
              <a16:creationId xmlns:a16="http://schemas.microsoft.com/office/drawing/2014/main" id="{4864F680-5D9E-498A-BD58-104419B21D9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5" name="Line 7">
          <a:extLst>
            <a:ext uri="{FF2B5EF4-FFF2-40B4-BE49-F238E27FC236}">
              <a16:creationId xmlns:a16="http://schemas.microsoft.com/office/drawing/2014/main" id="{2CEEB3AD-4C6A-4889-A455-DEE756653C1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6" name="Line 7">
          <a:extLst>
            <a:ext uri="{FF2B5EF4-FFF2-40B4-BE49-F238E27FC236}">
              <a16:creationId xmlns:a16="http://schemas.microsoft.com/office/drawing/2014/main" id="{A6BED4ED-4F3A-442F-BB9C-4630163DF28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7" name="Line 7">
          <a:extLst>
            <a:ext uri="{FF2B5EF4-FFF2-40B4-BE49-F238E27FC236}">
              <a16:creationId xmlns:a16="http://schemas.microsoft.com/office/drawing/2014/main" id="{2FDC85AC-B24A-43F4-B802-611B6B2C254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2578" name="Line 7">
          <a:extLst>
            <a:ext uri="{FF2B5EF4-FFF2-40B4-BE49-F238E27FC236}">
              <a16:creationId xmlns:a16="http://schemas.microsoft.com/office/drawing/2014/main" id="{B21A98AB-F9B4-4922-9477-7EE711D95B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79" name="Line 7">
          <a:extLst>
            <a:ext uri="{FF2B5EF4-FFF2-40B4-BE49-F238E27FC236}">
              <a16:creationId xmlns:a16="http://schemas.microsoft.com/office/drawing/2014/main" id="{C878FCCE-92B8-4BBE-AE29-FA1AD030B87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0" name="Line 7">
          <a:extLst>
            <a:ext uri="{FF2B5EF4-FFF2-40B4-BE49-F238E27FC236}">
              <a16:creationId xmlns:a16="http://schemas.microsoft.com/office/drawing/2014/main" id="{32EE5619-F1CA-4155-8227-BC75B6C5573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1" name="Line 7">
          <a:extLst>
            <a:ext uri="{FF2B5EF4-FFF2-40B4-BE49-F238E27FC236}">
              <a16:creationId xmlns:a16="http://schemas.microsoft.com/office/drawing/2014/main" id="{B93F2114-8900-4546-A7AC-67F1A42163B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2" name="Line 7">
          <a:extLst>
            <a:ext uri="{FF2B5EF4-FFF2-40B4-BE49-F238E27FC236}">
              <a16:creationId xmlns:a16="http://schemas.microsoft.com/office/drawing/2014/main" id="{8C28A1E8-6D51-4700-B38B-5C05A729D2B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3" name="Line 7">
          <a:extLst>
            <a:ext uri="{FF2B5EF4-FFF2-40B4-BE49-F238E27FC236}">
              <a16:creationId xmlns:a16="http://schemas.microsoft.com/office/drawing/2014/main" id="{5E61C465-1B28-4EAC-83C9-890449A1DE2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4" name="Line 7">
          <a:extLst>
            <a:ext uri="{FF2B5EF4-FFF2-40B4-BE49-F238E27FC236}">
              <a16:creationId xmlns:a16="http://schemas.microsoft.com/office/drawing/2014/main" id="{6A974FA2-458C-418B-87B0-BDF14B16947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5" name="Line 7">
          <a:extLst>
            <a:ext uri="{FF2B5EF4-FFF2-40B4-BE49-F238E27FC236}">
              <a16:creationId xmlns:a16="http://schemas.microsoft.com/office/drawing/2014/main" id="{06935821-BE60-4BEB-B826-888C099089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6" name="Line 7">
          <a:extLst>
            <a:ext uri="{FF2B5EF4-FFF2-40B4-BE49-F238E27FC236}">
              <a16:creationId xmlns:a16="http://schemas.microsoft.com/office/drawing/2014/main" id="{28F9462F-FCD3-4952-BE11-172FE064325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7" name="Line 7">
          <a:extLst>
            <a:ext uri="{FF2B5EF4-FFF2-40B4-BE49-F238E27FC236}">
              <a16:creationId xmlns:a16="http://schemas.microsoft.com/office/drawing/2014/main" id="{4EA26EE9-ED10-439C-8F97-16CDF09360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8" name="Line 7">
          <a:extLst>
            <a:ext uri="{FF2B5EF4-FFF2-40B4-BE49-F238E27FC236}">
              <a16:creationId xmlns:a16="http://schemas.microsoft.com/office/drawing/2014/main" id="{C4D59A1A-B4F4-4C5C-9A81-68D4CAD224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89" name="Line 7">
          <a:extLst>
            <a:ext uri="{FF2B5EF4-FFF2-40B4-BE49-F238E27FC236}">
              <a16:creationId xmlns:a16="http://schemas.microsoft.com/office/drawing/2014/main" id="{7BC7A13A-3769-427A-8274-EE3F3735827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0" name="Line 7">
          <a:extLst>
            <a:ext uri="{FF2B5EF4-FFF2-40B4-BE49-F238E27FC236}">
              <a16:creationId xmlns:a16="http://schemas.microsoft.com/office/drawing/2014/main" id="{E196591F-8758-46D4-9AD6-9C6ACDA01B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1" name="Line 7">
          <a:extLst>
            <a:ext uri="{FF2B5EF4-FFF2-40B4-BE49-F238E27FC236}">
              <a16:creationId xmlns:a16="http://schemas.microsoft.com/office/drawing/2014/main" id="{9508263E-127C-4FF7-94B2-49E3F78149A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2" name="Line 7">
          <a:extLst>
            <a:ext uri="{FF2B5EF4-FFF2-40B4-BE49-F238E27FC236}">
              <a16:creationId xmlns:a16="http://schemas.microsoft.com/office/drawing/2014/main" id="{80F2E707-B687-4D38-ABA8-1FB51CDF9CE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3" name="Line 7">
          <a:extLst>
            <a:ext uri="{FF2B5EF4-FFF2-40B4-BE49-F238E27FC236}">
              <a16:creationId xmlns:a16="http://schemas.microsoft.com/office/drawing/2014/main" id="{0F639CDC-6315-492E-B714-75EE5C27C9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4" name="Line 7">
          <a:extLst>
            <a:ext uri="{FF2B5EF4-FFF2-40B4-BE49-F238E27FC236}">
              <a16:creationId xmlns:a16="http://schemas.microsoft.com/office/drawing/2014/main" id="{DA5F4984-989A-4164-A810-A370D6E4423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5" name="Line 7">
          <a:extLst>
            <a:ext uri="{FF2B5EF4-FFF2-40B4-BE49-F238E27FC236}">
              <a16:creationId xmlns:a16="http://schemas.microsoft.com/office/drawing/2014/main" id="{ECB94298-2E3D-4229-A118-FD3ADBD251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6" name="Line 7">
          <a:extLst>
            <a:ext uri="{FF2B5EF4-FFF2-40B4-BE49-F238E27FC236}">
              <a16:creationId xmlns:a16="http://schemas.microsoft.com/office/drawing/2014/main" id="{45FB0671-94BF-42F5-83F3-04D7A5584E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7" name="Line 7">
          <a:extLst>
            <a:ext uri="{FF2B5EF4-FFF2-40B4-BE49-F238E27FC236}">
              <a16:creationId xmlns:a16="http://schemas.microsoft.com/office/drawing/2014/main" id="{EC5D2FE7-C9C8-4058-906C-63FCC52EA69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8" name="Line 7">
          <a:extLst>
            <a:ext uri="{FF2B5EF4-FFF2-40B4-BE49-F238E27FC236}">
              <a16:creationId xmlns:a16="http://schemas.microsoft.com/office/drawing/2014/main" id="{36D14A9C-FD84-4A51-A094-722CFAB8608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599" name="Line 7">
          <a:extLst>
            <a:ext uri="{FF2B5EF4-FFF2-40B4-BE49-F238E27FC236}">
              <a16:creationId xmlns:a16="http://schemas.microsoft.com/office/drawing/2014/main" id="{C69BA3FD-3D93-4FCB-94F5-FF77FE7BB38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0" name="Line 7">
          <a:extLst>
            <a:ext uri="{FF2B5EF4-FFF2-40B4-BE49-F238E27FC236}">
              <a16:creationId xmlns:a16="http://schemas.microsoft.com/office/drawing/2014/main" id="{2D0B2508-FAE8-418E-A906-5CC2F91CA78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1" name="Line 7">
          <a:extLst>
            <a:ext uri="{FF2B5EF4-FFF2-40B4-BE49-F238E27FC236}">
              <a16:creationId xmlns:a16="http://schemas.microsoft.com/office/drawing/2014/main" id="{43250537-43B9-4784-AB56-1216407E63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2" name="Line 7">
          <a:extLst>
            <a:ext uri="{FF2B5EF4-FFF2-40B4-BE49-F238E27FC236}">
              <a16:creationId xmlns:a16="http://schemas.microsoft.com/office/drawing/2014/main" id="{29C413D0-E482-4829-9E3B-6489215CC8F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3" name="Line 7">
          <a:extLst>
            <a:ext uri="{FF2B5EF4-FFF2-40B4-BE49-F238E27FC236}">
              <a16:creationId xmlns:a16="http://schemas.microsoft.com/office/drawing/2014/main" id="{548DBE80-2CE7-4C53-AD0B-FA837023AA5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4" name="Line 7">
          <a:extLst>
            <a:ext uri="{FF2B5EF4-FFF2-40B4-BE49-F238E27FC236}">
              <a16:creationId xmlns:a16="http://schemas.microsoft.com/office/drawing/2014/main" id="{A9A9C7B3-0E81-4290-801E-9C40B0955A5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5" name="Line 7">
          <a:extLst>
            <a:ext uri="{FF2B5EF4-FFF2-40B4-BE49-F238E27FC236}">
              <a16:creationId xmlns:a16="http://schemas.microsoft.com/office/drawing/2014/main" id="{6FD3D911-BAC3-4EFD-B8C1-C2AD92BF5AE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6" name="Line 7">
          <a:extLst>
            <a:ext uri="{FF2B5EF4-FFF2-40B4-BE49-F238E27FC236}">
              <a16:creationId xmlns:a16="http://schemas.microsoft.com/office/drawing/2014/main" id="{B72D69C1-FA7C-4324-B2EE-F4B46E4E770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7" name="Line 7">
          <a:extLst>
            <a:ext uri="{FF2B5EF4-FFF2-40B4-BE49-F238E27FC236}">
              <a16:creationId xmlns:a16="http://schemas.microsoft.com/office/drawing/2014/main" id="{9EE09165-AF41-4569-8CB0-8BE87871C43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8" name="Line 7">
          <a:extLst>
            <a:ext uri="{FF2B5EF4-FFF2-40B4-BE49-F238E27FC236}">
              <a16:creationId xmlns:a16="http://schemas.microsoft.com/office/drawing/2014/main" id="{AFFE47E7-8693-4C6A-8718-468B2664119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09" name="Line 7">
          <a:extLst>
            <a:ext uri="{FF2B5EF4-FFF2-40B4-BE49-F238E27FC236}">
              <a16:creationId xmlns:a16="http://schemas.microsoft.com/office/drawing/2014/main" id="{F35ADAC1-7618-4743-9DDE-FE88141F9F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0" name="Line 7">
          <a:extLst>
            <a:ext uri="{FF2B5EF4-FFF2-40B4-BE49-F238E27FC236}">
              <a16:creationId xmlns:a16="http://schemas.microsoft.com/office/drawing/2014/main" id="{9DB96104-3030-463F-92BF-17815A34869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1" name="Line 7">
          <a:extLst>
            <a:ext uri="{FF2B5EF4-FFF2-40B4-BE49-F238E27FC236}">
              <a16:creationId xmlns:a16="http://schemas.microsoft.com/office/drawing/2014/main" id="{B5D0308D-D8F0-4879-8C71-EF1C2338F5D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2" name="Line 7">
          <a:extLst>
            <a:ext uri="{FF2B5EF4-FFF2-40B4-BE49-F238E27FC236}">
              <a16:creationId xmlns:a16="http://schemas.microsoft.com/office/drawing/2014/main" id="{9050F36C-DFD0-4431-9021-74064E7AE8A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3" name="Line 7">
          <a:extLst>
            <a:ext uri="{FF2B5EF4-FFF2-40B4-BE49-F238E27FC236}">
              <a16:creationId xmlns:a16="http://schemas.microsoft.com/office/drawing/2014/main" id="{286B361D-3640-48CA-985A-EB07BADDCAD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4" name="Line 7">
          <a:extLst>
            <a:ext uri="{FF2B5EF4-FFF2-40B4-BE49-F238E27FC236}">
              <a16:creationId xmlns:a16="http://schemas.microsoft.com/office/drawing/2014/main" id="{A370EB80-9954-4000-A5D9-F5C28AD7819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5" name="Line 7">
          <a:extLst>
            <a:ext uri="{FF2B5EF4-FFF2-40B4-BE49-F238E27FC236}">
              <a16:creationId xmlns:a16="http://schemas.microsoft.com/office/drawing/2014/main" id="{E759DDFE-3EAA-42E1-8BD7-3683B3CADD1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6" name="Line 7">
          <a:extLst>
            <a:ext uri="{FF2B5EF4-FFF2-40B4-BE49-F238E27FC236}">
              <a16:creationId xmlns:a16="http://schemas.microsoft.com/office/drawing/2014/main" id="{1A4479BF-4AEE-40EC-A5AE-5B7A1E759A5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7" name="Line 7">
          <a:extLst>
            <a:ext uri="{FF2B5EF4-FFF2-40B4-BE49-F238E27FC236}">
              <a16:creationId xmlns:a16="http://schemas.microsoft.com/office/drawing/2014/main" id="{FBDD9391-C12E-4F26-B1EB-198C170DB23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8" name="Line 7">
          <a:extLst>
            <a:ext uri="{FF2B5EF4-FFF2-40B4-BE49-F238E27FC236}">
              <a16:creationId xmlns:a16="http://schemas.microsoft.com/office/drawing/2014/main" id="{99912CB6-6A8A-48BC-BE5C-4D2A2DFD562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19" name="Line 7">
          <a:extLst>
            <a:ext uri="{FF2B5EF4-FFF2-40B4-BE49-F238E27FC236}">
              <a16:creationId xmlns:a16="http://schemas.microsoft.com/office/drawing/2014/main" id="{0D42DD5D-1A28-412C-8447-01A142E81C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0" name="Line 7">
          <a:extLst>
            <a:ext uri="{FF2B5EF4-FFF2-40B4-BE49-F238E27FC236}">
              <a16:creationId xmlns:a16="http://schemas.microsoft.com/office/drawing/2014/main" id="{CACD7587-98C9-43C1-A7DA-DCB0139889B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1" name="Line 7">
          <a:extLst>
            <a:ext uri="{FF2B5EF4-FFF2-40B4-BE49-F238E27FC236}">
              <a16:creationId xmlns:a16="http://schemas.microsoft.com/office/drawing/2014/main" id="{C16F289F-38D5-45EA-A703-3D40FF163B8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2622" name="Line 7">
          <a:extLst>
            <a:ext uri="{FF2B5EF4-FFF2-40B4-BE49-F238E27FC236}">
              <a16:creationId xmlns:a16="http://schemas.microsoft.com/office/drawing/2014/main" id="{E0DF8CD0-490E-43FB-A108-45221F38340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3" name="Line 7">
          <a:extLst>
            <a:ext uri="{FF2B5EF4-FFF2-40B4-BE49-F238E27FC236}">
              <a16:creationId xmlns:a16="http://schemas.microsoft.com/office/drawing/2014/main" id="{29AE8402-6D8B-4E1A-A665-9EEA90FB808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4" name="Line 7">
          <a:extLst>
            <a:ext uri="{FF2B5EF4-FFF2-40B4-BE49-F238E27FC236}">
              <a16:creationId xmlns:a16="http://schemas.microsoft.com/office/drawing/2014/main" id="{B176E2E5-EDD0-4A17-A2B5-49C53AF31BD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5" name="Line 7">
          <a:extLst>
            <a:ext uri="{FF2B5EF4-FFF2-40B4-BE49-F238E27FC236}">
              <a16:creationId xmlns:a16="http://schemas.microsoft.com/office/drawing/2014/main" id="{EA089430-A485-4242-B766-2E1096DB3A4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6" name="Line 7">
          <a:extLst>
            <a:ext uri="{FF2B5EF4-FFF2-40B4-BE49-F238E27FC236}">
              <a16:creationId xmlns:a16="http://schemas.microsoft.com/office/drawing/2014/main" id="{33671ACF-8B83-4940-8CE7-BD222124538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7" name="Line 7">
          <a:extLst>
            <a:ext uri="{FF2B5EF4-FFF2-40B4-BE49-F238E27FC236}">
              <a16:creationId xmlns:a16="http://schemas.microsoft.com/office/drawing/2014/main" id="{27A66224-5A2B-4884-B572-50A0C67A627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8" name="Line 7">
          <a:extLst>
            <a:ext uri="{FF2B5EF4-FFF2-40B4-BE49-F238E27FC236}">
              <a16:creationId xmlns:a16="http://schemas.microsoft.com/office/drawing/2014/main" id="{98BC9DD1-D43C-4B6A-97AF-935D40DBAA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29" name="Line 7">
          <a:extLst>
            <a:ext uri="{FF2B5EF4-FFF2-40B4-BE49-F238E27FC236}">
              <a16:creationId xmlns:a16="http://schemas.microsoft.com/office/drawing/2014/main" id="{AAA2FD34-5982-4E7F-809F-4B2619974CE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0" name="Line 7">
          <a:extLst>
            <a:ext uri="{FF2B5EF4-FFF2-40B4-BE49-F238E27FC236}">
              <a16:creationId xmlns:a16="http://schemas.microsoft.com/office/drawing/2014/main" id="{19649E11-433F-4039-8E1D-0907907DA86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1" name="Line 7">
          <a:extLst>
            <a:ext uri="{FF2B5EF4-FFF2-40B4-BE49-F238E27FC236}">
              <a16:creationId xmlns:a16="http://schemas.microsoft.com/office/drawing/2014/main" id="{9785C6B7-A49D-410E-909F-F4408D97DCE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2" name="Line 7">
          <a:extLst>
            <a:ext uri="{FF2B5EF4-FFF2-40B4-BE49-F238E27FC236}">
              <a16:creationId xmlns:a16="http://schemas.microsoft.com/office/drawing/2014/main" id="{67007E8D-D2BE-493C-81C8-35BB134073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3" name="Line 7">
          <a:extLst>
            <a:ext uri="{FF2B5EF4-FFF2-40B4-BE49-F238E27FC236}">
              <a16:creationId xmlns:a16="http://schemas.microsoft.com/office/drawing/2014/main" id="{F5AA02E3-825C-4822-AC6B-18C402D1D31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4" name="Line 7">
          <a:extLst>
            <a:ext uri="{FF2B5EF4-FFF2-40B4-BE49-F238E27FC236}">
              <a16:creationId xmlns:a16="http://schemas.microsoft.com/office/drawing/2014/main" id="{567AF0D8-13C9-412E-B516-4DCB613CE2B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5" name="Line 7">
          <a:extLst>
            <a:ext uri="{FF2B5EF4-FFF2-40B4-BE49-F238E27FC236}">
              <a16:creationId xmlns:a16="http://schemas.microsoft.com/office/drawing/2014/main" id="{60D99FEE-6532-4D63-A96F-F9876A6D04B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6" name="Line 7">
          <a:extLst>
            <a:ext uri="{FF2B5EF4-FFF2-40B4-BE49-F238E27FC236}">
              <a16:creationId xmlns:a16="http://schemas.microsoft.com/office/drawing/2014/main" id="{F5B34AF7-3124-4BD3-926D-BE5C430053C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7" name="Line 7">
          <a:extLst>
            <a:ext uri="{FF2B5EF4-FFF2-40B4-BE49-F238E27FC236}">
              <a16:creationId xmlns:a16="http://schemas.microsoft.com/office/drawing/2014/main" id="{37F25BE0-186B-43ED-97E3-A4C4664C895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8" name="Line 7">
          <a:extLst>
            <a:ext uri="{FF2B5EF4-FFF2-40B4-BE49-F238E27FC236}">
              <a16:creationId xmlns:a16="http://schemas.microsoft.com/office/drawing/2014/main" id="{723AC8FE-301C-409B-BC94-936DD7A4F84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39" name="Line 7">
          <a:extLst>
            <a:ext uri="{FF2B5EF4-FFF2-40B4-BE49-F238E27FC236}">
              <a16:creationId xmlns:a16="http://schemas.microsoft.com/office/drawing/2014/main" id="{7AD5468B-F038-4913-B41D-85E745CCE30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0" name="Line 7">
          <a:extLst>
            <a:ext uri="{FF2B5EF4-FFF2-40B4-BE49-F238E27FC236}">
              <a16:creationId xmlns:a16="http://schemas.microsoft.com/office/drawing/2014/main" id="{C22DA3AD-89B1-4584-83BD-0500BB3738D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1" name="Line 7">
          <a:extLst>
            <a:ext uri="{FF2B5EF4-FFF2-40B4-BE49-F238E27FC236}">
              <a16:creationId xmlns:a16="http://schemas.microsoft.com/office/drawing/2014/main" id="{E7D31BF9-384F-4C4D-92BB-9072937916C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2" name="Line 7">
          <a:extLst>
            <a:ext uri="{FF2B5EF4-FFF2-40B4-BE49-F238E27FC236}">
              <a16:creationId xmlns:a16="http://schemas.microsoft.com/office/drawing/2014/main" id="{A53C6BF6-43E6-45B4-9BB5-4C1AC75729F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3" name="Line 7">
          <a:extLst>
            <a:ext uri="{FF2B5EF4-FFF2-40B4-BE49-F238E27FC236}">
              <a16:creationId xmlns:a16="http://schemas.microsoft.com/office/drawing/2014/main" id="{86933DC7-CC44-4622-A45E-155FFF64888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4" name="Line 7">
          <a:extLst>
            <a:ext uri="{FF2B5EF4-FFF2-40B4-BE49-F238E27FC236}">
              <a16:creationId xmlns:a16="http://schemas.microsoft.com/office/drawing/2014/main" id="{BB250C9E-81C3-4A12-99AB-767B1AFF744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5" name="Line 7">
          <a:extLst>
            <a:ext uri="{FF2B5EF4-FFF2-40B4-BE49-F238E27FC236}">
              <a16:creationId xmlns:a16="http://schemas.microsoft.com/office/drawing/2014/main" id="{8E50E92B-CF69-4ED6-BB8E-05FA632C799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6" name="Line 7">
          <a:extLst>
            <a:ext uri="{FF2B5EF4-FFF2-40B4-BE49-F238E27FC236}">
              <a16:creationId xmlns:a16="http://schemas.microsoft.com/office/drawing/2014/main" id="{849EAC70-D01C-4034-A420-A59B679DAD1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7" name="Line 7">
          <a:extLst>
            <a:ext uri="{FF2B5EF4-FFF2-40B4-BE49-F238E27FC236}">
              <a16:creationId xmlns:a16="http://schemas.microsoft.com/office/drawing/2014/main" id="{FACA2A12-37DF-494C-BBF5-1839B89396F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8" name="Line 7">
          <a:extLst>
            <a:ext uri="{FF2B5EF4-FFF2-40B4-BE49-F238E27FC236}">
              <a16:creationId xmlns:a16="http://schemas.microsoft.com/office/drawing/2014/main" id="{2883D8EA-43BD-43B7-98AC-5E9D005A836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49" name="Line 7">
          <a:extLst>
            <a:ext uri="{FF2B5EF4-FFF2-40B4-BE49-F238E27FC236}">
              <a16:creationId xmlns:a16="http://schemas.microsoft.com/office/drawing/2014/main" id="{CF93886F-AE87-45B7-8847-C475A29C70D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0" name="Line 7">
          <a:extLst>
            <a:ext uri="{FF2B5EF4-FFF2-40B4-BE49-F238E27FC236}">
              <a16:creationId xmlns:a16="http://schemas.microsoft.com/office/drawing/2014/main" id="{E51BB80B-EF5B-47FE-8A2F-3F3CC8D0346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1" name="Line 7">
          <a:extLst>
            <a:ext uri="{FF2B5EF4-FFF2-40B4-BE49-F238E27FC236}">
              <a16:creationId xmlns:a16="http://schemas.microsoft.com/office/drawing/2014/main" id="{267AF85B-04B1-41D9-B79F-B3D798597DB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2" name="Line 7">
          <a:extLst>
            <a:ext uri="{FF2B5EF4-FFF2-40B4-BE49-F238E27FC236}">
              <a16:creationId xmlns:a16="http://schemas.microsoft.com/office/drawing/2014/main" id="{E81BE7AB-ADF6-4523-BC46-745F9D47598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3" name="Line 7">
          <a:extLst>
            <a:ext uri="{FF2B5EF4-FFF2-40B4-BE49-F238E27FC236}">
              <a16:creationId xmlns:a16="http://schemas.microsoft.com/office/drawing/2014/main" id="{A8776055-6354-49A0-BA9B-47CD14541B9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4" name="Line 7">
          <a:extLst>
            <a:ext uri="{FF2B5EF4-FFF2-40B4-BE49-F238E27FC236}">
              <a16:creationId xmlns:a16="http://schemas.microsoft.com/office/drawing/2014/main" id="{39CE5BCA-2092-4214-9CA1-83037A6247F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5" name="Line 7">
          <a:extLst>
            <a:ext uri="{FF2B5EF4-FFF2-40B4-BE49-F238E27FC236}">
              <a16:creationId xmlns:a16="http://schemas.microsoft.com/office/drawing/2014/main" id="{CDC40D7F-C281-44F8-8A2D-649345FE28F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6" name="Line 7">
          <a:extLst>
            <a:ext uri="{FF2B5EF4-FFF2-40B4-BE49-F238E27FC236}">
              <a16:creationId xmlns:a16="http://schemas.microsoft.com/office/drawing/2014/main" id="{431CB857-12A8-4FB9-A996-B3596563F82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7" name="Line 7">
          <a:extLst>
            <a:ext uri="{FF2B5EF4-FFF2-40B4-BE49-F238E27FC236}">
              <a16:creationId xmlns:a16="http://schemas.microsoft.com/office/drawing/2014/main" id="{694E0561-6A98-455B-A880-97BBA89ADB4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8" name="Line 7">
          <a:extLst>
            <a:ext uri="{FF2B5EF4-FFF2-40B4-BE49-F238E27FC236}">
              <a16:creationId xmlns:a16="http://schemas.microsoft.com/office/drawing/2014/main" id="{A003B052-F85B-4295-9E70-E3F2CEE571B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59" name="Line 7">
          <a:extLst>
            <a:ext uri="{FF2B5EF4-FFF2-40B4-BE49-F238E27FC236}">
              <a16:creationId xmlns:a16="http://schemas.microsoft.com/office/drawing/2014/main" id="{D1EF9C7F-2A33-449D-8491-DFF54DBBF64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0" name="Line 7">
          <a:extLst>
            <a:ext uri="{FF2B5EF4-FFF2-40B4-BE49-F238E27FC236}">
              <a16:creationId xmlns:a16="http://schemas.microsoft.com/office/drawing/2014/main" id="{45FC2135-08FD-478E-B25B-69EDF243D73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1" name="Line 7">
          <a:extLst>
            <a:ext uri="{FF2B5EF4-FFF2-40B4-BE49-F238E27FC236}">
              <a16:creationId xmlns:a16="http://schemas.microsoft.com/office/drawing/2014/main" id="{F8E7C631-1DCD-4102-8435-49B45576E4D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2" name="Line 7">
          <a:extLst>
            <a:ext uri="{FF2B5EF4-FFF2-40B4-BE49-F238E27FC236}">
              <a16:creationId xmlns:a16="http://schemas.microsoft.com/office/drawing/2014/main" id="{277654B1-8DD9-4BB4-886F-03B88E06C12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3" name="Line 7">
          <a:extLst>
            <a:ext uri="{FF2B5EF4-FFF2-40B4-BE49-F238E27FC236}">
              <a16:creationId xmlns:a16="http://schemas.microsoft.com/office/drawing/2014/main" id="{6A45532C-5053-4009-88AC-31BCEA869EF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4" name="Line 7">
          <a:extLst>
            <a:ext uri="{FF2B5EF4-FFF2-40B4-BE49-F238E27FC236}">
              <a16:creationId xmlns:a16="http://schemas.microsoft.com/office/drawing/2014/main" id="{79AF2831-267B-46EF-9B0D-569F5457DDBD}"/>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5" name="Line 7">
          <a:extLst>
            <a:ext uri="{FF2B5EF4-FFF2-40B4-BE49-F238E27FC236}">
              <a16:creationId xmlns:a16="http://schemas.microsoft.com/office/drawing/2014/main" id="{AEB76B2B-8203-40AB-B748-ED839D5156D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6" name="Line 7">
          <a:extLst>
            <a:ext uri="{FF2B5EF4-FFF2-40B4-BE49-F238E27FC236}">
              <a16:creationId xmlns:a16="http://schemas.microsoft.com/office/drawing/2014/main" id="{8E60E614-EA35-4066-A198-A550149B588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7" name="Line 7">
          <a:extLst>
            <a:ext uri="{FF2B5EF4-FFF2-40B4-BE49-F238E27FC236}">
              <a16:creationId xmlns:a16="http://schemas.microsoft.com/office/drawing/2014/main" id="{F5E929D5-2F8C-4DFA-9085-5E1DC48E169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8" name="Line 7">
          <a:extLst>
            <a:ext uri="{FF2B5EF4-FFF2-40B4-BE49-F238E27FC236}">
              <a16:creationId xmlns:a16="http://schemas.microsoft.com/office/drawing/2014/main" id="{DA73F1CE-62FE-4832-B89C-1C73F85198C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69" name="Line 7">
          <a:extLst>
            <a:ext uri="{FF2B5EF4-FFF2-40B4-BE49-F238E27FC236}">
              <a16:creationId xmlns:a16="http://schemas.microsoft.com/office/drawing/2014/main" id="{57D36377-AF9C-40C0-BF78-194F03158C3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0" name="Line 7">
          <a:extLst>
            <a:ext uri="{FF2B5EF4-FFF2-40B4-BE49-F238E27FC236}">
              <a16:creationId xmlns:a16="http://schemas.microsoft.com/office/drawing/2014/main" id="{24D590B5-1385-4DE5-ABD5-30048A42779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1" name="Line 7">
          <a:extLst>
            <a:ext uri="{FF2B5EF4-FFF2-40B4-BE49-F238E27FC236}">
              <a16:creationId xmlns:a16="http://schemas.microsoft.com/office/drawing/2014/main" id="{051932B9-D8D0-4834-AAAA-AC2776870125}"/>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2" name="Line 7">
          <a:extLst>
            <a:ext uri="{FF2B5EF4-FFF2-40B4-BE49-F238E27FC236}">
              <a16:creationId xmlns:a16="http://schemas.microsoft.com/office/drawing/2014/main" id="{9994A2A5-559A-4FB0-8303-794E7194F9C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3" name="Line 7">
          <a:extLst>
            <a:ext uri="{FF2B5EF4-FFF2-40B4-BE49-F238E27FC236}">
              <a16:creationId xmlns:a16="http://schemas.microsoft.com/office/drawing/2014/main" id="{1137DD26-1EA7-45BB-81A0-323AD2FA30F1}"/>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4" name="Line 7">
          <a:extLst>
            <a:ext uri="{FF2B5EF4-FFF2-40B4-BE49-F238E27FC236}">
              <a16:creationId xmlns:a16="http://schemas.microsoft.com/office/drawing/2014/main" id="{F421F74A-E82E-40F6-8DF4-2AB58A3888F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5" name="Line 7">
          <a:extLst>
            <a:ext uri="{FF2B5EF4-FFF2-40B4-BE49-F238E27FC236}">
              <a16:creationId xmlns:a16="http://schemas.microsoft.com/office/drawing/2014/main" id="{48D1BC41-9298-4A11-8824-5E1B9FFF56A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6" name="Line 7">
          <a:extLst>
            <a:ext uri="{FF2B5EF4-FFF2-40B4-BE49-F238E27FC236}">
              <a16:creationId xmlns:a16="http://schemas.microsoft.com/office/drawing/2014/main" id="{8FCB4F88-B42A-4431-9CDF-4ECC0AE1B6D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7" name="Line 7">
          <a:extLst>
            <a:ext uri="{FF2B5EF4-FFF2-40B4-BE49-F238E27FC236}">
              <a16:creationId xmlns:a16="http://schemas.microsoft.com/office/drawing/2014/main" id="{9C111A0C-7112-4DD4-8C6C-38382347274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8" name="Line 7">
          <a:extLst>
            <a:ext uri="{FF2B5EF4-FFF2-40B4-BE49-F238E27FC236}">
              <a16:creationId xmlns:a16="http://schemas.microsoft.com/office/drawing/2014/main" id="{C40B4A44-8467-4E89-A955-CB435719CDB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79" name="Line 7">
          <a:extLst>
            <a:ext uri="{FF2B5EF4-FFF2-40B4-BE49-F238E27FC236}">
              <a16:creationId xmlns:a16="http://schemas.microsoft.com/office/drawing/2014/main" id="{D7464E34-54BF-41F2-966B-8EA7FC401764}"/>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0" name="Line 7">
          <a:extLst>
            <a:ext uri="{FF2B5EF4-FFF2-40B4-BE49-F238E27FC236}">
              <a16:creationId xmlns:a16="http://schemas.microsoft.com/office/drawing/2014/main" id="{F9D18DE1-0AFB-4CA6-9544-CDA72DF89A87}"/>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1" name="Line 7">
          <a:extLst>
            <a:ext uri="{FF2B5EF4-FFF2-40B4-BE49-F238E27FC236}">
              <a16:creationId xmlns:a16="http://schemas.microsoft.com/office/drawing/2014/main" id="{4F239EE6-D18C-4A4C-8ACA-A512A1A1AE0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2" name="Line 7">
          <a:extLst>
            <a:ext uri="{FF2B5EF4-FFF2-40B4-BE49-F238E27FC236}">
              <a16:creationId xmlns:a16="http://schemas.microsoft.com/office/drawing/2014/main" id="{A0D0E761-0814-4D57-AB5F-E905C1F0471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3" name="Line 7">
          <a:extLst>
            <a:ext uri="{FF2B5EF4-FFF2-40B4-BE49-F238E27FC236}">
              <a16:creationId xmlns:a16="http://schemas.microsoft.com/office/drawing/2014/main" id="{BFF54A19-D4AF-4176-A66E-47833F02BB06}"/>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4" name="Line 7">
          <a:extLst>
            <a:ext uri="{FF2B5EF4-FFF2-40B4-BE49-F238E27FC236}">
              <a16:creationId xmlns:a16="http://schemas.microsoft.com/office/drawing/2014/main" id="{A75B0598-EACF-4D64-BAEA-513C0CBD303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5" name="Line 7">
          <a:extLst>
            <a:ext uri="{FF2B5EF4-FFF2-40B4-BE49-F238E27FC236}">
              <a16:creationId xmlns:a16="http://schemas.microsoft.com/office/drawing/2014/main" id="{9958F1C6-3772-457C-A824-EB30D715F860}"/>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6" name="Line 7">
          <a:extLst>
            <a:ext uri="{FF2B5EF4-FFF2-40B4-BE49-F238E27FC236}">
              <a16:creationId xmlns:a16="http://schemas.microsoft.com/office/drawing/2014/main" id="{93E7C00F-EE09-48BE-9AA4-79379317FDB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7" name="Line 7">
          <a:extLst>
            <a:ext uri="{FF2B5EF4-FFF2-40B4-BE49-F238E27FC236}">
              <a16:creationId xmlns:a16="http://schemas.microsoft.com/office/drawing/2014/main" id="{E5E2BAF2-9B37-4FE8-9D9A-8B0C99CF497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8" name="Line 7">
          <a:extLst>
            <a:ext uri="{FF2B5EF4-FFF2-40B4-BE49-F238E27FC236}">
              <a16:creationId xmlns:a16="http://schemas.microsoft.com/office/drawing/2014/main" id="{DCFF8D4E-7B1B-4C38-AC89-25C1DF457DCA}"/>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89" name="Line 7">
          <a:extLst>
            <a:ext uri="{FF2B5EF4-FFF2-40B4-BE49-F238E27FC236}">
              <a16:creationId xmlns:a16="http://schemas.microsoft.com/office/drawing/2014/main" id="{D073CBA7-5AD5-430B-92CF-D39E3C7AB46B}"/>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0" name="Line 7">
          <a:extLst>
            <a:ext uri="{FF2B5EF4-FFF2-40B4-BE49-F238E27FC236}">
              <a16:creationId xmlns:a16="http://schemas.microsoft.com/office/drawing/2014/main" id="{4A027E27-0D62-4825-B90B-CB2430D8C7F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1" name="Line 7">
          <a:extLst>
            <a:ext uri="{FF2B5EF4-FFF2-40B4-BE49-F238E27FC236}">
              <a16:creationId xmlns:a16="http://schemas.microsoft.com/office/drawing/2014/main" id="{7D61CC8C-7B96-4201-BEC8-E8DBCCE77FD8}"/>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2" name="Line 7">
          <a:extLst>
            <a:ext uri="{FF2B5EF4-FFF2-40B4-BE49-F238E27FC236}">
              <a16:creationId xmlns:a16="http://schemas.microsoft.com/office/drawing/2014/main" id="{2439B66F-59BC-49B8-ADA3-3267D28574C3}"/>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3" name="Line 7">
          <a:extLst>
            <a:ext uri="{FF2B5EF4-FFF2-40B4-BE49-F238E27FC236}">
              <a16:creationId xmlns:a16="http://schemas.microsoft.com/office/drawing/2014/main" id="{E846076C-105E-46AF-9AF2-C22BEA4C29D9}"/>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4" name="Line 7">
          <a:extLst>
            <a:ext uri="{FF2B5EF4-FFF2-40B4-BE49-F238E27FC236}">
              <a16:creationId xmlns:a16="http://schemas.microsoft.com/office/drawing/2014/main" id="{9851F23A-8F76-46F2-A547-6794A3A299CF}"/>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5" name="Line 7">
          <a:extLst>
            <a:ext uri="{FF2B5EF4-FFF2-40B4-BE49-F238E27FC236}">
              <a16:creationId xmlns:a16="http://schemas.microsoft.com/office/drawing/2014/main" id="{7456D231-0114-49D6-B4C3-6EF3AB7BD93C}"/>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6" name="Line 7">
          <a:extLst>
            <a:ext uri="{FF2B5EF4-FFF2-40B4-BE49-F238E27FC236}">
              <a16:creationId xmlns:a16="http://schemas.microsoft.com/office/drawing/2014/main" id="{1F4E0CF4-B9D2-4DE6-97B2-B18FB32530DE}"/>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172</xdr:row>
      <xdr:rowOff>0</xdr:rowOff>
    </xdr:from>
    <xdr:to>
      <xdr:col>7</xdr:col>
      <xdr:colOff>323850</xdr:colOff>
      <xdr:row>172</xdr:row>
      <xdr:rowOff>0</xdr:rowOff>
    </xdr:to>
    <xdr:sp macro="" textlink="">
      <xdr:nvSpPr>
        <xdr:cNvPr id="2697" name="Line 7">
          <a:extLst>
            <a:ext uri="{FF2B5EF4-FFF2-40B4-BE49-F238E27FC236}">
              <a16:creationId xmlns:a16="http://schemas.microsoft.com/office/drawing/2014/main" id="{898E2557-0F98-400D-B9A6-BB5CE070CAC2}"/>
            </a:ext>
          </a:extLst>
        </xdr:cNvPr>
        <xdr:cNvSpPr>
          <a:spLocks noChangeShapeType="1"/>
        </xdr:cNvSpPr>
      </xdr:nvSpPr>
      <xdr:spPr bwMode="auto">
        <a:xfrm>
          <a:off x="3714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8" name="Line 7">
          <a:extLst>
            <a:ext uri="{FF2B5EF4-FFF2-40B4-BE49-F238E27FC236}">
              <a16:creationId xmlns:a16="http://schemas.microsoft.com/office/drawing/2014/main" id="{3C0A47A6-EB33-42FB-81C6-2AFA768179F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699" name="Line 7">
          <a:extLst>
            <a:ext uri="{FF2B5EF4-FFF2-40B4-BE49-F238E27FC236}">
              <a16:creationId xmlns:a16="http://schemas.microsoft.com/office/drawing/2014/main" id="{59E6E0F4-5FF4-4F03-9597-4374DD00E73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0" name="Line 7">
          <a:extLst>
            <a:ext uri="{FF2B5EF4-FFF2-40B4-BE49-F238E27FC236}">
              <a16:creationId xmlns:a16="http://schemas.microsoft.com/office/drawing/2014/main" id="{C37565EF-8827-4F4F-B5DD-8DFC1300685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1" name="Line 7">
          <a:extLst>
            <a:ext uri="{FF2B5EF4-FFF2-40B4-BE49-F238E27FC236}">
              <a16:creationId xmlns:a16="http://schemas.microsoft.com/office/drawing/2014/main" id="{0F4D4041-7307-4638-B151-CD697E5535C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2" name="Line 7">
          <a:extLst>
            <a:ext uri="{FF2B5EF4-FFF2-40B4-BE49-F238E27FC236}">
              <a16:creationId xmlns:a16="http://schemas.microsoft.com/office/drawing/2014/main" id="{1BC7BCAE-FC48-434D-96FA-4D6CFF59628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3" name="Line 7">
          <a:extLst>
            <a:ext uri="{FF2B5EF4-FFF2-40B4-BE49-F238E27FC236}">
              <a16:creationId xmlns:a16="http://schemas.microsoft.com/office/drawing/2014/main" id="{D0CB93A6-964A-4757-8868-38840666E9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4" name="Line 7">
          <a:extLst>
            <a:ext uri="{FF2B5EF4-FFF2-40B4-BE49-F238E27FC236}">
              <a16:creationId xmlns:a16="http://schemas.microsoft.com/office/drawing/2014/main" id="{D1144DB6-D199-4C2A-AE44-05B0E758013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5" name="Line 7">
          <a:extLst>
            <a:ext uri="{FF2B5EF4-FFF2-40B4-BE49-F238E27FC236}">
              <a16:creationId xmlns:a16="http://schemas.microsoft.com/office/drawing/2014/main" id="{B2AC4B60-F6AA-424D-9C89-9E805698296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6" name="Line 7">
          <a:extLst>
            <a:ext uri="{FF2B5EF4-FFF2-40B4-BE49-F238E27FC236}">
              <a16:creationId xmlns:a16="http://schemas.microsoft.com/office/drawing/2014/main" id="{463F0CBF-04F4-4A7C-8969-1A15BB473B7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7" name="Line 7">
          <a:extLst>
            <a:ext uri="{FF2B5EF4-FFF2-40B4-BE49-F238E27FC236}">
              <a16:creationId xmlns:a16="http://schemas.microsoft.com/office/drawing/2014/main" id="{05DA3677-0F9D-4FE8-9AB0-AC5DF77907A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8" name="Line 7">
          <a:extLst>
            <a:ext uri="{FF2B5EF4-FFF2-40B4-BE49-F238E27FC236}">
              <a16:creationId xmlns:a16="http://schemas.microsoft.com/office/drawing/2014/main" id="{2D1D73F7-7F33-45D2-944F-2648CD75E2F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09" name="Line 7">
          <a:extLst>
            <a:ext uri="{FF2B5EF4-FFF2-40B4-BE49-F238E27FC236}">
              <a16:creationId xmlns:a16="http://schemas.microsoft.com/office/drawing/2014/main" id="{A027EF81-3C42-4240-AFCC-43461E6A049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0" name="Line 7">
          <a:extLst>
            <a:ext uri="{FF2B5EF4-FFF2-40B4-BE49-F238E27FC236}">
              <a16:creationId xmlns:a16="http://schemas.microsoft.com/office/drawing/2014/main" id="{0E4CB4D3-4008-4CDB-A98C-B3111DA3661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1" name="Line 7">
          <a:extLst>
            <a:ext uri="{FF2B5EF4-FFF2-40B4-BE49-F238E27FC236}">
              <a16:creationId xmlns:a16="http://schemas.microsoft.com/office/drawing/2014/main" id="{5A81E68B-67D1-49E8-8BF1-CC2D79441D4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2" name="Line 7">
          <a:extLst>
            <a:ext uri="{FF2B5EF4-FFF2-40B4-BE49-F238E27FC236}">
              <a16:creationId xmlns:a16="http://schemas.microsoft.com/office/drawing/2014/main" id="{B7308DD7-58C4-4E6B-A8F6-19F73654E05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3" name="Line 7">
          <a:extLst>
            <a:ext uri="{FF2B5EF4-FFF2-40B4-BE49-F238E27FC236}">
              <a16:creationId xmlns:a16="http://schemas.microsoft.com/office/drawing/2014/main" id="{CE5D51B5-9EB5-44FC-A52B-F750589D10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4" name="Line 7">
          <a:extLst>
            <a:ext uri="{FF2B5EF4-FFF2-40B4-BE49-F238E27FC236}">
              <a16:creationId xmlns:a16="http://schemas.microsoft.com/office/drawing/2014/main" id="{56099BE2-15D9-4A78-B402-E2BFE24DE10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5" name="Line 7">
          <a:extLst>
            <a:ext uri="{FF2B5EF4-FFF2-40B4-BE49-F238E27FC236}">
              <a16:creationId xmlns:a16="http://schemas.microsoft.com/office/drawing/2014/main" id="{59AA3865-7E0E-4983-9B2D-F19339D575B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6" name="Line 7">
          <a:extLst>
            <a:ext uri="{FF2B5EF4-FFF2-40B4-BE49-F238E27FC236}">
              <a16:creationId xmlns:a16="http://schemas.microsoft.com/office/drawing/2014/main" id="{E1D78D4C-2EE1-4603-BDA3-DB9BB8FCA52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7" name="Line 7">
          <a:extLst>
            <a:ext uri="{FF2B5EF4-FFF2-40B4-BE49-F238E27FC236}">
              <a16:creationId xmlns:a16="http://schemas.microsoft.com/office/drawing/2014/main" id="{8F616D09-B2EC-4395-9CFB-6A2E89D4237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8" name="Line 7">
          <a:extLst>
            <a:ext uri="{FF2B5EF4-FFF2-40B4-BE49-F238E27FC236}">
              <a16:creationId xmlns:a16="http://schemas.microsoft.com/office/drawing/2014/main" id="{C909D165-6A9C-474E-8E0C-4E08E692C63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19" name="Line 7">
          <a:extLst>
            <a:ext uri="{FF2B5EF4-FFF2-40B4-BE49-F238E27FC236}">
              <a16:creationId xmlns:a16="http://schemas.microsoft.com/office/drawing/2014/main" id="{1EC47359-FB7D-45F8-9DF9-2B56FE9A10E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0" name="Line 7">
          <a:extLst>
            <a:ext uri="{FF2B5EF4-FFF2-40B4-BE49-F238E27FC236}">
              <a16:creationId xmlns:a16="http://schemas.microsoft.com/office/drawing/2014/main" id="{EFBAB41A-341A-461B-A009-B3BBB98CD31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1" name="Line 7">
          <a:extLst>
            <a:ext uri="{FF2B5EF4-FFF2-40B4-BE49-F238E27FC236}">
              <a16:creationId xmlns:a16="http://schemas.microsoft.com/office/drawing/2014/main" id="{2D5ED09E-E0A7-4C73-B52F-C770D00F7D7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2" name="Line 7">
          <a:extLst>
            <a:ext uri="{FF2B5EF4-FFF2-40B4-BE49-F238E27FC236}">
              <a16:creationId xmlns:a16="http://schemas.microsoft.com/office/drawing/2014/main" id="{EDF5F86D-4F81-4A9C-B450-EA0E337EF16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3" name="Line 7">
          <a:extLst>
            <a:ext uri="{FF2B5EF4-FFF2-40B4-BE49-F238E27FC236}">
              <a16:creationId xmlns:a16="http://schemas.microsoft.com/office/drawing/2014/main" id="{29A3E9A6-E1F6-4E85-827F-1427F427852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4" name="Line 7">
          <a:extLst>
            <a:ext uri="{FF2B5EF4-FFF2-40B4-BE49-F238E27FC236}">
              <a16:creationId xmlns:a16="http://schemas.microsoft.com/office/drawing/2014/main" id="{AFAF6983-17AD-49A0-A9E8-8CEDA4CE38C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5" name="Line 7">
          <a:extLst>
            <a:ext uri="{FF2B5EF4-FFF2-40B4-BE49-F238E27FC236}">
              <a16:creationId xmlns:a16="http://schemas.microsoft.com/office/drawing/2014/main" id="{F8742750-B98A-4D93-A259-80DDD0499BD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6" name="Line 7">
          <a:extLst>
            <a:ext uri="{FF2B5EF4-FFF2-40B4-BE49-F238E27FC236}">
              <a16:creationId xmlns:a16="http://schemas.microsoft.com/office/drawing/2014/main" id="{16C0DC22-2077-4530-BCF6-BC1D247A97D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7" name="Line 7">
          <a:extLst>
            <a:ext uri="{FF2B5EF4-FFF2-40B4-BE49-F238E27FC236}">
              <a16:creationId xmlns:a16="http://schemas.microsoft.com/office/drawing/2014/main" id="{A68100AC-614A-4C4F-8C2B-ED94D8C64DA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8" name="Line 7">
          <a:extLst>
            <a:ext uri="{FF2B5EF4-FFF2-40B4-BE49-F238E27FC236}">
              <a16:creationId xmlns:a16="http://schemas.microsoft.com/office/drawing/2014/main" id="{CD1F4DD2-03D5-41F3-B535-0F7F2482CC8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29" name="Line 7">
          <a:extLst>
            <a:ext uri="{FF2B5EF4-FFF2-40B4-BE49-F238E27FC236}">
              <a16:creationId xmlns:a16="http://schemas.microsoft.com/office/drawing/2014/main" id="{E730F08C-72DA-420A-8E12-51F61D5B5A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0" name="Line 7">
          <a:extLst>
            <a:ext uri="{FF2B5EF4-FFF2-40B4-BE49-F238E27FC236}">
              <a16:creationId xmlns:a16="http://schemas.microsoft.com/office/drawing/2014/main" id="{F22F0F4D-6FA1-4E9F-A241-5E261E00AB7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1" name="Line 7">
          <a:extLst>
            <a:ext uri="{FF2B5EF4-FFF2-40B4-BE49-F238E27FC236}">
              <a16:creationId xmlns:a16="http://schemas.microsoft.com/office/drawing/2014/main" id="{C15E65C4-1928-4ADF-A6FD-48D3A7C780C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2" name="Line 7">
          <a:extLst>
            <a:ext uri="{FF2B5EF4-FFF2-40B4-BE49-F238E27FC236}">
              <a16:creationId xmlns:a16="http://schemas.microsoft.com/office/drawing/2014/main" id="{F36EEA7E-76F5-4CE4-85C5-F6CF7A4FD83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3" name="Line 7">
          <a:extLst>
            <a:ext uri="{FF2B5EF4-FFF2-40B4-BE49-F238E27FC236}">
              <a16:creationId xmlns:a16="http://schemas.microsoft.com/office/drawing/2014/main" id="{5DA59D99-6ACF-437A-AA21-ECCBFDD0600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4" name="Line 7">
          <a:extLst>
            <a:ext uri="{FF2B5EF4-FFF2-40B4-BE49-F238E27FC236}">
              <a16:creationId xmlns:a16="http://schemas.microsoft.com/office/drawing/2014/main" id="{043B2137-2D02-4F98-B565-10A206A4A69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5" name="Line 7">
          <a:extLst>
            <a:ext uri="{FF2B5EF4-FFF2-40B4-BE49-F238E27FC236}">
              <a16:creationId xmlns:a16="http://schemas.microsoft.com/office/drawing/2014/main" id="{632BAACF-57C7-4A53-B0A8-474887CBDDB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6" name="Line 7">
          <a:extLst>
            <a:ext uri="{FF2B5EF4-FFF2-40B4-BE49-F238E27FC236}">
              <a16:creationId xmlns:a16="http://schemas.microsoft.com/office/drawing/2014/main" id="{8BB295CA-A5FD-4F41-B915-477C5CA8415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7" name="Line 7">
          <a:extLst>
            <a:ext uri="{FF2B5EF4-FFF2-40B4-BE49-F238E27FC236}">
              <a16:creationId xmlns:a16="http://schemas.microsoft.com/office/drawing/2014/main" id="{A6244F00-FA81-431A-9531-E92527BF114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8" name="Line 7">
          <a:extLst>
            <a:ext uri="{FF2B5EF4-FFF2-40B4-BE49-F238E27FC236}">
              <a16:creationId xmlns:a16="http://schemas.microsoft.com/office/drawing/2014/main" id="{4F42AD05-ADF8-4B16-90B6-AB644DC7324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39" name="Line 7">
          <a:extLst>
            <a:ext uri="{FF2B5EF4-FFF2-40B4-BE49-F238E27FC236}">
              <a16:creationId xmlns:a16="http://schemas.microsoft.com/office/drawing/2014/main" id="{396DD57B-1712-432E-9844-C90D81A0FF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0" name="Line 7">
          <a:extLst>
            <a:ext uri="{FF2B5EF4-FFF2-40B4-BE49-F238E27FC236}">
              <a16:creationId xmlns:a16="http://schemas.microsoft.com/office/drawing/2014/main" id="{1EF20938-FEA9-45E0-B62E-7C44758B2A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1" name="Line 7">
          <a:extLst>
            <a:ext uri="{FF2B5EF4-FFF2-40B4-BE49-F238E27FC236}">
              <a16:creationId xmlns:a16="http://schemas.microsoft.com/office/drawing/2014/main" id="{1967C2B0-FC4A-494B-A756-9331DEE74B4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2" name="Line 7">
          <a:extLst>
            <a:ext uri="{FF2B5EF4-FFF2-40B4-BE49-F238E27FC236}">
              <a16:creationId xmlns:a16="http://schemas.microsoft.com/office/drawing/2014/main" id="{F232DF8F-9CEA-43A5-9FDE-1B94D39988E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3" name="Line 7">
          <a:extLst>
            <a:ext uri="{FF2B5EF4-FFF2-40B4-BE49-F238E27FC236}">
              <a16:creationId xmlns:a16="http://schemas.microsoft.com/office/drawing/2014/main" id="{7A21F69D-3C12-4B60-A5AB-528A7E3CA18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4" name="Line 7">
          <a:extLst>
            <a:ext uri="{FF2B5EF4-FFF2-40B4-BE49-F238E27FC236}">
              <a16:creationId xmlns:a16="http://schemas.microsoft.com/office/drawing/2014/main" id="{AF3E1D69-14FB-4283-9E60-1BD69F320B2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5" name="Line 7">
          <a:extLst>
            <a:ext uri="{FF2B5EF4-FFF2-40B4-BE49-F238E27FC236}">
              <a16:creationId xmlns:a16="http://schemas.microsoft.com/office/drawing/2014/main" id="{FAC3B7AE-44E7-4E17-81A7-524F0DCA4BA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6" name="Line 7">
          <a:extLst>
            <a:ext uri="{FF2B5EF4-FFF2-40B4-BE49-F238E27FC236}">
              <a16:creationId xmlns:a16="http://schemas.microsoft.com/office/drawing/2014/main" id="{8FD63C0B-4461-4EDE-884D-436C5918605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7" name="Line 7">
          <a:extLst>
            <a:ext uri="{FF2B5EF4-FFF2-40B4-BE49-F238E27FC236}">
              <a16:creationId xmlns:a16="http://schemas.microsoft.com/office/drawing/2014/main" id="{60C30C9F-3B6E-4968-90B2-25EFF6ADBCD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8" name="Line 7">
          <a:extLst>
            <a:ext uri="{FF2B5EF4-FFF2-40B4-BE49-F238E27FC236}">
              <a16:creationId xmlns:a16="http://schemas.microsoft.com/office/drawing/2014/main" id="{DBEAFC77-076A-4A01-9134-52385020EC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49" name="Line 7">
          <a:extLst>
            <a:ext uri="{FF2B5EF4-FFF2-40B4-BE49-F238E27FC236}">
              <a16:creationId xmlns:a16="http://schemas.microsoft.com/office/drawing/2014/main" id="{7BBA9D3E-C888-4508-9E89-E55E5ECD3F0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0" name="Line 7">
          <a:extLst>
            <a:ext uri="{FF2B5EF4-FFF2-40B4-BE49-F238E27FC236}">
              <a16:creationId xmlns:a16="http://schemas.microsoft.com/office/drawing/2014/main" id="{A2F81748-97D7-4948-8C48-4939767093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1" name="Line 7">
          <a:extLst>
            <a:ext uri="{FF2B5EF4-FFF2-40B4-BE49-F238E27FC236}">
              <a16:creationId xmlns:a16="http://schemas.microsoft.com/office/drawing/2014/main" id="{2098D990-3F60-4C98-9D29-607A4AF313B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2" name="Line 7">
          <a:extLst>
            <a:ext uri="{FF2B5EF4-FFF2-40B4-BE49-F238E27FC236}">
              <a16:creationId xmlns:a16="http://schemas.microsoft.com/office/drawing/2014/main" id="{F79778A6-8B58-4C5F-9E6B-9B72855FE99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3" name="Line 7">
          <a:extLst>
            <a:ext uri="{FF2B5EF4-FFF2-40B4-BE49-F238E27FC236}">
              <a16:creationId xmlns:a16="http://schemas.microsoft.com/office/drawing/2014/main" id="{98AC23AD-0D9C-4873-B60F-9311BAF5DE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4" name="Line 7">
          <a:extLst>
            <a:ext uri="{FF2B5EF4-FFF2-40B4-BE49-F238E27FC236}">
              <a16:creationId xmlns:a16="http://schemas.microsoft.com/office/drawing/2014/main" id="{EF757635-717F-4AA8-B155-BDAABE7CC57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5" name="Line 7">
          <a:extLst>
            <a:ext uri="{FF2B5EF4-FFF2-40B4-BE49-F238E27FC236}">
              <a16:creationId xmlns:a16="http://schemas.microsoft.com/office/drawing/2014/main" id="{5739874B-6525-4B22-9734-D9CFCB72EE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6" name="Line 7">
          <a:extLst>
            <a:ext uri="{FF2B5EF4-FFF2-40B4-BE49-F238E27FC236}">
              <a16:creationId xmlns:a16="http://schemas.microsoft.com/office/drawing/2014/main" id="{F774E3F7-F7F2-4210-9A0F-56AD2E155E4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7" name="Line 7">
          <a:extLst>
            <a:ext uri="{FF2B5EF4-FFF2-40B4-BE49-F238E27FC236}">
              <a16:creationId xmlns:a16="http://schemas.microsoft.com/office/drawing/2014/main" id="{300FDD0E-C508-4063-A142-3F0971BB57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8" name="Line 7">
          <a:extLst>
            <a:ext uri="{FF2B5EF4-FFF2-40B4-BE49-F238E27FC236}">
              <a16:creationId xmlns:a16="http://schemas.microsoft.com/office/drawing/2014/main" id="{5299E9EB-DF74-4FD7-B7BE-F1DE846D197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59" name="Line 7">
          <a:extLst>
            <a:ext uri="{FF2B5EF4-FFF2-40B4-BE49-F238E27FC236}">
              <a16:creationId xmlns:a16="http://schemas.microsoft.com/office/drawing/2014/main" id="{8F95B8D5-17AC-4EF2-95A4-6C6EE8DDA2D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0" name="Line 7">
          <a:extLst>
            <a:ext uri="{FF2B5EF4-FFF2-40B4-BE49-F238E27FC236}">
              <a16:creationId xmlns:a16="http://schemas.microsoft.com/office/drawing/2014/main" id="{5592915C-F286-40FB-9476-D922C7408FE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1" name="Line 7">
          <a:extLst>
            <a:ext uri="{FF2B5EF4-FFF2-40B4-BE49-F238E27FC236}">
              <a16:creationId xmlns:a16="http://schemas.microsoft.com/office/drawing/2014/main" id="{24E203F6-06C0-4F19-A344-0520B91A14C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2" name="Line 7">
          <a:extLst>
            <a:ext uri="{FF2B5EF4-FFF2-40B4-BE49-F238E27FC236}">
              <a16:creationId xmlns:a16="http://schemas.microsoft.com/office/drawing/2014/main" id="{45BA3C06-71AF-4126-8337-2B8A3910FE5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3" name="Line 7">
          <a:extLst>
            <a:ext uri="{FF2B5EF4-FFF2-40B4-BE49-F238E27FC236}">
              <a16:creationId xmlns:a16="http://schemas.microsoft.com/office/drawing/2014/main" id="{29D379B6-0A85-43F9-BE4B-702B3CADC2A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4" name="Line 7">
          <a:extLst>
            <a:ext uri="{FF2B5EF4-FFF2-40B4-BE49-F238E27FC236}">
              <a16:creationId xmlns:a16="http://schemas.microsoft.com/office/drawing/2014/main" id="{0C400C79-EF8B-4037-9267-DFFAD149BB4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5" name="Line 7">
          <a:extLst>
            <a:ext uri="{FF2B5EF4-FFF2-40B4-BE49-F238E27FC236}">
              <a16:creationId xmlns:a16="http://schemas.microsoft.com/office/drawing/2014/main" id="{EC8750B2-0786-40EB-BB1D-0E540B7FFEA2}"/>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6" name="Line 7">
          <a:extLst>
            <a:ext uri="{FF2B5EF4-FFF2-40B4-BE49-F238E27FC236}">
              <a16:creationId xmlns:a16="http://schemas.microsoft.com/office/drawing/2014/main" id="{878A6108-C7E6-4568-A2E2-4D7B2F23086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7" name="Line 7">
          <a:extLst>
            <a:ext uri="{FF2B5EF4-FFF2-40B4-BE49-F238E27FC236}">
              <a16:creationId xmlns:a16="http://schemas.microsoft.com/office/drawing/2014/main" id="{83A5253D-DE4B-473F-805E-0C6B468150E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8" name="Line 7">
          <a:extLst>
            <a:ext uri="{FF2B5EF4-FFF2-40B4-BE49-F238E27FC236}">
              <a16:creationId xmlns:a16="http://schemas.microsoft.com/office/drawing/2014/main" id="{B5D656B1-0D19-448F-BF2E-8DAF30DF764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69" name="Line 7">
          <a:extLst>
            <a:ext uri="{FF2B5EF4-FFF2-40B4-BE49-F238E27FC236}">
              <a16:creationId xmlns:a16="http://schemas.microsoft.com/office/drawing/2014/main" id="{824CED0E-CFF5-468F-9A48-553C335DFB2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0" name="Line 7">
          <a:extLst>
            <a:ext uri="{FF2B5EF4-FFF2-40B4-BE49-F238E27FC236}">
              <a16:creationId xmlns:a16="http://schemas.microsoft.com/office/drawing/2014/main" id="{9823CB6C-06A0-4A22-B5D6-ED67AE7486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1" name="Line 7">
          <a:extLst>
            <a:ext uri="{FF2B5EF4-FFF2-40B4-BE49-F238E27FC236}">
              <a16:creationId xmlns:a16="http://schemas.microsoft.com/office/drawing/2014/main" id="{1E6FDBA0-FB96-409E-90E6-34888B0403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2" name="Line 7">
          <a:extLst>
            <a:ext uri="{FF2B5EF4-FFF2-40B4-BE49-F238E27FC236}">
              <a16:creationId xmlns:a16="http://schemas.microsoft.com/office/drawing/2014/main" id="{9D890660-4489-44BD-A26B-11F98DF182C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3" name="Line 7">
          <a:extLst>
            <a:ext uri="{FF2B5EF4-FFF2-40B4-BE49-F238E27FC236}">
              <a16:creationId xmlns:a16="http://schemas.microsoft.com/office/drawing/2014/main" id="{8A38B88A-C749-43CA-993A-A3A274C571F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4" name="Line 7">
          <a:extLst>
            <a:ext uri="{FF2B5EF4-FFF2-40B4-BE49-F238E27FC236}">
              <a16:creationId xmlns:a16="http://schemas.microsoft.com/office/drawing/2014/main" id="{11C8EB33-CA58-4941-8F59-1909261A586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5" name="Line 7">
          <a:extLst>
            <a:ext uri="{FF2B5EF4-FFF2-40B4-BE49-F238E27FC236}">
              <a16:creationId xmlns:a16="http://schemas.microsoft.com/office/drawing/2014/main" id="{4C962CB7-E30D-41F0-A316-0F79DF12309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6" name="Line 7">
          <a:extLst>
            <a:ext uri="{FF2B5EF4-FFF2-40B4-BE49-F238E27FC236}">
              <a16:creationId xmlns:a16="http://schemas.microsoft.com/office/drawing/2014/main" id="{5986994D-A1F9-457F-979B-1EC561CF4F1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7" name="Line 7">
          <a:extLst>
            <a:ext uri="{FF2B5EF4-FFF2-40B4-BE49-F238E27FC236}">
              <a16:creationId xmlns:a16="http://schemas.microsoft.com/office/drawing/2014/main" id="{0676D44D-7AC7-40F4-AE4B-8AEBC99C20E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8" name="Line 7">
          <a:extLst>
            <a:ext uri="{FF2B5EF4-FFF2-40B4-BE49-F238E27FC236}">
              <a16:creationId xmlns:a16="http://schemas.microsoft.com/office/drawing/2014/main" id="{A8647FDF-0C0F-4964-B718-70B9BDA0FB2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79" name="Line 7">
          <a:extLst>
            <a:ext uri="{FF2B5EF4-FFF2-40B4-BE49-F238E27FC236}">
              <a16:creationId xmlns:a16="http://schemas.microsoft.com/office/drawing/2014/main" id="{F13D755E-69BF-49F6-B625-F99D7E3B9A7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0" name="Line 7">
          <a:extLst>
            <a:ext uri="{FF2B5EF4-FFF2-40B4-BE49-F238E27FC236}">
              <a16:creationId xmlns:a16="http://schemas.microsoft.com/office/drawing/2014/main" id="{6818DA72-8B87-4BB0-B891-798D4A020BDB}"/>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1" name="Line 7">
          <a:extLst>
            <a:ext uri="{FF2B5EF4-FFF2-40B4-BE49-F238E27FC236}">
              <a16:creationId xmlns:a16="http://schemas.microsoft.com/office/drawing/2014/main" id="{CA073E15-A75B-4661-933A-82BA8D776D4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2" name="Line 7">
          <a:extLst>
            <a:ext uri="{FF2B5EF4-FFF2-40B4-BE49-F238E27FC236}">
              <a16:creationId xmlns:a16="http://schemas.microsoft.com/office/drawing/2014/main" id="{937DC52C-D276-42C5-9803-25CA4FFFB69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3" name="Line 7">
          <a:extLst>
            <a:ext uri="{FF2B5EF4-FFF2-40B4-BE49-F238E27FC236}">
              <a16:creationId xmlns:a16="http://schemas.microsoft.com/office/drawing/2014/main" id="{6933F8E1-70A4-4F22-9406-0FC1B0171017}"/>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4" name="Line 7">
          <a:extLst>
            <a:ext uri="{FF2B5EF4-FFF2-40B4-BE49-F238E27FC236}">
              <a16:creationId xmlns:a16="http://schemas.microsoft.com/office/drawing/2014/main" id="{8E2E0C89-8F23-4731-A57D-6ADFCD92795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5" name="Line 7">
          <a:extLst>
            <a:ext uri="{FF2B5EF4-FFF2-40B4-BE49-F238E27FC236}">
              <a16:creationId xmlns:a16="http://schemas.microsoft.com/office/drawing/2014/main" id="{1E5626CF-254E-4D55-AEE8-07741E492C3C}"/>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6" name="Line 7">
          <a:extLst>
            <a:ext uri="{FF2B5EF4-FFF2-40B4-BE49-F238E27FC236}">
              <a16:creationId xmlns:a16="http://schemas.microsoft.com/office/drawing/2014/main" id="{E8B4FAD8-2350-4BD9-9C4D-2C6DC80BC20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7" name="Line 7">
          <a:extLst>
            <a:ext uri="{FF2B5EF4-FFF2-40B4-BE49-F238E27FC236}">
              <a16:creationId xmlns:a16="http://schemas.microsoft.com/office/drawing/2014/main" id="{A4188368-E6E8-4A39-A19D-713224686DB6}"/>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8" name="Line 7">
          <a:extLst>
            <a:ext uri="{FF2B5EF4-FFF2-40B4-BE49-F238E27FC236}">
              <a16:creationId xmlns:a16="http://schemas.microsoft.com/office/drawing/2014/main" id="{CC2FE690-7568-460F-9423-AEBD8730E01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89" name="Line 7">
          <a:extLst>
            <a:ext uri="{FF2B5EF4-FFF2-40B4-BE49-F238E27FC236}">
              <a16:creationId xmlns:a16="http://schemas.microsoft.com/office/drawing/2014/main" id="{CA3E2FD3-0652-47AB-AAF8-AB90BC801B6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0" name="Line 7">
          <a:extLst>
            <a:ext uri="{FF2B5EF4-FFF2-40B4-BE49-F238E27FC236}">
              <a16:creationId xmlns:a16="http://schemas.microsoft.com/office/drawing/2014/main" id="{195CB57C-73F3-4C4D-B221-6CE87ADF5C8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1" name="Line 7">
          <a:extLst>
            <a:ext uri="{FF2B5EF4-FFF2-40B4-BE49-F238E27FC236}">
              <a16:creationId xmlns:a16="http://schemas.microsoft.com/office/drawing/2014/main" id="{D6CCF428-D985-4A8E-ADC2-1B248F63FCC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2" name="Line 7">
          <a:extLst>
            <a:ext uri="{FF2B5EF4-FFF2-40B4-BE49-F238E27FC236}">
              <a16:creationId xmlns:a16="http://schemas.microsoft.com/office/drawing/2014/main" id="{D18A55C8-23A8-474B-951E-6BDB24027D1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3" name="Line 7">
          <a:extLst>
            <a:ext uri="{FF2B5EF4-FFF2-40B4-BE49-F238E27FC236}">
              <a16:creationId xmlns:a16="http://schemas.microsoft.com/office/drawing/2014/main" id="{FFF738C1-8061-41F3-8985-C7AC94C59E0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4" name="Line 7">
          <a:extLst>
            <a:ext uri="{FF2B5EF4-FFF2-40B4-BE49-F238E27FC236}">
              <a16:creationId xmlns:a16="http://schemas.microsoft.com/office/drawing/2014/main" id="{57E01032-B2A4-4003-B249-AC5CFDE9439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5" name="Line 7">
          <a:extLst>
            <a:ext uri="{FF2B5EF4-FFF2-40B4-BE49-F238E27FC236}">
              <a16:creationId xmlns:a16="http://schemas.microsoft.com/office/drawing/2014/main" id="{2ADABD3A-AFE7-4390-A57E-48F53D8E8FE9}"/>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6" name="Line 7">
          <a:extLst>
            <a:ext uri="{FF2B5EF4-FFF2-40B4-BE49-F238E27FC236}">
              <a16:creationId xmlns:a16="http://schemas.microsoft.com/office/drawing/2014/main" id="{E39754EC-AF0F-4A09-AF92-9E7EB4C49B73}"/>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7" name="Line 7">
          <a:extLst>
            <a:ext uri="{FF2B5EF4-FFF2-40B4-BE49-F238E27FC236}">
              <a16:creationId xmlns:a16="http://schemas.microsoft.com/office/drawing/2014/main" id="{6B824125-2001-4C8E-8EE0-E10BD54C41E4}"/>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8" name="Line 7">
          <a:extLst>
            <a:ext uri="{FF2B5EF4-FFF2-40B4-BE49-F238E27FC236}">
              <a16:creationId xmlns:a16="http://schemas.microsoft.com/office/drawing/2014/main" id="{DC6890A8-2DE9-406C-BB8B-D2813FB6CA5A}"/>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799" name="Line 7">
          <a:extLst>
            <a:ext uri="{FF2B5EF4-FFF2-40B4-BE49-F238E27FC236}">
              <a16:creationId xmlns:a16="http://schemas.microsoft.com/office/drawing/2014/main" id="{6CBC5CE4-E160-491B-B074-0DAB09D180C0}"/>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0" name="Line 7">
          <a:extLst>
            <a:ext uri="{FF2B5EF4-FFF2-40B4-BE49-F238E27FC236}">
              <a16:creationId xmlns:a16="http://schemas.microsoft.com/office/drawing/2014/main" id="{8460397C-D214-4D38-A50C-AB2B2A19E748}"/>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1" name="Line 7">
          <a:extLst>
            <a:ext uri="{FF2B5EF4-FFF2-40B4-BE49-F238E27FC236}">
              <a16:creationId xmlns:a16="http://schemas.microsoft.com/office/drawing/2014/main" id="{A86A9444-4E29-4B00-9367-FF4BF253A341}"/>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2" name="Line 7">
          <a:extLst>
            <a:ext uri="{FF2B5EF4-FFF2-40B4-BE49-F238E27FC236}">
              <a16:creationId xmlns:a16="http://schemas.microsoft.com/office/drawing/2014/main" id="{D16B0041-38F7-41BF-BE2F-03FDB67FC9ED}"/>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3" name="Line 7">
          <a:extLst>
            <a:ext uri="{FF2B5EF4-FFF2-40B4-BE49-F238E27FC236}">
              <a16:creationId xmlns:a16="http://schemas.microsoft.com/office/drawing/2014/main" id="{F62D2672-E9B0-4548-810A-26D296847945}"/>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4" name="Line 7">
          <a:extLst>
            <a:ext uri="{FF2B5EF4-FFF2-40B4-BE49-F238E27FC236}">
              <a16:creationId xmlns:a16="http://schemas.microsoft.com/office/drawing/2014/main" id="{E5852FD7-FE5B-410F-91DF-48B3175A4BFF}"/>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172</xdr:row>
      <xdr:rowOff>0</xdr:rowOff>
    </xdr:from>
    <xdr:to>
      <xdr:col>9</xdr:col>
      <xdr:colOff>323850</xdr:colOff>
      <xdr:row>172</xdr:row>
      <xdr:rowOff>0</xdr:rowOff>
    </xdr:to>
    <xdr:sp macro="" textlink="">
      <xdr:nvSpPr>
        <xdr:cNvPr id="2805" name="Line 7">
          <a:extLst>
            <a:ext uri="{FF2B5EF4-FFF2-40B4-BE49-F238E27FC236}">
              <a16:creationId xmlns:a16="http://schemas.microsoft.com/office/drawing/2014/main" id="{9FBE6B6A-1C4D-4339-8398-A14374434C8E}"/>
            </a:ext>
          </a:extLst>
        </xdr:cNvPr>
        <xdr:cNvSpPr>
          <a:spLocks noChangeShapeType="1"/>
        </xdr:cNvSpPr>
      </xdr:nvSpPr>
      <xdr:spPr bwMode="auto">
        <a:xfrm>
          <a:off x="51435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6" name="Line 7">
          <a:extLst>
            <a:ext uri="{FF2B5EF4-FFF2-40B4-BE49-F238E27FC236}">
              <a16:creationId xmlns:a16="http://schemas.microsoft.com/office/drawing/2014/main" id="{8EE01C23-8D42-402B-8BFD-FC19505B107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7" name="Line 7">
          <a:extLst>
            <a:ext uri="{FF2B5EF4-FFF2-40B4-BE49-F238E27FC236}">
              <a16:creationId xmlns:a16="http://schemas.microsoft.com/office/drawing/2014/main" id="{122BB3D9-000D-4995-B126-19A764ECA9E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8" name="Line 7">
          <a:extLst>
            <a:ext uri="{FF2B5EF4-FFF2-40B4-BE49-F238E27FC236}">
              <a16:creationId xmlns:a16="http://schemas.microsoft.com/office/drawing/2014/main" id="{77431C23-F32B-4F7E-8FEA-09C5CFF6B387}"/>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09" name="Line 7">
          <a:extLst>
            <a:ext uri="{FF2B5EF4-FFF2-40B4-BE49-F238E27FC236}">
              <a16:creationId xmlns:a16="http://schemas.microsoft.com/office/drawing/2014/main" id="{5A1E7163-A53B-49DD-8C0D-B06AD63CD7C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0" name="Line 7">
          <a:extLst>
            <a:ext uri="{FF2B5EF4-FFF2-40B4-BE49-F238E27FC236}">
              <a16:creationId xmlns:a16="http://schemas.microsoft.com/office/drawing/2014/main" id="{EED3C5BE-D330-4E61-87E9-EE2A9518566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1" name="Line 7">
          <a:extLst>
            <a:ext uri="{FF2B5EF4-FFF2-40B4-BE49-F238E27FC236}">
              <a16:creationId xmlns:a16="http://schemas.microsoft.com/office/drawing/2014/main" id="{6B005985-198E-4680-ABC5-06EC4F1B073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2" name="Line 7">
          <a:extLst>
            <a:ext uri="{FF2B5EF4-FFF2-40B4-BE49-F238E27FC236}">
              <a16:creationId xmlns:a16="http://schemas.microsoft.com/office/drawing/2014/main" id="{0F2FB480-BEB9-4B8B-96C6-C73B4273DC5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3" name="Line 7">
          <a:extLst>
            <a:ext uri="{FF2B5EF4-FFF2-40B4-BE49-F238E27FC236}">
              <a16:creationId xmlns:a16="http://schemas.microsoft.com/office/drawing/2014/main" id="{223046C3-F484-4587-96D7-F17C157DCF3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4" name="Line 7">
          <a:extLst>
            <a:ext uri="{FF2B5EF4-FFF2-40B4-BE49-F238E27FC236}">
              <a16:creationId xmlns:a16="http://schemas.microsoft.com/office/drawing/2014/main" id="{BBA9A0C4-1CC2-4C52-8287-182F1A14EB54}"/>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5" name="Line 7">
          <a:extLst>
            <a:ext uri="{FF2B5EF4-FFF2-40B4-BE49-F238E27FC236}">
              <a16:creationId xmlns:a16="http://schemas.microsoft.com/office/drawing/2014/main" id="{6D8B1110-505B-4B65-B52E-D396502AE40E}"/>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6" name="Line 7">
          <a:extLst>
            <a:ext uri="{FF2B5EF4-FFF2-40B4-BE49-F238E27FC236}">
              <a16:creationId xmlns:a16="http://schemas.microsoft.com/office/drawing/2014/main" id="{2E85370F-025A-4855-B49B-F263D0A6F39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7" name="Line 7">
          <a:extLst>
            <a:ext uri="{FF2B5EF4-FFF2-40B4-BE49-F238E27FC236}">
              <a16:creationId xmlns:a16="http://schemas.microsoft.com/office/drawing/2014/main" id="{272A0E1E-0017-4092-B2D8-4D540084F48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8" name="Line 7">
          <a:extLst>
            <a:ext uri="{FF2B5EF4-FFF2-40B4-BE49-F238E27FC236}">
              <a16:creationId xmlns:a16="http://schemas.microsoft.com/office/drawing/2014/main" id="{08E246DA-A381-4304-BD0B-A583878A47C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19" name="Line 7">
          <a:extLst>
            <a:ext uri="{FF2B5EF4-FFF2-40B4-BE49-F238E27FC236}">
              <a16:creationId xmlns:a16="http://schemas.microsoft.com/office/drawing/2014/main" id="{8AA627F9-D9BC-4267-89E5-9DF2F4A84FD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0" name="Line 7">
          <a:extLst>
            <a:ext uri="{FF2B5EF4-FFF2-40B4-BE49-F238E27FC236}">
              <a16:creationId xmlns:a16="http://schemas.microsoft.com/office/drawing/2014/main" id="{8F0B247F-C245-462A-8EA1-06DFF764EAE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1" name="Line 7">
          <a:extLst>
            <a:ext uri="{FF2B5EF4-FFF2-40B4-BE49-F238E27FC236}">
              <a16:creationId xmlns:a16="http://schemas.microsoft.com/office/drawing/2014/main" id="{F4E44AC8-DCD4-4179-BBB9-FE674749452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2" name="Line 7">
          <a:extLst>
            <a:ext uri="{FF2B5EF4-FFF2-40B4-BE49-F238E27FC236}">
              <a16:creationId xmlns:a16="http://schemas.microsoft.com/office/drawing/2014/main" id="{491CD0CE-2271-4034-8C8A-5456311CCA7F}"/>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3" name="Line 7">
          <a:extLst>
            <a:ext uri="{FF2B5EF4-FFF2-40B4-BE49-F238E27FC236}">
              <a16:creationId xmlns:a16="http://schemas.microsoft.com/office/drawing/2014/main" id="{856E9C81-4685-4830-9E04-E5975B4B1260}"/>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4" name="Line 7">
          <a:extLst>
            <a:ext uri="{FF2B5EF4-FFF2-40B4-BE49-F238E27FC236}">
              <a16:creationId xmlns:a16="http://schemas.microsoft.com/office/drawing/2014/main" id="{60D07DD6-8FDF-4758-8139-108495171C5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5" name="Line 7">
          <a:extLst>
            <a:ext uri="{FF2B5EF4-FFF2-40B4-BE49-F238E27FC236}">
              <a16:creationId xmlns:a16="http://schemas.microsoft.com/office/drawing/2014/main" id="{2F507059-9327-4C3E-ABA0-BA6384FBE0B5}"/>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6" name="Line 7">
          <a:extLst>
            <a:ext uri="{FF2B5EF4-FFF2-40B4-BE49-F238E27FC236}">
              <a16:creationId xmlns:a16="http://schemas.microsoft.com/office/drawing/2014/main" id="{E8E499C8-2F9D-40EB-9644-06254457924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7" name="Line 7">
          <a:extLst>
            <a:ext uri="{FF2B5EF4-FFF2-40B4-BE49-F238E27FC236}">
              <a16:creationId xmlns:a16="http://schemas.microsoft.com/office/drawing/2014/main" id="{180B0D7F-B8F7-479C-8BB7-19E9509CDA1C}"/>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8" name="Line 7">
          <a:extLst>
            <a:ext uri="{FF2B5EF4-FFF2-40B4-BE49-F238E27FC236}">
              <a16:creationId xmlns:a16="http://schemas.microsoft.com/office/drawing/2014/main" id="{47B49CBC-4A87-4A8D-8B34-E15F0733528B}"/>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29" name="Line 7">
          <a:extLst>
            <a:ext uri="{FF2B5EF4-FFF2-40B4-BE49-F238E27FC236}">
              <a16:creationId xmlns:a16="http://schemas.microsoft.com/office/drawing/2014/main" id="{2867C6AE-2E36-4228-81D7-A30509A24CD2}"/>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0" name="Line 7">
          <a:extLst>
            <a:ext uri="{FF2B5EF4-FFF2-40B4-BE49-F238E27FC236}">
              <a16:creationId xmlns:a16="http://schemas.microsoft.com/office/drawing/2014/main" id="{3902E3D7-D899-4B94-A6AF-224DABCFCCB9}"/>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1" name="Line 7">
          <a:extLst>
            <a:ext uri="{FF2B5EF4-FFF2-40B4-BE49-F238E27FC236}">
              <a16:creationId xmlns:a16="http://schemas.microsoft.com/office/drawing/2014/main" id="{E48357F1-7209-4825-B6C4-01117199724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2" name="Line 7">
          <a:extLst>
            <a:ext uri="{FF2B5EF4-FFF2-40B4-BE49-F238E27FC236}">
              <a16:creationId xmlns:a16="http://schemas.microsoft.com/office/drawing/2014/main" id="{651F643B-99B3-4270-B92F-9D4CF8218C6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3" name="Line 7">
          <a:extLst>
            <a:ext uri="{FF2B5EF4-FFF2-40B4-BE49-F238E27FC236}">
              <a16:creationId xmlns:a16="http://schemas.microsoft.com/office/drawing/2014/main" id="{979876D9-FB25-4FDD-A61E-E50D2F0FCD4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4" name="Line 7">
          <a:extLst>
            <a:ext uri="{FF2B5EF4-FFF2-40B4-BE49-F238E27FC236}">
              <a16:creationId xmlns:a16="http://schemas.microsoft.com/office/drawing/2014/main" id="{FEE986DE-DDBC-4E5E-9C2C-D239E557B01D}"/>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5" name="Line 7">
          <a:extLst>
            <a:ext uri="{FF2B5EF4-FFF2-40B4-BE49-F238E27FC236}">
              <a16:creationId xmlns:a16="http://schemas.microsoft.com/office/drawing/2014/main" id="{562E6658-7464-4690-A4BE-580174984F2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6" name="Line 7">
          <a:extLst>
            <a:ext uri="{FF2B5EF4-FFF2-40B4-BE49-F238E27FC236}">
              <a16:creationId xmlns:a16="http://schemas.microsoft.com/office/drawing/2014/main" id="{FFBA8562-3137-4BD7-A15C-A94267311B01}"/>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7" name="Line 7">
          <a:extLst>
            <a:ext uri="{FF2B5EF4-FFF2-40B4-BE49-F238E27FC236}">
              <a16:creationId xmlns:a16="http://schemas.microsoft.com/office/drawing/2014/main" id="{621868CB-ACAA-4C29-B991-9A412797967A}"/>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8" name="Line 7">
          <a:extLst>
            <a:ext uri="{FF2B5EF4-FFF2-40B4-BE49-F238E27FC236}">
              <a16:creationId xmlns:a16="http://schemas.microsoft.com/office/drawing/2014/main" id="{737AFEAA-C93B-4EAA-A56B-4ADCBC1C1F03}"/>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39" name="Line 7">
          <a:extLst>
            <a:ext uri="{FF2B5EF4-FFF2-40B4-BE49-F238E27FC236}">
              <a16:creationId xmlns:a16="http://schemas.microsoft.com/office/drawing/2014/main" id="{05317402-93A1-4496-BF60-D6162D8470F6}"/>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228</xdr:row>
      <xdr:rowOff>0</xdr:rowOff>
    </xdr:from>
    <xdr:to>
      <xdr:col>3</xdr:col>
      <xdr:colOff>323850</xdr:colOff>
      <xdr:row>228</xdr:row>
      <xdr:rowOff>0</xdr:rowOff>
    </xdr:to>
    <xdr:sp macro="" textlink="">
      <xdr:nvSpPr>
        <xdr:cNvPr id="2840" name="Line 7">
          <a:extLst>
            <a:ext uri="{FF2B5EF4-FFF2-40B4-BE49-F238E27FC236}">
              <a16:creationId xmlns:a16="http://schemas.microsoft.com/office/drawing/2014/main" id="{2DE733BC-7008-4292-845C-0532392F5748}"/>
            </a:ext>
          </a:extLst>
        </xdr:cNvPr>
        <xdr:cNvSpPr>
          <a:spLocks noChangeShapeType="1"/>
        </xdr:cNvSpPr>
      </xdr:nvSpPr>
      <xdr:spPr bwMode="auto">
        <a:xfrm>
          <a:off x="876300" y="3518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41" name="Line 7">
          <a:extLst>
            <a:ext uri="{FF2B5EF4-FFF2-40B4-BE49-F238E27FC236}">
              <a16:creationId xmlns:a16="http://schemas.microsoft.com/office/drawing/2014/main" id="{CB7962F0-857A-4A36-A514-432161CFFCF7}"/>
            </a:ext>
          </a:extLst>
        </xdr:cNvPr>
        <xdr:cNvSpPr>
          <a:spLocks noChangeShapeType="1"/>
        </xdr:cNvSpPr>
      </xdr:nvSpPr>
      <xdr:spPr bwMode="auto">
        <a:xfrm>
          <a:off x="876300"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186</xdr:row>
      <xdr:rowOff>0</xdr:rowOff>
    </xdr:from>
    <xdr:to>
      <xdr:col>3</xdr:col>
      <xdr:colOff>323850</xdr:colOff>
      <xdr:row>186</xdr:row>
      <xdr:rowOff>0</xdr:rowOff>
    </xdr:to>
    <xdr:sp macro="" textlink="">
      <xdr:nvSpPr>
        <xdr:cNvPr id="2842" name="Line 7">
          <a:extLst>
            <a:ext uri="{FF2B5EF4-FFF2-40B4-BE49-F238E27FC236}">
              <a16:creationId xmlns:a16="http://schemas.microsoft.com/office/drawing/2014/main" id="{E6AC5B93-D76B-4225-8C1A-EA111BE14762}"/>
            </a:ext>
          </a:extLst>
        </xdr:cNvPr>
        <xdr:cNvSpPr>
          <a:spLocks noChangeShapeType="1"/>
        </xdr:cNvSpPr>
      </xdr:nvSpPr>
      <xdr:spPr bwMode="auto">
        <a:xfrm>
          <a:off x="876300"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3" name="Line 7">
          <a:extLst>
            <a:ext uri="{FF2B5EF4-FFF2-40B4-BE49-F238E27FC236}">
              <a16:creationId xmlns:a16="http://schemas.microsoft.com/office/drawing/2014/main" id="{F1060E41-C7B8-453D-8A33-063DDA97D7CC}"/>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4" name="Line 7">
          <a:extLst>
            <a:ext uri="{FF2B5EF4-FFF2-40B4-BE49-F238E27FC236}">
              <a16:creationId xmlns:a16="http://schemas.microsoft.com/office/drawing/2014/main" id="{B628F2BA-52B7-40CC-B0DA-B1CE5B44D85F}"/>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186</xdr:row>
      <xdr:rowOff>0</xdr:rowOff>
    </xdr:from>
    <xdr:to>
      <xdr:col>5</xdr:col>
      <xdr:colOff>323850</xdr:colOff>
      <xdr:row>186</xdr:row>
      <xdr:rowOff>0</xdr:rowOff>
    </xdr:to>
    <xdr:sp macro="" textlink="">
      <xdr:nvSpPr>
        <xdr:cNvPr id="2845" name="Line 7">
          <a:extLst>
            <a:ext uri="{FF2B5EF4-FFF2-40B4-BE49-F238E27FC236}">
              <a16:creationId xmlns:a16="http://schemas.microsoft.com/office/drawing/2014/main" id="{048A31ED-1FD9-4A33-870A-A82C0AD5B42A}"/>
            </a:ext>
          </a:extLst>
        </xdr:cNvPr>
        <xdr:cNvSpPr>
          <a:spLocks noChangeShapeType="1"/>
        </xdr:cNvSpPr>
      </xdr:nvSpPr>
      <xdr:spPr bwMode="auto">
        <a:xfrm>
          <a:off x="2295525" y="3218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6" name="Line 7">
          <a:extLst>
            <a:ext uri="{FF2B5EF4-FFF2-40B4-BE49-F238E27FC236}">
              <a16:creationId xmlns:a16="http://schemas.microsoft.com/office/drawing/2014/main" id="{C938698C-CE7F-4402-8E8D-676F65AEDC3B}"/>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7" name="Line 7">
          <a:extLst>
            <a:ext uri="{FF2B5EF4-FFF2-40B4-BE49-F238E27FC236}">
              <a16:creationId xmlns:a16="http://schemas.microsoft.com/office/drawing/2014/main" id="{29DC4FCC-7243-496B-B710-7899C5DB56EB}"/>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188</xdr:row>
      <xdr:rowOff>0</xdr:rowOff>
    </xdr:from>
    <xdr:to>
      <xdr:col>3</xdr:col>
      <xdr:colOff>323850</xdr:colOff>
      <xdr:row>188</xdr:row>
      <xdr:rowOff>0</xdr:rowOff>
    </xdr:to>
    <xdr:sp macro="" textlink="">
      <xdr:nvSpPr>
        <xdr:cNvPr id="2848" name="Line 7">
          <a:extLst>
            <a:ext uri="{FF2B5EF4-FFF2-40B4-BE49-F238E27FC236}">
              <a16:creationId xmlns:a16="http://schemas.microsoft.com/office/drawing/2014/main" id="{E487810D-2B5F-47FF-BEF3-A6C5D3E4F911}"/>
            </a:ext>
          </a:extLst>
        </xdr:cNvPr>
        <xdr:cNvSpPr>
          <a:spLocks noChangeShapeType="1"/>
        </xdr:cNvSpPr>
      </xdr:nvSpPr>
      <xdr:spPr bwMode="auto">
        <a:xfrm>
          <a:off x="876300" y="3258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159</xdr:row>
      <xdr:rowOff>0</xdr:rowOff>
    </xdr:from>
    <xdr:to>
      <xdr:col>3</xdr:col>
      <xdr:colOff>323850</xdr:colOff>
      <xdr:row>159</xdr:row>
      <xdr:rowOff>0</xdr:rowOff>
    </xdr:to>
    <xdr:sp macro="" textlink="">
      <xdr:nvSpPr>
        <xdr:cNvPr id="2849" name="Line 7">
          <a:extLst>
            <a:ext uri="{FF2B5EF4-FFF2-40B4-BE49-F238E27FC236}">
              <a16:creationId xmlns:a16="http://schemas.microsoft.com/office/drawing/2014/main" id="{4B06D209-E16D-43DF-9EE6-EBE71BC65182}"/>
            </a:ext>
          </a:extLst>
        </xdr:cNvPr>
        <xdr:cNvSpPr>
          <a:spLocks noChangeShapeType="1"/>
        </xdr:cNvSpPr>
      </xdr:nvSpPr>
      <xdr:spPr bwMode="auto">
        <a:xfrm>
          <a:off x="876300" y="2678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159</xdr:row>
      <xdr:rowOff>0</xdr:rowOff>
    </xdr:from>
    <xdr:to>
      <xdr:col>5</xdr:col>
      <xdr:colOff>323850</xdr:colOff>
      <xdr:row>159</xdr:row>
      <xdr:rowOff>0</xdr:rowOff>
    </xdr:to>
    <xdr:sp macro="" textlink="">
      <xdr:nvSpPr>
        <xdr:cNvPr id="2850" name="Line 7">
          <a:extLst>
            <a:ext uri="{FF2B5EF4-FFF2-40B4-BE49-F238E27FC236}">
              <a16:creationId xmlns:a16="http://schemas.microsoft.com/office/drawing/2014/main" id="{F7FF741E-DDDB-4D92-90EE-48B89E4CD050}"/>
            </a:ext>
          </a:extLst>
        </xdr:cNvPr>
        <xdr:cNvSpPr>
          <a:spLocks noChangeShapeType="1"/>
        </xdr:cNvSpPr>
      </xdr:nvSpPr>
      <xdr:spPr bwMode="auto">
        <a:xfrm>
          <a:off x="2295525" y="2678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1" name="Line 7">
          <a:extLst>
            <a:ext uri="{FF2B5EF4-FFF2-40B4-BE49-F238E27FC236}">
              <a16:creationId xmlns:a16="http://schemas.microsoft.com/office/drawing/2014/main" id="{8E2F2B37-3D89-4673-9917-2ABD57F2B68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2" name="Line 7">
          <a:extLst>
            <a:ext uri="{FF2B5EF4-FFF2-40B4-BE49-F238E27FC236}">
              <a16:creationId xmlns:a16="http://schemas.microsoft.com/office/drawing/2014/main" id="{8EC0809F-05FF-4D4F-9C56-7815A0AC91A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2853" name="Line 7">
          <a:extLst>
            <a:ext uri="{FF2B5EF4-FFF2-40B4-BE49-F238E27FC236}">
              <a16:creationId xmlns:a16="http://schemas.microsoft.com/office/drawing/2014/main" id="{207FC25D-2291-4AC6-B84A-F3BD01C9978E}"/>
            </a:ext>
          </a:extLst>
        </xdr:cNvPr>
        <xdr:cNvSpPr>
          <a:spLocks noChangeShapeType="1"/>
        </xdr:cNvSpPr>
      </xdr:nvSpPr>
      <xdr:spPr bwMode="auto">
        <a:xfrm>
          <a:off x="4191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4" name="Line 7">
          <a:extLst>
            <a:ext uri="{FF2B5EF4-FFF2-40B4-BE49-F238E27FC236}">
              <a16:creationId xmlns:a16="http://schemas.microsoft.com/office/drawing/2014/main" id="{37BA217B-1800-4FA3-9153-BBEA49BFA56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5" name="Line 7">
          <a:extLst>
            <a:ext uri="{FF2B5EF4-FFF2-40B4-BE49-F238E27FC236}">
              <a16:creationId xmlns:a16="http://schemas.microsoft.com/office/drawing/2014/main" id="{820DB99C-BA00-49AF-8580-575340678B7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6" name="Line 7">
          <a:extLst>
            <a:ext uri="{FF2B5EF4-FFF2-40B4-BE49-F238E27FC236}">
              <a16:creationId xmlns:a16="http://schemas.microsoft.com/office/drawing/2014/main" id="{0F048FDD-33AF-4C62-98ED-529D6A9D120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7" name="Line 7">
          <a:extLst>
            <a:ext uri="{FF2B5EF4-FFF2-40B4-BE49-F238E27FC236}">
              <a16:creationId xmlns:a16="http://schemas.microsoft.com/office/drawing/2014/main" id="{527F9226-0D79-445C-A679-B18DE001F6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8" name="Line 7">
          <a:extLst>
            <a:ext uri="{FF2B5EF4-FFF2-40B4-BE49-F238E27FC236}">
              <a16:creationId xmlns:a16="http://schemas.microsoft.com/office/drawing/2014/main" id="{32C02213-8913-4306-8374-04D3FAD159E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59" name="Line 7">
          <a:extLst>
            <a:ext uri="{FF2B5EF4-FFF2-40B4-BE49-F238E27FC236}">
              <a16:creationId xmlns:a16="http://schemas.microsoft.com/office/drawing/2014/main" id="{876EA483-C257-4E34-BCB6-2547609FEEB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0" name="Line 7">
          <a:extLst>
            <a:ext uri="{FF2B5EF4-FFF2-40B4-BE49-F238E27FC236}">
              <a16:creationId xmlns:a16="http://schemas.microsoft.com/office/drawing/2014/main" id="{F6A28B68-5C71-49CE-939B-6AC0E8A6C4A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1" name="Line 7">
          <a:extLst>
            <a:ext uri="{FF2B5EF4-FFF2-40B4-BE49-F238E27FC236}">
              <a16:creationId xmlns:a16="http://schemas.microsoft.com/office/drawing/2014/main" id="{3553E478-143A-4BA1-9743-0F3392EF416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2" name="Line 7">
          <a:extLst>
            <a:ext uri="{FF2B5EF4-FFF2-40B4-BE49-F238E27FC236}">
              <a16:creationId xmlns:a16="http://schemas.microsoft.com/office/drawing/2014/main" id="{9B9DE09F-D8BD-416D-A9F6-457324CD4D4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3" name="Line 7">
          <a:extLst>
            <a:ext uri="{FF2B5EF4-FFF2-40B4-BE49-F238E27FC236}">
              <a16:creationId xmlns:a16="http://schemas.microsoft.com/office/drawing/2014/main" id="{ED56B062-60EF-449F-91CC-FD1E55C1F0F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4" name="Line 7">
          <a:extLst>
            <a:ext uri="{FF2B5EF4-FFF2-40B4-BE49-F238E27FC236}">
              <a16:creationId xmlns:a16="http://schemas.microsoft.com/office/drawing/2014/main" id="{673F66AD-52C4-4DB7-B5D2-EFA50A40AD2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5" name="Line 7">
          <a:extLst>
            <a:ext uri="{FF2B5EF4-FFF2-40B4-BE49-F238E27FC236}">
              <a16:creationId xmlns:a16="http://schemas.microsoft.com/office/drawing/2014/main" id="{1FCB3D1F-26B5-4280-AA7E-8EC6FB3385C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866" name="Line 7">
          <a:extLst>
            <a:ext uri="{FF2B5EF4-FFF2-40B4-BE49-F238E27FC236}">
              <a16:creationId xmlns:a16="http://schemas.microsoft.com/office/drawing/2014/main" id="{FECA1425-086C-4779-8CA1-7BB0727C14A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7" name="Line 7">
          <a:extLst>
            <a:ext uri="{FF2B5EF4-FFF2-40B4-BE49-F238E27FC236}">
              <a16:creationId xmlns:a16="http://schemas.microsoft.com/office/drawing/2014/main" id="{903FC5E2-EE83-45D8-B18F-70A113C82DA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8" name="Line 7">
          <a:extLst>
            <a:ext uri="{FF2B5EF4-FFF2-40B4-BE49-F238E27FC236}">
              <a16:creationId xmlns:a16="http://schemas.microsoft.com/office/drawing/2014/main" id="{0E23900B-E6A6-4D40-9D8C-9D1578DB21C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69" name="Line 7">
          <a:extLst>
            <a:ext uri="{FF2B5EF4-FFF2-40B4-BE49-F238E27FC236}">
              <a16:creationId xmlns:a16="http://schemas.microsoft.com/office/drawing/2014/main" id="{EB45F4F3-03AB-416A-BC6F-7EE7AB5B490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0" name="Line 7">
          <a:extLst>
            <a:ext uri="{FF2B5EF4-FFF2-40B4-BE49-F238E27FC236}">
              <a16:creationId xmlns:a16="http://schemas.microsoft.com/office/drawing/2014/main" id="{74D27525-D5A9-4785-BB20-2DB90714D28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1" name="Line 7">
          <a:extLst>
            <a:ext uri="{FF2B5EF4-FFF2-40B4-BE49-F238E27FC236}">
              <a16:creationId xmlns:a16="http://schemas.microsoft.com/office/drawing/2014/main" id="{CFEF0822-3EB6-4E45-A347-C8289910275D}"/>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2" name="Line 7">
          <a:extLst>
            <a:ext uri="{FF2B5EF4-FFF2-40B4-BE49-F238E27FC236}">
              <a16:creationId xmlns:a16="http://schemas.microsoft.com/office/drawing/2014/main" id="{6B972E1B-B7EB-4E98-8DAA-877FDDD5572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3" name="Line 7">
          <a:extLst>
            <a:ext uri="{FF2B5EF4-FFF2-40B4-BE49-F238E27FC236}">
              <a16:creationId xmlns:a16="http://schemas.microsoft.com/office/drawing/2014/main" id="{F82F0CEC-4724-405A-9C6E-22E1652CC65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4" name="Line 7">
          <a:extLst>
            <a:ext uri="{FF2B5EF4-FFF2-40B4-BE49-F238E27FC236}">
              <a16:creationId xmlns:a16="http://schemas.microsoft.com/office/drawing/2014/main" id="{7D26E500-799F-4481-A2D3-88850BA4E3D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5" name="Line 7">
          <a:extLst>
            <a:ext uri="{FF2B5EF4-FFF2-40B4-BE49-F238E27FC236}">
              <a16:creationId xmlns:a16="http://schemas.microsoft.com/office/drawing/2014/main" id="{0BC91188-5733-466E-8B84-B5151D83A64D}"/>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6" name="Line 7">
          <a:extLst>
            <a:ext uri="{FF2B5EF4-FFF2-40B4-BE49-F238E27FC236}">
              <a16:creationId xmlns:a16="http://schemas.microsoft.com/office/drawing/2014/main" id="{956AB3DF-08B8-4589-AF46-D4C1E3F185D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7" name="Line 7">
          <a:extLst>
            <a:ext uri="{FF2B5EF4-FFF2-40B4-BE49-F238E27FC236}">
              <a16:creationId xmlns:a16="http://schemas.microsoft.com/office/drawing/2014/main" id="{D5CA9D27-EA3E-46A0-93D6-64FB1308C63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8" name="Line 7">
          <a:extLst>
            <a:ext uri="{FF2B5EF4-FFF2-40B4-BE49-F238E27FC236}">
              <a16:creationId xmlns:a16="http://schemas.microsoft.com/office/drawing/2014/main" id="{58C07512-9585-440A-8D79-3B2A2ED486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79" name="Line 7">
          <a:extLst>
            <a:ext uri="{FF2B5EF4-FFF2-40B4-BE49-F238E27FC236}">
              <a16:creationId xmlns:a16="http://schemas.microsoft.com/office/drawing/2014/main" id="{C11A6F54-CB03-42EA-9A88-CB290AB60F0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0" name="Line 7">
          <a:extLst>
            <a:ext uri="{FF2B5EF4-FFF2-40B4-BE49-F238E27FC236}">
              <a16:creationId xmlns:a16="http://schemas.microsoft.com/office/drawing/2014/main" id="{8CF497C1-FE06-4BE9-9833-26D60D1F751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1" name="Line 7">
          <a:extLst>
            <a:ext uri="{FF2B5EF4-FFF2-40B4-BE49-F238E27FC236}">
              <a16:creationId xmlns:a16="http://schemas.microsoft.com/office/drawing/2014/main" id="{8E15AA11-5787-4A61-A898-38CAF8F8D2D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2" name="Line 7">
          <a:extLst>
            <a:ext uri="{FF2B5EF4-FFF2-40B4-BE49-F238E27FC236}">
              <a16:creationId xmlns:a16="http://schemas.microsoft.com/office/drawing/2014/main" id="{38EB27B0-94F3-4FB2-9580-11EFA2A85CAA}"/>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3" name="Line 7">
          <a:extLst>
            <a:ext uri="{FF2B5EF4-FFF2-40B4-BE49-F238E27FC236}">
              <a16:creationId xmlns:a16="http://schemas.microsoft.com/office/drawing/2014/main" id="{35D0CC1B-C2D1-44AA-B27A-FAACB42509B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4" name="Line 7">
          <a:extLst>
            <a:ext uri="{FF2B5EF4-FFF2-40B4-BE49-F238E27FC236}">
              <a16:creationId xmlns:a16="http://schemas.microsoft.com/office/drawing/2014/main" id="{7D9640BC-0C03-4F93-B180-2DDEC9DD33E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5" name="Line 7">
          <a:extLst>
            <a:ext uri="{FF2B5EF4-FFF2-40B4-BE49-F238E27FC236}">
              <a16:creationId xmlns:a16="http://schemas.microsoft.com/office/drawing/2014/main" id="{3EF36685-505A-4A63-8A69-A8D304A08D3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6" name="Line 7">
          <a:extLst>
            <a:ext uri="{FF2B5EF4-FFF2-40B4-BE49-F238E27FC236}">
              <a16:creationId xmlns:a16="http://schemas.microsoft.com/office/drawing/2014/main" id="{EF2E9759-7B08-423E-856A-E7AF0B23E1A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7" name="Line 7">
          <a:extLst>
            <a:ext uri="{FF2B5EF4-FFF2-40B4-BE49-F238E27FC236}">
              <a16:creationId xmlns:a16="http://schemas.microsoft.com/office/drawing/2014/main" id="{D5624D5A-2A47-4696-9BC6-605F79B6511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8" name="Line 7">
          <a:extLst>
            <a:ext uri="{FF2B5EF4-FFF2-40B4-BE49-F238E27FC236}">
              <a16:creationId xmlns:a16="http://schemas.microsoft.com/office/drawing/2014/main" id="{DBCDDB01-60AB-443B-9F4F-A435B0EE25C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89" name="Line 7">
          <a:extLst>
            <a:ext uri="{FF2B5EF4-FFF2-40B4-BE49-F238E27FC236}">
              <a16:creationId xmlns:a16="http://schemas.microsoft.com/office/drawing/2014/main" id="{CFEB9422-45D3-45D9-984C-E3178409593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0" name="Line 7">
          <a:extLst>
            <a:ext uri="{FF2B5EF4-FFF2-40B4-BE49-F238E27FC236}">
              <a16:creationId xmlns:a16="http://schemas.microsoft.com/office/drawing/2014/main" id="{CD7F4ABA-EC87-480D-B5A5-70A8C9BA91B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1" name="Line 7">
          <a:extLst>
            <a:ext uri="{FF2B5EF4-FFF2-40B4-BE49-F238E27FC236}">
              <a16:creationId xmlns:a16="http://schemas.microsoft.com/office/drawing/2014/main" id="{2E08A45E-F776-446A-8633-860EA678164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2" name="Line 7">
          <a:extLst>
            <a:ext uri="{FF2B5EF4-FFF2-40B4-BE49-F238E27FC236}">
              <a16:creationId xmlns:a16="http://schemas.microsoft.com/office/drawing/2014/main" id="{BDBF0BB4-7F6B-4041-AFE5-EEBFF955294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3" name="Line 7">
          <a:extLst>
            <a:ext uri="{FF2B5EF4-FFF2-40B4-BE49-F238E27FC236}">
              <a16:creationId xmlns:a16="http://schemas.microsoft.com/office/drawing/2014/main" id="{A428D3BA-C372-46D1-B429-E229967BB19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4" name="Line 7">
          <a:extLst>
            <a:ext uri="{FF2B5EF4-FFF2-40B4-BE49-F238E27FC236}">
              <a16:creationId xmlns:a16="http://schemas.microsoft.com/office/drawing/2014/main" id="{838C8667-FD52-4662-BA67-0DBE39C9614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5" name="Line 7">
          <a:extLst>
            <a:ext uri="{FF2B5EF4-FFF2-40B4-BE49-F238E27FC236}">
              <a16:creationId xmlns:a16="http://schemas.microsoft.com/office/drawing/2014/main" id="{7F3CEA07-BF9C-4898-B850-7E490EC0449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6" name="Line 7">
          <a:extLst>
            <a:ext uri="{FF2B5EF4-FFF2-40B4-BE49-F238E27FC236}">
              <a16:creationId xmlns:a16="http://schemas.microsoft.com/office/drawing/2014/main" id="{C6E4A217-A8E8-4CA2-B10A-8C42E5B5968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7" name="Line 7">
          <a:extLst>
            <a:ext uri="{FF2B5EF4-FFF2-40B4-BE49-F238E27FC236}">
              <a16:creationId xmlns:a16="http://schemas.microsoft.com/office/drawing/2014/main" id="{B4F508B9-AA5B-41F8-9201-F674E56CB35B}"/>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8" name="Line 7">
          <a:extLst>
            <a:ext uri="{FF2B5EF4-FFF2-40B4-BE49-F238E27FC236}">
              <a16:creationId xmlns:a16="http://schemas.microsoft.com/office/drawing/2014/main" id="{FD3A9FF1-1ED0-4F89-822D-D2F99055814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899" name="Line 7">
          <a:extLst>
            <a:ext uri="{FF2B5EF4-FFF2-40B4-BE49-F238E27FC236}">
              <a16:creationId xmlns:a16="http://schemas.microsoft.com/office/drawing/2014/main" id="{D4C747E6-6940-49C8-902E-ACCA100A4F9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0" name="Line 7">
          <a:extLst>
            <a:ext uri="{FF2B5EF4-FFF2-40B4-BE49-F238E27FC236}">
              <a16:creationId xmlns:a16="http://schemas.microsoft.com/office/drawing/2014/main" id="{38D0EAA1-56D6-4EB7-A4A4-B85C1C521C6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1" name="Line 7">
          <a:extLst>
            <a:ext uri="{FF2B5EF4-FFF2-40B4-BE49-F238E27FC236}">
              <a16:creationId xmlns:a16="http://schemas.microsoft.com/office/drawing/2014/main" id="{8E2BA174-0CA3-43B3-A4C4-FD333D1BD12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2" name="Line 7">
          <a:extLst>
            <a:ext uri="{FF2B5EF4-FFF2-40B4-BE49-F238E27FC236}">
              <a16:creationId xmlns:a16="http://schemas.microsoft.com/office/drawing/2014/main" id="{38431A7B-9A17-4732-8D76-F345B615304A}"/>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3" name="Line 7">
          <a:extLst>
            <a:ext uri="{FF2B5EF4-FFF2-40B4-BE49-F238E27FC236}">
              <a16:creationId xmlns:a16="http://schemas.microsoft.com/office/drawing/2014/main" id="{DB18D0BE-6440-434D-91A0-570A4BB47C38}"/>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4" name="Line 7">
          <a:extLst>
            <a:ext uri="{FF2B5EF4-FFF2-40B4-BE49-F238E27FC236}">
              <a16:creationId xmlns:a16="http://schemas.microsoft.com/office/drawing/2014/main" id="{DACDFF5D-57B9-4A5B-AFEE-182AF97CADC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5" name="Line 7">
          <a:extLst>
            <a:ext uri="{FF2B5EF4-FFF2-40B4-BE49-F238E27FC236}">
              <a16:creationId xmlns:a16="http://schemas.microsoft.com/office/drawing/2014/main" id="{A7023400-E139-44E9-A58E-817FD0820BF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6" name="Line 7">
          <a:extLst>
            <a:ext uri="{FF2B5EF4-FFF2-40B4-BE49-F238E27FC236}">
              <a16:creationId xmlns:a16="http://schemas.microsoft.com/office/drawing/2014/main" id="{8E0E54F4-98DD-4995-A6E1-5C7FC0FCD97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7" name="Line 7">
          <a:extLst>
            <a:ext uri="{FF2B5EF4-FFF2-40B4-BE49-F238E27FC236}">
              <a16:creationId xmlns:a16="http://schemas.microsoft.com/office/drawing/2014/main" id="{95ED3831-7ACA-43EB-B9D8-A09905BD2B2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8" name="Line 7">
          <a:extLst>
            <a:ext uri="{FF2B5EF4-FFF2-40B4-BE49-F238E27FC236}">
              <a16:creationId xmlns:a16="http://schemas.microsoft.com/office/drawing/2014/main" id="{1A1F1C70-1C66-42AF-9637-9FE9467966A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09" name="Line 7">
          <a:extLst>
            <a:ext uri="{FF2B5EF4-FFF2-40B4-BE49-F238E27FC236}">
              <a16:creationId xmlns:a16="http://schemas.microsoft.com/office/drawing/2014/main" id="{80900DF1-4837-4C2D-A37B-7CFEE2C13DC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0" name="Line 7">
          <a:extLst>
            <a:ext uri="{FF2B5EF4-FFF2-40B4-BE49-F238E27FC236}">
              <a16:creationId xmlns:a16="http://schemas.microsoft.com/office/drawing/2014/main" id="{12F1B0DB-63F9-4C22-A4CC-BA79278B488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1" name="Line 7">
          <a:extLst>
            <a:ext uri="{FF2B5EF4-FFF2-40B4-BE49-F238E27FC236}">
              <a16:creationId xmlns:a16="http://schemas.microsoft.com/office/drawing/2014/main" id="{92EEA16A-EE3A-4FF3-B6CA-C10CFFCE0A3C}"/>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2" name="Line 7">
          <a:extLst>
            <a:ext uri="{FF2B5EF4-FFF2-40B4-BE49-F238E27FC236}">
              <a16:creationId xmlns:a16="http://schemas.microsoft.com/office/drawing/2014/main" id="{6847DE74-226D-4B98-B582-69134476D94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3" name="Line 7">
          <a:extLst>
            <a:ext uri="{FF2B5EF4-FFF2-40B4-BE49-F238E27FC236}">
              <a16:creationId xmlns:a16="http://schemas.microsoft.com/office/drawing/2014/main" id="{7BD44D90-B56C-44BA-8D78-A5833C00589E}"/>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4" name="Line 7">
          <a:extLst>
            <a:ext uri="{FF2B5EF4-FFF2-40B4-BE49-F238E27FC236}">
              <a16:creationId xmlns:a16="http://schemas.microsoft.com/office/drawing/2014/main" id="{BE0DE71E-4B31-4A58-969B-64B297753BC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5" name="Line 7">
          <a:extLst>
            <a:ext uri="{FF2B5EF4-FFF2-40B4-BE49-F238E27FC236}">
              <a16:creationId xmlns:a16="http://schemas.microsoft.com/office/drawing/2014/main" id="{E5D9D508-8BCD-44FD-BAE5-32DF1D97660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6" name="Line 7">
          <a:extLst>
            <a:ext uri="{FF2B5EF4-FFF2-40B4-BE49-F238E27FC236}">
              <a16:creationId xmlns:a16="http://schemas.microsoft.com/office/drawing/2014/main" id="{689721AF-C8AC-40AB-917E-C2D640DC11F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7" name="Line 7">
          <a:extLst>
            <a:ext uri="{FF2B5EF4-FFF2-40B4-BE49-F238E27FC236}">
              <a16:creationId xmlns:a16="http://schemas.microsoft.com/office/drawing/2014/main" id="{084B061A-AC87-4670-B8FF-287A5636367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8" name="Line 7">
          <a:extLst>
            <a:ext uri="{FF2B5EF4-FFF2-40B4-BE49-F238E27FC236}">
              <a16:creationId xmlns:a16="http://schemas.microsoft.com/office/drawing/2014/main" id="{CB502E73-533F-4B71-BD99-D106AE3EBED6}"/>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19" name="Line 7">
          <a:extLst>
            <a:ext uri="{FF2B5EF4-FFF2-40B4-BE49-F238E27FC236}">
              <a16:creationId xmlns:a16="http://schemas.microsoft.com/office/drawing/2014/main" id="{513CC80B-A531-41D7-8E7A-BEDF3B900EE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0" name="Line 7">
          <a:extLst>
            <a:ext uri="{FF2B5EF4-FFF2-40B4-BE49-F238E27FC236}">
              <a16:creationId xmlns:a16="http://schemas.microsoft.com/office/drawing/2014/main" id="{09612483-6AA4-4639-8AEC-6F3FBD6E9F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1" name="Line 7">
          <a:extLst>
            <a:ext uri="{FF2B5EF4-FFF2-40B4-BE49-F238E27FC236}">
              <a16:creationId xmlns:a16="http://schemas.microsoft.com/office/drawing/2014/main" id="{9EC741D0-1719-4A45-B617-6BB6A0400C6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2" name="Line 7">
          <a:extLst>
            <a:ext uri="{FF2B5EF4-FFF2-40B4-BE49-F238E27FC236}">
              <a16:creationId xmlns:a16="http://schemas.microsoft.com/office/drawing/2014/main" id="{FDE86277-9870-4B45-B21E-56378D57493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3" name="Line 7">
          <a:extLst>
            <a:ext uri="{FF2B5EF4-FFF2-40B4-BE49-F238E27FC236}">
              <a16:creationId xmlns:a16="http://schemas.microsoft.com/office/drawing/2014/main" id="{03A7F8F3-E321-4092-A91D-44745AD98F0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4" name="Line 7">
          <a:extLst>
            <a:ext uri="{FF2B5EF4-FFF2-40B4-BE49-F238E27FC236}">
              <a16:creationId xmlns:a16="http://schemas.microsoft.com/office/drawing/2014/main" id="{4F4E87A0-A191-477F-A91B-C4C92E878F90}"/>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5" name="Line 7">
          <a:extLst>
            <a:ext uri="{FF2B5EF4-FFF2-40B4-BE49-F238E27FC236}">
              <a16:creationId xmlns:a16="http://schemas.microsoft.com/office/drawing/2014/main" id="{1309A758-4133-4C3B-94B3-5D05E9868794}"/>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26" name="Line 7">
          <a:extLst>
            <a:ext uri="{FF2B5EF4-FFF2-40B4-BE49-F238E27FC236}">
              <a16:creationId xmlns:a16="http://schemas.microsoft.com/office/drawing/2014/main" id="{53FFCFA4-0241-49B7-86C5-76385CF3C26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7" name="Line 7">
          <a:extLst>
            <a:ext uri="{FF2B5EF4-FFF2-40B4-BE49-F238E27FC236}">
              <a16:creationId xmlns:a16="http://schemas.microsoft.com/office/drawing/2014/main" id="{1680D16F-1F4C-47EF-9670-FAAF2D43762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8" name="Line 7">
          <a:extLst>
            <a:ext uri="{FF2B5EF4-FFF2-40B4-BE49-F238E27FC236}">
              <a16:creationId xmlns:a16="http://schemas.microsoft.com/office/drawing/2014/main" id="{65BF83ED-5B18-40AF-9CD6-8EAE1FCE2F7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29" name="Line 7">
          <a:extLst>
            <a:ext uri="{FF2B5EF4-FFF2-40B4-BE49-F238E27FC236}">
              <a16:creationId xmlns:a16="http://schemas.microsoft.com/office/drawing/2014/main" id="{E16D7C93-E5CB-41FA-BB97-9EFC407ADA2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0" name="Line 7">
          <a:extLst>
            <a:ext uri="{FF2B5EF4-FFF2-40B4-BE49-F238E27FC236}">
              <a16:creationId xmlns:a16="http://schemas.microsoft.com/office/drawing/2014/main" id="{DCFAB1C6-1B21-4F87-8267-4DE48B4B416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1" name="Line 7">
          <a:extLst>
            <a:ext uri="{FF2B5EF4-FFF2-40B4-BE49-F238E27FC236}">
              <a16:creationId xmlns:a16="http://schemas.microsoft.com/office/drawing/2014/main" id="{C80B8D99-25FC-4EEB-B7C7-7BD92D88C24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2" name="Line 7">
          <a:extLst>
            <a:ext uri="{FF2B5EF4-FFF2-40B4-BE49-F238E27FC236}">
              <a16:creationId xmlns:a16="http://schemas.microsoft.com/office/drawing/2014/main" id="{EDB2AC74-645A-400C-928F-8615592E457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3" name="Line 7">
          <a:extLst>
            <a:ext uri="{FF2B5EF4-FFF2-40B4-BE49-F238E27FC236}">
              <a16:creationId xmlns:a16="http://schemas.microsoft.com/office/drawing/2014/main" id="{DF422916-2F7F-48A0-A1EB-D0744CA6EB4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4" name="Line 7">
          <a:extLst>
            <a:ext uri="{FF2B5EF4-FFF2-40B4-BE49-F238E27FC236}">
              <a16:creationId xmlns:a16="http://schemas.microsoft.com/office/drawing/2014/main" id="{7778141D-B1CB-4C78-873F-7E777AF0708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5" name="Line 7">
          <a:extLst>
            <a:ext uri="{FF2B5EF4-FFF2-40B4-BE49-F238E27FC236}">
              <a16:creationId xmlns:a16="http://schemas.microsoft.com/office/drawing/2014/main" id="{883F263C-5A04-4C7D-86A1-31FF0DF9480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6" name="Line 7">
          <a:extLst>
            <a:ext uri="{FF2B5EF4-FFF2-40B4-BE49-F238E27FC236}">
              <a16:creationId xmlns:a16="http://schemas.microsoft.com/office/drawing/2014/main" id="{F08C7EE7-485B-469B-AABD-8EB3B4B26BEF}"/>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37" name="Line 7">
          <a:extLst>
            <a:ext uri="{FF2B5EF4-FFF2-40B4-BE49-F238E27FC236}">
              <a16:creationId xmlns:a16="http://schemas.microsoft.com/office/drawing/2014/main" id="{FC243CF1-BD50-4CCE-9BC0-1A4B7283EA37}"/>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8" name="Line 7">
          <a:extLst>
            <a:ext uri="{FF2B5EF4-FFF2-40B4-BE49-F238E27FC236}">
              <a16:creationId xmlns:a16="http://schemas.microsoft.com/office/drawing/2014/main" id="{EC77CC9E-9B3E-4323-983E-2365D0DF389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39" name="Line 7">
          <a:extLst>
            <a:ext uri="{FF2B5EF4-FFF2-40B4-BE49-F238E27FC236}">
              <a16:creationId xmlns:a16="http://schemas.microsoft.com/office/drawing/2014/main" id="{B0823F0D-7AF5-4D93-B019-85BF15B75FF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0" name="Line 7">
          <a:extLst>
            <a:ext uri="{FF2B5EF4-FFF2-40B4-BE49-F238E27FC236}">
              <a16:creationId xmlns:a16="http://schemas.microsoft.com/office/drawing/2014/main" id="{B9CA6946-CF71-45C7-B1C4-F61B3289B84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1" name="Line 7">
          <a:extLst>
            <a:ext uri="{FF2B5EF4-FFF2-40B4-BE49-F238E27FC236}">
              <a16:creationId xmlns:a16="http://schemas.microsoft.com/office/drawing/2014/main" id="{38086963-1206-4CD1-AD6C-152FA7F1D421}"/>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2" name="Line 7">
          <a:extLst>
            <a:ext uri="{FF2B5EF4-FFF2-40B4-BE49-F238E27FC236}">
              <a16:creationId xmlns:a16="http://schemas.microsoft.com/office/drawing/2014/main" id="{982D95A2-F7D3-413A-A758-9EF9FD5CE923}"/>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3" name="Line 7">
          <a:extLst>
            <a:ext uri="{FF2B5EF4-FFF2-40B4-BE49-F238E27FC236}">
              <a16:creationId xmlns:a16="http://schemas.microsoft.com/office/drawing/2014/main" id="{BC13D900-A330-4F2B-8C8C-FCD802E8872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4" name="Line 7">
          <a:extLst>
            <a:ext uri="{FF2B5EF4-FFF2-40B4-BE49-F238E27FC236}">
              <a16:creationId xmlns:a16="http://schemas.microsoft.com/office/drawing/2014/main" id="{AA6FD228-EFB9-4CAB-AD52-BD6222EFA2A5}"/>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5" name="Line 7">
          <a:extLst>
            <a:ext uri="{FF2B5EF4-FFF2-40B4-BE49-F238E27FC236}">
              <a16:creationId xmlns:a16="http://schemas.microsoft.com/office/drawing/2014/main" id="{933090E7-0E12-482F-A3C7-9554B5EAE4D2}"/>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169</xdr:row>
      <xdr:rowOff>0</xdr:rowOff>
    </xdr:from>
    <xdr:to>
      <xdr:col>1</xdr:col>
      <xdr:colOff>323850</xdr:colOff>
      <xdr:row>169</xdr:row>
      <xdr:rowOff>0</xdr:rowOff>
    </xdr:to>
    <xdr:sp macro="" textlink="">
      <xdr:nvSpPr>
        <xdr:cNvPr id="2946" name="Line 7">
          <a:extLst>
            <a:ext uri="{FF2B5EF4-FFF2-40B4-BE49-F238E27FC236}">
              <a16:creationId xmlns:a16="http://schemas.microsoft.com/office/drawing/2014/main" id="{6C7734C9-E778-4F1E-9BB1-CEF18F68E479}"/>
            </a:ext>
          </a:extLst>
        </xdr:cNvPr>
        <xdr:cNvSpPr>
          <a:spLocks noChangeShapeType="1"/>
        </xdr:cNvSpPr>
      </xdr:nvSpPr>
      <xdr:spPr bwMode="auto">
        <a:xfrm>
          <a:off x="41910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7" name="Line 7">
          <a:extLst>
            <a:ext uri="{FF2B5EF4-FFF2-40B4-BE49-F238E27FC236}">
              <a16:creationId xmlns:a16="http://schemas.microsoft.com/office/drawing/2014/main" id="{366B27AE-FB85-4957-8D69-213B4F71655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8" name="Line 7">
          <a:extLst>
            <a:ext uri="{FF2B5EF4-FFF2-40B4-BE49-F238E27FC236}">
              <a16:creationId xmlns:a16="http://schemas.microsoft.com/office/drawing/2014/main" id="{725BC31B-50F5-4D3C-9182-CBABA115B26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49" name="Line 7">
          <a:extLst>
            <a:ext uri="{FF2B5EF4-FFF2-40B4-BE49-F238E27FC236}">
              <a16:creationId xmlns:a16="http://schemas.microsoft.com/office/drawing/2014/main" id="{78CAE050-4BDB-4238-8C13-5F0A36FF642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0" name="Line 7">
          <a:extLst>
            <a:ext uri="{FF2B5EF4-FFF2-40B4-BE49-F238E27FC236}">
              <a16:creationId xmlns:a16="http://schemas.microsoft.com/office/drawing/2014/main" id="{89ABF139-C50C-4B81-B36D-888C0E331F5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1" name="Line 7">
          <a:extLst>
            <a:ext uri="{FF2B5EF4-FFF2-40B4-BE49-F238E27FC236}">
              <a16:creationId xmlns:a16="http://schemas.microsoft.com/office/drawing/2014/main" id="{5CFDC733-10B2-4FA6-A4DC-D2388992637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2" name="Line 7">
          <a:extLst>
            <a:ext uri="{FF2B5EF4-FFF2-40B4-BE49-F238E27FC236}">
              <a16:creationId xmlns:a16="http://schemas.microsoft.com/office/drawing/2014/main" id="{E9786FF9-93C3-4E5E-8ACA-CD27503F5FF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3" name="Line 7">
          <a:extLst>
            <a:ext uri="{FF2B5EF4-FFF2-40B4-BE49-F238E27FC236}">
              <a16:creationId xmlns:a16="http://schemas.microsoft.com/office/drawing/2014/main" id="{E1AABE39-CFB6-40E3-A89B-FFABA68BD3B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4" name="Line 7">
          <a:extLst>
            <a:ext uri="{FF2B5EF4-FFF2-40B4-BE49-F238E27FC236}">
              <a16:creationId xmlns:a16="http://schemas.microsoft.com/office/drawing/2014/main" id="{F4D17CD7-B5DF-4FC6-83FC-66B430EB84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5" name="Line 7">
          <a:extLst>
            <a:ext uri="{FF2B5EF4-FFF2-40B4-BE49-F238E27FC236}">
              <a16:creationId xmlns:a16="http://schemas.microsoft.com/office/drawing/2014/main" id="{FBF47D22-B391-4238-9E87-D16A038CBF3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6" name="Line 7">
          <a:extLst>
            <a:ext uri="{FF2B5EF4-FFF2-40B4-BE49-F238E27FC236}">
              <a16:creationId xmlns:a16="http://schemas.microsoft.com/office/drawing/2014/main" id="{C5CCD3F4-2396-434F-9679-86181C90787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7" name="Line 7">
          <a:extLst>
            <a:ext uri="{FF2B5EF4-FFF2-40B4-BE49-F238E27FC236}">
              <a16:creationId xmlns:a16="http://schemas.microsoft.com/office/drawing/2014/main" id="{31A6DC54-0C83-40AF-A6D3-113CAAECA18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8" name="Line 7">
          <a:extLst>
            <a:ext uri="{FF2B5EF4-FFF2-40B4-BE49-F238E27FC236}">
              <a16:creationId xmlns:a16="http://schemas.microsoft.com/office/drawing/2014/main" id="{8E26CE1B-C02A-4C54-ADBA-6C518F19C07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59" name="Line 7">
          <a:extLst>
            <a:ext uri="{FF2B5EF4-FFF2-40B4-BE49-F238E27FC236}">
              <a16:creationId xmlns:a16="http://schemas.microsoft.com/office/drawing/2014/main" id="{31E27363-EF64-49E1-8313-1E5D4551DB3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0" name="Line 7">
          <a:extLst>
            <a:ext uri="{FF2B5EF4-FFF2-40B4-BE49-F238E27FC236}">
              <a16:creationId xmlns:a16="http://schemas.microsoft.com/office/drawing/2014/main" id="{55C7910C-E2C2-45AD-A8C2-C2747EF7CCC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1" name="Line 7">
          <a:extLst>
            <a:ext uri="{FF2B5EF4-FFF2-40B4-BE49-F238E27FC236}">
              <a16:creationId xmlns:a16="http://schemas.microsoft.com/office/drawing/2014/main" id="{AEB8CC9B-DEE2-4ACA-8E81-EC0F53EC13E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2" name="Line 7">
          <a:extLst>
            <a:ext uri="{FF2B5EF4-FFF2-40B4-BE49-F238E27FC236}">
              <a16:creationId xmlns:a16="http://schemas.microsoft.com/office/drawing/2014/main" id="{8838DD7B-E6B3-4CEA-99A0-CB5D4584B0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3" name="Line 7">
          <a:extLst>
            <a:ext uri="{FF2B5EF4-FFF2-40B4-BE49-F238E27FC236}">
              <a16:creationId xmlns:a16="http://schemas.microsoft.com/office/drawing/2014/main" id="{5D6C947E-D6DC-4945-8268-3F214F27649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4" name="Line 7">
          <a:extLst>
            <a:ext uri="{FF2B5EF4-FFF2-40B4-BE49-F238E27FC236}">
              <a16:creationId xmlns:a16="http://schemas.microsoft.com/office/drawing/2014/main" id="{C303314F-4960-43B3-A9CA-B316A250478B}"/>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5" name="Line 7">
          <a:extLst>
            <a:ext uri="{FF2B5EF4-FFF2-40B4-BE49-F238E27FC236}">
              <a16:creationId xmlns:a16="http://schemas.microsoft.com/office/drawing/2014/main" id="{D3402BA8-36E9-4DF7-BA4E-00260A8328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6" name="Line 7">
          <a:extLst>
            <a:ext uri="{FF2B5EF4-FFF2-40B4-BE49-F238E27FC236}">
              <a16:creationId xmlns:a16="http://schemas.microsoft.com/office/drawing/2014/main" id="{05C4651A-8C1B-4C72-9C5A-5810543D58C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7" name="Line 7">
          <a:extLst>
            <a:ext uri="{FF2B5EF4-FFF2-40B4-BE49-F238E27FC236}">
              <a16:creationId xmlns:a16="http://schemas.microsoft.com/office/drawing/2014/main" id="{C5FC3879-D92D-462C-8AEB-173CC201074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8" name="Line 7">
          <a:extLst>
            <a:ext uri="{FF2B5EF4-FFF2-40B4-BE49-F238E27FC236}">
              <a16:creationId xmlns:a16="http://schemas.microsoft.com/office/drawing/2014/main" id="{89A2604E-051B-48AA-AE91-D644D84CA7A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69" name="Line 7">
          <a:extLst>
            <a:ext uri="{FF2B5EF4-FFF2-40B4-BE49-F238E27FC236}">
              <a16:creationId xmlns:a16="http://schemas.microsoft.com/office/drawing/2014/main" id="{BE4A0AE7-DFFD-47DB-BDD4-FB91FDAA465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0" name="Line 7">
          <a:extLst>
            <a:ext uri="{FF2B5EF4-FFF2-40B4-BE49-F238E27FC236}">
              <a16:creationId xmlns:a16="http://schemas.microsoft.com/office/drawing/2014/main" id="{BF8AEB8D-DDD1-4DF5-A16C-34B19B9DC47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1" name="Line 7">
          <a:extLst>
            <a:ext uri="{FF2B5EF4-FFF2-40B4-BE49-F238E27FC236}">
              <a16:creationId xmlns:a16="http://schemas.microsoft.com/office/drawing/2014/main" id="{3BCF455F-6103-49CF-BEB5-7DD3152DE87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2" name="Line 7">
          <a:extLst>
            <a:ext uri="{FF2B5EF4-FFF2-40B4-BE49-F238E27FC236}">
              <a16:creationId xmlns:a16="http://schemas.microsoft.com/office/drawing/2014/main" id="{F812EEB2-3847-44A1-AB7E-84AFFDAF1AA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3" name="Line 7">
          <a:extLst>
            <a:ext uri="{FF2B5EF4-FFF2-40B4-BE49-F238E27FC236}">
              <a16:creationId xmlns:a16="http://schemas.microsoft.com/office/drawing/2014/main" id="{E63C80A9-BA35-48A5-85F8-FA720819C1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4" name="Line 7">
          <a:extLst>
            <a:ext uri="{FF2B5EF4-FFF2-40B4-BE49-F238E27FC236}">
              <a16:creationId xmlns:a16="http://schemas.microsoft.com/office/drawing/2014/main" id="{3195B288-5DA2-4C2C-8C59-D598F13A7C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5" name="Line 7">
          <a:extLst>
            <a:ext uri="{FF2B5EF4-FFF2-40B4-BE49-F238E27FC236}">
              <a16:creationId xmlns:a16="http://schemas.microsoft.com/office/drawing/2014/main" id="{036DDBC7-B50A-48A7-8515-27A90A6FB70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6" name="Line 7">
          <a:extLst>
            <a:ext uri="{FF2B5EF4-FFF2-40B4-BE49-F238E27FC236}">
              <a16:creationId xmlns:a16="http://schemas.microsoft.com/office/drawing/2014/main" id="{D0887588-7B99-4DA0-9471-77502DBA04A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7" name="Line 7">
          <a:extLst>
            <a:ext uri="{FF2B5EF4-FFF2-40B4-BE49-F238E27FC236}">
              <a16:creationId xmlns:a16="http://schemas.microsoft.com/office/drawing/2014/main" id="{397AF224-A1F1-4E7F-870D-3A320A6D9A3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8" name="Line 7">
          <a:extLst>
            <a:ext uri="{FF2B5EF4-FFF2-40B4-BE49-F238E27FC236}">
              <a16:creationId xmlns:a16="http://schemas.microsoft.com/office/drawing/2014/main" id="{087CA4C1-35D1-4D2F-B1EE-7AEE935C901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79" name="Line 7">
          <a:extLst>
            <a:ext uri="{FF2B5EF4-FFF2-40B4-BE49-F238E27FC236}">
              <a16:creationId xmlns:a16="http://schemas.microsoft.com/office/drawing/2014/main" id="{30D4344E-FF39-448E-89F1-FDC36350211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0" name="Line 7">
          <a:extLst>
            <a:ext uri="{FF2B5EF4-FFF2-40B4-BE49-F238E27FC236}">
              <a16:creationId xmlns:a16="http://schemas.microsoft.com/office/drawing/2014/main" id="{4E471713-90BA-46A0-9507-AF095579103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1" name="Line 7">
          <a:extLst>
            <a:ext uri="{FF2B5EF4-FFF2-40B4-BE49-F238E27FC236}">
              <a16:creationId xmlns:a16="http://schemas.microsoft.com/office/drawing/2014/main" id="{81141872-0DA5-4D75-842A-EB7436F652C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2" name="Line 7">
          <a:extLst>
            <a:ext uri="{FF2B5EF4-FFF2-40B4-BE49-F238E27FC236}">
              <a16:creationId xmlns:a16="http://schemas.microsoft.com/office/drawing/2014/main" id="{8C5EE7C6-0DD0-4367-99F6-F9C7D938A03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3" name="Line 7">
          <a:extLst>
            <a:ext uri="{FF2B5EF4-FFF2-40B4-BE49-F238E27FC236}">
              <a16:creationId xmlns:a16="http://schemas.microsoft.com/office/drawing/2014/main" id="{98488CEE-3C55-4321-A48B-9FE0B6A5BBD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4" name="Line 7">
          <a:extLst>
            <a:ext uri="{FF2B5EF4-FFF2-40B4-BE49-F238E27FC236}">
              <a16:creationId xmlns:a16="http://schemas.microsoft.com/office/drawing/2014/main" id="{7644A847-DD32-4E3E-8250-FEC853503A6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5" name="Line 7">
          <a:extLst>
            <a:ext uri="{FF2B5EF4-FFF2-40B4-BE49-F238E27FC236}">
              <a16:creationId xmlns:a16="http://schemas.microsoft.com/office/drawing/2014/main" id="{12E49ED6-30ED-4932-BAD7-7EB8708EE64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6" name="Line 7">
          <a:extLst>
            <a:ext uri="{FF2B5EF4-FFF2-40B4-BE49-F238E27FC236}">
              <a16:creationId xmlns:a16="http://schemas.microsoft.com/office/drawing/2014/main" id="{89CAB16A-1586-440E-BC91-17C171D608D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7" name="Line 7">
          <a:extLst>
            <a:ext uri="{FF2B5EF4-FFF2-40B4-BE49-F238E27FC236}">
              <a16:creationId xmlns:a16="http://schemas.microsoft.com/office/drawing/2014/main" id="{2D97DC51-6FC1-450B-AAC0-E3806FCA2A5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8" name="Line 7">
          <a:extLst>
            <a:ext uri="{FF2B5EF4-FFF2-40B4-BE49-F238E27FC236}">
              <a16:creationId xmlns:a16="http://schemas.microsoft.com/office/drawing/2014/main" id="{AFE0FA71-C1DF-442F-A9E1-7EEDE4A5820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89" name="Line 7">
          <a:extLst>
            <a:ext uri="{FF2B5EF4-FFF2-40B4-BE49-F238E27FC236}">
              <a16:creationId xmlns:a16="http://schemas.microsoft.com/office/drawing/2014/main" id="{F05BCE5E-3045-4C74-B6D4-4AE9E99ABA6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0" name="Line 7">
          <a:extLst>
            <a:ext uri="{FF2B5EF4-FFF2-40B4-BE49-F238E27FC236}">
              <a16:creationId xmlns:a16="http://schemas.microsoft.com/office/drawing/2014/main" id="{EC9D26E6-A481-47D8-9E85-7972D4DBF61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1" name="Line 7">
          <a:extLst>
            <a:ext uri="{FF2B5EF4-FFF2-40B4-BE49-F238E27FC236}">
              <a16:creationId xmlns:a16="http://schemas.microsoft.com/office/drawing/2014/main" id="{996FC099-1632-4CF2-805A-72F2E9DD9CC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2" name="Line 7">
          <a:extLst>
            <a:ext uri="{FF2B5EF4-FFF2-40B4-BE49-F238E27FC236}">
              <a16:creationId xmlns:a16="http://schemas.microsoft.com/office/drawing/2014/main" id="{763A1C4D-1043-4DF1-8FCC-5FD3EE65669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3" name="Line 7">
          <a:extLst>
            <a:ext uri="{FF2B5EF4-FFF2-40B4-BE49-F238E27FC236}">
              <a16:creationId xmlns:a16="http://schemas.microsoft.com/office/drawing/2014/main" id="{F81518F0-D76F-4B30-A64C-65ABAD4A91D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4" name="Line 7">
          <a:extLst>
            <a:ext uri="{FF2B5EF4-FFF2-40B4-BE49-F238E27FC236}">
              <a16:creationId xmlns:a16="http://schemas.microsoft.com/office/drawing/2014/main" id="{CF7C7435-FA9D-48B7-8B79-CBC0ACC202B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5" name="Line 7">
          <a:extLst>
            <a:ext uri="{FF2B5EF4-FFF2-40B4-BE49-F238E27FC236}">
              <a16:creationId xmlns:a16="http://schemas.microsoft.com/office/drawing/2014/main" id="{B8FD4818-D737-4CCD-81AF-3F754F4513B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6" name="Line 7">
          <a:extLst>
            <a:ext uri="{FF2B5EF4-FFF2-40B4-BE49-F238E27FC236}">
              <a16:creationId xmlns:a16="http://schemas.microsoft.com/office/drawing/2014/main" id="{EF511E32-0477-462C-A153-00A5B0F90DE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7" name="Line 7">
          <a:extLst>
            <a:ext uri="{FF2B5EF4-FFF2-40B4-BE49-F238E27FC236}">
              <a16:creationId xmlns:a16="http://schemas.microsoft.com/office/drawing/2014/main" id="{031C8A88-7B0C-468A-8E3D-82059F7DE7CF}"/>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8" name="Line 7">
          <a:extLst>
            <a:ext uri="{FF2B5EF4-FFF2-40B4-BE49-F238E27FC236}">
              <a16:creationId xmlns:a16="http://schemas.microsoft.com/office/drawing/2014/main" id="{806C937B-D29A-4260-BB2E-C7BEF37CC45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2999" name="Line 7">
          <a:extLst>
            <a:ext uri="{FF2B5EF4-FFF2-40B4-BE49-F238E27FC236}">
              <a16:creationId xmlns:a16="http://schemas.microsoft.com/office/drawing/2014/main" id="{E3505DAB-4075-4C72-99C7-B56A0732BCB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0" name="Line 7">
          <a:extLst>
            <a:ext uri="{FF2B5EF4-FFF2-40B4-BE49-F238E27FC236}">
              <a16:creationId xmlns:a16="http://schemas.microsoft.com/office/drawing/2014/main" id="{B0D3C933-7A30-4F08-9EE8-AD15FAF3F0F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1" name="Line 7">
          <a:extLst>
            <a:ext uri="{FF2B5EF4-FFF2-40B4-BE49-F238E27FC236}">
              <a16:creationId xmlns:a16="http://schemas.microsoft.com/office/drawing/2014/main" id="{A1865074-A74B-4708-AB3E-F422368BF13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2" name="Line 7">
          <a:extLst>
            <a:ext uri="{FF2B5EF4-FFF2-40B4-BE49-F238E27FC236}">
              <a16:creationId xmlns:a16="http://schemas.microsoft.com/office/drawing/2014/main" id="{2A8A7D61-CC7C-4BC5-895F-F43E2577E02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3" name="Line 7">
          <a:extLst>
            <a:ext uri="{FF2B5EF4-FFF2-40B4-BE49-F238E27FC236}">
              <a16:creationId xmlns:a16="http://schemas.microsoft.com/office/drawing/2014/main" id="{E30CD1E4-625A-4A6E-ADB3-6DFF67B47782}"/>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4" name="Line 7">
          <a:extLst>
            <a:ext uri="{FF2B5EF4-FFF2-40B4-BE49-F238E27FC236}">
              <a16:creationId xmlns:a16="http://schemas.microsoft.com/office/drawing/2014/main" id="{B0F37BA6-4892-4EA0-94A8-9B8F682B1DA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5" name="Line 7">
          <a:extLst>
            <a:ext uri="{FF2B5EF4-FFF2-40B4-BE49-F238E27FC236}">
              <a16:creationId xmlns:a16="http://schemas.microsoft.com/office/drawing/2014/main" id="{183D5371-171C-4229-BFAC-AB535BB1B8E1}"/>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6" name="Line 7">
          <a:extLst>
            <a:ext uri="{FF2B5EF4-FFF2-40B4-BE49-F238E27FC236}">
              <a16:creationId xmlns:a16="http://schemas.microsoft.com/office/drawing/2014/main" id="{E66EA8CB-51DA-4E17-8844-7D812F697A6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7" name="Line 7">
          <a:extLst>
            <a:ext uri="{FF2B5EF4-FFF2-40B4-BE49-F238E27FC236}">
              <a16:creationId xmlns:a16="http://schemas.microsoft.com/office/drawing/2014/main" id="{27252BDB-EAA0-4953-AB3C-E6FD34360D9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8" name="Line 7">
          <a:extLst>
            <a:ext uri="{FF2B5EF4-FFF2-40B4-BE49-F238E27FC236}">
              <a16:creationId xmlns:a16="http://schemas.microsoft.com/office/drawing/2014/main" id="{8E5C1948-CE44-448A-9C69-312E8E198BA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09" name="Line 7">
          <a:extLst>
            <a:ext uri="{FF2B5EF4-FFF2-40B4-BE49-F238E27FC236}">
              <a16:creationId xmlns:a16="http://schemas.microsoft.com/office/drawing/2014/main" id="{05ACEAEF-D28B-4310-ACF3-B795F5A0B98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0" name="Line 7">
          <a:extLst>
            <a:ext uri="{FF2B5EF4-FFF2-40B4-BE49-F238E27FC236}">
              <a16:creationId xmlns:a16="http://schemas.microsoft.com/office/drawing/2014/main" id="{93742E6C-8A4D-4EF3-BA25-4E083B0CAB1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1" name="Line 7">
          <a:extLst>
            <a:ext uri="{FF2B5EF4-FFF2-40B4-BE49-F238E27FC236}">
              <a16:creationId xmlns:a16="http://schemas.microsoft.com/office/drawing/2014/main" id="{4E77E37F-58CE-446D-A849-48EFF8249F3A}"/>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2" name="Line 7">
          <a:extLst>
            <a:ext uri="{FF2B5EF4-FFF2-40B4-BE49-F238E27FC236}">
              <a16:creationId xmlns:a16="http://schemas.microsoft.com/office/drawing/2014/main" id="{A3178542-2CE8-431C-B0E4-5A93CDD1335E}"/>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3" name="Line 7">
          <a:extLst>
            <a:ext uri="{FF2B5EF4-FFF2-40B4-BE49-F238E27FC236}">
              <a16:creationId xmlns:a16="http://schemas.microsoft.com/office/drawing/2014/main" id="{726BD77D-E627-4D14-9155-802BD970A2A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4" name="Line 7">
          <a:extLst>
            <a:ext uri="{FF2B5EF4-FFF2-40B4-BE49-F238E27FC236}">
              <a16:creationId xmlns:a16="http://schemas.microsoft.com/office/drawing/2014/main" id="{CCC6A9C5-FF4E-49CE-BC34-2147DBA2FD8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5" name="Line 7">
          <a:extLst>
            <a:ext uri="{FF2B5EF4-FFF2-40B4-BE49-F238E27FC236}">
              <a16:creationId xmlns:a16="http://schemas.microsoft.com/office/drawing/2014/main" id="{F1707B6B-146B-46CD-BFC0-60877E90E2ED}"/>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6" name="Line 7">
          <a:extLst>
            <a:ext uri="{FF2B5EF4-FFF2-40B4-BE49-F238E27FC236}">
              <a16:creationId xmlns:a16="http://schemas.microsoft.com/office/drawing/2014/main" id="{51103535-E501-462C-8289-2FCCCDDD95D3}"/>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7" name="Line 7">
          <a:extLst>
            <a:ext uri="{FF2B5EF4-FFF2-40B4-BE49-F238E27FC236}">
              <a16:creationId xmlns:a16="http://schemas.microsoft.com/office/drawing/2014/main" id="{65ABF1C9-DF88-4EE2-ABA1-F070E1FCD53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8" name="Line 7">
          <a:extLst>
            <a:ext uri="{FF2B5EF4-FFF2-40B4-BE49-F238E27FC236}">
              <a16:creationId xmlns:a16="http://schemas.microsoft.com/office/drawing/2014/main" id="{2C689F7C-5937-48AB-BE72-D60DBB2DA066}"/>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19" name="Line 7">
          <a:extLst>
            <a:ext uri="{FF2B5EF4-FFF2-40B4-BE49-F238E27FC236}">
              <a16:creationId xmlns:a16="http://schemas.microsoft.com/office/drawing/2014/main" id="{D99B45B3-2557-42E8-828A-E0833EE35585}"/>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0" name="Line 7">
          <a:extLst>
            <a:ext uri="{FF2B5EF4-FFF2-40B4-BE49-F238E27FC236}">
              <a16:creationId xmlns:a16="http://schemas.microsoft.com/office/drawing/2014/main" id="{8C353975-2802-4D75-9D76-FD8DD9A1856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1" name="Line 7">
          <a:extLst>
            <a:ext uri="{FF2B5EF4-FFF2-40B4-BE49-F238E27FC236}">
              <a16:creationId xmlns:a16="http://schemas.microsoft.com/office/drawing/2014/main" id="{198D4488-5D3A-45CB-92A2-B489A29F5B6C}"/>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2" name="Line 7">
          <a:extLst>
            <a:ext uri="{FF2B5EF4-FFF2-40B4-BE49-F238E27FC236}">
              <a16:creationId xmlns:a16="http://schemas.microsoft.com/office/drawing/2014/main" id="{DD1FBAAE-6886-4766-A0AB-C266A20E3A20}"/>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3" name="Line 7">
          <a:extLst>
            <a:ext uri="{FF2B5EF4-FFF2-40B4-BE49-F238E27FC236}">
              <a16:creationId xmlns:a16="http://schemas.microsoft.com/office/drawing/2014/main" id="{B6970F0D-FA48-4097-BBA9-BC5922FE9899}"/>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4" name="Line 7">
          <a:extLst>
            <a:ext uri="{FF2B5EF4-FFF2-40B4-BE49-F238E27FC236}">
              <a16:creationId xmlns:a16="http://schemas.microsoft.com/office/drawing/2014/main" id="{3E2C978D-A911-4535-B7E5-062D70F6159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5" name="Line 7">
          <a:extLst>
            <a:ext uri="{FF2B5EF4-FFF2-40B4-BE49-F238E27FC236}">
              <a16:creationId xmlns:a16="http://schemas.microsoft.com/office/drawing/2014/main" id="{EE51A20B-7F83-4EAF-BE5A-AD7AC14BDFD4}"/>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6" name="Line 7">
          <a:extLst>
            <a:ext uri="{FF2B5EF4-FFF2-40B4-BE49-F238E27FC236}">
              <a16:creationId xmlns:a16="http://schemas.microsoft.com/office/drawing/2014/main" id="{3E1C862D-920F-4267-A8DD-A27A8C5501C8}"/>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172</xdr:row>
      <xdr:rowOff>0</xdr:rowOff>
    </xdr:from>
    <xdr:to>
      <xdr:col>1</xdr:col>
      <xdr:colOff>323850</xdr:colOff>
      <xdr:row>172</xdr:row>
      <xdr:rowOff>0</xdr:rowOff>
    </xdr:to>
    <xdr:sp macro="" textlink="">
      <xdr:nvSpPr>
        <xdr:cNvPr id="3027" name="Line 7">
          <a:extLst>
            <a:ext uri="{FF2B5EF4-FFF2-40B4-BE49-F238E27FC236}">
              <a16:creationId xmlns:a16="http://schemas.microsoft.com/office/drawing/2014/main" id="{60572B00-38B5-48A0-B51D-4F0DD5660937}"/>
            </a:ext>
          </a:extLst>
        </xdr:cNvPr>
        <xdr:cNvSpPr>
          <a:spLocks noChangeShapeType="1"/>
        </xdr:cNvSpPr>
      </xdr:nvSpPr>
      <xdr:spPr bwMode="auto">
        <a:xfrm>
          <a:off x="4191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8" name="Line 7">
          <a:extLst>
            <a:ext uri="{FF2B5EF4-FFF2-40B4-BE49-F238E27FC236}">
              <a16:creationId xmlns:a16="http://schemas.microsoft.com/office/drawing/2014/main" id="{76267346-E11E-405E-BC6C-55FD284ACEF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29" name="Line 7">
          <a:extLst>
            <a:ext uri="{FF2B5EF4-FFF2-40B4-BE49-F238E27FC236}">
              <a16:creationId xmlns:a16="http://schemas.microsoft.com/office/drawing/2014/main" id="{2ED55FD4-AEF1-4C10-9BB4-FE6D59EE0F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181</xdr:row>
      <xdr:rowOff>0</xdr:rowOff>
    </xdr:from>
    <xdr:to>
      <xdr:col>2</xdr:col>
      <xdr:colOff>323850</xdr:colOff>
      <xdr:row>181</xdr:row>
      <xdr:rowOff>0</xdr:rowOff>
    </xdr:to>
    <xdr:sp macro="" textlink="">
      <xdr:nvSpPr>
        <xdr:cNvPr id="3030" name="Line 7">
          <a:extLst>
            <a:ext uri="{FF2B5EF4-FFF2-40B4-BE49-F238E27FC236}">
              <a16:creationId xmlns:a16="http://schemas.microsoft.com/office/drawing/2014/main" id="{14B0BF10-4261-4EFC-8363-78953D06850C}"/>
            </a:ext>
          </a:extLst>
        </xdr:cNvPr>
        <xdr:cNvSpPr>
          <a:spLocks noChangeShapeType="1"/>
        </xdr:cNvSpPr>
      </xdr:nvSpPr>
      <xdr:spPr bwMode="auto">
        <a:xfrm>
          <a:off x="5524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1" name="Line 7">
          <a:extLst>
            <a:ext uri="{FF2B5EF4-FFF2-40B4-BE49-F238E27FC236}">
              <a16:creationId xmlns:a16="http://schemas.microsoft.com/office/drawing/2014/main" id="{BB13AE58-2926-404E-AD77-93F594A8664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2" name="Line 7">
          <a:extLst>
            <a:ext uri="{FF2B5EF4-FFF2-40B4-BE49-F238E27FC236}">
              <a16:creationId xmlns:a16="http://schemas.microsoft.com/office/drawing/2014/main" id="{E553C74E-A035-4474-A654-90E1F89E1FA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3" name="Line 7">
          <a:extLst>
            <a:ext uri="{FF2B5EF4-FFF2-40B4-BE49-F238E27FC236}">
              <a16:creationId xmlns:a16="http://schemas.microsoft.com/office/drawing/2014/main" id="{CB8A6EDF-DB08-4505-9D5C-C95ACEDB192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4" name="Line 7">
          <a:extLst>
            <a:ext uri="{FF2B5EF4-FFF2-40B4-BE49-F238E27FC236}">
              <a16:creationId xmlns:a16="http://schemas.microsoft.com/office/drawing/2014/main" id="{7FCBE113-03B0-4599-BB5F-5E8BB5AC9A8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5" name="Line 7">
          <a:extLst>
            <a:ext uri="{FF2B5EF4-FFF2-40B4-BE49-F238E27FC236}">
              <a16:creationId xmlns:a16="http://schemas.microsoft.com/office/drawing/2014/main" id="{DD7533F3-F6DD-4EDA-8B3C-C42B9D147A6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6" name="Line 7">
          <a:extLst>
            <a:ext uri="{FF2B5EF4-FFF2-40B4-BE49-F238E27FC236}">
              <a16:creationId xmlns:a16="http://schemas.microsoft.com/office/drawing/2014/main" id="{682840C5-A0E8-484B-A0F2-C7ED228FC1D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7" name="Line 7">
          <a:extLst>
            <a:ext uri="{FF2B5EF4-FFF2-40B4-BE49-F238E27FC236}">
              <a16:creationId xmlns:a16="http://schemas.microsoft.com/office/drawing/2014/main" id="{8F7B5CF6-F7C3-43C6-B1CA-CB76486B8D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8" name="Line 7">
          <a:extLst>
            <a:ext uri="{FF2B5EF4-FFF2-40B4-BE49-F238E27FC236}">
              <a16:creationId xmlns:a16="http://schemas.microsoft.com/office/drawing/2014/main" id="{FB2E596C-0AD8-45FD-81A2-40FBD4C6C29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39" name="Line 7">
          <a:extLst>
            <a:ext uri="{FF2B5EF4-FFF2-40B4-BE49-F238E27FC236}">
              <a16:creationId xmlns:a16="http://schemas.microsoft.com/office/drawing/2014/main" id="{ACCDB5B3-1704-4B58-9F41-7DB00247464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0" name="Line 7">
          <a:extLst>
            <a:ext uri="{FF2B5EF4-FFF2-40B4-BE49-F238E27FC236}">
              <a16:creationId xmlns:a16="http://schemas.microsoft.com/office/drawing/2014/main" id="{5C0B0D14-7ED6-45B0-BF84-4689AB67A0D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1" name="Line 7">
          <a:extLst>
            <a:ext uri="{FF2B5EF4-FFF2-40B4-BE49-F238E27FC236}">
              <a16:creationId xmlns:a16="http://schemas.microsoft.com/office/drawing/2014/main" id="{CB2DAAF2-3F0B-46CA-8B98-382D5EECA8B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2" name="Line 7">
          <a:extLst>
            <a:ext uri="{FF2B5EF4-FFF2-40B4-BE49-F238E27FC236}">
              <a16:creationId xmlns:a16="http://schemas.microsoft.com/office/drawing/2014/main" id="{CDFFF3BC-07BD-43A0-B51A-5792DC9A83E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43" name="Line 7">
          <a:extLst>
            <a:ext uri="{FF2B5EF4-FFF2-40B4-BE49-F238E27FC236}">
              <a16:creationId xmlns:a16="http://schemas.microsoft.com/office/drawing/2014/main" id="{FE314457-6175-4624-A44F-4E0E23C700A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4" name="Line 7">
          <a:extLst>
            <a:ext uri="{FF2B5EF4-FFF2-40B4-BE49-F238E27FC236}">
              <a16:creationId xmlns:a16="http://schemas.microsoft.com/office/drawing/2014/main" id="{8C08F749-6516-49DC-8321-EECACDE9EF6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5" name="Line 7">
          <a:extLst>
            <a:ext uri="{FF2B5EF4-FFF2-40B4-BE49-F238E27FC236}">
              <a16:creationId xmlns:a16="http://schemas.microsoft.com/office/drawing/2014/main" id="{96466E96-E6CE-41B9-A837-6CA4F57A268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6" name="Line 7">
          <a:extLst>
            <a:ext uri="{FF2B5EF4-FFF2-40B4-BE49-F238E27FC236}">
              <a16:creationId xmlns:a16="http://schemas.microsoft.com/office/drawing/2014/main" id="{1173001A-FEC3-4A53-B659-BCB404EF32A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7" name="Line 7">
          <a:extLst>
            <a:ext uri="{FF2B5EF4-FFF2-40B4-BE49-F238E27FC236}">
              <a16:creationId xmlns:a16="http://schemas.microsoft.com/office/drawing/2014/main" id="{391907FA-0B1B-47FF-94D5-21ECC4270CC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8" name="Line 7">
          <a:extLst>
            <a:ext uri="{FF2B5EF4-FFF2-40B4-BE49-F238E27FC236}">
              <a16:creationId xmlns:a16="http://schemas.microsoft.com/office/drawing/2014/main" id="{F6964C86-BF1E-47A6-952C-EB0B4E21B56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49" name="Line 7">
          <a:extLst>
            <a:ext uri="{FF2B5EF4-FFF2-40B4-BE49-F238E27FC236}">
              <a16:creationId xmlns:a16="http://schemas.microsoft.com/office/drawing/2014/main" id="{7BA7791A-70C1-44AC-9B44-237129DA96E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0" name="Line 7">
          <a:extLst>
            <a:ext uri="{FF2B5EF4-FFF2-40B4-BE49-F238E27FC236}">
              <a16:creationId xmlns:a16="http://schemas.microsoft.com/office/drawing/2014/main" id="{E30F700D-9E7C-4F95-9DE2-CCB939C9F37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1" name="Line 7">
          <a:extLst>
            <a:ext uri="{FF2B5EF4-FFF2-40B4-BE49-F238E27FC236}">
              <a16:creationId xmlns:a16="http://schemas.microsoft.com/office/drawing/2014/main" id="{183242B8-E047-448E-8D51-970165D4763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2" name="Line 7">
          <a:extLst>
            <a:ext uri="{FF2B5EF4-FFF2-40B4-BE49-F238E27FC236}">
              <a16:creationId xmlns:a16="http://schemas.microsoft.com/office/drawing/2014/main" id="{40CA5197-791C-4E74-950D-7B7F8C905F4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3" name="Line 7">
          <a:extLst>
            <a:ext uri="{FF2B5EF4-FFF2-40B4-BE49-F238E27FC236}">
              <a16:creationId xmlns:a16="http://schemas.microsoft.com/office/drawing/2014/main" id="{4F9FD951-B985-4FC4-AFA5-C3794A32BF2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4" name="Line 7">
          <a:extLst>
            <a:ext uri="{FF2B5EF4-FFF2-40B4-BE49-F238E27FC236}">
              <a16:creationId xmlns:a16="http://schemas.microsoft.com/office/drawing/2014/main" id="{072A87D0-4C41-4B2E-A223-8BDC2282827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5" name="Line 7">
          <a:extLst>
            <a:ext uri="{FF2B5EF4-FFF2-40B4-BE49-F238E27FC236}">
              <a16:creationId xmlns:a16="http://schemas.microsoft.com/office/drawing/2014/main" id="{6B8E4F51-4E91-4631-8F89-E185A933DB3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6" name="Line 7">
          <a:extLst>
            <a:ext uri="{FF2B5EF4-FFF2-40B4-BE49-F238E27FC236}">
              <a16:creationId xmlns:a16="http://schemas.microsoft.com/office/drawing/2014/main" id="{644BD242-EE09-4268-8469-921C7DD63ED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7" name="Line 7">
          <a:extLst>
            <a:ext uri="{FF2B5EF4-FFF2-40B4-BE49-F238E27FC236}">
              <a16:creationId xmlns:a16="http://schemas.microsoft.com/office/drawing/2014/main" id="{58060E61-C0F6-42E1-B6DF-09AE12C1563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8" name="Line 7">
          <a:extLst>
            <a:ext uri="{FF2B5EF4-FFF2-40B4-BE49-F238E27FC236}">
              <a16:creationId xmlns:a16="http://schemas.microsoft.com/office/drawing/2014/main" id="{0C151B6C-B207-424B-8F06-7FCFBF1A89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59" name="Line 7">
          <a:extLst>
            <a:ext uri="{FF2B5EF4-FFF2-40B4-BE49-F238E27FC236}">
              <a16:creationId xmlns:a16="http://schemas.microsoft.com/office/drawing/2014/main" id="{867DB470-CB25-4690-BC5D-5863A5F7BEF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0" name="Line 7">
          <a:extLst>
            <a:ext uri="{FF2B5EF4-FFF2-40B4-BE49-F238E27FC236}">
              <a16:creationId xmlns:a16="http://schemas.microsoft.com/office/drawing/2014/main" id="{D37CB966-5400-478D-8975-41FCA740395A}"/>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1" name="Line 7">
          <a:extLst>
            <a:ext uri="{FF2B5EF4-FFF2-40B4-BE49-F238E27FC236}">
              <a16:creationId xmlns:a16="http://schemas.microsoft.com/office/drawing/2014/main" id="{308F4A20-F2DB-4CE9-A223-11E77ED1FEC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2" name="Line 7">
          <a:extLst>
            <a:ext uri="{FF2B5EF4-FFF2-40B4-BE49-F238E27FC236}">
              <a16:creationId xmlns:a16="http://schemas.microsoft.com/office/drawing/2014/main" id="{88DD255D-B7BB-4550-BF65-03D96D9413C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3" name="Line 7">
          <a:extLst>
            <a:ext uri="{FF2B5EF4-FFF2-40B4-BE49-F238E27FC236}">
              <a16:creationId xmlns:a16="http://schemas.microsoft.com/office/drawing/2014/main" id="{C982833C-A1F6-4F13-A8CD-C48C17F7E7C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4" name="Line 7">
          <a:extLst>
            <a:ext uri="{FF2B5EF4-FFF2-40B4-BE49-F238E27FC236}">
              <a16:creationId xmlns:a16="http://schemas.microsoft.com/office/drawing/2014/main" id="{0ED1E642-6B74-4D5E-94D2-2CC4A3327D72}"/>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5" name="Line 7">
          <a:extLst>
            <a:ext uri="{FF2B5EF4-FFF2-40B4-BE49-F238E27FC236}">
              <a16:creationId xmlns:a16="http://schemas.microsoft.com/office/drawing/2014/main" id="{41C70DC3-F865-4036-A82C-4436273A278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6" name="Line 7">
          <a:extLst>
            <a:ext uri="{FF2B5EF4-FFF2-40B4-BE49-F238E27FC236}">
              <a16:creationId xmlns:a16="http://schemas.microsoft.com/office/drawing/2014/main" id="{36E76E5D-FE90-4F39-A542-66B765889AB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7" name="Line 7">
          <a:extLst>
            <a:ext uri="{FF2B5EF4-FFF2-40B4-BE49-F238E27FC236}">
              <a16:creationId xmlns:a16="http://schemas.microsoft.com/office/drawing/2014/main" id="{4E0CE433-8D84-45F7-B785-F8CEB21D640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8" name="Line 7">
          <a:extLst>
            <a:ext uri="{FF2B5EF4-FFF2-40B4-BE49-F238E27FC236}">
              <a16:creationId xmlns:a16="http://schemas.microsoft.com/office/drawing/2014/main" id="{23C30310-2324-4C23-8D1C-D7B5A7A1563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69" name="Line 7">
          <a:extLst>
            <a:ext uri="{FF2B5EF4-FFF2-40B4-BE49-F238E27FC236}">
              <a16:creationId xmlns:a16="http://schemas.microsoft.com/office/drawing/2014/main" id="{8809BDB3-2CCC-4587-ABD3-9CC9CD24F01A}"/>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0" name="Line 7">
          <a:extLst>
            <a:ext uri="{FF2B5EF4-FFF2-40B4-BE49-F238E27FC236}">
              <a16:creationId xmlns:a16="http://schemas.microsoft.com/office/drawing/2014/main" id="{4BC45E35-7DC7-440A-A19A-627074A7A433}"/>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1" name="Line 7">
          <a:extLst>
            <a:ext uri="{FF2B5EF4-FFF2-40B4-BE49-F238E27FC236}">
              <a16:creationId xmlns:a16="http://schemas.microsoft.com/office/drawing/2014/main" id="{D599B522-9DA0-429B-B689-5670B3DCCB0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2" name="Line 7">
          <a:extLst>
            <a:ext uri="{FF2B5EF4-FFF2-40B4-BE49-F238E27FC236}">
              <a16:creationId xmlns:a16="http://schemas.microsoft.com/office/drawing/2014/main" id="{6B526B36-F7D3-4034-A2DF-15236C4E0F7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3" name="Line 7">
          <a:extLst>
            <a:ext uri="{FF2B5EF4-FFF2-40B4-BE49-F238E27FC236}">
              <a16:creationId xmlns:a16="http://schemas.microsoft.com/office/drawing/2014/main" id="{808BBE91-96BE-4054-A759-26E520E5EEF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4" name="Line 7">
          <a:extLst>
            <a:ext uri="{FF2B5EF4-FFF2-40B4-BE49-F238E27FC236}">
              <a16:creationId xmlns:a16="http://schemas.microsoft.com/office/drawing/2014/main" id="{0597E24A-E884-4296-98D3-B27F1B812D9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5" name="Line 7">
          <a:extLst>
            <a:ext uri="{FF2B5EF4-FFF2-40B4-BE49-F238E27FC236}">
              <a16:creationId xmlns:a16="http://schemas.microsoft.com/office/drawing/2014/main" id="{8071694F-1D49-4A32-889D-461E67D02C1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6" name="Line 7">
          <a:extLst>
            <a:ext uri="{FF2B5EF4-FFF2-40B4-BE49-F238E27FC236}">
              <a16:creationId xmlns:a16="http://schemas.microsoft.com/office/drawing/2014/main" id="{460D93C6-31E2-4DD7-B2E3-05658F17F9D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7" name="Line 7">
          <a:extLst>
            <a:ext uri="{FF2B5EF4-FFF2-40B4-BE49-F238E27FC236}">
              <a16:creationId xmlns:a16="http://schemas.microsoft.com/office/drawing/2014/main" id="{8DBD9574-2AF6-42AB-9A67-6F3CD5A40B3D}"/>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8" name="Line 7">
          <a:extLst>
            <a:ext uri="{FF2B5EF4-FFF2-40B4-BE49-F238E27FC236}">
              <a16:creationId xmlns:a16="http://schemas.microsoft.com/office/drawing/2014/main" id="{21D9AC26-26C9-49FA-B39D-64ADBA52989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79" name="Line 7">
          <a:extLst>
            <a:ext uri="{FF2B5EF4-FFF2-40B4-BE49-F238E27FC236}">
              <a16:creationId xmlns:a16="http://schemas.microsoft.com/office/drawing/2014/main" id="{0D245D47-1230-4AA1-B1F5-BBC7BD9D7A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0" name="Line 7">
          <a:extLst>
            <a:ext uri="{FF2B5EF4-FFF2-40B4-BE49-F238E27FC236}">
              <a16:creationId xmlns:a16="http://schemas.microsoft.com/office/drawing/2014/main" id="{79392DC5-75A1-40B7-8EAE-DBB8DB352E7C}"/>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1" name="Line 7">
          <a:extLst>
            <a:ext uri="{FF2B5EF4-FFF2-40B4-BE49-F238E27FC236}">
              <a16:creationId xmlns:a16="http://schemas.microsoft.com/office/drawing/2014/main" id="{55033820-4AE2-45CC-9359-6F58E227B12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2" name="Line 7">
          <a:extLst>
            <a:ext uri="{FF2B5EF4-FFF2-40B4-BE49-F238E27FC236}">
              <a16:creationId xmlns:a16="http://schemas.microsoft.com/office/drawing/2014/main" id="{0217213B-65CA-4676-A4E9-E4EA8B8F61C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3" name="Line 7">
          <a:extLst>
            <a:ext uri="{FF2B5EF4-FFF2-40B4-BE49-F238E27FC236}">
              <a16:creationId xmlns:a16="http://schemas.microsoft.com/office/drawing/2014/main" id="{20283F2F-B1D7-4DEB-B8E6-B569AAE8F2B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4" name="Line 7">
          <a:extLst>
            <a:ext uri="{FF2B5EF4-FFF2-40B4-BE49-F238E27FC236}">
              <a16:creationId xmlns:a16="http://schemas.microsoft.com/office/drawing/2014/main" id="{8CB0055F-E15E-4056-A54D-C024ED7ACC8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5" name="Line 7">
          <a:extLst>
            <a:ext uri="{FF2B5EF4-FFF2-40B4-BE49-F238E27FC236}">
              <a16:creationId xmlns:a16="http://schemas.microsoft.com/office/drawing/2014/main" id="{17041FE9-704F-49B4-A418-AF5D0C75C68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6" name="Line 7">
          <a:extLst>
            <a:ext uri="{FF2B5EF4-FFF2-40B4-BE49-F238E27FC236}">
              <a16:creationId xmlns:a16="http://schemas.microsoft.com/office/drawing/2014/main" id="{7B0AE881-4D08-461B-8319-68880FDAE21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7" name="Line 7">
          <a:extLst>
            <a:ext uri="{FF2B5EF4-FFF2-40B4-BE49-F238E27FC236}">
              <a16:creationId xmlns:a16="http://schemas.microsoft.com/office/drawing/2014/main" id="{B311611F-26EB-47EF-9C34-904DA3F25F8D}"/>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8" name="Line 7">
          <a:extLst>
            <a:ext uri="{FF2B5EF4-FFF2-40B4-BE49-F238E27FC236}">
              <a16:creationId xmlns:a16="http://schemas.microsoft.com/office/drawing/2014/main" id="{5A750490-B3DA-4342-AC59-25CFB0A8C91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89" name="Line 7">
          <a:extLst>
            <a:ext uri="{FF2B5EF4-FFF2-40B4-BE49-F238E27FC236}">
              <a16:creationId xmlns:a16="http://schemas.microsoft.com/office/drawing/2014/main" id="{59BE5137-4DED-4408-AC52-80D5136E2E8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0" name="Line 7">
          <a:extLst>
            <a:ext uri="{FF2B5EF4-FFF2-40B4-BE49-F238E27FC236}">
              <a16:creationId xmlns:a16="http://schemas.microsoft.com/office/drawing/2014/main" id="{878E36B0-ECC0-45F2-9B47-06A1360C02F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1" name="Line 7">
          <a:extLst>
            <a:ext uri="{FF2B5EF4-FFF2-40B4-BE49-F238E27FC236}">
              <a16:creationId xmlns:a16="http://schemas.microsoft.com/office/drawing/2014/main" id="{B58FD4D3-2547-4A80-97B2-4FCFF12C7E6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2" name="Line 7">
          <a:extLst>
            <a:ext uri="{FF2B5EF4-FFF2-40B4-BE49-F238E27FC236}">
              <a16:creationId xmlns:a16="http://schemas.microsoft.com/office/drawing/2014/main" id="{31D9AC57-507B-48EC-ACAF-025A5DB1F75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3" name="Line 7">
          <a:extLst>
            <a:ext uri="{FF2B5EF4-FFF2-40B4-BE49-F238E27FC236}">
              <a16:creationId xmlns:a16="http://schemas.microsoft.com/office/drawing/2014/main" id="{A222E7F0-9E1E-47A6-AF2A-B4E3A5E1BC5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4" name="Line 7">
          <a:extLst>
            <a:ext uri="{FF2B5EF4-FFF2-40B4-BE49-F238E27FC236}">
              <a16:creationId xmlns:a16="http://schemas.microsoft.com/office/drawing/2014/main" id="{0AA3A875-EB30-49B8-96F7-EEB9CE2D2A71}"/>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5" name="Line 7">
          <a:extLst>
            <a:ext uri="{FF2B5EF4-FFF2-40B4-BE49-F238E27FC236}">
              <a16:creationId xmlns:a16="http://schemas.microsoft.com/office/drawing/2014/main" id="{26D1C503-EB1D-43AE-B38A-3071205655F0}"/>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6" name="Line 7">
          <a:extLst>
            <a:ext uri="{FF2B5EF4-FFF2-40B4-BE49-F238E27FC236}">
              <a16:creationId xmlns:a16="http://schemas.microsoft.com/office/drawing/2014/main" id="{8BAE8597-BB40-4A62-884E-B7A4C8E59405}"/>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7" name="Line 7">
          <a:extLst>
            <a:ext uri="{FF2B5EF4-FFF2-40B4-BE49-F238E27FC236}">
              <a16:creationId xmlns:a16="http://schemas.microsoft.com/office/drawing/2014/main" id="{B8D0F002-3C70-4919-B071-CC1AA4550C5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098" name="Line 7">
          <a:extLst>
            <a:ext uri="{FF2B5EF4-FFF2-40B4-BE49-F238E27FC236}">
              <a16:creationId xmlns:a16="http://schemas.microsoft.com/office/drawing/2014/main" id="{B608FCD8-E4F7-432F-9CA3-EE2E7ACE86FF}"/>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099" name="Line 7">
          <a:extLst>
            <a:ext uri="{FF2B5EF4-FFF2-40B4-BE49-F238E27FC236}">
              <a16:creationId xmlns:a16="http://schemas.microsoft.com/office/drawing/2014/main" id="{C28EED8B-2C88-4E00-84E3-01D3C76C379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0" name="Line 7">
          <a:extLst>
            <a:ext uri="{FF2B5EF4-FFF2-40B4-BE49-F238E27FC236}">
              <a16:creationId xmlns:a16="http://schemas.microsoft.com/office/drawing/2014/main" id="{485812EA-5F07-4A13-AE06-66BF821C02D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1" name="Line 7">
          <a:extLst>
            <a:ext uri="{FF2B5EF4-FFF2-40B4-BE49-F238E27FC236}">
              <a16:creationId xmlns:a16="http://schemas.microsoft.com/office/drawing/2014/main" id="{FB0837F0-D9D1-4D93-B079-967E9324E16E}"/>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2" name="Line 7">
          <a:extLst>
            <a:ext uri="{FF2B5EF4-FFF2-40B4-BE49-F238E27FC236}">
              <a16:creationId xmlns:a16="http://schemas.microsoft.com/office/drawing/2014/main" id="{D6BB936A-7AF4-40CD-B747-4966AB87843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03" name="Line 7">
          <a:extLst>
            <a:ext uri="{FF2B5EF4-FFF2-40B4-BE49-F238E27FC236}">
              <a16:creationId xmlns:a16="http://schemas.microsoft.com/office/drawing/2014/main" id="{D1F5929E-2F13-4232-9920-4179F28FCA3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4" name="Line 7">
          <a:extLst>
            <a:ext uri="{FF2B5EF4-FFF2-40B4-BE49-F238E27FC236}">
              <a16:creationId xmlns:a16="http://schemas.microsoft.com/office/drawing/2014/main" id="{83A1C036-D687-40E4-9B51-2E7D21899E7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5" name="Line 7">
          <a:extLst>
            <a:ext uri="{FF2B5EF4-FFF2-40B4-BE49-F238E27FC236}">
              <a16:creationId xmlns:a16="http://schemas.microsoft.com/office/drawing/2014/main" id="{E513674B-F75E-4673-B448-01971A8CF01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6" name="Line 7">
          <a:extLst>
            <a:ext uri="{FF2B5EF4-FFF2-40B4-BE49-F238E27FC236}">
              <a16:creationId xmlns:a16="http://schemas.microsoft.com/office/drawing/2014/main" id="{97DD0A27-8972-4F6E-A73B-F496F83A2D0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7" name="Line 7">
          <a:extLst>
            <a:ext uri="{FF2B5EF4-FFF2-40B4-BE49-F238E27FC236}">
              <a16:creationId xmlns:a16="http://schemas.microsoft.com/office/drawing/2014/main" id="{C95D98DE-200E-4DD1-AE07-59275FF367C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8" name="Line 7">
          <a:extLst>
            <a:ext uri="{FF2B5EF4-FFF2-40B4-BE49-F238E27FC236}">
              <a16:creationId xmlns:a16="http://schemas.microsoft.com/office/drawing/2014/main" id="{1678B954-0696-40B6-A62B-29820D60A6D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09" name="Line 7">
          <a:extLst>
            <a:ext uri="{FF2B5EF4-FFF2-40B4-BE49-F238E27FC236}">
              <a16:creationId xmlns:a16="http://schemas.microsoft.com/office/drawing/2014/main" id="{19E132F2-8B2B-4D2D-A935-3741538CAF1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0" name="Line 7">
          <a:extLst>
            <a:ext uri="{FF2B5EF4-FFF2-40B4-BE49-F238E27FC236}">
              <a16:creationId xmlns:a16="http://schemas.microsoft.com/office/drawing/2014/main" id="{4A688109-384A-46D3-A6D2-2E99C4DCAD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1" name="Line 7">
          <a:extLst>
            <a:ext uri="{FF2B5EF4-FFF2-40B4-BE49-F238E27FC236}">
              <a16:creationId xmlns:a16="http://schemas.microsoft.com/office/drawing/2014/main" id="{8EECEE06-A847-415D-9E34-E96039FC9C4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2" name="Line 7">
          <a:extLst>
            <a:ext uri="{FF2B5EF4-FFF2-40B4-BE49-F238E27FC236}">
              <a16:creationId xmlns:a16="http://schemas.microsoft.com/office/drawing/2014/main" id="{E8CBE1A3-D281-4CBD-80AB-4A4B0639F59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3" name="Line 7">
          <a:extLst>
            <a:ext uri="{FF2B5EF4-FFF2-40B4-BE49-F238E27FC236}">
              <a16:creationId xmlns:a16="http://schemas.microsoft.com/office/drawing/2014/main" id="{C99E3369-A42B-4606-9D3E-22F421519C89}"/>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4" name="Line 7">
          <a:extLst>
            <a:ext uri="{FF2B5EF4-FFF2-40B4-BE49-F238E27FC236}">
              <a16:creationId xmlns:a16="http://schemas.microsoft.com/office/drawing/2014/main" id="{7461A0CA-C60E-4F2F-B211-D8DC223071A6}"/>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5" name="Line 7">
          <a:extLst>
            <a:ext uri="{FF2B5EF4-FFF2-40B4-BE49-F238E27FC236}">
              <a16:creationId xmlns:a16="http://schemas.microsoft.com/office/drawing/2014/main" id="{6882B8EE-3F31-468B-9A0D-34E3BEDB686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6" name="Line 7">
          <a:extLst>
            <a:ext uri="{FF2B5EF4-FFF2-40B4-BE49-F238E27FC236}">
              <a16:creationId xmlns:a16="http://schemas.microsoft.com/office/drawing/2014/main" id="{58A84FC5-38EF-425E-A735-C5FEB30E97B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17" name="Line 7">
          <a:extLst>
            <a:ext uri="{FF2B5EF4-FFF2-40B4-BE49-F238E27FC236}">
              <a16:creationId xmlns:a16="http://schemas.microsoft.com/office/drawing/2014/main" id="{2CDE7BDD-ACEC-461D-A06B-CA1C1710C1DF}"/>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8" name="Line 7">
          <a:extLst>
            <a:ext uri="{FF2B5EF4-FFF2-40B4-BE49-F238E27FC236}">
              <a16:creationId xmlns:a16="http://schemas.microsoft.com/office/drawing/2014/main" id="{BCABBCA9-FB71-41A1-8DA6-BEB15692ED2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19" name="Line 7">
          <a:extLst>
            <a:ext uri="{FF2B5EF4-FFF2-40B4-BE49-F238E27FC236}">
              <a16:creationId xmlns:a16="http://schemas.microsoft.com/office/drawing/2014/main" id="{4B14CA5B-5859-47C2-99B7-89570034DF98}"/>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0" name="Line 7">
          <a:extLst>
            <a:ext uri="{FF2B5EF4-FFF2-40B4-BE49-F238E27FC236}">
              <a16:creationId xmlns:a16="http://schemas.microsoft.com/office/drawing/2014/main" id="{A9352716-723D-464A-B8A2-A86D40EA25FB}"/>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1" name="Line 7">
          <a:extLst>
            <a:ext uri="{FF2B5EF4-FFF2-40B4-BE49-F238E27FC236}">
              <a16:creationId xmlns:a16="http://schemas.microsoft.com/office/drawing/2014/main" id="{761817DB-24F4-474B-AAC6-A16280A8563C}"/>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2" name="Line 7">
          <a:extLst>
            <a:ext uri="{FF2B5EF4-FFF2-40B4-BE49-F238E27FC236}">
              <a16:creationId xmlns:a16="http://schemas.microsoft.com/office/drawing/2014/main" id="{8B512022-77E1-4491-B7FB-659571F85574}"/>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169</xdr:row>
      <xdr:rowOff>0</xdr:rowOff>
    </xdr:from>
    <xdr:to>
      <xdr:col>2</xdr:col>
      <xdr:colOff>323850</xdr:colOff>
      <xdr:row>169</xdr:row>
      <xdr:rowOff>0</xdr:rowOff>
    </xdr:to>
    <xdr:sp macro="" textlink="">
      <xdr:nvSpPr>
        <xdr:cNvPr id="3123" name="Line 7">
          <a:extLst>
            <a:ext uri="{FF2B5EF4-FFF2-40B4-BE49-F238E27FC236}">
              <a16:creationId xmlns:a16="http://schemas.microsoft.com/office/drawing/2014/main" id="{90C54CAC-088A-40BC-8B36-1CBABCC88E27}"/>
            </a:ext>
          </a:extLst>
        </xdr:cNvPr>
        <xdr:cNvSpPr>
          <a:spLocks noChangeShapeType="1"/>
        </xdr:cNvSpPr>
      </xdr:nvSpPr>
      <xdr:spPr bwMode="auto">
        <a:xfrm>
          <a:off x="552450" y="2878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4" name="Line 7">
          <a:extLst>
            <a:ext uri="{FF2B5EF4-FFF2-40B4-BE49-F238E27FC236}">
              <a16:creationId xmlns:a16="http://schemas.microsoft.com/office/drawing/2014/main" id="{B5DD158F-2905-4167-AA46-E9F75B08580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5" name="Line 7">
          <a:extLst>
            <a:ext uri="{FF2B5EF4-FFF2-40B4-BE49-F238E27FC236}">
              <a16:creationId xmlns:a16="http://schemas.microsoft.com/office/drawing/2014/main" id="{2CF8962C-1338-4EF6-ACD5-7217345C831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6" name="Line 7">
          <a:extLst>
            <a:ext uri="{FF2B5EF4-FFF2-40B4-BE49-F238E27FC236}">
              <a16:creationId xmlns:a16="http://schemas.microsoft.com/office/drawing/2014/main" id="{78FFE083-5906-4454-881D-416E8641DD1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7" name="Line 7">
          <a:extLst>
            <a:ext uri="{FF2B5EF4-FFF2-40B4-BE49-F238E27FC236}">
              <a16:creationId xmlns:a16="http://schemas.microsoft.com/office/drawing/2014/main" id="{B56E036C-A386-425B-9812-322B007C82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8" name="Line 7">
          <a:extLst>
            <a:ext uri="{FF2B5EF4-FFF2-40B4-BE49-F238E27FC236}">
              <a16:creationId xmlns:a16="http://schemas.microsoft.com/office/drawing/2014/main" id="{A02ABD9A-815D-414D-AA27-EAF46181795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29" name="Line 7">
          <a:extLst>
            <a:ext uri="{FF2B5EF4-FFF2-40B4-BE49-F238E27FC236}">
              <a16:creationId xmlns:a16="http://schemas.microsoft.com/office/drawing/2014/main" id="{F53A9D7E-3072-46D5-A57A-AC823099C42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0" name="Line 7">
          <a:extLst>
            <a:ext uri="{FF2B5EF4-FFF2-40B4-BE49-F238E27FC236}">
              <a16:creationId xmlns:a16="http://schemas.microsoft.com/office/drawing/2014/main" id="{F69C5CAE-AFFF-4559-88E1-2563672D8CE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1" name="Line 7">
          <a:extLst>
            <a:ext uri="{FF2B5EF4-FFF2-40B4-BE49-F238E27FC236}">
              <a16:creationId xmlns:a16="http://schemas.microsoft.com/office/drawing/2014/main" id="{E2B82D37-6E96-4F80-94BB-8210A90464F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2" name="Line 7">
          <a:extLst>
            <a:ext uri="{FF2B5EF4-FFF2-40B4-BE49-F238E27FC236}">
              <a16:creationId xmlns:a16="http://schemas.microsoft.com/office/drawing/2014/main" id="{E0884A59-16E2-4FA5-99CC-452FB4653BB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3" name="Line 7">
          <a:extLst>
            <a:ext uri="{FF2B5EF4-FFF2-40B4-BE49-F238E27FC236}">
              <a16:creationId xmlns:a16="http://schemas.microsoft.com/office/drawing/2014/main" id="{BA647E54-3175-4102-87AF-7CC07708287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4" name="Line 7">
          <a:extLst>
            <a:ext uri="{FF2B5EF4-FFF2-40B4-BE49-F238E27FC236}">
              <a16:creationId xmlns:a16="http://schemas.microsoft.com/office/drawing/2014/main" id="{7F230D74-458E-4B78-AE60-5B2A747FDF6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5" name="Line 7">
          <a:extLst>
            <a:ext uri="{FF2B5EF4-FFF2-40B4-BE49-F238E27FC236}">
              <a16:creationId xmlns:a16="http://schemas.microsoft.com/office/drawing/2014/main" id="{8A6909B3-28FE-4172-B744-5678ACA3827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6" name="Line 7">
          <a:extLst>
            <a:ext uri="{FF2B5EF4-FFF2-40B4-BE49-F238E27FC236}">
              <a16:creationId xmlns:a16="http://schemas.microsoft.com/office/drawing/2014/main" id="{33C2F7CD-ADAD-409D-B705-411BFDE591B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7" name="Line 7">
          <a:extLst>
            <a:ext uri="{FF2B5EF4-FFF2-40B4-BE49-F238E27FC236}">
              <a16:creationId xmlns:a16="http://schemas.microsoft.com/office/drawing/2014/main" id="{13B7402F-07FC-4F18-94F0-D11ECA605D1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8" name="Line 7">
          <a:extLst>
            <a:ext uri="{FF2B5EF4-FFF2-40B4-BE49-F238E27FC236}">
              <a16:creationId xmlns:a16="http://schemas.microsoft.com/office/drawing/2014/main" id="{B3F5F2F8-A13D-4DC1-A034-57FC7C2A99E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39" name="Line 7">
          <a:extLst>
            <a:ext uri="{FF2B5EF4-FFF2-40B4-BE49-F238E27FC236}">
              <a16:creationId xmlns:a16="http://schemas.microsoft.com/office/drawing/2014/main" id="{8305E871-1D91-40BD-9EFF-4469B3BADD7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0" name="Line 7">
          <a:extLst>
            <a:ext uri="{FF2B5EF4-FFF2-40B4-BE49-F238E27FC236}">
              <a16:creationId xmlns:a16="http://schemas.microsoft.com/office/drawing/2014/main" id="{2683DC71-68F5-414C-9C9D-57346C22940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1" name="Line 7">
          <a:extLst>
            <a:ext uri="{FF2B5EF4-FFF2-40B4-BE49-F238E27FC236}">
              <a16:creationId xmlns:a16="http://schemas.microsoft.com/office/drawing/2014/main" id="{6FC4B3A7-2E98-4FB3-AD3D-48516755CD0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2" name="Line 7">
          <a:extLst>
            <a:ext uri="{FF2B5EF4-FFF2-40B4-BE49-F238E27FC236}">
              <a16:creationId xmlns:a16="http://schemas.microsoft.com/office/drawing/2014/main" id="{E9E4FC44-B88D-4557-9500-95FC0A76F4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3" name="Line 7">
          <a:extLst>
            <a:ext uri="{FF2B5EF4-FFF2-40B4-BE49-F238E27FC236}">
              <a16:creationId xmlns:a16="http://schemas.microsoft.com/office/drawing/2014/main" id="{03434B38-EFE3-4806-98C3-F92B1798CA9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4" name="Line 7">
          <a:extLst>
            <a:ext uri="{FF2B5EF4-FFF2-40B4-BE49-F238E27FC236}">
              <a16:creationId xmlns:a16="http://schemas.microsoft.com/office/drawing/2014/main" id="{A63C18AC-AFDA-4D33-BF58-FE703A5AA32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5" name="Line 7">
          <a:extLst>
            <a:ext uri="{FF2B5EF4-FFF2-40B4-BE49-F238E27FC236}">
              <a16:creationId xmlns:a16="http://schemas.microsoft.com/office/drawing/2014/main" id="{DE0BA8C3-B7B2-45B5-9E24-DE3574A77F0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6" name="Line 7">
          <a:extLst>
            <a:ext uri="{FF2B5EF4-FFF2-40B4-BE49-F238E27FC236}">
              <a16:creationId xmlns:a16="http://schemas.microsoft.com/office/drawing/2014/main" id="{F193A8EA-EB78-442B-9272-7DB38C471E4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7" name="Line 7">
          <a:extLst>
            <a:ext uri="{FF2B5EF4-FFF2-40B4-BE49-F238E27FC236}">
              <a16:creationId xmlns:a16="http://schemas.microsoft.com/office/drawing/2014/main" id="{9B1D3157-6C86-418D-997B-27C245AC991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8" name="Line 7">
          <a:extLst>
            <a:ext uri="{FF2B5EF4-FFF2-40B4-BE49-F238E27FC236}">
              <a16:creationId xmlns:a16="http://schemas.microsoft.com/office/drawing/2014/main" id="{BBF796F3-D44E-4613-9404-69E2B702AC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49" name="Line 7">
          <a:extLst>
            <a:ext uri="{FF2B5EF4-FFF2-40B4-BE49-F238E27FC236}">
              <a16:creationId xmlns:a16="http://schemas.microsoft.com/office/drawing/2014/main" id="{BF6584E6-25FC-41B3-9B66-43DD9E9DC10C}"/>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0" name="Line 7">
          <a:extLst>
            <a:ext uri="{FF2B5EF4-FFF2-40B4-BE49-F238E27FC236}">
              <a16:creationId xmlns:a16="http://schemas.microsoft.com/office/drawing/2014/main" id="{02CF5EEF-A8FA-4585-AE19-609781E0979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1" name="Line 7">
          <a:extLst>
            <a:ext uri="{FF2B5EF4-FFF2-40B4-BE49-F238E27FC236}">
              <a16:creationId xmlns:a16="http://schemas.microsoft.com/office/drawing/2014/main" id="{9C46E04F-458D-47CB-B72D-A2B3CE94902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2" name="Line 7">
          <a:extLst>
            <a:ext uri="{FF2B5EF4-FFF2-40B4-BE49-F238E27FC236}">
              <a16:creationId xmlns:a16="http://schemas.microsoft.com/office/drawing/2014/main" id="{FF4918C4-D10C-4A2F-BE0B-274A918D36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3" name="Line 7">
          <a:extLst>
            <a:ext uri="{FF2B5EF4-FFF2-40B4-BE49-F238E27FC236}">
              <a16:creationId xmlns:a16="http://schemas.microsoft.com/office/drawing/2014/main" id="{EFEEA41D-5AF9-48D1-84F3-3C531F75A9A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4" name="Line 7">
          <a:extLst>
            <a:ext uri="{FF2B5EF4-FFF2-40B4-BE49-F238E27FC236}">
              <a16:creationId xmlns:a16="http://schemas.microsoft.com/office/drawing/2014/main" id="{5009A0E8-C9F5-4C96-A3B9-414B798911C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5" name="Line 7">
          <a:extLst>
            <a:ext uri="{FF2B5EF4-FFF2-40B4-BE49-F238E27FC236}">
              <a16:creationId xmlns:a16="http://schemas.microsoft.com/office/drawing/2014/main" id="{1B5A6972-5BED-434B-A980-272B0FED5AC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6" name="Line 7">
          <a:extLst>
            <a:ext uri="{FF2B5EF4-FFF2-40B4-BE49-F238E27FC236}">
              <a16:creationId xmlns:a16="http://schemas.microsoft.com/office/drawing/2014/main" id="{F2CD1B48-74F7-4B5C-A6BB-042135EA63D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7" name="Line 7">
          <a:extLst>
            <a:ext uri="{FF2B5EF4-FFF2-40B4-BE49-F238E27FC236}">
              <a16:creationId xmlns:a16="http://schemas.microsoft.com/office/drawing/2014/main" id="{645BA360-A8DC-4000-BF26-7C1BC7CE26F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8" name="Line 7">
          <a:extLst>
            <a:ext uri="{FF2B5EF4-FFF2-40B4-BE49-F238E27FC236}">
              <a16:creationId xmlns:a16="http://schemas.microsoft.com/office/drawing/2014/main" id="{216787AE-9A7A-42F2-8478-327D3F6A24F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59" name="Line 7">
          <a:extLst>
            <a:ext uri="{FF2B5EF4-FFF2-40B4-BE49-F238E27FC236}">
              <a16:creationId xmlns:a16="http://schemas.microsoft.com/office/drawing/2014/main" id="{65692318-8767-44CB-A199-71F3687AEBC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0" name="Line 7">
          <a:extLst>
            <a:ext uri="{FF2B5EF4-FFF2-40B4-BE49-F238E27FC236}">
              <a16:creationId xmlns:a16="http://schemas.microsoft.com/office/drawing/2014/main" id="{48976F88-4DEB-4EFB-83F7-79172C98528D}"/>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1" name="Line 7">
          <a:extLst>
            <a:ext uri="{FF2B5EF4-FFF2-40B4-BE49-F238E27FC236}">
              <a16:creationId xmlns:a16="http://schemas.microsoft.com/office/drawing/2014/main" id="{366A88BE-C7B2-4040-8274-91CAAF2490B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2" name="Line 7">
          <a:extLst>
            <a:ext uri="{FF2B5EF4-FFF2-40B4-BE49-F238E27FC236}">
              <a16:creationId xmlns:a16="http://schemas.microsoft.com/office/drawing/2014/main" id="{207A627C-1375-47E5-9B31-BFD7539E553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3" name="Line 7">
          <a:extLst>
            <a:ext uri="{FF2B5EF4-FFF2-40B4-BE49-F238E27FC236}">
              <a16:creationId xmlns:a16="http://schemas.microsoft.com/office/drawing/2014/main" id="{81C0E16B-C375-4AEE-9AE3-873D2CFC1B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4" name="Line 7">
          <a:extLst>
            <a:ext uri="{FF2B5EF4-FFF2-40B4-BE49-F238E27FC236}">
              <a16:creationId xmlns:a16="http://schemas.microsoft.com/office/drawing/2014/main" id="{EEBD3E80-4FE2-49E5-8A8F-960ECE4597C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5" name="Line 7">
          <a:extLst>
            <a:ext uri="{FF2B5EF4-FFF2-40B4-BE49-F238E27FC236}">
              <a16:creationId xmlns:a16="http://schemas.microsoft.com/office/drawing/2014/main" id="{F6B4D04F-460B-4635-A72B-D4FFF3468BB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6" name="Line 7">
          <a:extLst>
            <a:ext uri="{FF2B5EF4-FFF2-40B4-BE49-F238E27FC236}">
              <a16:creationId xmlns:a16="http://schemas.microsoft.com/office/drawing/2014/main" id="{C6752BDE-6956-4CF1-8653-D20F976A447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7" name="Line 7">
          <a:extLst>
            <a:ext uri="{FF2B5EF4-FFF2-40B4-BE49-F238E27FC236}">
              <a16:creationId xmlns:a16="http://schemas.microsoft.com/office/drawing/2014/main" id="{E0351C1F-D5A8-42CE-B77B-15BBE32A316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8" name="Line 7">
          <a:extLst>
            <a:ext uri="{FF2B5EF4-FFF2-40B4-BE49-F238E27FC236}">
              <a16:creationId xmlns:a16="http://schemas.microsoft.com/office/drawing/2014/main" id="{729EE99E-6EE6-418A-B0EC-A9F5C55E623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69" name="Line 7">
          <a:extLst>
            <a:ext uri="{FF2B5EF4-FFF2-40B4-BE49-F238E27FC236}">
              <a16:creationId xmlns:a16="http://schemas.microsoft.com/office/drawing/2014/main" id="{298BC83E-BF01-4CBF-AC02-99F1CB3D12A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0" name="Line 7">
          <a:extLst>
            <a:ext uri="{FF2B5EF4-FFF2-40B4-BE49-F238E27FC236}">
              <a16:creationId xmlns:a16="http://schemas.microsoft.com/office/drawing/2014/main" id="{84D91D2E-F80F-47D9-ADED-5F9D039BCC5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1" name="Line 7">
          <a:extLst>
            <a:ext uri="{FF2B5EF4-FFF2-40B4-BE49-F238E27FC236}">
              <a16:creationId xmlns:a16="http://schemas.microsoft.com/office/drawing/2014/main" id="{F66B2E20-0360-4C55-AAC9-38AE613DCB2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2" name="Line 7">
          <a:extLst>
            <a:ext uri="{FF2B5EF4-FFF2-40B4-BE49-F238E27FC236}">
              <a16:creationId xmlns:a16="http://schemas.microsoft.com/office/drawing/2014/main" id="{8F660F23-00DC-4EC3-A45F-C06DCF4F8FF8}"/>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3" name="Line 7">
          <a:extLst>
            <a:ext uri="{FF2B5EF4-FFF2-40B4-BE49-F238E27FC236}">
              <a16:creationId xmlns:a16="http://schemas.microsoft.com/office/drawing/2014/main" id="{DFE684CD-53BF-4584-B3F8-34D1EA19B9C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4" name="Line 7">
          <a:extLst>
            <a:ext uri="{FF2B5EF4-FFF2-40B4-BE49-F238E27FC236}">
              <a16:creationId xmlns:a16="http://schemas.microsoft.com/office/drawing/2014/main" id="{612B87A6-914C-4B81-9097-7395146B898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5" name="Line 7">
          <a:extLst>
            <a:ext uri="{FF2B5EF4-FFF2-40B4-BE49-F238E27FC236}">
              <a16:creationId xmlns:a16="http://schemas.microsoft.com/office/drawing/2014/main" id="{CFC8CFB2-9BDC-4E46-8950-85607F0A2C6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6" name="Line 7">
          <a:extLst>
            <a:ext uri="{FF2B5EF4-FFF2-40B4-BE49-F238E27FC236}">
              <a16:creationId xmlns:a16="http://schemas.microsoft.com/office/drawing/2014/main" id="{AC48926D-F3EE-4F04-B4E1-113449D36AF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7" name="Line 7">
          <a:extLst>
            <a:ext uri="{FF2B5EF4-FFF2-40B4-BE49-F238E27FC236}">
              <a16:creationId xmlns:a16="http://schemas.microsoft.com/office/drawing/2014/main" id="{5585BF18-EC13-4E0C-A965-9469876328E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8" name="Line 7">
          <a:extLst>
            <a:ext uri="{FF2B5EF4-FFF2-40B4-BE49-F238E27FC236}">
              <a16:creationId xmlns:a16="http://schemas.microsoft.com/office/drawing/2014/main" id="{5933C741-4630-4903-9D8F-ECEACCE4D09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79" name="Line 7">
          <a:extLst>
            <a:ext uri="{FF2B5EF4-FFF2-40B4-BE49-F238E27FC236}">
              <a16:creationId xmlns:a16="http://schemas.microsoft.com/office/drawing/2014/main" id="{1BB3DC14-4084-4EBA-A8F9-41F5E60E85B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0" name="Line 7">
          <a:extLst>
            <a:ext uri="{FF2B5EF4-FFF2-40B4-BE49-F238E27FC236}">
              <a16:creationId xmlns:a16="http://schemas.microsoft.com/office/drawing/2014/main" id="{1A5081B2-42B8-4805-A1D7-1F5D5C9694D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1" name="Line 7">
          <a:extLst>
            <a:ext uri="{FF2B5EF4-FFF2-40B4-BE49-F238E27FC236}">
              <a16:creationId xmlns:a16="http://schemas.microsoft.com/office/drawing/2014/main" id="{D7CC161D-1910-4CFC-9AD4-C536114E580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2" name="Line 7">
          <a:extLst>
            <a:ext uri="{FF2B5EF4-FFF2-40B4-BE49-F238E27FC236}">
              <a16:creationId xmlns:a16="http://schemas.microsoft.com/office/drawing/2014/main" id="{6B9DC73C-DD23-490A-BEE3-567F1671E2D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3" name="Line 7">
          <a:extLst>
            <a:ext uri="{FF2B5EF4-FFF2-40B4-BE49-F238E27FC236}">
              <a16:creationId xmlns:a16="http://schemas.microsoft.com/office/drawing/2014/main" id="{9170A4BE-8E78-4889-95BD-0B5CD87CCBD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4" name="Line 7">
          <a:extLst>
            <a:ext uri="{FF2B5EF4-FFF2-40B4-BE49-F238E27FC236}">
              <a16:creationId xmlns:a16="http://schemas.microsoft.com/office/drawing/2014/main" id="{EC32B701-AF45-432A-BE18-0AB5D379017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5" name="Line 7">
          <a:extLst>
            <a:ext uri="{FF2B5EF4-FFF2-40B4-BE49-F238E27FC236}">
              <a16:creationId xmlns:a16="http://schemas.microsoft.com/office/drawing/2014/main" id="{E23D962D-C390-4537-8E53-A02359F2AE6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6" name="Line 7">
          <a:extLst>
            <a:ext uri="{FF2B5EF4-FFF2-40B4-BE49-F238E27FC236}">
              <a16:creationId xmlns:a16="http://schemas.microsoft.com/office/drawing/2014/main" id="{F3734DE4-EF0C-45F8-8C84-F403BD79F23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7" name="Line 7">
          <a:extLst>
            <a:ext uri="{FF2B5EF4-FFF2-40B4-BE49-F238E27FC236}">
              <a16:creationId xmlns:a16="http://schemas.microsoft.com/office/drawing/2014/main" id="{0340E3DA-FEF4-4FE7-B9B1-EB3FA1AF93C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8" name="Line 7">
          <a:extLst>
            <a:ext uri="{FF2B5EF4-FFF2-40B4-BE49-F238E27FC236}">
              <a16:creationId xmlns:a16="http://schemas.microsoft.com/office/drawing/2014/main" id="{2F943C88-566C-40F5-9E16-C25BA22D3F3E}"/>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89" name="Line 7">
          <a:extLst>
            <a:ext uri="{FF2B5EF4-FFF2-40B4-BE49-F238E27FC236}">
              <a16:creationId xmlns:a16="http://schemas.microsoft.com/office/drawing/2014/main" id="{9B438611-A66B-4EDB-9861-3007D43DDF6A}"/>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0" name="Line 7">
          <a:extLst>
            <a:ext uri="{FF2B5EF4-FFF2-40B4-BE49-F238E27FC236}">
              <a16:creationId xmlns:a16="http://schemas.microsoft.com/office/drawing/2014/main" id="{132F6193-8EBD-48AA-ACAF-4EE08E8C1E3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1" name="Line 7">
          <a:extLst>
            <a:ext uri="{FF2B5EF4-FFF2-40B4-BE49-F238E27FC236}">
              <a16:creationId xmlns:a16="http://schemas.microsoft.com/office/drawing/2014/main" id="{C765010E-AA37-4B08-A853-B6AB82B4CA0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2" name="Line 7">
          <a:extLst>
            <a:ext uri="{FF2B5EF4-FFF2-40B4-BE49-F238E27FC236}">
              <a16:creationId xmlns:a16="http://schemas.microsoft.com/office/drawing/2014/main" id="{3140A6AB-13AD-488F-87EC-4207E73B77D4}"/>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3" name="Line 7">
          <a:extLst>
            <a:ext uri="{FF2B5EF4-FFF2-40B4-BE49-F238E27FC236}">
              <a16:creationId xmlns:a16="http://schemas.microsoft.com/office/drawing/2014/main" id="{B60D64D5-7C00-488F-B76E-2709535D416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4" name="Line 7">
          <a:extLst>
            <a:ext uri="{FF2B5EF4-FFF2-40B4-BE49-F238E27FC236}">
              <a16:creationId xmlns:a16="http://schemas.microsoft.com/office/drawing/2014/main" id="{4A5B6077-0D5D-4032-95EF-A42647E5E8B6}"/>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5" name="Line 7">
          <a:extLst>
            <a:ext uri="{FF2B5EF4-FFF2-40B4-BE49-F238E27FC236}">
              <a16:creationId xmlns:a16="http://schemas.microsoft.com/office/drawing/2014/main" id="{591321C3-7474-4AB8-B688-5E7212334129}"/>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6" name="Line 7">
          <a:extLst>
            <a:ext uri="{FF2B5EF4-FFF2-40B4-BE49-F238E27FC236}">
              <a16:creationId xmlns:a16="http://schemas.microsoft.com/office/drawing/2014/main" id="{29B013AE-FB7B-4C83-AA6D-1B9BDE8D28A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7" name="Line 7">
          <a:extLst>
            <a:ext uri="{FF2B5EF4-FFF2-40B4-BE49-F238E27FC236}">
              <a16:creationId xmlns:a16="http://schemas.microsoft.com/office/drawing/2014/main" id="{985393D6-F083-4C0E-BAA8-E9D8AFFAF99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8" name="Line 7">
          <a:extLst>
            <a:ext uri="{FF2B5EF4-FFF2-40B4-BE49-F238E27FC236}">
              <a16:creationId xmlns:a16="http://schemas.microsoft.com/office/drawing/2014/main" id="{EF6883D7-917B-42E1-A8A2-067E17C6B2C1}"/>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199" name="Line 7">
          <a:extLst>
            <a:ext uri="{FF2B5EF4-FFF2-40B4-BE49-F238E27FC236}">
              <a16:creationId xmlns:a16="http://schemas.microsoft.com/office/drawing/2014/main" id="{3A5B9AF5-A1CD-44DB-A6FE-84AA800E8355}"/>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0" name="Line 7">
          <a:extLst>
            <a:ext uri="{FF2B5EF4-FFF2-40B4-BE49-F238E27FC236}">
              <a16:creationId xmlns:a16="http://schemas.microsoft.com/office/drawing/2014/main" id="{3FFA05BB-1214-4C7F-AD0D-8EBE96E598C2}"/>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1" name="Line 7">
          <a:extLst>
            <a:ext uri="{FF2B5EF4-FFF2-40B4-BE49-F238E27FC236}">
              <a16:creationId xmlns:a16="http://schemas.microsoft.com/office/drawing/2014/main" id="{45B6E518-0489-45EC-BD8B-E02CF6AA6DF7}"/>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2" name="Line 7">
          <a:extLst>
            <a:ext uri="{FF2B5EF4-FFF2-40B4-BE49-F238E27FC236}">
              <a16:creationId xmlns:a16="http://schemas.microsoft.com/office/drawing/2014/main" id="{C050D4A5-C301-4E20-AB06-DFD081474913}"/>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3" name="Line 7">
          <a:extLst>
            <a:ext uri="{FF2B5EF4-FFF2-40B4-BE49-F238E27FC236}">
              <a16:creationId xmlns:a16="http://schemas.microsoft.com/office/drawing/2014/main" id="{25AEA5C5-794F-4EA1-886F-E91B5021AA7B}"/>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172</xdr:row>
      <xdr:rowOff>0</xdr:rowOff>
    </xdr:from>
    <xdr:to>
      <xdr:col>2</xdr:col>
      <xdr:colOff>323850</xdr:colOff>
      <xdr:row>172</xdr:row>
      <xdr:rowOff>0</xdr:rowOff>
    </xdr:to>
    <xdr:sp macro="" textlink="">
      <xdr:nvSpPr>
        <xdr:cNvPr id="3204" name="Line 7">
          <a:extLst>
            <a:ext uri="{FF2B5EF4-FFF2-40B4-BE49-F238E27FC236}">
              <a16:creationId xmlns:a16="http://schemas.microsoft.com/office/drawing/2014/main" id="{FB7DD2CF-A813-4F05-B2D4-978DDC54E930}"/>
            </a:ext>
          </a:extLst>
        </xdr:cNvPr>
        <xdr:cNvSpPr>
          <a:spLocks noChangeShapeType="1"/>
        </xdr:cNvSpPr>
      </xdr:nvSpPr>
      <xdr:spPr bwMode="auto">
        <a:xfrm>
          <a:off x="5524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172</xdr:row>
      <xdr:rowOff>0</xdr:rowOff>
    </xdr:from>
    <xdr:to>
      <xdr:col>3</xdr:col>
      <xdr:colOff>323850</xdr:colOff>
      <xdr:row>172</xdr:row>
      <xdr:rowOff>0</xdr:rowOff>
    </xdr:to>
    <xdr:sp macro="" textlink="">
      <xdr:nvSpPr>
        <xdr:cNvPr id="3205" name="Line 7">
          <a:extLst>
            <a:ext uri="{FF2B5EF4-FFF2-40B4-BE49-F238E27FC236}">
              <a16:creationId xmlns:a16="http://schemas.microsoft.com/office/drawing/2014/main" id="{A737EA0F-2B1C-4628-B32B-B6FC837795AE}"/>
            </a:ext>
          </a:extLst>
        </xdr:cNvPr>
        <xdr:cNvSpPr>
          <a:spLocks noChangeShapeType="1"/>
        </xdr:cNvSpPr>
      </xdr:nvSpPr>
      <xdr:spPr bwMode="auto">
        <a:xfrm>
          <a:off x="8763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6" name="Line 7">
          <a:extLst>
            <a:ext uri="{FF2B5EF4-FFF2-40B4-BE49-F238E27FC236}">
              <a16:creationId xmlns:a16="http://schemas.microsoft.com/office/drawing/2014/main" id="{32A3CF51-E0A2-4653-80B9-9247608F325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181</xdr:row>
      <xdr:rowOff>0</xdr:rowOff>
    </xdr:from>
    <xdr:to>
      <xdr:col>3</xdr:col>
      <xdr:colOff>323850</xdr:colOff>
      <xdr:row>181</xdr:row>
      <xdr:rowOff>0</xdr:rowOff>
    </xdr:to>
    <xdr:sp macro="" textlink="">
      <xdr:nvSpPr>
        <xdr:cNvPr id="3207" name="Line 7">
          <a:extLst>
            <a:ext uri="{FF2B5EF4-FFF2-40B4-BE49-F238E27FC236}">
              <a16:creationId xmlns:a16="http://schemas.microsoft.com/office/drawing/2014/main" id="{1675D4AE-7CEE-4C24-853D-E1BAF74208B8}"/>
            </a:ext>
          </a:extLst>
        </xdr:cNvPr>
        <xdr:cNvSpPr>
          <a:spLocks noChangeShapeType="1"/>
        </xdr:cNvSpPr>
      </xdr:nvSpPr>
      <xdr:spPr bwMode="auto">
        <a:xfrm>
          <a:off x="8763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8" name="Line 7">
          <a:extLst>
            <a:ext uri="{FF2B5EF4-FFF2-40B4-BE49-F238E27FC236}">
              <a16:creationId xmlns:a16="http://schemas.microsoft.com/office/drawing/2014/main" id="{6B9CF89D-BDC1-4C0F-9AD6-C37CCA93412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09" name="Line 7">
          <a:extLst>
            <a:ext uri="{FF2B5EF4-FFF2-40B4-BE49-F238E27FC236}">
              <a16:creationId xmlns:a16="http://schemas.microsoft.com/office/drawing/2014/main" id="{EB8F8A1D-0189-4193-B7CD-108FAA4E913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0" name="Line 7">
          <a:extLst>
            <a:ext uri="{FF2B5EF4-FFF2-40B4-BE49-F238E27FC236}">
              <a16:creationId xmlns:a16="http://schemas.microsoft.com/office/drawing/2014/main" id="{F95ACCE8-570E-4DA6-A251-A4BBF8A3A60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1" name="Line 7">
          <a:extLst>
            <a:ext uri="{FF2B5EF4-FFF2-40B4-BE49-F238E27FC236}">
              <a16:creationId xmlns:a16="http://schemas.microsoft.com/office/drawing/2014/main" id="{20301EE0-0949-4AAB-AB65-E642F0574EC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2" name="Line 7">
          <a:extLst>
            <a:ext uri="{FF2B5EF4-FFF2-40B4-BE49-F238E27FC236}">
              <a16:creationId xmlns:a16="http://schemas.microsoft.com/office/drawing/2014/main" id="{6E8900F4-E300-4030-A91A-8C081A35B8B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3" name="Line 7">
          <a:extLst>
            <a:ext uri="{FF2B5EF4-FFF2-40B4-BE49-F238E27FC236}">
              <a16:creationId xmlns:a16="http://schemas.microsoft.com/office/drawing/2014/main" id="{09C87EDE-0801-4916-8E2F-CAD80B130AB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4" name="Line 7">
          <a:extLst>
            <a:ext uri="{FF2B5EF4-FFF2-40B4-BE49-F238E27FC236}">
              <a16:creationId xmlns:a16="http://schemas.microsoft.com/office/drawing/2014/main" id="{32909142-CA05-449C-840F-D8D696476D8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5" name="Line 7">
          <a:extLst>
            <a:ext uri="{FF2B5EF4-FFF2-40B4-BE49-F238E27FC236}">
              <a16:creationId xmlns:a16="http://schemas.microsoft.com/office/drawing/2014/main" id="{B1C73661-1732-48A5-BA07-5FF09341EE2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6" name="Line 7">
          <a:extLst>
            <a:ext uri="{FF2B5EF4-FFF2-40B4-BE49-F238E27FC236}">
              <a16:creationId xmlns:a16="http://schemas.microsoft.com/office/drawing/2014/main" id="{F58D5A71-8B5F-4E4C-A7E1-06A9500BD36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7" name="Line 7">
          <a:extLst>
            <a:ext uri="{FF2B5EF4-FFF2-40B4-BE49-F238E27FC236}">
              <a16:creationId xmlns:a16="http://schemas.microsoft.com/office/drawing/2014/main" id="{376CF24E-E6A7-4ED3-9BD1-EB41BFFBC15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8" name="Line 7">
          <a:extLst>
            <a:ext uri="{FF2B5EF4-FFF2-40B4-BE49-F238E27FC236}">
              <a16:creationId xmlns:a16="http://schemas.microsoft.com/office/drawing/2014/main" id="{20F8774B-3FD1-4A7A-BDC6-3BB891AA486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19" name="Line 7">
          <a:extLst>
            <a:ext uri="{FF2B5EF4-FFF2-40B4-BE49-F238E27FC236}">
              <a16:creationId xmlns:a16="http://schemas.microsoft.com/office/drawing/2014/main" id="{D06A721D-92C6-400A-A3E2-FFDDBB00BB1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20" name="Line 7">
          <a:extLst>
            <a:ext uri="{FF2B5EF4-FFF2-40B4-BE49-F238E27FC236}">
              <a16:creationId xmlns:a16="http://schemas.microsoft.com/office/drawing/2014/main" id="{8BC1EACE-6861-4A3D-9AE4-CDF6A77ED2E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1" name="Line 7">
          <a:extLst>
            <a:ext uri="{FF2B5EF4-FFF2-40B4-BE49-F238E27FC236}">
              <a16:creationId xmlns:a16="http://schemas.microsoft.com/office/drawing/2014/main" id="{9EB4E62A-1AF8-4E69-BF9A-8801B90D957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2" name="Line 7">
          <a:extLst>
            <a:ext uri="{FF2B5EF4-FFF2-40B4-BE49-F238E27FC236}">
              <a16:creationId xmlns:a16="http://schemas.microsoft.com/office/drawing/2014/main" id="{DD4A4CE0-81B9-43AA-82B1-8EC733B86A8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3" name="Line 7">
          <a:extLst>
            <a:ext uri="{FF2B5EF4-FFF2-40B4-BE49-F238E27FC236}">
              <a16:creationId xmlns:a16="http://schemas.microsoft.com/office/drawing/2014/main" id="{F0F8B5FB-798A-489C-A59D-0CB09AC225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4" name="Line 7">
          <a:extLst>
            <a:ext uri="{FF2B5EF4-FFF2-40B4-BE49-F238E27FC236}">
              <a16:creationId xmlns:a16="http://schemas.microsoft.com/office/drawing/2014/main" id="{66F5FE14-CECB-4E1F-B6E0-B2D4DA5738C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5" name="Line 7">
          <a:extLst>
            <a:ext uri="{FF2B5EF4-FFF2-40B4-BE49-F238E27FC236}">
              <a16:creationId xmlns:a16="http://schemas.microsoft.com/office/drawing/2014/main" id="{AAA364BE-91B0-4ED7-99DA-901DF2B792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6" name="Line 7">
          <a:extLst>
            <a:ext uri="{FF2B5EF4-FFF2-40B4-BE49-F238E27FC236}">
              <a16:creationId xmlns:a16="http://schemas.microsoft.com/office/drawing/2014/main" id="{94E77542-1F70-4CF9-A84B-F664DF73ECA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7" name="Line 7">
          <a:extLst>
            <a:ext uri="{FF2B5EF4-FFF2-40B4-BE49-F238E27FC236}">
              <a16:creationId xmlns:a16="http://schemas.microsoft.com/office/drawing/2014/main" id="{922BCD33-6DA8-4862-BFF5-6C25E924A2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8" name="Line 7">
          <a:extLst>
            <a:ext uri="{FF2B5EF4-FFF2-40B4-BE49-F238E27FC236}">
              <a16:creationId xmlns:a16="http://schemas.microsoft.com/office/drawing/2014/main" id="{0F408000-7B16-4ECF-9982-DD042D47B4C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29" name="Line 7">
          <a:extLst>
            <a:ext uri="{FF2B5EF4-FFF2-40B4-BE49-F238E27FC236}">
              <a16:creationId xmlns:a16="http://schemas.microsoft.com/office/drawing/2014/main" id="{44C718F4-F2A0-4CF5-B325-84F232007EC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0" name="Line 7">
          <a:extLst>
            <a:ext uri="{FF2B5EF4-FFF2-40B4-BE49-F238E27FC236}">
              <a16:creationId xmlns:a16="http://schemas.microsoft.com/office/drawing/2014/main" id="{25D703DF-69D5-4446-B509-611E06C330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1" name="Line 7">
          <a:extLst>
            <a:ext uri="{FF2B5EF4-FFF2-40B4-BE49-F238E27FC236}">
              <a16:creationId xmlns:a16="http://schemas.microsoft.com/office/drawing/2014/main" id="{B9ACB287-B493-41C3-BF33-5233CF9BFC5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2" name="Line 7">
          <a:extLst>
            <a:ext uri="{FF2B5EF4-FFF2-40B4-BE49-F238E27FC236}">
              <a16:creationId xmlns:a16="http://schemas.microsoft.com/office/drawing/2014/main" id="{753DD57C-6F2B-434D-804A-A309AAB29FB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3" name="Line 7">
          <a:extLst>
            <a:ext uri="{FF2B5EF4-FFF2-40B4-BE49-F238E27FC236}">
              <a16:creationId xmlns:a16="http://schemas.microsoft.com/office/drawing/2014/main" id="{BEFE410E-F5AA-41AA-B9FA-7C901F6EA8D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4" name="Line 7">
          <a:extLst>
            <a:ext uri="{FF2B5EF4-FFF2-40B4-BE49-F238E27FC236}">
              <a16:creationId xmlns:a16="http://schemas.microsoft.com/office/drawing/2014/main" id="{BF34EE9B-FCBD-459E-A74F-2F93076A37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5" name="Line 7">
          <a:extLst>
            <a:ext uri="{FF2B5EF4-FFF2-40B4-BE49-F238E27FC236}">
              <a16:creationId xmlns:a16="http://schemas.microsoft.com/office/drawing/2014/main" id="{4BF3411E-B481-4D3E-B764-52EADA01F36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6" name="Line 7">
          <a:extLst>
            <a:ext uri="{FF2B5EF4-FFF2-40B4-BE49-F238E27FC236}">
              <a16:creationId xmlns:a16="http://schemas.microsoft.com/office/drawing/2014/main" id="{C54F15C4-4BF6-4824-851F-D521BDA8DE3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7" name="Line 7">
          <a:extLst>
            <a:ext uri="{FF2B5EF4-FFF2-40B4-BE49-F238E27FC236}">
              <a16:creationId xmlns:a16="http://schemas.microsoft.com/office/drawing/2014/main" id="{820B4EB3-1519-4402-AFAC-BAF7DE1BB0F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8" name="Line 7">
          <a:extLst>
            <a:ext uri="{FF2B5EF4-FFF2-40B4-BE49-F238E27FC236}">
              <a16:creationId xmlns:a16="http://schemas.microsoft.com/office/drawing/2014/main" id="{E21A23DB-FB3E-4A53-A736-36F5A6E2610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39" name="Line 7">
          <a:extLst>
            <a:ext uri="{FF2B5EF4-FFF2-40B4-BE49-F238E27FC236}">
              <a16:creationId xmlns:a16="http://schemas.microsoft.com/office/drawing/2014/main" id="{6F208744-9100-42F4-8660-FBB64CD34D6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0" name="Line 7">
          <a:extLst>
            <a:ext uri="{FF2B5EF4-FFF2-40B4-BE49-F238E27FC236}">
              <a16:creationId xmlns:a16="http://schemas.microsoft.com/office/drawing/2014/main" id="{37ABB0E2-4E42-4B23-9941-EED3BEACB28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1" name="Line 7">
          <a:extLst>
            <a:ext uri="{FF2B5EF4-FFF2-40B4-BE49-F238E27FC236}">
              <a16:creationId xmlns:a16="http://schemas.microsoft.com/office/drawing/2014/main" id="{63B2E1DC-D2A2-4252-821E-C2EF4A1D381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2" name="Line 7">
          <a:extLst>
            <a:ext uri="{FF2B5EF4-FFF2-40B4-BE49-F238E27FC236}">
              <a16:creationId xmlns:a16="http://schemas.microsoft.com/office/drawing/2014/main" id="{23C28821-0E1F-4648-8D6C-079B3E526A5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3" name="Line 7">
          <a:extLst>
            <a:ext uri="{FF2B5EF4-FFF2-40B4-BE49-F238E27FC236}">
              <a16:creationId xmlns:a16="http://schemas.microsoft.com/office/drawing/2014/main" id="{6A902A6B-DF97-4E00-8404-A8E891B96BC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4" name="Line 7">
          <a:extLst>
            <a:ext uri="{FF2B5EF4-FFF2-40B4-BE49-F238E27FC236}">
              <a16:creationId xmlns:a16="http://schemas.microsoft.com/office/drawing/2014/main" id="{1F98C0B1-F793-4DD7-A4E1-A5F0D115516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5" name="Line 7">
          <a:extLst>
            <a:ext uri="{FF2B5EF4-FFF2-40B4-BE49-F238E27FC236}">
              <a16:creationId xmlns:a16="http://schemas.microsoft.com/office/drawing/2014/main" id="{07489486-5647-4CE1-850B-8C5138BEE434}"/>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6" name="Line 7">
          <a:extLst>
            <a:ext uri="{FF2B5EF4-FFF2-40B4-BE49-F238E27FC236}">
              <a16:creationId xmlns:a16="http://schemas.microsoft.com/office/drawing/2014/main" id="{E2A04190-5FC0-4490-A165-2740E59AEFC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7" name="Line 7">
          <a:extLst>
            <a:ext uri="{FF2B5EF4-FFF2-40B4-BE49-F238E27FC236}">
              <a16:creationId xmlns:a16="http://schemas.microsoft.com/office/drawing/2014/main" id="{BE78D510-8ADE-4AA2-8510-C0C130BF096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8" name="Line 7">
          <a:extLst>
            <a:ext uri="{FF2B5EF4-FFF2-40B4-BE49-F238E27FC236}">
              <a16:creationId xmlns:a16="http://schemas.microsoft.com/office/drawing/2014/main" id="{C3397EB9-9477-4369-AF4E-4D5C7C5220B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49" name="Line 7">
          <a:extLst>
            <a:ext uri="{FF2B5EF4-FFF2-40B4-BE49-F238E27FC236}">
              <a16:creationId xmlns:a16="http://schemas.microsoft.com/office/drawing/2014/main" id="{5F22A479-C3B1-4FFD-88A3-9757396A1C3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0" name="Line 7">
          <a:extLst>
            <a:ext uri="{FF2B5EF4-FFF2-40B4-BE49-F238E27FC236}">
              <a16:creationId xmlns:a16="http://schemas.microsoft.com/office/drawing/2014/main" id="{A0BB5C9B-EEB2-4A02-9AAE-C22B00788CC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1" name="Line 7">
          <a:extLst>
            <a:ext uri="{FF2B5EF4-FFF2-40B4-BE49-F238E27FC236}">
              <a16:creationId xmlns:a16="http://schemas.microsoft.com/office/drawing/2014/main" id="{E4920C85-83C5-4550-81D5-CF6C5A0D77E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2" name="Line 7">
          <a:extLst>
            <a:ext uri="{FF2B5EF4-FFF2-40B4-BE49-F238E27FC236}">
              <a16:creationId xmlns:a16="http://schemas.microsoft.com/office/drawing/2014/main" id="{9553AAB3-9172-45B5-AE88-0891E404D79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3" name="Line 7">
          <a:extLst>
            <a:ext uri="{FF2B5EF4-FFF2-40B4-BE49-F238E27FC236}">
              <a16:creationId xmlns:a16="http://schemas.microsoft.com/office/drawing/2014/main" id="{1C965944-D465-49AF-A29F-DA8F01F7C7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4" name="Line 7">
          <a:extLst>
            <a:ext uri="{FF2B5EF4-FFF2-40B4-BE49-F238E27FC236}">
              <a16:creationId xmlns:a16="http://schemas.microsoft.com/office/drawing/2014/main" id="{213CD458-E2CF-419F-900F-BB795500646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5" name="Line 7">
          <a:extLst>
            <a:ext uri="{FF2B5EF4-FFF2-40B4-BE49-F238E27FC236}">
              <a16:creationId xmlns:a16="http://schemas.microsoft.com/office/drawing/2014/main" id="{AAC715A3-8081-4291-AC6E-C96EBDEA5C7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6" name="Line 7">
          <a:extLst>
            <a:ext uri="{FF2B5EF4-FFF2-40B4-BE49-F238E27FC236}">
              <a16:creationId xmlns:a16="http://schemas.microsoft.com/office/drawing/2014/main" id="{5640D092-96AC-45AC-AB0B-CDB0FB4C2A4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7" name="Line 7">
          <a:extLst>
            <a:ext uri="{FF2B5EF4-FFF2-40B4-BE49-F238E27FC236}">
              <a16:creationId xmlns:a16="http://schemas.microsoft.com/office/drawing/2014/main" id="{19863C36-825F-4D75-BE36-15821FCA0562}"/>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8" name="Line 7">
          <a:extLst>
            <a:ext uri="{FF2B5EF4-FFF2-40B4-BE49-F238E27FC236}">
              <a16:creationId xmlns:a16="http://schemas.microsoft.com/office/drawing/2014/main" id="{4AB15821-A4C8-4926-86F1-6FFE8B7CFA6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59" name="Line 7">
          <a:extLst>
            <a:ext uri="{FF2B5EF4-FFF2-40B4-BE49-F238E27FC236}">
              <a16:creationId xmlns:a16="http://schemas.microsoft.com/office/drawing/2014/main" id="{33C5B60D-DE39-4178-B285-44B9163B785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0" name="Line 7">
          <a:extLst>
            <a:ext uri="{FF2B5EF4-FFF2-40B4-BE49-F238E27FC236}">
              <a16:creationId xmlns:a16="http://schemas.microsoft.com/office/drawing/2014/main" id="{B9CE9468-C3EA-45CA-8D66-ABD24B9F302A}"/>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1" name="Line 7">
          <a:extLst>
            <a:ext uri="{FF2B5EF4-FFF2-40B4-BE49-F238E27FC236}">
              <a16:creationId xmlns:a16="http://schemas.microsoft.com/office/drawing/2014/main" id="{A7484C98-27F3-481D-82DD-C459B39712D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2" name="Line 7">
          <a:extLst>
            <a:ext uri="{FF2B5EF4-FFF2-40B4-BE49-F238E27FC236}">
              <a16:creationId xmlns:a16="http://schemas.microsoft.com/office/drawing/2014/main" id="{DDEB507F-E1E4-4A07-B7F8-EA688040E4E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3" name="Line 7">
          <a:extLst>
            <a:ext uri="{FF2B5EF4-FFF2-40B4-BE49-F238E27FC236}">
              <a16:creationId xmlns:a16="http://schemas.microsoft.com/office/drawing/2014/main" id="{152E98A7-A53A-43DA-8E0A-4F2FE41A4D3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4" name="Line 7">
          <a:extLst>
            <a:ext uri="{FF2B5EF4-FFF2-40B4-BE49-F238E27FC236}">
              <a16:creationId xmlns:a16="http://schemas.microsoft.com/office/drawing/2014/main" id="{5C1B1643-3569-4040-BF98-32148DF95D8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5" name="Line 7">
          <a:extLst>
            <a:ext uri="{FF2B5EF4-FFF2-40B4-BE49-F238E27FC236}">
              <a16:creationId xmlns:a16="http://schemas.microsoft.com/office/drawing/2014/main" id="{8D3AE6C8-8F76-4A1C-A473-7654D231621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6" name="Line 7">
          <a:extLst>
            <a:ext uri="{FF2B5EF4-FFF2-40B4-BE49-F238E27FC236}">
              <a16:creationId xmlns:a16="http://schemas.microsoft.com/office/drawing/2014/main" id="{ECC929D6-4A4E-4B48-B2B7-02825B2D498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7" name="Line 7">
          <a:extLst>
            <a:ext uri="{FF2B5EF4-FFF2-40B4-BE49-F238E27FC236}">
              <a16:creationId xmlns:a16="http://schemas.microsoft.com/office/drawing/2014/main" id="{7BE2BDDE-28A5-4C47-94E8-9AD420BEAC8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8" name="Line 7">
          <a:extLst>
            <a:ext uri="{FF2B5EF4-FFF2-40B4-BE49-F238E27FC236}">
              <a16:creationId xmlns:a16="http://schemas.microsoft.com/office/drawing/2014/main" id="{8238E126-ED55-4741-A5BD-5BFCDF76FE6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69" name="Line 7">
          <a:extLst>
            <a:ext uri="{FF2B5EF4-FFF2-40B4-BE49-F238E27FC236}">
              <a16:creationId xmlns:a16="http://schemas.microsoft.com/office/drawing/2014/main" id="{5A246696-EFA9-4749-9CA7-FDCC1E2F5808}"/>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0" name="Line 7">
          <a:extLst>
            <a:ext uri="{FF2B5EF4-FFF2-40B4-BE49-F238E27FC236}">
              <a16:creationId xmlns:a16="http://schemas.microsoft.com/office/drawing/2014/main" id="{1F4DC66B-1936-4657-BACB-8E028C35303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1" name="Line 7">
          <a:extLst>
            <a:ext uri="{FF2B5EF4-FFF2-40B4-BE49-F238E27FC236}">
              <a16:creationId xmlns:a16="http://schemas.microsoft.com/office/drawing/2014/main" id="{8E77C98D-4306-4546-A763-C3ACF98B8B07}"/>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2" name="Line 7">
          <a:extLst>
            <a:ext uri="{FF2B5EF4-FFF2-40B4-BE49-F238E27FC236}">
              <a16:creationId xmlns:a16="http://schemas.microsoft.com/office/drawing/2014/main" id="{9DA1B998-A616-4D1B-BC7C-9B7C75CEE69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3" name="Line 7">
          <a:extLst>
            <a:ext uri="{FF2B5EF4-FFF2-40B4-BE49-F238E27FC236}">
              <a16:creationId xmlns:a16="http://schemas.microsoft.com/office/drawing/2014/main" id="{8D1C2375-D5C2-4048-AB6C-2C769126118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4" name="Line 7">
          <a:extLst>
            <a:ext uri="{FF2B5EF4-FFF2-40B4-BE49-F238E27FC236}">
              <a16:creationId xmlns:a16="http://schemas.microsoft.com/office/drawing/2014/main" id="{233E8F87-A2DB-4E96-B4F7-667FCF5D2CE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5" name="Line 7">
          <a:extLst>
            <a:ext uri="{FF2B5EF4-FFF2-40B4-BE49-F238E27FC236}">
              <a16:creationId xmlns:a16="http://schemas.microsoft.com/office/drawing/2014/main" id="{EC703DD2-6413-4D40-A859-86EA469B7FFF}"/>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76" name="Line 7">
          <a:extLst>
            <a:ext uri="{FF2B5EF4-FFF2-40B4-BE49-F238E27FC236}">
              <a16:creationId xmlns:a16="http://schemas.microsoft.com/office/drawing/2014/main" id="{4B3206FB-4AED-4E08-ADAE-A1544C5B3A0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7" name="Line 7">
          <a:extLst>
            <a:ext uri="{FF2B5EF4-FFF2-40B4-BE49-F238E27FC236}">
              <a16:creationId xmlns:a16="http://schemas.microsoft.com/office/drawing/2014/main" id="{AC6B4832-1EC7-4D77-B0B4-524BF244331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8" name="Line 7">
          <a:extLst>
            <a:ext uri="{FF2B5EF4-FFF2-40B4-BE49-F238E27FC236}">
              <a16:creationId xmlns:a16="http://schemas.microsoft.com/office/drawing/2014/main" id="{E05543C4-1C52-4CFC-84BB-8C37BFA7CD9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79" name="Line 7">
          <a:extLst>
            <a:ext uri="{FF2B5EF4-FFF2-40B4-BE49-F238E27FC236}">
              <a16:creationId xmlns:a16="http://schemas.microsoft.com/office/drawing/2014/main" id="{A86D364B-55B6-4249-B20D-B93032106FE5}"/>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0" name="Line 7">
          <a:extLst>
            <a:ext uri="{FF2B5EF4-FFF2-40B4-BE49-F238E27FC236}">
              <a16:creationId xmlns:a16="http://schemas.microsoft.com/office/drawing/2014/main" id="{BE6A7CC0-F25F-422D-8620-F5803F37FE73}"/>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1" name="Line 7">
          <a:extLst>
            <a:ext uri="{FF2B5EF4-FFF2-40B4-BE49-F238E27FC236}">
              <a16:creationId xmlns:a16="http://schemas.microsoft.com/office/drawing/2014/main" id="{77B91B6E-08C8-4330-B7F2-45D1466851E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2" name="Line 7">
          <a:extLst>
            <a:ext uri="{FF2B5EF4-FFF2-40B4-BE49-F238E27FC236}">
              <a16:creationId xmlns:a16="http://schemas.microsoft.com/office/drawing/2014/main" id="{39FBB299-AF34-4EBB-B8D2-4FA303322D1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3" name="Line 7">
          <a:extLst>
            <a:ext uri="{FF2B5EF4-FFF2-40B4-BE49-F238E27FC236}">
              <a16:creationId xmlns:a16="http://schemas.microsoft.com/office/drawing/2014/main" id="{F53C31E1-A481-429C-9856-6A5FF3E102A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4" name="Line 7">
          <a:extLst>
            <a:ext uri="{FF2B5EF4-FFF2-40B4-BE49-F238E27FC236}">
              <a16:creationId xmlns:a16="http://schemas.microsoft.com/office/drawing/2014/main" id="{71173AC8-7F56-4DFE-8487-261A5B9BA46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5" name="Line 7">
          <a:extLst>
            <a:ext uri="{FF2B5EF4-FFF2-40B4-BE49-F238E27FC236}">
              <a16:creationId xmlns:a16="http://schemas.microsoft.com/office/drawing/2014/main" id="{84F67C5C-F41C-4C2A-B5ED-EDD564FD509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6" name="Line 7">
          <a:extLst>
            <a:ext uri="{FF2B5EF4-FFF2-40B4-BE49-F238E27FC236}">
              <a16:creationId xmlns:a16="http://schemas.microsoft.com/office/drawing/2014/main" id="{8C426DE2-68B9-4DF8-8DBC-ABEAC9147C6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7" name="Line 7">
          <a:extLst>
            <a:ext uri="{FF2B5EF4-FFF2-40B4-BE49-F238E27FC236}">
              <a16:creationId xmlns:a16="http://schemas.microsoft.com/office/drawing/2014/main" id="{6F42413C-0065-4B35-82CF-21330B07524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88" name="Line 7">
          <a:extLst>
            <a:ext uri="{FF2B5EF4-FFF2-40B4-BE49-F238E27FC236}">
              <a16:creationId xmlns:a16="http://schemas.microsoft.com/office/drawing/2014/main" id="{07223500-64CF-4B56-BDE1-D67A0BA66C3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89" name="Line 7">
          <a:extLst>
            <a:ext uri="{FF2B5EF4-FFF2-40B4-BE49-F238E27FC236}">
              <a16:creationId xmlns:a16="http://schemas.microsoft.com/office/drawing/2014/main" id="{D6C9B036-3900-4DA0-8858-30F92283EA59}"/>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0" name="Line 7">
          <a:extLst>
            <a:ext uri="{FF2B5EF4-FFF2-40B4-BE49-F238E27FC236}">
              <a16:creationId xmlns:a16="http://schemas.microsoft.com/office/drawing/2014/main" id="{40C294E0-A352-4D91-B010-920A6181428B}"/>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1" name="Line 7">
          <a:extLst>
            <a:ext uri="{FF2B5EF4-FFF2-40B4-BE49-F238E27FC236}">
              <a16:creationId xmlns:a16="http://schemas.microsoft.com/office/drawing/2014/main" id="{C5F1C3E7-A2A7-4E27-8DB5-E9893681249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2" name="Line 7">
          <a:extLst>
            <a:ext uri="{FF2B5EF4-FFF2-40B4-BE49-F238E27FC236}">
              <a16:creationId xmlns:a16="http://schemas.microsoft.com/office/drawing/2014/main" id="{1CEB1DF1-DE50-4278-99C0-D1A113400A5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3" name="Line 7">
          <a:extLst>
            <a:ext uri="{FF2B5EF4-FFF2-40B4-BE49-F238E27FC236}">
              <a16:creationId xmlns:a16="http://schemas.microsoft.com/office/drawing/2014/main" id="{49A797A4-7F17-48AE-B68C-3C222DAF17B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294" name="Line 7">
          <a:extLst>
            <a:ext uri="{FF2B5EF4-FFF2-40B4-BE49-F238E27FC236}">
              <a16:creationId xmlns:a16="http://schemas.microsoft.com/office/drawing/2014/main" id="{77AEC0A4-1563-4267-82D4-37A14D45441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5" name="Line 7">
          <a:extLst>
            <a:ext uri="{FF2B5EF4-FFF2-40B4-BE49-F238E27FC236}">
              <a16:creationId xmlns:a16="http://schemas.microsoft.com/office/drawing/2014/main" id="{6A1E7B68-54FD-4046-AC2D-2DA1020F91C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6" name="Line 7">
          <a:extLst>
            <a:ext uri="{FF2B5EF4-FFF2-40B4-BE49-F238E27FC236}">
              <a16:creationId xmlns:a16="http://schemas.microsoft.com/office/drawing/2014/main" id="{05AA1358-B191-4107-8D17-A3791BB0F93A}"/>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7" name="Line 7">
          <a:extLst>
            <a:ext uri="{FF2B5EF4-FFF2-40B4-BE49-F238E27FC236}">
              <a16:creationId xmlns:a16="http://schemas.microsoft.com/office/drawing/2014/main" id="{9632DA1B-A0E0-4ADE-9CAE-C7FA3D8D1A70}"/>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8" name="Line 7">
          <a:extLst>
            <a:ext uri="{FF2B5EF4-FFF2-40B4-BE49-F238E27FC236}">
              <a16:creationId xmlns:a16="http://schemas.microsoft.com/office/drawing/2014/main" id="{AD7FC063-D4E0-42E2-B3E1-552BD9A3BC41}"/>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299" name="Line 7">
          <a:extLst>
            <a:ext uri="{FF2B5EF4-FFF2-40B4-BE49-F238E27FC236}">
              <a16:creationId xmlns:a16="http://schemas.microsoft.com/office/drawing/2014/main" id="{D4EF872F-9092-4DFA-B8E8-020BABF86FB6}"/>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173</xdr:row>
      <xdr:rowOff>0</xdr:rowOff>
    </xdr:from>
    <xdr:to>
      <xdr:col>3</xdr:col>
      <xdr:colOff>323850</xdr:colOff>
      <xdr:row>173</xdr:row>
      <xdr:rowOff>0</xdr:rowOff>
    </xdr:to>
    <xdr:sp macro="" textlink="">
      <xdr:nvSpPr>
        <xdr:cNvPr id="3300" name="Line 7">
          <a:extLst>
            <a:ext uri="{FF2B5EF4-FFF2-40B4-BE49-F238E27FC236}">
              <a16:creationId xmlns:a16="http://schemas.microsoft.com/office/drawing/2014/main" id="{EF83BC63-E47C-4568-844B-B91990F6828C}"/>
            </a:ext>
          </a:extLst>
        </xdr:cNvPr>
        <xdr:cNvSpPr>
          <a:spLocks noChangeShapeType="1"/>
        </xdr:cNvSpPr>
      </xdr:nvSpPr>
      <xdr:spPr bwMode="auto">
        <a:xfrm>
          <a:off x="8763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1" name="Line 7">
          <a:extLst>
            <a:ext uri="{FF2B5EF4-FFF2-40B4-BE49-F238E27FC236}">
              <a16:creationId xmlns:a16="http://schemas.microsoft.com/office/drawing/2014/main" id="{A9C03EA9-B9AE-402B-83BA-12FC7CFB58A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2" name="Line 7">
          <a:extLst>
            <a:ext uri="{FF2B5EF4-FFF2-40B4-BE49-F238E27FC236}">
              <a16:creationId xmlns:a16="http://schemas.microsoft.com/office/drawing/2014/main" id="{07026F47-2AEA-4ECC-85BB-06ED52EB2BF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3" name="Line 7">
          <a:extLst>
            <a:ext uri="{FF2B5EF4-FFF2-40B4-BE49-F238E27FC236}">
              <a16:creationId xmlns:a16="http://schemas.microsoft.com/office/drawing/2014/main" id="{CBD11BFD-05FD-4D33-A613-2E87E9C7637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4" name="Line 7">
          <a:extLst>
            <a:ext uri="{FF2B5EF4-FFF2-40B4-BE49-F238E27FC236}">
              <a16:creationId xmlns:a16="http://schemas.microsoft.com/office/drawing/2014/main" id="{AF58C1E7-01AE-499F-9ECF-2049297CF44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5" name="Line 7">
          <a:extLst>
            <a:ext uri="{FF2B5EF4-FFF2-40B4-BE49-F238E27FC236}">
              <a16:creationId xmlns:a16="http://schemas.microsoft.com/office/drawing/2014/main" id="{FCADC285-3746-4205-A384-36C319AF52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6" name="Line 7">
          <a:extLst>
            <a:ext uri="{FF2B5EF4-FFF2-40B4-BE49-F238E27FC236}">
              <a16:creationId xmlns:a16="http://schemas.microsoft.com/office/drawing/2014/main" id="{B5E2199B-9425-4D5C-9BB5-81ABBC7CE7A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7" name="Line 7">
          <a:extLst>
            <a:ext uri="{FF2B5EF4-FFF2-40B4-BE49-F238E27FC236}">
              <a16:creationId xmlns:a16="http://schemas.microsoft.com/office/drawing/2014/main" id="{2D0D42F5-4119-40F4-BA7B-E55CFBD8806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8" name="Line 7">
          <a:extLst>
            <a:ext uri="{FF2B5EF4-FFF2-40B4-BE49-F238E27FC236}">
              <a16:creationId xmlns:a16="http://schemas.microsoft.com/office/drawing/2014/main" id="{86099FED-F572-433B-AE40-C60E53E8E80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09" name="Line 7">
          <a:extLst>
            <a:ext uri="{FF2B5EF4-FFF2-40B4-BE49-F238E27FC236}">
              <a16:creationId xmlns:a16="http://schemas.microsoft.com/office/drawing/2014/main" id="{3D552D08-91E8-4CA6-ADB7-9EAE15FBCF5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0" name="Line 7">
          <a:extLst>
            <a:ext uri="{FF2B5EF4-FFF2-40B4-BE49-F238E27FC236}">
              <a16:creationId xmlns:a16="http://schemas.microsoft.com/office/drawing/2014/main" id="{1A3AA2CB-2DA4-4902-ABD7-27C1824AA3A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1" name="Line 7">
          <a:extLst>
            <a:ext uri="{FF2B5EF4-FFF2-40B4-BE49-F238E27FC236}">
              <a16:creationId xmlns:a16="http://schemas.microsoft.com/office/drawing/2014/main" id="{70C7E142-546A-40BF-8E6E-A9002C7627B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2" name="Line 7">
          <a:extLst>
            <a:ext uri="{FF2B5EF4-FFF2-40B4-BE49-F238E27FC236}">
              <a16:creationId xmlns:a16="http://schemas.microsoft.com/office/drawing/2014/main" id="{D533C8CD-0E9D-4C67-B314-6DE60CB18A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3" name="Line 7">
          <a:extLst>
            <a:ext uri="{FF2B5EF4-FFF2-40B4-BE49-F238E27FC236}">
              <a16:creationId xmlns:a16="http://schemas.microsoft.com/office/drawing/2014/main" id="{A9EFEC5C-D8B3-4B48-BDB4-E7F1823C1E8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4" name="Line 7">
          <a:extLst>
            <a:ext uri="{FF2B5EF4-FFF2-40B4-BE49-F238E27FC236}">
              <a16:creationId xmlns:a16="http://schemas.microsoft.com/office/drawing/2014/main" id="{20BCD513-BC2B-44B2-AEB4-B0D95E6ECD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5" name="Line 7">
          <a:extLst>
            <a:ext uri="{FF2B5EF4-FFF2-40B4-BE49-F238E27FC236}">
              <a16:creationId xmlns:a16="http://schemas.microsoft.com/office/drawing/2014/main" id="{475F7178-1BCC-4024-B0E2-E4000FC590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6" name="Line 7">
          <a:extLst>
            <a:ext uri="{FF2B5EF4-FFF2-40B4-BE49-F238E27FC236}">
              <a16:creationId xmlns:a16="http://schemas.microsoft.com/office/drawing/2014/main" id="{16099AD2-CDE2-4264-AADA-2FDEE357E77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7" name="Line 7">
          <a:extLst>
            <a:ext uri="{FF2B5EF4-FFF2-40B4-BE49-F238E27FC236}">
              <a16:creationId xmlns:a16="http://schemas.microsoft.com/office/drawing/2014/main" id="{334FE2D3-5169-4A6E-84F4-BE81022A31E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8" name="Line 7">
          <a:extLst>
            <a:ext uri="{FF2B5EF4-FFF2-40B4-BE49-F238E27FC236}">
              <a16:creationId xmlns:a16="http://schemas.microsoft.com/office/drawing/2014/main" id="{D5C9E24C-CB6D-4550-A6C4-D422A21413E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19" name="Line 7">
          <a:extLst>
            <a:ext uri="{FF2B5EF4-FFF2-40B4-BE49-F238E27FC236}">
              <a16:creationId xmlns:a16="http://schemas.microsoft.com/office/drawing/2014/main" id="{39D47B19-B652-454B-A2F4-625532316AE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0" name="Line 7">
          <a:extLst>
            <a:ext uri="{FF2B5EF4-FFF2-40B4-BE49-F238E27FC236}">
              <a16:creationId xmlns:a16="http://schemas.microsoft.com/office/drawing/2014/main" id="{8F12FB47-74F3-4020-8B6E-E5A3F0AF5DD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1" name="Line 7">
          <a:extLst>
            <a:ext uri="{FF2B5EF4-FFF2-40B4-BE49-F238E27FC236}">
              <a16:creationId xmlns:a16="http://schemas.microsoft.com/office/drawing/2014/main" id="{E0B134B6-0C5D-43E5-A493-4838432C6FE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2" name="Line 7">
          <a:extLst>
            <a:ext uri="{FF2B5EF4-FFF2-40B4-BE49-F238E27FC236}">
              <a16:creationId xmlns:a16="http://schemas.microsoft.com/office/drawing/2014/main" id="{E80B1372-4D20-4638-BF2C-72DABAE09E2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3" name="Line 7">
          <a:extLst>
            <a:ext uri="{FF2B5EF4-FFF2-40B4-BE49-F238E27FC236}">
              <a16:creationId xmlns:a16="http://schemas.microsoft.com/office/drawing/2014/main" id="{27EDAF5B-2D7D-4224-8A48-6BDB9464A22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4" name="Line 7">
          <a:extLst>
            <a:ext uri="{FF2B5EF4-FFF2-40B4-BE49-F238E27FC236}">
              <a16:creationId xmlns:a16="http://schemas.microsoft.com/office/drawing/2014/main" id="{7E6F41ED-1C3B-46AC-AE81-C5F05DA98F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5" name="Line 7">
          <a:extLst>
            <a:ext uri="{FF2B5EF4-FFF2-40B4-BE49-F238E27FC236}">
              <a16:creationId xmlns:a16="http://schemas.microsoft.com/office/drawing/2014/main" id="{87130851-5B1E-4680-A2EE-C1A3A3AF712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6" name="Line 7">
          <a:extLst>
            <a:ext uri="{FF2B5EF4-FFF2-40B4-BE49-F238E27FC236}">
              <a16:creationId xmlns:a16="http://schemas.microsoft.com/office/drawing/2014/main" id="{9BECD0DE-B7CC-4E34-AE32-3D856E9856A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7" name="Line 7">
          <a:extLst>
            <a:ext uri="{FF2B5EF4-FFF2-40B4-BE49-F238E27FC236}">
              <a16:creationId xmlns:a16="http://schemas.microsoft.com/office/drawing/2014/main" id="{647F05D2-7A4C-4406-AD4D-F8605EDE6CB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8" name="Line 7">
          <a:extLst>
            <a:ext uri="{FF2B5EF4-FFF2-40B4-BE49-F238E27FC236}">
              <a16:creationId xmlns:a16="http://schemas.microsoft.com/office/drawing/2014/main" id="{45C076A4-7C08-42F7-AE34-9F76C87984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29" name="Line 7">
          <a:extLst>
            <a:ext uri="{FF2B5EF4-FFF2-40B4-BE49-F238E27FC236}">
              <a16:creationId xmlns:a16="http://schemas.microsoft.com/office/drawing/2014/main" id="{7EA94FEF-5A0E-42C8-BEB7-1D14C4DA787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0" name="Line 7">
          <a:extLst>
            <a:ext uri="{FF2B5EF4-FFF2-40B4-BE49-F238E27FC236}">
              <a16:creationId xmlns:a16="http://schemas.microsoft.com/office/drawing/2014/main" id="{3EF66C07-CD4E-488D-B266-3A7B6A44CFC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1" name="Line 7">
          <a:extLst>
            <a:ext uri="{FF2B5EF4-FFF2-40B4-BE49-F238E27FC236}">
              <a16:creationId xmlns:a16="http://schemas.microsoft.com/office/drawing/2014/main" id="{0F2AA932-95F7-4868-BD0B-C81DF3DB123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2" name="Line 7">
          <a:extLst>
            <a:ext uri="{FF2B5EF4-FFF2-40B4-BE49-F238E27FC236}">
              <a16:creationId xmlns:a16="http://schemas.microsoft.com/office/drawing/2014/main" id="{A7CAD8DC-1BC5-4163-947E-7C6DD62DE9B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3" name="Line 7">
          <a:extLst>
            <a:ext uri="{FF2B5EF4-FFF2-40B4-BE49-F238E27FC236}">
              <a16:creationId xmlns:a16="http://schemas.microsoft.com/office/drawing/2014/main" id="{03FBFB60-34B5-4C74-96FC-B9AF88A85A8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4" name="Line 7">
          <a:extLst>
            <a:ext uri="{FF2B5EF4-FFF2-40B4-BE49-F238E27FC236}">
              <a16:creationId xmlns:a16="http://schemas.microsoft.com/office/drawing/2014/main" id="{8B6330AE-3FDF-4DA1-9309-F7EB069ABF3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5" name="Line 7">
          <a:extLst>
            <a:ext uri="{FF2B5EF4-FFF2-40B4-BE49-F238E27FC236}">
              <a16:creationId xmlns:a16="http://schemas.microsoft.com/office/drawing/2014/main" id="{BA29398A-973E-40A7-A1C9-CB69B6FCF2E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6" name="Line 7">
          <a:extLst>
            <a:ext uri="{FF2B5EF4-FFF2-40B4-BE49-F238E27FC236}">
              <a16:creationId xmlns:a16="http://schemas.microsoft.com/office/drawing/2014/main" id="{90BC0D12-F2DB-4950-9B21-55A0C77BB52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7" name="Line 7">
          <a:extLst>
            <a:ext uri="{FF2B5EF4-FFF2-40B4-BE49-F238E27FC236}">
              <a16:creationId xmlns:a16="http://schemas.microsoft.com/office/drawing/2014/main" id="{43D775FA-71D7-4438-8D84-726E4BF13CC9}"/>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8" name="Line 7">
          <a:extLst>
            <a:ext uri="{FF2B5EF4-FFF2-40B4-BE49-F238E27FC236}">
              <a16:creationId xmlns:a16="http://schemas.microsoft.com/office/drawing/2014/main" id="{7EA600A5-47EE-4558-B818-82577E29806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39" name="Line 7">
          <a:extLst>
            <a:ext uri="{FF2B5EF4-FFF2-40B4-BE49-F238E27FC236}">
              <a16:creationId xmlns:a16="http://schemas.microsoft.com/office/drawing/2014/main" id="{D007A65A-6B51-4F9E-9A1E-B062CD00259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0" name="Line 7">
          <a:extLst>
            <a:ext uri="{FF2B5EF4-FFF2-40B4-BE49-F238E27FC236}">
              <a16:creationId xmlns:a16="http://schemas.microsoft.com/office/drawing/2014/main" id="{4CF15B77-8D62-460E-8521-AE78669A457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1" name="Line 7">
          <a:extLst>
            <a:ext uri="{FF2B5EF4-FFF2-40B4-BE49-F238E27FC236}">
              <a16:creationId xmlns:a16="http://schemas.microsoft.com/office/drawing/2014/main" id="{2122DACA-871F-499D-8F8D-D2F1A84CFFA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2" name="Line 7">
          <a:extLst>
            <a:ext uri="{FF2B5EF4-FFF2-40B4-BE49-F238E27FC236}">
              <a16:creationId xmlns:a16="http://schemas.microsoft.com/office/drawing/2014/main" id="{D9BBB701-6880-4829-96BF-7F34855CD24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3" name="Line 7">
          <a:extLst>
            <a:ext uri="{FF2B5EF4-FFF2-40B4-BE49-F238E27FC236}">
              <a16:creationId xmlns:a16="http://schemas.microsoft.com/office/drawing/2014/main" id="{3C1D97CB-CCEF-437F-BD86-2EA3BBFB9DD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4" name="Line 7">
          <a:extLst>
            <a:ext uri="{FF2B5EF4-FFF2-40B4-BE49-F238E27FC236}">
              <a16:creationId xmlns:a16="http://schemas.microsoft.com/office/drawing/2014/main" id="{5062EF21-4ACB-44C8-97BD-8DD76FFEE2F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5" name="Line 7">
          <a:extLst>
            <a:ext uri="{FF2B5EF4-FFF2-40B4-BE49-F238E27FC236}">
              <a16:creationId xmlns:a16="http://schemas.microsoft.com/office/drawing/2014/main" id="{8008BAFC-9CC3-4929-BD01-E65CF8845D0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6" name="Line 7">
          <a:extLst>
            <a:ext uri="{FF2B5EF4-FFF2-40B4-BE49-F238E27FC236}">
              <a16:creationId xmlns:a16="http://schemas.microsoft.com/office/drawing/2014/main" id="{8AAE2945-5678-4782-BF99-D2257EE4C5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7" name="Line 7">
          <a:extLst>
            <a:ext uri="{FF2B5EF4-FFF2-40B4-BE49-F238E27FC236}">
              <a16:creationId xmlns:a16="http://schemas.microsoft.com/office/drawing/2014/main" id="{24F6FB04-0AB6-41E8-93FD-70A58D83395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8" name="Line 7">
          <a:extLst>
            <a:ext uri="{FF2B5EF4-FFF2-40B4-BE49-F238E27FC236}">
              <a16:creationId xmlns:a16="http://schemas.microsoft.com/office/drawing/2014/main" id="{2967BF27-49A9-4B89-958B-F027476E8C0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49" name="Line 7">
          <a:extLst>
            <a:ext uri="{FF2B5EF4-FFF2-40B4-BE49-F238E27FC236}">
              <a16:creationId xmlns:a16="http://schemas.microsoft.com/office/drawing/2014/main" id="{C1D1E697-BA61-42B2-B3ED-D29DB973249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0" name="Line 7">
          <a:extLst>
            <a:ext uri="{FF2B5EF4-FFF2-40B4-BE49-F238E27FC236}">
              <a16:creationId xmlns:a16="http://schemas.microsoft.com/office/drawing/2014/main" id="{E044FBFD-D797-4CAA-86F6-C883CB9072B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1" name="Line 7">
          <a:extLst>
            <a:ext uri="{FF2B5EF4-FFF2-40B4-BE49-F238E27FC236}">
              <a16:creationId xmlns:a16="http://schemas.microsoft.com/office/drawing/2014/main" id="{DCBF352A-8EBA-4753-97A6-A6713FFD89DE}"/>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2" name="Line 7">
          <a:extLst>
            <a:ext uri="{FF2B5EF4-FFF2-40B4-BE49-F238E27FC236}">
              <a16:creationId xmlns:a16="http://schemas.microsoft.com/office/drawing/2014/main" id="{9CE1217D-78B2-4465-83DB-A901CAB15F2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3" name="Line 7">
          <a:extLst>
            <a:ext uri="{FF2B5EF4-FFF2-40B4-BE49-F238E27FC236}">
              <a16:creationId xmlns:a16="http://schemas.microsoft.com/office/drawing/2014/main" id="{67797ABB-DCDB-49F6-B98B-3AF6BB3B5DD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4" name="Line 7">
          <a:extLst>
            <a:ext uri="{FF2B5EF4-FFF2-40B4-BE49-F238E27FC236}">
              <a16:creationId xmlns:a16="http://schemas.microsoft.com/office/drawing/2014/main" id="{118294D3-A4AA-491A-B710-91B1FC3868B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5" name="Line 7">
          <a:extLst>
            <a:ext uri="{FF2B5EF4-FFF2-40B4-BE49-F238E27FC236}">
              <a16:creationId xmlns:a16="http://schemas.microsoft.com/office/drawing/2014/main" id="{4EF4F099-C372-40C2-84D5-D9DD59A91D7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6" name="Line 7">
          <a:extLst>
            <a:ext uri="{FF2B5EF4-FFF2-40B4-BE49-F238E27FC236}">
              <a16:creationId xmlns:a16="http://schemas.microsoft.com/office/drawing/2014/main" id="{10610CF9-378B-4769-AFE9-288028701EF7}"/>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7" name="Line 7">
          <a:extLst>
            <a:ext uri="{FF2B5EF4-FFF2-40B4-BE49-F238E27FC236}">
              <a16:creationId xmlns:a16="http://schemas.microsoft.com/office/drawing/2014/main" id="{AB4B7F16-AC12-4510-8214-A679CEF26A7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8" name="Line 7">
          <a:extLst>
            <a:ext uri="{FF2B5EF4-FFF2-40B4-BE49-F238E27FC236}">
              <a16:creationId xmlns:a16="http://schemas.microsoft.com/office/drawing/2014/main" id="{098C925F-7D68-4014-A268-E50D3828658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59" name="Line 7">
          <a:extLst>
            <a:ext uri="{FF2B5EF4-FFF2-40B4-BE49-F238E27FC236}">
              <a16:creationId xmlns:a16="http://schemas.microsoft.com/office/drawing/2014/main" id="{144FBA8B-B943-442D-8108-0B0EEB7A3C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0" name="Line 7">
          <a:extLst>
            <a:ext uri="{FF2B5EF4-FFF2-40B4-BE49-F238E27FC236}">
              <a16:creationId xmlns:a16="http://schemas.microsoft.com/office/drawing/2014/main" id="{1546B9FD-3553-4234-9C3F-5836E4822404}"/>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1" name="Line 7">
          <a:extLst>
            <a:ext uri="{FF2B5EF4-FFF2-40B4-BE49-F238E27FC236}">
              <a16:creationId xmlns:a16="http://schemas.microsoft.com/office/drawing/2014/main" id="{C806EADD-ACF3-45F5-B538-C80CF296FB2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2" name="Line 7">
          <a:extLst>
            <a:ext uri="{FF2B5EF4-FFF2-40B4-BE49-F238E27FC236}">
              <a16:creationId xmlns:a16="http://schemas.microsoft.com/office/drawing/2014/main" id="{906A1A07-9460-45E6-B00D-8BAB0B3A88F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3" name="Line 7">
          <a:extLst>
            <a:ext uri="{FF2B5EF4-FFF2-40B4-BE49-F238E27FC236}">
              <a16:creationId xmlns:a16="http://schemas.microsoft.com/office/drawing/2014/main" id="{4305C752-4391-444D-8E9A-1E0723AC526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4" name="Line 7">
          <a:extLst>
            <a:ext uri="{FF2B5EF4-FFF2-40B4-BE49-F238E27FC236}">
              <a16:creationId xmlns:a16="http://schemas.microsoft.com/office/drawing/2014/main" id="{59A847E6-75A8-4F4A-B0AC-D2A07B7A999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5" name="Line 7">
          <a:extLst>
            <a:ext uri="{FF2B5EF4-FFF2-40B4-BE49-F238E27FC236}">
              <a16:creationId xmlns:a16="http://schemas.microsoft.com/office/drawing/2014/main" id="{E6F4E92C-1CDB-46B6-A5CE-4652C0F09B78}"/>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6" name="Line 7">
          <a:extLst>
            <a:ext uri="{FF2B5EF4-FFF2-40B4-BE49-F238E27FC236}">
              <a16:creationId xmlns:a16="http://schemas.microsoft.com/office/drawing/2014/main" id="{FE922E3E-B466-4C7E-B751-23ABA86369C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7" name="Line 7">
          <a:extLst>
            <a:ext uri="{FF2B5EF4-FFF2-40B4-BE49-F238E27FC236}">
              <a16:creationId xmlns:a16="http://schemas.microsoft.com/office/drawing/2014/main" id="{2B931C7E-EBD6-411A-BF90-B44D10528156}"/>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8" name="Line 7">
          <a:extLst>
            <a:ext uri="{FF2B5EF4-FFF2-40B4-BE49-F238E27FC236}">
              <a16:creationId xmlns:a16="http://schemas.microsoft.com/office/drawing/2014/main" id="{4BBF268D-22B6-4F41-9F9B-4FC232D33C3F}"/>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69" name="Line 7">
          <a:extLst>
            <a:ext uri="{FF2B5EF4-FFF2-40B4-BE49-F238E27FC236}">
              <a16:creationId xmlns:a16="http://schemas.microsoft.com/office/drawing/2014/main" id="{D08E82DC-60D9-4E72-ACFC-1098F8A6AB9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0" name="Line 7">
          <a:extLst>
            <a:ext uri="{FF2B5EF4-FFF2-40B4-BE49-F238E27FC236}">
              <a16:creationId xmlns:a16="http://schemas.microsoft.com/office/drawing/2014/main" id="{F8D3315F-AF18-42C4-AD20-9C34B8E4CA3A}"/>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1" name="Line 7">
          <a:extLst>
            <a:ext uri="{FF2B5EF4-FFF2-40B4-BE49-F238E27FC236}">
              <a16:creationId xmlns:a16="http://schemas.microsoft.com/office/drawing/2014/main" id="{3EC641C1-F05E-42E0-A210-8799F3745F9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2" name="Line 7">
          <a:extLst>
            <a:ext uri="{FF2B5EF4-FFF2-40B4-BE49-F238E27FC236}">
              <a16:creationId xmlns:a16="http://schemas.microsoft.com/office/drawing/2014/main" id="{1766365B-964E-4E76-BA11-097158B6D2D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3" name="Line 7">
          <a:extLst>
            <a:ext uri="{FF2B5EF4-FFF2-40B4-BE49-F238E27FC236}">
              <a16:creationId xmlns:a16="http://schemas.microsoft.com/office/drawing/2014/main" id="{48E74E41-6FB1-4A26-B69C-3DA4D9B8A331}"/>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4" name="Line 7">
          <a:extLst>
            <a:ext uri="{FF2B5EF4-FFF2-40B4-BE49-F238E27FC236}">
              <a16:creationId xmlns:a16="http://schemas.microsoft.com/office/drawing/2014/main" id="{AEE8FC6C-246F-49DE-9307-709FB3982ACC}"/>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5" name="Line 7">
          <a:extLst>
            <a:ext uri="{FF2B5EF4-FFF2-40B4-BE49-F238E27FC236}">
              <a16:creationId xmlns:a16="http://schemas.microsoft.com/office/drawing/2014/main" id="{0EE446C2-D33C-40AE-A94D-D3C02BFEDC15}"/>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6" name="Line 7">
          <a:extLst>
            <a:ext uri="{FF2B5EF4-FFF2-40B4-BE49-F238E27FC236}">
              <a16:creationId xmlns:a16="http://schemas.microsoft.com/office/drawing/2014/main" id="{540933C0-97B6-4794-803D-B19884951F3D}"/>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7" name="Line 7">
          <a:extLst>
            <a:ext uri="{FF2B5EF4-FFF2-40B4-BE49-F238E27FC236}">
              <a16:creationId xmlns:a16="http://schemas.microsoft.com/office/drawing/2014/main" id="{77CA932F-B4FB-4630-805B-2AD05472B0D3}"/>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8" name="Line 7">
          <a:extLst>
            <a:ext uri="{FF2B5EF4-FFF2-40B4-BE49-F238E27FC236}">
              <a16:creationId xmlns:a16="http://schemas.microsoft.com/office/drawing/2014/main" id="{95823510-06AF-4EFB-8525-EE384F0B7AC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79" name="Line 7">
          <a:extLst>
            <a:ext uri="{FF2B5EF4-FFF2-40B4-BE49-F238E27FC236}">
              <a16:creationId xmlns:a16="http://schemas.microsoft.com/office/drawing/2014/main" id="{7BE8FCB4-FDF8-4FB7-959E-AC6FEF6F6C7B}"/>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80" name="Line 7">
          <a:extLst>
            <a:ext uri="{FF2B5EF4-FFF2-40B4-BE49-F238E27FC236}">
              <a16:creationId xmlns:a16="http://schemas.microsoft.com/office/drawing/2014/main" id="{11D1EC9B-53D0-409C-8164-B4608B1380E0}"/>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175</xdr:row>
      <xdr:rowOff>0</xdr:rowOff>
    </xdr:from>
    <xdr:to>
      <xdr:col>3</xdr:col>
      <xdr:colOff>323850</xdr:colOff>
      <xdr:row>175</xdr:row>
      <xdr:rowOff>0</xdr:rowOff>
    </xdr:to>
    <xdr:sp macro="" textlink="">
      <xdr:nvSpPr>
        <xdr:cNvPr id="3381" name="Line 7">
          <a:extLst>
            <a:ext uri="{FF2B5EF4-FFF2-40B4-BE49-F238E27FC236}">
              <a16:creationId xmlns:a16="http://schemas.microsoft.com/office/drawing/2014/main" id="{ACC90280-954B-4C16-825A-FDD05A30BEE2}"/>
            </a:ext>
          </a:extLst>
        </xdr:cNvPr>
        <xdr:cNvSpPr>
          <a:spLocks noChangeShapeType="1"/>
        </xdr:cNvSpPr>
      </xdr:nvSpPr>
      <xdr:spPr bwMode="auto">
        <a:xfrm>
          <a:off x="876300" y="2998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2" name="Line 7">
          <a:extLst>
            <a:ext uri="{FF2B5EF4-FFF2-40B4-BE49-F238E27FC236}">
              <a16:creationId xmlns:a16="http://schemas.microsoft.com/office/drawing/2014/main" id="{3B81B3A0-6540-477B-A614-38CBAE386E8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3" name="Line 7">
          <a:extLst>
            <a:ext uri="{FF2B5EF4-FFF2-40B4-BE49-F238E27FC236}">
              <a16:creationId xmlns:a16="http://schemas.microsoft.com/office/drawing/2014/main" id="{F106F379-A5E1-4828-A045-2DEA9DBEA801}"/>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384" name="Line 7">
          <a:extLst>
            <a:ext uri="{FF2B5EF4-FFF2-40B4-BE49-F238E27FC236}">
              <a16:creationId xmlns:a16="http://schemas.microsoft.com/office/drawing/2014/main" id="{72DEF6D8-2E06-43B3-B99F-ECB47BA134F8}"/>
            </a:ext>
          </a:extLst>
        </xdr:cNvPr>
        <xdr:cNvSpPr>
          <a:spLocks noChangeShapeType="1"/>
        </xdr:cNvSpPr>
      </xdr:nvSpPr>
      <xdr:spPr bwMode="auto">
        <a:xfrm>
          <a:off x="185737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5" name="Line 7">
          <a:extLst>
            <a:ext uri="{FF2B5EF4-FFF2-40B4-BE49-F238E27FC236}">
              <a16:creationId xmlns:a16="http://schemas.microsoft.com/office/drawing/2014/main" id="{E006568B-4E76-4FCF-835D-315A80992D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6" name="Line 7">
          <a:extLst>
            <a:ext uri="{FF2B5EF4-FFF2-40B4-BE49-F238E27FC236}">
              <a16:creationId xmlns:a16="http://schemas.microsoft.com/office/drawing/2014/main" id="{B3840D14-F518-4946-8917-6D33337EE0F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7" name="Line 7">
          <a:extLst>
            <a:ext uri="{FF2B5EF4-FFF2-40B4-BE49-F238E27FC236}">
              <a16:creationId xmlns:a16="http://schemas.microsoft.com/office/drawing/2014/main" id="{61F20D05-50A6-4D7D-A238-4C82156590C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8" name="Line 7">
          <a:extLst>
            <a:ext uri="{FF2B5EF4-FFF2-40B4-BE49-F238E27FC236}">
              <a16:creationId xmlns:a16="http://schemas.microsoft.com/office/drawing/2014/main" id="{9D7CB980-7EC3-4CEC-A378-98C50DCA382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89" name="Line 7">
          <a:extLst>
            <a:ext uri="{FF2B5EF4-FFF2-40B4-BE49-F238E27FC236}">
              <a16:creationId xmlns:a16="http://schemas.microsoft.com/office/drawing/2014/main" id="{775C56F4-9B6F-48EB-AA01-CA3E740E0D3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0" name="Line 7">
          <a:extLst>
            <a:ext uri="{FF2B5EF4-FFF2-40B4-BE49-F238E27FC236}">
              <a16:creationId xmlns:a16="http://schemas.microsoft.com/office/drawing/2014/main" id="{359B294A-6DC7-4D57-B2BB-B74EE3FEFEA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1" name="Line 7">
          <a:extLst>
            <a:ext uri="{FF2B5EF4-FFF2-40B4-BE49-F238E27FC236}">
              <a16:creationId xmlns:a16="http://schemas.microsoft.com/office/drawing/2014/main" id="{B4785424-F352-4EFC-ADC2-5D5C1AFC292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2" name="Line 7">
          <a:extLst>
            <a:ext uri="{FF2B5EF4-FFF2-40B4-BE49-F238E27FC236}">
              <a16:creationId xmlns:a16="http://schemas.microsoft.com/office/drawing/2014/main" id="{6C459B6D-B586-46F4-8494-A9C87279BF8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3" name="Line 7">
          <a:extLst>
            <a:ext uri="{FF2B5EF4-FFF2-40B4-BE49-F238E27FC236}">
              <a16:creationId xmlns:a16="http://schemas.microsoft.com/office/drawing/2014/main" id="{A7BE23C8-0B76-41C2-A3AF-4B79A52ED0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4" name="Line 7">
          <a:extLst>
            <a:ext uri="{FF2B5EF4-FFF2-40B4-BE49-F238E27FC236}">
              <a16:creationId xmlns:a16="http://schemas.microsoft.com/office/drawing/2014/main" id="{9895EB4C-32DB-49C0-998B-051125C14A5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5" name="Line 7">
          <a:extLst>
            <a:ext uri="{FF2B5EF4-FFF2-40B4-BE49-F238E27FC236}">
              <a16:creationId xmlns:a16="http://schemas.microsoft.com/office/drawing/2014/main" id="{68421F41-9828-4358-BFA1-168E2691689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6" name="Line 7">
          <a:extLst>
            <a:ext uri="{FF2B5EF4-FFF2-40B4-BE49-F238E27FC236}">
              <a16:creationId xmlns:a16="http://schemas.microsoft.com/office/drawing/2014/main" id="{A594B0E0-E7C6-4910-A304-210F81ECE67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397" name="Line 7">
          <a:extLst>
            <a:ext uri="{FF2B5EF4-FFF2-40B4-BE49-F238E27FC236}">
              <a16:creationId xmlns:a16="http://schemas.microsoft.com/office/drawing/2014/main" id="{068A8446-27F8-4044-8934-B2696990088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8" name="Line 7">
          <a:extLst>
            <a:ext uri="{FF2B5EF4-FFF2-40B4-BE49-F238E27FC236}">
              <a16:creationId xmlns:a16="http://schemas.microsoft.com/office/drawing/2014/main" id="{7F05D8CA-70D6-44A5-9168-8BED049FBD0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399" name="Line 7">
          <a:extLst>
            <a:ext uri="{FF2B5EF4-FFF2-40B4-BE49-F238E27FC236}">
              <a16:creationId xmlns:a16="http://schemas.microsoft.com/office/drawing/2014/main" id="{4AE6E16D-AE11-4C4D-9C63-813045ACFAD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0" name="Line 7">
          <a:extLst>
            <a:ext uri="{FF2B5EF4-FFF2-40B4-BE49-F238E27FC236}">
              <a16:creationId xmlns:a16="http://schemas.microsoft.com/office/drawing/2014/main" id="{E7078B1F-815F-4DB3-8B16-F43BCBF7565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1" name="Line 7">
          <a:extLst>
            <a:ext uri="{FF2B5EF4-FFF2-40B4-BE49-F238E27FC236}">
              <a16:creationId xmlns:a16="http://schemas.microsoft.com/office/drawing/2014/main" id="{78665C84-BC40-4F78-B531-AA2DC2AF0C7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2" name="Line 7">
          <a:extLst>
            <a:ext uri="{FF2B5EF4-FFF2-40B4-BE49-F238E27FC236}">
              <a16:creationId xmlns:a16="http://schemas.microsoft.com/office/drawing/2014/main" id="{39DF6832-6E96-46A6-A101-2D88576251A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3" name="Line 7">
          <a:extLst>
            <a:ext uri="{FF2B5EF4-FFF2-40B4-BE49-F238E27FC236}">
              <a16:creationId xmlns:a16="http://schemas.microsoft.com/office/drawing/2014/main" id="{FCBFB6DB-51D9-4FF6-90CD-F9FCC1D4976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4" name="Line 7">
          <a:extLst>
            <a:ext uri="{FF2B5EF4-FFF2-40B4-BE49-F238E27FC236}">
              <a16:creationId xmlns:a16="http://schemas.microsoft.com/office/drawing/2014/main" id="{7BD2F8CD-33B2-44A2-942E-0B0CC3DB39A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5" name="Line 7">
          <a:extLst>
            <a:ext uri="{FF2B5EF4-FFF2-40B4-BE49-F238E27FC236}">
              <a16:creationId xmlns:a16="http://schemas.microsoft.com/office/drawing/2014/main" id="{E5F042DB-D84A-447B-A7C9-6F8167C0419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6" name="Line 7">
          <a:extLst>
            <a:ext uri="{FF2B5EF4-FFF2-40B4-BE49-F238E27FC236}">
              <a16:creationId xmlns:a16="http://schemas.microsoft.com/office/drawing/2014/main" id="{F6519CB8-6363-4EDB-9571-8EBF74A7481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7" name="Line 7">
          <a:extLst>
            <a:ext uri="{FF2B5EF4-FFF2-40B4-BE49-F238E27FC236}">
              <a16:creationId xmlns:a16="http://schemas.microsoft.com/office/drawing/2014/main" id="{868D088D-8C2C-4732-9999-859AB62690B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8" name="Line 7">
          <a:extLst>
            <a:ext uri="{FF2B5EF4-FFF2-40B4-BE49-F238E27FC236}">
              <a16:creationId xmlns:a16="http://schemas.microsoft.com/office/drawing/2014/main" id="{EBC80A01-DF98-44D5-80AD-8CDACE7A294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09" name="Line 7">
          <a:extLst>
            <a:ext uri="{FF2B5EF4-FFF2-40B4-BE49-F238E27FC236}">
              <a16:creationId xmlns:a16="http://schemas.microsoft.com/office/drawing/2014/main" id="{B3FF2022-B35F-4295-83DD-393A3A086DD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0" name="Line 7">
          <a:extLst>
            <a:ext uri="{FF2B5EF4-FFF2-40B4-BE49-F238E27FC236}">
              <a16:creationId xmlns:a16="http://schemas.microsoft.com/office/drawing/2014/main" id="{98F06B0C-5DFC-417E-92BE-EB7FC318E84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1" name="Line 7">
          <a:extLst>
            <a:ext uri="{FF2B5EF4-FFF2-40B4-BE49-F238E27FC236}">
              <a16:creationId xmlns:a16="http://schemas.microsoft.com/office/drawing/2014/main" id="{DF88DF49-DAB2-43D0-8BD1-FD3AAACC8F8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2" name="Line 7">
          <a:extLst>
            <a:ext uri="{FF2B5EF4-FFF2-40B4-BE49-F238E27FC236}">
              <a16:creationId xmlns:a16="http://schemas.microsoft.com/office/drawing/2014/main" id="{A5778CA0-79E1-4C5C-B064-A147E649734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3" name="Line 7">
          <a:extLst>
            <a:ext uri="{FF2B5EF4-FFF2-40B4-BE49-F238E27FC236}">
              <a16:creationId xmlns:a16="http://schemas.microsoft.com/office/drawing/2014/main" id="{88DD5B19-B124-4ED2-8C50-3B621650F7E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4" name="Line 7">
          <a:extLst>
            <a:ext uri="{FF2B5EF4-FFF2-40B4-BE49-F238E27FC236}">
              <a16:creationId xmlns:a16="http://schemas.microsoft.com/office/drawing/2014/main" id="{71EC63AC-F88F-40D1-A586-92879F8EB1F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5" name="Line 7">
          <a:extLst>
            <a:ext uri="{FF2B5EF4-FFF2-40B4-BE49-F238E27FC236}">
              <a16:creationId xmlns:a16="http://schemas.microsoft.com/office/drawing/2014/main" id="{837823CB-4AFA-4EB7-A559-1807C9DF2EB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6" name="Line 7">
          <a:extLst>
            <a:ext uri="{FF2B5EF4-FFF2-40B4-BE49-F238E27FC236}">
              <a16:creationId xmlns:a16="http://schemas.microsoft.com/office/drawing/2014/main" id="{FAD39699-F4E5-43DB-AEED-0B720BB9AE1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7" name="Line 7">
          <a:extLst>
            <a:ext uri="{FF2B5EF4-FFF2-40B4-BE49-F238E27FC236}">
              <a16:creationId xmlns:a16="http://schemas.microsoft.com/office/drawing/2014/main" id="{68D12EF7-7007-4EE8-BA7D-0C907E9EF06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8" name="Line 7">
          <a:extLst>
            <a:ext uri="{FF2B5EF4-FFF2-40B4-BE49-F238E27FC236}">
              <a16:creationId xmlns:a16="http://schemas.microsoft.com/office/drawing/2014/main" id="{497B3A3A-580E-47F1-AF72-CF69B386D96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19" name="Line 7">
          <a:extLst>
            <a:ext uri="{FF2B5EF4-FFF2-40B4-BE49-F238E27FC236}">
              <a16:creationId xmlns:a16="http://schemas.microsoft.com/office/drawing/2014/main" id="{1251FBEB-8088-43C3-8845-ABED95FB619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0" name="Line 7">
          <a:extLst>
            <a:ext uri="{FF2B5EF4-FFF2-40B4-BE49-F238E27FC236}">
              <a16:creationId xmlns:a16="http://schemas.microsoft.com/office/drawing/2014/main" id="{07546B32-C311-452E-A659-419351A081F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1" name="Line 7">
          <a:extLst>
            <a:ext uri="{FF2B5EF4-FFF2-40B4-BE49-F238E27FC236}">
              <a16:creationId xmlns:a16="http://schemas.microsoft.com/office/drawing/2014/main" id="{D9D9F066-5AC4-4E05-8690-F5A514598B45}"/>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2" name="Line 7">
          <a:extLst>
            <a:ext uri="{FF2B5EF4-FFF2-40B4-BE49-F238E27FC236}">
              <a16:creationId xmlns:a16="http://schemas.microsoft.com/office/drawing/2014/main" id="{7A40DF3B-5ED1-40D0-AE8C-74378CF8A06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3" name="Line 7">
          <a:extLst>
            <a:ext uri="{FF2B5EF4-FFF2-40B4-BE49-F238E27FC236}">
              <a16:creationId xmlns:a16="http://schemas.microsoft.com/office/drawing/2014/main" id="{9D726C82-F1FD-43C4-8DE9-70F3E550D30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4" name="Line 7">
          <a:extLst>
            <a:ext uri="{FF2B5EF4-FFF2-40B4-BE49-F238E27FC236}">
              <a16:creationId xmlns:a16="http://schemas.microsoft.com/office/drawing/2014/main" id="{43BF8A39-9117-477C-9306-97EE5ABA434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5" name="Line 7">
          <a:extLst>
            <a:ext uri="{FF2B5EF4-FFF2-40B4-BE49-F238E27FC236}">
              <a16:creationId xmlns:a16="http://schemas.microsoft.com/office/drawing/2014/main" id="{9722A97F-FCFF-48F7-BCF4-96DCEA8A3DF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6" name="Line 7">
          <a:extLst>
            <a:ext uri="{FF2B5EF4-FFF2-40B4-BE49-F238E27FC236}">
              <a16:creationId xmlns:a16="http://schemas.microsoft.com/office/drawing/2014/main" id="{C4DD10AA-993C-43F4-B71B-9881F68A2D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7" name="Line 7">
          <a:extLst>
            <a:ext uri="{FF2B5EF4-FFF2-40B4-BE49-F238E27FC236}">
              <a16:creationId xmlns:a16="http://schemas.microsoft.com/office/drawing/2014/main" id="{823321B3-0C71-429C-AA85-D36E45994BC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8" name="Line 7">
          <a:extLst>
            <a:ext uri="{FF2B5EF4-FFF2-40B4-BE49-F238E27FC236}">
              <a16:creationId xmlns:a16="http://schemas.microsoft.com/office/drawing/2014/main" id="{BE059749-1989-4916-8B25-CDE2CF757BB7}"/>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29" name="Line 7">
          <a:extLst>
            <a:ext uri="{FF2B5EF4-FFF2-40B4-BE49-F238E27FC236}">
              <a16:creationId xmlns:a16="http://schemas.microsoft.com/office/drawing/2014/main" id="{6A6EE3AE-26FD-4410-B04D-181617A03849}"/>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0" name="Line 7">
          <a:extLst>
            <a:ext uri="{FF2B5EF4-FFF2-40B4-BE49-F238E27FC236}">
              <a16:creationId xmlns:a16="http://schemas.microsoft.com/office/drawing/2014/main" id="{4C54E3D6-CE11-4A46-AAC2-A0F4F875ECB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1" name="Line 7">
          <a:extLst>
            <a:ext uri="{FF2B5EF4-FFF2-40B4-BE49-F238E27FC236}">
              <a16:creationId xmlns:a16="http://schemas.microsoft.com/office/drawing/2014/main" id="{55C159AA-F8B4-4A2B-9812-5152A542A64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2" name="Line 7">
          <a:extLst>
            <a:ext uri="{FF2B5EF4-FFF2-40B4-BE49-F238E27FC236}">
              <a16:creationId xmlns:a16="http://schemas.microsoft.com/office/drawing/2014/main" id="{1A816E9B-2BF1-44CD-9C5F-09C942FECF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3" name="Line 7">
          <a:extLst>
            <a:ext uri="{FF2B5EF4-FFF2-40B4-BE49-F238E27FC236}">
              <a16:creationId xmlns:a16="http://schemas.microsoft.com/office/drawing/2014/main" id="{55426BF0-4BFC-434B-AB03-C4946D394C1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4" name="Line 7">
          <a:extLst>
            <a:ext uri="{FF2B5EF4-FFF2-40B4-BE49-F238E27FC236}">
              <a16:creationId xmlns:a16="http://schemas.microsoft.com/office/drawing/2014/main" id="{E9F23B9F-7075-4012-B525-0288368B47F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5" name="Line 7">
          <a:extLst>
            <a:ext uri="{FF2B5EF4-FFF2-40B4-BE49-F238E27FC236}">
              <a16:creationId xmlns:a16="http://schemas.microsoft.com/office/drawing/2014/main" id="{78CFE2C2-CE78-4F9E-A46B-88AA409DDEF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6" name="Line 7">
          <a:extLst>
            <a:ext uri="{FF2B5EF4-FFF2-40B4-BE49-F238E27FC236}">
              <a16:creationId xmlns:a16="http://schemas.microsoft.com/office/drawing/2014/main" id="{99BA34DA-878C-4F82-AF27-700828552C4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7" name="Line 7">
          <a:extLst>
            <a:ext uri="{FF2B5EF4-FFF2-40B4-BE49-F238E27FC236}">
              <a16:creationId xmlns:a16="http://schemas.microsoft.com/office/drawing/2014/main" id="{7DD0E530-B934-42AF-A1C0-79A6077D107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8" name="Line 7">
          <a:extLst>
            <a:ext uri="{FF2B5EF4-FFF2-40B4-BE49-F238E27FC236}">
              <a16:creationId xmlns:a16="http://schemas.microsoft.com/office/drawing/2014/main" id="{9D374951-6CE7-4B37-871B-5358ECA5B0B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39" name="Line 7">
          <a:extLst>
            <a:ext uri="{FF2B5EF4-FFF2-40B4-BE49-F238E27FC236}">
              <a16:creationId xmlns:a16="http://schemas.microsoft.com/office/drawing/2014/main" id="{5F3BF8E8-926B-45BD-A8CE-5577EFC592C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0" name="Line 7">
          <a:extLst>
            <a:ext uri="{FF2B5EF4-FFF2-40B4-BE49-F238E27FC236}">
              <a16:creationId xmlns:a16="http://schemas.microsoft.com/office/drawing/2014/main" id="{D292EF66-4A48-4A72-A055-AA67133D6EE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1" name="Line 7">
          <a:extLst>
            <a:ext uri="{FF2B5EF4-FFF2-40B4-BE49-F238E27FC236}">
              <a16:creationId xmlns:a16="http://schemas.microsoft.com/office/drawing/2014/main" id="{D2ED9776-BCDA-4EEF-8044-73337EB3E80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2" name="Line 7">
          <a:extLst>
            <a:ext uri="{FF2B5EF4-FFF2-40B4-BE49-F238E27FC236}">
              <a16:creationId xmlns:a16="http://schemas.microsoft.com/office/drawing/2014/main" id="{932588A4-3DB0-4F9E-866A-38D25B0BB15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3" name="Line 7">
          <a:extLst>
            <a:ext uri="{FF2B5EF4-FFF2-40B4-BE49-F238E27FC236}">
              <a16:creationId xmlns:a16="http://schemas.microsoft.com/office/drawing/2014/main" id="{C1D2BA98-3C16-4829-815A-11E09CF30124}"/>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4" name="Line 7">
          <a:extLst>
            <a:ext uri="{FF2B5EF4-FFF2-40B4-BE49-F238E27FC236}">
              <a16:creationId xmlns:a16="http://schemas.microsoft.com/office/drawing/2014/main" id="{FB8DDF1E-6811-4E1F-A764-82DEE884A3C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5" name="Line 7">
          <a:extLst>
            <a:ext uri="{FF2B5EF4-FFF2-40B4-BE49-F238E27FC236}">
              <a16:creationId xmlns:a16="http://schemas.microsoft.com/office/drawing/2014/main" id="{F0041F0D-BB07-46CF-B289-9B5F138B7A9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6" name="Line 7">
          <a:extLst>
            <a:ext uri="{FF2B5EF4-FFF2-40B4-BE49-F238E27FC236}">
              <a16:creationId xmlns:a16="http://schemas.microsoft.com/office/drawing/2014/main" id="{C9D27738-6E9F-47BE-9095-FAD3D60473F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7" name="Line 7">
          <a:extLst>
            <a:ext uri="{FF2B5EF4-FFF2-40B4-BE49-F238E27FC236}">
              <a16:creationId xmlns:a16="http://schemas.microsoft.com/office/drawing/2014/main" id="{24243A4F-9CC2-43ED-A4E6-BAD174C71B9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8" name="Line 7">
          <a:extLst>
            <a:ext uri="{FF2B5EF4-FFF2-40B4-BE49-F238E27FC236}">
              <a16:creationId xmlns:a16="http://schemas.microsoft.com/office/drawing/2014/main" id="{7DE09245-3696-4F06-A91A-FAC807492EE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49" name="Line 7">
          <a:extLst>
            <a:ext uri="{FF2B5EF4-FFF2-40B4-BE49-F238E27FC236}">
              <a16:creationId xmlns:a16="http://schemas.microsoft.com/office/drawing/2014/main" id="{55422912-3B7F-4DC2-9A51-DB780018612F}"/>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0" name="Line 7">
          <a:extLst>
            <a:ext uri="{FF2B5EF4-FFF2-40B4-BE49-F238E27FC236}">
              <a16:creationId xmlns:a16="http://schemas.microsoft.com/office/drawing/2014/main" id="{80472CFA-71F8-41A5-89A0-C7F68947282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1" name="Line 7">
          <a:extLst>
            <a:ext uri="{FF2B5EF4-FFF2-40B4-BE49-F238E27FC236}">
              <a16:creationId xmlns:a16="http://schemas.microsoft.com/office/drawing/2014/main" id="{D137F180-078F-4D79-81B2-1A7EA3FECE4A}"/>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2" name="Line 7">
          <a:extLst>
            <a:ext uri="{FF2B5EF4-FFF2-40B4-BE49-F238E27FC236}">
              <a16:creationId xmlns:a16="http://schemas.microsoft.com/office/drawing/2014/main" id="{C07959AC-1A1A-434C-A424-82EECE152E8E}"/>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3" name="Line 7">
          <a:extLst>
            <a:ext uri="{FF2B5EF4-FFF2-40B4-BE49-F238E27FC236}">
              <a16:creationId xmlns:a16="http://schemas.microsoft.com/office/drawing/2014/main" id="{CC4A6F62-437A-49BA-A207-9666486670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4" name="Line 7">
          <a:extLst>
            <a:ext uri="{FF2B5EF4-FFF2-40B4-BE49-F238E27FC236}">
              <a16:creationId xmlns:a16="http://schemas.microsoft.com/office/drawing/2014/main" id="{74311208-B277-4C6C-9C29-8DB44B076F3F}"/>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5" name="Line 7">
          <a:extLst>
            <a:ext uri="{FF2B5EF4-FFF2-40B4-BE49-F238E27FC236}">
              <a16:creationId xmlns:a16="http://schemas.microsoft.com/office/drawing/2014/main" id="{07AF6F32-8778-4C39-91BF-B0B1FE9669C3}"/>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6" name="Line 7">
          <a:extLst>
            <a:ext uri="{FF2B5EF4-FFF2-40B4-BE49-F238E27FC236}">
              <a16:creationId xmlns:a16="http://schemas.microsoft.com/office/drawing/2014/main" id="{35478119-14C1-428C-BA31-532CDA65927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57" name="Line 7">
          <a:extLst>
            <a:ext uri="{FF2B5EF4-FFF2-40B4-BE49-F238E27FC236}">
              <a16:creationId xmlns:a16="http://schemas.microsoft.com/office/drawing/2014/main" id="{FE4AEC9D-A2C0-4F60-A945-EFB85AD32779}"/>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8" name="Line 7">
          <a:extLst>
            <a:ext uri="{FF2B5EF4-FFF2-40B4-BE49-F238E27FC236}">
              <a16:creationId xmlns:a16="http://schemas.microsoft.com/office/drawing/2014/main" id="{6295F067-830F-456D-9FB4-94399540BB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59" name="Line 7">
          <a:extLst>
            <a:ext uri="{FF2B5EF4-FFF2-40B4-BE49-F238E27FC236}">
              <a16:creationId xmlns:a16="http://schemas.microsoft.com/office/drawing/2014/main" id="{92E1F25E-A878-4452-8FCD-B454D89F519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0" name="Line 7">
          <a:extLst>
            <a:ext uri="{FF2B5EF4-FFF2-40B4-BE49-F238E27FC236}">
              <a16:creationId xmlns:a16="http://schemas.microsoft.com/office/drawing/2014/main" id="{869720F5-66C4-4D87-8089-F349DB4B28D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1" name="Line 7">
          <a:extLst>
            <a:ext uri="{FF2B5EF4-FFF2-40B4-BE49-F238E27FC236}">
              <a16:creationId xmlns:a16="http://schemas.microsoft.com/office/drawing/2014/main" id="{A1E065FE-5A0C-4449-A68E-B22CFC1F4F7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2" name="Line 7">
          <a:extLst>
            <a:ext uri="{FF2B5EF4-FFF2-40B4-BE49-F238E27FC236}">
              <a16:creationId xmlns:a16="http://schemas.microsoft.com/office/drawing/2014/main" id="{3CD45833-42E7-4FB7-BC7E-EB99A6C36A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3" name="Line 7">
          <a:extLst>
            <a:ext uri="{FF2B5EF4-FFF2-40B4-BE49-F238E27FC236}">
              <a16:creationId xmlns:a16="http://schemas.microsoft.com/office/drawing/2014/main" id="{75D63598-157F-4147-B15D-F69D5760321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4" name="Line 7">
          <a:extLst>
            <a:ext uri="{FF2B5EF4-FFF2-40B4-BE49-F238E27FC236}">
              <a16:creationId xmlns:a16="http://schemas.microsoft.com/office/drawing/2014/main" id="{4C892967-E6C2-4095-AC8B-D1AE0E8F87E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5" name="Line 7">
          <a:extLst>
            <a:ext uri="{FF2B5EF4-FFF2-40B4-BE49-F238E27FC236}">
              <a16:creationId xmlns:a16="http://schemas.microsoft.com/office/drawing/2014/main" id="{35881F58-F3F9-4ED4-98C4-705ECD92241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6" name="Line 7">
          <a:extLst>
            <a:ext uri="{FF2B5EF4-FFF2-40B4-BE49-F238E27FC236}">
              <a16:creationId xmlns:a16="http://schemas.microsoft.com/office/drawing/2014/main" id="{5C0646CC-213F-4A60-8761-091ACC76E300}"/>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7" name="Line 7">
          <a:extLst>
            <a:ext uri="{FF2B5EF4-FFF2-40B4-BE49-F238E27FC236}">
              <a16:creationId xmlns:a16="http://schemas.microsoft.com/office/drawing/2014/main" id="{00A8B989-C8BD-4A75-A522-7A350FE9CA36}"/>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68" name="Line 7">
          <a:extLst>
            <a:ext uri="{FF2B5EF4-FFF2-40B4-BE49-F238E27FC236}">
              <a16:creationId xmlns:a16="http://schemas.microsoft.com/office/drawing/2014/main" id="{1EF98221-0690-44B5-ABA8-D5CA39A2836B}"/>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69" name="Line 7">
          <a:extLst>
            <a:ext uri="{FF2B5EF4-FFF2-40B4-BE49-F238E27FC236}">
              <a16:creationId xmlns:a16="http://schemas.microsoft.com/office/drawing/2014/main" id="{FCC06808-D82E-448B-AD4C-8F2A9444B7F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0" name="Line 7">
          <a:extLst>
            <a:ext uri="{FF2B5EF4-FFF2-40B4-BE49-F238E27FC236}">
              <a16:creationId xmlns:a16="http://schemas.microsoft.com/office/drawing/2014/main" id="{36D62FE0-EDB1-489F-AAE6-5DF31D2F2FD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1" name="Line 7">
          <a:extLst>
            <a:ext uri="{FF2B5EF4-FFF2-40B4-BE49-F238E27FC236}">
              <a16:creationId xmlns:a16="http://schemas.microsoft.com/office/drawing/2014/main" id="{2F6834AC-76E3-4F80-BF4A-A6153B4895F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2" name="Line 7">
          <a:extLst>
            <a:ext uri="{FF2B5EF4-FFF2-40B4-BE49-F238E27FC236}">
              <a16:creationId xmlns:a16="http://schemas.microsoft.com/office/drawing/2014/main" id="{0C9B20BC-8B61-4D45-90A0-5A2DFAAFA7C1}"/>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3" name="Line 7">
          <a:extLst>
            <a:ext uri="{FF2B5EF4-FFF2-40B4-BE49-F238E27FC236}">
              <a16:creationId xmlns:a16="http://schemas.microsoft.com/office/drawing/2014/main" id="{EFCBAF5B-B62F-4FFA-9850-3414C4232968}"/>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4" name="Line 7">
          <a:extLst>
            <a:ext uri="{FF2B5EF4-FFF2-40B4-BE49-F238E27FC236}">
              <a16:creationId xmlns:a16="http://schemas.microsoft.com/office/drawing/2014/main" id="{31824C69-A0B2-476A-A9B0-00250DD8176D}"/>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5" name="Line 7">
          <a:extLst>
            <a:ext uri="{FF2B5EF4-FFF2-40B4-BE49-F238E27FC236}">
              <a16:creationId xmlns:a16="http://schemas.microsoft.com/office/drawing/2014/main" id="{9C5EF32E-108D-47FD-BB35-B7AB24E5BA7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6" name="Line 7">
          <a:extLst>
            <a:ext uri="{FF2B5EF4-FFF2-40B4-BE49-F238E27FC236}">
              <a16:creationId xmlns:a16="http://schemas.microsoft.com/office/drawing/2014/main" id="{82C8EEFD-36CF-4328-ADB6-3C7EAD9A8B0C}"/>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477" name="Line 7">
          <a:extLst>
            <a:ext uri="{FF2B5EF4-FFF2-40B4-BE49-F238E27FC236}">
              <a16:creationId xmlns:a16="http://schemas.microsoft.com/office/drawing/2014/main" id="{F4AF5CE4-93B1-44F9-BF0D-37EED68BCF22}"/>
            </a:ext>
          </a:extLst>
        </xdr:cNvPr>
        <xdr:cNvSpPr>
          <a:spLocks noChangeShapeType="1"/>
        </xdr:cNvSpPr>
      </xdr:nvSpPr>
      <xdr:spPr bwMode="auto">
        <a:xfrm>
          <a:off x="18573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8" name="Line 7">
          <a:extLst>
            <a:ext uri="{FF2B5EF4-FFF2-40B4-BE49-F238E27FC236}">
              <a16:creationId xmlns:a16="http://schemas.microsoft.com/office/drawing/2014/main" id="{126398B6-E6A4-42A5-97E2-534023E1EB2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79" name="Line 7">
          <a:extLst>
            <a:ext uri="{FF2B5EF4-FFF2-40B4-BE49-F238E27FC236}">
              <a16:creationId xmlns:a16="http://schemas.microsoft.com/office/drawing/2014/main" id="{404FDB00-91F8-471D-A838-90B345A0A66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0" name="Line 7">
          <a:extLst>
            <a:ext uri="{FF2B5EF4-FFF2-40B4-BE49-F238E27FC236}">
              <a16:creationId xmlns:a16="http://schemas.microsoft.com/office/drawing/2014/main" id="{A1F40A38-850A-43A5-AB25-C0B6FA5B99F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1" name="Line 7">
          <a:extLst>
            <a:ext uri="{FF2B5EF4-FFF2-40B4-BE49-F238E27FC236}">
              <a16:creationId xmlns:a16="http://schemas.microsoft.com/office/drawing/2014/main" id="{FD9B76EA-871D-418C-9C62-D0A6DC53A71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2" name="Line 7">
          <a:extLst>
            <a:ext uri="{FF2B5EF4-FFF2-40B4-BE49-F238E27FC236}">
              <a16:creationId xmlns:a16="http://schemas.microsoft.com/office/drawing/2014/main" id="{36BC8D2D-0022-4AAE-8ABE-BF4C54428ED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3" name="Line 7">
          <a:extLst>
            <a:ext uri="{FF2B5EF4-FFF2-40B4-BE49-F238E27FC236}">
              <a16:creationId xmlns:a16="http://schemas.microsoft.com/office/drawing/2014/main" id="{A23F269B-FBC9-4AF4-A0B7-310F8F1761A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4" name="Line 7">
          <a:extLst>
            <a:ext uri="{FF2B5EF4-FFF2-40B4-BE49-F238E27FC236}">
              <a16:creationId xmlns:a16="http://schemas.microsoft.com/office/drawing/2014/main" id="{8D601356-AFCC-42E0-86B1-CBC766113A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5" name="Line 7">
          <a:extLst>
            <a:ext uri="{FF2B5EF4-FFF2-40B4-BE49-F238E27FC236}">
              <a16:creationId xmlns:a16="http://schemas.microsoft.com/office/drawing/2014/main" id="{E175FA73-A0D2-4230-BDF6-8ABE8E47AF5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6" name="Line 7">
          <a:extLst>
            <a:ext uri="{FF2B5EF4-FFF2-40B4-BE49-F238E27FC236}">
              <a16:creationId xmlns:a16="http://schemas.microsoft.com/office/drawing/2014/main" id="{36566FE9-D210-4625-AB2E-46E0AB49112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7" name="Line 7">
          <a:extLst>
            <a:ext uri="{FF2B5EF4-FFF2-40B4-BE49-F238E27FC236}">
              <a16:creationId xmlns:a16="http://schemas.microsoft.com/office/drawing/2014/main" id="{7268D98D-3E88-4019-8378-D2664864F9F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8" name="Line 7">
          <a:extLst>
            <a:ext uri="{FF2B5EF4-FFF2-40B4-BE49-F238E27FC236}">
              <a16:creationId xmlns:a16="http://schemas.microsoft.com/office/drawing/2014/main" id="{84FADB02-3856-46BB-A250-1B4DCA1666D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89" name="Line 7">
          <a:extLst>
            <a:ext uri="{FF2B5EF4-FFF2-40B4-BE49-F238E27FC236}">
              <a16:creationId xmlns:a16="http://schemas.microsoft.com/office/drawing/2014/main" id="{E8FF4A07-E7F6-491C-81B8-37CB738315D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0" name="Line 7">
          <a:extLst>
            <a:ext uri="{FF2B5EF4-FFF2-40B4-BE49-F238E27FC236}">
              <a16:creationId xmlns:a16="http://schemas.microsoft.com/office/drawing/2014/main" id="{48CF89A2-CCC0-49FF-AF6C-31013AEEBCB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1" name="Line 7">
          <a:extLst>
            <a:ext uri="{FF2B5EF4-FFF2-40B4-BE49-F238E27FC236}">
              <a16:creationId xmlns:a16="http://schemas.microsoft.com/office/drawing/2014/main" id="{BC69FD44-4999-4B46-B296-5EC6FD46631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2" name="Line 7">
          <a:extLst>
            <a:ext uri="{FF2B5EF4-FFF2-40B4-BE49-F238E27FC236}">
              <a16:creationId xmlns:a16="http://schemas.microsoft.com/office/drawing/2014/main" id="{8904F24A-96A9-4B93-9FA9-5F4992C2171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3" name="Line 7">
          <a:extLst>
            <a:ext uri="{FF2B5EF4-FFF2-40B4-BE49-F238E27FC236}">
              <a16:creationId xmlns:a16="http://schemas.microsoft.com/office/drawing/2014/main" id="{B97A1A29-9F80-4860-ADF0-DD18349D137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4" name="Line 7">
          <a:extLst>
            <a:ext uri="{FF2B5EF4-FFF2-40B4-BE49-F238E27FC236}">
              <a16:creationId xmlns:a16="http://schemas.microsoft.com/office/drawing/2014/main" id="{901EECCD-ECC2-44D5-BFA9-DD3C81ACBFC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5" name="Line 7">
          <a:extLst>
            <a:ext uri="{FF2B5EF4-FFF2-40B4-BE49-F238E27FC236}">
              <a16:creationId xmlns:a16="http://schemas.microsoft.com/office/drawing/2014/main" id="{74979C4A-BD2C-4858-97B2-6608264873C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6" name="Line 7">
          <a:extLst>
            <a:ext uri="{FF2B5EF4-FFF2-40B4-BE49-F238E27FC236}">
              <a16:creationId xmlns:a16="http://schemas.microsoft.com/office/drawing/2014/main" id="{C1B270F5-F272-4A36-8A81-4D9B6CC5075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7" name="Line 7">
          <a:extLst>
            <a:ext uri="{FF2B5EF4-FFF2-40B4-BE49-F238E27FC236}">
              <a16:creationId xmlns:a16="http://schemas.microsoft.com/office/drawing/2014/main" id="{6C072D3F-D5FA-4FA3-A1D7-6090BB6694A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8" name="Line 7">
          <a:extLst>
            <a:ext uri="{FF2B5EF4-FFF2-40B4-BE49-F238E27FC236}">
              <a16:creationId xmlns:a16="http://schemas.microsoft.com/office/drawing/2014/main" id="{797FD53D-3757-4058-BF6D-8C80339DCC7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499" name="Line 7">
          <a:extLst>
            <a:ext uri="{FF2B5EF4-FFF2-40B4-BE49-F238E27FC236}">
              <a16:creationId xmlns:a16="http://schemas.microsoft.com/office/drawing/2014/main" id="{DFA993B2-B901-4ED2-9661-E28EADD22EC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0" name="Line 7">
          <a:extLst>
            <a:ext uri="{FF2B5EF4-FFF2-40B4-BE49-F238E27FC236}">
              <a16:creationId xmlns:a16="http://schemas.microsoft.com/office/drawing/2014/main" id="{EE57C718-41A9-4D07-91C0-C7C35C1E3A5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1" name="Line 7">
          <a:extLst>
            <a:ext uri="{FF2B5EF4-FFF2-40B4-BE49-F238E27FC236}">
              <a16:creationId xmlns:a16="http://schemas.microsoft.com/office/drawing/2014/main" id="{D34C9C16-FC47-4537-AC7F-6FA15BEE8B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2" name="Line 7">
          <a:extLst>
            <a:ext uri="{FF2B5EF4-FFF2-40B4-BE49-F238E27FC236}">
              <a16:creationId xmlns:a16="http://schemas.microsoft.com/office/drawing/2014/main" id="{79E07A20-415E-4623-B792-3488C31699D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3" name="Line 7">
          <a:extLst>
            <a:ext uri="{FF2B5EF4-FFF2-40B4-BE49-F238E27FC236}">
              <a16:creationId xmlns:a16="http://schemas.microsoft.com/office/drawing/2014/main" id="{C6A9A42A-7F39-4328-ADFF-FE0CA2343DE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4" name="Line 7">
          <a:extLst>
            <a:ext uri="{FF2B5EF4-FFF2-40B4-BE49-F238E27FC236}">
              <a16:creationId xmlns:a16="http://schemas.microsoft.com/office/drawing/2014/main" id="{2D5490E0-ACC3-45D5-B59A-31FFB8C4243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5" name="Line 7">
          <a:extLst>
            <a:ext uri="{FF2B5EF4-FFF2-40B4-BE49-F238E27FC236}">
              <a16:creationId xmlns:a16="http://schemas.microsoft.com/office/drawing/2014/main" id="{E014351B-19F3-4A78-AE99-34E86440D23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6" name="Line 7">
          <a:extLst>
            <a:ext uri="{FF2B5EF4-FFF2-40B4-BE49-F238E27FC236}">
              <a16:creationId xmlns:a16="http://schemas.microsoft.com/office/drawing/2014/main" id="{44669057-4896-4B9E-881A-A2F277F3598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7" name="Line 7">
          <a:extLst>
            <a:ext uri="{FF2B5EF4-FFF2-40B4-BE49-F238E27FC236}">
              <a16:creationId xmlns:a16="http://schemas.microsoft.com/office/drawing/2014/main" id="{54B270A6-B779-44E2-B903-25F97DF914C7}"/>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8" name="Line 7">
          <a:extLst>
            <a:ext uri="{FF2B5EF4-FFF2-40B4-BE49-F238E27FC236}">
              <a16:creationId xmlns:a16="http://schemas.microsoft.com/office/drawing/2014/main" id="{54651FE2-2173-405F-ACD5-1BEDC21BECB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09" name="Line 7">
          <a:extLst>
            <a:ext uri="{FF2B5EF4-FFF2-40B4-BE49-F238E27FC236}">
              <a16:creationId xmlns:a16="http://schemas.microsoft.com/office/drawing/2014/main" id="{75E94940-8729-4FA3-B95B-293441119F6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0" name="Line 7">
          <a:extLst>
            <a:ext uri="{FF2B5EF4-FFF2-40B4-BE49-F238E27FC236}">
              <a16:creationId xmlns:a16="http://schemas.microsoft.com/office/drawing/2014/main" id="{06B6BC88-6F57-447B-BC21-BB475B9F227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1" name="Line 7">
          <a:extLst>
            <a:ext uri="{FF2B5EF4-FFF2-40B4-BE49-F238E27FC236}">
              <a16:creationId xmlns:a16="http://schemas.microsoft.com/office/drawing/2014/main" id="{2EF638EA-F928-471A-8B52-E9CD72C20E7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2" name="Line 7">
          <a:extLst>
            <a:ext uri="{FF2B5EF4-FFF2-40B4-BE49-F238E27FC236}">
              <a16:creationId xmlns:a16="http://schemas.microsoft.com/office/drawing/2014/main" id="{CA052454-17DB-4D8F-ADDE-12EA6F1D3DE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3" name="Line 7">
          <a:extLst>
            <a:ext uri="{FF2B5EF4-FFF2-40B4-BE49-F238E27FC236}">
              <a16:creationId xmlns:a16="http://schemas.microsoft.com/office/drawing/2014/main" id="{8F02FA36-4DB7-443B-BDEE-D6C2855163C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4" name="Line 7">
          <a:extLst>
            <a:ext uri="{FF2B5EF4-FFF2-40B4-BE49-F238E27FC236}">
              <a16:creationId xmlns:a16="http://schemas.microsoft.com/office/drawing/2014/main" id="{00C531F4-F637-40DE-9CFF-632E495E808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5" name="Line 7">
          <a:extLst>
            <a:ext uri="{FF2B5EF4-FFF2-40B4-BE49-F238E27FC236}">
              <a16:creationId xmlns:a16="http://schemas.microsoft.com/office/drawing/2014/main" id="{60661523-98F4-4482-B44E-3075EDE3C35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6" name="Line 7">
          <a:extLst>
            <a:ext uri="{FF2B5EF4-FFF2-40B4-BE49-F238E27FC236}">
              <a16:creationId xmlns:a16="http://schemas.microsoft.com/office/drawing/2014/main" id="{7D61DF88-7B9A-4F23-B4D7-6F0DDB78D25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7" name="Line 7">
          <a:extLst>
            <a:ext uri="{FF2B5EF4-FFF2-40B4-BE49-F238E27FC236}">
              <a16:creationId xmlns:a16="http://schemas.microsoft.com/office/drawing/2014/main" id="{A00659BF-CB5E-4970-8288-75DBFC9D3CC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8" name="Line 7">
          <a:extLst>
            <a:ext uri="{FF2B5EF4-FFF2-40B4-BE49-F238E27FC236}">
              <a16:creationId xmlns:a16="http://schemas.microsoft.com/office/drawing/2014/main" id="{EF1CA66D-8A5D-4742-B602-A942D7CB051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19" name="Line 7">
          <a:extLst>
            <a:ext uri="{FF2B5EF4-FFF2-40B4-BE49-F238E27FC236}">
              <a16:creationId xmlns:a16="http://schemas.microsoft.com/office/drawing/2014/main" id="{86A16057-BBBA-45F1-9843-A8B6705A195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0" name="Line 7">
          <a:extLst>
            <a:ext uri="{FF2B5EF4-FFF2-40B4-BE49-F238E27FC236}">
              <a16:creationId xmlns:a16="http://schemas.microsoft.com/office/drawing/2014/main" id="{34836EB2-E9BF-4149-8CF7-EADDE453804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1" name="Line 7">
          <a:extLst>
            <a:ext uri="{FF2B5EF4-FFF2-40B4-BE49-F238E27FC236}">
              <a16:creationId xmlns:a16="http://schemas.microsoft.com/office/drawing/2014/main" id="{1BA0EE1C-C359-4D20-8DFD-06B3AE1CB4E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2" name="Line 7">
          <a:extLst>
            <a:ext uri="{FF2B5EF4-FFF2-40B4-BE49-F238E27FC236}">
              <a16:creationId xmlns:a16="http://schemas.microsoft.com/office/drawing/2014/main" id="{5E6A2D6C-4B73-4860-BBDD-546837CF246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3" name="Line 7">
          <a:extLst>
            <a:ext uri="{FF2B5EF4-FFF2-40B4-BE49-F238E27FC236}">
              <a16:creationId xmlns:a16="http://schemas.microsoft.com/office/drawing/2014/main" id="{5B168666-7CD0-4291-B070-48E01855B68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4" name="Line 7">
          <a:extLst>
            <a:ext uri="{FF2B5EF4-FFF2-40B4-BE49-F238E27FC236}">
              <a16:creationId xmlns:a16="http://schemas.microsoft.com/office/drawing/2014/main" id="{936D9552-6C26-4EDA-B7D2-435934D7CED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5" name="Line 7">
          <a:extLst>
            <a:ext uri="{FF2B5EF4-FFF2-40B4-BE49-F238E27FC236}">
              <a16:creationId xmlns:a16="http://schemas.microsoft.com/office/drawing/2014/main" id="{F98D41E4-291F-4910-B1C6-DE22D7D1F95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6" name="Line 7">
          <a:extLst>
            <a:ext uri="{FF2B5EF4-FFF2-40B4-BE49-F238E27FC236}">
              <a16:creationId xmlns:a16="http://schemas.microsoft.com/office/drawing/2014/main" id="{91BE66BD-DE44-40D2-9F5F-F6C15BB2ABA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7" name="Line 7">
          <a:extLst>
            <a:ext uri="{FF2B5EF4-FFF2-40B4-BE49-F238E27FC236}">
              <a16:creationId xmlns:a16="http://schemas.microsoft.com/office/drawing/2014/main" id="{BBE915DE-27AE-4E71-8DA4-F62A0CAAD6F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8" name="Line 7">
          <a:extLst>
            <a:ext uri="{FF2B5EF4-FFF2-40B4-BE49-F238E27FC236}">
              <a16:creationId xmlns:a16="http://schemas.microsoft.com/office/drawing/2014/main" id="{3D4C0E69-0C9E-4E12-AD77-55FA0849B55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29" name="Line 7">
          <a:extLst>
            <a:ext uri="{FF2B5EF4-FFF2-40B4-BE49-F238E27FC236}">
              <a16:creationId xmlns:a16="http://schemas.microsoft.com/office/drawing/2014/main" id="{F52CB3A7-071D-42C2-8D46-4BD41BA49CA0}"/>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0" name="Line 7">
          <a:extLst>
            <a:ext uri="{FF2B5EF4-FFF2-40B4-BE49-F238E27FC236}">
              <a16:creationId xmlns:a16="http://schemas.microsoft.com/office/drawing/2014/main" id="{7B2D83E2-572E-49BC-BBF1-E120FC1DC6C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1" name="Line 7">
          <a:extLst>
            <a:ext uri="{FF2B5EF4-FFF2-40B4-BE49-F238E27FC236}">
              <a16:creationId xmlns:a16="http://schemas.microsoft.com/office/drawing/2014/main" id="{ACDCB279-6A0A-400B-917F-DA05BFFE201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2" name="Line 7">
          <a:extLst>
            <a:ext uri="{FF2B5EF4-FFF2-40B4-BE49-F238E27FC236}">
              <a16:creationId xmlns:a16="http://schemas.microsoft.com/office/drawing/2014/main" id="{911A991F-0286-4DE3-8E33-DE4209DC8178}"/>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3" name="Line 7">
          <a:extLst>
            <a:ext uri="{FF2B5EF4-FFF2-40B4-BE49-F238E27FC236}">
              <a16:creationId xmlns:a16="http://schemas.microsoft.com/office/drawing/2014/main" id="{1798E108-C290-4EDA-81BE-B3D3617EC73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4" name="Line 7">
          <a:extLst>
            <a:ext uri="{FF2B5EF4-FFF2-40B4-BE49-F238E27FC236}">
              <a16:creationId xmlns:a16="http://schemas.microsoft.com/office/drawing/2014/main" id="{607765FF-F637-47D6-8533-77E8931A179B}"/>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5" name="Line 7">
          <a:extLst>
            <a:ext uri="{FF2B5EF4-FFF2-40B4-BE49-F238E27FC236}">
              <a16:creationId xmlns:a16="http://schemas.microsoft.com/office/drawing/2014/main" id="{84FE537E-06D0-44C7-868A-8D17BF08A5C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6" name="Line 7">
          <a:extLst>
            <a:ext uri="{FF2B5EF4-FFF2-40B4-BE49-F238E27FC236}">
              <a16:creationId xmlns:a16="http://schemas.microsoft.com/office/drawing/2014/main" id="{67EC365F-07E5-4934-81A8-62706A592F3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7" name="Line 7">
          <a:extLst>
            <a:ext uri="{FF2B5EF4-FFF2-40B4-BE49-F238E27FC236}">
              <a16:creationId xmlns:a16="http://schemas.microsoft.com/office/drawing/2014/main" id="{4ABB43A6-245E-40D9-B97A-238D054BA719}"/>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8" name="Line 7">
          <a:extLst>
            <a:ext uri="{FF2B5EF4-FFF2-40B4-BE49-F238E27FC236}">
              <a16:creationId xmlns:a16="http://schemas.microsoft.com/office/drawing/2014/main" id="{BB7FC536-8D71-4331-8F75-45433E03349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39" name="Line 7">
          <a:extLst>
            <a:ext uri="{FF2B5EF4-FFF2-40B4-BE49-F238E27FC236}">
              <a16:creationId xmlns:a16="http://schemas.microsoft.com/office/drawing/2014/main" id="{1D018ECD-59D4-4BC5-9723-BB13DE71BED4}"/>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0" name="Line 7">
          <a:extLst>
            <a:ext uri="{FF2B5EF4-FFF2-40B4-BE49-F238E27FC236}">
              <a16:creationId xmlns:a16="http://schemas.microsoft.com/office/drawing/2014/main" id="{17A15A43-A8DF-4FD7-9AB4-A28D42A2340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1" name="Line 7">
          <a:extLst>
            <a:ext uri="{FF2B5EF4-FFF2-40B4-BE49-F238E27FC236}">
              <a16:creationId xmlns:a16="http://schemas.microsoft.com/office/drawing/2014/main" id="{C624B3F8-196D-4D92-B2CB-486C7E05A9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2" name="Line 7">
          <a:extLst>
            <a:ext uri="{FF2B5EF4-FFF2-40B4-BE49-F238E27FC236}">
              <a16:creationId xmlns:a16="http://schemas.microsoft.com/office/drawing/2014/main" id="{7D83E7EC-2FA6-45BF-89E2-51F74D20FC4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3" name="Line 7">
          <a:extLst>
            <a:ext uri="{FF2B5EF4-FFF2-40B4-BE49-F238E27FC236}">
              <a16:creationId xmlns:a16="http://schemas.microsoft.com/office/drawing/2014/main" id="{AE9CAFFA-808B-4C28-8DAB-FD80218D4A0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4" name="Line 7">
          <a:extLst>
            <a:ext uri="{FF2B5EF4-FFF2-40B4-BE49-F238E27FC236}">
              <a16:creationId xmlns:a16="http://schemas.microsoft.com/office/drawing/2014/main" id="{576D30CC-51B6-4BFB-8D9B-1F14EF9132B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5" name="Line 7">
          <a:extLst>
            <a:ext uri="{FF2B5EF4-FFF2-40B4-BE49-F238E27FC236}">
              <a16:creationId xmlns:a16="http://schemas.microsoft.com/office/drawing/2014/main" id="{AF2BD7A6-1A57-4BB4-9098-20C309803ED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6" name="Line 7">
          <a:extLst>
            <a:ext uri="{FF2B5EF4-FFF2-40B4-BE49-F238E27FC236}">
              <a16:creationId xmlns:a16="http://schemas.microsoft.com/office/drawing/2014/main" id="{7D5729C2-C33F-4947-86E5-21F1F6F5A201}"/>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7" name="Line 7">
          <a:extLst>
            <a:ext uri="{FF2B5EF4-FFF2-40B4-BE49-F238E27FC236}">
              <a16:creationId xmlns:a16="http://schemas.microsoft.com/office/drawing/2014/main" id="{CFCF2DC6-6E91-46EA-9195-0BFB1FA966AE}"/>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8" name="Line 7">
          <a:extLst>
            <a:ext uri="{FF2B5EF4-FFF2-40B4-BE49-F238E27FC236}">
              <a16:creationId xmlns:a16="http://schemas.microsoft.com/office/drawing/2014/main" id="{31C2379E-9D0B-4C8B-870E-0923C213623D}"/>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49" name="Line 7">
          <a:extLst>
            <a:ext uri="{FF2B5EF4-FFF2-40B4-BE49-F238E27FC236}">
              <a16:creationId xmlns:a16="http://schemas.microsoft.com/office/drawing/2014/main" id="{1B5816EB-660E-439E-A1E1-E94CF2E4374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0" name="Line 7">
          <a:extLst>
            <a:ext uri="{FF2B5EF4-FFF2-40B4-BE49-F238E27FC236}">
              <a16:creationId xmlns:a16="http://schemas.microsoft.com/office/drawing/2014/main" id="{6B42A2DC-EDA5-4E81-8384-C100CC1D87A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1" name="Line 7">
          <a:extLst>
            <a:ext uri="{FF2B5EF4-FFF2-40B4-BE49-F238E27FC236}">
              <a16:creationId xmlns:a16="http://schemas.microsoft.com/office/drawing/2014/main" id="{E1427505-E089-4E9B-9A46-B1C87C7C2DB2}"/>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2" name="Line 7">
          <a:extLst>
            <a:ext uri="{FF2B5EF4-FFF2-40B4-BE49-F238E27FC236}">
              <a16:creationId xmlns:a16="http://schemas.microsoft.com/office/drawing/2014/main" id="{0AD0DCCF-010C-4FA3-9308-B2F9F8C9C0FF}"/>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3" name="Line 7">
          <a:extLst>
            <a:ext uri="{FF2B5EF4-FFF2-40B4-BE49-F238E27FC236}">
              <a16:creationId xmlns:a16="http://schemas.microsoft.com/office/drawing/2014/main" id="{7C5847CF-A1D8-409E-A70D-55E4A72EE44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4" name="Line 7">
          <a:extLst>
            <a:ext uri="{FF2B5EF4-FFF2-40B4-BE49-F238E27FC236}">
              <a16:creationId xmlns:a16="http://schemas.microsoft.com/office/drawing/2014/main" id="{EDABABE2-08AE-48B2-8930-487A9BDC265C}"/>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5" name="Line 7">
          <a:extLst>
            <a:ext uri="{FF2B5EF4-FFF2-40B4-BE49-F238E27FC236}">
              <a16:creationId xmlns:a16="http://schemas.microsoft.com/office/drawing/2014/main" id="{3E6DCCB0-EE12-4316-96C9-223B74E97FFA}"/>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6" name="Line 7">
          <a:extLst>
            <a:ext uri="{FF2B5EF4-FFF2-40B4-BE49-F238E27FC236}">
              <a16:creationId xmlns:a16="http://schemas.microsoft.com/office/drawing/2014/main" id="{A1EF72D0-8DE5-4E6E-8DB1-546130C726A5}"/>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7" name="Line 7">
          <a:extLst>
            <a:ext uri="{FF2B5EF4-FFF2-40B4-BE49-F238E27FC236}">
              <a16:creationId xmlns:a16="http://schemas.microsoft.com/office/drawing/2014/main" id="{15E74821-EEC6-4E2A-A811-0568DB1B4CD6}"/>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8" name="Line 7">
          <a:extLst>
            <a:ext uri="{FF2B5EF4-FFF2-40B4-BE49-F238E27FC236}">
              <a16:creationId xmlns:a16="http://schemas.microsoft.com/office/drawing/2014/main" id="{D7349644-02FB-45EF-9FF6-7058667FB1D3}"/>
            </a:ext>
          </a:extLst>
        </xdr:cNvPr>
        <xdr:cNvSpPr>
          <a:spLocks noChangeShapeType="1"/>
        </xdr:cNvSpPr>
      </xdr:nvSpPr>
      <xdr:spPr bwMode="auto">
        <a:xfrm>
          <a:off x="18573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59" name="Line 7">
          <a:extLst>
            <a:ext uri="{FF2B5EF4-FFF2-40B4-BE49-F238E27FC236}">
              <a16:creationId xmlns:a16="http://schemas.microsoft.com/office/drawing/2014/main" id="{7CF115B5-8717-4FB3-A33C-C1C97962209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0" name="Line 7">
          <a:extLst>
            <a:ext uri="{FF2B5EF4-FFF2-40B4-BE49-F238E27FC236}">
              <a16:creationId xmlns:a16="http://schemas.microsoft.com/office/drawing/2014/main" id="{B19016ED-F88A-4E1E-B55C-AFA08A7EF24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181</xdr:row>
      <xdr:rowOff>0</xdr:rowOff>
    </xdr:from>
    <xdr:to>
      <xdr:col>4</xdr:col>
      <xdr:colOff>0</xdr:colOff>
      <xdr:row>181</xdr:row>
      <xdr:rowOff>0</xdr:rowOff>
    </xdr:to>
    <xdr:sp macro="" textlink="">
      <xdr:nvSpPr>
        <xdr:cNvPr id="3561" name="Line 7">
          <a:extLst>
            <a:ext uri="{FF2B5EF4-FFF2-40B4-BE49-F238E27FC236}">
              <a16:creationId xmlns:a16="http://schemas.microsoft.com/office/drawing/2014/main" id="{F211F54B-130D-4BE1-8D28-CE2BA42B453F}"/>
            </a:ext>
          </a:extLst>
        </xdr:cNvPr>
        <xdr:cNvSpPr>
          <a:spLocks noChangeShapeType="1"/>
        </xdr:cNvSpPr>
      </xdr:nvSpPr>
      <xdr:spPr bwMode="auto">
        <a:xfrm>
          <a:off x="1914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2" name="Line 7">
          <a:extLst>
            <a:ext uri="{FF2B5EF4-FFF2-40B4-BE49-F238E27FC236}">
              <a16:creationId xmlns:a16="http://schemas.microsoft.com/office/drawing/2014/main" id="{42F0882B-4EF9-42A6-B608-E05B64D3B48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3" name="Line 7">
          <a:extLst>
            <a:ext uri="{FF2B5EF4-FFF2-40B4-BE49-F238E27FC236}">
              <a16:creationId xmlns:a16="http://schemas.microsoft.com/office/drawing/2014/main" id="{10F46F9B-B37F-44D0-8E92-E3618E0333E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4" name="Line 7">
          <a:extLst>
            <a:ext uri="{FF2B5EF4-FFF2-40B4-BE49-F238E27FC236}">
              <a16:creationId xmlns:a16="http://schemas.microsoft.com/office/drawing/2014/main" id="{0651EA2E-658E-443D-8B1C-315BF707C91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5" name="Line 7">
          <a:extLst>
            <a:ext uri="{FF2B5EF4-FFF2-40B4-BE49-F238E27FC236}">
              <a16:creationId xmlns:a16="http://schemas.microsoft.com/office/drawing/2014/main" id="{891453DF-F0C6-4C19-9092-344521A8B06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6" name="Line 7">
          <a:extLst>
            <a:ext uri="{FF2B5EF4-FFF2-40B4-BE49-F238E27FC236}">
              <a16:creationId xmlns:a16="http://schemas.microsoft.com/office/drawing/2014/main" id="{1B3D4E97-2A56-4F7D-A3A4-FF3DF5D5459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7" name="Line 7">
          <a:extLst>
            <a:ext uri="{FF2B5EF4-FFF2-40B4-BE49-F238E27FC236}">
              <a16:creationId xmlns:a16="http://schemas.microsoft.com/office/drawing/2014/main" id="{38CDAD8C-C5D5-4867-9454-B6E789D72F6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8" name="Line 7">
          <a:extLst>
            <a:ext uri="{FF2B5EF4-FFF2-40B4-BE49-F238E27FC236}">
              <a16:creationId xmlns:a16="http://schemas.microsoft.com/office/drawing/2014/main" id="{E2B6E670-09FF-4D90-A3DB-F0098243317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69" name="Line 7">
          <a:extLst>
            <a:ext uri="{FF2B5EF4-FFF2-40B4-BE49-F238E27FC236}">
              <a16:creationId xmlns:a16="http://schemas.microsoft.com/office/drawing/2014/main" id="{ACF825D2-DC0A-4E12-9589-34DF4DEA183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0" name="Line 7">
          <a:extLst>
            <a:ext uri="{FF2B5EF4-FFF2-40B4-BE49-F238E27FC236}">
              <a16:creationId xmlns:a16="http://schemas.microsoft.com/office/drawing/2014/main" id="{B76F6538-780B-422A-B108-739745C3813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1" name="Line 7">
          <a:extLst>
            <a:ext uri="{FF2B5EF4-FFF2-40B4-BE49-F238E27FC236}">
              <a16:creationId xmlns:a16="http://schemas.microsoft.com/office/drawing/2014/main" id="{8007AA36-C0D4-4031-A697-2E58C14CEB3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2" name="Line 7">
          <a:extLst>
            <a:ext uri="{FF2B5EF4-FFF2-40B4-BE49-F238E27FC236}">
              <a16:creationId xmlns:a16="http://schemas.microsoft.com/office/drawing/2014/main" id="{4B38D013-AFE5-431C-9143-9CC16A1D47B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3" name="Line 7">
          <a:extLst>
            <a:ext uri="{FF2B5EF4-FFF2-40B4-BE49-F238E27FC236}">
              <a16:creationId xmlns:a16="http://schemas.microsoft.com/office/drawing/2014/main" id="{58A60ACC-4142-4193-8FB7-A607A3B530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574" name="Line 7">
          <a:extLst>
            <a:ext uri="{FF2B5EF4-FFF2-40B4-BE49-F238E27FC236}">
              <a16:creationId xmlns:a16="http://schemas.microsoft.com/office/drawing/2014/main" id="{772730F3-4392-4315-B035-530973970EA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5" name="Line 7">
          <a:extLst>
            <a:ext uri="{FF2B5EF4-FFF2-40B4-BE49-F238E27FC236}">
              <a16:creationId xmlns:a16="http://schemas.microsoft.com/office/drawing/2014/main" id="{83FBBE12-147B-4F96-81E3-42C50FFCBF5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6" name="Line 7">
          <a:extLst>
            <a:ext uri="{FF2B5EF4-FFF2-40B4-BE49-F238E27FC236}">
              <a16:creationId xmlns:a16="http://schemas.microsoft.com/office/drawing/2014/main" id="{874AD1FC-E0D7-48EF-A419-A3BBE86B88C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7" name="Line 7">
          <a:extLst>
            <a:ext uri="{FF2B5EF4-FFF2-40B4-BE49-F238E27FC236}">
              <a16:creationId xmlns:a16="http://schemas.microsoft.com/office/drawing/2014/main" id="{7F562D87-3DD4-49BB-B647-2E2A87DB393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8" name="Line 7">
          <a:extLst>
            <a:ext uri="{FF2B5EF4-FFF2-40B4-BE49-F238E27FC236}">
              <a16:creationId xmlns:a16="http://schemas.microsoft.com/office/drawing/2014/main" id="{F79F7350-1E8B-4E56-80A1-FB1F4575099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79" name="Line 7">
          <a:extLst>
            <a:ext uri="{FF2B5EF4-FFF2-40B4-BE49-F238E27FC236}">
              <a16:creationId xmlns:a16="http://schemas.microsoft.com/office/drawing/2014/main" id="{5DFE69A2-D39B-474D-B985-2FC366C90C1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0" name="Line 7">
          <a:extLst>
            <a:ext uri="{FF2B5EF4-FFF2-40B4-BE49-F238E27FC236}">
              <a16:creationId xmlns:a16="http://schemas.microsoft.com/office/drawing/2014/main" id="{9086AA28-C05F-4728-B3EB-D21A93341A2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1" name="Line 7">
          <a:extLst>
            <a:ext uri="{FF2B5EF4-FFF2-40B4-BE49-F238E27FC236}">
              <a16:creationId xmlns:a16="http://schemas.microsoft.com/office/drawing/2014/main" id="{CD84DADE-3B7D-494A-BB37-4D4B0A1E8F3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2" name="Line 7">
          <a:extLst>
            <a:ext uri="{FF2B5EF4-FFF2-40B4-BE49-F238E27FC236}">
              <a16:creationId xmlns:a16="http://schemas.microsoft.com/office/drawing/2014/main" id="{BD1EA060-5042-430C-8551-520143AB02C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3" name="Line 7">
          <a:extLst>
            <a:ext uri="{FF2B5EF4-FFF2-40B4-BE49-F238E27FC236}">
              <a16:creationId xmlns:a16="http://schemas.microsoft.com/office/drawing/2014/main" id="{2994D617-3CE8-4A99-9995-91937310F30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4" name="Line 7">
          <a:extLst>
            <a:ext uri="{FF2B5EF4-FFF2-40B4-BE49-F238E27FC236}">
              <a16:creationId xmlns:a16="http://schemas.microsoft.com/office/drawing/2014/main" id="{6A9D5460-28E8-475B-A11B-9312B949B64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5" name="Line 7">
          <a:extLst>
            <a:ext uri="{FF2B5EF4-FFF2-40B4-BE49-F238E27FC236}">
              <a16:creationId xmlns:a16="http://schemas.microsoft.com/office/drawing/2014/main" id="{15DB39A2-D3FD-4EDE-9561-9E6E7D68C4F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6" name="Line 7">
          <a:extLst>
            <a:ext uri="{FF2B5EF4-FFF2-40B4-BE49-F238E27FC236}">
              <a16:creationId xmlns:a16="http://schemas.microsoft.com/office/drawing/2014/main" id="{28EDD13A-2443-4A53-A997-298BC1B3EC6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7" name="Line 7">
          <a:extLst>
            <a:ext uri="{FF2B5EF4-FFF2-40B4-BE49-F238E27FC236}">
              <a16:creationId xmlns:a16="http://schemas.microsoft.com/office/drawing/2014/main" id="{8511A900-5613-4911-9F1B-FF57375D625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8" name="Line 7">
          <a:extLst>
            <a:ext uri="{FF2B5EF4-FFF2-40B4-BE49-F238E27FC236}">
              <a16:creationId xmlns:a16="http://schemas.microsoft.com/office/drawing/2014/main" id="{56AC2A82-5F1F-4767-A753-5FD6DB6D9EB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89" name="Line 7">
          <a:extLst>
            <a:ext uri="{FF2B5EF4-FFF2-40B4-BE49-F238E27FC236}">
              <a16:creationId xmlns:a16="http://schemas.microsoft.com/office/drawing/2014/main" id="{7FDF4674-3031-494C-8BE9-08238134416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0" name="Line 7">
          <a:extLst>
            <a:ext uri="{FF2B5EF4-FFF2-40B4-BE49-F238E27FC236}">
              <a16:creationId xmlns:a16="http://schemas.microsoft.com/office/drawing/2014/main" id="{B2550871-CFA3-4263-A100-B26CF8651AC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1" name="Line 7">
          <a:extLst>
            <a:ext uri="{FF2B5EF4-FFF2-40B4-BE49-F238E27FC236}">
              <a16:creationId xmlns:a16="http://schemas.microsoft.com/office/drawing/2014/main" id="{9D0C3C9F-D110-4FA2-B1AE-7AA69775B81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2" name="Line 7">
          <a:extLst>
            <a:ext uri="{FF2B5EF4-FFF2-40B4-BE49-F238E27FC236}">
              <a16:creationId xmlns:a16="http://schemas.microsoft.com/office/drawing/2014/main" id="{84C76DD3-3C14-415C-9678-6803473D8D5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3" name="Line 7">
          <a:extLst>
            <a:ext uri="{FF2B5EF4-FFF2-40B4-BE49-F238E27FC236}">
              <a16:creationId xmlns:a16="http://schemas.microsoft.com/office/drawing/2014/main" id="{7530E859-FF0D-41C9-B273-6D11B01B35F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4" name="Line 7">
          <a:extLst>
            <a:ext uri="{FF2B5EF4-FFF2-40B4-BE49-F238E27FC236}">
              <a16:creationId xmlns:a16="http://schemas.microsoft.com/office/drawing/2014/main" id="{0B7F6E7F-E93C-4CCC-8B17-A8385DBB193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5" name="Line 7">
          <a:extLst>
            <a:ext uri="{FF2B5EF4-FFF2-40B4-BE49-F238E27FC236}">
              <a16:creationId xmlns:a16="http://schemas.microsoft.com/office/drawing/2014/main" id="{4502A724-792B-4772-856D-E15F800DAFC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6" name="Line 7">
          <a:extLst>
            <a:ext uri="{FF2B5EF4-FFF2-40B4-BE49-F238E27FC236}">
              <a16:creationId xmlns:a16="http://schemas.microsoft.com/office/drawing/2014/main" id="{934B8445-2585-4B69-AE10-F43B432749C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7" name="Line 7">
          <a:extLst>
            <a:ext uri="{FF2B5EF4-FFF2-40B4-BE49-F238E27FC236}">
              <a16:creationId xmlns:a16="http://schemas.microsoft.com/office/drawing/2014/main" id="{26D532A3-4C97-425E-B6DE-4A9F0FB0C3B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8" name="Line 7">
          <a:extLst>
            <a:ext uri="{FF2B5EF4-FFF2-40B4-BE49-F238E27FC236}">
              <a16:creationId xmlns:a16="http://schemas.microsoft.com/office/drawing/2014/main" id="{34CF4240-B053-4EB2-B208-B4487CBE713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599" name="Line 7">
          <a:extLst>
            <a:ext uri="{FF2B5EF4-FFF2-40B4-BE49-F238E27FC236}">
              <a16:creationId xmlns:a16="http://schemas.microsoft.com/office/drawing/2014/main" id="{D179A0AE-F122-4CEA-8F04-119B9D55DAE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0" name="Line 7">
          <a:extLst>
            <a:ext uri="{FF2B5EF4-FFF2-40B4-BE49-F238E27FC236}">
              <a16:creationId xmlns:a16="http://schemas.microsoft.com/office/drawing/2014/main" id="{B9D0ED1E-2C63-4580-B348-C6B9F6D2EDD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1" name="Line 7">
          <a:extLst>
            <a:ext uri="{FF2B5EF4-FFF2-40B4-BE49-F238E27FC236}">
              <a16:creationId xmlns:a16="http://schemas.microsoft.com/office/drawing/2014/main" id="{68FD1E59-E244-4C7E-A3E7-CACA0AB95DC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2" name="Line 7">
          <a:extLst>
            <a:ext uri="{FF2B5EF4-FFF2-40B4-BE49-F238E27FC236}">
              <a16:creationId xmlns:a16="http://schemas.microsoft.com/office/drawing/2014/main" id="{ECDFE299-C4C9-4977-A319-5E3DC7AC6F10}"/>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3" name="Line 7">
          <a:extLst>
            <a:ext uri="{FF2B5EF4-FFF2-40B4-BE49-F238E27FC236}">
              <a16:creationId xmlns:a16="http://schemas.microsoft.com/office/drawing/2014/main" id="{80D34447-F847-4953-A4F4-A9BA288E725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4" name="Line 7">
          <a:extLst>
            <a:ext uri="{FF2B5EF4-FFF2-40B4-BE49-F238E27FC236}">
              <a16:creationId xmlns:a16="http://schemas.microsoft.com/office/drawing/2014/main" id="{BC70CEC5-A4AE-498F-96A4-51F77124A8A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5" name="Line 7">
          <a:extLst>
            <a:ext uri="{FF2B5EF4-FFF2-40B4-BE49-F238E27FC236}">
              <a16:creationId xmlns:a16="http://schemas.microsoft.com/office/drawing/2014/main" id="{0B0997CF-FEF7-4250-8AB3-FAE13670BFE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6" name="Line 7">
          <a:extLst>
            <a:ext uri="{FF2B5EF4-FFF2-40B4-BE49-F238E27FC236}">
              <a16:creationId xmlns:a16="http://schemas.microsoft.com/office/drawing/2014/main" id="{D15B2851-A4C6-4A5B-BAF6-85D65179C51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7" name="Line 7">
          <a:extLst>
            <a:ext uri="{FF2B5EF4-FFF2-40B4-BE49-F238E27FC236}">
              <a16:creationId xmlns:a16="http://schemas.microsoft.com/office/drawing/2014/main" id="{D2EB6C56-87E9-43E3-8C4E-F41922C0CBD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8" name="Line 7">
          <a:extLst>
            <a:ext uri="{FF2B5EF4-FFF2-40B4-BE49-F238E27FC236}">
              <a16:creationId xmlns:a16="http://schemas.microsoft.com/office/drawing/2014/main" id="{3F31D972-C9CF-444E-B418-A724597F8DB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09" name="Line 7">
          <a:extLst>
            <a:ext uri="{FF2B5EF4-FFF2-40B4-BE49-F238E27FC236}">
              <a16:creationId xmlns:a16="http://schemas.microsoft.com/office/drawing/2014/main" id="{3E8C6F0D-D591-4672-8033-92DB58C49B08}"/>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0" name="Line 7">
          <a:extLst>
            <a:ext uri="{FF2B5EF4-FFF2-40B4-BE49-F238E27FC236}">
              <a16:creationId xmlns:a16="http://schemas.microsoft.com/office/drawing/2014/main" id="{571E0E9D-8F68-486C-8E1F-F05F337D6F1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1" name="Line 7">
          <a:extLst>
            <a:ext uri="{FF2B5EF4-FFF2-40B4-BE49-F238E27FC236}">
              <a16:creationId xmlns:a16="http://schemas.microsoft.com/office/drawing/2014/main" id="{1E26564D-5C36-4045-9D05-773F181E3F4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2" name="Line 7">
          <a:extLst>
            <a:ext uri="{FF2B5EF4-FFF2-40B4-BE49-F238E27FC236}">
              <a16:creationId xmlns:a16="http://schemas.microsoft.com/office/drawing/2014/main" id="{A6F0F8BD-D299-4310-9E1A-ACDB7DAD7C4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3" name="Line 7">
          <a:extLst>
            <a:ext uri="{FF2B5EF4-FFF2-40B4-BE49-F238E27FC236}">
              <a16:creationId xmlns:a16="http://schemas.microsoft.com/office/drawing/2014/main" id="{73A6DA60-FD1D-4B50-8656-E4C0818E2E4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4" name="Line 7">
          <a:extLst>
            <a:ext uri="{FF2B5EF4-FFF2-40B4-BE49-F238E27FC236}">
              <a16:creationId xmlns:a16="http://schemas.microsoft.com/office/drawing/2014/main" id="{252CFAC7-FACC-420A-B0BE-5F409160E09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5" name="Line 7">
          <a:extLst>
            <a:ext uri="{FF2B5EF4-FFF2-40B4-BE49-F238E27FC236}">
              <a16:creationId xmlns:a16="http://schemas.microsoft.com/office/drawing/2014/main" id="{82305278-589A-4D41-83E3-C60CEAF9DAD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6" name="Line 7">
          <a:extLst>
            <a:ext uri="{FF2B5EF4-FFF2-40B4-BE49-F238E27FC236}">
              <a16:creationId xmlns:a16="http://schemas.microsoft.com/office/drawing/2014/main" id="{AD369A21-FD4A-4237-B016-9E68EADFD7B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7" name="Line 7">
          <a:extLst>
            <a:ext uri="{FF2B5EF4-FFF2-40B4-BE49-F238E27FC236}">
              <a16:creationId xmlns:a16="http://schemas.microsoft.com/office/drawing/2014/main" id="{D5B9A6A0-4251-4FEC-9A94-5940E224C85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8" name="Line 7">
          <a:extLst>
            <a:ext uri="{FF2B5EF4-FFF2-40B4-BE49-F238E27FC236}">
              <a16:creationId xmlns:a16="http://schemas.microsoft.com/office/drawing/2014/main" id="{B2F849B4-D36D-4859-9F41-E95FEE4A1D6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19" name="Line 7">
          <a:extLst>
            <a:ext uri="{FF2B5EF4-FFF2-40B4-BE49-F238E27FC236}">
              <a16:creationId xmlns:a16="http://schemas.microsoft.com/office/drawing/2014/main" id="{AD46D764-AF37-46A1-979E-B7ADF0DBC85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0" name="Line 7">
          <a:extLst>
            <a:ext uri="{FF2B5EF4-FFF2-40B4-BE49-F238E27FC236}">
              <a16:creationId xmlns:a16="http://schemas.microsoft.com/office/drawing/2014/main" id="{DE5BCC56-86EC-4AC1-AB8D-34F7676D2C1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1" name="Line 7">
          <a:extLst>
            <a:ext uri="{FF2B5EF4-FFF2-40B4-BE49-F238E27FC236}">
              <a16:creationId xmlns:a16="http://schemas.microsoft.com/office/drawing/2014/main" id="{98732E23-2632-44F6-9345-F97236A2820D}"/>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2" name="Line 7">
          <a:extLst>
            <a:ext uri="{FF2B5EF4-FFF2-40B4-BE49-F238E27FC236}">
              <a16:creationId xmlns:a16="http://schemas.microsoft.com/office/drawing/2014/main" id="{8060CBA1-B08D-4710-840A-695601DDFFF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3" name="Line 7">
          <a:extLst>
            <a:ext uri="{FF2B5EF4-FFF2-40B4-BE49-F238E27FC236}">
              <a16:creationId xmlns:a16="http://schemas.microsoft.com/office/drawing/2014/main" id="{D3C757FE-E713-4D94-979B-64830F460C9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4" name="Line 7">
          <a:extLst>
            <a:ext uri="{FF2B5EF4-FFF2-40B4-BE49-F238E27FC236}">
              <a16:creationId xmlns:a16="http://schemas.microsoft.com/office/drawing/2014/main" id="{A952BBC0-B08F-4CDD-87B2-1FDF518CF55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5" name="Line 7">
          <a:extLst>
            <a:ext uri="{FF2B5EF4-FFF2-40B4-BE49-F238E27FC236}">
              <a16:creationId xmlns:a16="http://schemas.microsoft.com/office/drawing/2014/main" id="{F245C65E-2F70-4F33-ABA8-9EB17C14C10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6" name="Line 7">
          <a:extLst>
            <a:ext uri="{FF2B5EF4-FFF2-40B4-BE49-F238E27FC236}">
              <a16:creationId xmlns:a16="http://schemas.microsoft.com/office/drawing/2014/main" id="{E47F189A-E137-4C37-A3D2-ACFEA950335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7" name="Line 7">
          <a:extLst>
            <a:ext uri="{FF2B5EF4-FFF2-40B4-BE49-F238E27FC236}">
              <a16:creationId xmlns:a16="http://schemas.microsoft.com/office/drawing/2014/main" id="{D22ABA39-4CE8-4DC1-ACDC-DD2BE2BCC00C}"/>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8" name="Line 7">
          <a:extLst>
            <a:ext uri="{FF2B5EF4-FFF2-40B4-BE49-F238E27FC236}">
              <a16:creationId xmlns:a16="http://schemas.microsoft.com/office/drawing/2014/main" id="{B58EBD5B-96A8-47CD-AEB0-5D33C5C18BB5}"/>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29" name="Line 7">
          <a:extLst>
            <a:ext uri="{FF2B5EF4-FFF2-40B4-BE49-F238E27FC236}">
              <a16:creationId xmlns:a16="http://schemas.microsoft.com/office/drawing/2014/main" id="{03D4C4BE-DE29-40E5-831D-BD9AB9C1A9A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0" name="Line 7">
          <a:extLst>
            <a:ext uri="{FF2B5EF4-FFF2-40B4-BE49-F238E27FC236}">
              <a16:creationId xmlns:a16="http://schemas.microsoft.com/office/drawing/2014/main" id="{DEBDD64E-1D2D-4211-A44C-0AED6528A42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1" name="Line 7">
          <a:extLst>
            <a:ext uri="{FF2B5EF4-FFF2-40B4-BE49-F238E27FC236}">
              <a16:creationId xmlns:a16="http://schemas.microsoft.com/office/drawing/2014/main" id="{34ABF284-2F54-42F0-AC13-1B52B5E65DA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2" name="Line 7">
          <a:extLst>
            <a:ext uri="{FF2B5EF4-FFF2-40B4-BE49-F238E27FC236}">
              <a16:creationId xmlns:a16="http://schemas.microsoft.com/office/drawing/2014/main" id="{C0E3DEF5-94B0-405E-9A1D-8356680D5123}"/>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3" name="Line 7">
          <a:extLst>
            <a:ext uri="{FF2B5EF4-FFF2-40B4-BE49-F238E27FC236}">
              <a16:creationId xmlns:a16="http://schemas.microsoft.com/office/drawing/2014/main" id="{D8447AD0-BCA4-4A0E-BCF4-8AE3D3EBF289}"/>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34" name="Line 7">
          <a:extLst>
            <a:ext uri="{FF2B5EF4-FFF2-40B4-BE49-F238E27FC236}">
              <a16:creationId xmlns:a16="http://schemas.microsoft.com/office/drawing/2014/main" id="{848426D3-8DA4-4772-A637-778AA78F0E76}"/>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5" name="Line 7">
          <a:extLst>
            <a:ext uri="{FF2B5EF4-FFF2-40B4-BE49-F238E27FC236}">
              <a16:creationId xmlns:a16="http://schemas.microsoft.com/office/drawing/2014/main" id="{46C64F19-3A62-4E06-8C5A-DB36DF77484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6" name="Line 7">
          <a:extLst>
            <a:ext uri="{FF2B5EF4-FFF2-40B4-BE49-F238E27FC236}">
              <a16:creationId xmlns:a16="http://schemas.microsoft.com/office/drawing/2014/main" id="{CEF8BA44-C586-4997-AE99-A24644AF445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7" name="Line 7">
          <a:extLst>
            <a:ext uri="{FF2B5EF4-FFF2-40B4-BE49-F238E27FC236}">
              <a16:creationId xmlns:a16="http://schemas.microsoft.com/office/drawing/2014/main" id="{0292C33C-9A48-48A9-B8D7-F1B43BD8AE1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8" name="Line 7">
          <a:extLst>
            <a:ext uri="{FF2B5EF4-FFF2-40B4-BE49-F238E27FC236}">
              <a16:creationId xmlns:a16="http://schemas.microsoft.com/office/drawing/2014/main" id="{5D64A998-4E9B-4AAB-B39A-AFF6A4C0746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39" name="Line 7">
          <a:extLst>
            <a:ext uri="{FF2B5EF4-FFF2-40B4-BE49-F238E27FC236}">
              <a16:creationId xmlns:a16="http://schemas.microsoft.com/office/drawing/2014/main" id="{F11958C1-3480-417C-9A86-DF18236166A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0" name="Line 7">
          <a:extLst>
            <a:ext uri="{FF2B5EF4-FFF2-40B4-BE49-F238E27FC236}">
              <a16:creationId xmlns:a16="http://schemas.microsoft.com/office/drawing/2014/main" id="{470DC61C-5C84-4A77-9C09-911FC3984BB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1" name="Line 7">
          <a:extLst>
            <a:ext uri="{FF2B5EF4-FFF2-40B4-BE49-F238E27FC236}">
              <a16:creationId xmlns:a16="http://schemas.microsoft.com/office/drawing/2014/main" id="{8BC104DA-167E-4900-8278-B00B074D4B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2" name="Line 7">
          <a:extLst>
            <a:ext uri="{FF2B5EF4-FFF2-40B4-BE49-F238E27FC236}">
              <a16:creationId xmlns:a16="http://schemas.microsoft.com/office/drawing/2014/main" id="{11A21D57-4D32-4FAD-9DBE-963E3BB1E15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3" name="Line 7">
          <a:extLst>
            <a:ext uri="{FF2B5EF4-FFF2-40B4-BE49-F238E27FC236}">
              <a16:creationId xmlns:a16="http://schemas.microsoft.com/office/drawing/2014/main" id="{688006D3-713D-40B3-A7CA-BD7FE5676D81}"/>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4" name="Line 7">
          <a:extLst>
            <a:ext uri="{FF2B5EF4-FFF2-40B4-BE49-F238E27FC236}">
              <a16:creationId xmlns:a16="http://schemas.microsoft.com/office/drawing/2014/main" id="{38EED281-642C-4B66-A896-E6928F3C26D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5" name="Line 7">
          <a:extLst>
            <a:ext uri="{FF2B5EF4-FFF2-40B4-BE49-F238E27FC236}">
              <a16:creationId xmlns:a16="http://schemas.microsoft.com/office/drawing/2014/main" id="{4D519906-315B-4F3F-8F59-EDDEEE120BDB}"/>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6" name="Line 7">
          <a:extLst>
            <a:ext uri="{FF2B5EF4-FFF2-40B4-BE49-F238E27FC236}">
              <a16:creationId xmlns:a16="http://schemas.microsoft.com/office/drawing/2014/main" id="{B798F785-BC4D-417D-84CF-ADDE33FC47C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7" name="Line 7">
          <a:extLst>
            <a:ext uri="{FF2B5EF4-FFF2-40B4-BE49-F238E27FC236}">
              <a16:creationId xmlns:a16="http://schemas.microsoft.com/office/drawing/2014/main" id="{B08398D7-B72D-49BB-A0DA-819C4268B87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48" name="Line 7">
          <a:extLst>
            <a:ext uri="{FF2B5EF4-FFF2-40B4-BE49-F238E27FC236}">
              <a16:creationId xmlns:a16="http://schemas.microsoft.com/office/drawing/2014/main" id="{170653F3-0B71-4D84-8653-080ADBFE240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49" name="Line 7">
          <a:extLst>
            <a:ext uri="{FF2B5EF4-FFF2-40B4-BE49-F238E27FC236}">
              <a16:creationId xmlns:a16="http://schemas.microsoft.com/office/drawing/2014/main" id="{7731D7D4-D7FF-4A74-87CA-BA2BE9B07FAA}"/>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0" name="Line 7">
          <a:extLst>
            <a:ext uri="{FF2B5EF4-FFF2-40B4-BE49-F238E27FC236}">
              <a16:creationId xmlns:a16="http://schemas.microsoft.com/office/drawing/2014/main" id="{315D23D5-43F1-4C8E-B38B-9CCC43817784}"/>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1" name="Line 7">
          <a:extLst>
            <a:ext uri="{FF2B5EF4-FFF2-40B4-BE49-F238E27FC236}">
              <a16:creationId xmlns:a16="http://schemas.microsoft.com/office/drawing/2014/main" id="{F54B4B7F-C178-48B5-ACF6-8443E8E5F042}"/>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2" name="Line 7">
          <a:extLst>
            <a:ext uri="{FF2B5EF4-FFF2-40B4-BE49-F238E27FC236}">
              <a16:creationId xmlns:a16="http://schemas.microsoft.com/office/drawing/2014/main" id="{B0AD1E33-1FBE-49A7-A346-66B23AC23E17}"/>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3" name="Line 7">
          <a:extLst>
            <a:ext uri="{FF2B5EF4-FFF2-40B4-BE49-F238E27FC236}">
              <a16:creationId xmlns:a16="http://schemas.microsoft.com/office/drawing/2014/main" id="{1CBF1AF4-DCDF-4FA7-A4AA-D80CD11492CE}"/>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173</xdr:row>
      <xdr:rowOff>0</xdr:rowOff>
    </xdr:from>
    <xdr:to>
      <xdr:col>4</xdr:col>
      <xdr:colOff>0</xdr:colOff>
      <xdr:row>173</xdr:row>
      <xdr:rowOff>0</xdr:rowOff>
    </xdr:to>
    <xdr:sp macro="" textlink="">
      <xdr:nvSpPr>
        <xdr:cNvPr id="3654" name="Line 7">
          <a:extLst>
            <a:ext uri="{FF2B5EF4-FFF2-40B4-BE49-F238E27FC236}">
              <a16:creationId xmlns:a16="http://schemas.microsoft.com/office/drawing/2014/main" id="{931E5186-88D4-44B2-B20A-2356C9C5276F}"/>
            </a:ext>
          </a:extLst>
        </xdr:cNvPr>
        <xdr:cNvSpPr>
          <a:spLocks noChangeShapeType="1"/>
        </xdr:cNvSpPr>
      </xdr:nvSpPr>
      <xdr:spPr bwMode="auto">
        <a:xfrm>
          <a:off x="1914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5" name="Line 7">
          <a:extLst>
            <a:ext uri="{FF2B5EF4-FFF2-40B4-BE49-F238E27FC236}">
              <a16:creationId xmlns:a16="http://schemas.microsoft.com/office/drawing/2014/main" id="{2CB5ACFA-1E37-49DF-B16D-12A8EBAB70B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6" name="Line 7">
          <a:extLst>
            <a:ext uri="{FF2B5EF4-FFF2-40B4-BE49-F238E27FC236}">
              <a16:creationId xmlns:a16="http://schemas.microsoft.com/office/drawing/2014/main" id="{5E1B744A-A2D2-4788-95EF-850D19CEDE3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7" name="Line 7">
          <a:extLst>
            <a:ext uri="{FF2B5EF4-FFF2-40B4-BE49-F238E27FC236}">
              <a16:creationId xmlns:a16="http://schemas.microsoft.com/office/drawing/2014/main" id="{14891773-1D50-4EDA-99E4-C4CC45119DD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8" name="Line 7">
          <a:extLst>
            <a:ext uri="{FF2B5EF4-FFF2-40B4-BE49-F238E27FC236}">
              <a16:creationId xmlns:a16="http://schemas.microsoft.com/office/drawing/2014/main" id="{83D93C33-7878-438C-99B7-A0B96E15F10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59" name="Line 7">
          <a:extLst>
            <a:ext uri="{FF2B5EF4-FFF2-40B4-BE49-F238E27FC236}">
              <a16:creationId xmlns:a16="http://schemas.microsoft.com/office/drawing/2014/main" id="{DBC5E17D-EC14-4BA1-BB89-6626F77C460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0" name="Line 7">
          <a:extLst>
            <a:ext uri="{FF2B5EF4-FFF2-40B4-BE49-F238E27FC236}">
              <a16:creationId xmlns:a16="http://schemas.microsoft.com/office/drawing/2014/main" id="{3B35A96F-4A96-4891-8D80-4BD33E49751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1" name="Line 7">
          <a:extLst>
            <a:ext uri="{FF2B5EF4-FFF2-40B4-BE49-F238E27FC236}">
              <a16:creationId xmlns:a16="http://schemas.microsoft.com/office/drawing/2014/main" id="{D861E782-A7F2-49DA-8C34-4C176144203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2" name="Line 7">
          <a:extLst>
            <a:ext uri="{FF2B5EF4-FFF2-40B4-BE49-F238E27FC236}">
              <a16:creationId xmlns:a16="http://schemas.microsoft.com/office/drawing/2014/main" id="{322889ED-096B-47D0-B81A-6FE7CAD2189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3" name="Line 7">
          <a:extLst>
            <a:ext uri="{FF2B5EF4-FFF2-40B4-BE49-F238E27FC236}">
              <a16:creationId xmlns:a16="http://schemas.microsoft.com/office/drawing/2014/main" id="{73B2F2D0-7892-4587-982D-009637EF62F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4" name="Line 7">
          <a:extLst>
            <a:ext uri="{FF2B5EF4-FFF2-40B4-BE49-F238E27FC236}">
              <a16:creationId xmlns:a16="http://schemas.microsoft.com/office/drawing/2014/main" id="{2A741A08-D7F0-493E-BFD5-E2B8F1A452B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5" name="Line 7">
          <a:extLst>
            <a:ext uri="{FF2B5EF4-FFF2-40B4-BE49-F238E27FC236}">
              <a16:creationId xmlns:a16="http://schemas.microsoft.com/office/drawing/2014/main" id="{C0CF3CC3-348A-488E-83C2-37456E4D8D5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6" name="Line 7">
          <a:extLst>
            <a:ext uri="{FF2B5EF4-FFF2-40B4-BE49-F238E27FC236}">
              <a16:creationId xmlns:a16="http://schemas.microsoft.com/office/drawing/2014/main" id="{E01A3846-D2C4-41B0-AAF9-2C2A2FF10F0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7" name="Line 7">
          <a:extLst>
            <a:ext uri="{FF2B5EF4-FFF2-40B4-BE49-F238E27FC236}">
              <a16:creationId xmlns:a16="http://schemas.microsoft.com/office/drawing/2014/main" id="{4713179A-1BEF-4162-9A5E-0A15C4E3581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8" name="Line 7">
          <a:extLst>
            <a:ext uri="{FF2B5EF4-FFF2-40B4-BE49-F238E27FC236}">
              <a16:creationId xmlns:a16="http://schemas.microsoft.com/office/drawing/2014/main" id="{A2A583B1-1034-4BE4-AED3-F0B3EF3B95F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69" name="Line 7">
          <a:extLst>
            <a:ext uri="{FF2B5EF4-FFF2-40B4-BE49-F238E27FC236}">
              <a16:creationId xmlns:a16="http://schemas.microsoft.com/office/drawing/2014/main" id="{01BFDEA2-FF03-49E1-880D-7F7A02CECF3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0" name="Line 7">
          <a:extLst>
            <a:ext uri="{FF2B5EF4-FFF2-40B4-BE49-F238E27FC236}">
              <a16:creationId xmlns:a16="http://schemas.microsoft.com/office/drawing/2014/main" id="{6B82AF88-5E2D-478C-84AB-1E984EFF8C1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1" name="Line 7">
          <a:extLst>
            <a:ext uri="{FF2B5EF4-FFF2-40B4-BE49-F238E27FC236}">
              <a16:creationId xmlns:a16="http://schemas.microsoft.com/office/drawing/2014/main" id="{408EFEDC-9396-40CF-9C68-2EC10B12905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2" name="Line 7">
          <a:extLst>
            <a:ext uri="{FF2B5EF4-FFF2-40B4-BE49-F238E27FC236}">
              <a16:creationId xmlns:a16="http://schemas.microsoft.com/office/drawing/2014/main" id="{722C6D56-CEAF-405E-BAAA-3F5F798847B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3" name="Line 7">
          <a:extLst>
            <a:ext uri="{FF2B5EF4-FFF2-40B4-BE49-F238E27FC236}">
              <a16:creationId xmlns:a16="http://schemas.microsoft.com/office/drawing/2014/main" id="{9B8C76FB-5C8B-4CE0-A642-A168BF2DBD6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4" name="Line 7">
          <a:extLst>
            <a:ext uri="{FF2B5EF4-FFF2-40B4-BE49-F238E27FC236}">
              <a16:creationId xmlns:a16="http://schemas.microsoft.com/office/drawing/2014/main" id="{47A1ED6C-33BF-4FB9-9D92-B511CAFF7E3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5" name="Line 7">
          <a:extLst>
            <a:ext uri="{FF2B5EF4-FFF2-40B4-BE49-F238E27FC236}">
              <a16:creationId xmlns:a16="http://schemas.microsoft.com/office/drawing/2014/main" id="{6A0644FE-FDF1-49E7-8ADE-1322A2D7958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6" name="Line 7">
          <a:extLst>
            <a:ext uri="{FF2B5EF4-FFF2-40B4-BE49-F238E27FC236}">
              <a16:creationId xmlns:a16="http://schemas.microsoft.com/office/drawing/2014/main" id="{C5239BFD-C05E-4D2F-8F60-C90585E6B5E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7" name="Line 7">
          <a:extLst>
            <a:ext uri="{FF2B5EF4-FFF2-40B4-BE49-F238E27FC236}">
              <a16:creationId xmlns:a16="http://schemas.microsoft.com/office/drawing/2014/main" id="{F1817CC6-4EB5-486A-A789-E8B734F8621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8" name="Line 7">
          <a:extLst>
            <a:ext uri="{FF2B5EF4-FFF2-40B4-BE49-F238E27FC236}">
              <a16:creationId xmlns:a16="http://schemas.microsoft.com/office/drawing/2014/main" id="{A4E96601-58C3-4D79-B72A-8F771417CF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79" name="Line 7">
          <a:extLst>
            <a:ext uri="{FF2B5EF4-FFF2-40B4-BE49-F238E27FC236}">
              <a16:creationId xmlns:a16="http://schemas.microsoft.com/office/drawing/2014/main" id="{410C6CDB-5F0D-41FB-A6E4-1BFFAF427AF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0" name="Line 7">
          <a:extLst>
            <a:ext uri="{FF2B5EF4-FFF2-40B4-BE49-F238E27FC236}">
              <a16:creationId xmlns:a16="http://schemas.microsoft.com/office/drawing/2014/main" id="{D4BF2AFC-8906-4751-A5EB-ABEF6AF4BC3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1" name="Line 7">
          <a:extLst>
            <a:ext uri="{FF2B5EF4-FFF2-40B4-BE49-F238E27FC236}">
              <a16:creationId xmlns:a16="http://schemas.microsoft.com/office/drawing/2014/main" id="{27C86126-2C74-48F7-A074-80B35D62C8C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2" name="Line 7">
          <a:extLst>
            <a:ext uri="{FF2B5EF4-FFF2-40B4-BE49-F238E27FC236}">
              <a16:creationId xmlns:a16="http://schemas.microsoft.com/office/drawing/2014/main" id="{16A86047-C3ED-4128-A52D-26DFCCB3B58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3" name="Line 7">
          <a:extLst>
            <a:ext uri="{FF2B5EF4-FFF2-40B4-BE49-F238E27FC236}">
              <a16:creationId xmlns:a16="http://schemas.microsoft.com/office/drawing/2014/main" id="{CAD2810B-E263-4978-8F71-18A2410E22C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4" name="Line 7">
          <a:extLst>
            <a:ext uri="{FF2B5EF4-FFF2-40B4-BE49-F238E27FC236}">
              <a16:creationId xmlns:a16="http://schemas.microsoft.com/office/drawing/2014/main" id="{DBC12F3B-4330-4F0E-923F-82D3A5CEFA5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5" name="Line 7">
          <a:extLst>
            <a:ext uri="{FF2B5EF4-FFF2-40B4-BE49-F238E27FC236}">
              <a16:creationId xmlns:a16="http://schemas.microsoft.com/office/drawing/2014/main" id="{FED06E4F-3E87-410E-8C5F-BA21E098E1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6" name="Line 7">
          <a:extLst>
            <a:ext uri="{FF2B5EF4-FFF2-40B4-BE49-F238E27FC236}">
              <a16:creationId xmlns:a16="http://schemas.microsoft.com/office/drawing/2014/main" id="{31ECD559-066A-4104-B006-EFE3229B65E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7" name="Line 7">
          <a:extLst>
            <a:ext uri="{FF2B5EF4-FFF2-40B4-BE49-F238E27FC236}">
              <a16:creationId xmlns:a16="http://schemas.microsoft.com/office/drawing/2014/main" id="{65BF94E5-8CBE-44CC-B40E-B677A98B5E8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8" name="Line 7">
          <a:extLst>
            <a:ext uri="{FF2B5EF4-FFF2-40B4-BE49-F238E27FC236}">
              <a16:creationId xmlns:a16="http://schemas.microsoft.com/office/drawing/2014/main" id="{CB8E76B0-4411-4DA9-98F2-38ED87C0548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89" name="Line 7">
          <a:extLst>
            <a:ext uri="{FF2B5EF4-FFF2-40B4-BE49-F238E27FC236}">
              <a16:creationId xmlns:a16="http://schemas.microsoft.com/office/drawing/2014/main" id="{DD1A20C2-F2F2-4D67-B2D4-F03F9FE2A59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0" name="Line 7">
          <a:extLst>
            <a:ext uri="{FF2B5EF4-FFF2-40B4-BE49-F238E27FC236}">
              <a16:creationId xmlns:a16="http://schemas.microsoft.com/office/drawing/2014/main" id="{6AA1B826-899F-4028-A1FA-9E6C170A4FB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1" name="Line 7">
          <a:extLst>
            <a:ext uri="{FF2B5EF4-FFF2-40B4-BE49-F238E27FC236}">
              <a16:creationId xmlns:a16="http://schemas.microsoft.com/office/drawing/2014/main" id="{21593CFA-B31E-47B5-B138-03BBD0586C3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2" name="Line 7">
          <a:extLst>
            <a:ext uri="{FF2B5EF4-FFF2-40B4-BE49-F238E27FC236}">
              <a16:creationId xmlns:a16="http://schemas.microsoft.com/office/drawing/2014/main" id="{596E380B-53AD-4474-B38E-E514F21F233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3" name="Line 7">
          <a:extLst>
            <a:ext uri="{FF2B5EF4-FFF2-40B4-BE49-F238E27FC236}">
              <a16:creationId xmlns:a16="http://schemas.microsoft.com/office/drawing/2014/main" id="{DF53D9DA-4F00-4270-A876-71872A67159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4" name="Line 7">
          <a:extLst>
            <a:ext uri="{FF2B5EF4-FFF2-40B4-BE49-F238E27FC236}">
              <a16:creationId xmlns:a16="http://schemas.microsoft.com/office/drawing/2014/main" id="{F7815E5F-AD3C-4601-9F07-F78A49D4359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5" name="Line 7">
          <a:extLst>
            <a:ext uri="{FF2B5EF4-FFF2-40B4-BE49-F238E27FC236}">
              <a16:creationId xmlns:a16="http://schemas.microsoft.com/office/drawing/2014/main" id="{89A206CC-9950-49AC-96AC-261B053CE5F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6" name="Line 7">
          <a:extLst>
            <a:ext uri="{FF2B5EF4-FFF2-40B4-BE49-F238E27FC236}">
              <a16:creationId xmlns:a16="http://schemas.microsoft.com/office/drawing/2014/main" id="{6AFCB193-8BBD-4A35-8327-80D580DF136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7" name="Line 7">
          <a:extLst>
            <a:ext uri="{FF2B5EF4-FFF2-40B4-BE49-F238E27FC236}">
              <a16:creationId xmlns:a16="http://schemas.microsoft.com/office/drawing/2014/main" id="{30F9B086-187E-4049-9452-3E179BCC722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8" name="Line 7">
          <a:extLst>
            <a:ext uri="{FF2B5EF4-FFF2-40B4-BE49-F238E27FC236}">
              <a16:creationId xmlns:a16="http://schemas.microsoft.com/office/drawing/2014/main" id="{252CB383-E437-453F-B954-29B0715AF3C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699" name="Line 7">
          <a:extLst>
            <a:ext uri="{FF2B5EF4-FFF2-40B4-BE49-F238E27FC236}">
              <a16:creationId xmlns:a16="http://schemas.microsoft.com/office/drawing/2014/main" id="{34E9F3E2-C315-47CA-99E9-9B970169337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0" name="Line 7">
          <a:extLst>
            <a:ext uri="{FF2B5EF4-FFF2-40B4-BE49-F238E27FC236}">
              <a16:creationId xmlns:a16="http://schemas.microsoft.com/office/drawing/2014/main" id="{929CE419-BCF2-4B0F-A004-19FDC11595A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1" name="Line 7">
          <a:extLst>
            <a:ext uri="{FF2B5EF4-FFF2-40B4-BE49-F238E27FC236}">
              <a16:creationId xmlns:a16="http://schemas.microsoft.com/office/drawing/2014/main" id="{7837D289-758C-4F4A-887E-3793ECAB564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2" name="Line 7">
          <a:extLst>
            <a:ext uri="{FF2B5EF4-FFF2-40B4-BE49-F238E27FC236}">
              <a16:creationId xmlns:a16="http://schemas.microsoft.com/office/drawing/2014/main" id="{D11EF726-D99D-4F8E-9725-A165DD5910D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3" name="Line 7">
          <a:extLst>
            <a:ext uri="{FF2B5EF4-FFF2-40B4-BE49-F238E27FC236}">
              <a16:creationId xmlns:a16="http://schemas.microsoft.com/office/drawing/2014/main" id="{5AD14543-30C5-442F-9D17-B6DC8B85A4D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4" name="Line 7">
          <a:extLst>
            <a:ext uri="{FF2B5EF4-FFF2-40B4-BE49-F238E27FC236}">
              <a16:creationId xmlns:a16="http://schemas.microsoft.com/office/drawing/2014/main" id="{DC27AAE5-5C65-4A0A-ADD7-92B4F78D2A2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5" name="Line 7">
          <a:extLst>
            <a:ext uri="{FF2B5EF4-FFF2-40B4-BE49-F238E27FC236}">
              <a16:creationId xmlns:a16="http://schemas.microsoft.com/office/drawing/2014/main" id="{68B47A7B-F3CF-4EF8-9BB9-5B05D91DEC7A}"/>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6" name="Line 7">
          <a:extLst>
            <a:ext uri="{FF2B5EF4-FFF2-40B4-BE49-F238E27FC236}">
              <a16:creationId xmlns:a16="http://schemas.microsoft.com/office/drawing/2014/main" id="{521AAFDE-8E76-41DF-BB3E-392E1323AC1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7" name="Line 7">
          <a:extLst>
            <a:ext uri="{FF2B5EF4-FFF2-40B4-BE49-F238E27FC236}">
              <a16:creationId xmlns:a16="http://schemas.microsoft.com/office/drawing/2014/main" id="{A3A99615-0E03-43CD-9FD5-425248CC232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8" name="Line 7">
          <a:extLst>
            <a:ext uri="{FF2B5EF4-FFF2-40B4-BE49-F238E27FC236}">
              <a16:creationId xmlns:a16="http://schemas.microsoft.com/office/drawing/2014/main" id="{C67B81AE-D584-4A04-A200-CEF1E38BD64C}"/>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09" name="Line 7">
          <a:extLst>
            <a:ext uri="{FF2B5EF4-FFF2-40B4-BE49-F238E27FC236}">
              <a16:creationId xmlns:a16="http://schemas.microsoft.com/office/drawing/2014/main" id="{C502DFD4-9A04-4223-B973-E8C5D967486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0" name="Line 7">
          <a:extLst>
            <a:ext uri="{FF2B5EF4-FFF2-40B4-BE49-F238E27FC236}">
              <a16:creationId xmlns:a16="http://schemas.microsoft.com/office/drawing/2014/main" id="{DB3BDCDF-68C1-43C0-BAC1-E5E9CA2E736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1" name="Line 7">
          <a:extLst>
            <a:ext uri="{FF2B5EF4-FFF2-40B4-BE49-F238E27FC236}">
              <a16:creationId xmlns:a16="http://schemas.microsoft.com/office/drawing/2014/main" id="{5B201B3B-8D3E-41EF-8EC9-2772BD20D4E2}"/>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2" name="Line 7">
          <a:extLst>
            <a:ext uri="{FF2B5EF4-FFF2-40B4-BE49-F238E27FC236}">
              <a16:creationId xmlns:a16="http://schemas.microsoft.com/office/drawing/2014/main" id="{21A98AC6-4E0D-492E-B431-0A19A69E8318}"/>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3" name="Line 7">
          <a:extLst>
            <a:ext uri="{FF2B5EF4-FFF2-40B4-BE49-F238E27FC236}">
              <a16:creationId xmlns:a16="http://schemas.microsoft.com/office/drawing/2014/main" id="{F3DB7401-4AF4-428E-80C3-6968510454F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4" name="Line 7">
          <a:extLst>
            <a:ext uri="{FF2B5EF4-FFF2-40B4-BE49-F238E27FC236}">
              <a16:creationId xmlns:a16="http://schemas.microsoft.com/office/drawing/2014/main" id="{7487B8EA-79A7-4877-BD41-15EE03F63EB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5" name="Line 7">
          <a:extLst>
            <a:ext uri="{FF2B5EF4-FFF2-40B4-BE49-F238E27FC236}">
              <a16:creationId xmlns:a16="http://schemas.microsoft.com/office/drawing/2014/main" id="{BFDF1908-5407-4475-AA1A-C6198EBFE30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6" name="Line 7">
          <a:extLst>
            <a:ext uri="{FF2B5EF4-FFF2-40B4-BE49-F238E27FC236}">
              <a16:creationId xmlns:a16="http://schemas.microsoft.com/office/drawing/2014/main" id="{3064484D-C30E-4DEF-A563-F2545185463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7" name="Line 7">
          <a:extLst>
            <a:ext uri="{FF2B5EF4-FFF2-40B4-BE49-F238E27FC236}">
              <a16:creationId xmlns:a16="http://schemas.microsoft.com/office/drawing/2014/main" id="{483EAB4B-8836-4FF0-9E61-0F260ADF8E71}"/>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8" name="Line 7">
          <a:extLst>
            <a:ext uri="{FF2B5EF4-FFF2-40B4-BE49-F238E27FC236}">
              <a16:creationId xmlns:a16="http://schemas.microsoft.com/office/drawing/2014/main" id="{434EA79C-D7A2-4FFB-9D5C-CE567866FA5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19" name="Line 7">
          <a:extLst>
            <a:ext uri="{FF2B5EF4-FFF2-40B4-BE49-F238E27FC236}">
              <a16:creationId xmlns:a16="http://schemas.microsoft.com/office/drawing/2014/main" id="{CFD73F6E-64C0-4E3E-A8FE-092655F10A69}"/>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0" name="Line 7">
          <a:extLst>
            <a:ext uri="{FF2B5EF4-FFF2-40B4-BE49-F238E27FC236}">
              <a16:creationId xmlns:a16="http://schemas.microsoft.com/office/drawing/2014/main" id="{D3C2B607-E42B-4939-B18B-990C957BCD26}"/>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1" name="Line 7">
          <a:extLst>
            <a:ext uri="{FF2B5EF4-FFF2-40B4-BE49-F238E27FC236}">
              <a16:creationId xmlns:a16="http://schemas.microsoft.com/office/drawing/2014/main" id="{4496A594-E4FB-4BCC-8DCE-37709DFDEDCE}"/>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2" name="Line 7">
          <a:extLst>
            <a:ext uri="{FF2B5EF4-FFF2-40B4-BE49-F238E27FC236}">
              <a16:creationId xmlns:a16="http://schemas.microsoft.com/office/drawing/2014/main" id="{14640C75-F19D-42BB-B573-507D4B43EB2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3" name="Line 7">
          <a:extLst>
            <a:ext uri="{FF2B5EF4-FFF2-40B4-BE49-F238E27FC236}">
              <a16:creationId xmlns:a16="http://schemas.microsoft.com/office/drawing/2014/main" id="{D33FDF01-0BEA-4697-9B28-6C1EC32E83EB}"/>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4" name="Line 7">
          <a:extLst>
            <a:ext uri="{FF2B5EF4-FFF2-40B4-BE49-F238E27FC236}">
              <a16:creationId xmlns:a16="http://schemas.microsoft.com/office/drawing/2014/main" id="{AE7F4353-E819-428F-9E8A-0E65BF30575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5" name="Line 7">
          <a:extLst>
            <a:ext uri="{FF2B5EF4-FFF2-40B4-BE49-F238E27FC236}">
              <a16:creationId xmlns:a16="http://schemas.microsoft.com/office/drawing/2014/main" id="{7D25CF29-9DA1-49F5-BB2F-B9470140D6F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6" name="Line 7">
          <a:extLst>
            <a:ext uri="{FF2B5EF4-FFF2-40B4-BE49-F238E27FC236}">
              <a16:creationId xmlns:a16="http://schemas.microsoft.com/office/drawing/2014/main" id="{6685F1AE-CA93-4123-98A2-0171ECD7E68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7" name="Line 7">
          <a:extLst>
            <a:ext uri="{FF2B5EF4-FFF2-40B4-BE49-F238E27FC236}">
              <a16:creationId xmlns:a16="http://schemas.microsoft.com/office/drawing/2014/main" id="{E5197B20-4AAC-4EAF-8A20-35AA3D50A23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8" name="Line 7">
          <a:extLst>
            <a:ext uri="{FF2B5EF4-FFF2-40B4-BE49-F238E27FC236}">
              <a16:creationId xmlns:a16="http://schemas.microsoft.com/office/drawing/2014/main" id="{84B1A101-EADA-4252-846B-AC06E3E90547}"/>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29" name="Line 7">
          <a:extLst>
            <a:ext uri="{FF2B5EF4-FFF2-40B4-BE49-F238E27FC236}">
              <a16:creationId xmlns:a16="http://schemas.microsoft.com/office/drawing/2014/main" id="{D9029CC8-E9CA-4F4D-8890-29F03244D7FD}"/>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0" name="Line 7">
          <a:extLst>
            <a:ext uri="{FF2B5EF4-FFF2-40B4-BE49-F238E27FC236}">
              <a16:creationId xmlns:a16="http://schemas.microsoft.com/office/drawing/2014/main" id="{85EFA888-D8E8-407C-9332-C41A5F982CF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1" name="Line 7">
          <a:extLst>
            <a:ext uri="{FF2B5EF4-FFF2-40B4-BE49-F238E27FC236}">
              <a16:creationId xmlns:a16="http://schemas.microsoft.com/office/drawing/2014/main" id="{5A1D9CE9-AC0F-457C-BC15-E0FC6DFE9424}"/>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2" name="Line 7">
          <a:extLst>
            <a:ext uri="{FF2B5EF4-FFF2-40B4-BE49-F238E27FC236}">
              <a16:creationId xmlns:a16="http://schemas.microsoft.com/office/drawing/2014/main" id="{BC0211A2-8E9E-48A6-A586-9BAD44694EC0}"/>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3" name="Line 7">
          <a:extLst>
            <a:ext uri="{FF2B5EF4-FFF2-40B4-BE49-F238E27FC236}">
              <a16:creationId xmlns:a16="http://schemas.microsoft.com/office/drawing/2014/main" id="{52F809A7-AAFB-4E86-91CB-18C0F42EF613}"/>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4" name="Line 7">
          <a:extLst>
            <a:ext uri="{FF2B5EF4-FFF2-40B4-BE49-F238E27FC236}">
              <a16:creationId xmlns:a16="http://schemas.microsoft.com/office/drawing/2014/main" id="{9DF73AFF-7294-4FC3-9219-2D4C002F0A1F}"/>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172</xdr:row>
      <xdr:rowOff>0</xdr:rowOff>
    </xdr:from>
    <xdr:to>
      <xdr:col>4</xdr:col>
      <xdr:colOff>0</xdr:colOff>
      <xdr:row>172</xdr:row>
      <xdr:rowOff>0</xdr:rowOff>
    </xdr:to>
    <xdr:sp macro="" textlink="">
      <xdr:nvSpPr>
        <xdr:cNvPr id="3735" name="Line 7">
          <a:extLst>
            <a:ext uri="{FF2B5EF4-FFF2-40B4-BE49-F238E27FC236}">
              <a16:creationId xmlns:a16="http://schemas.microsoft.com/office/drawing/2014/main" id="{5B93D9E1-16AA-462C-924B-11C8EE914D95}"/>
            </a:ext>
          </a:extLst>
        </xdr:cNvPr>
        <xdr:cNvSpPr>
          <a:spLocks noChangeShapeType="1"/>
        </xdr:cNvSpPr>
      </xdr:nvSpPr>
      <xdr:spPr bwMode="auto">
        <a:xfrm>
          <a:off x="1914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6" name="Line 7">
          <a:extLst>
            <a:ext uri="{FF2B5EF4-FFF2-40B4-BE49-F238E27FC236}">
              <a16:creationId xmlns:a16="http://schemas.microsoft.com/office/drawing/2014/main" id="{18F109C0-A27C-430A-AE05-833BF043FFF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7" name="Line 7">
          <a:extLst>
            <a:ext uri="{FF2B5EF4-FFF2-40B4-BE49-F238E27FC236}">
              <a16:creationId xmlns:a16="http://schemas.microsoft.com/office/drawing/2014/main" id="{CB534650-FAB7-4EF2-ABA7-733F389C6B9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181</xdr:row>
      <xdr:rowOff>0</xdr:rowOff>
    </xdr:from>
    <xdr:to>
      <xdr:col>4</xdr:col>
      <xdr:colOff>323850</xdr:colOff>
      <xdr:row>181</xdr:row>
      <xdr:rowOff>0</xdr:rowOff>
    </xdr:to>
    <xdr:sp macro="" textlink="">
      <xdr:nvSpPr>
        <xdr:cNvPr id="3738" name="Line 7">
          <a:extLst>
            <a:ext uri="{FF2B5EF4-FFF2-40B4-BE49-F238E27FC236}">
              <a16:creationId xmlns:a16="http://schemas.microsoft.com/office/drawing/2014/main" id="{054234CC-16A0-4A6B-B442-23C7D165790E}"/>
            </a:ext>
          </a:extLst>
        </xdr:cNvPr>
        <xdr:cNvSpPr>
          <a:spLocks noChangeShapeType="1"/>
        </xdr:cNvSpPr>
      </xdr:nvSpPr>
      <xdr:spPr bwMode="auto">
        <a:xfrm>
          <a:off x="197167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39" name="Line 7">
          <a:extLst>
            <a:ext uri="{FF2B5EF4-FFF2-40B4-BE49-F238E27FC236}">
              <a16:creationId xmlns:a16="http://schemas.microsoft.com/office/drawing/2014/main" id="{A2C641EB-1C2F-4AB5-9574-3E164179C02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0" name="Line 7">
          <a:extLst>
            <a:ext uri="{FF2B5EF4-FFF2-40B4-BE49-F238E27FC236}">
              <a16:creationId xmlns:a16="http://schemas.microsoft.com/office/drawing/2014/main" id="{9A98A35A-B99A-45C1-A843-D01B3F72639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1" name="Line 7">
          <a:extLst>
            <a:ext uri="{FF2B5EF4-FFF2-40B4-BE49-F238E27FC236}">
              <a16:creationId xmlns:a16="http://schemas.microsoft.com/office/drawing/2014/main" id="{5FFA25E1-64CD-47FA-88C2-33C0C14533F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2" name="Line 7">
          <a:extLst>
            <a:ext uri="{FF2B5EF4-FFF2-40B4-BE49-F238E27FC236}">
              <a16:creationId xmlns:a16="http://schemas.microsoft.com/office/drawing/2014/main" id="{5DCE5944-E0AA-4EC8-BEBF-9D6F785CC3E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3" name="Line 7">
          <a:extLst>
            <a:ext uri="{FF2B5EF4-FFF2-40B4-BE49-F238E27FC236}">
              <a16:creationId xmlns:a16="http://schemas.microsoft.com/office/drawing/2014/main" id="{9D6F8997-2016-4B23-8BB4-5EDA583E6EF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4" name="Line 7">
          <a:extLst>
            <a:ext uri="{FF2B5EF4-FFF2-40B4-BE49-F238E27FC236}">
              <a16:creationId xmlns:a16="http://schemas.microsoft.com/office/drawing/2014/main" id="{4B3BA91A-9C79-461B-83F6-9C8E3C712B6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5" name="Line 7">
          <a:extLst>
            <a:ext uri="{FF2B5EF4-FFF2-40B4-BE49-F238E27FC236}">
              <a16:creationId xmlns:a16="http://schemas.microsoft.com/office/drawing/2014/main" id="{397B8AEE-CA96-4088-9E53-5C856FC6F4C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6" name="Line 7">
          <a:extLst>
            <a:ext uri="{FF2B5EF4-FFF2-40B4-BE49-F238E27FC236}">
              <a16:creationId xmlns:a16="http://schemas.microsoft.com/office/drawing/2014/main" id="{84CF1834-180A-44DE-87FB-0DD51109E56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7" name="Line 7">
          <a:extLst>
            <a:ext uri="{FF2B5EF4-FFF2-40B4-BE49-F238E27FC236}">
              <a16:creationId xmlns:a16="http://schemas.microsoft.com/office/drawing/2014/main" id="{DF1C7B44-30DD-4B36-9184-709B916968E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8" name="Line 7">
          <a:extLst>
            <a:ext uri="{FF2B5EF4-FFF2-40B4-BE49-F238E27FC236}">
              <a16:creationId xmlns:a16="http://schemas.microsoft.com/office/drawing/2014/main" id="{36A30C7B-755E-4154-B155-8878A19ABDA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49" name="Line 7">
          <a:extLst>
            <a:ext uri="{FF2B5EF4-FFF2-40B4-BE49-F238E27FC236}">
              <a16:creationId xmlns:a16="http://schemas.microsoft.com/office/drawing/2014/main" id="{754E0FFF-6648-475B-B3BB-2F5AF8BE813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50" name="Line 7">
          <a:extLst>
            <a:ext uri="{FF2B5EF4-FFF2-40B4-BE49-F238E27FC236}">
              <a16:creationId xmlns:a16="http://schemas.microsoft.com/office/drawing/2014/main" id="{250F2514-5CB4-494E-BE19-F64281AC61D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751" name="Line 7">
          <a:extLst>
            <a:ext uri="{FF2B5EF4-FFF2-40B4-BE49-F238E27FC236}">
              <a16:creationId xmlns:a16="http://schemas.microsoft.com/office/drawing/2014/main" id="{7DC48DE2-326B-4CF5-B31E-05C24400D74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2" name="Line 7">
          <a:extLst>
            <a:ext uri="{FF2B5EF4-FFF2-40B4-BE49-F238E27FC236}">
              <a16:creationId xmlns:a16="http://schemas.microsoft.com/office/drawing/2014/main" id="{3426EE2D-69E2-4CB2-B534-577917C0B7E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3" name="Line 7">
          <a:extLst>
            <a:ext uri="{FF2B5EF4-FFF2-40B4-BE49-F238E27FC236}">
              <a16:creationId xmlns:a16="http://schemas.microsoft.com/office/drawing/2014/main" id="{3E13E9FF-9E28-4213-AAB8-95EC467140F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4" name="Line 7">
          <a:extLst>
            <a:ext uri="{FF2B5EF4-FFF2-40B4-BE49-F238E27FC236}">
              <a16:creationId xmlns:a16="http://schemas.microsoft.com/office/drawing/2014/main" id="{BA1ABCC4-82B1-468F-928C-A03298FA5FE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5" name="Line 7">
          <a:extLst>
            <a:ext uri="{FF2B5EF4-FFF2-40B4-BE49-F238E27FC236}">
              <a16:creationId xmlns:a16="http://schemas.microsoft.com/office/drawing/2014/main" id="{AD16BCCB-2086-4E78-A9B1-64D10BD4425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6" name="Line 7">
          <a:extLst>
            <a:ext uri="{FF2B5EF4-FFF2-40B4-BE49-F238E27FC236}">
              <a16:creationId xmlns:a16="http://schemas.microsoft.com/office/drawing/2014/main" id="{69A93916-8B01-4EF0-B284-5AA42898A26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7" name="Line 7">
          <a:extLst>
            <a:ext uri="{FF2B5EF4-FFF2-40B4-BE49-F238E27FC236}">
              <a16:creationId xmlns:a16="http://schemas.microsoft.com/office/drawing/2014/main" id="{F7621BE4-418F-42E0-9D0C-61D63B83A58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8" name="Line 7">
          <a:extLst>
            <a:ext uri="{FF2B5EF4-FFF2-40B4-BE49-F238E27FC236}">
              <a16:creationId xmlns:a16="http://schemas.microsoft.com/office/drawing/2014/main" id="{BFFC4316-3C2A-4275-845D-91C74B09B16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59" name="Line 7">
          <a:extLst>
            <a:ext uri="{FF2B5EF4-FFF2-40B4-BE49-F238E27FC236}">
              <a16:creationId xmlns:a16="http://schemas.microsoft.com/office/drawing/2014/main" id="{E462D4A0-B268-4063-BFA9-DFA7306D9D5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0" name="Line 7">
          <a:extLst>
            <a:ext uri="{FF2B5EF4-FFF2-40B4-BE49-F238E27FC236}">
              <a16:creationId xmlns:a16="http://schemas.microsoft.com/office/drawing/2014/main" id="{5BABE4FB-803B-4B54-B89A-02CEDCE7A1A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1" name="Line 7">
          <a:extLst>
            <a:ext uri="{FF2B5EF4-FFF2-40B4-BE49-F238E27FC236}">
              <a16:creationId xmlns:a16="http://schemas.microsoft.com/office/drawing/2014/main" id="{86DD3839-B19A-4EFC-A1B5-E4DE4D42F77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2" name="Line 7">
          <a:extLst>
            <a:ext uri="{FF2B5EF4-FFF2-40B4-BE49-F238E27FC236}">
              <a16:creationId xmlns:a16="http://schemas.microsoft.com/office/drawing/2014/main" id="{6C1E27B8-FBF9-4617-9D2D-84CFF284399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3" name="Line 7">
          <a:extLst>
            <a:ext uri="{FF2B5EF4-FFF2-40B4-BE49-F238E27FC236}">
              <a16:creationId xmlns:a16="http://schemas.microsoft.com/office/drawing/2014/main" id="{9631B168-ECD4-4FED-8593-BE8FDF28CDB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4" name="Line 7">
          <a:extLst>
            <a:ext uri="{FF2B5EF4-FFF2-40B4-BE49-F238E27FC236}">
              <a16:creationId xmlns:a16="http://schemas.microsoft.com/office/drawing/2014/main" id="{9F213F23-50D5-4C8E-9AF6-D4ECCC99C0D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5" name="Line 7">
          <a:extLst>
            <a:ext uri="{FF2B5EF4-FFF2-40B4-BE49-F238E27FC236}">
              <a16:creationId xmlns:a16="http://schemas.microsoft.com/office/drawing/2014/main" id="{4313EAED-8E88-4E4F-BC05-A34EE0BBD29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6" name="Line 7">
          <a:extLst>
            <a:ext uri="{FF2B5EF4-FFF2-40B4-BE49-F238E27FC236}">
              <a16:creationId xmlns:a16="http://schemas.microsoft.com/office/drawing/2014/main" id="{0C19C4B2-0FD0-4D62-86C4-98C4E536DC1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7" name="Line 7">
          <a:extLst>
            <a:ext uri="{FF2B5EF4-FFF2-40B4-BE49-F238E27FC236}">
              <a16:creationId xmlns:a16="http://schemas.microsoft.com/office/drawing/2014/main" id="{26333199-06DE-4B4E-B056-B88F914B935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8" name="Line 7">
          <a:extLst>
            <a:ext uri="{FF2B5EF4-FFF2-40B4-BE49-F238E27FC236}">
              <a16:creationId xmlns:a16="http://schemas.microsoft.com/office/drawing/2014/main" id="{2E1D322B-B3BC-4AC4-AB6D-11C05E2B629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69" name="Line 7">
          <a:extLst>
            <a:ext uri="{FF2B5EF4-FFF2-40B4-BE49-F238E27FC236}">
              <a16:creationId xmlns:a16="http://schemas.microsoft.com/office/drawing/2014/main" id="{C91230DF-29C8-45B1-A969-3B4D91D6E3C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0" name="Line 7">
          <a:extLst>
            <a:ext uri="{FF2B5EF4-FFF2-40B4-BE49-F238E27FC236}">
              <a16:creationId xmlns:a16="http://schemas.microsoft.com/office/drawing/2014/main" id="{7F83F7AB-3EFF-4D8E-90CD-23C7BDA91CC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1" name="Line 7">
          <a:extLst>
            <a:ext uri="{FF2B5EF4-FFF2-40B4-BE49-F238E27FC236}">
              <a16:creationId xmlns:a16="http://schemas.microsoft.com/office/drawing/2014/main" id="{E4C4E3C0-338C-4A2B-B1DE-E3B7751FBFA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2" name="Line 7">
          <a:extLst>
            <a:ext uri="{FF2B5EF4-FFF2-40B4-BE49-F238E27FC236}">
              <a16:creationId xmlns:a16="http://schemas.microsoft.com/office/drawing/2014/main" id="{40F6FA4D-8E20-4BDF-8AE8-19C3A6FDA3E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3" name="Line 7">
          <a:extLst>
            <a:ext uri="{FF2B5EF4-FFF2-40B4-BE49-F238E27FC236}">
              <a16:creationId xmlns:a16="http://schemas.microsoft.com/office/drawing/2014/main" id="{6D893C00-70C9-4AD1-9706-29F2E1926E3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4" name="Line 7">
          <a:extLst>
            <a:ext uri="{FF2B5EF4-FFF2-40B4-BE49-F238E27FC236}">
              <a16:creationId xmlns:a16="http://schemas.microsoft.com/office/drawing/2014/main" id="{F9359945-EC9F-49B3-B384-F86B8951345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5" name="Line 7">
          <a:extLst>
            <a:ext uri="{FF2B5EF4-FFF2-40B4-BE49-F238E27FC236}">
              <a16:creationId xmlns:a16="http://schemas.microsoft.com/office/drawing/2014/main" id="{F7030CC1-A273-49BE-B1B0-F1F369281B8D}"/>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6" name="Line 7">
          <a:extLst>
            <a:ext uri="{FF2B5EF4-FFF2-40B4-BE49-F238E27FC236}">
              <a16:creationId xmlns:a16="http://schemas.microsoft.com/office/drawing/2014/main" id="{AABC5E99-8C2B-4880-8F6D-39172928391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7" name="Line 7">
          <a:extLst>
            <a:ext uri="{FF2B5EF4-FFF2-40B4-BE49-F238E27FC236}">
              <a16:creationId xmlns:a16="http://schemas.microsoft.com/office/drawing/2014/main" id="{0250CD68-233D-47B2-83FC-8E25B41A93B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8" name="Line 7">
          <a:extLst>
            <a:ext uri="{FF2B5EF4-FFF2-40B4-BE49-F238E27FC236}">
              <a16:creationId xmlns:a16="http://schemas.microsoft.com/office/drawing/2014/main" id="{716E0D60-1165-412A-A6CE-A68D2D39582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79" name="Line 7">
          <a:extLst>
            <a:ext uri="{FF2B5EF4-FFF2-40B4-BE49-F238E27FC236}">
              <a16:creationId xmlns:a16="http://schemas.microsoft.com/office/drawing/2014/main" id="{DF7BAD3C-D760-4B78-AF99-0161861EA28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0" name="Line 7">
          <a:extLst>
            <a:ext uri="{FF2B5EF4-FFF2-40B4-BE49-F238E27FC236}">
              <a16:creationId xmlns:a16="http://schemas.microsoft.com/office/drawing/2014/main" id="{7BFD0697-5BE8-4BE5-818C-DD89156FD1C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1" name="Line 7">
          <a:extLst>
            <a:ext uri="{FF2B5EF4-FFF2-40B4-BE49-F238E27FC236}">
              <a16:creationId xmlns:a16="http://schemas.microsoft.com/office/drawing/2014/main" id="{447181D9-610C-4DAD-BA3B-CF45BB460EC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2" name="Line 7">
          <a:extLst>
            <a:ext uri="{FF2B5EF4-FFF2-40B4-BE49-F238E27FC236}">
              <a16:creationId xmlns:a16="http://schemas.microsoft.com/office/drawing/2014/main" id="{77EDE04C-1E51-470F-A7E1-869B913B511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3" name="Line 7">
          <a:extLst>
            <a:ext uri="{FF2B5EF4-FFF2-40B4-BE49-F238E27FC236}">
              <a16:creationId xmlns:a16="http://schemas.microsoft.com/office/drawing/2014/main" id="{BD124664-7C53-4FEA-9739-73EA0EC4CA2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4" name="Line 7">
          <a:extLst>
            <a:ext uri="{FF2B5EF4-FFF2-40B4-BE49-F238E27FC236}">
              <a16:creationId xmlns:a16="http://schemas.microsoft.com/office/drawing/2014/main" id="{F6297E05-E04A-45F2-9035-05A76923EA1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5" name="Line 7">
          <a:extLst>
            <a:ext uri="{FF2B5EF4-FFF2-40B4-BE49-F238E27FC236}">
              <a16:creationId xmlns:a16="http://schemas.microsoft.com/office/drawing/2014/main" id="{E73B7F21-842C-4621-94D7-D80ECB9E3E8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6" name="Line 7">
          <a:extLst>
            <a:ext uri="{FF2B5EF4-FFF2-40B4-BE49-F238E27FC236}">
              <a16:creationId xmlns:a16="http://schemas.microsoft.com/office/drawing/2014/main" id="{2DBFD515-A00C-41B4-A186-6D160E7065DE}"/>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7" name="Line 7">
          <a:extLst>
            <a:ext uri="{FF2B5EF4-FFF2-40B4-BE49-F238E27FC236}">
              <a16:creationId xmlns:a16="http://schemas.microsoft.com/office/drawing/2014/main" id="{A81001AC-2FFA-49A0-82B2-43125CEE013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8" name="Line 7">
          <a:extLst>
            <a:ext uri="{FF2B5EF4-FFF2-40B4-BE49-F238E27FC236}">
              <a16:creationId xmlns:a16="http://schemas.microsoft.com/office/drawing/2014/main" id="{C3B49131-0B91-42A2-9A5B-6C3C7856EB7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89" name="Line 7">
          <a:extLst>
            <a:ext uri="{FF2B5EF4-FFF2-40B4-BE49-F238E27FC236}">
              <a16:creationId xmlns:a16="http://schemas.microsoft.com/office/drawing/2014/main" id="{2F9B86EE-2090-4E86-9A95-7BA54A22F05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0" name="Line 7">
          <a:extLst>
            <a:ext uri="{FF2B5EF4-FFF2-40B4-BE49-F238E27FC236}">
              <a16:creationId xmlns:a16="http://schemas.microsoft.com/office/drawing/2014/main" id="{E6E240BF-6CDB-4482-9FBF-5118A12B59E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1" name="Line 7">
          <a:extLst>
            <a:ext uri="{FF2B5EF4-FFF2-40B4-BE49-F238E27FC236}">
              <a16:creationId xmlns:a16="http://schemas.microsoft.com/office/drawing/2014/main" id="{2C66A1C8-233D-4B0B-99FC-D1E2DC5D272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2" name="Line 7">
          <a:extLst>
            <a:ext uri="{FF2B5EF4-FFF2-40B4-BE49-F238E27FC236}">
              <a16:creationId xmlns:a16="http://schemas.microsoft.com/office/drawing/2014/main" id="{3201F903-B72F-43B0-AE43-00DBF3E67FB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3" name="Line 7">
          <a:extLst>
            <a:ext uri="{FF2B5EF4-FFF2-40B4-BE49-F238E27FC236}">
              <a16:creationId xmlns:a16="http://schemas.microsoft.com/office/drawing/2014/main" id="{9FD086FD-AAB2-4BF4-A9BD-9C5BED0DA18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4" name="Line 7">
          <a:extLst>
            <a:ext uri="{FF2B5EF4-FFF2-40B4-BE49-F238E27FC236}">
              <a16:creationId xmlns:a16="http://schemas.microsoft.com/office/drawing/2014/main" id="{2F66E6F7-41A8-4F3E-A0CB-FC0F75662DF0}"/>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5" name="Line 7">
          <a:extLst>
            <a:ext uri="{FF2B5EF4-FFF2-40B4-BE49-F238E27FC236}">
              <a16:creationId xmlns:a16="http://schemas.microsoft.com/office/drawing/2014/main" id="{CCA60161-56F9-4D42-A7B9-05AE6738BA8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6" name="Line 7">
          <a:extLst>
            <a:ext uri="{FF2B5EF4-FFF2-40B4-BE49-F238E27FC236}">
              <a16:creationId xmlns:a16="http://schemas.microsoft.com/office/drawing/2014/main" id="{88699C99-FB8F-45A0-83C2-37488AE24F5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7" name="Line 7">
          <a:extLst>
            <a:ext uri="{FF2B5EF4-FFF2-40B4-BE49-F238E27FC236}">
              <a16:creationId xmlns:a16="http://schemas.microsoft.com/office/drawing/2014/main" id="{9DC9E7B1-6BA2-44D7-9023-413865849EF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8" name="Line 7">
          <a:extLst>
            <a:ext uri="{FF2B5EF4-FFF2-40B4-BE49-F238E27FC236}">
              <a16:creationId xmlns:a16="http://schemas.microsoft.com/office/drawing/2014/main" id="{4460C503-0717-49F4-BBDD-5CACC1723E16}"/>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799" name="Line 7">
          <a:extLst>
            <a:ext uri="{FF2B5EF4-FFF2-40B4-BE49-F238E27FC236}">
              <a16:creationId xmlns:a16="http://schemas.microsoft.com/office/drawing/2014/main" id="{F75DE7C7-9B8D-4235-90D3-3DF4099B001F}"/>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0" name="Line 7">
          <a:extLst>
            <a:ext uri="{FF2B5EF4-FFF2-40B4-BE49-F238E27FC236}">
              <a16:creationId xmlns:a16="http://schemas.microsoft.com/office/drawing/2014/main" id="{4347693F-C3FB-472D-8FF3-59ADD55A71A8}"/>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1" name="Line 7">
          <a:extLst>
            <a:ext uri="{FF2B5EF4-FFF2-40B4-BE49-F238E27FC236}">
              <a16:creationId xmlns:a16="http://schemas.microsoft.com/office/drawing/2014/main" id="{6753E87D-7361-41F2-8F4C-C16A973A282A}"/>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2" name="Line 7">
          <a:extLst>
            <a:ext uri="{FF2B5EF4-FFF2-40B4-BE49-F238E27FC236}">
              <a16:creationId xmlns:a16="http://schemas.microsoft.com/office/drawing/2014/main" id="{BC61145B-7611-4A95-B17F-474DB3CFB4C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3" name="Line 7">
          <a:extLst>
            <a:ext uri="{FF2B5EF4-FFF2-40B4-BE49-F238E27FC236}">
              <a16:creationId xmlns:a16="http://schemas.microsoft.com/office/drawing/2014/main" id="{B89B5BDF-03D1-4110-BBF7-0DEA1BA0989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4" name="Line 7">
          <a:extLst>
            <a:ext uri="{FF2B5EF4-FFF2-40B4-BE49-F238E27FC236}">
              <a16:creationId xmlns:a16="http://schemas.microsoft.com/office/drawing/2014/main" id="{B0940902-17BA-4822-8A9D-F5300D540D5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5" name="Line 7">
          <a:extLst>
            <a:ext uri="{FF2B5EF4-FFF2-40B4-BE49-F238E27FC236}">
              <a16:creationId xmlns:a16="http://schemas.microsoft.com/office/drawing/2014/main" id="{879A6497-96C8-465D-AB3C-3EC35A78322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6" name="Line 7">
          <a:extLst>
            <a:ext uri="{FF2B5EF4-FFF2-40B4-BE49-F238E27FC236}">
              <a16:creationId xmlns:a16="http://schemas.microsoft.com/office/drawing/2014/main" id="{479EBD9E-563B-475F-90A0-316842222A31}"/>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07" name="Line 7">
          <a:extLst>
            <a:ext uri="{FF2B5EF4-FFF2-40B4-BE49-F238E27FC236}">
              <a16:creationId xmlns:a16="http://schemas.microsoft.com/office/drawing/2014/main" id="{F2B7EE5B-E130-49BF-9CCB-27B4EDBA47A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8" name="Line 7">
          <a:extLst>
            <a:ext uri="{FF2B5EF4-FFF2-40B4-BE49-F238E27FC236}">
              <a16:creationId xmlns:a16="http://schemas.microsoft.com/office/drawing/2014/main" id="{2C60F1CE-E04F-40C1-8E08-A87973A2B117}"/>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09" name="Line 7">
          <a:extLst>
            <a:ext uri="{FF2B5EF4-FFF2-40B4-BE49-F238E27FC236}">
              <a16:creationId xmlns:a16="http://schemas.microsoft.com/office/drawing/2014/main" id="{7FA016CF-EC75-4797-866A-28030720028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0" name="Line 7">
          <a:extLst>
            <a:ext uri="{FF2B5EF4-FFF2-40B4-BE49-F238E27FC236}">
              <a16:creationId xmlns:a16="http://schemas.microsoft.com/office/drawing/2014/main" id="{CBC17C0D-E014-492D-ABC1-46F03FFEECF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11" name="Line 7">
          <a:extLst>
            <a:ext uri="{FF2B5EF4-FFF2-40B4-BE49-F238E27FC236}">
              <a16:creationId xmlns:a16="http://schemas.microsoft.com/office/drawing/2014/main" id="{C8B17B3E-4534-4EE3-8C5F-C1138D7AB8E3}"/>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2" name="Line 7">
          <a:extLst>
            <a:ext uri="{FF2B5EF4-FFF2-40B4-BE49-F238E27FC236}">
              <a16:creationId xmlns:a16="http://schemas.microsoft.com/office/drawing/2014/main" id="{B87A5C53-53FE-4BB6-98CD-AF817780FCA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3" name="Line 7">
          <a:extLst>
            <a:ext uri="{FF2B5EF4-FFF2-40B4-BE49-F238E27FC236}">
              <a16:creationId xmlns:a16="http://schemas.microsoft.com/office/drawing/2014/main" id="{56E8D7A7-D347-424A-9D9B-F15231DB063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4" name="Line 7">
          <a:extLst>
            <a:ext uri="{FF2B5EF4-FFF2-40B4-BE49-F238E27FC236}">
              <a16:creationId xmlns:a16="http://schemas.microsoft.com/office/drawing/2014/main" id="{4F1F5B64-9C55-4174-A554-0934420A6AE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5" name="Line 7">
          <a:extLst>
            <a:ext uri="{FF2B5EF4-FFF2-40B4-BE49-F238E27FC236}">
              <a16:creationId xmlns:a16="http://schemas.microsoft.com/office/drawing/2014/main" id="{2FF588B8-8FC5-4314-BA50-580D367A370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6" name="Line 7">
          <a:extLst>
            <a:ext uri="{FF2B5EF4-FFF2-40B4-BE49-F238E27FC236}">
              <a16:creationId xmlns:a16="http://schemas.microsoft.com/office/drawing/2014/main" id="{8FE76151-F19F-472F-B96F-70A1F4644D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7" name="Line 7">
          <a:extLst>
            <a:ext uri="{FF2B5EF4-FFF2-40B4-BE49-F238E27FC236}">
              <a16:creationId xmlns:a16="http://schemas.microsoft.com/office/drawing/2014/main" id="{065E3BEA-228B-4DEE-B714-D429DC5B62F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8" name="Line 7">
          <a:extLst>
            <a:ext uri="{FF2B5EF4-FFF2-40B4-BE49-F238E27FC236}">
              <a16:creationId xmlns:a16="http://schemas.microsoft.com/office/drawing/2014/main" id="{2C42EA8D-99B4-4E61-B437-4077132DA8E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19" name="Line 7">
          <a:extLst>
            <a:ext uri="{FF2B5EF4-FFF2-40B4-BE49-F238E27FC236}">
              <a16:creationId xmlns:a16="http://schemas.microsoft.com/office/drawing/2014/main" id="{48483521-021C-4340-81CC-829CCEE56E0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0" name="Line 7">
          <a:extLst>
            <a:ext uri="{FF2B5EF4-FFF2-40B4-BE49-F238E27FC236}">
              <a16:creationId xmlns:a16="http://schemas.microsoft.com/office/drawing/2014/main" id="{FFBFF01B-2EE0-464F-9759-46D33B784D89}"/>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1" name="Line 7">
          <a:extLst>
            <a:ext uri="{FF2B5EF4-FFF2-40B4-BE49-F238E27FC236}">
              <a16:creationId xmlns:a16="http://schemas.microsoft.com/office/drawing/2014/main" id="{B04BFE71-33A0-4F08-9E06-ED83DEFB414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2" name="Line 7">
          <a:extLst>
            <a:ext uri="{FF2B5EF4-FFF2-40B4-BE49-F238E27FC236}">
              <a16:creationId xmlns:a16="http://schemas.microsoft.com/office/drawing/2014/main" id="{83B9A3EA-909B-415D-9389-0067B10D053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3" name="Line 7">
          <a:extLst>
            <a:ext uri="{FF2B5EF4-FFF2-40B4-BE49-F238E27FC236}">
              <a16:creationId xmlns:a16="http://schemas.microsoft.com/office/drawing/2014/main" id="{2DD50B31-305B-497E-AF12-CABF8D50396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4" name="Line 7">
          <a:extLst>
            <a:ext uri="{FF2B5EF4-FFF2-40B4-BE49-F238E27FC236}">
              <a16:creationId xmlns:a16="http://schemas.microsoft.com/office/drawing/2014/main" id="{E037482A-43EF-4710-BFAD-724D24BB88F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25" name="Line 7">
          <a:extLst>
            <a:ext uri="{FF2B5EF4-FFF2-40B4-BE49-F238E27FC236}">
              <a16:creationId xmlns:a16="http://schemas.microsoft.com/office/drawing/2014/main" id="{6BD67730-B23D-4EB6-91D1-DC97F15EC0E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6" name="Line 7">
          <a:extLst>
            <a:ext uri="{FF2B5EF4-FFF2-40B4-BE49-F238E27FC236}">
              <a16:creationId xmlns:a16="http://schemas.microsoft.com/office/drawing/2014/main" id="{ACEA0808-3668-41DE-9DE7-EFD1422F3855}"/>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7" name="Line 7">
          <a:extLst>
            <a:ext uri="{FF2B5EF4-FFF2-40B4-BE49-F238E27FC236}">
              <a16:creationId xmlns:a16="http://schemas.microsoft.com/office/drawing/2014/main" id="{9175FDAA-A827-4D04-A057-076DDF74F354}"/>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8" name="Line 7">
          <a:extLst>
            <a:ext uri="{FF2B5EF4-FFF2-40B4-BE49-F238E27FC236}">
              <a16:creationId xmlns:a16="http://schemas.microsoft.com/office/drawing/2014/main" id="{461149CF-6658-48F3-A471-4C5970D8570D}"/>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29" name="Line 7">
          <a:extLst>
            <a:ext uri="{FF2B5EF4-FFF2-40B4-BE49-F238E27FC236}">
              <a16:creationId xmlns:a16="http://schemas.microsoft.com/office/drawing/2014/main" id="{EAA7867F-9B41-497A-9A55-82AEB10A5BB2}"/>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30" name="Line 7">
          <a:extLst>
            <a:ext uri="{FF2B5EF4-FFF2-40B4-BE49-F238E27FC236}">
              <a16:creationId xmlns:a16="http://schemas.microsoft.com/office/drawing/2014/main" id="{C85D4845-9EEA-48E0-9343-C1BD1876F59C}"/>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173</xdr:row>
      <xdr:rowOff>0</xdr:rowOff>
    </xdr:from>
    <xdr:to>
      <xdr:col>4</xdr:col>
      <xdr:colOff>323850</xdr:colOff>
      <xdr:row>173</xdr:row>
      <xdr:rowOff>0</xdr:rowOff>
    </xdr:to>
    <xdr:sp macro="" textlink="">
      <xdr:nvSpPr>
        <xdr:cNvPr id="3831" name="Line 7">
          <a:extLst>
            <a:ext uri="{FF2B5EF4-FFF2-40B4-BE49-F238E27FC236}">
              <a16:creationId xmlns:a16="http://schemas.microsoft.com/office/drawing/2014/main" id="{3DB318D7-C025-44AB-979E-93FE0CC93A3B}"/>
            </a:ext>
          </a:extLst>
        </xdr:cNvPr>
        <xdr:cNvSpPr>
          <a:spLocks noChangeShapeType="1"/>
        </xdr:cNvSpPr>
      </xdr:nvSpPr>
      <xdr:spPr bwMode="auto">
        <a:xfrm>
          <a:off x="197167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2" name="Line 7">
          <a:extLst>
            <a:ext uri="{FF2B5EF4-FFF2-40B4-BE49-F238E27FC236}">
              <a16:creationId xmlns:a16="http://schemas.microsoft.com/office/drawing/2014/main" id="{996D8C6C-355C-4FD4-9E33-4EDA97E7F73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3" name="Line 7">
          <a:extLst>
            <a:ext uri="{FF2B5EF4-FFF2-40B4-BE49-F238E27FC236}">
              <a16:creationId xmlns:a16="http://schemas.microsoft.com/office/drawing/2014/main" id="{D706CB22-4DCE-4A77-A750-839EDCC87FC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4" name="Line 7">
          <a:extLst>
            <a:ext uri="{FF2B5EF4-FFF2-40B4-BE49-F238E27FC236}">
              <a16:creationId xmlns:a16="http://schemas.microsoft.com/office/drawing/2014/main" id="{84385BD6-0618-4693-AAF3-BBE55E2B2B1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5" name="Line 7">
          <a:extLst>
            <a:ext uri="{FF2B5EF4-FFF2-40B4-BE49-F238E27FC236}">
              <a16:creationId xmlns:a16="http://schemas.microsoft.com/office/drawing/2014/main" id="{51EC82D3-6A50-4769-87DF-CEEAB28A68E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6" name="Line 7">
          <a:extLst>
            <a:ext uri="{FF2B5EF4-FFF2-40B4-BE49-F238E27FC236}">
              <a16:creationId xmlns:a16="http://schemas.microsoft.com/office/drawing/2014/main" id="{6054D28C-402F-4431-A6C3-45A099C576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7" name="Line 7">
          <a:extLst>
            <a:ext uri="{FF2B5EF4-FFF2-40B4-BE49-F238E27FC236}">
              <a16:creationId xmlns:a16="http://schemas.microsoft.com/office/drawing/2014/main" id="{F6D08501-AACC-435B-A57B-A610F02C9EA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8" name="Line 7">
          <a:extLst>
            <a:ext uri="{FF2B5EF4-FFF2-40B4-BE49-F238E27FC236}">
              <a16:creationId xmlns:a16="http://schemas.microsoft.com/office/drawing/2014/main" id="{45A0626F-165F-4D9A-A216-67EE2CDDFAA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39" name="Line 7">
          <a:extLst>
            <a:ext uri="{FF2B5EF4-FFF2-40B4-BE49-F238E27FC236}">
              <a16:creationId xmlns:a16="http://schemas.microsoft.com/office/drawing/2014/main" id="{CE1B9075-1B59-4272-962D-BDD0C7E18B0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0" name="Line 7">
          <a:extLst>
            <a:ext uri="{FF2B5EF4-FFF2-40B4-BE49-F238E27FC236}">
              <a16:creationId xmlns:a16="http://schemas.microsoft.com/office/drawing/2014/main" id="{28D930B3-DA24-410A-A9B3-759A0102638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1" name="Line 7">
          <a:extLst>
            <a:ext uri="{FF2B5EF4-FFF2-40B4-BE49-F238E27FC236}">
              <a16:creationId xmlns:a16="http://schemas.microsoft.com/office/drawing/2014/main" id="{0822F6EC-1624-4C71-B9D1-93D66B55661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2" name="Line 7">
          <a:extLst>
            <a:ext uri="{FF2B5EF4-FFF2-40B4-BE49-F238E27FC236}">
              <a16:creationId xmlns:a16="http://schemas.microsoft.com/office/drawing/2014/main" id="{07794B41-C363-46D3-B095-496181F3BB6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3" name="Line 7">
          <a:extLst>
            <a:ext uri="{FF2B5EF4-FFF2-40B4-BE49-F238E27FC236}">
              <a16:creationId xmlns:a16="http://schemas.microsoft.com/office/drawing/2014/main" id="{F6974E11-415A-48BF-BFD6-48E004849F7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4" name="Line 7">
          <a:extLst>
            <a:ext uri="{FF2B5EF4-FFF2-40B4-BE49-F238E27FC236}">
              <a16:creationId xmlns:a16="http://schemas.microsoft.com/office/drawing/2014/main" id="{235A3C79-EF57-4784-87FE-FA3CEEE996A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5" name="Line 7">
          <a:extLst>
            <a:ext uri="{FF2B5EF4-FFF2-40B4-BE49-F238E27FC236}">
              <a16:creationId xmlns:a16="http://schemas.microsoft.com/office/drawing/2014/main" id="{117433B1-76A2-4911-9003-7422D2681D0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6" name="Line 7">
          <a:extLst>
            <a:ext uri="{FF2B5EF4-FFF2-40B4-BE49-F238E27FC236}">
              <a16:creationId xmlns:a16="http://schemas.microsoft.com/office/drawing/2014/main" id="{F88628AC-C0AE-46A8-8A9D-7DD873D8E11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7" name="Line 7">
          <a:extLst>
            <a:ext uri="{FF2B5EF4-FFF2-40B4-BE49-F238E27FC236}">
              <a16:creationId xmlns:a16="http://schemas.microsoft.com/office/drawing/2014/main" id="{02E11CAA-F5CB-4B41-8B9C-A019B138A2B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8" name="Line 7">
          <a:extLst>
            <a:ext uri="{FF2B5EF4-FFF2-40B4-BE49-F238E27FC236}">
              <a16:creationId xmlns:a16="http://schemas.microsoft.com/office/drawing/2014/main" id="{A16E0AF3-5725-4DD6-9226-03CB824DDC4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49" name="Line 7">
          <a:extLst>
            <a:ext uri="{FF2B5EF4-FFF2-40B4-BE49-F238E27FC236}">
              <a16:creationId xmlns:a16="http://schemas.microsoft.com/office/drawing/2014/main" id="{EBC0C4EA-8E0A-4DC2-BC1D-3458597A3E6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0" name="Line 7">
          <a:extLst>
            <a:ext uri="{FF2B5EF4-FFF2-40B4-BE49-F238E27FC236}">
              <a16:creationId xmlns:a16="http://schemas.microsoft.com/office/drawing/2014/main" id="{F799794E-1015-45EA-8FAF-AC0B4DB8F6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1" name="Line 7">
          <a:extLst>
            <a:ext uri="{FF2B5EF4-FFF2-40B4-BE49-F238E27FC236}">
              <a16:creationId xmlns:a16="http://schemas.microsoft.com/office/drawing/2014/main" id="{6B2419B2-67B4-41FE-B22C-CAB35879167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2" name="Line 7">
          <a:extLst>
            <a:ext uri="{FF2B5EF4-FFF2-40B4-BE49-F238E27FC236}">
              <a16:creationId xmlns:a16="http://schemas.microsoft.com/office/drawing/2014/main" id="{1088E4F0-722D-44C0-9D5E-71366F25B83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3" name="Line 7">
          <a:extLst>
            <a:ext uri="{FF2B5EF4-FFF2-40B4-BE49-F238E27FC236}">
              <a16:creationId xmlns:a16="http://schemas.microsoft.com/office/drawing/2014/main" id="{90F9CC09-74AE-4CA0-9C2E-E130B6DDFE5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4" name="Line 7">
          <a:extLst>
            <a:ext uri="{FF2B5EF4-FFF2-40B4-BE49-F238E27FC236}">
              <a16:creationId xmlns:a16="http://schemas.microsoft.com/office/drawing/2014/main" id="{2C1BE71D-0570-4691-A15E-E4E0A81CF7A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5" name="Line 7">
          <a:extLst>
            <a:ext uri="{FF2B5EF4-FFF2-40B4-BE49-F238E27FC236}">
              <a16:creationId xmlns:a16="http://schemas.microsoft.com/office/drawing/2014/main" id="{D28B181C-1810-41BE-81B4-8AB52C5CE0F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6" name="Line 7">
          <a:extLst>
            <a:ext uri="{FF2B5EF4-FFF2-40B4-BE49-F238E27FC236}">
              <a16:creationId xmlns:a16="http://schemas.microsoft.com/office/drawing/2014/main" id="{428C2ED2-3437-47F8-A4C9-58A29123C2F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7" name="Line 7">
          <a:extLst>
            <a:ext uri="{FF2B5EF4-FFF2-40B4-BE49-F238E27FC236}">
              <a16:creationId xmlns:a16="http://schemas.microsoft.com/office/drawing/2014/main" id="{05FB705C-691D-4C7F-863D-D45E7EB607F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8" name="Line 7">
          <a:extLst>
            <a:ext uri="{FF2B5EF4-FFF2-40B4-BE49-F238E27FC236}">
              <a16:creationId xmlns:a16="http://schemas.microsoft.com/office/drawing/2014/main" id="{E0E495DA-53DC-4C69-B583-197D73F11AB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59" name="Line 7">
          <a:extLst>
            <a:ext uri="{FF2B5EF4-FFF2-40B4-BE49-F238E27FC236}">
              <a16:creationId xmlns:a16="http://schemas.microsoft.com/office/drawing/2014/main" id="{3A4138E5-12CF-40D6-B121-FD08B0FE578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0" name="Line 7">
          <a:extLst>
            <a:ext uri="{FF2B5EF4-FFF2-40B4-BE49-F238E27FC236}">
              <a16:creationId xmlns:a16="http://schemas.microsoft.com/office/drawing/2014/main" id="{E7188772-8865-465E-B5F0-EF52A25FFED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1" name="Line 7">
          <a:extLst>
            <a:ext uri="{FF2B5EF4-FFF2-40B4-BE49-F238E27FC236}">
              <a16:creationId xmlns:a16="http://schemas.microsoft.com/office/drawing/2014/main" id="{A2756103-0365-49A0-8763-44C4F9D8347C}"/>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2" name="Line 7">
          <a:extLst>
            <a:ext uri="{FF2B5EF4-FFF2-40B4-BE49-F238E27FC236}">
              <a16:creationId xmlns:a16="http://schemas.microsoft.com/office/drawing/2014/main" id="{94166F7E-A89F-45F6-96BE-ADFFF1ADE2C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3" name="Line 7">
          <a:extLst>
            <a:ext uri="{FF2B5EF4-FFF2-40B4-BE49-F238E27FC236}">
              <a16:creationId xmlns:a16="http://schemas.microsoft.com/office/drawing/2014/main" id="{0600447C-64FB-4BA4-BDB8-CBDD92050D4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4" name="Line 7">
          <a:extLst>
            <a:ext uri="{FF2B5EF4-FFF2-40B4-BE49-F238E27FC236}">
              <a16:creationId xmlns:a16="http://schemas.microsoft.com/office/drawing/2014/main" id="{D42690FA-4347-416C-8433-E0A3B9FE1F4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5" name="Line 7">
          <a:extLst>
            <a:ext uri="{FF2B5EF4-FFF2-40B4-BE49-F238E27FC236}">
              <a16:creationId xmlns:a16="http://schemas.microsoft.com/office/drawing/2014/main" id="{DAD17135-3210-4FD5-BD12-9491BAB9FB2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6" name="Line 7">
          <a:extLst>
            <a:ext uri="{FF2B5EF4-FFF2-40B4-BE49-F238E27FC236}">
              <a16:creationId xmlns:a16="http://schemas.microsoft.com/office/drawing/2014/main" id="{4A3149D7-12FC-45FF-9C14-0DEA4123AFB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7" name="Line 7">
          <a:extLst>
            <a:ext uri="{FF2B5EF4-FFF2-40B4-BE49-F238E27FC236}">
              <a16:creationId xmlns:a16="http://schemas.microsoft.com/office/drawing/2014/main" id="{45B308F4-63B3-461B-B6A9-95F51306986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8" name="Line 7">
          <a:extLst>
            <a:ext uri="{FF2B5EF4-FFF2-40B4-BE49-F238E27FC236}">
              <a16:creationId xmlns:a16="http://schemas.microsoft.com/office/drawing/2014/main" id="{4DD2B1F5-8FD1-4A2C-95B6-1B60ECF11059}"/>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69" name="Line 7">
          <a:extLst>
            <a:ext uri="{FF2B5EF4-FFF2-40B4-BE49-F238E27FC236}">
              <a16:creationId xmlns:a16="http://schemas.microsoft.com/office/drawing/2014/main" id="{8313B239-96E9-45E2-8C9F-757F3D1097C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0" name="Line 7">
          <a:extLst>
            <a:ext uri="{FF2B5EF4-FFF2-40B4-BE49-F238E27FC236}">
              <a16:creationId xmlns:a16="http://schemas.microsoft.com/office/drawing/2014/main" id="{0AA21A46-965F-4375-93B8-33298F3680A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1" name="Line 7">
          <a:extLst>
            <a:ext uri="{FF2B5EF4-FFF2-40B4-BE49-F238E27FC236}">
              <a16:creationId xmlns:a16="http://schemas.microsoft.com/office/drawing/2014/main" id="{3D4333D9-365B-47B1-93E8-71B2D204AE0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2" name="Line 7">
          <a:extLst>
            <a:ext uri="{FF2B5EF4-FFF2-40B4-BE49-F238E27FC236}">
              <a16:creationId xmlns:a16="http://schemas.microsoft.com/office/drawing/2014/main" id="{A17F8899-E1F9-4880-9F55-2ED0FE38678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3" name="Line 7">
          <a:extLst>
            <a:ext uri="{FF2B5EF4-FFF2-40B4-BE49-F238E27FC236}">
              <a16:creationId xmlns:a16="http://schemas.microsoft.com/office/drawing/2014/main" id="{59362C67-AB80-4615-9BD6-C5DB5083046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4" name="Line 7">
          <a:extLst>
            <a:ext uri="{FF2B5EF4-FFF2-40B4-BE49-F238E27FC236}">
              <a16:creationId xmlns:a16="http://schemas.microsoft.com/office/drawing/2014/main" id="{13463E5A-4CDA-45E7-825E-61BB166B643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5" name="Line 7">
          <a:extLst>
            <a:ext uri="{FF2B5EF4-FFF2-40B4-BE49-F238E27FC236}">
              <a16:creationId xmlns:a16="http://schemas.microsoft.com/office/drawing/2014/main" id="{459EC5D5-8FCC-463F-AB31-6B73CC64A2A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6" name="Line 7">
          <a:extLst>
            <a:ext uri="{FF2B5EF4-FFF2-40B4-BE49-F238E27FC236}">
              <a16:creationId xmlns:a16="http://schemas.microsoft.com/office/drawing/2014/main" id="{BBBB731B-F54D-49C9-9FC5-BD4541B8CA7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7" name="Line 7">
          <a:extLst>
            <a:ext uri="{FF2B5EF4-FFF2-40B4-BE49-F238E27FC236}">
              <a16:creationId xmlns:a16="http://schemas.microsoft.com/office/drawing/2014/main" id="{F7593E27-33CB-497E-8051-9F677352671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8" name="Line 7">
          <a:extLst>
            <a:ext uri="{FF2B5EF4-FFF2-40B4-BE49-F238E27FC236}">
              <a16:creationId xmlns:a16="http://schemas.microsoft.com/office/drawing/2014/main" id="{2CBC4893-C8CF-4B5D-8C64-9371BA84E3D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79" name="Line 7">
          <a:extLst>
            <a:ext uri="{FF2B5EF4-FFF2-40B4-BE49-F238E27FC236}">
              <a16:creationId xmlns:a16="http://schemas.microsoft.com/office/drawing/2014/main" id="{DB6A3E72-27B5-4D93-9264-20B6D261576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0" name="Line 7">
          <a:extLst>
            <a:ext uri="{FF2B5EF4-FFF2-40B4-BE49-F238E27FC236}">
              <a16:creationId xmlns:a16="http://schemas.microsoft.com/office/drawing/2014/main" id="{95F9BF4F-9DAB-4005-891B-E8E6CAD9051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1" name="Line 7">
          <a:extLst>
            <a:ext uri="{FF2B5EF4-FFF2-40B4-BE49-F238E27FC236}">
              <a16:creationId xmlns:a16="http://schemas.microsoft.com/office/drawing/2014/main" id="{9C554B41-4D2F-4C9D-BC8F-7588FA6AAEB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2" name="Line 7">
          <a:extLst>
            <a:ext uri="{FF2B5EF4-FFF2-40B4-BE49-F238E27FC236}">
              <a16:creationId xmlns:a16="http://schemas.microsoft.com/office/drawing/2014/main" id="{0CD0F47B-9C01-416C-9F2B-B52E735C0DF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3" name="Line 7">
          <a:extLst>
            <a:ext uri="{FF2B5EF4-FFF2-40B4-BE49-F238E27FC236}">
              <a16:creationId xmlns:a16="http://schemas.microsoft.com/office/drawing/2014/main" id="{7E61F08E-B909-418F-AAF4-8A562889BB5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4" name="Line 7">
          <a:extLst>
            <a:ext uri="{FF2B5EF4-FFF2-40B4-BE49-F238E27FC236}">
              <a16:creationId xmlns:a16="http://schemas.microsoft.com/office/drawing/2014/main" id="{E782CD43-7625-4A2F-90E5-1E94CFCEAEFF}"/>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5" name="Line 7">
          <a:extLst>
            <a:ext uri="{FF2B5EF4-FFF2-40B4-BE49-F238E27FC236}">
              <a16:creationId xmlns:a16="http://schemas.microsoft.com/office/drawing/2014/main" id="{41846F93-3F38-43CB-BC61-F11E7F7AF11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6" name="Line 7">
          <a:extLst>
            <a:ext uri="{FF2B5EF4-FFF2-40B4-BE49-F238E27FC236}">
              <a16:creationId xmlns:a16="http://schemas.microsoft.com/office/drawing/2014/main" id="{C86EB2C0-A529-4C1B-ADDB-51A409DD3C77}"/>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7" name="Line 7">
          <a:extLst>
            <a:ext uri="{FF2B5EF4-FFF2-40B4-BE49-F238E27FC236}">
              <a16:creationId xmlns:a16="http://schemas.microsoft.com/office/drawing/2014/main" id="{F525E205-5AC4-4220-80CA-515BE801582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8" name="Line 7">
          <a:extLst>
            <a:ext uri="{FF2B5EF4-FFF2-40B4-BE49-F238E27FC236}">
              <a16:creationId xmlns:a16="http://schemas.microsoft.com/office/drawing/2014/main" id="{A67D9006-3194-4857-912A-E35E0AC1DE4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89" name="Line 7">
          <a:extLst>
            <a:ext uri="{FF2B5EF4-FFF2-40B4-BE49-F238E27FC236}">
              <a16:creationId xmlns:a16="http://schemas.microsoft.com/office/drawing/2014/main" id="{7C520328-E9A5-4A70-AAE6-F59E3A422F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0" name="Line 7">
          <a:extLst>
            <a:ext uri="{FF2B5EF4-FFF2-40B4-BE49-F238E27FC236}">
              <a16:creationId xmlns:a16="http://schemas.microsoft.com/office/drawing/2014/main" id="{96E06A5D-A114-4039-AEB6-1E4C32BCB1A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1" name="Line 7">
          <a:extLst>
            <a:ext uri="{FF2B5EF4-FFF2-40B4-BE49-F238E27FC236}">
              <a16:creationId xmlns:a16="http://schemas.microsoft.com/office/drawing/2014/main" id="{9C15881E-7D66-439E-AA6B-9ADD4A1D82D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2" name="Line 7">
          <a:extLst>
            <a:ext uri="{FF2B5EF4-FFF2-40B4-BE49-F238E27FC236}">
              <a16:creationId xmlns:a16="http://schemas.microsoft.com/office/drawing/2014/main" id="{557F8170-EFBF-4A44-9049-E833BEEEC31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3" name="Line 7">
          <a:extLst>
            <a:ext uri="{FF2B5EF4-FFF2-40B4-BE49-F238E27FC236}">
              <a16:creationId xmlns:a16="http://schemas.microsoft.com/office/drawing/2014/main" id="{8B3021D6-1ED4-488C-93B6-B11DFA09395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4" name="Line 7">
          <a:extLst>
            <a:ext uri="{FF2B5EF4-FFF2-40B4-BE49-F238E27FC236}">
              <a16:creationId xmlns:a16="http://schemas.microsoft.com/office/drawing/2014/main" id="{0A592218-600A-4435-9C38-80C1D9C1C46B}"/>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5" name="Line 7">
          <a:extLst>
            <a:ext uri="{FF2B5EF4-FFF2-40B4-BE49-F238E27FC236}">
              <a16:creationId xmlns:a16="http://schemas.microsoft.com/office/drawing/2014/main" id="{000C53E7-1640-407B-BC49-A1A133EE1C0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6" name="Line 7">
          <a:extLst>
            <a:ext uri="{FF2B5EF4-FFF2-40B4-BE49-F238E27FC236}">
              <a16:creationId xmlns:a16="http://schemas.microsoft.com/office/drawing/2014/main" id="{7BA053FA-2D96-4B30-9098-222E1EBAC55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7" name="Line 7">
          <a:extLst>
            <a:ext uri="{FF2B5EF4-FFF2-40B4-BE49-F238E27FC236}">
              <a16:creationId xmlns:a16="http://schemas.microsoft.com/office/drawing/2014/main" id="{2511034E-E985-44F3-B716-F1EBC1FE23F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8" name="Line 7">
          <a:extLst>
            <a:ext uri="{FF2B5EF4-FFF2-40B4-BE49-F238E27FC236}">
              <a16:creationId xmlns:a16="http://schemas.microsoft.com/office/drawing/2014/main" id="{3E6561F9-86F3-4DBE-801C-BE88DB062C2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899" name="Line 7">
          <a:extLst>
            <a:ext uri="{FF2B5EF4-FFF2-40B4-BE49-F238E27FC236}">
              <a16:creationId xmlns:a16="http://schemas.microsoft.com/office/drawing/2014/main" id="{210FF35E-642B-4DD8-8D8B-CB56CE5F1903}"/>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0" name="Line 7">
          <a:extLst>
            <a:ext uri="{FF2B5EF4-FFF2-40B4-BE49-F238E27FC236}">
              <a16:creationId xmlns:a16="http://schemas.microsoft.com/office/drawing/2014/main" id="{F72BCCE6-480F-43BD-9BD1-57EDA01CA7F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1" name="Line 7">
          <a:extLst>
            <a:ext uri="{FF2B5EF4-FFF2-40B4-BE49-F238E27FC236}">
              <a16:creationId xmlns:a16="http://schemas.microsoft.com/office/drawing/2014/main" id="{05A996B1-1573-411E-A5FD-6B1497C326F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2" name="Line 7">
          <a:extLst>
            <a:ext uri="{FF2B5EF4-FFF2-40B4-BE49-F238E27FC236}">
              <a16:creationId xmlns:a16="http://schemas.microsoft.com/office/drawing/2014/main" id="{CF9A7877-4B50-4A16-8164-D577BE0F01F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3" name="Line 7">
          <a:extLst>
            <a:ext uri="{FF2B5EF4-FFF2-40B4-BE49-F238E27FC236}">
              <a16:creationId xmlns:a16="http://schemas.microsoft.com/office/drawing/2014/main" id="{2BE93439-505E-4257-B3B6-D3BACE6C3A40}"/>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4" name="Line 7">
          <a:extLst>
            <a:ext uri="{FF2B5EF4-FFF2-40B4-BE49-F238E27FC236}">
              <a16:creationId xmlns:a16="http://schemas.microsoft.com/office/drawing/2014/main" id="{1AE1EF18-A485-41FC-B901-A0496AC1DCFE}"/>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5" name="Line 7">
          <a:extLst>
            <a:ext uri="{FF2B5EF4-FFF2-40B4-BE49-F238E27FC236}">
              <a16:creationId xmlns:a16="http://schemas.microsoft.com/office/drawing/2014/main" id="{D81D4A85-136D-4868-BE71-140D76130E3D}"/>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6" name="Line 7">
          <a:extLst>
            <a:ext uri="{FF2B5EF4-FFF2-40B4-BE49-F238E27FC236}">
              <a16:creationId xmlns:a16="http://schemas.microsoft.com/office/drawing/2014/main" id="{366DEC6C-906A-4738-9B22-9434D283F2E8}"/>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7" name="Line 7">
          <a:extLst>
            <a:ext uri="{FF2B5EF4-FFF2-40B4-BE49-F238E27FC236}">
              <a16:creationId xmlns:a16="http://schemas.microsoft.com/office/drawing/2014/main" id="{BC06A678-B0B6-412C-BA5D-442435437F1A}"/>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8" name="Line 7">
          <a:extLst>
            <a:ext uri="{FF2B5EF4-FFF2-40B4-BE49-F238E27FC236}">
              <a16:creationId xmlns:a16="http://schemas.microsoft.com/office/drawing/2014/main" id="{14956756-2A51-4EAE-9CA0-CFC2CF2C7805}"/>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09" name="Line 7">
          <a:extLst>
            <a:ext uri="{FF2B5EF4-FFF2-40B4-BE49-F238E27FC236}">
              <a16:creationId xmlns:a16="http://schemas.microsoft.com/office/drawing/2014/main" id="{0BA77CD7-1874-49AA-BC49-6557E2841AC2}"/>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0" name="Line 7">
          <a:extLst>
            <a:ext uri="{FF2B5EF4-FFF2-40B4-BE49-F238E27FC236}">
              <a16:creationId xmlns:a16="http://schemas.microsoft.com/office/drawing/2014/main" id="{07E51BCE-910D-4939-AC73-C2FAE0761D16}"/>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1" name="Line 7">
          <a:extLst>
            <a:ext uri="{FF2B5EF4-FFF2-40B4-BE49-F238E27FC236}">
              <a16:creationId xmlns:a16="http://schemas.microsoft.com/office/drawing/2014/main" id="{05F048BC-2051-4594-B82C-38186FE436E1}"/>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172</xdr:row>
      <xdr:rowOff>0</xdr:rowOff>
    </xdr:from>
    <xdr:to>
      <xdr:col>4</xdr:col>
      <xdr:colOff>323850</xdr:colOff>
      <xdr:row>172</xdr:row>
      <xdr:rowOff>0</xdr:rowOff>
    </xdr:to>
    <xdr:sp macro="" textlink="">
      <xdr:nvSpPr>
        <xdr:cNvPr id="3912" name="Line 7">
          <a:extLst>
            <a:ext uri="{FF2B5EF4-FFF2-40B4-BE49-F238E27FC236}">
              <a16:creationId xmlns:a16="http://schemas.microsoft.com/office/drawing/2014/main" id="{4424BC91-4C81-471B-989D-8ABB1AD808A4}"/>
            </a:ext>
          </a:extLst>
        </xdr:cNvPr>
        <xdr:cNvSpPr>
          <a:spLocks noChangeShapeType="1"/>
        </xdr:cNvSpPr>
      </xdr:nvSpPr>
      <xdr:spPr bwMode="auto">
        <a:xfrm>
          <a:off x="197167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3" name="Line 7">
          <a:extLst>
            <a:ext uri="{FF2B5EF4-FFF2-40B4-BE49-F238E27FC236}">
              <a16:creationId xmlns:a16="http://schemas.microsoft.com/office/drawing/2014/main" id="{F1E1EDE7-1311-4297-9D03-8E2AB37BFC1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4" name="Line 7">
          <a:extLst>
            <a:ext uri="{FF2B5EF4-FFF2-40B4-BE49-F238E27FC236}">
              <a16:creationId xmlns:a16="http://schemas.microsoft.com/office/drawing/2014/main" id="{C144923C-0433-4257-859B-09E0D654A8F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181</xdr:row>
      <xdr:rowOff>0</xdr:rowOff>
    </xdr:from>
    <xdr:to>
      <xdr:col>5</xdr:col>
      <xdr:colOff>323850</xdr:colOff>
      <xdr:row>181</xdr:row>
      <xdr:rowOff>0</xdr:rowOff>
    </xdr:to>
    <xdr:sp macro="" textlink="">
      <xdr:nvSpPr>
        <xdr:cNvPr id="3915" name="Line 7">
          <a:extLst>
            <a:ext uri="{FF2B5EF4-FFF2-40B4-BE49-F238E27FC236}">
              <a16:creationId xmlns:a16="http://schemas.microsoft.com/office/drawing/2014/main" id="{C4C2C54C-E83C-4940-9E1C-AB4EEA17BFE3}"/>
            </a:ext>
          </a:extLst>
        </xdr:cNvPr>
        <xdr:cNvSpPr>
          <a:spLocks noChangeShapeType="1"/>
        </xdr:cNvSpPr>
      </xdr:nvSpPr>
      <xdr:spPr bwMode="auto">
        <a:xfrm>
          <a:off x="2295525"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6" name="Line 7">
          <a:extLst>
            <a:ext uri="{FF2B5EF4-FFF2-40B4-BE49-F238E27FC236}">
              <a16:creationId xmlns:a16="http://schemas.microsoft.com/office/drawing/2014/main" id="{703AB48D-2E8B-4BC1-8131-35D0FD993E3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7" name="Line 7">
          <a:extLst>
            <a:ext uri="{FF2B5EF4-FFF2-40B4-BE49-F238E27FC236}">
              <a16:creationId xmlns:a16="http://schemas.microsoft.com/office/drawing/2014/main" id="{8DBA88E8-D109-497E-A37C-1C51980B0D1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8" name="Line 7">
          <a:extLst>
            <a:ext uri="{FF2B5EF4-FFF2-40B4-BE49-F238E27FC236}">
              <a16:creationId xmlns:a16="http://schemas.microsoft.com/office/drawing/2014/main" id="{B5E42161-DE6F-4B52-A5E9-97A1CEDB39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19" name="Line 7">
          <a:extLst>
            <a:ext uri="{FF2B5EF4-FFF2-40B4-BE49-F238E27FC236}">
              <a16:creationId xmlns:a16="http://schemas.microsoft.com/office/drawing/2014/main" id="{8056F274-4F45-45C0-9411-A95E3987992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0" name="Line 7">
          <a:extLst>
            <a:ext uri="{FF2B5EF4-FFF2-40B4-BE49-F238E27FC236}">
              <a16:creationId xmlns:a16="http://schemas.microsoft.com/office/drawing/2014/main" id="{0CBAFEC0-0EC8-4D2D-AB9B-71E00A70660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1" name="Line 7">
          <a:extLst>
            <a:ext uri="{FF2B5EF4-FFF2-40B4-BE49-F238E27FC236}">
              <a16:creationId xmlns:a16="http://schemas.microsoft.com/office/drawing/2014/main" id="{B78397A1-E4BC-48B0-860D-DCF235E3508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2" name="Line 7">
          <a:extLst>
            <a:ext uri="{FF2B5EF4-FFF2-40B4-BE49-F238E27FC236}">
              <a16:creationId xmlns:a16="http://schemas.microsoft.com/office/drawing/2014/main" id="{F037F35F-9F9E-4754-968A-87401B93207C}"/>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3" name="Line 7">
          <a:extLst>
            <a:ext uri="{FF2B5EF4-FFF2-40B4-BE49-F238E27FC236}">
              <a16:creationId xmlns:a16="http://schemas.microsoft.com/office/drawing/2014/main" id="{D6E8A3D5-AB9A-46AE-83A8-FCF32F9DFDD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4" name="Line 7">
          <a:extLst>
            <a:ext uri="{FF2B5EF4-FFF2-40B4-BE49-F238E27FC236}">
              <a16:creationId xmlns:a16="http://schemas.microsoft.com/office/drawing/2014/main" id="{E081666F-951E-4EE8-A185-CD67942FEF0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5" name="Line 7">
          <a:extLst>
            <a:ext uri="{FF2B5EF4-FFF2-40B4-BE49-F238E27FC236}">
              <a16:creationId xmlns:a16="http://schemas.microsoft.com/office/drawing/2014/main" id="{2B1A8674-7CCD-4C4D-AAB2-EA632DB15D9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6" name="Line 7">
          <a:extLst>
            <a:ext uri="{FF2B5EF4-FFF2-40B4-BE49-F238E27FC236}">
              <a16:creationId xmlns:a16="http://schemas.microsoft.com/office/drawing/2014/main" id="{ED76826D-71AF-4280-839F-B7B3443F9F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7" name="Line 7">
          <a:extLst>
            <a:ext uri="{FF2B5EF4-FFF2-40B4-BE49-F238E27FC236}">
              <a16:creationId xmlns:a16="http://schemas.microsoft.com/office/drawing/2014/main" id="{C439D102-934C-47F2-B7FA-C9E746D5F73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28" name="Line 7">
          <a:extLst>
            <a:ext uri="{FF2B5EF4-FFF2-40B4-BE49-F238E27FC236}">
              <a16:creationId xmlns:a16="http://schemas.microsoft.com/office/drawing/2014/main" id="{42EA2CF6-906D-4BAC-8E9D-EF2EAE1A710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29" name="Line 7">
          <a:extLst>
            <a:ext uri="{FF2B5EF4-FFF2-40B4-BE49-F238E27FC236}">
              <a16:creationId xmlns:a16="http://schemas.microsoft.com/office/drawing/2014/main" id="{165C5F1A-4F6E-46C9-80AA-30851F553F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0" name="Line 7">
          <a:extLst>
            <a:ext uri="{FF2B5EF4-FFF2-40B4-BE49-F238E27FC236}">
              <a16:creationId xmlns:a16="http://schemas.microsoft.com/office/drawing/2014/main" id="{61BEE3D2-EF7A-4071-AD4A-E60277AFFE3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1" name="Line 7">
          <a:extLst>
            <a:ext uri="{FF2B5EF4-FFF2-40B4-BE49-F238E27FC236}">
              <a16:creationId xmlns:a16="http://schemas.microsoft.com/office/drawing/2014/main" id="{5C859EE1-977E-40E4-9D8F-A7E773E4F8F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2" name="Line 7">
          <a:extLst>
            <a:ext uri="{FF2B5EF4-FFF2-40B4-BE49-F238E27FC236}">
              <a16:creationId xmlns:a16="http://schemas.microsoft.com/office/drawing/2014/main" id="{9D2A5EE2-E1C5-41B7-8E57-1D7719103B6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3" name="Line 7">
          <a:extLst>
            <a:ext uri="{FF2B5EF4-FFF2-40B4-BE49-F238E27FC236}">
              <a16:creationId xmlns:a16="http://schemas.microsoft.com/office/drawing/2014/main" id="{5C1C12DC-6BF5-49AE-BC17-F556462EA47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4" name="Line 7">
          <a:extLst>
            <a:ext uri="{FF2B5EF4-FFF2-40B4-BE49-F238E27FC236}">
              <a16:creationId xmlns:a16="http://schemas.microsoft.com/office/drawing/2014/main" id="{E08E42F7-4A86-434C-8286-DED6EA11C53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5" name="Line 7">
          <a:extLst>
            <a:ext uri="{FF2B5EF4-FFF2-40B4-BE49-F238E27FC236}">
              <a16:creationId xmlns:a16="http://schemas.microsoft.com/office/drawing/2014/main" id="{6920AD9B-0E2A-4F82-A8AA-6D780A35D80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6" name="Line 7">
          <a:extLst>
            <a:ext uri="{FF2B5EF4-FFF2-40B4-BE49-F238E27FC236}">
              <a16:creationId xmlns:a16="http://schemas.microsoft.com/office/drawing/2014/main" id="{2CCCCC9E-60BB-41CF-8C14-EE76C2B17A3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7" name="Line 7">
          <a:extLst>
            <a:ext uri="{FF2B5EF4-FFF2-40B4-BE49-F238E27FC236}">
              <a16:creationId xmlns:a16="http://schemas.microsoft.com/office/drawing/2014/main" id="{C25FE2D4-6A19-4AF4-B33A-96ACDFF5037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8" name="Line 7">
          <a:extLst>
            <a:ext uri="{FF2B5EF4-FFF2-40B4-BE49-F238E27FC236}">
              <a16:creationId xmlns:a16="http://schemas.microsoft.com/office/drawing/2014/main" id="{1126EC66-EB5A-4608-80DA-68AF5042B42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39" name="Line 7">
          <a:extLst>
            <a:ext uri="{FF2B5EF4-FFF2-40B4-BE49-F238E27FC236}">
              <a16:creationId xmlns:a16="http://schemas.microsoft.com/office/drawing/2014/main" id="{12AF61FE-2A0F-4C85-836A-979DA9BA7F7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0" name="Line 7">
          <a:extLst>
            <a:ext uri="{FF2B5EF4-FFF2-40B4-BE49-F238E27FC236}">
              <a16:creationId xmlns:a16="http://schemas.microsoft.com/office/drawing/2014/main" id="{970BA603-8DD7-403C-9D72-84BDF027C75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1" name="Line 7">
          <a:extLst>
            <a:ext uri="{FF2B5EF4-FFF2-40B4-BE49-F238E27FC236}">
              <a16:creationId xmlns:a16="http://schemas.microsoft.com/office/drawing/2014/main" id="{3AB8CF3E-0F65-43E3-8B2E-7B375DAA5AE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2" name="Line 7">
          <a:extLst>
            <a:ext uri="{FF2B5EF4-FFF2-40B4-BE49-F238E27FC236}">
              <a16:creationId xmlns:a16="http://schemas.microsoft.com/office/drawing/2014/main" id="{8F13496C-7A8B-4A5A-B58B-3B48868DB1D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3" name="Line 7">
          <a:extLst>
            <a:ext uri="{FF2B5EF4-FFF2-40B4-BE49-F238E27FC236}">
              <a16:creationId xmlns:a16="http://schemas.microsoft.com/office/drawing/2014/main" id="{016BF325-2F1C-4A77-B4AD-F6F919FE12B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4" name="Line 7">
          <a:extLst>
            <a:ext uri="{FF2B5EF4-FFF2-40B4-BE49-F238E27FC236}">
              <a16:creationId xmlns:a16="http://schemas.microsoft.com/office/drawing/2014/main" id="{4577800B-CF5E-4F22-8FDD-D000E0656E9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5" name="Line 7">
          <a:extLst>
            <a:ext uri="{FF2B5EF4-FFF2-40B4-BE49-F238E27FC236}">
              <a16:creationId xmlns:a16="http://schemas.microsoft.com/office/drawing/2014/main" id="{5EF72130-8017-4EFE-846E-9A3855B26EA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6" name="Line 7">
          <a:extLst>
            <a:ext uri="{FF2B5EF4-FFF2-40B4-BE49-F238E27FC236}">
              <a16:creationId xmlns:a16="http://schemas.microsoft.com/office/drawing/2014/main" id="{B9BDD846-DA75-4B02-A5D7-286A9CA6984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7" name="Line 7">
          <a:extLst>
            <a:ext uri="{FF2B5EF4-FFF2-40B4-BE49-F238E27FC236}">
              <a16:creationId xmlns:a16="http://schemas.microsoft.com/office/drawing/2014/main" id="{59631966-2138-443F-9398-5EE2A408187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8" name="Line 7">
          <a:extLst>
            <a:ext uri="{FF2B5EF4-FFF2-40B4-BE49-F238E27FC236}">
              <a16:creationId xmlns:a16="http://schemas.microsoft.com/office/drawing/2014/main" id="{5C87E84B-DEDA-4B96-880A-04F36AB573E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49" name="Line 7">
          <a:extLst>
            <a:ext uri="{FF2B5EF4-FFF2-40B4-BE49-F238E27FC236}">
              <a16:creationId xmlns:a16="http://schemas.microsoft.com/office/drawing/2014/main" id="{585BDED0-3BFE-4F05-9532-50182CCE064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0" name="Line 7">
          <a:extLst>
            <a:ext uri="{FF2B5EF4-FFF2-40B4-BE49-F238E27FC236}">
              <a16:creationId xmlns:a16="http://schemas.microsoft.com/office/drawing/2014/main" id="{C773BAC6-C733-4F1E-94F4-5FBE861570F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1" name="Line 7">
          <a:extLst>
            <a:ext uri="{FF2B5EF4-FFF2-40B4-BE49-F238E27FC236}">
              <a16:creationId xmlns:a16="http://schemas.microsoft.com/office/drawing/2014/main" id="{0E25F8FA-5FAA-4B61-BE3F-C65E2D7B612E}"/>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2" name="Line 7">
          <a:extLst>
            <a:ext uri="{FF2B5EF4-FFF2-40B4-BE49-F238E27FC236}">
              <a16:creationId xmlns:a16="http://schemas.microsoft.com/office/drawing/2014/main" id="{8A69EEC3-D1F9-4FF2-8273-9D54049D2CE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3" name="Line 7">
          <a:extLst>
            <a:ext uri="{FF2B5EF4-FFF2-40B4-BE49-F238E27FC236}">
              <a16:creationId xmlns:a16="http://schemas.microsoft.com/office/drawing/2014/main" id="{FD0037F6-2A07-4C55-B281-99234220479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4" name="Line 7">
          <a:extLst>
            <a:ext uri="{FF2B5EF4-FFF2-40B4-BE49-F238E27FC236}">
              <a16:creationId xmlns:a16="http://schemas.microsoft.com/office/drawing/2014/main" id="{232F7B0D-13AA-45A2-9798-916D723FCCF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5" name="Line 7">
          <a:extLst>
            <a:ext uri="{FF2B5EF4-FFF2-40B4-BE49-F238E27FC236}">
              <a16:creationId xmlns:a16="http://schemas.microsoft.com/office/drawing/2014/main" id="{661F5EAD-3212-4B23-895E-C15B933BB4F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6" name="Line 7">
          <a:extLst>
            <a:ext uri="{FF2B5EF4-FFF2-40B4-BE49-F238E27FC236}">
              <a16:creationId xmlns:a16="http://schemas.microsoft.com/office/drawing/2014/main" id="{19E2AAB1-1F5B-4BB4-8F6B-813D90156785}"/>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7" name="Line 7">
          <a:extLst>
            <a:ext uri="{FF2B5EF4-FFF2-40B4-BE49-F238E27FC236}">
              <a16:creationId xmlns:a16="http://schemas.microsoft.com/office/drawing/2014/main" id="{47E85A68-6584-437A-9D19-608492F4AF9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8" name="Line 7">
          <a:extLst>
            <a:ext uri="{FF2B5EF4-FFF2-40B4-BE49-F238E27FC236}">
              <a16:creationId xmlns:a16="http://schemas.microsoft.com/office/drawing/2014/main" id="{790B96B4-49B3-460B-97CC-AB3447FF1AC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59" name="Line 7">
          <a:extLst>
            <a:ext uri="{FF2B5EF4-FFF2-40B4-BE49-F238E27FC236}">
              <a16:creationId xmlns:a16="http://schemas.microsoft.com/office/drawing/2014/main" id="{3CB28DCB-8032-4F47-82AF-17B3E4259A6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0" name="Line 7">
          <a:extLst>
            <a:ext uri="{FF2B5EF4-FFF2-40B4-BE49-F238E27FC236}">
              <a16:creationId xmlns:a16="http://schemas.microsoft.com/office/drawing/2014/main" id="{52B904E3-91FE-476B-9236-5A53880B07C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1" name="Line 7">
          <a:extLst>
            <a:ext uri="{FF2B5EF4-FFF2-40B4-BE49-F238E27FC236}">
              <a16:creationId xmlns:a16="http://schemas.microsoft.com/office/drawing/2014/main" id="{E5BCFD17-A991-4172-B542-59A93960E20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2" name="Line 7">
          <a:extLst>
            <a:ext uri="{FF2B5EF4-FFF2-40B4-BE49-F238E27FC236}">
              <a16:creationId xmlns:a16="http://schemas.microsoft.com/office/drawing/2014/main" id="{41A999A4-5073-48A2-83BF-7C759F800B7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3" name="Line 7">
          <a:extLst>
            <a:ext uri="{FF2B5EF4-FFF2-40B4-BE49-F238E27FC236}">
              <a16:creationId xmlns:a16="http://schemas.microsoft.com/office/drawing/2014/main" id="{B789471D-B3C4-415B-83FA-06AB84BB91C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4" name="Line 7">
          <a:extLst>
            <a:ext uri="{FF2B5EF4-FFF2-40B4-BE49-F238E27FC236}">
              <a16:creationId xmlns:a16="http://schemas.microsoft.com/office/drawing/2014/main" id="{A28F3E5E-74E6-48D8-8858-D905E091E06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5" name="Line 7">
          <a:extLst>
            <a:ext uri="{FF2B5EF4-FFF2-40B4-BE49-F238E27FC236}">
              <a16:creationId xmlns:a16="http://schemas.microsoft.com/office/drawing/2014/main" id="{C4E532CD-0108-420F-87E5-27C80E407B01}"/>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6" name="Line 7">
          <a:extLst>
            <a:ext uri="{FF2B5EF4-FFF2-40B4-BE49-F238E27FC236}">
              <a16:creationId xmlns:a16="http://schemas.microsoft.com/office/drawing/2014/main" id="{3BEF41D9-B4C3-4B19-8D71-7645A8BA058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7" name="Line 7">
          <a:extLst>
            <a:ext uri="{FF2B5EF4-FFF2-40B4-BE49-F238E27FC236}">
              <a16:creationId xmlns:a16="http://schemas.microsoft.com/office/drawing/2014/main" id="{DD9DE92A-AB4B-44EF-8CBB-3D8D9BED0C9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8" name="Line 7">
          <a:extLst>
            <a:ext uri="{FF2B5EF4-FFF2-40B4-BE49-F238E27FC236}">
              <a16:creationId xmlns:a16="http://schemas.microsoft.com/office/drawing/2014/main" id="{706244A9-BD08-4690-9D20-3FD1B2602B8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69" name="Line 7">
          <a:extLst>
            <a:ext uri="{FF2B5EF4-FFF2-40B4-BE49-F238E27FC236}">
              <a16:creationId xmlns:a16="http://schemas.microsoft.com/office/drawing/2014/main" id="{49D1543D-379C-4E4B-9984-5B68E6EEA33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0" name="Line 7">
          <a:extLst>
            <a:ext uri="{FF2B5EF4-FFF2-40B4-BE49-F238E27FC236}">
              <a16:creationId xmlns:a16="http://schemas.microsoft.com/office/drawing/2014/main" id="{B09838E0-4B35-4990-B342-15BD2C49475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1" name="Line 7">
          <a:extLst>
            <a:ext uri="{FF2B5EF4-FFF2-40B4-BE49-F238E27FC236}">
              <a16:creationId xmlns:a16="http://schemas.microsoft.com/office/drawing/2014/main" id="{3722476D-B320-493C-BB4B-B06B3CBBD00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2" name="Line 7">
          <a:extLst>
            <a:ext uri="{FF2B5EF4-FFF2-40B4-BE49-F238E27FC236}">
              <a16:creationId xmlns:a16="http://schemas.microsoft.com/office/drawing/2014/main" id="{DFA33F09-953A-4363-A6F6-E8407576360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3" name="Line 7">
          <a:extLst>
            <a:ext uri="{FF2B5EF4-FFF2-40B4-BE49-F238E27FC236}">
              <a16:creationId xmlns:a16="http://schemas.microsoft.com/office/drawing/2014/main" id="{2B5C977C-83B8-493A-904E-6D1D9F526A9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4" name="Line 7">
          <a:extLst>
            <a:ext uri="{FF2B5EF4-FFF2-40B4-BE49-F238E27FC236}">
              <a16:creationId xmlns:a16="http://schemas.microsoft.com/office/drawing/2014/main" id="{0E543135-7600-401E-8410-42E2DEB1EE2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5" name="Line 7">
          <a:extLst>
            <a:ext uri="{FF2B5EF4-FFF2-40B4-BE49-F238E27FC236}">
              <a16:creationId xmlns:a16="http://schemas.microsoft.com/office/drawing/2014/main" id="{4465E4FC-8130-4719-A55E-CCBB745102A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6" name="Line 7">
          <a:extLst>
            <a:ext uri="{FF2B5EF4-FFF2-40B4-BE49-F238E27FC236}">
              <a16:creationId xmlns:a16="http://schemas.microsoft.com/office/drawing/2014/main" id="{B2D8066F-F038-4533-B327-3E0103A4FA9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7" name="Line 7">
          <a:extLst>
            <a:ext uri="{FF2B5EF4-FFF2-40B4-BE49-F238E27FC236}">
              <a16:creationId xmlns:a16="http://schemas.microsoft.com/office/drawing/2014/main" id="{69ACEC0A-C19D-4E73-82B9-4E8487576FE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8" name="Line 7">
          <a:extLst>
            <a:ext uri="{FF2B5EF4-FFF2-40B4-BE49-F238E27FC236}">
              <a16:creationId xmlns:a16="http://schemas.microsoft.com/office/drawing/2014/main" id="{A1334D13-0506-437E-B922-56884553770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79" name="Line 7">
          <a:extLst>
            <a:ext uri="{FF2B5EF4-FFF2-40B4-BE49-F238E27FC236}">
              <a16:creationId xmlns:a16="http://schemas.microsoft.com/office/drawing/2014/main" id="{34B63CDA-B50B-44B2-98B7-3DE9C569E058}"/>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0" name="Line 7">
          <a:extLst>
            <a:ext uri="{FF2B5EF4-FFF2-40B4-BE49-F238E27FC236}">
              <a16:creationId xmlns:a16="http://schemas.microsoft.com/office/drawing/2014/main" id="{802B4D0F-34FC-42F4-81A4-BC706E3A9E74}"/>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1" name="Line 7">
          <a:extLst>
            <a:ext uri="{FF2B5EF4-FFF2-40B4-BE49-F238E27FC236}">
              <a16:creationId xmlns:a16="http://schemas.microsoft.com/office/drawing/2014/main" id="{B40B4B47-6E7F-4000-B611-6BD0220B7DA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2" name="Line 7">
          <a:extLst>
            <a:ext uri="{FF2B5EF4-FFF2-40B4-BE49-F238E27FC236}">
              <a16:creationId xmlns:a16="http://schemas.microsoft.com/office/drawing/2014/main" id="{B6545F0C-85FB-424D-BC44-F5CA13B9C3EA}"/>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3" name="Line 7">
          <a:extLst>
            <a:ext uri="{FF2B5EF4-FFF2-40B4-BE49-F238E27FC236}">
              <a16:creationId xmlns:a16="http://schemas.microsoft.com/office/drawing/2014/main" id="{747BD3D8-39F0-4377-88A9-EA78D2F536BB}"/>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4" name="Line 7">
          <a:extLst>
            <a:ext uri="{FF2B5EF4-FFF2-40B4-BE49-F238E27FC236}">
              <a16:creationId xmlns:a16="http://schemas.microsoft.com/office/drawing/2014/main" id="{1383D8E3-22D3-4911-9CC9-2DA9ADB44EA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5" name="Line 7">
          <a:extLst>
            <a:ext uri="{FF2B5EF4-FFF2-40B4-BE49-F238E27FC236}">
              <a16:creationId xmlns:a16="http://schemas.microsoft.com/office/drawing/2014/main" id="{429676BD-DC52-4C3E-AE5E-3C72788B2A6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6" name="Line 7">
          <a:extLst>
            <a:ext uri="{FF2B5EF4-FFF2-40B4-BE49-F238E27FC236}">
              <a16:creationId xmlns:a16="http://schemas.microsoft.com/office/drawing/2014/main" id="{949637D2-ADE8-454B-9725-AA345DE39EA2}"/>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7" name="Line 7">
          <a:extLst>
            <a:ext uri="{FF2B5EF4-FFF2-40B4-BE49-F238E27FC236}">
              <a16:creationId xmlns:a16="http://schemas.microsoft.com/office/drawing/2014/main" id="{C1A78E49-88A8-473F-AF5E-0F6CCE7DBCD7}"/>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88" name="Line 7">
          <a:extLst>
            <a:ext uri="{FF2B5EF4-FFF2-40B4-BE49-F238E27FC236}">
              <a16:creationId xmlns:a16="http://schemas.microsoft.com/office/drawing/2014/main" id="{0DC49298-C3D1-47BA-9D54-4DAE2753485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89" name="Line 7">
          <a:extLst>
            <a:ext uri="{FF2B5EF4-FFF2-40B4-BE49-F238E27FC236}">
              <a16:creationId xmlns:a16="http://schemas.microsoft.com/office/drawing/2014/main" id="{FDADB13C-F5C0-4696-8B67-BDE556054DE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0" name="Line 7">
          <a:extLst>
            <a:ext uri="{FF2B5EF4-FFF2-40B4-BE49-F238E27FC236}">
              <a16:creationId xmlns:a16="http://schemas.microsoft.com/office/drawing/2014/main" id="{2572811D-64BC-4C4B-90A9-844F681BA2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1" name="Line 7">
          <a:extLst>
            <a:ext uri="{FF2B5EF4-FFF2-40B4-BE49-F238E27FC236}">
              <a16:creationId xmlns:a16="http://schemas.microsoft.com/office/drawing/2014/main" id="{F33D4D86-9FFE-441B-87C5-97C6E3914EB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2" name="Line 7">
          <a:extLst>
            <a:ext uri="{FF2B5EF4-FFF2-40B4-BE49-F238E27FC236}">
              <a16:creationId xmlns:a16="http://schemas.microsoft.com/office/drawing/2014/main" id="{AA7C7E84-AA2A-486A-9A66-DD5CB68B6DC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3" name="Line 7">
          <a:extLst>
            <a:ext uri="{FF2B5EF4-FFF2-40B4-BE49-F238E27FC236}">
              <a16:creationId xmlns:a16="http://schemas.microsoft.com/office/drawing/2014/main" id="{8FC55244-F00E-4D5C-AC7A-512AF1F4466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4" name="Line 7">
          <a:extLst>
            <a:ext uri="{FF2B5EF4-FFF2-40B4-BE49-F238E27FC236}">
              <a16:creationId xmlns:a16="http://schemas.microsoft.com/office/drawing/2014/main" id="{866CAF98-4B93-4732-95BF-D79895B19AF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5" name="Line 7">
          <a:extLst>
            <a:ext uri="{FF2B5EF4-FFF2-40B4-BE49-F238E27FC236}">
              <a16:creationId xmlns:a16="http://schemas.microsoft.com/office/drawing/2014/main" id="{B5D7C3AD-3CC2-4743-866F-B6D03C9307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3996" name="Line 7">
          <a:extLst>
            <a:ext uri="{FF2B5EF4-FFF2-40B4-BE49-F238E27FC236}">
              <a16:creationId xmlns:a16="http://schemas.microsoft.com/office/drawing/2014/main" id="{48920B0A-EE7C-410E-BF8C-E7284271BA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7" name="Line 7">
          <a:extLst>
            <a:ext uri="{FF2B5EF4-FFF2-40B4-BE49-F238E27FC236}">
              <a16:creationId xmlns:a16="http://schemas.microsoft.com/office/drawing/2014/main" id="{F0C7DF68-5C59-4C08-A0F4-7E3DF1EE376D}"/>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8" name="Line 7">
          <a:extLst>
            <a:ext uri="{FF2B5EF4-FFF2-40B4-BE49-F238E27FC236}">
              <a16:creationId xmlns:a16="http://schemas.microsoft.com/office/drawing/2014/main" id="{B02CA0C7-5ABA-470B-BBBD-F36C6CCF2E9C}"/>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3999" name="Line 7">
          <a:extLst>
            <a:ext uri="{FF2B5EF4-FFF2-40B4-BE49-F238E27FC236}">
              <a16:creationId xmlns:a16="http://schemas.microsoft.com/office/drawing/2014/main" id="{5B323FB0-1AF2-4EE9-969D-E2CF1E3A94A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0" name="Line 7">
          <a:extLst>
            <a:ext uri="{FF2B5EF4-FFF2-40B4-BE49-F238E27FC236}">
              <a16:creationId xmlns:a16="http://schemas.microsoft.com/office/drawing/2014/main" id="{3E41E5F5-E7CE-44AB-83E9-203AF6E482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1" name="Line 7">
          <a:extLst>
            <a:ext uri="{FF2B5EF4-FFF2-40B4-BE49-F238E27FC236}">
              <a16:creationId xmlns:a16="http://schemas.microsoft.com/office/drawing/2014/main" id="{67AEDB7F-2394-4A35-9FC2-6FE80F4E209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2" name="Line 7">
          <a:extLst>
            <a:ext uri="{FF2B5EF4-FFF2-40B4-BE49-F238E27FC236}">
              <a16:creationId xmlns:a16="http://schemas.microsoft.com/office/drawing/2014/main" id="{08DCD746-71F4-4D06-A385-F4CDAB220B4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3" name="Line 7">
          <a:extLst>
            <a:ext uri="{FF2B5EF4-FFF2-40B4-BE49-F238E27FC236}">
              <a16:creationId xmlns:a16="http://schemas.microsoft.com/office/drawing/2014/main" id="{093C6DAB-EBAA-4B8E-89F6-ADC5B928089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4" name="Line 7">
          <a:extLst>
            <a:ext uri="{FF2B5EF4-FFF2-40B4-BE49-F238E27FC236}">
              <a16:creationId xmlns:a16="http://schemas.microsoft.com/office/drawing/2014/main" id="{3F20179D-02E4-48E8-A0B4-43B5F76482F6}"/>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5" name="Line 7">
          <a:extLst>
            <a:ext uri="{FF2B5EF4-FFF2-40B4-BE49-F238E27FC236}">
              <a16:creationId xmlns:a16="http://schemas.microsoft.com/office/drawing/2014/main" id="{43129317-11BB-49C7-8FEF-317D1051A37F}"/>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6" name="Line 7">
          <a:extLst>
            <a:ext uri="{FF2B5EF4-FFF2-40B4-BE49-F238E27FC236}">
              <a16:creationId xmlns:a16="http://schemas.microsoft.com/office/drawing/2014/main" id="{CDA9B0D8-4C58-47E9-9DE7-A24DBC788A99}"/>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7" name="Line 7">
          <a:extLst>
            <a:ext uri="{FF2B5EF4-FFF2-40B4-BE49-F238E27FC236}">
              <a16:creationId xmlns:a16="http://schemas.microsoft.com/office/drawing/2014/main" id="{1BC8481F-5B4C-48B3-9F9B-57562B3B4530}"/>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173</xdr:row>
      <xdr:rowOff>0</xdr:rowOff>
    </xdr:from>
    <xdr:to>
      <xdr:col>5</xdr:col>
      <xdr:colOff>323850</xdr:colOff>
      <xdr:row>173</xdr:row>
      <xdr:rowOff>0</xdr:rowOff>
    </xdr:to>
    <xdr:sp macro="" textlink="">
      <xdr:nvSpPr>
        <xdr:cNvPr id="4008" name="Line 7">
          <a:extLst>
            <a:ext uri="{FF2B5EF4-FFF2-40B4-BE49-F238E27FC236}">
              <a16:creationId xmlns:a16="http://schemas.microsoft.com/office/drawing/2014/main" id="{8F33FE3A-2D04-4B17-A843-848FD9213B73}"/>
            </a:ext>
          </a:extLst>
        </xdr:cNvPr>
        <xdr:cNvSpPr>
          <a:spLocks noChangeShapeType="1"/>
        </xdr:cNvSpPr>
      </xdr:nvSpPr>
      <xdr:spPr bwMode="auto">
        <a:xfrm>
          <a:off x="2295525"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09" name="Line 7">
          <a:extLst>
            <a:ext uri="{FF2B5EF4-FFF2-40B4-BE49-F238E27FC236}">
              <a16:creationId xmlns:a16="http://schemas.microsoft.com/office/drawing/2014/main" id="{55EE7F8C-04F6-474E-81ED-BBC4B6994D5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0" name="Line 7">
          <a:extLst>
            <a:ext uri="{FF2B5EF4-FFF2-40B4-BE49-F238E27FC236}">
              <a16:creationId xmlns:a16="http://schemas.microsoft.com/office/drawing/2014/main" id="{3509444F-9252-4934-BB5F-EA793E9CCB3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1" name="Line 7">
          <a:extLst>
            <a:ext uri="{FF2B5EF4-FFF2-40B4-BE49-F238E27FC236}">
              <a16:creationId xmlns:a16="http://schemas.microsoft.com/office/drawing/2014/main" id="{1D09DBF7-5B19-46EB-8F5C-4205C25D292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2" name="Line 7">
          <a:extLst>
            <a:ext uri="{FF2B5EF4-FFF2-40B4-BE49-F238E27FC236}">
              <a16:creationId xmlns:a16="http://schemas.microsoft.com/office/drawing/2014/main" id="{32C3F551-CBCE-4F75-87DC-0AA4D67C418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3" name="Line 7">
          <a:extLst>
            <a:ext uri="{FF2B5EF4-FFF2-40B4-BE49-F238E27FC236}">
              <a16:creationId xmlns:a16="http://schemas.microsoft.com/office/drawing/2014/main" id="{B052E5BD-7F00-4D0A-B0B4-A5685FDBAE5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4" name="Line 7">
          <a:extLst>
            <a:ext uri="{FF2B5EF4-FFF2-40B4-BE49-F238E27FC236}">
              <a16:creationId xmlns:a16="http://schemas.microsoft.com/office/drawing/2014/main" id="{0687C564-0218-4D68-A59C-81A49E52817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5" name="Line 7">
          <a:extLst>
            <a:ext uri="{FF2B5EF4-FFF2-40B4-BE49-F238E27FC236}">
              <a16:creationId xmlns:a16="http://schemas.microsoft.com/office/drawing/2014/main" id="{96EBFEED-4DB5-4964-97F0-8B40A0F1AE9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6" name="Line 7">
          <a:extLst>
            <a:ext uri="{FF2B5EF4-FFF2-40B4-BE49-F238E27FC236}">
              <a16:creationId xmlns:a16="http://schemas.microsoft.com/office/drawing/2014/main" id="{61BBEA59-45E6-4060-9849-372B482CA93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7" name="Line 7">
          <a:extLst>
            <a:ext uri="{FF2B5EF4-FFF2-40B4-BE49-F238E27FC236}">
              <a16:creationId xmlns:a16="http://schemas.microsoft.com/office/drawing/2014/main" id="{AFE793AC-2233-4B5F-9E21-D94E12F7C2B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8" name="Line 7">
          <a:extLst>
            <a:ext uri="{FF2B5EF4-FFF2-40B4-BE49-F238E27FC236}">
              <a16:creationId xmlns:a16="http://schemas.microsoft.com/office/drawing/2014/main" id="{5A23AD3C-92AC-45EF-9090-583AFEF807E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19" name="Line 7">
          <a:extLst>
            <a:ext uri="{FF2B5EF4-FFF2-40B4-BE49-F238E27FC236}">
              <a16:creationId xmlns:a16="http://schemas.microsoft.com/office/drawing/2014/main" id="{ECAAE317-629C-43C8-9851-EE2A5261D1E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0" name="Line 7">
          <a:extLst>
            <a:ext uri="{FF2B5EF4-FFF2-40B4-BE49-F238E27FC236}">
              <a16:creationId xmlns:a16="http://schemas.microsoft.com/office/drawing/2014/main" id="{DB00BDCF-6D72-40AA-97E7-5E38B1464B7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1" name="Line 7">
          <a:extLst>
            <a:ext uri="{FF2B5EF4-FFF2-40B4-BE49-F238E27FC236}">
              <a16:creationId xmlns:a16="http://schemas.microsoft.com/office/drawing/2014/main" id="{6026CA50-4A20-4740-8566-D4737E4FE56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2" name="Line 7">
          <a:extLst>
            <a:ext uri="{FF2B5EF4-FFF2-40B4-BE49-F238E27FC236}">
              <a16:creationId xmlns:a16="http://schemas.microsoft.com/office/drawing/2014/main" id="{F84ED1CF-ADDA-4D2F-A29A-D5E3F80D284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3" name="Line 7">
          <a:extLst>
            <a:ext uri="{FF2B5EF4-FFF2-40B4-BE49-F238E27FC236}">
              <a16:creationId xmlns:a16="http://schemas.microsoft.com/office/drawing/2014/main" id="{D37F36BA-3C16-4084-9D74-F08EA4965E1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4" name="Line 7">
          <a:extLst>
            <a:ext uri="{FF2B5EF4-FFF2-40B4-BE49-F238E27FC236}">
              <a16:creationId xmlns:a16="http://schemas.microsoft.com/office/drawing/2014/main" id="{242F4696-3FEE-4012-8989-B412E6DF2C5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5" name="Line 7">
          <a:extLst>
            <a:ext uri="{FF2B5EF4-FFF2-40B4-BE49-F238E27FC236}">
              <a16:creationId xmlns:a16="http://schemas.microsoft.com/office/drawing/2014/main" id="{64440D8D-55D8-47A1-9F09-838D194CD3C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6" name="Line 7">
          <a:extLst>
            <a:ext uri="{FF2B5EF4-FFF2-40B4-BE49-F238E27FC236}">
              <a16:creationId xmlns:a16="http://schemas.microsoft.com/office/drawing/2014/main" id="{4CAE0AF9-93A8-4D7B-A1FA-983B57F8335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7" name="Line 7">
          <a:extLst>
            <a:ext uri="{FF2B5EF4-FFF2-40B4-BE49-F238E27FC236}">
              <a16:creationId xmlns:a16="http://schemas.microsoft.com/office/drawing/2014/main" id="{E92CB63A-DD3E-4F80-8569-DD7A7ED29E7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8" name="Line 7">
          <a:extLst>
            <a:ext uri="{FF2B5EF4-FFF2-40B4-BE49-F238E27FC236}">
              <a16:creationId xmlns:a16="http://schemas.microsoft.com/office/drawing/2014/main" id="{30B61F86-2514-4A0E-8357-7AA28C9436F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29" name="Line 7">
          <a:extLst>
            <a:ext uri="{FF2B5EF4-FFF2-40B4-BE49-F238E27FC236}">
              <a16:creationId xmlns:a16="http://schemas.microsoft.com/office/drawing/2014/main" id="{93130080-2C8B-41AB-8C2D-ABBA4405F19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0" name="Line 7">
          <a:extLst>
            <a:ext uri="{FF2B5EF4-FFF2-40B4-BE49-F238E27FC236}">
              <a16:creationId xmlns:a16="http://schemas.microsoft.com/office/drawing/2014/main" id="{335FE988-0183-4629-8916-BC3693F2090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1" name="Line 7">
          <a:extLst>
            <a:ext uri="{FF2B5EF4-FFF2-40B4-BE49-F238E27FC236}">
              <a16:creationId xmlns:a16="http://schemas.microsoft.com/office/drawing/2014/main" id="{5964D8D3-AE06-4724-9D7A-92852755648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2" name="Line 7">
          <a:extLst>
            <a:ext uri="{FF2B5EF4-FFF2-40B4-BE49-F238E27FC236}">
              <a16:creationId xmlns:a16="http://schemas.microsoft.com/office/drawing/2014/main" id="{DB3D3437-7300-43A1-907C-D79E2F4D625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3" name="Line 7">
          <a:extLst>
            <a:ext uri="{FF2B5EF4-FFF2-40B4-BE49-F238E27FC236}">
              <a16:creationId xmlns:a16="http://schemas.microsoft.com/office/drawing/2014/main" id="{3F7E323B-6F00-473C-A932-EF65B94B82B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4" name="Line 7">
          <a:extLst>
            <a:ext uri="{FF2B5EF4-FFF2-40B4-BE49-F238E27FC236}">
              <a16:creationId xmlns:a16="http://schemas.microsoft.com/office/drawing/2014/main" id="{891C0AD7-D955-4A45-932A-94D46DBFBAF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5" name="Line 7">
          <a:extLst>
            <a:ext uri="{FF2B5EF4-FFF2-40B4-BE49-F238E27FC236}">
              <a16:creationId xmlns:a16="http://schemas.microsoft.com/office/drawing/2014/main" id="{CC7EFB19-15A5-4614-8FD4-09830CB42CC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6" name="Line 7">
          <a:extLst>
            <a:ext uri="{FF2B5EF4-FFF2-40B4-BE49-F238E27FC236}">
              <a16:creationId xmlns:a16="http://schemas.microsoft.com/office/drawing/2014/main" id="{6DCAFA56-4259-44E0-A69F-57E8483E3DF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7" name="Line 7">
          <a:extLst>
            <a:ext uri="{FF2B5EF4-FFF2-40B4-BE49-F238E27FC236}">
              <a16:creationId xmlns:a16="http://schemas.microsoft.com/office/drawing/2014/main" id="{A9B7CA70-3227-4545-B26C-3EB6E8CC349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8" name="Line 7">
          <a:extLst>
            <a:ext uri="{FF2B5EF4-FFF2-40B4-BE49-F238E27FC236}">
              <a16:creationId xmlns:a16="http://schemas.microsoft.com/office/drawing/2014/main" id="{E12991F0-DC6D-4BB9-BA5E-821558F5ECB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39" name="Line 7">
          <a:extLst>
            <a:ext uri="{FF2B5EF4-FFF2-40B4-BE49-F238E27FC236}">
              <a16:creationId xmlns:a16="http://schemas.microsoft.com/office/drawing/2014/main" id="{2D0E93E5-EF33-4548-A226-7E8FCEF3FC3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0" name="Line 7">
          <a:extLst>
            <a:ext uri="{FF2B5EF4-FFF2-40B4-BE49-F238E27FC236}">
              <a16:creationId xmlns:a16="http://schemas.microsoft.com/office/drawing/2014/main" id="{63FB5416-AC2B-4757-A862-3C6F95B4816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1" name="Line 7">
          <a:extLst>
            <a:ext uri="{FF2B5EF4-FFF2-40B4-BE49-F238E27FC236}">
              <a16:creationId xmlns:a16="http://schemas.microsoft.com/office/drawing/2014/main" id="{36CF144B-C4A6-4226-9B3E-9300457476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2" name="Line 7">
          <a:extLst>
            <a:ext uri="{FF2B5EF4-FFF2-40B4-BE49-F238E27FC236}">
              <a16:creationId xmlns:a16="http://schemas.microsoft.com/office/drawing/2014/main" id="{774CB65B-AD24-488E-963E-8AD5B78BF3D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3" name="Line 7">
          <a:extLst>
            <a:ext uri="{FF2B5EF4-FFF2-40B4-BE49-F238E27FC236}">
              <a16:creationId xmlns:a16="http://schemas.microsoft.com/office/drawing/2014/main" id="{0F742C60-C12A-43B9-B24F-622143C677B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4" name="Line 7">
          <a:extLst>
            <a:ext uri="{FF2B5EF4-FFF2-40B4-BE49-F238E27FC236}">
              <a16:creationId xmlns:a16="http://schemas.microsoft.com/office/drawing/2014/main" id="{E6F13E21-79E9-470B-AAE1-5A20DC01C3B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5" name="Line 7">
          <a:extLst>
            <a:ext uri="{FF2B5EF4-FFF2-40B4-BE49-F238E27FC236}">
              <a16:creationId xmlns:a16="http://schemas.microsoft.com/office/drawing/2014/main" id="{2E2CF114-5D76-458A-ABCF-E50B3918A3E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6" name="Line 7">
          <a:extLst>
            <a:ext uri="{FF2B5EF4-FFF2-40B4-BE49-F238E27FC236}">
              <a16:creationId xmlns:a16="http://schemas.microsoft.com/office/drawing/2014/main" id="{72745325-8A0E-409F-9BF5-9C2C23A6F29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7" name="Line 7">
          <a:extLst>
            <a:ext uri="{FF2B5EF4-FFF2-40B4-BE49-F238E27FC236}">
              <a16:creationId xmlns:a16="http://schemas.microsoft.com/office/drawing/2014/main" id="{B8E179F3-9242-4C84-9187-044CBEE205D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8" name="Line 7">
          <a:extLst>
            <a:ext uri="{FF2B5EF4-FFF2-40B4-BE49-F238E27FC236}">
              <a16:creationId xmlns:a16="http://schemas.microsoft.com/office/drawing/2014/main" id="{723EE0D9-B896-4827-A5C4-023CC2E7A0D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49" name="Line 7">
          <a:extLst>
            <a:ext uri="{FF2B5EF4-FFF2-40B4-BE49-F238E27FC236}">
              <a16:creationId xmlns:a16="http://schemas.microsoft.com/office/drawing/2014/main" id="{1138FBB2-EE09-408E-B4DE-85AA77AB674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0" name="Line 7">
          <a:extLst>
            <a:ext uri="{FF2B5EF4-FFF2-40B4-BE49-F238E27FC236}">
              <a16:creationId xmlns:a16="http://schemas.microsoft.com/office/drawing/2014/main" id="{D132FF9E-F824-42C0-B713-4360B8DDCA8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1" name="Line 7">
          <a:extLst>
            <a:ext uri="{FF2B5EF4-FFF2-40B4-BE49-F238E27FC236}">
              <a16:creationId xmlns:a16="http://schemas.microsoft.com/office/drawing/2014/main" id="{143A97CB-B4D9-4478-9111-7B58AA49A8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2" name="Line 7">
          <a:extLst>
            <a:ext uri="{FF2B5EF4-FFF2-40B4-BE49-F238E27FC236}">
              <a16:creationId xmlns:a16="http://schemas.microsoft.com/office/drawing/2014/main" id="{03D6A688-9CBA-4C82-92BC-CD532F4DBD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3" name="Line 7">
          <a:extLst>
            <a:ext uri="{FF2B5EF4-FFF2-40B4-BE49-F238E27FC236}">
              <a16:creationId xmlns:a16="http://schemas.microsoft.com/office/drawing/2014/main" id="{D7E1C557-A23B-4DBF-B8CC-BA39BCED364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4" name="Line 7">
          <a:extLst>
            <a:ext uri="{FF2B5EF4-FFF2-40B4-BE49-F238E27FC236}">
              <a16:creationId xmlns:a16="http://schemas.microsoft.com/office/drawing/2014/main" id="{324CB775-C347-4668-99A7-FDEC13287A1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5" name="Line 7">
          <a:extLst>
            <a:ext uri="{FF2B5EF4-FFF2-40B4-BE49-F238E27FC236}">
              <a16:creationId xmlns:a16="http://schemas.microsoft.com/office/drawing/2014/main" id="{F7DC6DF1-F9CE-48FF-987A-4EE7C5A8DDB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6" name="Line 7">
          <a:extLst>
            <a:ext uri="{FF2B5EF4-FFF2-40B4-BE49-F238E27FC236}">
              <a16:creationId xmlns:a16="http://schemas.microsoft.com/office/drawing/2014/main" id="{C32F6C91-576E-4919-8C1F-E7BAC3083D6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7" name="Line 7">
          <a:extLst>
            <a:ext uri="{FF2B5EF4-FFF2-40B4-BE49-F238E27FC236}">
              <a16:creationId xmlns:a16="http://schemas.microsoft.com/office/drawing/2014/main" id="{663F7413-996D-484B-8E37-69B642B58879}"/>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8" name="Line 7">
          <a:extLst>
            <a:ext uri="{FF2B5EF4-FFF2-40B4-BE49-F238E27FC236}">
              <a16:creationId xmlns:a16="http://schemas.microsoft.com/office/drawing/2014/main" id="{08418279-345D-4E2C-B249-11DD8E87469F}"/>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59" name="Line 7">
          <a:extLst>
            <a:ext uri="{FF2B5EF4-FFF2-40B4-BE49-F238E27FC236}">
              <a16:creationId xmlns:a16="http://schemas.microsoft.com/office/drawing/2014/main" id="{C999B306-08FD-45A3-9480-9434949D40B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0" name="Line 7">
          <a:extLst>
            <a:ext uri="{FF2B5EF4-FFF2-40B4-BE49-F238E27FC236}">
              <a16:creationId xmlns:a16="http://schemas.microsoft.com/office/drawing/2014/main" id="{135F0579-BF4B-4E55-BEED-D6985FFF667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1" name="Line 7">
          <a:extLst>
            <a:ext uri="{FF2B5EF4-FFF2-40B4-BE49-F238E27FC236}">
              <a16:creationId xmlns:a16="http://schemas.microsoft.com/office/drawing/2014/main" id="{D60B8DBE-21F7-4E35-99F0-1381FE3EAE9E}"/>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2" name="Line 7">
          <a:extLst>
            <a:ext uri="{FF2B5EF4-FFF2-40B4-BE49-F238E27FC236}">
              <a16:creationId xmlns:a16="http://schemas.microsoft.com/office/drawing/2014/main" id="{E595E572-8135-44CB-B3F1-588718CA80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3" name="Line 7">
          <a:extLst>
            <a:ext uri="{FF2B5EF4-FFF2-40B4-BE49-F238E27FC236}">
              <a16:creationId xmlns:a16="http://schemas.microsoft.com/office/drawing/2014/main" id="{4C1254EF-D113-4431-8CBE-152422931E5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4" name="Line 7">
          <a:extLst>
            <a:ext uri="{FF2B5EF4-FFF2-40B4-BE49-F238E27FC236}">
              <a16:creationId xmlns:a16="http://schemas.microsoft.com/office/drawing/2014/main" id="{93AFF4FD-3757-4E03-BE75-DB8AB3D9E45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5" name="Line 7">
          <a:extLst>
            <a:ext uri="{FF2B5EF4-FFF2-40B4-BE49-F238E27FC236}">
              <a16:creationId xmlns:a16="http://schemas.microsoft.com/office/drawing/2014/main" id="{FB365371-E32D-45DC-A7E2-52293B03F80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6" name="Line 7">
          <a:extLst>
            <a:ext uri="{FF2B5EF4-FFF2-40B4-BE49-F238E27FC236}">
              <a16:creationId xmlns:a16="http://schemas.microsoft.com/office/drawing/2014/main" id="{2739CBEC-FD9A-41A1-81C8-238882F0B4E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7" name="Line 7">
          <a:extLst>
            <a:ext uri="{FF2B5EF4-FFF2-40B4-BE49-F238E27FC236}">
              <a16:creationId xmlns:a16="http://schemas.microsoft.com/office/drawing/2014/main" id="{56B1BA47-16B3-4C9D-A0D9-AA351166816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8" name="Line 7">
          <a:extLst>
            <a:ext uri="{FF2B5EF4-FFF2-40B4-BE49-F238E27FC236}">
              <a16:creationId xmlns:a16="http://schemas.microsoft.com/office/drawing/2014/main" id="{5460CBA6-5476-434F-82D1-CD418F84585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69" name="Line 7">
          <a:extLst>
            <a:ext uri="{FF2B5EF4-FFF2-40B4-BE49-F238E27FC236}">
              <a16:creationId xmlns:a16="http://schemas.microsoft.com/office/drawing/2014/main" id="{2D2EAD9E-2BC9-45DA-A445-DFDB2806E8F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0" name="Line 7">
          <a:extLst>
            <a:ext uri="{FF2B5EF4-FFF2-40B4-BE49-F238E27FC236}">
              <a16:creationId xmlns:a16="http://schemas.microsoft.com/office/drawing/2014/main" id="{A2037B2B-82C2-42A1-8BC5-F3A351C32FA1}"/>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1" name="Line 7">
          <a:extLst>
            <a:ext uri="{FF2B5EF4-FFF2-40B4-BE49-F238E27FC236}">
              <a16:creationId xmlns:a16="http://schemas.microsoft.com/office/drawing/2014/main" id="{DEE9FFA0-2211-4217-B553-30C1EF955CE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2" name="Line 7">
          <a:extLst>
            <a:ext uri="{FF2B5EF4-FFF2-40B4-BE49-F238E27FC236}">
              <a16:creationId xmlns:a16="http://schemas.microsoft.com/office/drawing/2014/main" id="{6CF3F491-857A-4E64-8D9E-2A4DC1B9F5B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3" name="Line 7">
          <a:extLst>
            <a:ext uri="{FF2B5EF4-FFF2-40B4-BE49-F238E27FC236}">
              <a16:creationId xmlns:a16="http://schemas.microsoft.com/office/drawing/2014/main" id="{F3BBCE56-6AEA-4C88-82E7-16428B1068C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4" name="Line 7">
          <a:extLst>
            <a:ext uri="{FF2B5EF4-FFF2-40B4-BE49-F238E27FC236}">
              <a16:creationId xmlns:a16="http://schemas.microsoft.com/office/drawing/2014/main" id="{EB5C9402-F669-44CA-9FEB-FF4BF24408C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5" name="Line 7">
          <a:extLst>
            <a:ext uri="{FF2B5EF4-FFF2-40B4-BE49-F238E27FC236}">
              <a16:creationId xmlns:a16="http://schemas.microsoft.com/office/drawing/2014/main" id="{A9A7B122-9429-4705-A0C7-D926E8397AC4}"/>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6" name="Line 7">
          <a:extLst>
            <a:ext uri="{FF2B5EF4-FFF2-40B4-BE49-F238E27FC236}">
              <a16:creationId xmlns:a16="http://schemas.microsoft.com/office/drawing/2014/main" id="{9A1CF4C6-9AAC-4B59-A1CD-768BD4C9B983}"/>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7" name="Line 7">
          <a:extLst>
            <a:ext uri="{FF2B5EF4-FFF2-40B4-BE49-F238E27FC236}">
              <a16:creationId xmlns:a16="http://schemas.microsoft.com/office/drawing/2014/main" id="{FB8EB142-4092-4656-8282-86B5188CB27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8" name="Line 7">
          <a:extLst>
            <a:ext uri="{FF2B5EF4-FFF2-40B4-BE49-F238E27FC236}">
              <a16:creationId xmlns:a16="http://schemas.microsoft.com/office/drawing/2014/main" id="{795E1D63-B1B4-484F-89A4-8931B2C01F3D}"/>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79" name="Line 7">
          <a:extLst>
            <a:ext uri="{FF2B5EF4-FFF2-40B4-BE49-F238E27FC236}">
              <a16:creationId xmlns:a16="http://schemas.microsoft.com/office/drawing/2014/main" id="{4C1BBE68-3628-412E-8B7E-309DB983C5A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0" name="Line 7">
          <a:extLst>
            <a:ext uri="{FF2B5EF4-FFF2-40B4-BE49-F238E27FC236}">
              <a16:creationId xmlns:a16="http://schemas.microsoft.com/office/drawing/2014/main" id="{00B38367-CAF7-4D09-8FEA-E8543B15F70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1" name="Line 7">
          <a:extLst>
            <a:ext uri="{FF2B5EF4-FFF2-40B4-BE49-F238E27FC236}">
              <a16:creationId xmlns:a16="http://schemas.microsoft.com/office/drawing/2014/main" id="{938C6E64-07AB-4843-947F-8F853871E145}"/>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2" name="Line 7">
          <a:extLst>
            <a:ext uri="{FF2B5EF4-FFF2-40B4-BE49-F238E27FC236}">
              <a16:creationId xmlns:a16="http://schemas.microsoft.com/office/drawing/2014/main" id="{2F1A4391-8F35-470F-8BE3-864C89DE8F36}"/>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3" name="Line 7">
          <a:extLst>
            <a:ext uri="{FF2B5EF4-FFF2-40B4-BE49-F238E27FC236}">
              <a16:creationId xmlns:a16="http://schemas.microsoft.com/office/drawing/2014/main" id="{420334DF-0A66-4C62-BED6-EB3DD6AD5C18}"/>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4" name="Line 7">
          <a:extLst>
            <a:ext uri="{FF2B5EF4-FFF2-40B4-BE49-F238E27FC236}">
              <a16:creationId xmlns:a16="http://schemas.microsoft.com/office/drawing/2014/main" id="{D87F8E44-C462-44E6-A06A-07225A49B24A}"/>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5" name="Line 7">
          <a:extLst>
            <a:ext uri="{FF2B5EF4-FFF2-40B4-BE49-F238E27FC236}">
              <a16:creationId xmlns:a16="http://schemas.microsoft.com/office/drawing/2014/main" id="{1CBCA110-751E-461D-8B10-D0C5F00191A0}"/>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6" name="Line 7">
          <a:extLst>
            <a:ext uri="{FF2B5EF4-FFF2-40B4-BE49-F238E27FC236}">
              <a16:creationId xmlns:a16="http://schemas.microsoft.com/office/drawing/2014/main" id="{52DBFC2D-9B0A-4E80-BFC3-12C6015DB3AB}"/>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7" name="Line 7">
          <a:extLst>
            <a:ext uri="{FF2B5EF4-FFF2-40B4-BE49-F238E27FC236}">
              <a16:creationId xmlns:a16="http://schemas.microsoft.com/office/drawing/2014/main" id="{37F77E59-B9C5-49A8-AEDE-F6FF9EFFA342}"/>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8" name="Line 7">
          <a:extLst>
            <a:ext uri="{FF2B5EF4-FFF2-40B4-BE49-F238E27FC236}">
              <a16:creationId xmlns:a16="http://schemas.microsoft.com/office/drawing/2014/main" id="{D9F36585-4075-4964-A5B7-7A2A1DF59FD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172</xdr:row>
      <xdr:rowOff>0</xdr:rowOff>
    </xdr:from>
    <xdr:to>
      <xdr:col>5</xdr:col>
      <xdr:colOff>323850</xdr:colOff>
      <xdr:row>172</xdr:row>
      <xdr:rowOff>0</xdr:rowOff>
    </xdr:to>
    <xdr:sp macro="" textlink="">
      <xdr:nvSpPr>
        <xdr:cNvPr id="4089" name="Line 7">
          <a:extLst>
            <a:ext uri="{FF2B5EF4-FFF2-40B4-BE49-F238E27FC236}">
              <a16:creationId xmlns:a16="http://schemas.microsoft.com/office/drawing/2014/main" id="{68DF4548-B403-44AF-8727-50BA193F0817}"/>
            </a:ext>
          </a:extLst>
        </xdr:cNvPr>
        <xdr:cNvSpPr>
          <a:spLocks noChangeShapeType="1"/>
        </xdr:cNvSpPr>
      </xdr:nvSpPr>
      <xdr:spPr bwMode="auto">
        <a:xfrm>
          <a:off x="2295525"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67" name="Line 7">
          <a:extLst>
            <a:ext uri="{FF2B5EF4-FFF2-40B4-BE49-F238E27FC236}">
              <a16:creationId xmlns:a16="http://schemas.microsoft.com/office/drawing/2014/main" id="{7B3B9C51-B9BF-4104-9092-B12A43C910F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68" name="Line 7">
          <a:extLst>
            <a:ext uri="{FF2B5EF4-FFF2-40B4-BE49-F238E27FC236}">
              <a16:creationId xmlns:a16="http://schemas.microsoft.com/office/drawing/2014/main" id="{74CCEFF8-3C0C-47DE-8D09-442F7AF2DBD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181</xdr:row>
      <xdr:rowOff>0</xdr:rowOff>
    </xdr:from>
    <xdr:to>
      <xdr:col>6</xdr:col>
      <xdr:colOff>0</xdr:colOff>
      <xdr:row>181</xdr:row>
      <xdr:rowOff>0</xdr:rowOff>
    </xdr:to>
    <xdr:sp macro="" textlink="">
      <xdr:nvSpPr>
        <xdr:cNvPr id="4269" name="Line 7">
          <a:extLst>
            <a:ext uri="{FF2B5EF4-FFF2-40B4-BE49-F238E27FC236}">
              <a16:creationId xmlns:a16="http://schemas.microsoft.com/office/drawing/2014/main" id="{E2136889-BD58-4670-9087-FB54A0F799E6}"/>
            </a:ext>
          </a:extLst>
        </xdr:cNvPr>
        <xdr:cNvSpPr>
          <a:spLocks noChangeShapeType="1"/>
        </xdr:cNvSpPr>
      </xdr:nvSpPr>
      <xdr:spPr bwMode="auto">
        <a:xfrm>
          <a:off x="333375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0" name="Line 7">
          <a:extLst>
            <a:ext uri="{FF2B5EF4-FFF2-40B4-BE49-F238E27FC236}">
              <a16:creationId xmlns:a16="http://schemas.microsoft.com/office/drawing/2014/main" id="{C26EC9D5-C0AB-4E64-B2EB-1E1BF93F8D5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1" name="Line 7">
          <a:extLst>
            <a:ext uri="{FF2B5EF4-FFF2-40B4-BE49-F238E27FC236}">
              <a16:creationId xmlns:a16="http://schemas.microsoft.com/office/drawing/2014/main" id="{71D94A72-F664-40ED-9817-466FBA21608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2" name="Line 7">
          <a:extLst>
            <a:ext uri="{FF2B5EF4-FFF2-40B4-BE49-F238E27FC236}">
              <a16:creationId xmlns:a16="http://schemas.microsoft.com/office/drawing/2014/main" id="{D173B16C-843B-445A-B56D-FFB06842AF1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3" name="Line 7">
          <a:extLst>
            <a:ext uri="{FF2B5EF4-FFF2-40B4-BE49-F238E27FC236}">
              <a16:creationId xmlns:a16="http://schemas.microsoft.com/office/drawing/2014/main" id="{B851D8A2-FA03-4A4D-8B99-AC15EC3CCFC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4" name="Line 7">
          <a:extLst>
            <a:ext uri="{FF2B5EF4-FFF2-40B4-BE49-F238E27FC236}">
              <a16:creationId xmlns:a16="http://schemas.microsoft.com/office/drawing/2014/main" id="{00B997A2-B252-4251-888B-B26AE8EA54F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5" name="Line 7">
          <a:extLst>
            <a:ext uri="{FF2B5EF4-FFF2-40B4-BE49-F238E27FC236}">
              <a16:creationId xmlns:a16="http://schemas.microsoft.com/office/drawing/2014/main" id="{5314B136-1095-48B2-BCAB-4A6259449D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6" name="Line 7">
          <a:extLst>
            <a:ext uri="{FF2B5EF4-FFF2-40B4-BE49-F238E27FC236}">
              <a16:creationId xmlns:a16="http://schemas.microsoft.com/office/drawing/2014/main" id="{6765D73F-9846-4F4A-AC1F-DAE8C8F66D4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7" name="Line 7">
          <a:extLst>
            <a:ext uri="{FF2B5EF4-FFF2-40B4-BE49-F238E27FC236}">
              <a16:creationId xmlns:a16="http://schemas.microsoft.com/office/drawing/2014/main" id="{7467B8AC-6CB6-49E0-8488-7828B16CAF1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8" name="Line 7">
          <a:extLst>
            <a:ext uri="{FF2B5EF4-FFF2-40B4-BE49-F238E27FC236}">
              <a16:creationId xmlns:a16="http://schemas.microsoft.com/office/drawing/2014/main" id="{9253089F-4423-42BF-ADBF-BA38A732F74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79" name="Line 7">
          <a:extLst>
            <a:ext uri="{FF2B5EF4-FFF2-40B4-BE49-F238E27FC236}">
              <a16:creationId xmlns:a16="http://schemas.microsoft.com/office/drawing/2014/main" id="{FDC1C1AC-79FF-462F-80F7-9E99C5681A8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0" name="Line 7">
          <a:extLst>
            <a:ext uri="{FF2B5EF4-FFF2-40B4-BE49-F238E27FC236}">
              <a16:creationId xmlns:a16="http://schemas.microsoft.com/office/drawing/2014/main" id="{0FF9DA99-1DC0-4022-95DD-F786625888D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1" name="Line 7">
          <a:extLst>
            <a:ext uri="{FF2B5EF4-FFF2-40B4-BE49-F238E27FC236}">
              <a16:creationId xmlns:a16="http://schemas.microsoft.com/office/drawing/2014/main" id="{EDBEB9CA-C4C5-441E-AE30-9AB7CB64B2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282" name="Line 7">
          <a:extLst>
            <a:ext uri="{FF2B5EF4-FFF2-40B4-BE49-F238E27FC236}">
              <a16:creationId xmlns:a16="http://schemas.microsoft.com/office/drawing/2014/main" id="{CE609A4B-0B7E-4CD7-8317-FAF235D2B29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3" name="Line 7">
          <a:extLst>
            <a:ext uri="{FF2B5EF4-FFF2-40B4-BE49-F238E27FC236}">
              <a16:creationId xmlns:a16="http://schemas.microsoft.com/office/drawing/2014/main" id="{883AC327-7F2C-41A3-B5E5-9FF379F342C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4" name="Line 7">
          <a:extLst>
            <a:ext uri="{FF2B5EF4-FFF2-40B4-BE49-F238E27FC236}">
              <a16:creationId xmlns:a16="http://schemas.microsoft.com/office/drawing/2014/main" id="{D0B5B85D-97FF-4B6F-8CD0-BA2AC3918A2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5" name="Line 7">
          <a:extLst>
            <a:ext uri="{FF2B5EF4-FFF2-40B4-BE49-F238E27FC236}">
              <a16:creationId xmlns:a16="http://schemas.microsoft.com/office/drawing/2014/main" id="{79ADF2DC-58C2-493C-ADD0-B2347BFFF45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6" name="Line 7">
          <a:extLst>
            <a:ext uri="{FF2B5EF4-FFF2-40B4-BE49-F238E27FC236}">
              <a16:creationId xmlns:a16="http://schemas.microsoft.com/office/drawing/2014/main" id="{C9A6D992-82DC-44CD-B423-10FB2B9C820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7" name="Line 7">
          <a:extLst>
            <a:ext uri="{FF2B5EF4-FFF2-40B4-BE49-F238E27FC236}">
              <a16:creationId xmlns:a16="http://schemas.microsoft.com/office/drawing/2014/main" id="{2EECA8E8-35E9-4B7C-AA8D-68FA7103BF4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8" name="Line 7">
          <a:extLst>
            <a:ext uri="{FF2B5EF4-FFF2-40B4-BE49-F238E27FC236}">
              <a16:creationId xmlns:a16="http://schemas.microsoft.com/office/drawing/2014/main" id="{DA328820-2AC5-4040-A02D-8267AF24F6F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89" name="Line 7">
          <a:extLst>
            <a:ext uri="{FF2B5EF4-FFF2-40B4-BE49-F238E27FC236}">
              <a16:creationId xmlns:a16="http://schemas.microsoft.com/office/drawing/2014/main" id="{D7938D91-9E89-48B4-A9BB-6CEA38C057D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0" name="Line 7">
          <a:extLst>
            <a:ext uri="{FF2B5EF4-FFF2-40B4-BE49-F238E27FC236}">
              <a16:creationId xmlns:a16="http://schemas.microsoft.com/office/drawing/2014/main" id="{A3DA68CC-DB92-4228-8709-2F04297B2CB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1" name="Line 7">
          <a:extLst>
            <a:ext uri="{FF2B5EF4-FFF2-40B4-BE49-F238E27FC236}">
              <a16:creationId xmlns:a16="http://schemas.microsoft.com/office/drawing/2014/main" id="{51728068-671F-4B22-9E94-C2D64A13231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2" name="Line 7">
          <a:extLst>
            <a:ext uri="{FF2B5EF4-FFF2-40B4-BE49-F238E27FC236}">
              <a16:creationId xmlns:a16="http://schemas.microsoft.com/office/drawing/2014/main" id="{8D55B025-D882-495D-A182-A278D01CB2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3" name="Line 7">
          <a:extLst>
            <a:ext uri="{FF2B5EF4-FFF2-40B4-BE49-F238E27FC236}">
              <a16:creationId xmlns:a16="http://schemas.microsoft.com/office/drawing/2014/main" id="{E4FC0515-5F1C-450A-881C-B8ABE1BBC0D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4" name="Line 7">
          <a:extLst>
            <a:ext uri="{FF2B5EF4-FFF2-40B4-BE49-F238E27FC236}">
              <a16:creationId xmlns:a16="http://schemas.microsoft.com/office/drawing/2014/main" id="{EDBD803D-F79D-46EB-8E51-497286F5913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5" name="Line 7">
          <a:extLst>
            <a:ext uri="{FF2B5EF4-FFF2-40B4-BE49-F238E27FC236}">
              <a16:creationId xmlns:a16="http://schemas.microsoft.com/office/drawing/2014/main" id="{306FF272-F52C-444F-8282-DDC40AEE668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6" name="Line 7">
          <a:extLst>
            <a:ext uri="{FF2B5EF4-FFF2-40B4-BE49-F238E27FC236}">
              <a16:creationId xmlns:a16="http://schemas.microsoft.com/office/drawing/2014/main" id="{B83B1521-4B3E-4CBA-8632-ECCF001364B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7" name="Line 7">
          <a:extLst>
            <a:ext uri="{FF2B5EF4-FFF2-40B4-BE49-F238E27FC236}">
              <a16:creationId xmlns:a16="http://schemas.microsoft.com/office/drawing/2014/main" id="{A227C5AA-6587-45DC-A871-F217317AD5A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8" name="Line 7">
          <a:extLst>
            <a:ext uri="{FF2B5EF4-FFF2-40B4-BE49-F238E27FC236}">
              <a16:creationId xmlns:a16="http://schemas.microsoft.com/office/drawing/2014/main" id="{BF8A67CE-BAFA-4F12-9CCE-6F8EDC96670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299" name="Line 7">
          <a:extLst>
            <a:ext uri="{FF2B5EF4-FFF2-40B4-BE49-F238E27FC236}">
              <a16:creationId xmlns:a16="http://schemas.microsoft.com/office/drawing/2014/main" id="{70453899-DA2D-45C0-974C-A1D9498156C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0" name="Line 7">
          <a:extLst>
            <a:ext uri="{FF2B5EF4-FFF2-40B4-BE49-F238E27FC236}">
              <a16:creationId xmlns:a16="http://schemas.microsoft.com/office/drawing/2014/main" id="{F5C268CD-0191-4CD6-ACC0-11C3CA52BC3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1" name="Line 7">
          <a:extLst>
            <a:ext uri="{FF2B5EF4-FFF2-40B4-BE49-F238E27FC236}">
              <a16:creationId xmlns:a16="http://schemas.microsoft.com/office/drawing/2014/main" id="{C4621EC7-F689-4AB4-B674-F3D5C4B8097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2" name="Line 7">
          <a:extLst>
            <a:ext uri="{FF2B5EF4-FFF2-40B4-BE49-F238E27FC236}">
              <a16:creationId xmlns:a16="http://schemas.microsoft.com/office/drawing/2014/main" id="{4DDFAC48-4CF5-4AF2-BFD1-EF75C43C79B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3" name="Line 7">
          <a:extLst>
            <a:ext uri="{FF2B5EF4-FFF2-40B4-BE49-F238E27FC236}">
              <a16:creationId xmlns:a16="http://schemas.microsoft.com/office/drawing/2014/main" id="{A793DDAD-BC6F-4CEC-991B-B2809D17BAB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4" name="Line 7">
          <a:extLst>
            <a:ext uri="{FF2B5EF4-FFF2-40B4-BE49-F238E27FC236}">
              <a16:creationId xmlns:a16="http://schemas.microsoft.com/office/drawing/2014/main" id="{917AA899-96E0-422F-AAF2-0D510686E1B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5" name="Line 7">
          <a:extLst>
            <a:ext uri="{FF2B5EF4-FFF2-40B4-BE49-F238E27FC236}">
              <a16:creationId xmlns:a16="http://schemas.microsoft.com/office/drawing/2014/main" id="{3758E862-AEAB-48A2-A799-DB4B0A3E623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6" name="Line 7">
          <a:extLst>
            <a:ext uri="{FF2B5EF4-FFF2-40B4-BE49-F238E27FC236}">
              <a16:creationId xmlns:a16="http://schemas.microsoft.com/office/drawing/2014/main" id="{99B2CC6F-46C2-4215-9056-56195AD6C3E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7" name="Line 7">
          <a:extLst>
            <a:ext uri="{FF2B5EF4-FFF2-40B4-BE49-F238E27FC236}">
              <a16:creationId xmlns:a16="http://schemas.microsoft.com/office/drawing/2014/main" id="{419DC38E-82FC-4E9C-B397-1F8BE96F51F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8" name="Line 7">
          <a:extLst>
            <a:ext uri="{FF2B5EF4-FFF2-40B4-BE49-F238E27FC236}">
              <a16:creationId xmlns:a16="http://schemas.microsoft.com/office/drawing/2014/main" id="{843855AD-5D79-45F2-B53A-D387725A2E1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09" name="Line 7">
          <a:extLst>
            <a:ext uri="{FF2B5EF4-FFF2-40B4-BE49-F238E27FC236}">
              <a16:creationId xmlns:a16="http://schemas.microsoft.com/office/drawing/2014/main" id="{31DF89B7-9955-4D91-A3C7-29E12253397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0" name="Line 7">
          <a:extLst>
            <a:ext uri="{FF2B5EF4-FFF2-40B4-BE49-F238E27FC236}">
              <a16:creationId xmlns:a16="http://schemas.microsoft.com/office/drawing/2014/main" id="{A479EBB5-EC5C-4AD2-BAB6-9022E927811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1" name="Line 7">
          <a:extLst>
            <a:ext uri="{FF2B5EF4-FFF2-40B4-BE49-F238E27FC236}">
              <a16:creationId xmlns:a16="http://schemas.microsoft.com/office/drawing/2014/main" id="{BAE379EF-C26F-464E-B226-8C22B5DB582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2" name="Line 7">
          <a:extLst>
            <a:ext uri="{FF2B5EF4-FFF2-40B4-BE49-F238E27FC236}">
              <a16:creationId xmlns:a16="http://schemas.microsoft.com/office/drawing/2014/main" id="{E2F8D77F-148C-4BB8-A223-5DE5F202910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3" name="Line 7">
          <a:extLst>
            <a:ext uri="{FF2B5EF4-FFF2-40B4-BE49-F238E27FC236}">
              <a16:creationId xmlns:a16="http://schemas.microsoft.com/office/drawing/2014/main" id="{407CF5BE-0EA3-4DB9-9788-7DE71E50FFB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4" name="Line 7">
          <a:extLst>
            <a:ext uri="{FF2B5EF4-FFF2-40B4-BE49-F238E27FC236}">
              <a16:creationId xmlns:a16="http://schemas.microsoft.com/office/drawing/2014/main" id="{751206E0-2055-476B-9D79-5C719EE7689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5" name="Line 7">
          <a:extLst>
            <a:ext uri="{FF2B5EF4-FFF2-40B4-BE49-F238E27FC236}">
              <a16:creationId xmlns:a16="http://schemas.microsoft.com/office/drawing/2014/main" id="{4581D6B8-BA57-4F38-8764-96B01B883E9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6" name="Line 7">
          <a:extLst>
            <a:ext uri="{FF2B5EF4-FFF2-40B4-BE49-F238E27FC236}">
              <a16:creationId xmlns:a16="http://schemas.microsoft.com/office/drawing/2014/main" id="{41DC7E1D-99D1-4270-8114-FB0C948949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7" name="Line 7">
          <a:extLst>
            <a:ext uri="{FF2B5EF4-FFF2-40B4-BE49-F238E27FC236}">
              <a16:creationId xmlns:a16="http://schemas.microsoft.com/office/drawing/2014/main" id="{7F704E91-5912-4D35-BE9A-D32C895846E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8" name="Line 7">
          <a:extLst>
            <a:ext uri="{FF2B5EF4-FFF2-40B4-BE49-F238E27FC236}">
              <a16:creationId xmlns:a16="http://schemas.microsoft.com/office/drawing/2014/main" id="{4CF7228F-C661-427F-916C-C9FD5E28570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19" name="Line 7">
          <a:extLst>
            <a:ext uri="{FF2B5EF4-FFF2-40B4-BE49-F238E27FC236}">
              <a16:creationId xmlns:a16="http://schemas.microsoft.com/office/drawing/2014/main" id="{B7145BD1-206D-46B2-9038-C30BC280823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0" name="Line 7">
          <a:extLst>
            <a:ext uri="{FF2B5EF4-FFF2-40B4-BE49-F238E27FC236}">
              <a16:creationId xmlns:a16="http://schemas.microsoft.com/office/drawing/2014/main" id="{47EF0DBF-5BA1-4F3F-B3A5-9996F51C567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1" name="Line 7">
          <a:extLst>
            <a:ext uri="{FF2B5EF4-FFF2-40B4-BE49-F238E27FC236}">
              <a16:creationId xmlns:a16="http://schemas.microsoft.com/office/drawing/2014/main" id="{F9836A03-6932-49AB-A353-B91F6A1F630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2" name="Line 7">
          <a:extLst>
            <a:ext uri="{FF2B5EF4-FFF2-40B4-BE49-F238E27FC236}">
              <a16:creationId xmlns:a16="http://schemas.microsoft.com/office/drawing/2014/main" id="{E5B26704-9B6C-4946-AB5C-7F5D667D0C1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3" name="Line 7">
          <a:extLst>
            <a:ext uri="{FF2B5EF4-FFF2-40B4-BE49-F238E27FC236}">
              <a16:creationId xmlns:a16="http://schemas.microsoft.com/office/drawing/2014/main" id="{F69967F3-6944-4609-994A-25B7A4D8013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4" name="Line 7">
          <a:extLst>
            <a:ext uri="{FF2B5EF4-FFF2-40B4-BE49-F238E27FC236}">
              <a16:creationId xmlns:a16="http://schemas.microsoft.com/office/drawing/2014/main" id="{D40A05FD-48D0-46EF-9A56-FB4CED10E94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5" name="Line 7">
          <a:extLst>
            <a:ext uri="{FF2B5EF4-FFF2-40B4-BE49-F238E27FC236}">
              <a16:creationId xmlns:a16="http://schemas.microsoft.com/office/drawing/2014/main" id="{1E007935-9F57-4579-9037-05B3F038F481}"/>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6" name="Line 7">
          <a:extLst>
            <a:ext uri="{FF2B5EF4-FFF2-40B4-BE49-F238E27FC236}">
              <a16:creationId xmlns:a16="http://schemas.microsoft.com/office/drawing/2014/main" id="{E476B0AF-3C9A-4D31-B405-1C1140A0E39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7" name="Line 7">
          <a:extLst>
            <a:ext uri="{FF2B5EF4-FFF2-40B4-BE49-F238E27FC236}">
              <a16:creationId xmlns:a16="http://schemas.microsoft.com/office/drawing/2014/main" id="{9E0947E9-A86E-4DE8-8BF2-D9C3B059C71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8" name="Line 7">
          <a:extLst>
            <a:ext uri="{FF2B5EF4-FFF2-40B4-BE49-F238E27FC236}">
              <a16:creationId xmlns:a16="http://schemas.microsoft.com/office/drawing/2014/main" id="{76A10C8E-72D5-4878-A085-846F2061BEE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29" name="Line 7">
          <a:extLst>
            <a:ext uri="{FF2B5EF4-FFF2-40B4-BE49-F238E27FC236}">
              <a16:creationId xmlns:a16="http://schemas.microsoft.com/office/drawing/2014/main" id="{D52C8DE0-F5FE-41F0-B05E-1A61DED2DA7E}"/>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0" name="Line 7">
          <a:extLst>
            <a:ext uri="{FF2B5EF4-FFF2-40B4-BE49-F238E27FC236}">
              <a16:creationId xmlns:a16="http://schemas.microsoft.com/office/drawing/2014/main" id="{7EB23BFD-D390-4ED5-87FF-9FBB367F7DA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1" name="Line 7">
          <a:extLst>
            <a:ext uri="{FF2B5EF4-FFF2-40B4-BE49-F238E27FC236}">
              <a16:creationId xmlns:a16="http://schemas.microsoft.com/office/drawing/2014/main" id="{032F8883-7A35-4157-93A8-0BA59CEA7EA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2" name="Line 7">
          <a:extLst>
            <a:ext uri="{FF2B5EF4-FFF2-40B4-BE49-F238E27FC236}">
              <a16:creationId xmlns:a16="http://schemas.microsoft.com/office/drawing/2014/main" id="{02763413-C832-4377-B0DD-E83E8B9932A4}"/>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3" name="Line 7">
          <a:extLst>
            <a:ext uri="{FF2B5EF4-FFF2-40B4-BE49-F238E27FC236}">
              <a16:creationId xmlns:a16="http://schemas.microsoft.com/office/drawing/2014/main" id="{DE2EC2E8-2DDC-46B1-AF01-729DAEDE306C}"/>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4" name="Line 7">
          <a:extLst>
            <a:ext uri="{FF2B5EF4-FFF2-40B4-BE49-F238E27FC236}">
              <a16:creationId xmlns:a16="http://schemas.microsoft.com/office/drawing/2014/main" id="{062D1954-F611-4E82-BEDD-9B9C8BC64EC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5" name="Line 7">
          <a:extLst>
            <a:ext uri="{FF2B5EF4-FFF2-40B4-BE49-F238E27FC236}">
              <a16:creationId xmlns:a16="http://schemas.microsoft.com/office/drawing/2014/main" id="{1FB1BBAE-5479-47CB-94B2-C00EEFA621F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6" name="Line 7">
          <a:extLst>
            <a:ext uri="{FF2B5EF4-FFF2-40B4-BE49-F238E27FC236}">
              <a16:creationId xmlns:a16="http://schemas.microsoft.com/office/drawing/2014/main" id="{80853EA9-FD85-479A-AB70-AE3BFCB24642}"/>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7" name="Line 7">
          <a:extLst>
            <a:ext uri="{FF2B5EF4-FFF2-40B4-BE49-F238E27FC236}">
              <a16:creationId xmlns:a16="http://schemas.microsoft.com/office/drawing/2014/main" id="{EE0DC933-AD48-44D4-B5E2-985E04F0392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38" name="Line 7">
          <a:extLst>
            <a:ext uri="{FF2B5EF4-FFF2-40B4-BE49-F238E27FC236}">
              <a16:creationId xmlns:a16="http://schemas.microsoft.com/office/drawing/2014/main" id="{25394525-0A08-4713-BB4A-F7143F53450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39" name="Line 7">
          <a:extLst>
            <a:ext uri="{FF2B5EF4-FFF2-40B4-BE49-F238E27FC236}">
              <a16:creationId xmlns:a16="http://schemas.microsoft.com/office/drawing/2014/main" id="{FC2B4D03-F53B-4A61-A431-1F3FEC55FE8B}"/>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0" name="Line 7">
          <a:extLst>
            <a:ext uri="{FF2B5EF4-FFF2-40B4-BE49-F238E27FC236}">
              <a16:creationId xmlns:a16="http://schemas.microsoft.com/office/drawing/2014/main" id="{97AE0F6A-0D43-40B9-B8A0-BEABC868FE9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1" name="Line 7">
          <a:extLst>
            <a:ext uri="{FF2B5EF4-FFF2-40B4-BE49-F238E27FC236}">
              <a16:creationId xmlns:a16="http://schemas.microsoft.com/office/drawing/2014/main" id="{9588660B-60CD-46CD-A6C6-CEB28A653808}"/>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42" name="Line 7">
          <a:extLst>
            <a:ext uri="{FF2B5EF4-FFF2-40B4-BE49-F238E27FC236}">
              <a16:creationId xmlns:a16="http://schemas.microsoft.com/office/drawing/2014/main" id="{8F6E349F-7B13-44C3-B276-D228168F8C63}"/>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3" name="Line 7">
          <a:extLst>
            <a:ext uri="{FF2B5EF4-FFF2-40B4-BE49-F238E27FC236}">
              <a16:creationId xmlns:a16="http://schemas.microsoft.com/office/drawing/2014/main" id="{82FD71DF-89D0-4A45-AB63-9166CF29F0F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4" name="Line 7">
          <a:extLst>
            <a:ext uri="{FF2B5EF4-FFF2-40B4-BE49-F238E27FC236}">
              <a16:creationId xmlns:a16="http://schemas.microsoft.com/office/drawing/2014/main" id="{E0C4446E-7EC2-4FCB-9CEA-434611B3875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5" name="Line 7">
          <a:extLst>
            <a:ext uri="{FF2B5EF4-FFF2-40B4-BE49-F238E27FC236}">
              <a16:creationId xmlns:a16="http://schemas.microsoft.com/office/drawing/2014/main" id="{809963E2-BCC1-405D-B3A7-445525A3BDD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6" name="Line 7">
          <a:extLst>
            <a:ext uri="{FF2B5EF4-FFF2-40B4-BE49-F238E27FC236}">
              <a16:creationId xmlns:a16="http://schemas.microsoft.com/office/drawing/2014/main" id="{AC972199-B948-452F-9357-8F98CE1BD8F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7" name="Line 7">
          <a:extLst>
            <a:ext uri="{FF2B5EF4-FFF2-40B4-BE49-F238E27FC236}">
              <a16:creationId xmlns:a16="http://schemas.microsoft.com/office/drawing/2014/main" id="{7D3E10BD-D535-4B53-987C-8733D9AF602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8" name="Line 7">
          <a:extLst>
            <a:ext uri="{FF2B5EF4-FFF2-40B4-BE49-F238E27FC236}">
              <a16:creationId xmlns:a16="http://schemas.microsoft.com/office/drawing/2014/main" id="{736CF5C4-E0D9-40D9-9D7F-D43FB151250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49" name="Line 7">
          <a:extLst>
            <a:ext uri="{FF2B5EF4-FFF2-40B4-BE49-F238E27FC236}">
              <a16:creationId xmlns:a16="http://schemas.microsoft.com/office/drawing/2014/main" id="{DBF923AD-CD40-4E92-96F7-8C8CE85B2A5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0" name="Line 7">
          <a:extLst>
            <a:ext uri="{FF2B5EF4-FFF2-40B4-BE49-F238E27FC236}">
              <a16:creationId xmlns:a16="http://schemas.microsoft.com/office/drawing/2014/main" id="{65507E9A-D0D7-4436-A8F8-DE9CFC7C31D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1" name="Line 7">
          <a:extLst>
            <a:ext uri="{FF2B5EF4-FFF2-40B4-BE49-F238E27FC236}">
              <a16:creationId xmlns:a16="http://schemas.microsoft.com/office/drawing/2014/main" id="{78D8A17C-567F-4CA6-B1E4-663CEAFE265A}"/>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2" name="Line 7">
          <a:extLst>
            <a:ext uri="{FF2B5EF4-FFF2-40B4-BE49-F238E27FC236}">
              <a16:creationId xmlns:a16="http://schemas.microsoft.com/office/drawing/2014/main" id="{E01192BE-8D31-4368-8EB7-90AB1B5E1B35}"/>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3" name="Line 7">
          <a:extLst>
            <a:ext uri="{FF2B5EF4-FFF2-40B4-BE49-F238E27FC236}">
              <a16:creationId xmlns:a16="http://schemas.microsoft.com/office/drawing/2014/main" id="{51B37BC1-2728-473E-9E36-4907BC1101A0}"/>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4" name="Line 7">
          <a:extLst>
            <a:ext uri="{FF2B5EF4-FFF2-40B4-BE49-F238E27FC236}">
              <a16:creationId xmlns:a16="http://schemas.microsoft.com/office/drawing/2014/main" id="{EF4BFF4B-1E8D-4890-8B26-6152647CF54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5" name="Line 7">
          <a:extLst>
            <a:ext uri="{FF2B5EF4-FFF2-40B4-BE49-F238E27FC236}">
              <a16:creationId xmlns:a16="http://schemas.microsoft.com/office/drawing/2014/main" id="{46947830-7039-412C-8682-D96534B3D2D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56" name="Line 7">
          <a:extLst>
            <a:ext uri="{FF2B5EF4-FFF2-40B4-BE49-F238E27FC236}">
              <a16:creationId xmlns:a16="http://schemas.microsoft.com/office/drawing/2014/main" id="{40248557-BBE9-4F84-A929-DF3339D6579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7" name="Line 7">
          <a:extLst>
            <a:ext uri="{FF2B5EF4-FFF2-40B4-BE49-F238E27FC236}">
              <a16:creationId xmlns:a16="http://schemas.microsoft.com/office/drawing/2014/main" id="{8118DB20-54E0-4FA7-8CC6-7E8BAED337DD}"/>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8" name="Line 7">
          <a:extLst>
            <a:ext uri="{FF2B5EF4-FFF2-40B4-BE49-F238E27FC236}">
              <a16:creationId xmlns:a16="http://schemas.microsoft.com/office/drawing/2014/main" id="{008260EC-A964-4A26-979B-6CDD2AFF80F7}"/>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59" name="Line 7">
          <a:extLst>
            <a:ext uri="{FF2B5EF4-FFF2-40B4-BE49-F238E27FC236}">
              <a16:creationId xmlns:a16="http://schemas.microsoft.com/office/drawing/2014/main" id="{D8B3C071-0300-4CE3-8629-ABE8AA6FBA36}"/>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0" name="Line 7">
          <a:extLst>
            <a:ext uri="{FF2B5EF4-FFF2-40B4-BE49-F238E27FC236}">
              <a16:creationId xmlns:a16="http://schemas.microsoft.com/office/drawing/2014/main" id="{CDEC1F6B-E71D-415D-905E-D7AC109FF78F}"/>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1" name="Line 7">
          <a:extLst>
            <a:ext uri="{FF2B5EF4-FFF2-40B4-BE49-F238E27FC236}">
              <a16:creationId xmlns:a16="http://schemas.microsoft.com/office/drawing/2014/main" id="{B5BC4752-F4F9-46E2-811C-BC6961E0FB09}"/>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173</xdr:row>
      <xdr:rowOff>0</xdr:rowOff>
    </xdr:from>
    <xdr:to>
      <xdr:col>6</xdr:col>
      <xdr:colOff>0</xdr:colOff>
      <xdr:row>173</xdr:row>
      <xdr:rowOff>0</xdr:rowOff>
    </xdr:to>
    <xdr:sp macro="" textlink="">
      <xdr:nvSpPr>
        <xdr:cNvPr id="4362" name="Line 7">
          <a:extLst>
            <a:ext uri="{FF2B5EF4-FFF2-40B4-BE49-F238E27FC236}">
              <a16:creationId xmlns:a16="http://schemas.microsoft.com/office/drawing/2014/main" id="{BBF49CE4-81FA-4A84-AE55-28E3287A2B59}"/>
            </a:ext>
          </a:extLst>
        </xdr:cNvPr>
        <xdr:cNvSpPr>
          <a:spLocks noChangeShapeType="1"/>
        </xdr:cNvSpPr>
      </xdr:nvSpPr>
      <xdr:spPr bwMode="auto">
        <a:xfrm>
          <a:off x="333375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3" name="Line 7">
          <a:extLst>
            <a:ext uri="{FF2B5EF4-FFF2-40B4-BE49-F238E27FC236}">
              <a16:creationId xmlns:a16="http://schemas.microsoft.com/office/drawing/2014/main" id="{2F60BE5E-5740-4E2C-944F-8225BECA5E3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4" name="Line 7">
          <a:extLst>
            <a:ext uri="{FF2B5EF4-FFF2-40B4-BE49-F238E27FC236}">
              <a16:creationId xmlns:a16="http://schemas.microsoft.com/office/drawing/2014/main" id="{48D4E0A9-907B-4896-B03F-C81ECBE0429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5" name="Line 7">
          <a:extLst>
            <a:ext uri="{FF2B5EF4-FFF2-40B4-BE49-F238E27FC236}">
              <a16:creationId xmlns:a16="http://schemas.microsoft.com/office/drawing/2014/main" id="{AB93DB67-5AC2-43B9-87A7-85B5FADDB65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6" name="Line 7">
          <a:extLst>
            <a:ext uri="{FF2B5EF4-FFF2-40B4-BE49-F238E27FC236}">
              <a16:creationId xmlns:a16="http://schemas.microsoft.com/office/drawing/2014/main" id="{0F812CF4-5826-408D-880E-7416BEF5D00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7" name="Line 7">
          <a:extLst>
            <a:ext uri="{FF2B5EF4-FFF2-40B4-BE49-F238E27FC236}">
              <a16:creationId xmlns:a16="http://schemas.microsoft.com/office/drawing/2014/main" id="{B7DD2FF8-F921-46E3-8184-C97CC88B0E4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8" name="Line 7">
          <a:extLst>
            <a:ext uri="{FF2B5EF4-FFF2-40B4-BE49-F238E27FC236}">
              <a16:creationId xmlns:a16="http://schemas.microsoft.com/office/drawing/2014/main" id="{CBACC372-6FCE-4910-9CC7-69CC4DE8C8A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69" name="Line 7">
          <a:extLst>
            <a:ext uri="{FF2B5EF4-FFF2-40B4-BE49-F238E27FC236}">
              <a16:creationId xmlns:a16="http://schemas.microsoft.com/office/drawing/2014/main" id="{C5EAA5DB-6FE0-411C-89AE-8C94C2A09E8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0" name="Line 7">
          <a:extLst>
            <a:ext uri="{FF2B5EF4-FFF2-40B4-BE49-F238E27FC236}">
              <a16:creationId xmlns:a16="http://schemas.microsoft.com/office/drawing/2014/main" id="{AA2B6AC2-5773-4774-8D43-A99CB4832A3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1" name="Line 7">
          <a:extLst>
            <a:ext uri="{FF2B5EF4-FFF2-40B4-BE49-F238E27FC236}">
              <a16:creationId xmlns:a16="http://schemas.microsoft.com/office/drawing/2014/main" id="{A870C062-3E9E-4D9F-B65A-596C3896197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2" name="Line 7">
          <a:extLst>
            <a:ext uri="{FF2B5EF4-FFF2-40B4-BE49-F238E27FC236}">
              <a16:creationId xmlns:a16="http://schemas.microsoft.com/office/drawing/2014/main" id="{153AEEC1-EDEE-4BF4-BB9B-78F53CB82A5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3" name="Line 7">
          <a:extLst>
            <a:ext uri="{FF2B5EF4-FFF2-40B4-BE49-F238E27FC236}">
              <a16:creationId xmlns:a16="http://schemas.microsoft.com/office/drawing/2014/main" id="{4160EDE3-13C8-428D-9E82-BACA1964EB1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4" name="Line 7">
          <a:extLst>
            <a:ext uri="{FF2B5EF4-FFF2-40B4-BE49-F238E27FC236}">
              <a16:creationId xmlns:a16="http://schemas.microsoft.com/office/drawing/2014/main" id="{697EF701-74DA-4FD0-BD3F-DF9EAB49D85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5" name="Line 7">
          <a:extLst>
            <a:ext uri="{FF2B5EF4-FFF2-40B4-BE49-F238E27FC236}">
              <a16:creationId xmlns:a16="http://schemas.microsoft.com/office/drawing/2014/main" id="{86808C05-B29C-4154-973F-A268D3B6593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6" name="Line 7">
          <a:extLst>
            <a:ext uri="{FF2B5EF4-FFF2-40B4-BE49-F238E27FC236}">
              <a16:creationId xmlns:a16="http://schemas.microsoft.com/office/drawing/2014/main" id="{EB8F7EB6-13A1-4F8F-A8DF-F0BF8E4F23C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7" name="Line 7">
          <a:extLst>
            <a:ext uri="{FF2B5EF4-FFF2-40B4-BE49-F238E27FC236}">
              <a16:creationId xmlns:a16="http://schemas.microsoft.com/office/drawing/2014/main" id="{A758745C-167F-482D-8BD6-B03AEE9E276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8" name="Line 7">
          <a:extLst>
            <a:ext uri="{FF2B5EF4-FFF2-40B4-BE49-F238E27FC236}">
              <a16:creationId xmlns:a16="http://schemas.microsoft.com/office/drawing/2014/main" id="{E7C71AFB-A485-4062-B15C-FB7592AFFD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79" name="Line 7">
          <a:extLst>
            <a:ext uri="{FF2B5EF4-FFF2-40B4-BE49-F238E27FC236}">
              <a16:creationId xmlns:a16="http://schemas.microsoft.com/office/drawing/2014/main" id="{8B027663-66CE-46B4-902B-9C88AC0BC2F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0" name="Line 7">
          <a:extLst>
            <a:ext uri="{FF2B5EF4-FFF2-40B4-BE49-F238E27FC236}">
              <a16:creationId xmlns:a16="http://schemas.microsoft.com/office/drawing/2014/main" id="{B841D2ED-A831-4018-B9BE-9B7ACA7D04D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1" name="Line 7">
          <a:extLst>
            <a:ext uri="{FF2B5EF4-FFF2-40B4-BE49-F238E27FC236}">
              <a16:creationId xmlns:a16="http://schemas.microsoft.com/office/drawing/2014/main" id="{B418419F-C580-4548-803D-51F97E68B2E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2" name="Line 7">
          <a:extLst>
            <a:ext uri="{FF2B5EF4-FFF2-40B4-BE49-F238E27FC236}">
              <a16:creationId xmlns:a16="http://schemas.microsoft.com/office/drawing/2014/main" id="{D758EDBD-93B3-4C15-99E9-722B86001BA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3" name="Line 7">
          <a:extLst>
            <a:ext uri="{FF2B5EF4-FFF2-40B4-BE49-F238E27FC236}">
              <a16:creationId xmlns:a16="http://schemas.microsoft.com/office/drawing/2014/main" id="{6FCC7BE4-143B-4B40-8B25-C035F1335AC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4" name="Line 7">
          <a:extLst>
            <a:ext uri="{FF2B5EF4-FFF2-40B4-BE49-F238E27FC236}">
              <a16:creationId xmlns:a16="http://schemas.microsoft.com/office/drawing/2014/main" id="{4961ADF5-4A5B-4A8B-9F99-F3B72DD949A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5" name="Line 7">
          <a:extLst>
            <a:ext uri="{FF2B5EF4-FFF2-40B4-BE49-F238E27FC236}">
              <a16:creationId xmlns:a16="http://schemas.microsoft.com/office/drawing/2014/main" id="{99A4BD7A-248A-4CDA-8355-FE165215092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6" name="Line 7">
          <a:extLst>
            <a:ext uri="{FF2B5EF4-FFF2-40B4-BE49-F238E27FC236}">
              <a16:creationId xmlns:a16="http://schemas.microsoft.com/office/drawing/2014/main" id="{9DC76227-E128-4ADD-B650-1DD4766C4E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7" name="Line 7">
          <a:extLst>
            <a:ext uri="{FF2B5EF4-FFF2-40B4-BE49-F238E27FC236}">
              <a16:creationId xmlns:a16="http://schemas.microsoft.com/office/drawing/2014/main" id="{142C8082-60EB-48D1-A536-A56C8E7361C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8" name="Line 7">
          <a:extLst>
            <a:ext uri="{FF2B5EF4-FFF2-40B4-BE49-F238E27FC236}">
              <a16:creationId xmlns:a16="http://schemas.microsoft.com/office/drawing/2014/main" id="{530FF3B5-F5A2-4A02-B820-1BD2C29386B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89" name="Line 7">
          <a:extLst>
            <a:ext uri="{FF2B5EF4-FFF2-40B4-BE49-F238E27FC236}">
              <a16:creationId xmlns:a16="http://schemas.microsoft.com/office/drawing/2014/main" id="{9556568F-ED38-4556-924A-F6002123B5C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0" name="Line 7">
          <a:extLst>
            <a:ext uri="{FF2B5EF4-FFF2-40B4-BE49-F238E27FC236}">
              <a16:creationId xmlns:a16="http://schemas.microsoft.com/office/drawing/2014/main" id="{B3233CE1-C942-4B9C-8B46-BE96C4AD7E1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1" name="Line 7">
          <a:extLst>
            <a:ext uri="{FF2B5EF4-FFF2-40B4-BE49-F238E27FC236}">
              <a16:creationId xmlns:a16="http://schemas.microsoft.com/office/drawing/2014/main" id="{2D6C768A-CFE4-4735-8E94-A91F930959D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2" name="Line 7">
          <a:extLst>
            <a:ext uri="{FF2B5EF4-FFF2-40B4-BE49-F238E27FC236}">
              <a16:creationId xmlns:a16="http://schemas.microsoft.com/office/drawing/2014/main" id="{5D26A395-5DFA-4A8B-A17B-4B20A59B707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3" name="Line 7">
          <a:extLst>
            <a:ext uri="{FF2B5EF4-FFF2-40B4-BE49-F238E27FC236}">
              <a16:creationId xmlns:a16="http://schemas.microsoft.com/office/drawing/2014/main" id="{E232AE16-60C5-455F-BFDD-E4E0C50A500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4" name="Line 7">
          <a:extLst>
            <a:ext uri="{FF2B5EF4-FFF2-40B4-BE49-F238E27FC236}">
              <a16:creationId xmlns:a16="http://schemas.microsoft.com/office/drawing/2014/main" id="{CE20366A-E31B-458A-B618-ED19A80B63B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5" name="Line 7">
          <a:extLst>
            <a:ext uri="{FF2B5EF4-FFF2-40B4-BE49-F238E27FC236}">
              <a16:creationId xmlns:a16="http://schemas.microsoft.com/office/drawing/2014/main" id="{B9F1938C-1B62-4D5C-8B0E-765598A8579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6" name="Line 7">
          <a:extLst>
            <a:ext uri="{FF2B5EF4-FFF2-40B4-BE49-F238E27FC236}">
              <a16:creationId xmlns:a16="http://schemas.microsoft.com/office/drawing/2014/main" id="{8312D98C-8874-4E13-8037-B8002C2FDC7E}"/>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7" name="Line 7">
          <a:extLst>
            <a:ext uri="{FF2B5EF4-FFF2-40B4-BE49-F238E27FC236}">
              <a16:creationId xmlns:a16="http://schemas.microsoft.com/office/drawing/2014/main" id="{7701B5AF-2C28-4A34-8A3C-68002B2346E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8" name="Line 7">
          <a:extLst>
            <a:ext uri="{FF2B5EF4-FFF2-40B4-BE49-F238E27FC236}">
              <a16:creationId xmlns:a16="http://schemas.microsoft.com/office/drawing/2014/main" id="{EAD9785E-C509-4F0E-B866-03791F9BB7D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399" name="Line 7">
          <a:extLst>
            <a:ext uri="{FF2B5EF4-FFF2-40B4-BE49-F238E27FC236}">
              <a16:creationId xmlns:a16="http://schemas.microsoft.com/office/drawing/2014/main" id="{3644D3E0-B0DA-4128-AECB-D23BEA9AB5A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0" name="Line 7">
          <a:extLst>
            <a:ext uri="{FF2B5EF4-FFF2-40B4-BE49-F238E27FC236}">
              <a16:creationId xmlns:a16="http://schemas.microsoft.com/office/drawing/2014/main" id="{B98F164F-113D-4F99-8953-705204E7005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1" name="Line 7">
          <a:extLst>
            <a:ext uri="{FF2B5EF4-FFF2-40B4-BE49-F238E27FC236}">
              <a16:creationId xmlns:a16="http://schemas.microsoft.com/office/drawing/2014/main" id="{21B8A271-C61B-4A54-A28A-72148900629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2" name="Line 7">
          <a:extLst>
            <a:ext uri="{FF2B5EF4-FFF2-40B4-BE49-F238E27FC236}">
              <a16:creationId xmlns:a16="http://schemas.microsoft.com/office/drawing/2014/main" id="{E3C23141-515F-4FC4-A4DE-CCA9B18CF43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3" name="Line 7">
          <a:extLst>
            <a:ext uri="{FF2B5EF4-FFF2-40B4-BE49-F238E27FC236}">
              <a16:creationId xmlns:a16="http://schemas.microsoft.com/office/drawing/2014/main" id="{8412F71C-DC53-44B6-890D-E830E07B80D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4" name="Line 7">
          <a:extLst>
            <a:ext uri="{FF2B5EF4-FFF2-40B4-BE49-F238E27FC236}">
              <a16:creationId xmlns:a16="http://schemas.microsoft.com/office/drawing/2014/main" id="{FEA54685-A398-4D3E-A3AC-31079400A3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5" name="Line 7">
          <a:extLst>
            <a:ext uri="{FF2B5EF4-FFF2-40B4-BE49-F238E27FC236}">
              <a16:creationId xmlns:a16="http://schemas.microsoft.com/office/drawing/2014/main" id="{868BEAC4-CF98-4204-AB0F-0F50D794ECC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6" name="Line 7">
          <a:extLst>
            <a:ext uri="{FF2B5EF4-FFF2-40B4-BE49-F238E27FC236}">
              <a16:creationId xmlns:a16="http://schemas.microsoft.com/office/drawing/2014/main" id="{36173713-2495-4FF3-A787-F608FB2DB2F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7" name="Line 7">
          <a:extLst>
            <a:ext uri="{FF2B5EF4-FFF2-40B4-BE49-F238E27FC236}">
              <a16:creationId xmlns:a16="http://schemas.microsoft.com/office/drawing/2014/main" id="{68AEB9C6-FA45-449B-964B-4E7D0B2E6386}"/>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8" name="Line 7">
          <a:extLst>
            <a:ext uri="{FF2B5EF4-FFF2-40B4-BE49-F238E27FC236}">
              <a16:creationId xmlns:a16="http://schemas.microsoft.com/office/drawing/2014/main" id="{8A08B90D-1494-41D7-A4DE-F086F1D8490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09" name="Line 7">
          <a:extLst>
            <a:ext uri="{FF2B5EF4-FFF2-40B4-BE49-F238E27FC236}">
              <a16:creationId xmlns:a16="http://schemas.microsoft.com/office/drawing/2014/main" id="{88D9F1AA-879A-4139-879D-EED7F79E6E4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0" name="Line 7">
          <a:extLst>
            <a:ext uri="{FF2B5EF4-FFF2-40B4-BE49-F238E27FC236}">
              <a16:creationId xmlns:a16="http://schemas.microsoft.com/office/drawing/2014/main" id="{A75ABE21-23D3-4787-BA6D-96F52EBC49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1" name="Line 7">
          <a:extLst>
            <a:ext uri="{FF2B5EF4-FFF2-40B4-BE49-F238E27FC236}">
              <a16:creationId xmlns:a16="http://schemas.microsoft.com/office/drawing/2014/main" id="{9B50326E-37F4-4B00-B5A0-A84E1011DD4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2" name="Line 7">
          <a:extLst>
            <a:ext uri="{FF2B5EF4-FFF2-40B4-BE49-F238E27FC236}">
              <a16:creationId xmlns:a16="http://schemas.microsoft.com/office/drawing/2014/main" id="{C3DCBD10-BF68-4A5D-B1A4-CE7B98CE23B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3" name="Line 7">
          <a:extLst>
            <a:ext uri="{FF2B5EF4-FFF2-40B4-BE49-F238E27FC236}">
              <a16:creationId xmlns:a16="http://schemas.microsoft.com/office/drawing/2014/main" id="{B5A3C09D-6F6B-43C1-A653-B3935823E6D7}"/>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4" name="Line 7">
          <a:extLst>
            <a:ext uri="{FF2B5EF4-FFF2-40B4-BE49-F238E27FC236}">
              <a16:creationId xmlns:a16="http://schemas.microsoft.com/office/drawing/2014/main" id="{DF014A40-838F-4452-9AD9-381B8AF53F53}"/>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5" name="Line 7">
          <a:extLst>
            <a:ext uri="{FF2B5EF4-FFF2-40B4-BE49-F238E27FC236}">
              <a16:creationId xmlns:a16="http://schemas.microsoft.com/office/drawing/2014/main" id="{E11255E4-259C-4144-AB57-508EC43598E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6" name="Line 7">
          <a:extLst>
            <a:ext uri="{FF2B5EF4-FFF2-40B4-BE49-F238E27FC236}">
              <a16:creationId xmlns:a16="http://schemas.microsoft.com/office/drawing/2014/main" id="{7C51F683-199D-4863-AE91-E99570C15F3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7" name="Line 7">
          <a:extLst>
            <a:ext uri="{FF2B5EF4-FFF2-40B4-BE49-F238E27FC236}">
              <a16:creationId xmlns:a16="http://schemas.microsoft.com/office/drawing/2014/main" id="{2AB70B8A-0B38-431B-B85A-A68DE6AA927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8" name="Line 7">
          <a:extLst>
            <a:ext uri="{FF2B5EF4-FFF2-40B4-BE49-F238E27FC236}">
              <a16:creationId xmlns:a16="http://schemas.microsoft.com/office/drawing/2014/main" id="{F4249D71-EEFF-458A-B63D-9AE33FCCB5E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19" name="Line 7">
          <a:extLst>
            <a:ext uri="{FF2B5EF4-FFF2-40B4-BE49-F238E27FC236}">
              <a16:creationId xmlns:a16="http://schemas.microsoft.com/office/drawing/2014/main" id="{7AE79134-D828-4D81-9446-7A569E1B1C6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0" name="Line 7">
          <a:extLst>
            <a:ext uri="{FF2B5EF4-FFF2-40B4-BE49-F238E27FC236}">
              <a16:creationId xmlns:a16="http://schemas.microsoft.com/office/drawing/2014/main" id="{2BBF884B-AEF3-4FA7-97EF-18FD669A7F1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1" name="Line 7">
          <a:extLst>
            <a:ext uri="{FF2B5EF4-FFF2-40B4-BE49-F238E27FC236}">
              <a16:creationId xmlns:a16="http://schemas.microsoft.com/office/drawing/2014/main" id="{04C07343-F0DF-4E4F-9662-E4756993B8C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2" name="Line 7">
          <a:extLst>
            <a:ext uri="{FF2B5EF4-FFF2-40B4-BE49-F238E27FC236}">
              <a16:creationId xmlns:a16="http://schemas.microsoft.com/office/drawing/2014/main" id="{C85E2D84-C3A2-4AFC-BBF6-AA6DDD93A1F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3" name="Line 7">
          <a:extLst>
            <a:ext uri="{FF2B5EF4-FFF2-40B4-BE49-F238E27FC236}">
              <a16:creationId xmlns:a16="http://schemas.microsoft.com/office/drawing/2014/main" id="{A24C6E92-BF1C-489E-A3D5-F1D63C3BE48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4" name="Line 7">
          <a:extLst>
            <a:ext uri="{FF2B5EF4-FFF2-40B4-BE49-F238E27FC236}">
              <a16:creationId xmlns:a16="http://schemas.microsoft.com/office/drawing/2014/main" id="{9F9B0202-AF2E-4338-BBFC-104353F6662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5" name="Line 7">
          <a:extLst>
            <a:ext uri="{FF2B5EF4-FFF2-40B4-BE49-F238E27FC236}">
              <a16:creationId xmlns:a16="http://schemas.microsoft.com/office/drawing/2014/main" id="{D5A21280-2945-41BF-A368-450B7B0F058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6" name="Line 7">
          <a:extLst>
            <a:ext uri="{FF2B5EF4-FFF2-40B4-BE49-F238E27FC236}">
              <a16:creationId xmlns:a16="http://schemas.microsoft.com/office/drawing/2014/main" id="{13C31A84-3D3C-4938-8743-150BB7F94411}"/>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7" name="Line 7">
          <a:extLst>
            <a:ext uri="{FF2B5EF4-FFF2-40B4-BE49-F238E27FC236}">
              <a16:creationId xmlns:a16="http://schemas.microsoft.com/office/drawing/2014/main" id="{3164190E-2C38-47E9-9B68-D4D7DDB64ED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8" name="Line 7">
          <a:extLst>
            <a:ext uri="{FF2B5EF4-FFF2-40B4-BE49-F238E27FC236}">
              <a16:creationId xmlns:a16="http://schemas.microsoft.com/office/drawing/2014/main" id="{84B61AEA-4591-4135-90A2-721B0A89E7B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29" name="Line 7">
          <a:extLst>
            <a:ext uri="{FF2B5EF4-FFF2-40B4-BE49-F238E27FC236}">
              <a16:creationId xmlns:a16="http://schemas.microsoft.com/office/drawing/2014/main" id="{4BA48AC0-25C3-45B9-A39A-5E05309E938D}"/>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0" name="Line 7">
          <a:extLst>
            <a:ext uri="{FF2B5EF4-FFF2-40B4-BE49-F238E27FC236}">
              <a16:creationId xmlns:a16="http://schemas.microsoft.com/office/drawing/2014/main" id="{4CF381B1-67F9-4F35-B0C6-624CADE17925}"/>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1" name="Line 7">
          <a:extLst>
            <a:ext uri="{FF2B5EF4-FFF2-40B4-BE49-F238E27FC236}">
              <a16:creationId xmlns:a16="http://schemas.microsoft.com/office/drawing/2014/main" id="{EA937D56-CD0E-476A-AB91-6100E6D3C602}"/>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2" name="Line 7">
          <a:extLst>
            <a:ext uri="{FF2B5EF4-FFF2-40B4-BE49-F238E27FC236}">
              <a16:creationId xmlns:a16="http://schemas.microsoft.com/office/drawing/2014/main" id="{232C71A4-1DF7-4FC6-A3AA-927EF4F8DC1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3" name="Line 7">
          <a:extLst>
            <a:ext uri="{FF2B5EF4-FFF2-40B4-BE49-F238E27FC236}">
              <a16:creationId xmlns:a16="http://schemas.microsoft.com/office/drawing/2014/main" id="{585C3D2A-C15F-4DF6-A3E3-1A83ABCCFF3A}"/>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4" name="Line 7">
          <a:extLst>
            <a:ext uri="{FF2B5EF4-FFF2-40B4-BE49-F238E27FC236}">
              <a16:creationId xmlns:a16="http://schemas.microsoft.com/office/drawing/2014/main" id="{0EABDFD1-277F-490D-A0D1-9E552AB4412B}"/>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5" name="Line 7">
          <a:extLst>
            <a:ext uri="{FF2B5EF4-FFF2-40B4-BE49-F238E27FC236}">
              <a16:creationId xmlns:a16="http://schemas.microsoft.com/office/drawing/2014/main" id="{946478E5-DEA6-4FA1-82CC-1529D63C9D18}"/>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6" name="Line 7">
          <a:extLst>
            <a:ext uri="{FF2B5EF4-FFF2-40B4-BE49-F238E27FC236}">
              <a16:creationId xmlns:a16="http://schemas.microsoft.com/office/drawing/2014/main" id="{7153B398-067E-48BD-B876-F3894F594BF0}"/>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7" name="Line 7">
          <a:extLst>
            <a:ext uri="{FF2B5EF4-FFF2-40B4-BE49-F238E27FC236}">
              <a16:creationId xmlns:a16="http://schemas.microsoft.com/office/drawing/2014/main" id="{E0211A9C-48DD-4276-94B1-EC6CE12622A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8" name="Line 7">
          <a:extLst>
            <a:ext uri="{FF2B5EF4-FFF2-40B4-BE49-F238E27FC236}">
              <a16:creationId xmlns:a16="http://schemas.microsoft.com/office/drawing/2014/main" id="{1D64FE5F-BB79-4336-863B-6367D89EEEF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39" name="Line 7">
          <a:extLst>
            <a:ext uri="{FF2B5EF4-FFF2-40B4-BE49-F238E27FC236}">
              <a16:creationId xmlns:a16="http://schemas.microsoft.com/office/drawing/2014/main" id="{F79EFD55-27F6-406A-9358-74104876F6FC}"/>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0" name="Line 7">
          <a:extLst>
            <a:ext uri="{FF2B5EF4-FFF2-40B4-BE49-F238E27FC236}">
              <a16:creationId xmlns:a16="http://schemas.microsoft.com/office/drawing/2014/main" id="{9AC64904-EEE5-416E-924D-E4A2C72B0D4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1" name="Line 7">
          <a:extLst>
            <a:ext uri="{FF2B5EF4-FFF2-40B4-BE49-F238E27FC236}">
              <a16:creationId xmlns:a16="http://schemas.microsoft.com/office/drawing/2014/main" id="{55B9CAC5-8788-40D6-8B78-5C84E9C7FB29}"/>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2" name="Line 7">
          <a:extLst>
            <a:ext uri="{FF2B5EF4-FFF2-40B4-BE49-F238E27FC236}">
              <a16:creationId xmlns:a16="http://schemas.microsoft.com/office/drawing/2014/main" id="{F8FE77B1-525F-46F3-98BF-97834335B4D4}"/>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172</xdr:row>
      <xdr:rowOff>0</xdr:rowOff>
    </xdr:from>
    <xdr:to>
      <xdr:col>6</xdr:col>
      <xdr:colOff>0</xdr:colOff>
      <xdr:row>172</xdr:row>
      <xdr:rowOff>0</xdr:rowOff>
    </xdr:to>
    <xdr:sp macro="" textlink="">
      <xdr:nvSpPr>
        <xdr:cNvPr id="4443" name="Line 7">
          <a:extLst>
            <a:ext uri="{FF2B5EF4-FFF2-40B4-BE49-F238E27FC236}">
              <a16:creationId xmlns:a16="http://schemas.microsoft.com/office/drawing/2014/main" id="{12F95E2F-9542-4850-825A-5D5BA55913DF}"/>
            </a:ext>
          </a:extLst>
        </xdr:cNvPr>
        <xdr:cNvSpPr>
          <a:spLocks noChangeShapeType="1"/>
        </xdr:cNvSpPr>
      </xdr:nvSpPr>
      <xdr:spPr bwMode="auto">
        <a:xfrm>
          <a:off x="333375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4" name="Line 7">
          <a:extLst>
            <a:ext uri="{FF2B5EF4-FFF2-40B4-BE49-F238E27FC236}">
              <a16:creationId xmlns:a16="http://schemas.microsoft.com/office/drawing/2014/main" id="{9FDE34E4-2361-4AFE-8794-AEF4C0E2FA4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5" name="Line 7">
          <a:extLst>
            <a:ext uri="{FF2B5EF4-FFF2-40B4-BE49-F238E27FC236}">
              <a16:creationId xmlns:a16="http://schemas.microsoft.com/office/drawing/2014/main" id="{A3A81FEF-75F8-4152-81A7-C85A8702A45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181</xdr:row>
      <xdr:rowOff>0</xdr:rowOff>
    </xdr:from>
    <xdr:to>
      <xdr:col>6</xdr:col>
      <xdr:colOff>323850</xdr:colOff>
      <xdr:row>181</xdr:row>
      <xdr:rowOff>0</xdr:rowOff>
    </xdr:to>
    <xdr:sp macro="" textlink="">
      <xdr:nvSpPr>
        <xdr:cNvPr id="4446" name="Line 7">
          <a:extLst>
            <a:ext uri="{FF2B5EF4-FFF2-40B4-BE49-F238E27FC236}">
              <a16:creationId xmlns:a16="http://schemas.microsoft.com/office/drawing/2014/main" id="{B8F7BFDF-1E6A-486B-BA8C-579A6802A83B}"/>
            </a:ext>
          </a:extLst>
        </xdr:cNvPr>
        <xdr:cNvSpPr>
          <a:spLocks noChangeShapeType="1"/>
        </xdr:cNvSpPr>
      </xdr:nvSpPr>
      <xdr:spPr bwMode="auto">
        <a:xfrm>
          <a:off x="33909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7" name="Line 7">
          <a:extLst>
            <a:ext uri="{FF2B5EF4-FFF2-40B4-BE49-F238E27FC236}">
              <a16:creationId xmlns:a16="http://schemas.microsoft.com/office/drawing/2014/main" id="{FE20C282-4A08-4C63-967D-CE27196DA32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8" name="Line 7">
          <a:extLst>
            <a:ext uri="{FF2B5EF4-FFF2-40B4-BE49-F238E27FC236}">
              <a16:creationId xmlns:a16="http://schemas.microsoft.com/office/drawing/2014/main" id="{7A848269-965C-45E5-B779-A0279F9425A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49" name="Line 7">
          <a:extLst>
            <a:ext uri="{FF2B5EF4-FFF2-40B4-BE49-F238E27FC236}">
              <a16:creationId xmlns:a16="http://schemas.microsoft.com/office/drawing/2014/main" id="{66C589C4-19A0-410C-A9E9-C40E0D06BDC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0" name="Line 7">
          <a:extLst>
            <a:ext uri="{FF2B5EF4-FFF2-40B4-BE49-F238E27FC236}">
              <a16:creationId xmlns:a16="http://schemas.microsoft.com/office/drawing/2014/main" id="{12E5896B-B917-4B50-9966-40E1DFB0845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1" name="Line 7">
          <a:extLst>
            <a:ext uri="{FF2B5EF4-FFF2-40B4-BE49-F238E27FC236}">
              <a16:creationId xmlns:a16="http://schemas.microsoft.com/office/drawing/2014/main" id="{783F1104-1819-4EAC-9F08-75C326B0F8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2" name="Line 7">
          <a:extLst>
            <a:ext uri="{FF2B5EF4-FFF2-40B4-BE49-F238E27FC236}">
              <a16:creationId xmlns:a16="http://schemas.microsoft.com/office/drawing/2014/main" id="{C9EE8DAD-E310-465F-935A-EA3D7A331DB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3" name="Line 7">
          <a:extLst>
            <a:ext uri="{FF2B5EF4-FFF2-40B4-BE49-F238E27FC236}">
              <a16:creationId xmlns:a16="http://schemas.microsoft.com/office/drawing/2014/main" id="{F02A92BC-C9F2-4B66-AD73-323620D53DE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4" name="Line 7">
          <a:extLst>
            <a:ext uri="{FF2B5EF4-FFF2-40B4-BE49-F238E27FC236}">
              <a16:creationId xmlns:a16="http://schemas.microsoft.com/office/drawing/2014/main" id="{9395A120-F14E-4D86-8801-34B1CE35464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5" name="Line 7">
          <a:extLst>
            <a:ext uri="{FF2B5EF4-FFF2-40B4-BE49-F238E27FC236}">
              <a16:creationId xmlns:a16="http://schemas.microsoft.com/office/drawing/2014/main" id="{587281E6-99B0-4CDD-88E6-52723E58047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6" name="Line 7">
          <a:extLst>
            <a:ext uri="{FF2B5EF4-FFF2-40B4-BE49-F238E27FC236}">
              <a16:creationId xmlns:a16="http://schemas.microsoft.com/office/drawing/2014/main" id="{6C4023F7-2627-42F8-9AC3-7AC40E7EF0F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7" name="Line 7">
          <a:extLst>
            <a:ext uri="{FF2B5EF4-FFF2-40B4-BE49-F238E27FC236}">
              <a16:creationId xmlns:a16="http://schemas.microsoft.com/office/drawing/2014/main" id="{A0091761-6AEF-429D-A3AC-9D2280E64A3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8" name="Line 7">
          <a:extLst>
            <a:ext uri="{FF2B5EF4-FFF2-40B4-BE49-F238E27FC236}">
              <a16:creationId xmlns:a16="http://schemas.microsoft.com/office/drawing/2014/main" id="{695B2F4E-1AB0-49CC-852D-6B80544FD0D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459" name="Line 7">
          <a:extLst>
            <a:ext uri="{FF2B5EF4-FFF2-40B4-BE49-F238E27FC236}">
              <a16:creationId xmlns:a16="http://schemas.microsoft.com/office/drawing/2014/main" id="{A8554277-B6D2-417B-AC11-3BCCA46D646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0" name="Line 7">
          <a:extLst>
            <a:ext uri="{FF2B5EF4-FFF2-40B4-BE49-F238E27FC236}">
              <a16:creationId xmlns:a16="http://schemas.microsoft.com/office/drawing/2014/main" id="{DBA5AD94-8308-477B-8E98-F10FAC858E6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1" name="Line 7">
          <a:extLst>
            <a:ext uri="{FF2B5EF4-FFF2-40B4-BE49-F238E27FC236}">
              <a16:creationId xmlns:a16="http://schemas.microsoft.com/office/drawing/2014/main" id="{B4545F09-6448-49DC-B360-8A4F0CCAB91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2" name="Line 7">
          <a:extLst>
            <a:ext uri="{FF2B5EF4-FFF2-40B4-BE49-F238E27FC236}">
              <a16:creationId xmlns:a16="http://schemas.microsoft.com/office/drawing/2014/main" id="{CF60A8AA-5157-4CCB-B1CB-7CCFC2FAB07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3" name="Line 7">
          <a:extLst>
            <a:ext uri="{FF2B5EF4-FFF2-40B4-BE49-F238E27FC236}">
              <a16:creationId xmlns:a16="http://schemas.microsoft.com/office/drawing/2014/main" id="{81D38561-A87B-4533-9355-E5BE4C41016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4" name="Line 7">
          <a:extLst>
            <a:ext uri="{FF2B5EF4-FFF2-40B4-BE49-F238E27FC236}">
              <a16:creationId xmlns:a16="http://schemas.microsoft.com/office/drawing/2014/main" id="{19FCFAC2-82BB-45B5-9BAF-E665145EF36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5" name="Line 7">
          <a:extLst>
            <a:ext uri="{FF2B5EF4-FFF2-40B4-BE49-F238E27FC236}">
              <a16:creationId xmlns:a16="http://schemas.microsoft.com/office/drawing/2014/main" id="{CD678FE9-7E1A-4387-BB32-559E6B0BCE4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6" name="Line 7">
          <a:extLst>
            <a:ext uri="{FF2B5EF4-FFF2-40B4-BE49-F238E27FC236}">
              <a16:creationId xmlns:a16="http://schemas.microsoft.com/office/drawing/2014/main" id="{3AF964CC-9D69-479C-8F93-B4DD8764194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7" name="Line 7">
          <a:extLst>
            <a:ext uri="{FF2B5EF4-FFF2-40B4-BE49-F238E27FC236}">
              <a16:creationId xmlns:a16="http://schemas.microsoft.com/office/drawing/2014/main" id="{A130B30E-DD4E-4E21-A88D-3DFB34BCCD8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8" name="Line 7">
          <a:extLst>
            <a:ext uri="{FF2B5EF4-FFF2-40B4-BE49-F238E27FC236}">
              <a16:creationId xmlns:a16="http://schemas.microsoft.com/office/drawing/2014/main" id="{18A29583-9CF1-4F52-BF74-3D3CE4271A8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69" name="Line 7">
          <a:extLst>
            <a:ext uri="{FF2B5EF4-FFF2-40B4-BE49-F238E27FC236}">
              <a16:creationId xmlns:a16="http://schemas.microsoft.com/office/drawing/2014/main" id="{1502B8FA-6856-4BC6-9F7D-C319E8836053}"/>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0" name="Line 7">
          <a:extLst>
            <a:ext uri="{FF2B5EF4-FFF2-40B4-BE49-F238E27FC236}">
              <a16:creationId xmlns:a16="http://schemas.microsoft.com/office/drawing/2014/main" id="{E6406E4E-5DA0-4A8D-8ACF-F54C56560B0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1" name="Line 7">
          <a:extLst>
            <a:ext uri="{FF2B5EF4-FFF2-40B4-BE49-F238E27FC236}">
              <a16:creationId xmlns:a16="http://schemas.microsoft.com/office/drawing/2014/main" id="{9480402F-D490-4EF6-8CA1-F05713AAB21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2" name="Line 7">
          <a:extLst>
            <a:ext uri="{FF2B5EF4-FFF2-40B4-BE49-F238E27FC236}">
              <a16:creationId xmlns:a16="http://schemas.microsoft.com/office/drawing/2014/main" id="{92BA944F-F390-4665-B974-4E5E5AE96FE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3" name="Line 7">
          <a:extLst>
            <a:ext uri="{FF2B5EF4-FFF2-40B4-BE49-F238E27FC236}">
              <a16:creationId xmlns:a16="http://schemas.microsoft.com/office/drawing/2014/main" id="{46DD27A0-4849-4CD0-83AF-8B02538DC2A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4" name="Line 7">
          <a:extLst>
            <a:ext uri="{FF2B5EF4-FFF2-40B4-BE49-F238E27FC236}">
              <a16:creationId xmlns:a16="http://schemas.microsoft.com/office/drawing/2014/main" id="{679EF6AA-A758-4378-BD65-6E20EF2109F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5" name="Line 7">
          <a:extLst>
            <a:ext uri="{FF2B5EF4-FFF2-40B4-BE49-F238E27FC236}">
              <a16:creationId xmlns:a16="http://schemas.microsoft.com/office/drawing/2014/main" id="{F45B0320-0DE5-4424-9F14-93B8CEEE72E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6" name="Line 7">
          <a:extLst>
            <a:ext uri="{FF2B5EF4-FFF2-40B4-BE49-F238E27FC236}">
              <a16:creationId xmlns:a16="http://schemas.microsoft.com/office/drawing/2014/main" id="{FDA0962D-969C-4542-BCE7-2FBF1141E5F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7" name="Line 7">
          <a:extLst>
            <a:ext uri="{FF2B5EF4-FFF2-40B4-BE49-F238E27FC236}">
              <a16:creationId xmlns:a16="http://schemas.microsoft.com/office/drawing/2014/main" id="{55DD9AC9-A960-499B-A2D1-43E69616987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8" name="Line 7">
          <a:extLst>
            <a:ext uri="{FF2B5EF4-FFF2-40B4-BE49-F238E27FC236}">
              <a16:creationId xmlns:a16="http://schemas.microsoft.com/office/drawing/2014/main" id="{E487F4FE-06C2-4953-A20F-D09E82888A2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79" name="Line 7">
          <a:extLst>
            <a:ext uri="{FF2B5EF4-FFF2-40B4-BE49-F238E27FC236}">
              <a16:creationId xmlns:a16="http://schemas.microsoft.com/office/drawing/2014/main" id="{7021199B-0D92-475E-B23D-A7B14C7D8E8A}"/>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0" name="Line 7">
          <a:extLst>
            <a:ext uri="{FF2B5EF4-FFF2-40B4-BE49-F238E27FC236}">
              <a16:creationId xmlns:a16="http://schemas.microsoft.com/office/drawing/2014/main" id="{2E6672D7-EC14-4C9D-A211-54B7A0D8EDE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1" name="Line 7">
          <a:extLst>
            <a:ext uri="{FF2B5EF4-FFF2-40B4-BE49-F238E27FC236}">
              <a16:creationId xmlns:a16="http://schemas.microsoft.com/office/drawing/2014/main" id="{A4695229-AFF0-4702-BA0D-17E32F8C5DE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2" name="Line 7">
          <a:extLst>
            <a:ext uri="{FF2B5EF4-FFF2-40B4-BE49-F238E27FC236}">
              <a16:creationId xmlns:a16="http://schemas.microsoft.com/office/drawing/2014/main" id="{66DE4D78-94F8-458E-8635-B2ADBB763B8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3" name="Line 7">
          <a:extLst>
            <a:ext uri="{FF2B5EF4-FFF2-40B4-BE49-F238E27FC236}">
              <a16:creationId xmlns:a16="http://schemas.microsoft.com/office/drawing/2014/main" id="{A8D38422-E100-431E-9968-E1204A13395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4" name="Line 7">
          <a:extLst>
            <a:ext uri="{FF2B5EF4-FFF2-40B4-BE49-F238E27FC236}">
              <a16:creationId xmlns:a16="http://schemas.microsoft.com/office/drawing/2014/main" id="{D9DF241B-967D-40F4-85CD-8537947576F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5" name="Line 7">
          <a:extLst>
            <a:ext uri="{FF2B5EF4-FFF2-40B4-BE49-F238E27FC236}">
              <a16:creationId xmlns:a16="http://schemas.microsoft.com/office/drawing/2014/main" id="{0A33C9F3-167B-415C-A56A-D28E53F717C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6" name="Line 7">
          <a:extLst>
            <a:ext uri="{FF2B5EF4-FFF2-40B4-BE49-F238E27FC236}">
              <a16:creationId xmlns:a16="http://schemas.microsoft.com/office/drawing/2014/main" id="{981298CE-86B9-4CB7-8A48-6428056B014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7" name="Line 7">
          <a:extLst>
            <a:ext uri="{FF2B5EF4-FFF2-40B4-BE49-F238E27FC236}">
              <a16:creationId xmlns:a16="http://schemas.microsoft.com/office/drawing/2014/main" id="{CD488456-2D56-410B-9ADF-F02A7377FB5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8" name="Line 7">
          <a:extLst>
            <a:ext uri="{FF2B5EF4-FFF2-40B4-BE49-F238E27FC236}">
              <a16:creationId xmlns:a16="http://schemas.microsoft.com/office/drawing/2014/main" id="{0FD840E8-91A7-4750-8C5D-1B200D37D68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89" name="Line 7">
          <a:extLst>
            <a:ext uri="{FF2B5EF4-FFF2-40B4-BE49-F238E27FC236}">
              <a16:creationId xmlns:a16="http://schemas.microsoft.com/office/drawing/2014/main" id="{DDF00694-8C66-4B34-99BD-39C1013D018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0" name="Line 7">
          <a:extLst>
            <a:ext uri="{FF2B5EF4-FFF2-40B4-BE49-F238E27FC236}">
              <a16:creationId xmlns:a16="http://schemas.microsoft.com/office/drawing/2014/main" id="{78D873DB-AE39-4682-A987-149C7EFC2780}"/>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1" name="Line 7">
          <a:extLst>
            <a:ext uri="{FF2B5EF4-FFF2-40B4-BE49-F238E27FC236}">
              <a16:creationId xmlns:a16="http://schemas.microsoft.com/office/drawing/2014/main" id="{299E556F-BCE2-4855-8D3F-E52E31C98EB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2" name="Line 7">
          <a:extLst>
            <a:ext uri="{FF2B5EF4-FFF2-40B4-BE49-F238E27FC236}">
              <a16:creationId xmlns:a16="http://schemas.microsoft.com/office/drawing/2014/main" id="{EA6B9C8B-1DF4-436F-BE79-EF8614EE3A4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3" name="Line 7">
          <a:extLst>
            <a:ext uri="{FF2B5EF4-FFF2-40B4-BE49-F238E27FC236}">
              <a16:creationId xmlns:a16="http://schemas.microsoft.com/office/drawing/2014/main" id="{AAF0D36D-2165-47A1-A628-C7ADF784DC0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4" name="Line 7">
          <a:extLst>
            <a:ext uri="{FF2B5EF4-FFF2-40B4-BE49-F238E27FC236}">
              <a16:creationId xmlns:a16="http://schemas.microsoft.com/office/drawing/2014/main" id="{DED054FD-1AA5-4468-A6D7-FBE62504599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5" name="Line 7">
          <a:extLst>
            <a:ext uri="{FF2B5EF4-FFF2-40B4-BE49-F238E27FC236}">
              <a16:creationId xmlns:a16="http://schemas.microsoft.com/office/drawing/2014/main" id="{7A7EF34D-664F-4A00-B971-5C2D778A2003}"/>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6" name="Line 7">
          <a:extLst>
            <a:ext uri="{FF2B5EF4-FFF2-40B4-BE49-F238E27FC236}">
              <a16:creationId xmlns:a16="http://schemas.microsoft.com/office/drawing/2014/main" id="{E73D41F3-3D54-4AA8-8698-EF2112C2AD2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7" name="Line 7">
          <a:extLst>
            <a:ext uri="{FF2B5EF4-FFF2-40B4-BE49-F238E27FC236}">
              <a16:creationId xmlns:a16="http://schemas.microsoft.com/office/drawing/2014/main" id="{5EB235B1-F75E-46F2-A09F-83DB24FB4C0B}"/>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8" name="Line 7">
          <a:extLst>
            <a:ext uri="{FF2B5EF4-FFF2-40B4-BE49-F238E27FC236}">
              <a16:creationId xmlns:a16="http://schemas.microsoft.com/office/drawing/2014/main" id="{8C4F09BF-A906-48C8-8D44-1DB8AF02939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499" name="Line 7">
          <a:extLst>
            <a:ext uri="{FF2B5EF4-FFF2-40B4-BE49-F238E27FC236}">
              <a16:creationId xmlns:a16="http://schemas.microsoft.com/office/drawing/2014/main" id="{B0FDACFD-5CE0-4AD5-B31E-432CFDA5F12F}"/>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0" name="Line 7">
          <a:extLst>
            <a:ext uri="{FF2B5EF4-FFF2-40B4-BE49-F238E27FC236}">
              <a16:creationId xmlns:a16="http://schemas.microsoft.com/office/drawing/2014/main" id="{91D8A8C9-C9D0-425F-A126-FF971AAF49B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1" name="Line 7">
          <a:extLst>
            <a:ext uri="{FF2B5EF4-FFF2-40B4-BE49-F238E27FC236}">
              <a16:creationId xmlns:a16="http://schemas.microsoft.com/office/drawing/2014/main" id="{B6516C10-A499-44C5-AE5E-37AA380AE13A}"/>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2" name="Line 7">
          <a:extLst>
            <a:ext uri="{FF2B5EF4-FFF2-40B4-BE49-F238E27FC236}">
              <a16:creationId xmlns:a16="http://schemas.microsoft.com/office/drawing/2014/main" id="{B0D9CDE8-D950-4BBE-884D-589017269F1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3" name="Line 7">
          <a:extLst>
            <a:ext uri="{FF2B5EF4-FFF2-40B4-BE49-F238E27FC236}">
              <a16:creationId xmlns:a16="http://schemas.microsoft.com/office/drawing/2014/main" id="{B65D8F85-C64F-4790-A5D0-D3D2AD33A33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4" name="Line 7">
          <a:extLst>
            <a:ext uri="{FF2B5EF4-FFF2-40B4-BE49-F238E27FC236}">
              <a16:creationId xmlns:a16="http://schemas.microsoft.com/office/drawing/2014/main" id="{0E2A3ABB-4642-4C84-81FC-A03197EF854D}"/>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5" name="Line 7">
          <a:extLst>
            <a:ext uri="{FF2B5EF4-FFF2-40B4-BE49-F238E27FC236}">
              <a16:creationId xmlns:a16="http://schemas.microsoft.com/office/drawing/2014/main" id="{15D2D2A9-85A4-4296-9F11-055A004C633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6" name="Line 7">
          <a:extLst>
            <a:ext uri="{FF2B5EF4-FFF2-40B4-BE49-F238E27FC236}">
              <a16:creationId xmlns:a16="http://schemas.microsoft.com/office/drawing/2014/main" id="{6A7CD0A2-B595-44A4-9556-D2D958CF209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7" name="Line 7">
          <a:extLst>
            <a:ext uri="{FF2B5EF4-FFF2-40B4-BE49-F238E27FC236}">
              <a16:creationId xmlns:a16="http://schemas.microsoft.com/office/drawing/2014/main" id="{35995F7F-6E3D-40A0-9C22-C4A493E3708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8" name="Line 7">
          <a:extLst>
            <a:ext uri="{FF2B5EF4-FFF2-40B4-BE49-F238E27FC236}">
              <a16:creationId xmlns:a16="http://schemas.microsoft.com/office/drawing/2014/main" id="{1212CC24-12EF-465A-9D39-80AFEE3A6FA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09" name="Line 7">
          <a:extLst>
            <a:ext uri="{FF2B5EF4-FFF2-40B4-BE49-F238E27FC236}">
              <a16:creationId xmlns:a16="http://schemas.microsoft.com/office/drawing/2014/main" id="{9C938681-2FC2-4D4D-8ECA-4CF4495BC45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0" name="Line 7">
          <a:extLst>
            <a:ext uri="{FF2B5EF4-FFF2-40B4-BE49-F238E27FC236}">
              <a16:creationId xmlns:a16="http://schemas.microsoft.com/office/drawing/2014/main" id="{5D1594FA-FC3F-4FFA-9923-9FA8151B45C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1" name="Line 7">
          <a:extLst>
            <a:ext uri="{FF2B5EF4-FFF2-40B4-BE49-F238E27FC236}">
              <a16:creationId xmlns:a16="http://schemas.microsoft.com/office/drawing/2014/main" id="{ADA79679-F70B-434C-AF28-3D8C566CEF2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2" name="Line 7">
          <a:extLst>
            <a:ext uri="{FF2B5EF4-FFF2-40B4-BE49-F238E27FC236}">
              <a16:creationId xmlns:a16="http://schemas.microsoft.com/office/drawing/2014/main" id="{C0FBC626-2ACE-4F2C-B4E3-31D62639B04E}"/>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3" name="Line 7">
          <a:extLst>
            <a:ext uri="{FF2B5EF4-FFF2-40B4-BE49-F238E27FC236}">
              <a16:creationId xmlns:a16="http://schemas.microsoft.com/office/drawing/2014/main" id="{A4AFDEF7-E3A9-4A32-866A-F35032F78CF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4" name="Line 7">
          <a:extLst>
            <a:ext uri="{FF2B5EF4-FFF2-40B4-BE49-F238E27FC236}">
              <a16:creationId xmlns:a16="http://schemas.microsoft.com/office/drawing/2014/main" id="{DD7E0ABA-8CA2-4110-AA1C-9B8B36EE502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15" name="Line 7">
          <a:extLst>
            <a:ext uri="{FF2B5EF4-FFF2-40B4-BE49-F238E27FC236}">
              <a16:creationId xmlns:a16="http://schemas.microsoft.com/office/drawing/2014/main" id="{27749EA2-840A-406F-9C93-C6393CE8E25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6" name="Line 7">
          <a:extLst>
            <a:ext uri="{FF2B5EF4-FFF2-40B4-BE49-F238E27FC236}">
              <a16:creationId xmlns:a16="http://schemas.microsoft.com/office/drawing/2014/main" id="{06175C46-C6E9-4639-8485-3C695D17ED6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7" name="Line 7">
          <a:extLst>
            <a:ext uri="{FF2B5EF4-FFF2-40B4-BE49-F238E27FC236}">
              <a16:creationId xmlns:a16="http://schemas.microsoft.com/office/drawing/2014/main" id="{EF9479EB-D663-4884-82A4-AFC0B8F25945}"/>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8" name="Line 7">
          <a:extLst>
            <a:ext uri="{FF2B5EF4-FFF2-40B4-BE49-F238E27FC236}">
              <a16:creationId xmlns:a16="http://schemas.microsoft.com/office/drawing/2014/main" id="{327E2862-40A8-459D-A767-9A4C92896846}"/>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19" name="Line 7">
          <a:extLst>
            <a:ext uri="{FF2B5EF4-FFF2-40B4-BE49-F238E27FC236}">
              <a16:creationId xmlns:a16="http://schemas.microsoft.com/office/drawing/2014/main" id="{C89ACBFA-C7C0-4F1A-B8FD-1639B69080B8}"/>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0" name="Line 7">
          <a:extLst>
            <a:ext uri="{FF2B5EF4-FFF2-40B4-BE49-F238E27FC236}">
              <a16:creationId xmlns:a16="http://schemas.microsoft.com/office/drawing/2014/main" id="{5025D473-1F8D-4535-ADAC-545829AA5E3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1" name="Line 7">
          <a:extLst>
            <a:ext uri="{FF2B5EF4-FFF2-40B4-BE49-F238E27FC236}">
              <a16:creationId xmlns:a16="http://schemas.microsoft.com/office/drawing/2014/main" id="{EC8073F7-5DAA-4006-8C5A-093A7588D3F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2" name="Line 7">
          <a:extLst>
            <a:ext uri="{FF2B5EF4-FFF2-40B4-BE49-F238E27FC236}">
              <a16:creationId xmlns:a16="http://schemas.microsoft.com/office/drawing/2014/main" id="{E24AEA2B-1AC0-489F-96AB-C229595791E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3" name="Line 7">
          <a:extLst>
            <a:ext uri="{FF2B5EF4-FFF2-40B4-BE49-F238E27FC236}">
              <a16:creationId xmlns:a16="http://schemas.microsoft.com/office/drawing/2014/main" id="{7BF6CEFF-FAA5-419B-824A-C8E258ED1C3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4" name="Line 7">
          <a:extLst>
            <a:ext uri="{FF2B5EF4-FFF2-40B4-BE49-F238E27FC236}">
              <a16:creationId xmlns:a16="http://schemas.microsoft.com/office/drawing/2014/main" id="{19C73446-9617-473C-AE6D-E67F6C61041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5" name="Line 7">
          <a:extLst>
            <a:ext uri="{FF2B5EF4-FFF2-40B4-BE49-F238E27FC236}">
              <a16:creationId xmlns:a16="http://schemas.microsoft.com/office/drawing/2014/main" id="{A34DF118-5F9E-4A3C-8680-EE784EF4E4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6" name="Line 7">
          <a:extLst>
            <a:ext uri="{FF2B5EF4-FFF2-40B4-BE49-F238E27FC236}">
              <a16:creationId xmlns:a16="http://schemas.microsoft.com/office/drawing/2014/main" id="{88C06461-F2BD-4508-AF2C-370ACBA942A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27" name="Line 7">
          <a:extLst>
            <a:ext uri="{FF2B5EF4-FFF2-40B4-BE49-F238E27FC236}">
              <a16:creationId xmlns:a16="http://schemas.microsoft.com/office/drawing/2014/main" id="{17260C97-B70A-41F2-8202-644FC09DCB4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28" name="Line 7">
          <a:extLst>
            <a:ext uri="{FF2B5EF4-FFF2-40B4-BE49-F238E27FC236}">
              <a16:creationId xmlns:a16="http://schemas.microsoft.com/office/drawing/2014/main" id="{BA090BAF-0A36-41B4-837E-EF858818F08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29" name="Line 7">
          <a:extLst>
            <a:ext uri="{FF2B5EF4-FFF2-40B4-BE49-F238E27FC236}">
              <a16:creationId xmlns:a16="http://schemas.microsoft.com/office/drawing/2014/main" id="{47175810-DA2C-455E-B6F8-92225A766D19}"/>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0" name="Line 7">
          <a:extLst>
            <a:ext uri="{FF2B5EF4-FFF2-40B4-BE49-F238E27FC236}">
              <a16:creationId xmlns:a16="http://schemas.microsoft.com/office/drawing/2014/main" id="{A89898D0-3709-41B7-AB1C-6D029F07E42C}"/>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1" name="Line 7">
          <a:extLst>
            <a:ext uri="{FF2B5EF4-FFF2-40B4-BE49-F238E27FC236}">
              <a16:creationId xmlns:a16="http://schemas.microsoft.com/office/drawing/2014/main" id="{A4DF9A5B-83B8-4C58-8894-82B694E7F46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2" name="Line 7">
          <a:extLst>
            <a:ext uri="{FF2B5EF4-FFF2-40B4-BE49-F238E27FC236}">
              <a16:creationId xmlns:a16="http://schemas.microsoft.com/office/drawing/2014/main" id="{4B3CEA8B-7D1A-49E4-AB62-25F52DCC778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33" name="Line 7">
          <a:extLst>
            <a:ext uri="{FF2B5EF4-FFF2-40B4-BE49-F238E27FC236}">
              <a16:creationId xmlns:a16="http://schemas.microsoft.com/office/drawing/2014/main" id="{A0A1DF2E-E9CE-4D9C-94DD-736D46C31F2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4" name="Line 7">
          <a:extLst>
            <a:ext uri="{FF2B5EF4-FFF2-40B4-BE49-F238E27FC236}">
              <a16:creationId xmlns:a16="http://schemas.microsoft.com/office/drawing/2014/main" id="{D13F1912-1DAA-47B9-B3C0-2A8FFCB68D2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5" name="Line 7">
          <a:extLst>
            <a:ext uri="{FF2B5EF4-FFF2-40B4-BE49-F238E27FC236}">
              <a16:creationId xmlns:a16="http://schemas.microsoft.com/office/drawing/2014/main" id="{85438376-5EF8-4C00-8B93-39A965438654}"/>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6" name="Line 7">
          <a:extLst>
            <a:ext uri="{FF2B5EF4-FFF2-40B4-BE49-F238E27FC236}">
              <a16:creationId xmlns:a16="http://schemas.microsoft.com/office/drawing/2014/main" id="{53F94129-741F-4397-AAC7-57F49D20A0D1}"/>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7" name="Line 7">
          <a:extLst>
            <a:ext uri="{FF2B5EF4-FFF2-40B4-BE49-F238E27FC236}">
              <a16:creationId xmlns:a16="http://schemas.microsoft.com/office/drawing/2014/main" id="{FA544A69-3182-4163-9F30-635D13177477}"/>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8" name="Line 7">
          <a:extLst>
            <a:ext uri="{FF2B5EF4-FFF2-40B4-BE49-F238E27FC236}">
              <a16:creationId xmlns:a16="http://schemas.microsoft.com/office/drawing/2014/main" id="{83383C4A-1926-40A4-95E2-004058F741F2}"/>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173</xdr:row>
      <xdr:rowOff>0</xdr:rowOff>
    </xdr:from>
    <xdr:to>
      <xdr:col>6</xdr:col>
      <xdr:colOff>323850</xdr:colOff>
      <xdr:row>173</xdr:row>
      <xdr:rowOff>0</xdr:rowOff>
    </xdr:to>
    <xdr:sp macro="" textlink="">
      <xdr:nvSpPr>
        <xdr:cNvPr id="4539" name="Line 7">
          <a:extLst>
            <a:ext uri="{FF2B5EF4-FFF2-40B4-BE49-F238E27FC236}">
              <a16:creationId xmlns:a16="http://schemas.microsoft.com/office/drawing/2014/main" id="{899455B7-B295-4753-BDEF-A91A22183BCF}"/>
            </a:ext>
          </a:extLst>
        </xdr:cNvPr>
        <xdr:cNvSpPr>
          <a:spLocks noChangeShapeType="1"/>
        </xdr:cNvSpPr>
      </xdr:nvSpPr>
      <xdr:spPr bwMode="auto">
        <a:xfrm>
          <a:off x="3390900" y="2958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0" name="Line 7">
          <a:extLst>
            <a:ext uri="{FF2B5EF4-FFF2-40B4-BE49-F238E27FC236}">
              <a16:creationId xmlns:a16="http://schemas.microsoft.com/office/drawing/2014/main" id="{57BCD855-4A53-42BD-B93D-BEFAB3E83B8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1" name="Line 7">
          <a:extLst>
            <a:ext uri="{FF2B5EF4-FFF2-40B4-BE49-F238E27FC236}">
              <a16:creationId xmlns:a16="http://schemas.microsoft.com/office/drawing/2014/main" id="{20ED73DD-B40B-4AB7-8694-FC5E5BFA65D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2" name="Line 7">
          <a:extLst>
            <a:ext uri="{FF2B5EF4-FFF2-40B4-BE49-F238E27FC236}">
              <a16:creationId xmlns:a16="http://schemas.microsoft.com/office/drawing/2014/main" id="{3E5A5CAA-9F4A-47F7-8B45-BE497EA69C3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3" name="Line 7">
          <a:extLst>
            <a:ext uri="{FF2B5EF4-FFF2-40B4-BE49-F238E27FC236}">
              <a16:creationId xmlns:a16="http://schemas.microsoft.com/office/drawing/2014/main" id="{C547C36B-3D4C-4B20-8559-1F8578D0ECA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4" name="Line 7">
          <a:extLst>
            <a:ext uri="{FF2B5EF4-FFF2-40B4-BE49-F238E27FC236}">
              <a16:creationId xmlns:a16="http://schemas.microsoft.com/office/drawing/2014/main" id="{C59641E8-964B-4A4D-BDDA-2CAC804D5C1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5" name="Line 7">
          <a:extLst>
            <a:ext uri="{FF2B5EF4-FFF2-40B4-BE49-F238E27FC236}">
              <a16:creationId xmlns:a16="http://schemas.microsoft.com/office/drawing/2014/main" id="{DE9C4526-4D62-4EA0-AFCE-2DCD2AC3077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6" name="Line 7">
          <a:extLst>
            <a:ext uri="{FF2B5EF4-FFF2-40B4-BE49-F238E27FC236}">
              <a16:creationId xmlns:a16="http://schemas.microsoft.com/office/drawing/2014/main" id="{0C94DEF3-2237-4475-8BD3-162DC65672F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7" name="Line 7">
          <a:extLst>
            <a:ext uri="{FF2B5EF4-FFF2-40B4-BE49-F238E27FC236}">
              <a16:creationId xmlns:a16="http://schemas.microsoft.com/office/drawing/2014/main" id="{DDC2BB4A-4314-4DD2-965E-609F4C75770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8" name="Line 7">
          <a:extLst>
            <a:ext uri="{FF2B5EF4-FFF2-40B4-BE49-F238E27FC236}">
              <a16:creationId xmlns:a16="http://schemas.microsoft.com/office/drawing/2014/main" id="{392113F9-2A60-4B30-AF84-1DAB34A995C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49" name="Line 7">
          <a:extLst>
            <a:ext uri="{FF2B5EF4-FFF2-40B4-BE49-F238E27FC236}">
              <a16:creationId xmlns:a16="http://schemas.microsoft.com/office/drawing/2014/main" id="{805445BC-C4F7-4EEC-A108-35DBFBBDBD0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0" name="Line 7">
          <a:extLst>
            <a:ext uri="{FF2B5EF4-FFF2-40B4-BE49-F238E27FC236}">
              <a16:creationId xmlns:a16="http://schemas.microsoft.com/office/drawing/2014/main" id="{585E0126-B518-4FD4-B5E8-232C321F133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1" name="Line 7">
          <a:extLst>
            <a:ext uri="{FF2B5EF4-FFF2-40B4-BE49-F238E27FC236}">
              <a16:creationId xmlns:a16="http://schemas.microsoft.com/office/drawing/2014/main" id="{DFCB2621-04C8-4CFB-8DF3-605604660E6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2" name="Line 7">
          <a:extLst>
            <a:ext uri="{FF2B5EF4-FFF2-40B4-BE49-F238E27FC236}">
              <a16:creationId xmlns:a16="http://schemas.microsoft.com/office/drawing/2014/main" id="{25952DF3-48D2-4C38-9DAC-D6FB43DFBBE5}"/>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3" name="Line 7">
          <a:extLst>
            <a:ext uri="{FF2B5EF4-FFF2-40B4-BE49-F238E27FC236}">
              <a16:creationId xmlns:a16="http://schemas.microsoft.com/office/drawing/2014/main" id="{7CC50920-0AC5-4456-B93C-74F161CA23F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4" name="Line 7">
          <a:extLst>
            <a:ext uri="{FF2B5EF4-FFF2-40B4-BE49-F238E27FC236}">
              <a16:creationId xmlns:a16="http://schemas.microsoft.com/office/drawing/2014/main" id="{359DFBFD-EB69-4993-8AE2-762E93E32A5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5" name="Line 7">
          <a:extLst>
            <a:ext uri="{FF2B5EF4-FFF2-40B4-BE49-F238E27FC236}">
              <a16:creationId xmlns:a16="http://schemas.microsoft.com/office/drawing/2014/main" id="{FAACD8B5-5324-4B64-828A-9410B5EBAD8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6" name="Line 7">
          <a:extLst>
            <a:ext uri="{FF2B5EF4-FFF2-40B4-BE49-F238E27FC236}">
              <a16:creationId xmlns:a16="http://schemas.microsoft.com/office/drawing/2014/main" id="{B111791A-D8DC-457B-96C3-1B8FAF92E71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7" name="Line 7">
          <a:extLst>
            <a:ext uri="{FF2B5EF4-FFF2-40B4-BE49-F238E27FC236}">
              <a16:creationId xmlns:a16="http://schemas.microsoft.com/office/drawing/2014/main" id="{76384032-6EA0-41D5-A980-100C6DC7B20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8" name="Line 7">
          <a:extLst>
            <a:ext uri="{FF2B5EF4-FFF2-40B4-BE49-F238E27FC236}">
              <a16:creationId xmlns:a16="http://schemas.microsoft.com/office/drawing/2014/main" id="{BE18469D-3CBC-4E2D-8C82-6DBBDE45EC0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59" name="Line 7">
          <a:extLst>
            <a:ext uri="{FF2B5EF4-FFF2-40B4-BE49-F238E27FC236}">
              <a16:creationId xmlns:a16="http://schemas.microsoft.com/office/drawing/2014/main" id="{8225E016-076F-42C3-B251-44EB24C11B9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0" name="Line 7">
          <a:extLst>
            <a:ext uri="{FF2B5EF4-FFF2-40B4-BE49-F238E27FC236}">
              <a16:creationId xmlns:a16="http://schemas.microsoft.com/office/drawing/2014/main" id="{ED4391E7-986E-4F0D-8993-27D1EE31DE8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1" name="Line 7">
          <a:extLst>
            <a:ext uri="{FF2B5EF4-FFF2-40B4-BE49-F238E27FC236}">
              <a16:creationId xmlns:a16="http://schemas.microsoft.com/office/drawing/2014/main" id="{6E102508-8E6C-4C75-868D-B6C41C6BA53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2" name="Line 7">
          <a:extLst>
            <a:ext uri="{FF2B5EF4-FFF2-40B4-BE49-F238E27FC236}">
              <a16:creationId xmlns:a16="http://schemas.microsoft.com/office/drawing/2014/main" id="{70FFCC72-A455-42DA-A339-8E70E34C33B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3" name="Line 7">
          <a:extLst>
            <a:ext uri="{FF2B5EF4-FFF2-40B4-BE49-F238E27FC236}">
              <a16:creationId xmlns:a16="http://schemas.microsoft.com/office/drawing/2014/main" id="{1C1D615E-416A-4B0D-A981-D08B5185DA3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4" name="Line 7">
          <a:extLst>
            <a:ext uri="{FF2B5EF4-FFF2-40B4-BE49-F238E27FC236}">
              <a16:creationId xmlns:a16="http://schemas.microsoft.com/office/drawing/2014/main" id="{398958F0-0E83-4893-BC75-F42C4115FF5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5" name="Line 7">
          <a:extLst>
            <a:ext uri="{FF2B5EF4-FFF2-40B4-BE49-F238E27FC236}">
              <a16:creationId xmlns:a16="http://schemas.microsoft.com/office/drawing/2014/main" id="{262A04C9-ABD3-4D70-B6B0-89B85D5C8E6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6" name="Line 7">
          <a:extLst>
            <a:ext uri="{FF2B5EF4-FFF2-40B4-BE49-F238E27FC236}">
              <a16:creationId xmlns:a16="http://schemas.microsoft.com/office/drawing/2014/main" id="{88560B5C-1232-4301-AAC1-D57AE7BFB7D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7" name="Line 7">
          <a:extLst>
            <a:ext uri="{FF2B5EF4-FFF2-40B4-BE49-F238E27FC236}">
              <a16:creationId xmlns:a16="http://schemas.microsoft.com/office/drawing/2014/main" id="{38B37821-DB8C-4546-9700-853CDA7A16C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8" name="Line 7">
          <a:extLst>
            <a:ext uri="{FF2B5EF4-FFF2-40B4-BE49-F238E27FC236}">
              <a16:creationId xmlns:a16="http://schemas.microsoft.com/office/drawing/2014/main" id="{0103441B-639A-4AC4-8EFF-F36544C1458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69" name="Line 7">
          <a:extLst>
            <a:ext uri="{FF2B5EF4-FFF2-40B4-BE49-F238E27FC236}">
              <a16:creationId xmlns:a16="http://schemas.microsoft.com/office/drawing/2014/main" id="{DE9A477F-3811-49E1-A37E-5AA2E6F7745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0" name="Line 7">
          <a:extLst>
            <a:ext uri="{FF2B5EF4-FFF2-40B4-BE49-F238E27FC236}">
              <a16:creationId xmlns:a16="http://schemas.microsoft.com/office/drawing/2014/main" id="{36A69702-B0D5-4780-9A0B-B3AC998D2B3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1" name="Line 7">
          <a:extLst>
            <a:ext uri="{FF2B5EF4-FFF2-40B4-BE49-F238E27FC236}">
              <a16:creationId xmlns:a16="http://schemas.microsoft.com/office/drawing/2014/main" id="{1E89C2E3-B58D-4F48-ABB8-E2B3BC85DE0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2" name="Line 7">
          <a:extLst>
            <a:ext uri="{FF2B5EF4-FFF2-40B4-BE49-F238E27FC236}">
              <a16:creationId xmlns:a16="http://schemas.microsoft.com/office/drawing/2014/main" id="{2C698C40-CC56-4881-8E0B-4C9D6A3C486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3" name="Line 7">
          <a:extLst>
            <a:ext uri="{FF2B5EF4-FFF2-40B4-BE49-F238E27FC236}">
              <a16:creationId xmlns:a16="http://schemas.microsoft.com/office/drawing/2014/main" id="{7DF67966-9879-406C-96D8-4E9B82571BB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4" name="Line 7">
          <a:extLst>
            <a:ext uri="{FF2B5EF4-FFF2-40B4-BE49-F238E27FC236}">
              <a16:creationId xmlns:a16="http://schemas.microsoft.com/office/drawing/2014/main" id="{ACA76892-CCB5-426D-9FFE-28D2391EDC9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5" name="Line 7">
          <a:extLst>
            <a:ext uri="{FF2B5EF4-FFF2-40B4-BE49-F238E27FC236}">
              <a16:creationId xmlns:a16="http://schemas.microsoft.com/office/drawing/2014/main" id="{E1924111-AAB9-422C-8AB4-5776950DE2E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6" name="Line 7">
          <a:extLst>
            <a:ext uri="{FF2B5EF4-FFF2-40B4-BE49-F238E27FC236}">
              <a16:creationId xmlns:a16="http://schemas.microsoft.com/office/drawing/2014/main" id="{97B1F667-D17A-41ED-A49A-DD96F6B41DA1}"/>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7" name="Line 7">
          <a:extLst>
            <a:ext uri="{FF2B5EF4-FFF2-40B4-BE49-F238E27FC236}">
              <a16:creationId xmlns:a16="http://schemas.microsoft.com/office/drawing/2014/main" id="{C18BCD19-5D32-41A2-8F6B-F179885996D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8" name="Line 7">
          <a:extLst>
            <a:ext uri="{FF2B5EF4-FFF2-40B4-BE49-F238E27FC236}">
              <a16:creationId xmlns:a16="http://schemas.microsoft.com/office/drawing/2014/main" id="{E35D456B-CCB4-4405-A3E9-E32BEFDA166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79" name="Line 7">
          <a:extLst>
            <a:ext uri="{FF2B5EF4-FFF2-40B4-BE49-F238E27FC236}">
              <a16:creationId xmlns:a16="http://schemas.microsoft.com/office/drawing/2014/main" id="{3E7814E7-DE9B-4A66-88CF-27CD9BCA87E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0" name="Line 7">
          <a:extLst>
            <a:ext uri="{FF2B5EF4-FFF2-40B4-BE49-F238E27FC236}">
              <a16:creationId xmlns:a16="http://schemas.microsoft.com/office/drawing/2014/main" id="{17529606-8124-4954-8CCA-95C04648E2B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1" name="Line 7">
          <a:extLst>
            <a:ext uri="{FF2B5EF4-FFF2-40B4-BE49-F238E27FC236}">
              <a16:creationId xmlns:a16="http://schemas.microsoft.com/office/drawing/2014/main" id="{B49AF062-F478-43E9-B96C-4427B9D83F1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2" name="Line 7">
          <a:extLst>
            <a:ext uri="{FF2B5EF4-FFF2-40B4-BE49-F238E27FC236}">
              <a16:creationId xmlns:a16="http://schemas.microsoft.com/office/drawing/2014/main" id="{02413BEA-F077-4FB0-90B1-C33666DF10A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3" name="Line 7">
          <a:extLst>
            <a:ext uri="{FF2B5EF4-FFF2-40B4-BE49-F238E27FC236}">
              <a16:creationId xmlns:a16="http://schemas.microsoft.com/office/drawing/2014/main" id="{9C9C5A4D-A02E-428A-8936-28C945D23D0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4" name="Line 7">
          <a:extLst>
            <a:ext uri="{FF2B5EF4-FFF2-40B4-BE49-F238E27FC236}">
              <a16:creationId xmlns:a16="http://schemas.microsoft.com/office/drawing/2014/main" id="{7B1FE5ED-C16B-4E54-86AA-DF9AC03BE9D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5" name="Line 7">
          <a:extLst>
            <a:ext uri="{FF2B5EF4-FFF2-40B4-BE49-F238E27FC236}">
              <a16:creationId xmlns:a16="http://schemas.microsoft.com/office/drawing/2014/main" id="{8EACD291-6EA9-43A2-8220-33BA424973B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6" name="Line 7">
          <a:extLst>
            <a:ext uri="{FF2B5EF4-FFF2-40B4-BE49-F238E27FC236}">
              <a16:creationId xmlns:a16="http://schemas.microsoft.com/office/drawing/2014/main" id="{F267695F-F9C7-41AC-BF8F-CE288395258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7" name="Line 7">
          <a:extLst>
            <a:ext uri="{FF2B5EF4-FFF2-40B4-BE49-F238E27FC236}">
              <a16:creationId xmlns:a16="http://schemas.microsoft.com/office/drawing/2014/main" id="{87AE4DFD-6DF0-4D09-8964-9617481A1D3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8" name="Line 7">
          <a:extLst>
            <a:ext uri="{FF2B5EF4-FFF2-40B4-BE49-F238E27FC236}">
              <a16:creationId xmlns:a16="http://schemas.microsoft.com/office/drawing/2014/main" id="{9632D9AC-7F3A-4BA4-97F3-316689D448D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89" name="Line 7">
          <a:extLst>
            <a:ext uri="{FF2B5EF4-FFF2-40B4-BE49-F238E27FC236}">
              <a16:creationId xmlns:a16="http://schemas.microsoft.com/office/drawing/2014/main" id="{98BC245B-AB7D-4215-B880-81A6CDFACAA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0" name="Line 7">
          <a:extLst>
            <a:ext uri="{FF2B5EF4-FFF2-40B4-BE49-F238E27FC236}">
              <a16:creationId xmlns:a16="http://schemas.microsoft.com/office/drawing/2014/main" id="{258494F9-20C8-4272-AF36-D17B9832B07B}"/>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1" name="Line 7">
          <a:extLst>
            <a:ext uri="{FF2B5EF4-FFF2-40B4-BE49-F238E27FC236}">
              <a16:creationId xmlns:a16="http://schemas.microsoft.com/office/drawing/2014/main" id="{554DC5A3-F271-4071-B445-6D56971EEE8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2" name="Line 7">
          <a:extLst>
            <a:ext uri="{FF2B5EF4-FFF2-40B4-BE49-F238E27FC236}">
              <a16:creationId xmlns:a16="http://schemas.microsoft.com/office/drawing/2014/main" id="{AC7597DD-A6A6-44ED-97B0-1E16B90BB2C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3" name="Line 7">
          <a:extLst>
            <a:ext uri="{FF2B5EF4-FFF2-40B4-BE49-F238E27FC236}">
              <a16:creationId xmlns:a16="http://schemas.microsoft.com/office/drawing/2014/main" id="{C5C29CE1-9C73-4874-B9BB-117478EBAD4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4" name="Line 7">
          <a:extLst>
            <a:ext uri="{FF2B5EF4-FFF2-40B4-BE49-F238E27FC236}">
              <a16:creationId xmlns:a16="http://schemas.microsoft.com/office/drawing/2014/main" id="{41B85D67-87F1-49E9-8760-9BDE20DE371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5" name="Line 7">
          <a:extLst>
            <a:ext uri="{FF2B5EF4-FFF2-40B4-BE49-F238E27FC236}">
              <a16:creationId xmlns:a16="http://schemas.microsoft.com/office/drawing/2014/main" id="{877B2B3C-74E6-47F4-8ED7-E2837001F0E3}"/>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6" name="Line 7">
          <a:extLst>
            <a:ext uri="{FF2B5EF4-FFF2-40B4-BE49-F238E27FC236}">
              <a16:creationId xmlns:a16="http://schemas.microsoft.com/office/drawing/2014/main" id="{E58EBFB6-0ADD-417F-8F55-F17A98C2E9C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7" name="Line 7">
          <a:extLst>
            <a:ext uri="{FF2B5EF4-FFF2-40B4-BE49-F238E27FC236}">
              <a16:creationId xmlns:a16="http://schemas.microsoft.com/office/drawing/2014/main" id="{260B5F35-8FC6-4787-AA28-55AD2AA518D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8" name="Line 7">
          <a:extLst>
            <a:ext uri="{FF2B5EF4-FFF2-40B4-BE49-F238E27FC236}">
              <a16:creationId xmlns:a16="http://schemas.microsoft.com/office/drawing/2014/main" id="{3468FB16-5696-4FD4-A1B9-EC73D83D932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599" name="Line 7">
          <a:extLst>
            <a:ext uri="{FF2B5EF4-FFF2-40B4-BE49-F238E27FC236}">
              <a16:creationId xmlns:a16="http://schemas.microsoft.com/office/drawing/2014/main" id="{0F8D09E3-01C5-4125-91C0-5BD713BC46A8}"/>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0" name="Line 7">
          <a:extLst>
            <a:ext uri="{FF2B5EF4-FFF2-40B4-BE49-F238E27FC236}">
              <a16:creationId xmlns:a16="http://schemas.microsoft.com/office/drawing/2014/main" id="{B634CAF4-93EF-4E37-ACCF-71CDE8E52B5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1" name="Line 7">
          <a:extLst>
            <a:ext uri="{FF2B5EF4-FFF2-40B4-BE49-F238E27FC236}">
              <a16:creationId xmlns:a16="http://schemas.microsoft.com/office/drawing/2014/main" id="{5F7A6EB0-CCAC-48C8-BCD4-9F8B311C8279}"/>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2" name="Line 7">
          <a:extLst>
            <a:ext uri="{FF2B5EF4-FFF2-40B4-BE49-F238E27FC236}">
              <a16:creationId xmlns:a16="http://schemas.microsoft.com/office/drawing/2014/main" id="{620D2B3D-66A6-4561-8B46-A99BB4D2927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3" name="Line 7">
          <a:extLst>
            <a:ext uri="{FF2B5EF4-FFF2-40B4-BE49-F238E27FC236}">
              <a16:creationId xmlns:a16="http://schemas.microsoft.com/office/drawing/2014/main" id="{2DEAD9EC-2C4B-4B24-BBBB-B189AD20C78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4" name="Line 7">
          <a:extLst>
            <a:ext uri="{FF2B5EF4-FFF2-40B4-BE49-F238E27FC236}">
              <a16:creationId xmlns:a16="http://schemas.microsoft.com/office/drawing/2014/main" id="{A72DFED0-E159-45AF-94B7-8819DAE98AC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5" name="Line 7">
          <a:extLst>
            <a:ext uri="{FF2B5EF4-FFF2-40B4-BE49-F238E27FC236}">
              <a16:creationId xmlns:a16="http://schemas.microsoft.com/office/drawing/2014/main" id="{915982F1-D20B-4C54-BF55-26B9B85D657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6" name="Line 7">
          <a:extLst>
            <a:ext uri="{FF2B5EF4-FFF2-40B4-BE49-F238E27FC236}">
              <a16:creationId xmlns:a16="http://schemas.microsoft.com/office/drawing/2014/main" id="{B62688EA-029F-4086-B11E-13DFDB62033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7" name="Line 7">
          <a:extLst>
            <a:ext uri="{FF2B5EF4-FFF2-40B4-BE49-F238E27FC236}">
              <a16:creationId xmlns:a16="http://schemas.microsoft.com/office/drawing/2014/main" id="{63140C6D-487D-4F94-9663-B0B28F79FC84}"/>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8" name="Line 7">
          <a:extLst>
            <a:ext uri="{FF2B5EF4-FFF2-40B4-BE49-F238E27FC236}">
              <a16:creationId xmlns:a16="http://schemas.microsoft.com/office/drawing/2014/main" id="{429E7B30-BC7B-4C8D-ACE8-23645DEFF01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09" name="Line 7">
          <a:extLst>
            <a:ext uri="{FF2B5EF4-FFF2-40B4-BE49-F238E27FC236}">
              <a16:creationId xmlns:a16="http://schemas.microsoft.com/office/drawing/2014/main" id="{D8C2A428-DAC8-466E-B2A0-F9D2DBF68B50}"/>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0" name="Line 7">
          <a:extLst>
            <a:ext uri="{FF2B5EF4-FFF2-40B4-BE49-F238E27FC236}">
              <a16:creationId xmlns:a16="http://schemas.microsoft.com/office/drawing/2014/main" id="{71985957-C3FE-4398-8FB3-AE1DD725A46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1" name="Line 7">
          <a:extLst>
            <a:ext uri="{FF2B5EF4-FFF2-40B4-BE49-F238E27FC236}">
              <a16:creationId xmlns:a16="http://schemas.microsoft.com/office/drawing/2014/main" id="{388BD992-385C-4844-A9A4-CA46939D3CFD}"/>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2" name="Line 7">
          <a:extLst>
            <a:ext uri="{FF2B5EF4-FFF2-40B4-BE49-F238E27FC236}">
              <a16:creationId xmlns:a16="http://schemas.microsoft.com/office/drawing/2014/main" id="{80156A1F-356F-437A-B6F6-3F8B38A4BBAE}"/>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3" name="Line 7">
          <a:extLst>
            <a:ext uri="{FF2B5EF4-FFF2-40B4-BE49-F238E27FC236}">
              <a16:creationId xmlns:a16="http://schemas.microsoft.com/office/drawing/2014/main" id="{841EBF35-BC9A-45B0-ADEB-7CFED339E25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4" name="Line 7">
          <a:extLst>
            <a:ext uri="{FF2B5EF4-FFF2-40B4-BE49-F238E27FC236}">
              <a16:creationId xmlns:a16="http://schemas.microsoft.com/office/drawing/2014/main" id="{6A085153-C942-467C-B9D4-46F94063FD7C}"/>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5" name="Line 7">
          <a:extLst>
            <a:ext uri="{FF2B5EF4-FFF2-40B4-BE49-F238E27FC236}">
              <a16:creationId xmlns:a16="http://schemas.microsoft.com/office/drawing/2014/main" id="{F42819A8-5A0F-4D32-BF02-BB03D1813B47}"/>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6" name="Line 7">
          <a:extLst>
            <a:ext uri="{FF2B5EF4-FFF2-40B4-BE49-F238E27FC236}">
              <a16:creationId xmlns:a16="http://schemas.microsoft.com/office/drawing/2014/main" id="{FD4CD292-C990-4A01-A914-2D2A478191B2}"/>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7" name="Line 7">
          <a:extLst>
            <a:ext uri="{FF2B5EF4-FFF2-40B4-BE49-F238E27FC236}">
              <a16:creationId xmlns:a16="http://schemas.microsoft.com/office/drawing/2014/main" id="{9668892C-840C-4799-BA63-9F2254834E6A}"/>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8" name="Line 7">
          <a:extLst>
            <a:ext uri="{FF2B5EF4-FFF2-40B4-BE49-F238E27FC236}">
              <a16:creationId xmlns:a16="http://schemas.microsoft.com/office/drawing/2014/main" id="{D124BEE4-619C-445A-B714-BC7BE50C199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19" name="Line 7">
          <a:extLst>
            <a:ext uri="{FF2B5EF4-FFF2-40B4-BE49-F238E27FC236}">
              <a16:creationId xmlns:a16="http://schemas.microsoft.com/office/drawing/2014/main" id="{A623C0E4-331A-481A-A408-557F47EB02F6}"/>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172</xdr:row>
      <xdr:rowOff>0</xdr:rowOff>
    </xdr:from>
    <xdr:to>
      <xdr:col>6</xdr:col>
      <xdr:colOff>323850</xdr:colOff>
      <xdr:row>172</xdr:row>
      <xdr:rowOff>0</xdr:rowOff>
    </xdr:to>
    <xdr:sp macro="" textlink="">
      <xdr:nvSpPr>
        <xdr:cNvPr id="4620" name="Line 7">
          <a:extLst>
            <a:ext uri="{FF2B5EF4-FFF2-40B4-BE49-F238E27FC236}">
              <a16:creationId xmlns:a16="http://schemas.microsoft.com/office/drawing/2014/main" id="{F8E17E6E-CA4E-4E80-A988-257E8F9164EF}"/>
            </a:ext>
          </a:extLst>
        </xdr:cNvPr>
        <xdr:cNvSpPr>
          <a:spLocks noChangeShapeType="1"/>
        </xdr:cNvSpPr>
      </xdr:nvSpPr>
      <xdr:spPr bwMode="auto">
        <a:xfrm>
          <a:off x="3390900" y="2938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1" name="Line 7">
          <a:extLst>
            <a:ext uri="{FF2B5EF4-FFF2-40B4-BE49-F238E27FC236}">
              <a16:creationId xmlns:a16="http://schemas.microsoft.com/office/drawing/2014/main" id="{ED9D28F5-E8D0-40C3-B55A-C39CF2AE3DD5}"/>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2" name="Line 7">
          <a:extLst>
            <a:ext uri="{FF2B5EF4-FFF2-40B4-BE49-F238E27FC236}">
              <a16:creationId xmlns:a16="http://schemas.microsoft.com/office/drawing/2014/main" id="{7930CBB2-9EC9-45EE-B349-423674663FA8}"/>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3" name="Line 7">
          <a:extLst>
            <a:ext uri="{FF2B5EF4-FFF2-40B4-BE49-F238E27FC236}">
              <a16:creationId xmlns:a16="http://schemas.microsoft.com/office/drawing/2014/main" id="{0AA89C8B-4244-4630-8A73-89D56234229B}"/>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4" name="Line 7">
          <a:extLst>
            <a:ext uri="{FF2B5EF4-FFF2-40B4-BE49-F238E27FC236}">
              <a16:creationId xmlns:a16="http://schemas.microsoft.com/office/drawing/2014/main" id="{47DDA973-6A0C-4ABF-A853-14C8FA78C7B9}"/>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5" name="Line 7">
          <a:extLst>
            <a:ext uri="{FF2B5EF4-FFF2-40B4-BE49-F238E27FC236}">
              <a16:creationId xmlns:a16="http://schemas.microsoft.com/office/drawing/2014/main" id="{66A5EC14-06CA-4F62-9A53-3E7030902239}"/>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6" name="Line 7">
          <a:extLst>
            <a:ext uri="{FF2B5EF4-FFF2-40B4-BE49-F238E27FC236}">
              <a16:creationId xmlns:a16="http://schemas.microsoft.com/office/drawing/2014/main" id="{7B5BB168-48E3-4626-B04A-D2F9DC6960BF}"/>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7" name="Line 7">
          <a:extLst>
            <a:ext uri="{FF2B5EF4-FFF2-40B4-BE49-F238E27FC236}">
              <a16:creationId xmlns:a16="http://schemas.microsoft.com/office/drawing/2014/main" id="{C92A2935-8E66-47C3-9EA7-A68200CA89ED}"/>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8" name="Line 7">
          <a:extLst>
            <a:ext uri="{FF2B5EF4-FFF2-40B4-BE49-F238E27FC236}">
              <a16:creationId xmlns:a16="http://schemas.microsoft.com/office/drawing/2014/main" id="{5852A7BF-8C6D-45EC-8120-1ED077073BCC}"/>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29" name="Line 7">
          <a:extLst>
            <a:ext uri="{FF2B5EF4-FFF2-40B4-BE49-F238E27FC236}">
              <a16:creationId xmlns:a16="http://schemas.microsoft.com/office/drawing/2014/main" id="{2E64AD24-31F4-4596-A4E5-6A78E5C4FAF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0" name="Line 7">
          <a:extLst>
            <a:ext uri="{FF2B5EF4-FFF2-40B4-BE49-F238E27FC236}">
              <a16:creationId xmlns:a16="http://schemas.microsoft.com/office/drawing/2014/main" id="{80E0FE7E-DA62-4810-801D-89EFC11993F4}"/>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1" name="Line 7">
          <a:extLst>
            <a:ext uri="{FF2B5EF4-FFF2-40B4-BE49-F238E27FC236}">
              <a16:creationId xmlns:a16="http://schemas.microsoft.com/office/drawing/2014/main" id="{A0EF5151-415B-4363-9D39-0D210B638580}"/>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2" name="Line 7">
          <a:extLst>
            <a:ext uri="{FF2B5EF4-FFF2-40B4-BE49-F238E27FC236}">
              <a16:creationId xmlns:a16="http://schemas.microsoft.com/office/drawing/2014/main" id="{390BB17F-DC3F-4424-9070-3B7C4D9CA5D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163</xdr:row>
      <xdr:rowOff>0</xdr:rowOff>
    </xdr:from>
    <xdr:to>
      <xdr:col>7</xdr:col>
      <xdr:colOff>323850</xdr:colOff>
      <xdr:row>163</xdr:row>
      <xdr:rowOff>0</xdr:rowOff>
    </xdr:to>
    <xdr:sp macro="" textlink="">
      <xdr:nvSpPr>
        <xdr:cNvPr id="4633" name="Line 7">
          <a:extLst>
            <a:ext uri="{FF2B5EF4-FFF2-40B4-BE49-F238E27FC236}">
              <a16:creationId xmlns:a16="http://schemas.microsoft.com/office/drawing/2014/main" id="{19D96592-AE0D-4E08-BFA7-E974553D806A}"/>
            </a:ext>
          </a:extLst>
        </xdr:cNvPr>
        <xdr:cNvSpPr>
          <a:spLocks noChangeShapeType="1"/>
        </xdr:cNvSpPr>
      </xdr:nvSpPr>
      <xdr:spPr bwMode="auto">
        <a:xfrm>
          <a:off x="3714750" y="27584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4" name="Line 7">
          <a:extLst>
            <a:ext uri="{FF2B5EF4-FFF2-40B4-BE49-F238E27FC236}">
              <a16:creationId xmlns:a16="http://schemas.microsoft.com/office/drawing/2014/main" id="{DC912390-874D-4A2B-BCCB-0543D43AEDE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5" name="Line 7">
          <a:extLst>
            <a:ext uri="{FF2B5EF4-FFF2-40B4-BE49-F238E27FC236}">
              <a16:creationId xmlns:a16="http://schemas.microsoft.com/office/drawing/2014/main" id="{419F8973-3E81-48A5-8523-F812A10A3364}"/>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6" name="Line 7">
          <a:extLst>
            <a:ext uri="{FF2B5EF4-FFF2-40B4-BE49-F238E27FC236}">
              <a16:creationId xmlns:a16="http://schemas.microsoft.com/office/drawing/2014/main" id="{A9632496-27E0-4727-9A97-32A9A8E3A0D5}"/>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7" name="Line 7">
          <a:extLst>
            <a:ext uri="{FF2B5EF4-FFF2-40B4-BE49-F238E27FC236}">
              <a16:creationId xmlns:a16="http://schemas.microsoft.com/office/drawing/2014/main" id="{4D075986-92C4-4F7D-84CA-DA56BBA5E9F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8" name="Line 7">
          <a:extLst>
            <a:ext uri="{FF2B5EF4-FFF2-40B4-BE49-F238E27FC236}">
              <a16:creationId xmlns:a16="http://schemas.microsoft.com/office/drawing/2014/main" id="{79C384F8-58F3-45AD-BE46-8829D4ACE8D5}"/>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39" name="Line 7">
          <a:extLst>
            <a:ext uri="{FF2B5EF4-FFF2-40B4-BE49-F238E27FC236}">
              <a16:creationId xmlns:a16="http://schemas.microsoft.com/office/drawing/2014/main" id="{AB0C430D-D65A-4F67-B2FE-CDCCD88B0572}"/>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0" name="Line 7">
          <a:extLst>
            <a:ext uri="{FF2B5EF4-FFF2-40B4-BE49-F238E27FC236}">
              <a16:creationId xmlns:a16="http://schemas.microsoft.com/office/drawing/2014/main" id="{661C0C08-9AA9-45F4-B377-4164D24F13D9}"/>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1" name="Line 7">
          <a:extLst>
            <a:ext uri="{FF2B5EF4-FFF2-40B4-BE49-F238E27FC236}">
              <a16:creationId xmlns:a16="http://schemas.microsoft.com/office/drawing/2014/main" id="{839F1049-0D8D-402C-97A3-33FCA14F2A63}"/>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2" name="Line 7">
          <a:extLst>
            <a:ext uri="{FF2B5EF4-FFF2-40B4-BE49-F238E27FC236}">
              <a16:creationId xmlns:a16="http://schemas.microsoft.com/office/drawing/2014/main" id="{B9E8306F-3944-4525-AABD-D21DDD1FEC81}"/>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3" name="Line 7">
          <a:extLst>
            <a:ext uri="{FF2B5EF4-FFF2-40B4-BE49-F238E27FC236}">
              <a16:creationId xmlns:a16="http://schemas.microsoft.com/office/drawing/2014/main" id="{31D87C98-3B45-4D5A-80C8-5EEB8A6A5052}"/>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4" name="Line 7">
          <a:extLst>
            <a:ext uri="{FF2B5EF4-FFF2-40B4-BE49-F238E27FC236}">
              <a16:creationId xmlns:a16="http://schemas.microsoft.com/office/drawing/2014/main" id="{972EE766-471D-4AB9-A223-984C7CA680BC}"/>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5" name="Line 7">
          <a:extLst>
            <a:ext uri="{FF2B5EF4-FFF2-40B4-BE49-F238E27FC236}">
              <a16:creationId xmlns:a16="http://schemas.microsoft.com/office/drawing/2014/main" id="{924DB0F4-8A32-4E15-9DC3-C49D0C42EFD7}"/>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160</xdr:row>
      <xdr:rowOff>0</xdr:rowOff>
    </xdr:from>
    <xdr:to>
      <xdr:col>7</xdr:col>
      <xdr:colOff>323850</xdr:colOff>
      <xdr:row>160</xdr:row>
      <xdr:rowOff>0</xdr:rowOff>
    </xdr:to>
    <xdr:sp macro="" textlink="">
      <xdr:nvSpPr>
        <xdr:cNvPr id="4646" name="Line 7">
          <a:extLst>
            <a:ext uri="{FF2B5EF4-FFF2-40B4-BE49-F238E27FC236}">
              <a16:creationId xmlns:a16="http://schemas.microsoft.com/office/drawing/2014/main" id="{6949B181-A7F4-4439-93F1-EAD9423CD2C9}"/>
            </a:ext>
          </a:extLst>
        </xdr:cNvPr>
        <xdr:cNvSpPr>
          <a:spLocks noChangeShapeType="1"/>
        </xdr:cNvSpPr>
      </xdr:nvSpPr>
      <xdr:spPr bwMode="auto">
        <a:xfrm>
          <a:off x="37147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181</xdr:row>
      <xdr:rowOff>0</xdr:rowOff>
    </xdr:from>
    <xdr:to>
      <xdr:col>1</xdr:col>
      <xdr:colOff>323850</xdr:colOff>
      <xdr:row>181</xdr:row>
      <xdr:rowOff>0</xdr:rowOff>
    </xdr:to>
    <xdr:sp macro="" textlink="">
      <xdr:nvSpPr>
        <xdr:cNvPr id="4647" name="Line 7">
          <a:extLst>
            <a:ext uri="{FF2B5EF4-FFF2-40B4-BE49-F238E27FC236}">
              <a16:creationId xmlns:a16="http://schemas.microsoft.com/office/drawing/2014/main" id="{53B7E819-E8CD-4369-9FA4-BDC0CA0E8666}"/>
            </a:ext>
          </a:extLst>
        </xdr:cNvPr>
        <xdr:cNvSpPr>
          <a:spLocks noChangeShapeType="1"/>
        </xdr:cNvSpPr>
      </xdr:nvSpPr>
      <xdr:spPr bwMode="auto">
        <a:xfrm>
          <a:off x="419100" y="3118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48" name="Line 7">
          <a:extLst>
            <a:ext uri="{FF2B5EF4-FFF2-40B4-BE49-F238E27FC236}">
              <a16:creationId xmlns:a16="http://schemas.microsoft.com/office/drawing/2014/main" id="{5BA8E07A-77B3-4170-846C-A19E7C7D01F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49" name="Line 7">
          <a:extLst>
            <a:ext uri="{FF2B5EF4-FFF2-40B4-BE49-F238E27FC236}">
              <a16:creationId xmlns:a16="http://schemas.microsoft.com/office/drawing/2014/main" id="{559FA8FE-6A05-433A-82CF-B5EF6331E33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0" name="Line 7">
          <a:extLst>
            <a:ext uri="{FF2B5EF4-FFF2-40B4-BE49-F238E27FC236}">
              <a16:creationId xmlns:a16="http://schemas.microsoft.com/office/drawing/2014/main" id="{3249C2C8-7AC1-41D8-AA73-7C34BD0EAA2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1" name="Line 7">
          <a:extLst>
            <a:ext uri="{FF2B5EF4-FFF2-40B4-BE49-F238E27FC236}">
              <a16:creationId xmlns:a16="http://schemas.microsoft.com/office/drawing/2014/main" id="{A8FDDC2E-FDF7-4522-8EE7-8C262410203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2" name="Line 7">
          <a:extLst>
            <a:ext uri="{FF2B5EF4-FFF2-40B4-BE49-F238E27FC236}">
              <a16:creationId xmlns:a16="http://schemas.microsoft.com/office/drawing/2014/main" id="{EA8A453E-2639-4B0D-B112-94829FAF0DA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3" name="Line 7">
          <a:extLst>
            <a:ext uri="{FF2B5EF4-FFF2-40B4-BE49-F238E27FC236}">
              <a16:creationId xmlns:a16="http://schemas.microsoft.com/office/drawing/2014/main" id="{74F88D38-0939-428E-AE58-FEE208B6314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4" name="Line 7">
          <a:extLst>
            <a:ext uri="{FF2B5EF4-FFF2-40B4-BE49-F238E27FC236}">
              <a16:creationId xmlns:a16="http://schemas.microsoft.com/office/drawing/2014/main" id="{0A1F213E-368A-4EE5-851B-4E8DED9D557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5" name="Line 7">
          <a:extLst>
            <a:ext uri="{FF2B5EF4-FFF2-40B4-BE49-F238E27FC236}">
              <a16:creationId xmlns:a16="http://schemas.microsoft.com/office/drawing/2014/main" id="{D6CB7144-67CC-40D0-8579-9B5B499B5B6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6" name="Line 7">
          <a:extLst>
            <a:ext uri="{FF2B5EF4-FFF2-40B4-BE49-F238E27FC236}">
              <a16:creationId xmlns:a16="http://schemas.microsoft.com/office/drawing/2014/main" id="{9DDE2FCC-35EF-41F1-80A6-A34EF9E289B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7" name="Line 7">
          <a:extLst>
            <a:ext uri="{FF2B5EF4-FFF2-40B4-BE49-F238E27FC236}">
              <a16:creationId xmlns:a16="http://schemas.microsoft.com/office/drawing/2014/main" id="{F570449B-DE45-4C29-9B74-01E3F9EB864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8" name="Line 7">
          <a:extLst>
            <a:ext uri="{FF2B5EF4-FFF2-40B4-BE49-F238E27FC236}">
              <a16:creationId xmlns:a16="http://schemas.microsoft.com/office/drawing/2014/main" id="{48C35046-3F44-470E-8568-C0AAD1610B3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59" name="Line 7">
          <a:extLst>
            <a:ext uri="{FF2B5EF4-FFF2-40B4-BE49-F238E27FC236}">
              <a16:creationId xmlns:a16="http://schemas.microsoft.com/office/drawing/2014/main" id="{E76CD022-4AA8-4537-B3CD-FA00461BE12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0" name="Line 7">
          <a:extLst>
            <a:ext uri="{FF2B5EF4-FFF2-40B4-BE49-F238E27FC236}">
              <a16:creationId xmlns:a16="http://schemas.microsoft.com/office/drawing/2014/main" id="{3B97FC56-6680-4C09-8A35-DB6A04F9E21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1" name="Line 7">
          <a:extLst>
            <a:ext uri="{FF2B5EF4-FFF2-40B4-BE49-F238E27FC236}">
              <a16:creationId xmlns:a16="http://schemas.microsoft.com/office/drawing/2014/main" id="{3E8FB373-A3CA-4399-9593-C31CE044E4A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2" name="Line 7">
          <a:extLst>
            <a:ext uri="{FF2B5EF4-FFF2-40B4-BE49-F238E27FC236}">
              <a16:creationId xmlns:a16="http://schemas.microsoft.com/office/drawing/2014/main" id="{675AA31C-769E-4578-BF77-BB3D21DC02F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3" name="Line 7">
          <a:extLst>
            <a:ext uri="{FF2B5EF4-FFF2-40B4-BE49-F238E27FC236}">
              <a16:creationId xmlns:a16="http://schemas.microsoft.com/office/drawing/2014/main" id="{2AC2DF6B-35C6-448D-9B19-831803D969E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4" name="Line 7">
          <a:extLst>
            <a:ext uri="{FF2B5EF4-FFF2-40B4-BE49-F238E27FC236}">
              <a16:creationId xmlns:a16="http://schemas.microsoft.com/office/drawing/2014/main" id="{659EDFC0-34D4-43E1-B4AF-E8BD8E23496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5" name="Line 7">
          <a:extLst>
            <a:ext uri="{FF2B5EF4-FFF2-40B4-BE49-F238E27FC236}">
              <a16:creationId xmlns:a16="http://schemas.microsoft.com/office/drawing/2014/main" id="{D7FBD523-4F45-4F99-8EF2-2F55CB3D218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6" name="Line 7">
          <a:extLst>
            <a:ext uri="{FF2B5EF4-FFF2-40B4-BE49-F238E27FC236}">
              <a16:creationId xmlns:a16="http://schemas.microsoft.com/office/drawing/2014/main" id="{50B8B7EB-02FD-4CAF-A43C-D7C8F9BBB22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7" name="Line 7">
          <a:extLst>
            <a:ext uri="{FF2B5EF4-FFF2-40B4-BE49-F238E27FC236}">
              <a16:creationId xmlns:a16="http://schemas.microsoft.com/office/drawing/2014/main" id="{8B1565FC-9334-4EA5-A048-1E170D65FB0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8" name="Line 7">
          <a:extLst>
            <a:ext uri="{FF2B5EF4-FFF2-40B4-BE49-F238E27FC236}">
              <a16:creationId xmlns:a16="http://schemas.microsoft.com/office/drawing/2014/main" id="{9CF24320-8AF1-4A69-85BB-EFB2D49A9A5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69" name="Line 7">
          <a:extLst>
            <a:ext uri="{FF2B5EF4-FFF2-40B4-BE49-F238E27FC236}">
              <a16:creationId xmlns:a16="http://schemas.microsoft.com/office/drawing/2014/main" id="{404F410B-1F56-44C7-AA8F-6A01285208A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0" name="Line 7">
          <a:extLst>
            <a:ext uri="{FF2B5EF4-FFF2-40B4-BE49-F238E27FC236}">
              <a16:creationId xmlns:a16="http://schemas.microsoft.com/office/drawing/2014/main" id="{EFFF3C4F-046B-47BC-8559-B4F38C4C2B5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1" name="Line 7">
          <a:extLst>
            <a:ext uri="{FF2B5EF4-FFF2-40B4-BE49-F238E27FC236}">
              <a16:creationId xmlns:a16="http://schemas.microsoft.com/office/drawing/2014/main" id="{5E917754-4089-4EE2-8DD6-9F901C4D932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2" name="Line 7">
          <a:extLst>
            <a:ext uri="{FF2B5EF4-FFF2-40B4-BE49-F238E27FC236}">
              <a16:creationId xmlns:a16="http://schemas.microsoft.com/office/drawing/2014/main" id="{BCE72C41-00FA-4898-96F3-1C82BC53B29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3" name="Line 7">
          <a:extLst>
            <a:ext uri="{FF2B5EF4-FFF2-40B4-BE49-F238E27FC236}">
              <a16:creationId xmlns:a16="http://schemas.microsoft.com/office/drawing/2014/main" id="{FE3C51E1-787D-40F8-B5EE-0E9814429F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4" name="Line 7">
          <a:extLst>
            <a:ext uri="{FF2B5EF4-FFF2-40B4-BE49-F238E27FC236}">
              <a16:creationId xmlns:a16="http://schemas.microsoft.com/office/drawing/2014/main" id="{042C2D90-DF56-4E06-B277-EF3B5D1ADFC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5" name="Line 7">
          <a:extLst>
            <a:ext uri="{FF2B5EF4-FFF2-40B4-BE49-F238E27FC236}">
              <a16:creationId xmlns:a16="http://schemas.microsoft.com/office/drawing/2014/main" id="{0FD3D51B-AEF9-44A2-9EBD-D14DEA0F95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6" name="Line 7">
          <a:extLst>
            <a:ext uri="{FF2B5EF4-FFF2-40B4-BE49-F238E27FC236}">
              <a16:creationId xmlns:a16="http://schemas.microsoft.com/office/drawing/2014/main" id="{C9D0C12D-1D73-4B7B-9CB1-9A48938CD9C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7" name="Line 7">
          <a:extLst>
            <a:ext uri="{FF2B5EF4-FFF2-40B4-BE49-F238E27FC236}">
              <a16:creationId xmlns:a16="http://schemas.microsoft.com/office/drawing/2014/main" id="{4350370C-CA07-4D9E-AC6A-9F40AC3ECA2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8" name="Line 7">
          <a:extLst>
            <a:ext uri="{FF2B5EF4-FFF2-40B4-BE49-F238E27FC236}">
              <a16:creationId xmlns:a16="http://schemas.microsoft.com/office/drawing/2014/main" id="{44FBFC73-7A11-4755-92C3-A8DD71DF245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79" name="Line 7">
          <a:extLst>
            <a:ext uri="{FF2B5EF4-FFF2-40B4-BE49-F238E27FC236}">
              <a16:creationId xmlns:a16="http://schemas.microsoft.com/office/drawing/2014/main" id="{90D6E165-6B3C-4810-AC3A-D84059827B8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0" name="Line 7">
          <a:extLst>
            <a:ext uri="{FF2B5EF4-FFF2-40B4-BE49-F238E27FC236}">
              <a16:creationId xmlns:a16="http://schemas.microsoft.com/office/drawing/2014/main" id="{288D5BBB-C750-48A7-B83E-C3DB9163851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1" name="Line 7">
          <a:extLst>
            <a:ext uri="{FF2B5EF4-FFF2-40B4-BE49-F238E27FC236}">
              <a16:creationId xmlns:a16="http://schemas.microsoft.com/office/drawing/2014/main" id="{F2BD1CBF-9EC8-4D44-B722-EB15954FCA5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2" name="Line 7">
          <a:extLst>
            <a:ext uri="{FF2B5EF4-FFF2-40B4-BE49-F238E27FC236}">
              <a16:creationId xmlns:a16="http://schemas.microsoft.com/office/drawing/2014/main" id="{774AB963-1382-45C4-A2C5-C3AD8F09261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3" name="Line 7">
          <a:extLst>
            <a:ext uri="{FF2B5EF4-FFF2-40B4-BE49-F238E27FC236}">
              <a16:creationId xmlns:a16="http://schemas.microsoft.com/office/drawing/2014/main" id="{28F8B51A-C0A5-46DD-9AB4-4D9B32D7E50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4" name="Line 7">
          <a:extLst>
            <a:ext uri="{FF2B5EF4-FFF2-40B4-BE49-F238E27FC236}">
              <a16:creationId xmlns:a16="http://schemas.microsoft.com/office/drawing/2014/main" id="{58EEEF3E-7500-43AA-B9D0-5971D5A4F6C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5" name="Line 7">
          <a:extLst>
            <a:ext uri="{FF2B5EF4-FFF2-40B4-BE49-F238E27FC236}">
              <a16:creationId xmlns:a16="http://schemas.microsoft.com/office/drawing/2014/main" id="{8D6F186C-897C-4C26-8AB8-827E113C62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6" name="Line 7">
          <a:extLst>
            <a:ext uri="{FF2B5EF4-FFF2-40B4-BE49-F238E27FC236}">
              <a16:creationId xmlns:a16="http://schemas.microsoft.com/office/drawing/2014/main" id="{09F41827-5235-49EE-AF5F-AE612585409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7" name="Line 7">
          <a:extLst>
            <a:ext uri="{FF2B5EF4-FFF2-40B4-BE49-F238E27FC236}">
              <a16:creationId xmlns:a16="http://schemas.microsoft.com/office/drawing/2014/main" id="{BFEC5491-0D67-4DA9-8952-FA86CDBD9D3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8" name="Line 7">
          <a:extLst>
            <a:ext uri="{FF2B5EF4-FFF2-40B4-BE49-F238E27FC236}">
              <a16:creationId xmlns:a16="http://schemas.microsoft.com/office/drawing/2014/main" id="{711164CE-9208-4D81-8234-9242195AE95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89" name="Line 7">
          <a:extLst>
            <a:ext uri="{FF2B5EF4-FFF2-40B4-BE49-F238E27FC236}">
              <a16:creationId xmlns:a16="http://schemas.microsoft.com/office/drawing/2014/main" id="{99FAEDBF-B238-4D1E-AF1C-274B24E5A1D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0" name="Line 7">
          <a:extLst>
            <a:ext uri="{FF2B5EF4-FFF2-40B4-BE49-F238E27FC236}">
              <a16:creationId xmlns:a16="http://schemas.microsoft.com/office/drawing/2014/main" id="{8B7419EE-B867-487B-B88E-C59D648AE65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1" name="Line 7">
          <a:extLst>
            <a:ext uri="{FF2B5EF4-FFF2-40B4-BE49-F238E27FC236}">
              <a16:creationId xmlns:a16="http://schemas.microsoft.com/office/drawing/2014/main" id="{77A17C2E-D854-464B-A366-783C2B81BA1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2" name="Line 7">
          <a:extLst>
            <a:ext uri="{FF2B5EF4-FFF2-40B4-BE49-F238E27FC236}">
              <a16:creationId xmlns:a16="http://schemas.microsoft.com/office/drawing/2014/main" id="{D71E3DD1-9EFE-438E-8B4D-F6109760601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3" name="Line 7">
          <a:extLst>
            <a:ext uri="{FF2B5EF4-FFF2-40B4-BE49-F238E27FC236}">
              <a16:creationId xmlns:a16="http://schemas.microsoft.com/office/drawing/2014/main" id="{3D6C7EDC-9541-46C2-8292-670FB326118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4" name="Line 7">
          <a:extLst>
            <a:ext uri="{FF2B5EF4-FFF2-40B4-BE49-F238E27FC236}">
              <a16:creationId xmlns:a16="http://schemas.microsoft.com/office/drawing/2014/main" id="{95FEC5DF-1782-444A-887F-0452D03034A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5" name="Line 7">
          <a:extLst>
            <a:ext uri="{FF2B5EF4-FFF2-40B4-BE49-F238E27FC236}">
              <a16:creationId xmlns:a16="http://schemas.microsoft.com/office/drawing/2014/main" id="{ED4CFB92-5E74-4CFE-B1EA-ADAEAEC00B1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6" name="Line 7">
          <a:extLst>
            <a:ext uri="{FF2B5EF4-FFF2-40B4-BE49-F238E27FC236}">
              <a16:creationId xmlns:a16="http://schemas.microsoft.com/office/drawing/2014/main" id="{E911E038-27BA-42AC-B47D-5C77DB0CEE9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7" name="Line 7">
          <a:extLst>
            <a:ext uri="{FF2B5EF4-FFF2-40B4-BE49-F238E27FC236}">
              <a16:creationId xmlns:a16="http://schemas.microsoft.com/office/drawing/2014/main" id="{6792F423-A534-4887-BD34-18CB92ED718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8" name="Line 7">
          <a:extLst>
            <a:ext uri="{FF2B5EF4-FFF2-40B4-BE49-F238E27FC236}">
              <a16:creationId xmlns:a16="http://schemas.microsoft.com/office/drawing/2014/main" id="{61D4F91C-63EB-4786-8BB3-9A2484CAABB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699" name="Line 7">
          <a:extLst>
            <a:ext uri="{FF2B5EF4-FFF2-40B4-BE49-F238E27FC236}">
              <a16:creationId xmlns:a16="http://schemas.microsoft.com/office/drawing/2014/main" id="{E71088D4-9C68-4878-9E05-80D289AD8B3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0" name="Line 7">
          <a:extLst>
            <a:ext uri="{FF2B5EF4-FFF2-40B4-BE49-F238E27FC236}">
              <a16:creationId xmlns:a16="http://schemas.microsoft.com/office/drawing/2014/main" id="{2ECB5E98-49A6-43B2-95AD-2E61061FBB8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1" name="Line 7">
          <a:extLst>
            <a:ext uri="{FF2B5EF4-FFF2-40B4-BE49-F238E27FC236}">
              <a16:creationId xmlns:a16="http://schemas.microsoft.com/office/drawing/2014/main" id="{0F4C6064-8A08-4AD3-B46D-0844D71DB69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2" name="Line 7">
          <a:extLst>
            <a:ext uri="{FF2B5EF4-FFF2-40B4-BE49-F238E27FC236}">
              <a16:creationId xmlns:a16="http://schemas.microsoft.com/office/drawing/2014/main" id="{0981136A-F4B2-4562-BAE7-26539F42D40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3" name="Line 7">
          <a:extLst>
            <a:ext uri="{FF2B5EF4-FFF2-40B4-BE49-F238E27FC236}">
              <a16:creationId xmlns:a16="http://schemas.microsoft.com/office/drawing/2014/main" id="{CB6D6785-A253-4E96-900A-FA68D09A208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4" name="Line 7">
          <a:extLst>
            <a:ext uri="{FF2B5EF4-FFF2-40B4-BE49-F238E27FC236}">
              <a16:creationId xmlns:a16="http://schemas.microsoft.com/office/drawing/2014/main" id="{18FAC120-5050-494B-BA95-27934C42B17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5" name="Line 7">
          <a:extLst>
            <a:ext uri="{FF2B5EF4-FFF2-40B4-BE49-F238E27FC236}">
              <a16:creationId xmlns:a16="http://schemas.microsoft.com/office/drawing/2014/main" id="{ED70FD6A-3015-46CF-9BD9-AE41D64DBEF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6" name="Line 7">
          <a:extLst>
            <a:ext uri="{FF2B5EF4-FFF2-40B4-BE49-F238E27FC236}">
              <a16:creationId xmlns:a16="http://schemas.microsoft.com/office/drawing/2014/main" id="{806A13CB-1543-4F76-A405-60726D179FD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7" name="Line 7">
          <a:extLst>
            <a:ext uri="{FF2B5EF4-FFF2-40B4-BE49-F238E27FC236}">
              <a16:creationId xmlns:a16="http://schemas.microsoft.com/office/drawing/2014/main" id="{C0718127-B490-4EE2-89A1-4FC528069E3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8" name="Line 7">
          <a:extLst>
            <a:ext uri="{FF2B5EF4-FFF2-40B4-BE49-F238E27FC236}">
              <a16:creationId xmlns:a16="http://schemas.microsoft.com/office/drawing/2014/main" id="{D6B9FA1F-2F69-4333-B34F-AB795FA7F55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09" name="Line 7">
          <a:extLst>
            <a:ext uri="{FF2B5EF4-FFF2-40B4-BE49-F238E27FC236}">
              <a16:creationId xmlns:a16="http://schemas.microsoft.com/office/drawing/2014/main" id="{EA7A1C60-C6E7-4435-9AA3-9FE4FF60447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0" name="Line 7">
          <a:extLst>
            <a:ext uri="{FF2B5EF4-FFF2-40B4-BE49-F238E27FC236}">
              <a16:creationId xmlns:a16="http://schemas.microsoft.com/office/drawing/2014/main" id="{53ABCF5B-CDFD-4E26-A3A5-D0049CDACC4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1" name="Line 7">
          <a:extLst>
            <a:ext uri="{FF2B5EF4-FFF2-40B4-BE49-F238E27FC236}">
              <a16:creationId xmlns:a16="http://schemas.microsoft.com/office/drawing/2014/main" id="{3A7660B6-3F11-43D2-A338-56923A2B9B9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2" name="Line 7">
          <a:extLst>
            <a:ext uri="{FF2B5EF4-FFF2-40B4-BE49-F238E27FC236}">
              <a16:creationId xmlns:a16="http://schemas.microsoft.com/office/drawing/2014/main" id="{96AB5CAE-E579-4C9A-822E-B8B5F4618FD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3" name="Line 7">
          <a:extLst>
            <a:ext uri="{FF2B5EF4-FFF2-40B4-BE49-F238E27FC236}">
              <a16:creationId xmlns:a16="http://schemas.microsoft.com/office/drawing/2014/main" id="{6961135F-DCA0-4385-8A81-0E5FA402A8B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4" name="Line 7">
          <a:extLst>
            <a:ext uri="{FF2B5EF4-FFF2-40B4-BE49-F238E27FC236}">
              <a16:creationId xmlns:a16="http://schemas.microsoft.com/office/drawing/2014/main" id="{32024734-209E-4940-8DD8-7537903A76BB}"/>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5" name="Line 7">
          <a:extLst>
            <a:ext uri="{FF2B5EF4-FFF2-40B4-BE49-F238E27FC236}">
              <a16:creationId xmlns:a16="http://schemas.microsoft.com/office/drawing/2014/main" id="{D12C053A-E6F3-4089-993F-A089A3EA1E8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6" name="Line 7">
          <a:extLst>
            <a:ext uri="{FF2B5EF4-FFF2-40B4-BE49-F238E27FC236}">
              <a16:creationId xmlns:a16="http://schemas.microsoft.com/office/drawing/2014/main" id="{F90B3BB4-7D12-4208-8853-92B4A1D748A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7" name="Line 7">
          <a:extLst>
            <a:ext uri="{FF2B5EF4-FFF2-40B4-BE49-F238E27FC236}">
              <a16:creationId xmlns:a16="http://schemas.microsoft.com/office/drawing/2014/main" id="{BDF54329-0996-4FCB-B204-FA308C3E7CD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8" name="Line 7">
          <a:extLst>
            <a:ext uri="{FF2B5EF4-FFF2-40B4-BE49-F238E27FC236}">
              <a16:creationId xmlns:a16="http://schemas.microsoft.com/office/drawing/2014/main" id="{801397E0-3D99-4F3B-A7E8-56195B61B26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19" name="Line 7">
          <a:extLst>
            <a:ext uri="{FF2B5EF4-FFF2-40B4-BE49-F238E27FC236}">
              <a16:creationId xmlns:a16="http://schemas.microsoft.com/office/drawing/2014/main" id="{20BB5050-B377-4110-8FAD-D154A8DCC8E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0" name="Line 7">
          <a:extLst>
            <a:ext uri="{FF2B5EF4-FFF2-40B4-BE49-F238E27FC236}">
              <a16:creationId xmlns:a16="http://schemas.microsoft.com/office/drawing/2014/main" id="{1F60893B-8CEA-4473-BC31-975D16B60BD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1" name="Line 7">
          <a:extLst>
            <a:ext uri="{FF2B5EF4-FFF2-40B4-BE49-F238E27FC236}">
              <a16:creationId xmlns:a16="http://schemas.microsoft.com/office/drawing/2014/main" id="{D6FC5941-C348-449E-9DDB-EA64BA65E35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2" name="Line 7">
          <a:extLst>
            <a:ext uri="{FF2B5EF4-FFF2-40B4-BE49-F238E27FC236}">
              <a16:creationId xmlns:a16="http://schemas.microsoft.com/office/drawing/2014/main" id="{F11B77A6-03BA-4AF0-8156-B6A60121AF0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3" name="Line 7">
          <a:extLst>
            <a:ext uri="{FF2B5EF4-FFF2-40B4-BE49-F238E27FC236}">
              <a16:creationId xmlns:a16="http://schemas.microsoft.com/office/drawing/2014/main" id="{AFA1BE5E-EA2E-439E-8AFD-193080E8C7BE}"/>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4" name="Line 7">
          <a:extLst>
            <a:ext uri="{FF2B5EF4-FFF2-40B4-BE49-F238E27FC236}">
              <a16:creationId xmlns:a16="http://schemas.microsoft.com/office/drawing/2014/main" id="{26F37966-2E26-47EB-BED5-11F6638E84DA}"/>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5" name="Line 7">
          <a:extLst>
            <a:ext uri="{FF2B5EF4-FFF2-40B4-BE49-F238E27FC236}">
              <a16:creationId xmlns:a16="http://schemas.microsoft.com/office/drawing/2014/main" id="{A657B48D-C7A1-4DE7-A7CE-9B70F08FA158}"/>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6" name="Line 7">
          <a:extLst>
            <a:ext uri="{FF2B5EF4-FFF2-40B4-BE49-F238E27FC236}">
              <a16:creationId xmlns:a16="http://schemas.microsoft.com/office/drawing/2014/main" id="{8C7F5DAD-1D81-4B73-A2B5-339CDDFC251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7" name="Line 7">
          <a:extLst>
            <a:ext uri="{FF2B5EF4-FFF2-40B4-BE49-F238E27FC236}">
              <a16:creationId xmlns:a16="http://schemas.microsoft.com/office/drawing/2014/main" id="{08CFC2A5-5D98-4B43-B0DA-246BA901217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8" name="Line 7">
          <a:extLst>
            <a:ext uri="{FF2B5EF4-FFF2-40B4-BE49-F238E27FC236}">
              <a16:creationId xmlns:a16="http://schemas.microsoft.com/office/drawing/2014/main" id="{BBDBB9B1-3498-46EF-AFD2-9261E2E222B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29" name="Line 7">
          <a:extLst>
            <a:ext uri="{FF2B5EF4-FFF2-40B4-BE49-F238E27FC236}">
              <a16:creationId xmlns:a16="http://schemas.microsoft.com/office/drawing/2014/main" id="{79D1F2C3-59B1-4382-BEC4-D9496C6B0DB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0" name="Line 7">
          <a:extLst>
            <a:ext uri="{FF2B5EF4-FFF2-40B4-BE49-F238E27FC236}">
              <a16:creationId xmlns:a16="http://schemas.microsoft.com/office/drawing/2014/main" id="{731C9CCB-8B73-4BE4-A8A4-A2819E0F405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1" name="Line 7">
          <a:extLst>
            <a:ext uri="{FF2B5EF4-FFF2-40B4-BE49-F238E27FC236}">
              <a16:creationId xmlns:a16="http://schemas.microsoft.com/office/drawing/2014/main" id="{B71D2A23-7292-43F7-817D-758FF88AFC2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2" name="Line 7">
          <a:extLst>
            <a:ext uri="{FF2B5EF4-FFF2-40B4-BE49-F238E27FC236}">
              <a16:creationId xmlns:a16="http://schemas.microsoft.com/office/drawing/2014/main" id="{0621C5A4-5B8A-4909-8198-404C4E1B1D8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3" name="Line 7">
          <a:extLst>
            <a:ext uri="{FF2B5EF4-FFF2-40B4-BE49-F238E27FC236}">
              <a16:creationId xmlns:a16="http://schemas.microsoft.com/office/drawing/2014/main" id="{68F7B0B0-5622-4AFC-B467-BEE5C99D29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4" name="Line 7">
          <a:extLst>
            <a:ext uri="{FF2B5EF4-FFF2-40B4-BE49-F238E27FC236}">
              <a16:creationId xmlns:a16="http://schemas.microsoft.com/office/drawing/2014/main" id="{6AA6E2D0-C0CA-4F6E-BC91-36E92C3EB8D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5" name="Line 7">
          <a:extLst>
            <a:ext uri="{FF2B5EF4-FFF2-40B4-BE49-F238E27FC236}">
              <a16:creationId xmlns:a16="http://schemas.microsoft.com/office/drawing/2014/main" id="{2F9D8224-DF7B-49EB-B789-6EAA6B14829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6" name="Line 7">
          <a:extLst>
            <a:ext uri="{FF2B5EF4-FFF2-40B4-BE49-F238E27FC236}">
              <a16:creationId xmlns:a16="http://schemas.microsoft.com/office/drawing/2014/main" id="{44FE2883-C29D-4085-8AED-A07543D37C05}"/>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7" name="Line 7">
          <a:extLst>
            <a:ext uri="{FF2B5EF4-FFF2-40B4-BE49-F238E27FC236}">
              <a16:creationId xmlns:a16="http://schemas.microsoft.com/office/drawing/2014/main" id="{63E4B085-AFD2-455D-A2DF-8FE549D4B6F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8" name="Line 7">
          <a:extLst>
            <a:ext uri="{FF2B5EF4-FFF2-40B4-BE49-F238E27FC236}">
              <a16:creationId xmlns:a16="http://schemas.microsoft.com/office/drawing/2014/main" id="{F3693559-60FE-4247-98A8-D8307B63887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39" name="Line 7">
          <a:extLst>
            <a:ext uri="{FF2B5EF4-FFF2-40B4-BE49-F238E27FC236}">
              <a16:creationId xmlns:a16="http://schemas.microsoft.com/office/drawing/2014/main" id="{830F1171-2A9F-4ADB-9390-8B7095187FF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0" name="Line 7">
          <a:extLst>
            <a:ext uri="{FF2B5EF4-FFF2-40B4-BE49-F238E27FC236}">
              <a16:creationId xmlns:a16="http://schemas.microsoft.com/office/drawing/2014/main" id="{FEB3EE28-D8EE-4B12-89AD-EEC496306D8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1" name="Line 7">
          <a:extLst>
            <a:ext uri="{FF2B5EF4-FFF2-40B4-BE49-F238E27FC236}">
              <a16:creationId xmlns:a16="http://schemas.microsoft.com/office/drawing/2014/main" id="{B8D9E42F-E8AA-4880-AF51-08E7D125F36D}"/>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2" name="Line 7">
          <a:extLst>
            <a:ext uri="{FF2B5EF4-FFF2-40B4-BE49-F238E27FC236}">
              <a16:creationId xmlns:a16="http://schemas.microsoft.com/office/drawing/2014/main" id="{22AFAF5E-97B0-413E-AE35-94FAACF97881}"/>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3" name="Line 7">
          <a:extLst>
            <a:ext uri="{FF2B5EF4-FFF2-40B4-BE49-F238E27FC236}">
              <a16:creationId xmlns:a16="http://schemas.microsoft.com/office/drawing/2014/main" id="{05260436-275E-426D-8437-6313F7305AB2}"/>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4" name="Line 7">
          <a:extLst>
            <a:ext uri="{FF2B5EF4-FFF2-40B4-BE49-F238E27FC236}">
              <a16:creationId xmlns:a16="http://schemas.microsoft.com/office/drawing/2014/main" id="{E3598298-B4D6-4E7B-B26C-72B3B6E6D9E6}"/>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5" name="Line 7">
          <a:extLst>
            <a:ext uri="{FF2B5EF4-FFF2-40B4-BE49-F238E27FC236}">
              <a16:creationId xmlns:a16="http://schemas.microsoft.com/office/drawing/2014/main" id="{E5C05DFD-E8CE-43AB-BECF-DBF6ACA21FF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6" name="Line 7">
          <a:extLst>
            <a:ext uri="{FF2B5EF4-FFF2-40B4-BE49-F238E27FC236}">
              <a16:creationId xmlns:a16="http://schemas.microsoft.com/office/drawing/2014/main" id="{AEE9F8BE-427D-437A-B99B-1A6B8090B4D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7" name="Line 7">
          <a:extLst>
            <a:ext uri="{FF2B5EF4-FFF2-40B4-BE49-F238E27FC236}">
              <a16:creationId xmlns:a16="http://schemas.microsoft.com/office/drawing/2014/main" id="{3E2045F6-0B57-42FE-B9CD-FB2549CC6224}"/>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8" name="Line 7">
          <a:extLst>
            <a:ext uri="{FF2B5EF4-FFF2-40B4-BE49-F238E27FC236}">
              <a16:creationId xmlns:a16="http://schemas.microsoft.com/office/drawing/2014/main" id="{BAF7EB11-52AD-4A25-8D86-B6EE0EFD7510}"/>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49" name="Line 7">
          <a:extLst>
            <a:ext uri="{FF2B5EF4-FFF2-40B4-BE49-F238E27FC236}">
              <a16:creationId xmlns:a16="http://schemas.microsoft.com/office/drawing/2014/main" id="{E7366F47-95C8-425F-859C-D62497F0F2E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0" name="Line 7">
          <a:extLst>
            <a:ext uri="{FF2B5EF4-FFF2-40B4-BE49-F238E27FC236}">
              <a16:creationId xmlns:a16="http://schemas.microsoft.com/office/drawing/2014/main" id="{51080BCC-D3B6-471F-AD72-3B6A7F0BD3B3}"/>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1" name="Line 7">
          <a:extLst>
            <a:ext uri="{FF2B5EF4-FFF2-40B4-BE49-F238E27FC236}">
              <a16:creationId xmlns:a16="http://schemas.microsoft.com/office/drawing/2014/main" id="{A691A060-BFF6-4EDD-A835-9C4493F738EC}"/>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2" name="Line 7">
          <a:extLst>
            <a:ext uri="{FF2B5EF4-FFF2-40B4-BE49-F238E27FC236}">
              <a16:creationId xmlns:a16="http://schemas.microsoft.com/office/drawing/2014/main" id="{D060C579-1FA4-4AA9-A3F8-D6B727D4FE49}"/>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3" name="Line 7">
          <a:extLst>
            <a:ext uri="{FF2B5EF4-FFF2-40B4-BE49-F238E27FC236}">
              <a16:creationId xmlns:a16="http://schemas.microsoft.com/office/drawing/2014/main" id="{27E116F3-B8B8-483A-BE46-59F64ACEC57F}"/>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182</xdr:row>
      <xdr:rowOff>0</xdr:rowOff>
    </xdr:from>
    <xdr:to>
      <xdr:col>1</xdr:col>
      <xdr:colOff>323850</xdr:colOff>
      <xdr:row>182</xdr:row>
      <xdr:rowOff>0</xdr:rowOff>
    </xdr:to>
    <xdr:sp macro="" textlink="">
      <xdr:nvSpPr>
        <xdr:cNvPr id="4754" name="Line 7">
          <a:extLst>
            <a:ext uri="{FF2B5EF4-FFF2-40B4-BE49-F238E27FC236}">
              <a16:creationId xmlns:a16="http://schemas.microsoft.com/office/drawing/2014/main" id="{03A4DAED-455F-4BC0-A84F-699BCD94F617}"/>
            </a:ext>
          </a:extLst>
        </xdr:cNvPr>
        <xdr:cNvSpPr>
          <a:spLocks noChangeShapeType="1"/>
        </xdr:cNvSpPr>
      </xdr:nvSpPr>
      <xdr:spPr bwMode="auto">
        <a:xfrm>
          <a:off x="419100" y="3138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755" name="Line 7">
          <a:extLst>
            <a:ext uri="{FF2B5EF4-FFF2-40B4-BE49-F238E27FC236}">
              <a16:creationId xmlns:a16="http://schemas.microsoft.com/office/drawing/2014/main" id="{FC6E3D25-388C-44D6-8E51-B79AED8774B7}"/>
            </a:ext>
          </a:extLst>
        </xdr:cNvPr>
        <xdr:cNvSpPr>
          <a:spLocks noChangeShapeType="1"/>
        </xdr:cNvSpPr>
      </xdr:nvSpPr>
      <xdr:spPr bwMode="auto">
        <a:xfrm>
          <a:off x="419100" y="3278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189</xdr:row>
      <xdr:rowOff>0</xdr:rowOff>
    </xdr:from>
    <xdr:to>
      <xdr:col>1</xdr:col>
      <xdr:colOff>323850</xdr:colOff>
      <xdr:row>189</xdr:row>
      <xdr:rowOff>0</xdr:rowOff>
    </xdr:to>
    <xdr:sp macro="" textlink="">
      <xdr:nvSpPr>
        <xdr:cNvPr id="4756" name="Line 7">
          <a:extLst>
            <a:ext uri="{FF2B5EF4-FFF2-40B4-BE49-F238E27FC236}">
              <a16:creationId xmlns:a16="http://schemas.microsoft.com/office/drawing/2014/main" id="{6E72D40E-3BB1-4B97-9E1B-C83E9B78CF8D}"/>
            </a:ext>
          </a:extLst>
        </xdr:cNvPr>
        <xdr:cNvSpPr>
          <a:spLocks noChangeShapeType="1"/>
        </xdr:cNvSpPr>
      </xdr:nvSpPr>
      <xdr:spPr bwMode="auto">
        <a:xfrm>
          <a:off x="419100" y="32785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7" name="Line 7">
          <a:extLst>
            <a:ext uri="{FF2B5EF4-FFF2-40B4-BE49-F238E27FC236}">
              <a16:creationId xmlns:a16="http://schemas.microsoft.com/office/drawing/2014/main" id="{4E81F487-AAC4-4DEA-A35F-DDEFCA424B0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8" name="Line 7">
          <a:extLst>
            <a:ext uri="{FF2B5EF4-FFF2-40B4-BE49-F238E27FC236}">
              <a16:creationId xmlns:a16="http://schemas.microsoft.com/office/drawing/2014/main" id="{B9AA6496-FBC1-4837-88D3-66FA842C931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59" name="Line 7">
          <a:extLst>
            <a:ext uri="{FF2B5EF4-FFF2-40B4-BE49-F238E27FC236}">
              <a16:creationId xmlns:a16="http://schemas.microsoft.com/office/drawing/2014/main" id="{A0853D5D-7C2B-469A-AC42-7B096017023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0" name="Line 7">
          <a:extLst>
            <a:ext uri="{FF2B5EF4-FFF2-40B4-BE49-F238E27FC236}">
              <a16:creationId xmlns:a16="http://schemas.microsoft.com/office/drawing/2014/main" id="{D2E431CA-9F43-4C2C-A7A4-FA7D12F1476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1" name="Line 7">
          <a:extLst>
            <a:ext uri="{FF2B5EF4-FFF2-40B4-BE49-F238E27FC236}">
              <a16:creationId xmlns:a16="http://schemas.microsoft.com/office/drawing/2014/main" id="{08FAC08F-1370-41C3-A96B-6766FB107F8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2" name="Line 7">
          <a:extLst>
            <a:ext uri="{FF2B5EF4-FFF2-40B4-BE49-F238E27FC236}">
              <a16:creationId xmlns:a16="http://schemas.microsoft.com/office/drawing/2014/main" id="{12B35A97-AEFF-4678-BAD6-101AEC25716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3" name="Line 7">
          <a:extLst>
            <a:ext uri="{FF2B5EF4-FFF2-40B4-BE49-F238E27FC236}">
              <a16:creationId xmlns:a16="http://schemas.microsoft.com/office/drawing/2014/main" id="{E8B05E3B-1672-42AB-B944-AE451B19C74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4" name="Line 7">
          <a:extLst>
            <a:ext uri="{FF2B5EF4-FFF2-40B4-BE49-F238E27FC236}">
              <a16:creationId xmlns:a16="http://schemas.microsoft.com/office/drawing/2014/main" id="{9B57BB78-A311-4F3E-8FFC-C4B9A2C6D5F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5" name="Line 7">
          <a:extLst>
            <a:ext uri="{FF2B5EF4-FFF2-40B4-BE49-F238E27FC236}">
              <a16:creationId xmlns:a16="http://schemas.microsoft.com/office/drawing/2014/main" id="{814E4B43-4711-4494-A1EB-BD19A5DEB9B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6" name="Line 7">
          <a:extLst>
            <a:ext uri="{FF2B5EF4-FFF2-40B4-BE49-F238E27FC236}">
              <a16:creationId xmlns:a16="http://schemas.microsoft.com/office/drawing/2014/main" id="{94B59E35-20CB-41B2-B00D-87DDB6240FE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7" name="Line 7">
          <a:extLst>
            <a:ext uri="{FF2B5EF4-FFF2-40B4-BE49-F238E27FC236}">
              <a16:creationId xmlns:a16="http://schemas.microsoft.com/office/drawing/2014/main" id="{92B97A89-B769-49E8-95F8-733083CE54C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8" name="Line 7">
          <a:extLst>
            <a:ext uri="{FF2B5EF4-FFF2-40B4-BE49-F238E27FC236}">
              <a16:creationId xmlns:a16="http://schemas.microsoft.com/office/drawing/2014/main" id="{955D4BDC-4658-4205-8DE9-A4662C86547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69" name="Line 7">
          <a:extLst>
            <a:ext uri="{FF2B5EF4-FFF2-40B4-BE49-F238E27FC236}">
              <a16:creationId xmlns:a16="http://schemas.microsoft.com/office/drawing/2014/main" id="{96C5EF03-1E98-4A26-B7AF-F544869C599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0" name="Line 7">
          <a:extLst>
            <a:ext uri="{FF2B5EF4-FFF2-40B4-BE49-F238E27FC236}">
              <a16:creationId xmlns:a16="http://schemas.microsoft.com/office/drawing/2014/main" id="{48DB01F2-8CF8-4D94-A670-2EBE3A1F8FE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1" name="Line 7">
          <a:extLst>
            <a:ext uri="{FF2B5EF4-FFF2-40B4-BE49-F238E27FC236}">
              <a16:creationId xmlns:a16="http://schemas.microsoft.com/office/drawing/2014/main" id="{0644E71A-D656-4EE8-8B6B-19E9AE01265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2" name="Line 7">
          <a:extLst>
            <a:ext uri="{FF2B5EF4-FFF2-40B4-BE49-F238E27FC236}">
              <a16:creationId xmlns:a16="http://schemas.microsoft.com/office/drawing/2014/main" id="{0D2441A3-785C-462C-B602-C9649BFF19A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3" name="Line 7">
          <a:extLst>
            <a:ext uri="{FF2B5EF4-FFF2-40B4-BE49-F238E27FC236}">
              <a16:creationId xmlns:a16="http://schemas.microsoft.com/office/drawing/2014/main" id="{B32EB8E2-ADA1-4EA5-A073-0A446E97156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4" name="Line 7">
          <a:extLst>
            <a:ext uri="{FF2B5EF4-FFF2-40B4-BE49-F238E27FC236}">
              <a16:creationId xmlns:a16="http://schemas.microsoft.com/office/drawing/2014/main" id="{009061E2-EAF7-4495-B5C9-A73C1351AFA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5" name="Line 7">
          <a:extLst>
            <a:ext uri="{FF2B5EF4-FFF2-40B4-BE49-F238E27FC236}">
              <a16:creationId xmlns:a16="http://schemas.microsoft.com/office/drawing/2014/main" id="{7204949E-5214-43B1-A254-B707E50B7BB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6" name="Line 7">
          <a:extLst>
            <a:ext uri="{FF2B5EF4-FFF2-40B4-BE49-F238E27FC236}">
              <a16:creationId xmlns:a16="http://schemas.microsoft.com/office/drawing/2014/main" id="{82234D80-584B-47E7-9DA2-821A25BB148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7" name="Line 7">
          <a:extLst>
            <a:ext uri="{FF2B5EF4-FFF2-40B4-BE49-F238E27FC236}">
              <a16:creationId xmlns:a16="http://schemas.microsoft.com/office/drawing/2014/main" id="{70E087D9-A7DE-46B3-B7D5-0FCB2847336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8" name="Line 7">
          <a:extLst>
            <a:ext uri="{FF2B5EF4-FFF2-40B4-BE49-F238E27FC236}">
              <a16:creationId xmlns:a16="http://schemas.microsoft.com/office/drawing/2014/main" id="{0274A475-BE67-4438-ABB5-8C654F1B7E2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79" name="Line 7">
          <a:extLst>
            <a:ext uri="{FF2B5EF4-FFF2-40B4-BE49-F238E27FC236}">
              <a16:creationId xmlns:a16="http://schemas.microsoft.com/office/drawing/2014/main" id="{8E5ED8C7-FD8C-4721-9B78-DB04065D941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0" name="Line 7">
          <a:extLst>
            <a:ext uri="{FF2B5EF4-FFF2-40B4-BE49-F238E27FC236}">
              <a16:creationId xmlns:a16="http://schemas.microsoft.com/office/drawing/2014/main" id="{C6A6242F-D79E-4FE8-9420-DFC9D95CD22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1" name="Line 7">
          <a:extLst>
            <a:ext uri="{FF2B5EF4-FFF2-40B4-BE49-F238E27FC236}">
              <a16:creationId xmlns:a16="http://schemas.microsoft.com/office/drawing/2014/main" id="{D4A98549-BE9A-4810-B4E4-C56DD4D28E3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2" name="Line 7">
          <a:extLst>
            <a:ext uri="{FF2B5EF4-FFF2-40B4-BE49-F238E27FC236}">
              <a16:creationId xmlns:a16="http://schemas.microsoft.com/office/drawing/2014/main" id="{610DCF1B-442D-47FF-89D8-D5898EC31C6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3" name="Line 7">
          <a:extLst>
            <a:ext uri="{FF2B5EF4-FFF2-40B4-BE49-F238E27FC236}">
              <a16:creationId xmlns:a16="http://schemas.microsoft.com/office/drawing/2014/main" id="{CFEFFA14-A17F-4ECD-BDBC-0683F5F5024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4" name="Line 7">
          <a:extLst>
            <a:ext uri="{FF2B5EF4-FFF2-40B4-BE49-F238E27FC236}">
              <a16:creationId xmlns:a16="http://schemas.microsoft.com/office/drawing/2014/main" id="{15BC8582-F8D0-42CA-8EB2-1E5DEF7F0A4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5" name="Line 7">
          <a:extLst>
            <a:ext uri="{FF2B5EF4-FFF2-40B4-BE49-F238E27FC236}">
              <a16:creationId xmlns:a16="http://schemas.microsoft.com/office/drawing/2014/main" id="{C436D6AB-1E08-4D96-AC6E-09A2D7CC34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6" name="Line 7">
          <a:extLst>
            <a:ext uri="{FF2B5EF4-FFF2-40B4-BE49-F238E27FC236}">
              <a16:creationId xmlns:a16="http://schemas.microsoft.com/office/drawing/2014/main" id="{32087700-2AF9-47C0-83AC-A0F8874A5CE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7" name="Line 7">
          <a:extLst>
            <a:ext uri="{FF2B5EF4-FFF2-40B4-BE49-F238E27FC236}">
              <a16:creationId xmlns:a16="http://schemas.microsoft.com/office/drawing/2014/main" id="{5BF620F0-71FB-431B-9517-3423C085381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8" name="Line 7">
          <a:extLst>
            <a:ext uri="{FF2B5EF4-FFF2-40B4-BE49-F238E27FC236}">
              <a16:creationId xmlns:a16="http://schemas.microsoft.com/office/drawing/2014/main" id="{40F934FB-9E9F-46BB-9D70-F4F8222229A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89" name="Line 7">
          <a:extLst>
            <a:ext uri="{FF2B5EF4-FFF2-40B4-BE49-F238E27FC236}">
              <a16:creationId xmlns:a16="http://schemas.microsoft.com/office/drawing/2014/main" id="{77C65089-02B4-44A6-BD99-237DAA6356B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0" name="Line 7">
          <a:extLst>
            <a:ext uri="{FF2B5EF4-FFF2-40B4-BE49-F238E27FC236}">
              <a16:creationId xmlns:a16="http://schemas.microsoft.com/office/drawing/2014/main" id="{300C2735-3439-4F2E-855F-94CCD941D03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1" name="Line 7">
          <a:extLst>
            <a:ext uri="{FF2B5EF4-FFF2-40B4-BE49-F238E27FC236}">
              <a16:creationId xmlns:a16="http://schemas.microsoft.com/office/drawing/2014/main" id="{E923A963-8A72-47FF-8D34-D28DF295B6B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2" name="Line 7">
          <a:extLst>
            <a:ext uri="{FF2B5EF4-FFF2-40B4-BE49-F238E27FC236}">
              <a16:creationId xmlns:a16="http://schemas.microsoft.com/office/drawing/2014/main" id="{58E560EE-3CF5-47EB-A475-495B43FD64E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3" name="Line 7">
          <a:extLst>
            <a:ext uri="{FF2B5EF4-FFF2-40B4-BE49-F238E27FC236}">
              <a16:creationId xmlns:a16="http://schemas.microsoft.com/office/drawing/2014/main" id="{708704CD-13D7-4593-BC55-DB71A02DDB5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4" name="Line 7">
          <a:extLst>
            <a:ext uri="{FF2B5EF4-FFF2-40B4-BE49-F238E27FC236}">
              <a16:creationId xmlns:a16="http://schemas.microsoft.com/office/drawing/2014/main" id="{C0446893-09A2-464A-9C8C-B6F6A2BE0B5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5" name="Line 7">
          <a:extLst>
            <a:ext uri="{FF2B5EF4-FFF2-40B4-BE49-F238E27FC236}">
              <a16:creationId xmlns:a16="http://schemas.microsoft.com/office/drawing/2014/main" id="{66993066-E12E-44F3-8072-B319D8BA2A1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6" name="Line 7">
          <a:extLst>
            <a:ext uri="{FF2B5EF4-FFF2-40B4-BE49-F238E27FC236}">
              <a16:creationId xmlns:a16="http://schemas.microsoft.com/office/drawing/2014/main" id="{6E2B61B5-3844-4967-8181-97F442BE3DA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7" name="Line 7">
          <a:extLst>
            <a:ext uri="{FF2B5EF4-FFF2-40B4-BE49-F238E27FC236}">
              <a16:creationId xmlns:a16="http://schemas.microsoft.com/office/drawing/2014/main" id="{9753E090-9E75-4CE4-B7DB-1739594DAE6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8" name="Line 7">
          <a:extLst>
            <a:ext uri="{FF2B5EF4-FFF2-40B4-BE49-F238E27FC236}">
              <a16:creationId xmlns:a16="http://schemas.microsoft.com/office/drawing/2014/main" id="{913BD47D-0D2F-4933-B5C8-9199293932F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799" name="Line 7">
          <a:extLst>
            <a:ext uri="{FF2B5EF4-FFF2-40B4-BE49-F238E27FC236}">
              <a16:creationId xmlns:a16="http://schemas.microsoft.com/office/drawing/2014/main" id="{3899A82D-5A07-4DCA-A1C3-596793B9A5C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0" name="Line 7">
          <a:extLst>
            <a:ext uri="{FF2B5EF4-FFF2-40B4-BE49-F238E27FC236}">
              <a16:creationId xmlns:a16="http://schemas.microsoft.com/office/drawing/2014/main" id="{B5279947-C9C9-4C02-B063-589B185C6F31}"/>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1" name="Line 7">
          <a:extLst>
            <a:ext uri="{FF2B5EF4-FFF2-40B4-BE49-F238E27FC236}">
              <a16:creationId xmlns:a16="http://schemas.microsoft.com/office/drawing/2014/main" id="{2AC5E704-C189-493E-8700-C7FC1F14157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2" name="Line 7">
          <a:extLst>
            <a:ext uri="{FF2B5EF4-FFF2-40B4-BE49-F238E27FC236}">
              <a16:creationId xmlns:a16="http://schemas.microsoft.com/office/drawing/2014/main" id="{7300CFB1-2ECC-43F6-A270-ABE6146B4F3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3" name="Line 7">
          <a:extLst>
            <a:ext uri="{FF2B5EF4-FFF2-40B4-BE49-F238E27FC236}">
              <a16:creationId xmlns:a16="http://schemas.microsoft.com/office/drawing/2014/main" id="{3FE33C9E-276D-48B3-8F5E-AC50D9712CA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4" name="Line 7">
          <a:extLst>
            <a:ext uri="{FF2B5EF4-FFF2-40B4-BE49-F238E27FC236}">
              <a16:creationId xmlns:a16="http://schemas.microsoft.com/office/drawing/2014/main" id="{CE71307A-BDF0-44FE-8143-C39C809B1F4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5" name="Line 7">
          <a:extLst>
            <a:ext uri="{FF2B5EF4-FFF2-40B4-BE49-F238E27FC236}">
              <a16:creationId xmlns:a16="http://schemas.microsoft.com/office/drawing/2014/main" id="{A7D603AB-FFF2-4C1F-9A4F-604ADD78FBC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6" name="Line 7">
          <a:extLst>
            <a:ext uri="{FF2B5EF4-FFF2-40B4-BE49-F238E27FC236}">
              <a16:creationId xmlns:a16="http://schemas.microsoft.com/office/drawing/2014/main" id="{5DE0D111-11C7-44BF-B439-4E3276A3CF4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7" name="Line 7">
          <a:extLst>
            <a:ext uri="{FF2B5EF4-FFF2-40B4-BE49-F238E27FC236}">
              <a16:creationId xmlns:a16="http://schemas.microsoft.com/office/drawing/2014/main" id="{25F5C61F-787B-4435-A6F1-22D5A168E01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8" name="Line 7">
          <a:extLst>
            <a:ext uri="{FF2B5EF4-FFF2-40B4-BE49-F238E27FC236}">
              <a16:creationId xmlns:a16="http://schemas.microsoft.com/office/drawing/2014/main" id="{137CE69A-D92F-449C-8A8A-F60F2153AC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09" name="Line 7">
          <a:extLst>
            <a:ext uri="{FF2B5EF4-FFF2-40B4-BE49-F238E27FC236}">
              <a16:creationId xmlns:a16="http://schemas.microsoft.com/office/drawing/2014/main" id="{209CD4B4-3366-4DDE-B69D-00EC25DDC61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0" name="Line 7">
          <a:extLst>
            <a:ext uri="{FF2B5EF4-FFF2-40B4-BE49-F238E27FC236}">
              <a16:creationId xmlns:a16="http://schemas.microsoft.com/office/drawing/2014/main" id="{4740326D-BBF7-447F-A535-7C0341E4450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1" name="Line 7">
          <a:extLst>
            <a:ext uri="{FF2B5EF4-FFF2-40B4-BE49-F238E27FC236}">
              <a16:creationId xmlns:a16="http://schemas.microsoft.com/office/drawing/2014/main" id="{CCCCBA48-517A-4AAF-BD45-80F0862B123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2" name="Line 7">
          <a:extLst>
            <a:ext uri="{FF2B5EF4-FFF2-40B4-BE49-F238E27FC236}">
              <a16:creationId xmlns:a16="http://schemas.microsoft.com/office/drawing/2014/main" id="{CDB7DBAE-28A2-4979-BE6E-122EFCC1E8E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3" name="Line 7">
          <a:extLst>
            <a:ext uri="{FF2B5EF4-FFF2-40B4-BE49-F238E27FC236}">
              <a16:creationId xmlns:a16="http://schemas.microsoft.com/office/drawing/2014/main" id="{9479783E-BA44-4B6D-B21F-44B6687BA90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4" name="Line 7">
          <a:extLst>
            <a:ext uri="{FF2B5EF4-FFF2-40B4-BE49-F238E27FC236}">
              <a16:creationId xmlns:a16="http://schemas.microsoft.com/office/drawing/2014/main" id="{CCB84F9F-7D52-4DB5-A0FF-075E0606D81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5" name="Line 7">
          <a:extLst>
            <a:ext uri="{FF2B5EF4-FFF2-40B4-BE49-F238E27FC236}">
              <a16:creationId xmlns:a16="http://schemas.microsoft.com/office/drawing/2014/main" id="{B7FE3749-5EE4-4065-8097-652ABB5D84B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6" name="Line 7">
          <a:extLst>
            <a:ext uri="{FF2B5EF4-FFF2-40B4-BE49-F238E27FC236}">
              <a16:creationId xmlns:a16="http://schemas.microsoft.com/office/drawing/2014/main" id="{477DE7AE-FD0A-4081-9710-CD576FD547F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7" name="Line 7">
          <a:extLst>
            <a:ext uri="{FF2B5EF4-FFF2-40B4-BE49-F238E27FC236}">
              <a16:creationId xmlns:a16="http://schemas.microsoft.com/office/drawing/2014/main" id="{2280D526-CF5C-4887-BA50-C95BC52EB9F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8" name="Line 7">
          <a:extLst>
            <a:ext uri="{FF2B5EF4-FFF2-40B4-BE49-F238E27FC236}">
              <a16:creationId xmlns:a16="http://schemas.microsoft.com/office/drawing/2014/main" id="{4DF1CF8A-CA63-40A2-8501-E4E1CDE4AFB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19" name="Line 7">
          <a:extLst>
            <a:ext uri="{FF2B5EF4-FFF2-40B4-BE49-F238E27FC236}">
              <a16:creationId xmlns:a16="http://schemas.microsoft.com/office/drawing/2014/main" id="{DF419A26-94C0-4444-912F-556C9391EBB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0" name="Line 7">
          <a:extLst>
            <a:ext uri="{FF2B5EF4-FFF2-40B4-BE49-F238E27FC236}">
              <a16:creationId xmlns:a16="http://schemas.microsoft.com/office/drawing/2014/main" id="{1ADB2D62-A0A0-425C-A6A6-B68E4B7D0D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1" name="Line 7">
          <a:extLst>
            <a:ext uri="{FF2B5EF4-FFF2-40B4-BE49-F238E27FC236}">
              <a16:creationId xmlns:a16="http://schemas.microsoft.com/office/drawing/2014/main" id="{9EFA9B1D-FE5C-47CD-935E-7ECDEFB8934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2" name="Line 7">
          <a:extLst>
            <a:ext uri="{FF2B5EF4-FFF2-40B4-BE49-F238E27FC236}">
              <a16:creationId xmlns:a16="http://schemas.microsoft.com/office/drawing/2014/main" id="{C1E0E830-055E-4A5F-97D8-E09E4769A91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3" name="Line 7">
          <a:extLst>
            <a:ext uri="{FF2B5EF4-FFF2-40B4-BE49-F238E27FC236}">
              <a16:creationId xmlns:a16="http://schemas.microsoft.com/office/drawing/2014/main" id="{4DFFE91A-729B-49CD-8DE2-AB175B9F0B8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4" name="Line 7">
          <a:extLst>
            <a:ext uri="{FF2B5EF4-FFF2-40B4-BE49-F238E27FC236}">
              <a16:creationId xmlns:a16="http://schemas.microsoft.com/office/drawing/2014/main" id="{E7445430-0328-4C82-94EE-CA6DF380FB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5" name="Line 7">
          <a:extLst>
            <a:ext uri="{FF2B5EF4-FFF2-40B4-BE49-F238E27FC236}">
              <a16:creationId xmlns:a16="http://schemas.microsoft.com/office/drawing/2014/main" id="{8BA5AA14-D49C-4AB7-A458-0F361B077C0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6" name="Line 7">
          <a:extLst>
            <a:ext uri="{FF2B5EF4-FFF2-40B4-BE49-F238E27FC236}">
              <a16:creationId xmlns:a16="http://schemas.microsoft.com/office/drawing/2014/main" id="{DF456D13-F1D5-45BF-99AF-73F524EA143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7" name="Line 7">
          <a:extLst>
            <a:ext uri="{FF2B5EF4-FFF2-40B4-BE49-F238E27FC236}">
              <a16:creationId xmlns:a16="http://schemas.microsoft.com/office/drawing/2014/main" id="{D8552077-70B2-406E-B3CC-780F812FDB7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8" name="Line 7">
          <a:extLst>
            <a:ext uri="{FF2B5EF4-FFF2-40B4-BE49-F238E27FC236}">
              <a16:creationId xmlns:a16="http://schemas.microsoft.com/office/drawing/2014/main" id="{1F9E59F8-616F-4A46-8544-8A10B78FB5D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29" name="Line 7">
          <a:extLst>
            <a:ext uri="{FF2B5EF4-FFF2-40B4-BE49-F238E27FC236}">
              <a16:creationId xmlns:a16="http://schemas.microsoft.com/office/drawing/2014/main" id="{6CF2A578-F184-4AC1-B603-C2A06C37158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0" name="Line 7">
          <a:extLst>
            <a:ext uri="{FF2B5EF4-FFF2-40B4-BE49-F238E27FC236}">
              <a16:creationId xmlns:a16="http://schemas.microsoft.com/office/drawing/2014/main" id="{9E9753F0-5701-4C81-AC1B-89483C99A0D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1" name="Line 7">
          <a:extLst>
            <a:ext uri="{FF2B5EF4-FFF2-40B4-BE49-F238E27FC236}">
              <a16:creationId xmlns:a16="http://schemas.microsoft.com/office/drawing/2014/main" id="{68D74C92-ECF2-4168-8586-B7C553F857D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2" name="Line 7">
          <a:extLst>
            <a:ext uri="{FF2B5EF4-FFF2-40B4-BE49-F238E27FC236}">
              <a16:creationId xmlns:a16="http://schemas.microsoft.com/office/drawing/2014/main" id="{79894EBA-B0E9-47A7-9E02-9FF8DC4FCE6F}"/>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3" name="Line 7">
          <a:extLst>
            <a:ext uri="{FF2B5EF4-FFF2-40B4-BE49-F238E27FC236}">
              <a16:creationId xmlns:a16="http://schemas.microsoft.com/office/drawing/2014/main" id="{408E30B6-52B4-471F-B53C-C7B7AFDA513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4" name="Line 7">
          <a:extLst>
            <a:ext uri="{FF2B5EF4-FFF2-40B4-BE49-F238E27FC236}">
              <a16:creationId xmlns:a16="http://schemas.microsoft.com/office/drawing/2014/main" id="{4D32E5B8-7A3B-4726-95AD-8E3CDA0493EE}"/>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5" name="Line 7">
          <a:extLst>
            <a:ext uri="{FF2B5EF4-FFF2-40B4-BE49-F238E27FC236}">
              <a16:creationId xmlns:a16="http://schemas.microsoft.com/office/drawing/2014/main" id="{251E9935-7125-4D1A-9B52-797CCA181FC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6" name="Line 7">
          <a:extLst>
            <a:ext uri="{FF2B5EF4-FFF2-40B4-BE49-F238E27FC236}">
              <a16:creationId xmlns:a16="http://schemas.microsoft.com/office/drawing/2014/main" id="{F51769C8-93E5-45CE-AE97-3FD093E073F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7" name="Line 7">
          <a:extLst>
            <a:ext uri="{FF2B5EF4-FFF2-40B4-BE49-F238E27FC236}">
              <a16:creationId xmlns:a16="http://schemas.microsoft.com/office/drawing/2014/main" id="{F53EF05C-2940-435D-B0F9-D420F2DC1B2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8" name="Line 7">
          <a:extLst>
            <a:ext uri="{FF2B5EF4-FFF2-40B4-BE49-F238E27FC236}">
              <a16:creationId xmlns:a16="http://schemas.microsoft.com/office/drawing/2014/main" id="{E4426D96-E811-4C14-A458-75AB6AC3E63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39" name="Line 7">
          <a:extLst>
            <a:ext uri="{FF2B5EF4-FFF2-40B4-BE49-F238E27FC236}">
              <a16:creationId xmlns:a16="http://schemas.microsoft.com/office/drawing/2014/main" id="{FECF8488-0D0B-4CBE-A2A0-0A14425FF1C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0" name="Line 7">
          <a:extLst>
            <a:ext uri="{FF2B5EF4-FFF2-40B4-BE49-F238E27FC236}">
              <a16:creationId xmlns:a16="http://schemas.microsoft.com/office/drawing/2014/main" id="{62DE4E7C-8884-478C-AE82-89F09528949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1" name="Line 7">
          <a:extLst>
            <a:ext uri="{FF2B5EF4-FFF2-40B4-BE49-F238E27FC236}">
              <a16:creationId xmlns:a16="http://schemas.microsoft.com/office/drawing/2014/main" id="{B918DF0F-8520-4345-973E-8A7335BA8B9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2" name="Line 7">
          <a:extLst>
            <a:ext uri="{FF2B5EF4-FFF2-40B4-BE49-F238E27FC236}">
              <a16:creationId xmlns:a16="http://schemas.microsoft.com/office/drawing/2014/main" id="{6567A9C6-80E8-4AF2-87F8-A738A71DD4D0}"/>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3" name="Line 7">
          <a:extLst>
            <a:ext uri="{FF2B5EF4-FFF2-40B4-BE49-F238E27FC236}">
              <a16:creationId xmlns:a16="http://schemas.microsoft.com/office/drawing/2014/main" id="{79B74E51-C1D8-4564-BE97-9F2717326CB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4" name="Line 7">
          <a:extLst>
            <a:ext uri="{FF2B5EF4-FFF2-40B4-BE49-F238E27FC236}">
              <a16:creationId xmlns:a16="http://schemas.microsoft.com/office/drawing/2014/main" id="{66DD39E5-D529-40CB-A4F4-718451B71E1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5" name="Line 7">
          <a:extLst>
            <a:ext uri="{FF2B5EF4-FFF2-40B4-BE49-F238E27FC236}">
              <a16:creationId xmlns:a16="http://schemas.microsoft.com/office/drawing/2014/main" id="{5642AF8D-5A59-4533-AB3B-4806D91B880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6" name="Line 7">
          <a:extLst>
            <a:ext uri="{FF2B5EF4-FFF2-40B4-BE49-F238E27FC236}">
              <a16:creationId xmlns:a16="http://schemas.microsoft.com/office/drawing/2014/main" id="{A9C06491-7526-47A0-82B8-4610942C2E4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7" name="Line 7">
          <a:extLst>
            <a:ext uri="{FF2B5EF4-FFF2-40B4-BE49-F238E27FC236}">
              <a16:creationId xmlns:a16="http://schemas.microsoft.com/office/drawing/2014/main" id="{C826705E-C3F3-4E55-B8D8-8FE240929084}"/>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8" name="Line 7">
          <a:extLst>
            <a:ext uri="{FF2B5EF4-FFF2-40B4-BE49-F238E27FC236}">
              <a16:creationId xmlns:a16="http://schemas.microsoft.com/office/drawing/2014/main" id="{25158BD2-C8F4-48A1-ABFD-64797FAADED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49" name="Line 7">
          <a:extLst>
            <a:ext uri="{FF2B5EF4-FFF2-40B4-BE49-F238E27FC236}">
              <a16:creationId xmlns:a16="http://schemas.microsoft.com/office/drawing/2014/main" id="{A00ED299-DAB4-47E0-BED8-00E2349E357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0" name="Line 7">
          <a:extLst>
            <a:ext uri="{FF2B5EF4-FFF2-40B4-BE49-F238E27FC236}">
              <a16:creationId xmlns:a16="http://schemas.microsoft.com/office/drawing/2014/main" id="{DA2B6D4A-10FA-43FF-85D2-0CDA555F9048}"/>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1" name="Line 7">
          <a:extLst>
            <a:ext uri="{FF2B5EF4-FFF2-40B4-BE49-F238E27FC236}">
              <a16:creationId xmlns:a16="http://schemas.microsoft.com/office/drawing/2014/main" id="{BFB6E5F4-840E-42CB-B956-5DB82E57C6B3}"/>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2" name="Line 7">
          <a:extLst>
            <a:ext uri="{FF2B5EF4-FFF2-40B4-BE49-F238E27FC236}">
              <a16:creationId xmlns:a16="http://schemas.microsoft.com/office/drawing/2014/main" id="{51CB6CD5-D8F8-4FEE-9B18-AAAFD4DACA32}"/>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3" name="Line 7">
          <a:extLst>
            <a:ext uri="{FF2B5EF4-FFF2-40B4-BE49-F238E27FC236}">
              <a16:creationId xmlns:a16="http://schemas.microsoft.com/office/drawing/2014/main" id="{88A1AA7E-5405-4ED5-9BC2-37EB700ABBA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4" name="Line 7">
          <a:extLst>
            <a:ext uri="{FF2B5EF4-FFF2-40B4-BE49-F238E27FC236}">
              <a16:creationId xmlns:a16="http://schemas.microsoft.com/office/drawing/2014/main" id="{06FB77C1-9177-4D80-8AEA-3BB63C5BDFC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5" name="Line 7">
          <a:extLst>
            <a:ext uri="{FF2B5EF4-FFF2-40B4-BE49-F238E27FC236}">
              <a16:creationId xmlns:a16="http://schemas.microsoft.com/office/drawing/2014/main" id="{F1AF525D-FDA2-4208-8403-F1CDD840C05D}"/>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6" name="Line 7">
          <a:extLst>
            <a:ext uri="{FF2B5EF4-FFF2-40B4-BE49-F238E27FC236}">
              <a16:creationId xmlns:a16="http://schemas.microsoft.com/office/drawing/2014/main" id="{9C684BCA-40B9-4A61-8C1F-25B8B2B6B95B}"/>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7" name="Line 7">
          <a:extLst>
            <a:ext uri="{FF2B5EF4-FFF2-40B4-BE49-F238E27FC236}">
              <a16:creationId xmlns:a16="http://schemas.microsoft.com/office/drawing/2014/main" id="{0654268F-EA49-4AFD-A044-8D67B7A87A75}"/>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8" name="Line 7">
          <a:extLst>
            <a:ext uri="{FF2B5EF4-FFF2-40B4-BE49-F238E27FC236}">
              <a16:creationId xmlns:a16="http://schemas.microsoft.com/office/drawing/2014/main" id="{98000B84-D1EB-4B6B-8ABB-EF039D765E5A}"/>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59" name="Line 7">
          <a:extLst>
            <a:ext uri="{FF2B5EF4-FFF2-40B4-BE49-F238E27FC236}">
              <a16:creationId xmlns:a16="http://schemas.microsoft.com/office/drawing/2014/main" id="{ACC2915D-63FD-4A19-8370-E54F71EF2211}"/>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0" name="Line 7">
          <a:extLst>
            <a:ext uri="{FF2B5EF4-FFF2-40B4-BE49-F238E27FC236}">
              <a16:creationId xmlns:a16="http://schemas.microsoft.com/office/drawing/2014/main" id="{8F3B2924-D435-45C9-92BD-8D586203C47C}"/>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1" name="Line 7">
          <a:extLst>
            <a:ext uri="{FF2B5EF4-FFF2-40B4-BE49-F238E27FC236}">
              <a16:creationId xmlns:a16="http://schemas.microsoft.com/office/drawing/2014/main" id="{F9C5AD2E-E865-49B2-8F60-0B67F0700637}"/>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2" name="Line 7">
          <a:extLst>
            <a:ext uri="{FF2B5EF4-FFF2-40B4-BE49-F238E27FC236}">
              <a16:creationId xmlns:a16="http://schemas.microsoft.com/office/drawing/2014/main" id="{20DF8865-AE6B-4C68-8A5C-257101697BF6}"/>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190</xdr:row>
      <xdr:rowOff>0</xdr:rowOff>
    </xdr:from>
    <xdr:to>
      <xdr:col>1</xdr:col>
      <xdr:colOff>323850</xdr:colOff>
      <xdr:row>190</xdr:row>
      <xdr:rowOff>0</xdr:rowOff>
    </xdr:to>
    <xdr:sp macro="" textlink="">
      <xdr:nvSpPr>
        <xdr:cNvPr id="4863" name="Line 7">
          <a:extLst>
            <a:ext uri="{FF2B5EF4-FFF2-40B4-BE49-F238E27FC236}">
              <a16:creationId xmlns:a16="http://schemas.microsoft.com/office/drawing/2014/main" id="{5DACF4B3-7287-491E-9D7C-10565D1B2319}"/>
            </a:ext>
          </a:extLst>
        </xdr:cNvPr>
        <xdr:cNvSpPr>
          <a:spLocks noChangeShapeType="1"/>
        </xdr:cNvSpPr>
      </xdr:nvSpPr>
      <xdr:spPr bwMode="auto">
        <a:xfrm>
          <a:off x="419100" y="3298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864" name="Line 7">
          <a:extLst>
            <a:ext uri="{FF2B5EF4-FFF2-40B4-BE49-F238E27FC236}">
              <a16:creationId xmlns:a16="http://schemas.microsoft.com/office/drawing/2014/main" id="{8DF9A7DD-AD9B-4E33-935B-B43046CBD6E5}"/>
            </a:ext>
          </a:extLst>
        </xdr:cNvPr>
        <xdr:cNvSpPr>
          <a:spLocks noChangeShapeType="1"/>
        </xdr:cNvSpPr>
      </xdr:nvSpPr>
      <xdr:spPr bwMode="auto">
        <a:xfrm>
          <a:off x="419100" y="3438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223</xdr:row>
      <xdr:rowOff>0</xdr:rowOff>
    </xdr:from>
    <xdr:to>
      <xdr:col>1</xdr:col>
      <xdr:colOff>323850</xdr:colOff>
      <xdr:row>223</xdr:row>
      <xdr:rowOff>0</xdr:rowOff>
    </xdr:to>
    <xdr:sp macro="" textlink="">
      <xdr:nvSpPr>
        <xdr:cNvPr id="4865" name="Line 7">
          <a:extLst>
            <a:ext uri="{FF2B5EF4-FFF2-40B4-BE49-F238E27FC236}">
              <a16:creationId xmlns:a16="http://schemas.microsoft.com/office/drawing/2014/main" id="{2FA38297-BE99-432F-9D33-3D80ABB9EAA0}"/>
            </a:ext>
          </a:extLst>
        </xdr:cNvPr>
        <xdr:cNvSpPr>
          <a:spLocks noChangeShapeType="1"/>
        </xdr:cNvSpPr>
      </xdr:nvSpPr>
      <xdr:spPr bwMode="auto">
        <a:xfrm>
          <a:off x="419100" y="3438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6" name="Line 7">
          <a:extLst>
            <a:ext uri="{FF2B5EF4-FFF2-40B4-BE49-F238E27FC236}">
              <a16:creationId xmlns:a16="http://schemas.microsoft.com/office/drawing/2014/main" id="{1413AAED-CD0D-4762-B2B4-AA985DB4219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7" name="Line 7">
          <a:extLst>
            <a:ext uri="{FF2B5EF4-FFF2-40B4-BE49-F238E27FC236}">
              <a16:creationId xmlns:a16="http://schemas.microsoft.com/office/drawing/2014/main" id="{64E565D1-7039-46B7-BF5B-B32FD3AFC8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8" name="Line 7">
          <a:extLst>
            <a:ext uri="{FF2B5EF4-FFF2-40B4-BE49-F238E27FC236}">
              <a16:creationId xmlns:a16="http://schemas.microsoft.com/office/drawing/2014/main" id="{DBAAE8DD-7654-4CFB-882C-028E18B53AF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69" name="Line 7">
          <a:extLst>
            <a:ext uri="{FF2B5EF4-FFF2-40B4-BE49-F238E27FC236}">
              <a16:creationId xmlns:a16="http://schemas.microsoft.com/office/drawing/2014/main" id="{C932D73C-17EE-4259-9A2E-6BE8569894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0" name="Line 7">
          <a:extLst>
            <a:ext uri="{FF2B5EF4-FFF2-40B4-BE49-F238E27FC236}">
              <a16:creationId xmlns:a16="http://schemas.microsoft.com/office/drawing/2014/main" id="{E1EB46AD-2C6B-48BE-B578-8000C997FBD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1" name="Line 7">
          <a:extLst>
            <a:ext uri="{FF2B5EF4-FFF2-40B4-BE49-F238E27FC236}">
              <a16:creationId xmlns:a16="http://schemas.microsoft.com/office/drawing/2014/main" id="{E555D209-90BB-4543-90ED-CDCCD1B6BFC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2" name="Line 7">
          <a:extLst>
            <a:ext uri="{FF2B5EF4-FFF2-40B4-BE49-F238E27FC236}">
              <a16:creationId xmlns:a16="http://schemas.microsoft.com/office/drawing/2014/main" id="{1F18248C-2386-4782-BFF4-BF29884FFF2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3" name="Line 7">
          <a:extLst>
            <a:ext uri="{FF2B5EF4-FFF2-40B4-BE49-F238E27FC236}">
              <a16:creationId xmlns:a16="http://schemas.microsoft.com/office/drawing/2014/main" id="{9EA94961-30D3-4028-A1FE-88823E25666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4" name="Line 7">
          <a:extLst>
            <a:ext uri="{FF2B5EF4-FFF2-40B4-BE49-F238E27FC236}">
              <a16:creationId xmlns:a16="http://schemas.microsoft.com/office/drawing/2014/main" id="{4C0C5D52-BEC2-4379-AEC5-65E2232F316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5" name="Line 7">
          <a:extLst>
            <a:ext uri="{FF2B5EF4-FFF2-40B4-BE49-F238E27FC236}">
              <a16:creationId xmlns:a16="http://schemas.microsoft.com/office/drawing/2014/main" id="{B185F55D-FD7B-4522-B541-5E4D25672C2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6" name="Line 7">
          <a:extLst>
            <a:ext uri="{FF2B5EF4-FFF2-40B4-BE49-F238E27FC236}">
              <a16:creationId xmlns:a16="http://schemas.microsoft.com/office/drawing/2014/main" id="{D08BD394-A041-43DE-A90E-B947B3A2B08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7" name="Line 7">
          <a:extLst>
            <a:ext uri="{FF2B5EF4-FFF2-40B4-BE49-F238E27FC236}">
              <a16:creationId xmlns:a16="http://schemas.microsoft.com/office/drawing/2014/main" id="{C8572D8B-9AB7-4C2D-AD1F-CF5716F94BA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8" name="Line 7">
          <a:extLst>
            <a:ext uri="{FF2B5EF4-FFF2-40B4-BE49-F238E27FC236}">
              <a16:creationId xmlns:a16="http://schemas.microsoft.com/office/drawing/2014/main" id="{6AB561A0-44D4-42D4-8633-92115A0ACBA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79" name="Line 7">
          <a:extLst>
            <a:ext uri="{FF2B5EF4-FFF2-40B4-BE49-F238E27FC236}">
              <a16:creationId xmlns:a16="http://schemas.microsoft.com/office/drawing/2014/main" id="{282F9A5E-BADB-428B-A2F6-EBF71DE6221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0" name="Line 7">
          <a:extLst>
            <a:ext uri="{FF2B5EF4-FFF2-40B4-BE49-F238E27FC236}">
              <a16:creationId xmlns:a16="http://schemas.microsoft.com/office/drawing/2014/main" id="{EAA2B64A-16AB-41C7-B2F3-EEE6DDEBBFE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1" name="Line 7">
          <a:extLst>
            <a:ext uri="{FF2B5EF4-FFF2-40B4-BE49-F238E27FC236}">
              <a16:creationId xmlns:a16="http://schemas.microsoft.com/office/drawing/2014/main" id="{D475BCB7-8032-45F9-BCB6-C4B6BCA683E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2" name="Line 7">
          <a:extLst>
            <a:ext uri="{FF2B5EF4-FFF2-40B4-BE49-F238E27FC236}">
              <a16:creationId xmlns:a16="http://schemas.microsoft.com/office/drawing/2014/main" id="{D4D2045E-695A-4A5D-8FC3-0A0D8C359D9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3" name="Line 7">
          <a:extLst>
            <a:ext uri="{FF2B5EF4-FFF2-40B4-BE49-F238E27FC236}">
              <a16:creationId xmlns:a16="http://schemas.microsoft.com/office/drawing/2014/main" id="{A5C906B4-D8D3-469E-8F2F-D59F8AA4A14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4" name="Line 7">
          <a:extLst>
            <a:ext uri="{FF2B5EF4-FFF2-40B4-BE49-F238E27FC236}">
              <a16:creationId xmlns:a16="http://schemas.microsoft.com/office/drawing/2014/main" id="{81CBC055-7122-4A30-9DD7-BD973B2EA2A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5" name="Line 7">
          <a:extLst>
            <a:ext uri="{FF2B5EF4-FFF2-40B4-BE49-F238E27FC236}">
              <a16:creationId xmlns:a16="http://schemas.microsoft.com/office/drawing/2014/main" id="{84AD5E29-DA11-4DD1-BF7C-139134B625A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6" name="Line 7">
          <a:extLst>
            <a:ext uri="{FF2B5EF4-FFF2-40B4-BE49-F238E27FC236}">
              <a16:creationId xmlns:a16="http://schemas.microsoft.com/office/drawing/2014/main" id="{7EFC88E2-E0DA-492D-B306-6F114D27753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7" name="Line 7">
          <a:extLst>
            <a:ext uri="{FF2B5EF4-FFF2-40B4-BE49-F238E27FC236}">
              <a16:creationId xmlns:a16="http://schemas.microsoft.com/office/drawing/2014/main" id="{097F30D6-FF1C-4107-8D91-5EB662BC0AD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8" name="Line 7">
          <a:extLst>
            <a:ext uri="{FF2B5EF4-FFF2-40B4-BE49-F238E27FC236}">
              <a16:creationId xmlns:a16="http://schemas.microsoft.com/office/drawing/2014/main" id="{A57C67D8-6CCE-4C73-8C13-7DEC570E923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89" name="Line 7">
          <a:extLst>
            <a:ext uri="{FF2B5EF4-FFF2-40B4-BE49-F238E27FC236}">
              <a16:creationId xmlns:a16="http://schemas.microsoft.com/office/drawing/2014/main" id="{C1CBAAA1-64F7-4FA8-BC2E-F614CF77CD3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0" name="Line 7">
          <a:extLst>
            <a:ext uri="{FF2B5EF4-FFF2-40B4-BE49-F238E27FC236}">
              <a16:creationId xmlns:a16="http://schemas.microsoft.com/office/drawing/2014/main" id="{F865D5B0-CC60-4F4A-92B0-3A59A84D167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1" name="Line 7">
          <a:extLst>
            <a:ext uri="{FF2B5EF4-FFF2-40B4-BE49-F238E27FC236}">
              <a16:creationId xmlns:a16="http://schemas.microsoft.com/office/drawing/2014/main" id="{0BC9BD1B-0065-4D58-8E58-F3D6664A2FB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2" name="Line 7">
          <a:extLst>
            <a:ext uri="{FF2B5EF4-FFF2-40B4-BE49-F238E27FC236}">
              <a16:creationId xmlns:a16="http://schemas.microsoft.com/office/drawing/2014/main" id="{8018DC3B-0E18-4A87-BEF1-EF928828379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3" name="Line 7">
          <a:extLst>
            <a:ext uri="{FF2B5EF4-FFF2-40B4-BE49-F238E27FC236}">
              <a16:creationId xmlns:a16="http://schemas.microsoft.com/office/drawing/2014/main" id="{42511D42-0ECD-4935-8D64-479D3CBDF77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4" name="Line 7">
          <a:extLst>
            <a:ext uri="{FF2B5EF4-FFF2-40B4-BE49-F238E27FC236}">
              <a16:creationId xmlns:a16="http://schemas.microsoft.com/office/drawing/2014/main" id="{0862CA1B-26C1-4212-9BEF-0F9B3604D68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5" name="Line 7">
          <a:extLst>
            <a:ext uri="{FF2B5EF4-FFF2-40B4-BE49-F238E27FC236}">
              <a16:creationId xmlns:a16="http://schemas.microsoft.com/office/drawing/2014/main" id="{C3D86C48-43C7-4398-9525-A31786FFB8B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6" name="Line 7">
          <a:extLst>
            <a:ext uri="{FF2B5EF4-FFF2-40B4-BE49-F238E27FC236}">
              <a16:creationId xmlns:a16="http://schemas.microsoft.com/office/drawing/2014/main" id="{D4B98308-FFDD-4CE1-A5D2-9F523765A99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7" name="Line 7">
          <a:extLst>
            <a:ext uri="{FF2B5EF4-FFF2-40B4-BE49-F238E27FC236}">
              <a16:creationId xmlns:a16="http://schemas.microsoft.com/office/drawing/2014/main" id="{4DA57766-38D5-4746-94A5-B3BF156DAD6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8" name="Line 7">
          <a:extLst>
            <a:ext uri="{FF2B5EF4-FFF2-40B4-BE49-F238E27FC236}">
              <a16:creationId xmlns:a16="http://schemas.microsoft.com/office/drawing/2014/main" id="{88203BE3-6CD3-4B1C-BB6A-C41B900157D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899" name="Line 7">
          <a:extLst>
            <a:ext uri="{FF2B5EF4-FFF2-40B4-BE49-F238E27FC236}">
              <a16:creationId xmlns:a16="http://schemas.microsoft.com/office/drawing/2014/main" id="{B59DF45F-5F25-4677-A013-A96217E8DAC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0" name="Line 7">
          <a:extLst>
            <a:ext uri="{FF2B5EF4-FFF2-40B4-BE49-F238E27FC236}">
              <a16:creationId xmlns:a16="http://schemas.microsoft.com/office/drawing/2014/main" id="{54B85F67-FA00-4D44-8995-160C6834ECA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1" name="Line 7">
          <a:extLst>
            <a:ext uri="{FF2B5EF4-FFF2-40B4-BE49-F238E27FC236}">
              <a16:creationId xmlns:a16="http://schemas.microsoft.com/office/drawing/2014/main" id="{3EDC5213-526A-41BB-AFA3-8FFF0FE352D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2" name="Line 7">
          <a:extLst>
            <a:ext uri="{FF2B5EF4-FFF2-40B4-BE49-F238E27FC236}">
              <a16:creationId xmlns:a16="http://schemas.microsoft.com/office/drawing/2014/main" id="{653D892D-A8DC-4D32-B53C-B342C832A32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3" name="Line 7">
          <a:extLst>
            <a:ext uri="{FF2B5EF4-FFF2-40B4-BE49-F238E27FC236}">
              <a16:creationId xmlns:a16="http://schemas.microsoft.com/office/drawing/2014/main" id="{32CBBDDB-31BD-4C2D-A2D3-E55FAF00EDC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4" name="Line 7">
          <a:extLst>
            <a:ext uri="{FF2B5EF4-FFF2-40B4-BE49-F238E27FC236}">
              <a16:creationId xmlns:a16="http://schemas.microsoft.com/office/drawing/2014/main" id="{3FD54FDF-5FE9-47C5-B429-E27526169A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5" name="Line 7">
          <a:extLst>
            <a:ext uri="{FF2B5EF4-FFF2-40B4-BE49-F238E27FC236}">
              <a16:creationId xmlns:a16="http://schemas.microsoft.com/office/drawing/2014/main" id="{4B8E6177-84E3-4FB4-8ABD-26275E4E75C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6" name="Line 7">
          <a:extLst>
            <a:ext uri="{FF2B5EF4-FFF2-40B4-BE49-F238E27FC236}">
              <a16:creationId xmlns:a16="http://schemas.microsoft.com/office/drawing/2014/main" id="{E94A2D2D-6BB6-4046-961B-6F8F0343D2F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7" name="Line 7">
          <a:extLst>
            <a:ext uri="{FF2B5EF4-FFF2-40B4-BE49-F238E27FC236}">
              <a16:creationId xmlns:a16="http://schemas.microsoft.com/office/drawing/2014/main" id="{13CAABD8-86D1-4D3D-AAAB-3BDF06E01D2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8" name="Line 7">
          <a:extLst>
            <a:ext uri="{FF2B5EF4-FFF2-40B4-BE49-F238E27FC236}">
              <a16:creationId xmlns:a16="http://schemas.microsoft.com/office/drawing/2014/main" id="{E3BA77CC-50D5-4799-824E-0C104EAD93F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09" name="Line 7">
          <a:extLst>
            <a:ext uri="{FF2B5EF4-FFF2-40B4-BE49-F238E27FC236}">
              <a16:creationId xmlns:a16="http://schemas.microsoft.com/office/drawing/2014/main" id="{51E6CF9D-79CA-4D75-8369-3976D86517E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0" name="Line 7">
          <a:extLst>
            <a:ext uri="{FF2B5EF4-FFF2-40B4-BE49-F238E27FC236}">
              <a16:creationId xmlns:a16="http://schemas.microsoft.com/office/drawing/2014/main" id="{3598C69F-BA93-45E4-9CCF-C883A82D0F8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1" name="Line 7">
          <a:extLst>
            <a:ext uri="{FF2B5EF4-FFF2-40B4-BE49-F238E27FC236}">
              <a16:creationId xmlns:a16="http://schemas.microsoft.com/office/drawing/2014/main" id="{85B332B3-1787-472A-A800-74B8A3254CD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2" name="Line 7">
          <a:extLst>
            <a:ext uri="{FF2B5EF4-FFF2-40B4-BE49-F238E27FC236}">
              <a16:creationId xmlns:a16="http://schemas.microsoft.com/office/drawing/2014/main" id="{4D600610-A3AC-431A-B1C9-3D76A6B83AA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3" name="Line 7">
          <a:extLst>
            <a:ext uri="{FF2B5EF4-FFF2-40B4-BE49-F238E27FC236}">
              <a16:creationId xmlns:a16="http://schemas.microsoft.com/office/drawing/2014/main" id="{85085023-C186-44C7-A58F-94692ADBBCA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4" name="Line 7">
          <a:extLst>
            <a:ext uri="{FF2B5EF4-FFF2-40B4-BE49-F238E27FC236}">
              <a16:creationId xmlns:a16="http://schemas.microsoft.com/office/drawing/2014/main" id="{AC4EADC6-8817-4D3D-BBE5-5F844F1C527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5" name="Line 7">
          <a:extLst>
            <a:ext uri="{FF2B5EF4-FFF2-40B4-BE49-F238E27FC236}">
              <a16:creationId xmlns:a16="http://schemas.microsoft.com/office/drawing/2014/main" id="{3E7456F4-C77D-40EB-B53A-791FF082763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6" name="Line 7">
          <a:extLst>
            <a:ext uri="{FF2B5EF4-FFF2-40B4-BE49-F238E27FC236}">
              <a16:creationId xmlns:a16="http://schemas.microsoft.com/office/drawing/2014/main" id="{5A1C8F2F-FE63-4E0E-858C-98B513E794D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7" name="Line 7">
          <a:extLst>
            <a:ext uri="{FF2B5EF4-FFF2-40B4-BE49-F238E27FC236}">
              <a16:creationId xmlns:a16="http://schemas.microsoft.com/office/drawing/2014/main" id="{AF0B313A-CA25-4958-A09B-A2187FA53F2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8" name="Line 7">
          <a:extLst>
            <a:ext uri="{FF2B5EF4-FFF2-40B4-BE49-F238E27FC236}">
              <a16:creationId xmlns:a16="http://schemas.microsoft.com/office/drawing/2014/main" id="{FEFC5253-E95F-40FD-AF2E-FE9A7C8AE2B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19" name="Line 7">
          <a:extLst>
            <a:ext uri="{FF2B5EF4-FFF2-40B4-BE49-F238E27FC236}">
              <a16:creationId xmlns:a16="http://schemas.microsoft.com/office/drawing/2014/main" id="{980BE45A-620E-41AB-A955-1BDC5942654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0" name="Line 7">
          <a:extLst>
            <a:ext uri="{FF2B5EF4-FFF2-40B4-BE49-F238E27FC236}">
              <a16:creationId xmlns:a16="http://schemas.microsoft.com/office/drawing/2014/main" id="{1A47FE1F-BED7-4086-9687-DBB5E88C4F3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1" name="Line 7">
          <a:extLst>
            <a:ext uri="{FF2B5EF4-FFF2-40B4-BE49-F238E27FC236}">
              <a16:creationId xmlns:a16="http://schemas.microsoft.com/office/drawing/2014/main" id="{E855FF36-B8B8-4798-8FD2-A9B822E7B81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2" name="Line 7">
          <a:extLst>
            <a:ext uri="{FF2B5EF4-FFF2-40B4-BE49-F238E27FC236}">
              <a16:creationId xmlns:a16="http://schemas.microsoft.com/office/drawing/2014/main" id="{C8787501-7B26-4ACD-AAE7-E941D02501E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3" name="Line 7">
          <a:extLst>
            <a:ext uri="{FF2B5EF4-FFF2-40B4-BE49-F238E27FC236}">
              <a16:creationId xmlns:a16="http://schemas.microsoft.com/office/drawing/2014/main" id="{B463E18E-C52C-49B2-A682-95EAD1364C5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4" name="Line 7">
          <a:extLst>
            <a:ext uri="{FF2B5EF4-FFF2-40B4-BE49-F238E27FC236}">
              <a16:creationId xmlns:a16="http://schemas.microsoft.com/office/drawing/2014/main" id="{5D97DE47-B57C-4A74-809B-76DFB901578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5" name="Line 7">
          <a:extLst>
            <a:ext uri="{FF2B5EF4-FFF2-40B4-BE49-F238E27FC236}">
              <a16:creationId xmlns:a16="http://schemas.microsoft.com/office/drawing/2014/main" id="{B3558EA7-71E7-4252-89F8-812B72C194C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6" name="Line 7">
          <a:extLst>
            <a:ext uri="{FF2B5EF4-FFF2-40B4-BE49-F238E27FC236}">
              <a16:creationId xmlns:a16="http://schemas.microsoft.com/office/drawing/2014/main" id="{066D77AC-6257-49E7-9A1A-1E663E66DC3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7" name="Line 7">
          <a:extLst>
            <a:ext uri="{FF2B5EF4-FFF2-40B4-BE49-F238E27FC236}">
              <a16:creationId xmlns:a16="http://schemas.microsoft.com/office/drawing/2014/main" id="{A5B23BAE-EC60-424D-9783-79C47CB254EE}"/>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8" name="Line 7">
          <a:extLst>
            <a:ext uri="{FF2B5EF4-FFF2-40B4-BE49-F238E27FC236}">
              <a16:creationId xmlns:a16="http://schemas.microsoft.com/office/drawing/2014/main" id="{13B199EE-73DA-46EB-8CC6-4F86F58183A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29" name="Line 7">
          <a:extLst>
            <a:ext uri="{FF2B5EF4-FFF2-40B4-BE49-F238E27FC236}">
              <a16:creationId xmlns:a16="http://schemas.microsoft.com/office/drawing/2014/main" id="{6375FE5C-03B3-4FC9-ADAF-3F12BB48A42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0" name="Line 7">
          <a:extLst>
            <a:ext uri="{FF2B5EF4-FFF2-40B4-BE49-F238E27FC236}">
              <a16:creationId xmlns:a16="http://schemas.microsoft.com/office/drawing/2014/main" id="{8FD793F6-104A-4423-AFCC-961AB8E67144}"/>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1" name="Line 7">
          <a:extLst>
            <a:ext uri="{FF2B5EF4-FFF2-40B4-BE49-F238E27FC236}">
              <a16:creationId xmlns:a16="http://schemas.microsoft.com/office/drawing/2014/main" id="{73C7BB2A-E7E1-442A-B804-2D1DDDB214E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2" name="Line 7">
          <a:extLst>
            <a:ext uri="{FF2B5EF4-FFF2-40B4-BE49-F238E27FC236}">
              <a16:creationId xmlns:a16="http://schemas.microsoft.com/office/drawing/2014/main" id="{1F02FC4D-1854-4F4C-A1A4-0D81D74A4BB8}"/>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3" name="Line 7">
          <a:extLst>
            <a:ext uri="{FF2B5EF4-FFF2-40B4-BE49-F238E27FC236}">
              <a16:creationId xmlns:a16="http://schemas.microsoft.com/office/drawing/2014/main" id="{71A32B88-9DCA-40E4-AC07-E5CDEA82E00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4" name="Line 7">
          <a:extLst>
            <a:ext uri="{FF2B5EF4-FFF2-40B4-BE49-F238E27FC236}">
              <a16:creationId xmlns:a16="http://schemas.microsoft.com/office/drawing/2014/main" id="{1E55A775-910A-436B-B882-D779F8863C9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5" name="Line 7">
          <a:extLst>
            <a:ext uri="{FF2B5EF4-FFF2-40B4-BE49-F238E27FC236}">
              <a16:creationId xmlns:a16="http://schemas.microsoft.com/office/drawing/2014/main" id="{8BAD75BF-2675-402E-AA81-85CB8CE6C25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6" name="Line 7">
          <a:extLst>
            <a:ext uri="{FF2B5EF4-FFF2-40B4-BE49-F238E27FC236}">
              <a16:creationId xmlns:a16="http://schemas.microsoft.com/office/drawing/2014/main" id="{D4D2C9E9-00D9-4733-BFD0-75773ED9BA5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7" name="Line 7">
          <a:extLst>
            <a:ext uri="{FF2B5EF4-FFF2-40B4-BE49-F238E27FC236}">
              <a16:creationId xmlns:a16="http://schemas.microsoft.com/office/drawing/2014/main" id="{1C269B32-E962-476A-AE63-BB716DE27DE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8" name="Line 7">
          <a:extLst>
            <a:ext uri="{FF2B5EF4-FFF2-40B4-BE49-F238E27FC236}">
              <a16:creationId xmlns:a16="http://schemas.microsoft.com/office/drawing/2014/main" id="{F4EC5E6E-7A6F-48AC-8853-41FF34611ED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39" name="Line 7">
          <a:extLst>
            <a:ext uri="{FF2B5EF4-FFF2-40B4-BE49-F238E27FC236}">
              <a16:creationId xmlns:a16="http://schemas.microsoft.com/office/drawing/2014/main" id="{691E4155-19D2-462A-B5B0-6296BA70426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0" name="Line 7">
          <a:extLst>
            <a:ext uri="{FF2B5EF4-FFF2-40B4-BE49-F238E27FC236}">
              <a16:creationId xmlns:a16="http://schemas.microsoft.com/office/drawing/2014/main" id="{EA921A1E-F389-428E-B4BA-D977012AC74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1" name="Line 7">
          <a:extLst>
            <a:ext uri="{FF2B5EF4-FFF2-40B4-BE49-F238E27FC236}">
              <a16:creationId xmlns:a16="http://schemas.microsoft.com/office/drawing/2014/main" id="{7FF9C07D-65FF-48C1-9E1D-80294F5E405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2" name="Line 7">
          <a:extLst>
            <a:ext uri="{FF2B5EF4-FFF2-40B4-BE49-F238E27FC236}">
              <a16:creationId xmlns:a16="http://schemas.microsoft.com/office/drawing/2014/main" id="{7002DF06-1127-4E9F-92B5-2C795AF37E35}"/>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3" name="Line 7">
          <a:extLst>
            <a:ext uri="{FF2B5EF4-FFF2-40B4-BE49-F238E27FC236}">
              <a16:creationId xmlns:a16="http://schemas.microsoft.com/office/drawing/2014/main" id="{E68B4D15-619B-4686-B0F6-6142C31A2A92}"/>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4" name="Line 7">
          <a:extLst>
            <a:ext uri="{FF2B5EF4-FFF2-40B4-BE49-F238E27FC236}">
              <a16:creationId xmlns:a16="http://schemas.microsoft.com/office/drawing/2014/main" id="{C1257134-A982-476A-A3A0-57A114AA6C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5" name="Line 7">
          <a:extLst>
            <a:ext uri="{FF2B5EF4-FFF2-40B4-BE49-F238E27FC236}">
              <a16:creationId xmlns:a16="http://schemas.microsoft.com/office/drawing/2014/main" id="{E73BD43A-9706-473D-B676-E1EE0D1B9CC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6" name="Line 7">
          <a:extLst>
            <a:ext uri="{FF2B5EF4-FFF2-40B4-BE49-F238E27FC236}">
              <a16:creationId xmlns:a16="http://schemas.microsoft.com/office/drawing/2014/main" id="{0AA2ECEF-D9CB-483C-9250-4525B297121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7" name="Line 7">
          <a:extLst>
            <a:ext uri="{FF2B5EF4-FFF2-40B4-BE49-F238E27FC236}">
              <a16:creationId xmlns:a16="http://schemas.microsoft.com/office/drawing/2014/main" id="{6675CAB3-DACA-4242-941F-CC50750085F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8" name="Line 7">
          <a:extLst>
            <a:ext uri="{FF2B5EF4-FFF2-40B4-BE49-F238E27FC236}">
              <a16:creationId xmlns:a16="http://schemas.microsoft.com/office/drawing/2014/main" id="{FEA33069-E0B8-4A5A-90D5-BAC701F8200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49" name="Line 7">
          <a:extLst>
            <a:ext uri="{FF2B5EF4-FFF2-40B4-BE49-F238E27FC236}">
              <a16:creationId xmlns:a16="http://schemas.microsoft.com/office/drawing/2014/main" id="{1ECFC151-6149-4E79-A30C-C1C7B80CBB4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0" name="Line 7">
          <a:extLst>
            <a:ext uri="{FF2B5EF4-FFF2-40B4-BE49-F238E27FC236}">
              <a16:creationId xmlns:a16="http://schemas.microsoft.com/office/drawing/2014/main" id="{E5586CE8-A31F-4064-A561-3F284472B493}"/>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1" name="Line 7">
          <a:extLst>
            <a:ext uri="{FF2B5EF4-FFF2-40B4-BE49-F238E27FC236}">
              <a16:creationId xmlns:a16="http://schemas.microsoft.com/office/drawing/2014/main" id="{7B06F39E-822B-41FC-97B3-5D00D8CEC62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2" name="Line 7">
          <a:extLst>
            <a:ext uri="{FF2B5EF4-FFF2-40B4-BE49-F238E27FC236}">
              <a16:creationId xmlns:a16="http://schemas.microsoft.com/office/drawing/2014/main" id="{2F2E1901-E22B-47E7-BE3E-2E5F90CD125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3" name="Line 7">
          <a:extLst>
            <a:ext uri="{FF2B5EF4-FFF2-40B4-BE49-F238E27FC236}">
              <a16:creationId xmlns:a16="http://schemas.microsoft.com/office/drawing/2014/main" id="{556C439A-F95A-4271-AD2D-C08EE23B17E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4" name="Line 7">
          <a:extLst>
            <a:ext uri="{FF2B5EF4-FFF2-40B4-BE49-F238E27FC236}">
              <a16:creationId xmlns:a16="http://schemas.microsoft.com/office/drawing/2014/main" id="{A13EC857-B181-42EC-999C-F3DE4B7A18DC}"/>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5" name="Line 7">
          <a:extLst>
            <a:ext uri="{FF2B5EF4-FFF2-40B4-BE49-F238E27FC236}">
              <a16:creationId xmlns:a16="http://schemas.microsoft.com/office/drawing/2014/main" id="{7416B6DC-FA53-47B0-B7AA-65D702BAE2A0}"/>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6" name="Line 7">
          <a:extLst>
            <a:ext uri="{FF2B5EF4-FFF2-40B4-BE49-F238E27FC236}">
              <a16:creationId xmlns:a16="http://schemas.microsoft.com/office/drawing/2014/main" id="{730A5B09-D40F-41F2-BA9E-6F13C59D432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7" name="Line 7">
          <a:extLst>
            <a:ext uri="{FF2B5EF4-FFF2-40B4-BE49-F238E27FC236}">
              <a16:creationId xmlns:a16="http://schemas.microsoft.com/office/drawing/2014/main" id="{F21264CF-7678-4E0C-A5E0-82BA4F97A7E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8" name="Line 7">
          <a:extLst>
            <a:ext uri="{FF2B5EF4-FFF2-40B4-BE49-F238E27FC236}">
              <a16:creationId xmlns:a16="http://schemas.microsoft.com/office/drawing/2014/main" id="{8BE00975-AFD5-4A1E-89BE-76FABE16B5B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59" name="Line 7">
          <a:extLst>
            <a:ext uri="{FF2B5EF4-FFF2-40B4-BE49-F238E27FC236}">
              <a16:creationId xmlns:a16="http://schemas.microsoft.com/office/drawing/2014/main" id="{3FDEC5D3-2EE5-4FAE-9ADE-6D50D87A6C4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0" name="Line 7">
          <a:extLst>
            <a:ext uri="{FF2B5EF4-FFF2-40B4-BE49-F238E27FC236}">
              <a16:creationId xmlns:a16="http://schemas.microsoft.com/office/drawing/2014/main" id="{4D70B36C-F567-4580-BCB9-CF9EB76EEAC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1" name="Line 7">
          <a:extLst>
            <a:ext uri="{FF2B5EF4-FFF2-40B4-BE49-F238E27FC236}">
              <a16:creationId xmlns:a16="http://schemas.microsoft.com/office/drawing/2014/main" id="{94FDDBE7-D4C3-4E62-889A-A4F385BF394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2" name="Line 7">
          <a:extLst>
            <a:ext uri="{FF2B5EF4-FFF2-40B4-BE49-F238E27FC236}">
              <a16:creationId xmlns:a16="http://schemas.microsoft.com/office/drawing/2014/main" id="{8E60FDED-B5F8-498C-BEF7-8C841F30247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3" name="Line 7">
          <a:extLst>
            <a:ext uri="{FF2B5EF4-FFF2-40B4-BE49-F238E27FC236}">
              <a16:creationId xmlns:a16="http://schemas.microsoft.com/office/drawing/2014/main" id="{DF02C92C-ECBF-4E8B-9DDD-1510B19B4EC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4" name="Line 7">
          <a:extLst>
            <a:ext uri="{FF2B5EF4-FFF2-40B4-BE49-F238E27FC236}">
              <a16:creationId xmlns:a16="http://schemas.microsoft.com/office/drawing/2014/main" id="{6B3EED77-B464-45D1-A283-EE4570918DEF}"/>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5" name="Line 7">
          <a:extLst>
            <a:ext uri="{FF2B5EF4-FFF2-40B4-BE49-F238E27FC236}">
              <a16:creationId xmlns:a16="http://schemas.microsoft.com/office/drawing/2014/main" id="{53B781FB-EE2D-44A6-AE30-FD9BB0179816}"/>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6" name="Line 7">
          <a:extLst>
            <a:ext uri="{FF2B5EF4-FFF2-40B4-BE49-F238E27FC236}">
              <a16:creationId xmlns:a16="http://schemas.microsoft.com/office/drawing/2014/main" id="{B635A5CC-3D59-468D-80E2-977D9342C097}"/>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7" name="Line 7">
          <a:extLst>
            <a:ext uri="{FF2B5EF4-FFF2-40B4-BE49-F238E27FC236}">
              <a16:creationId xmlns:a16="http://schemas.microsoft.com/office/drawing/2014/main" id="{62C1EB21-6AC2-4312-8C2B-001694D8E30D}"/>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8" name="Line 7">
          <a:extLst>
            <a:ext uri="{FF2B5EF4-FFF2-40B4-BE49-F238E27FC236}">
              <a16:creationId xmlns:a16="http://schemas.microsoft.com/office/drawing/2014/main" id="{48627AAA-D1A8-4288-B4B1-883B4581B2CB}"/>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69" name="Line 7">
          <a:extLst>
            <a:ext uri="{FF2B5EF4-FFF2-40B4-BE49-F238E27FC236}">
              <a16:creationId xmlns:a16="http://schemas.microsoft.com/office/drawing/2014/main" id="{F448BC62-80C1-4E2E-9A2C-80DE491C1D8A}"/>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0" name="Line 7">
          <a:extLst>
            <a:ext uri="{FF2B5EF4-FFF2-40B4-BE49-F238E27FC236}">
              <a16:creationId xmlns:a16="http://schemas.microsoft.com/office/drawing/2014/main" id="{CA246090-419F-4971-9210-5373BF88545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1" name="Line 7">
          <a:extLst>
            <a:ext uri="{FF2B5EF4-FFF2-40B4-BE49-F238E27FC236}">
              <a16:creationId xmlns:a16="http://schemas.microsoft.com/office/drawing/2014/main" id="{0216E8B4-502E-499C-8CD6-9748A55926C9}"/>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225</xdr:row>
      <xdr:rowOff>0</xdr:rowOff>
    </xdr:from>
    <xdr:to>
      <xdr:col>1</xdr:col>
      <xdr:colOff>323850</xdr:colOff>
      <xdr:row>225</xdr:row>
      <xdr:rowOff>0</xdr:rowOff>
    </xdr:to>
    <xdr:sp macro="" textlink="">
      <xdr:nvSpPr>
        <xdr:cNvPr id="4972" name="Line 7">
          <a:extLst>
            <a:ext uri="{FF2B5EF4-FFF2-40B4-BE49-F238E27FC236}">
              <a16:creationId xmlns:a16="http://schemas.microsoft.com/office/drawing/2014/main" id="{371258E7-7288-4873-AAF5-3BAC227498A1}"/>
            </a:ext>
          </a:extLst>
        </xdr:cNvPr>
        <xdr:cNvSpPr>
          <a:spLocks noChangeShapeType="1"/>
        </xdr:cNvSpPr>
      </xdr:nvSpPr>
      <xdr:spPr bwMode="auto">
        <a:xfrm>
          <a:off x="419100" y="3458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4" name="Line 7">
          <a:extLst>
            <a:ext uri="{FF2B5EF4-FFF2-40B4-BE49-F238E27FC236}">
              <a16:creationId xmlns:a16="http://schemas.microsoft.com/office/drawing/2014/main" id="{4823A924-9121-4136-BF32-2D32A2D4893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5" name="Line 7">
          <a:extLst>
            <a:ext uri="{FF2B5EF4-FFF2-40B4-BE49-F238E27FC236}">
              <a16:creationId xmlns:a16="http://schemas.microsoft.com/office/drawing/2014/main" id="{0999E798-8655-4A2A-A8DD-910FFE72E288}"/>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6" name="Line 7">
          <a:extLst>
            <a:ext uri="{FF2B5EF4-FFF2-40B4-BE49-F238E27FC236}">
              <a16:creationId xmlns:a16="http://schemas.microsoft.com/office/drawing/2014/main" id="{E8D8C438-F43B-4EF0-8FD1-4D1D47A70DCB}"/>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7" name="Line 7">
          <a:extLst>
            <a:ext uri="{FF2B5EF4-FFF2-40B4-BE49-F238E27FC236}">
              <a16:creationId xmlns:a16="http://schemas.microsoft.com/office/drawing/2014/main" id="{C6E6C3A0-8BAF-4F67-B5DB-293E3EA1E85F}"/>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8" name="Line 7">
          <a:extLst>
            <a:ext uri="{FF2B5EF4-FFF2-40B4-BE49-F238E27FC236}">
              <a16:creationId xmlns:a16="http://schemas.microsoft.com/office/drawing/2014/main" id="{C99DB790-A377-4A81-B8D3-7E1D685A1A7D}"/>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79" name="Line 7">
          <a:extLst>
            <a:ext uri="{FF2B5EF4-FFF2-40B4-BE49-F238E27FC236}">
              <a16:creationId xmlns:a16="http://schemas.microsoft.com/office/drawing/2014/main" id="{B1E24E16-C056-4072-81DB-51E93AB9C37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0" name="Line 7">
          <a:extLst>
            <a:ext uri="{FF2B5EF4-FFF2-40B4-BE49-F238E27FC236}">
              <a16:creationId xmlns:a16="http://schemas.microsoft.com/office/drawing/2014/main" id="{BFA21B02-984B-49C8-9F6F-6FD7CE472F4C}"/>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1" name="Line 7">
          <a:extLst>
            <a:ext uri="{FF2B5EF4-FFF2-40B4-BE49-F238E27FC236}">
              <a16:creationId xmlns:a16="http://schemas.microsoft.com/office/drawing/2014/main" id="{287A5766-FA93-48B7-BC48-742F5F7DE8B5}"/>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2" name="Line 7">
          <a:extLst>
            <a:ext uri="{FF2B5EF4-FFF2-40B4-BE49-F238E27FC236}">
              <a16:creationId xmlns:a16="http://schemas.microsoft.com/office/drawing/2014/main" id="{1701BE74-C351-4A6E-8219-083CFED1CDB6}"/>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3" name="Line 7">
          <a:extLst>
            <a:ext uri="{FF2B5EF4-FFF2-40B4-BE49-F238E27FC236}">
              <a16:creationId xmlns:a16="http://schemas.microsoft.com/office/drawing/2014/main" id="{E4BBB2AA-0839-4962-B6E8-B248C2D2B7CC}"/>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4" name="Line 7">
          <a:extLst>
            <a:ext uri="{FF2B5EF4-FFF2-40B4-BE49-F238E27FC236}">
              <a16:creationId xmlns:a16="http://schemas.microsoft.com/office/drawing/2014/main" id="{4F94C996-02F2-4F24-9D57-EB194DB8D676}"/>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323850</xdr:colOff>
      <xdr:row>26</xdr:row>
      <xdr:rowOff>0</xdr:rowOff>
    </xdr:from>
    <xdr:to>
      <xdr:col>25</xdr:col>
      <xdr:colOff>323850</xdr:colOff>
      <xdr:row>26</xdr:row>
      <xdr:rowOff>0</xdr:rowOff>
    </xdr:to>
    <xdr:sp macro="" textlink="">
      <xdr:nvSpPr>
        <xdr:cNvPr id="4985" name="Line 7">
          <a:extLst>
            <a:ext uri="{FF2B5EF4-FFF2-40B4-BE49-F238E27FC236}">
              <a16:creationId xmlns:a16="http://schemas.microsoft.com/office/drawing/2014/main" id="{E00D0AC1-BDD2-4096-ADDF-AFB2D1705272}"/>
            </a:ext>
          </a:extLst>
        </xdr:cNvPr>
        <xdr:cNvSpPr>
          <a:spLocks noChangeShapeType="1"/>
        </xdr:cNvSpPr>
      </xdr:nvSpPr>
      <xdr:spPr bwMode="auto">
        <a:xfrm>
          <a:off x="13773150" y="2286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39" name="Line 7">
          <a:extLst>
            <a:ext uri="{FF2B5EF4-FFF2-40B4-BE49-F238E27FC236}">
              <a16:creationId xmlns:a16="http://schemas.microsoft.com/office/drawing/2014/main" id="{1F666A9E-2210-46EB-95FB-86EEEC95A280}"/>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59</xdr:row>
      <xdr:rowOff>0</xdr:rowOff>
    </xdr:from>
    <xdr:to>
      <xdr:col>13</xdr:col>
      <xdr:colOff>323850</xdr:colOff>
      <xdr:row>59</xdr:row>
      <xdr:rowOff>0</xdr:rowOff>
    </xdr:to>
    <xdr:sp macro="" textlink="">
      <xdr:nvSpPr>
        <xdr:cNvPr id="5740" name="Line 7">
          <a:extLst>
            <a:ext uri="{FF2B5EF4-FFF2-40B4-BE49-F238E27FC236}">
              <a16:creationId xmlns:a16="http://schemas.microsoft.com/office/drawing/2014/main" id="{C11264B4-5DB8-44E1-BEAF-F1F228C10F6A}"/>
            </a:ext>
          </a:extLst>
        </xdr:cNvPr>
        <xdr:cNvSpPr>
          <a:spLocks noChangeShapeType="1"/>
        </xdr:cNvSpPr>
      </xdr:nvSpPr>
      <xdr:spPr bwMode="auto">
        <a:xfrm>
          <a:off x="876300" y="1277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63</xdr:row>
      <xdr:rowOff>0</xdr:rowOff>
    </xdr:from>
    <xdr:to>
      <xdr:col>13</xdr:col>
      <xdr:colOff>323850</xdr:colOff>
      <xdr:row>63</xdr:row>
      <xdr:rowOff>0</xdr:rowOff>
    </xdr:to>
    <xdr:sp macro="" textlink="">
      <xdr:nvSpPr>
        <xdr:cNvPr id="5741" name="Line 7">
          <a:extLst>
            <a:ext uri="{FF2B5EF4-FFF2-40B4-BE49-F238E27FC236}">
              <a16:creationId xmlns:a16="http://schemas.microsoft.com/office/drawing/2014/main" id="{E3D6C9CC-15B2-4E80-ADFB-734B1BDD374A}"/>
            </a:ext>
          </a:extLst>
        </xdr:cNvPr>
        <xdr:cNvSpPr>
          <a:spLocks noChangeShapeType="1"/>
        </xdr:cNvSpPr>
      </xdr:nvSpPr>
      <xdr:spPr bwMode="auto">
        <a:xfrm>
          <a:off x="876300" y="1326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42" name="Line 7">
          <a:extLst>
            <a:ext uri="{FF2B5EF4-FFF2-40B4-BE49-F238E27FC236}">
              <a16:creationId xmlns:a16="http://schemas.microsoft.com/office/drawing/2014/main" id="{30AA4973-4270-4F4C-A90A-0F79F491618F}"/>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43" name="Line 7">
          <a:extLst>
            <a:ext uri="{FF2B5EF4-FFF2-40B4-BE49-F238E27FC236}">
              <a16:creationId xmlns:a16="http://schemas.microsoft.com/office/drawing/2014/main" id="{0AEE597B-EA4D-4A63-8385-523AEDC858C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5744" name="Line 7">
          <a:extLst>
            <a:ext uri="{FF2B5EF4-FFF2-40B4-BE49-F238E27FC236}">
              <a16:creationId xmlns:a16="http://schemas.microsoft.com/office/drawing/2014/main" id="{23469DA8-A709-4FEE-893F-E05F91414802}"/>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745" name="Line 7">
          <a:extLst>
            <a:ext uri="{FF2B5EF4-FFF2-40B4-BE49-F238E27FC236}">
              <a16:creationId xmlns:a16="http://schemas.microsoft.com/office/drawing/2014/main" id="{8997F203-0A26-45D1-9B7C-A71CE2A6B87F}"/>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46" name="Line 7">
          <a:extLst>
            <a:ext uri="{FF2B5EF4-FFF2-40B4-BE49-F238E27FC236}">
              <a16:creationId xmlns:a16="http://schemas.microsoft.com/office/drawing/2014/main" id="{1D068E00-7ABC-43FF-A98D-B3B8832EFB27}"/>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5748" name="Line 7">
          <a:extLst>
            <a:ext uri="{FF2B5EF4-FFF2-40B4-BE49-F238E27FC236}">
              <a16:creationId xmlns:a16="http://schemas.microsoft.com/office/drawing/2014/main" id="{2A6A2B2C-DBAE-4413-A56D-BB45A3694936}"/>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1" name="Line 7">
          <a:extLst>
            <a:ext uri="{FF2B5EF4-FFF2-40B4-BE49-F238E27FC236}">
              <a16:creationId xmlns:a16="http://schemas.microsoft.com/office/drawing/2014/main" id="{75747233-335F-4B9E-94B1-13549DF0D855}"/>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2" name="Line 7">
          <a:extLst>
            <a:ext uri="{FF2B5EF4-FFF2-40B4-BE49-F238E27FC236}">
              <a16:creationId xmlns:a16="http://schemas.microsoft.com/office/drawing/2014/main" id="{913DF09E-5D35-4D6F-8D9C-E61BF8A2250E}"/>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3" name="Line 7">
          <a:extLst>
            <a:ext uri="{FF2B5EF4-FFF2-40B4-BE49-F238E27FC236}">
              <a16:creationId xmlns:a16="http://schemas.microsoft.com/office/drawing/2014/main" id="{EBD8A7E3-D7A7-4189-800D-175DF8668030}"/>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4" name="Line 7">
          <a:extLst>
            <a:ext uri="{FF2B5EF4-FFF2-40B4-BE49-F238E27FC236}">
              <a16:creationId xmlns:a16="http://schemas.microsoft.com/office/drawing/2014/main" id="{CAE15742-827D-4382-AFF9-89F68F3018D8}"/>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5" name="Line 7">
          <a:extLst>
            <a:ext uri="{FF2B5EF4-FFF2-40B4-BE49-F238E27FC236}">
              <a16:creationId xmlns:a16="http://schemas.microsoft.com/office/drawing/2014/main" id="{CFB6ECC1-A67D-418A-9B34-12E9057D3FAB}"/>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56" name="Line 7">
          <a:extLst>
            <a:ext uri="{FF2B5EF4-FFF2-40B4-BE49-F238E27FC236}">
              <a16:creationId xmlns:a16="http://schemas.microsoft.com/office/drawing/2014/main" id="{01B7F806-D1AE-4ED9-B9D8-75B44BF12A9C}"/>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57" name="Line 7">
          <a:extLst>
            <a:ext uri="{FF2B5EF4-FFF2-40B4-BE49-F238E27FC236}">
              <a16:creationId xmlns:a16="http://schemas.microsoft.com/office/drawing/2014/main" id="{C2D2329B-C5AE-433B-881C-79B02EF87800}"/>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8" name="Line 7">
          <a:extLst>
            <a:ext uri="{FF2B5EF4-FFF2-40B4-BE49-F238E27FC236}">
              <a16:creationId xmlns:a16="http://schemas.microsoft.com/office/drawing/2014/main" id="{F40C336F-3252-4188-AC52-532AE6BF8F37}"/>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59" name="Line 7">
          <a:extLst>
            <a:ext uri="{FF2B5EF4-FFF2-40B4-BE49-F238E27FC236}">
              <a16:creationId xmlns:a16="http://schemas.microsoft.com/office/drawing/2014/main" id="{012A4997-A993-44CC-A9D2-D720C48B3E36}"/>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0" name="Line 7">
          <a:extLst>
            <a:ext uri="{FF2B5EF4-FFF2-40B4-BE49-F238E27FC236}">
              <a16:creationId xmlns:a16="http://schemas.microsoft.com/office/drawing/2014/main" id="{9F0C4443-9CEC-43FE-A485-3679672911DB}"/>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1" name="Line 7">
          <a:extLst>
            <a:ext uri="{FF2B5EF4-FFF2-40B4-BE49-F238E27FC236}">
              <a16:creationId xmlns:a16="http://schemas.microsoft.com/office/drawing/2014/main" id="{9DA89AB7-EAFF-43FE-948F-E4D69D367A94}"/>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762" name="Line 7">
          <a:extLst>
            <a:ext uri="{FF2B5EF4-FFF2-40B4-BE49-F238E27FC236}">
              <a16:creationId xmlns:a16="http://schemas.microsoft.com/office/drawing/2014/main" id="{A0E9D36D-F8C2-4990-82F5-E119EBC1339A}"/>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63" name="Line 7">
          <a:extLst>
            <a:ext uri="{FF2B5EF4-FFF2-40B4-BE49-F238E27FC236}">
              <a16:creationId xmlns:a16="http://schemas.microsoft.com/office/drawing/2014/main" id="{8096AFAD-E007-4216-AB5D-43E675F8A3B3}"/>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764" name="Line 7">
          <a:extLst>
            <a:ext uri="{FF2B5EF4-FFF2-40B4-BE49-F238E27FC236}">
              <a16:creationId xmlns:a16="http://schemas.microsoft.com/office/drawing/2014/main" id="{667DBF17-254B-4836-8EBD-441C41EF48C6}"/>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5" name="Line 7">
          <a:extLst>
            <a:ext uri="{FF2B5EF4-FFF2-40B4-BE49-F238E27FC236}">
              <a16:creationId xmlns:a16="http://schemas.microsoft.com/office/drawing/2014/main" id="{685AC020-B13F-4DFF-B994-68A6112ACF55}"/>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6" name="Line 7">
          <a:extLst>
            <a:ext uri="{FF2B5EF4-FFF2-40B4-BE49-F238E27FC236}">
              <a16:creationId xmlns:a16="http://schemas.microsoft.com/office/drawing/2014/main" id="{BEFAABCC-30E8-48DF-825C-92CD224838F0}"/>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7" name="Line 7">
          <a:extLst>
            <a:ext uri="{FF2B5EF4-FFF2-40B4-BE49-F238E27FC236}">
              <a16:creationId xmlns:a16="http://schemas.microsoft.com/office/drawing/2014/main" id="{8E9DE5AB-8515-4BDA-A809-C8CFDE1E2F32}"/>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768" name="Line 7">
          <a:extLst>
            <a:ext uri="{FF2B5EF4-FFF2-40B4-BE49-F238E27FC236}">
              <a16:creationId xmlns:a16="http://schemas.microsoft.com/office/drawing/2014/main" id="{DEFAB604-DA7E-4676-B7BC-E06E0573114C}"/>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69" name="Line 7">
          <a:extLst>
            <a:ext uri="{FF2B5EF4-FFF2-40B4-BE49-F238E27FC236}">
              <a16:creationId xmlns:a16="http://schemas.microsoft.com/office/drawing/2014/main" id="{460E3872-343E-4379-B053-1912B89FA73D}"/>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0" name="Line 7">
          <a:extLst>
            <a:ext uri="{FF2B5EF4-FFF2-40B4-BE49-F238E27FC236}">
              <a16:creationId xmlns:a16="http://schemas.microsoft.com/office/drawing/2014/main" id="{F358BAEB-4A3C-48E0-A85B-28957316C15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1" name="Line 7">
          <a:extLst>
            <a:ext uri="{FF2B5EF4-FFF2-40B4-BE49-F238E27FC236}">
              <a16:creationId xmlns:a16="http://schemas.microsoft.com/office/drawing/2014/main" id="{936E6BD7-E344-47A5-9F7C-6FF15E424C5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772" name="Line 7">
          <a:extLst>
            <a:ext uri="{FF2B5EF4-FFF2-40B4-BE49-F238E27FC236}">
              <a16:creationId xmlns:a16="http://schemas.microsoft.com/office/drawing/2014/main" id="{D3992CEA-7BE1-459D-A956-5315CE3C419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3" name="Line 7">
          <a:extLst>
            <a:ext uri="{FF2B5EF4-FFF2-40B4-BE49-F238E27FC236}">
              <a16:creationId xmlns:a16="http://schemas.microsoft.com/office/drawing/2014/main" id="{4B83C5F8-A12B-4908-8373-53EADBC36E2C}"/>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4" name="Line 7">
          <a:extLst>
            <a:ext uri="{FF2B5EF4-FFF2-40B4-BE49-F238E27FC236}">
              <a16:creationId xmlns:a16="http://schemas.microsoft.com/office/drawing/2014/main" id="{74AF5310-C847-4B53-A2F9-0B40B98172F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5" name="Line 7">
          <a:extLst>
            <a:ext uri="{FF2B5EF4-FFF2-40B4-BE49-F238E27FC236}">
              <a16:creationId xmlns:a16="http://schemas.microsoft.com/office/drawing/2014/main" id="{45039988-B35B-4CA9-BDC1-B5604785DC0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6" name="Line 7">
          <a:extLst>
            <a:ext uri="{FF2B5EF4-FFF2-40B4-BE49-F238E27FC236}">
              <a16:creationId xmlns:a16="http://schemas.microsoft.com/office/drawing/2014/main" id="{8443F0B7-6C76-4F09-9229-F91866CB25E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7" name="Line 7">
          <a:extLst>
            <a:ext uri="{FF2B5EF4-FFF2-40B4-BE49-F238E27FC236}">
              <a16:creationId xmlns:a16="http://schemas.microsoft.com/office/drawing/2014/main" id="{65CF32D7-ED20-4E26-AD60-46A38905F94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8" name="Line 7">
          <a:extLst>
            <a:ext uri="{FF2B5EF4-FFF2-40B4-BE49-F238E27FC236}">
              <a16:creationId xmlns:a16="http://schemas.microsoft.com/office/drawing/2014/main" id="{7281144C-5DE8-40A4-B5C5-2203117D1FBF}"/>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79" name="Line 7">
          <a:extLst>
            <a:ext uri="{FF2B5EF4-FFF2-40B4-BE49-F238E27FC236}">
              <a16:creationId xmlns:a16="http://schemas.microsoft.com/office/drawing/2014/main" id="{59051859-70D4-4A5B-9792-FCC33966BA67}"/>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0" name="Line 7">
          <a:extLst>
            <a:ext uri="{FF2B5EF4-FFF2-40B4-BE49-F238E27FC236}">
              <a16:creationId xmlns:a16="http://schemas.microsoft.com/office/drawing/2014/main" id="{A859AF3B-2377-40DF-A967-64456701CA18}"/>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1" name="Line 7">
          <a:extLst>
            <a:ext uri="{FF2B5EF4-FFF2-40B4-BE49-F238E27FC236}">
              <a16:creationId xmlns:a16="http://schemas.microsoft.com/office/drawing/2014/main" id="{5FB0353D-C6C9-4FC7-A6BF-F2117C5059D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2" name="Line 7">
          <a:extLst>
            <a:ext uri="{FF2B5EF4-FFF2-40B4-BE49-F238E27FC236}">
              <a16:creationId xmlns:a16="http://schemas.microsoft.com/office/drawing/2014/main" id="{BA7F295E-D7AA-4B39-B7FC-7F25BEE9F3E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3" name="Line 7">
          <a:extLst>
            <a:ext uri="{FF2B5EF4-FFF2-40B4-BE49-F238E27FC236}">
              <a16:creationId xmlns:a16="http://schemas.microsoft.com/office/drawing/2014/main" id="{E9BAAFED-2E39-4CC1-AC77-85A57DD6778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4" name="Line 7">
          <a:extLst>
            <a:ext uri="{FF2B5EF4-FFF2-40B4-BE49-F238E27FC236}">
              <a16:creationId xmlns:a16="http://schemas.microsoft.com/office/drawing/2014/main" id="{3EB7ABAA-9A50-443E-B91A-CB10228EE2C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5" name="Line 7">
          <a:extLst>
            <a:ext uri="{FF2B5EF4-FFF2-40B4-BE49-F238E27FC236}">
              <a16:creationId xmlns:a16="http://schemas.microsoft.com/office/drawing/2014/main" id="{10008CAA-7F88-4229-8C73-8ACA94EA58E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6" name="Line 7">
          <a:extLst>
            <a:ext uri="{FF2B5EF4-FFF2-40B4-BE49-F238E27FC236}">
              <a16:creationId xmlns:a16="http://schemas.microsoft.com/office/drawing/2014/main" id="{156B827B-A6EA-484C-9BC7-EA5A261CA35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7" name="Line 7">
          <a:extLst>
            <a:ext uri="{FF2B5EF4-FFF2-40B4-BE49-F238E27FC236}">
              <a16:creationId xmlns:a16="http://schemas.microsoft.com/office/drawing/2014/main" id="{7E82B44C-664C-47CE-89C2-3F9E6B057B3A}"/>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788" name="Line 7">
          <a:extLst>
            <a:ext uri="{FF2B5EF4-FFF2-40B4-BE49-F238E27FC236}">
              <a16:creationId xmlns:a16="http://schemas.microsoft.com/office/drawing/2014/main" id="{244DAF33-CEF7-48F1-ABF3-ADE745D72400}"/>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89" name="Line 7">
          <a:extLst>
            <a:ext uri="{FF2B5EF4-FFF2-40B4-BE49-F238E27FC236}">
              <a16:creationId xmlns:a16="http://schemas.microsoft.com/office/drawing/2014/main" id="{CA9D864E-0F94-48DF-857B-40AE923D9E0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0" name="Line 7">
          <a:extLst>
            <a:ext uri="{FF2B5EF4-FFF2-40B4-BE49-F238E27FC236}">
              <a16:creationId xmlns:a16="http://schemas.microsoft.com/office/drawing/2014/main" id="{136994C1-7573-4A02-BC79-3B5779E46B7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1" name="Line 7">
          <a:extLst>
            <a:ext uri="{FF2B5EF4-FFF2-40B4-BE49-F238E27FC236}">
              <a16:creationId xmlns:a16="http://schemas.microsoft.com/office/drawing/2014/main" id="{018D437E-C6DA-49AD-BCE6-D469123E0D6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2" name="Line 7">
          <a:extLst>
            <a:ext uri="{FF2B5EF4-FFF2-40B4-BE49-F238E27FC236}">
              <a16:creationId xmlns:a16="http://schemas.microsoft.com/office/drawing/2014/main" id="{5CE7B2B2-79D0-4329-A1C5-43EF1407D83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3" name="Line 7">
          <a:extLst>
            <a:ext uri="{FF2B5EF4-FFF2-40B4-BE49-F238E27FC236}">
              <a16:creationId xmlns:a16="http://schemas.microsoft.com/office/drawing/2014/main" id="{68E69CAB-3F1A-41E9-91D7-3B8AB373B1E6}"/>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4" name="Line 7">
          <a:extLst>
            <a:ext uri="{FF2B5EF4-FFF2-40B4-BE49-F238E27FC236}">
              <a16:creationId xmlns:a16="http://schemas.microsoft.com/office/drawing/2014/main" id="{33EC9761-AD82-4D8D-9CE4-E7D7F07D4C4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5" name="Line 7">
          <a:extLst>
            <a:ext uri="{FF2B5EF4-FFF2-40B4-BE49-F238E27FC236}">
              <a16:creationId xmlns:a16="http://schemas.microsoft.com/office/drawing/2014/main" id="{2DCBA2C0-C16B-40B3-9A49-D0CD72A9D1F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6" name="Line 7">
          <a:extLst>
            <a:ext uri="{FF2B5EF4-FFF2-40B4-BE49-F238E27FC236}">
              <a16:creationId xmlns:a16="http://schemas.microsoft.com/office/drawing/2014/main" id="{4A62D02E-6CED-4BDE-89C9-ADC2EA72320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7" name="Line 7">
          <a:extLst>
            <a:ext uri="{FF2B5EF4-FFF2-40B4-BE49-F238E27FC236}">
              <a16:creationId xmlns:a16="http://schemas.microsoft.com/office/drawing/2014/main" id="{15C44272-CD5F-4497-9B59-D62AFD25C579}"/>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8" name="Line 7">
          <a:extLst>
            <a:ext uri="{FF2B5EF4-FFF2-40B4-BE49-F238E27FC236}">
              <a16:creationId xmlns:a16="http://schemas.microsoft.com/office/drawing/2014/main" id="{B5508B80-91AA-4590-BB58-E1667C8A54F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799" name="Line 7">
          <a:extLst>
            <a:ext uri="{FF2B5EF4-FFF2-40B4-BE49-F238E27FC236}">
              <a16:creationId xmlns:a16="http://schemas.microsoft.com/office/drawing/2014/main" id="{6EC1255C-C687-4A3C-BD40-AB1B075B2134}"/>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0" name="Line 7">
          <a:extLst>
            <a:ext uri="{FF2B5EF4-FFF2-40B4-BE49-F238E27FC236}">
              <a16:creationId xmlns:a16="http://schemas.microsoft.com/office/drawing/2014/main" id="{03374B72-7A36-4D6B-8BEC-1343193ED52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1" name="Line 7">
          <a:extLst>
            <a:ext uri="{FF2B5EF4-FFF2-40B4-BE49-F238E27FC236}">
              <a16:creationId xmlns:a16="http://schemas.microsoft.com/office/drawing/2014/main" id="{FA2FA537-2EE2-4E37-9E4F-D77E829DA51C}"/>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2" name="Line 7">
          <a:extLst>
            <a:ext uri="{FF2B5EF4-FFF2-40B4-BE49-F238E27FC236}">
              <a16:creationId xmlns:a16="http://schemas.microsoft.com/office/drawing/2014/main" id="{BD6D0C83-4B61-40F7-812D-DBC4F8E009F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3" name="Line 7">
          <a:extLst>
            <a:ext uri="{FF2B5EF4-FFF2-40B4-BE49-F238E27FC236}">
              <a16:creationId xmlns:a16="http://schemas.microsoft.com/office/drawing/2014/main" id="{3DC68F0C-B17F-4652-9693-8B6FF4AB424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4" name="Line 7">
          <a:extLst>
            <a:ext uri="{FF2B5EF4-FFF2-40B4-BE49-F238E27FC236}">
              <a16:creationId xmlns:a16="http://schemas.microsoft.com/office/drawing/2014/main" id="{634DBF26-29BE-47FA-862F-B534351556C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05" name="Line 7">
          <a:extLst>
            <a:ext uri="{FF2B5EF4-FFF2-40B4-BE49-F238E27FC236}">
              <a16:creationId xmlns:a16="http://schemas.microsoft.com/office/drawing/2014/main" id="{00E2B36A-79C4-4199-B336-630DC15A7A8B}"/>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06" name="Line 7">
          <a:extLst>
            <a:ext uri="{FF2B5EF4-FFF2-40B4-BE49-F238E27FC236}">
              <a16:creationId xmlns:a16="http://schemas.microsoft.com/office/drawing/2014/main" id="{99A73987-0D54-44B9-9152-244834E35B37}"/>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7" name="Line 7">
          <a:extLst>
            <a:ext uri="{FF2B5EF4-FFF2-40B4-BE49-F238E27FC236}">
              <a16:creationId xmlns:a16="http://schemas.microsoft.com/office/drawing/2014/main" id="{29640B55-C7E2-4B3C-B5ED-84DD23F221F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8" name="Line 7">
          <a:extLst>
            <a:ext uri="{FF2B5EF4-FFF2-40B4-BE49-F238E27FC236}">
              <a16:creationId xmlns:a16="http://schemas.microsoft.com/office/drawing/2014/main" id="{0AC24E2E-BB13-45A0-BB6A-9B971EDAB3E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09" name="Line 7">
          <a:extLst>
            <a:ext uri="{FF2B5EF4-FFF2-40B4-BE49-F238E27FC236}">
              <a16:creationId xmlns:a16="http://schemas.microsoft.com/office/drawing/2014/main" id="{116CB931-EC2A-4A84-9F1D-18B6A6803F91}"/>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0" name="Line 7">
          <a:extLst>
            <a:ext uri="{FF2B5EF4-FFF2-40B4-BE49-F238E27FC236}">
              <a16:creationId xmlns:a16="http://schemas.microsoft.com/office/drawing/2014/main" id="{96998708-8BDE-49E9-A88C-DAE5FC15CBF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1" name="Line 7">
          <a:extLst>
            <a:ext uri="{FF2B5EF4-FFF2-40B4-BE49-F238E27FC236}">
              <a16:creationId xmlns:a16="http://schemas.microsoft.com/office/drawing/2014/main" id="{AE5216CA-64EB-4E53-9057-EF47302CE917}"/>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12" name="Line 7">
          <a:extLst>
            <a:ext uri="{FF2B5EF4-FFF2-40B4-BE49-F238E27FC236}">
              <a16:creationId xmlns:a16="http://schemas.microsoft.com/office/drawing/2014/main" id="{8568BB33-818D-4B09-B3EA-DDF7AE20D490}"/>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813" name="Line 7">
          <a:extLst>
            <a:ext uri="{FF2B5EF4-FFF2-40B4-BE49-F238E27FC236}">
              <a16:creationId xmlns:a16="http://schemas.microsoft.com/office/drawing/2014/main" id="{ABEA167C-815A-4E06-B7ED-2002E64F343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4" name="Line 7">
          <a:extLst>
            <a:ext uri="{FF2B5EF4-FFF2-40B4-BE49-F238E27FC236}">
              <a16:creationId xmlns:a16="http://schemas.microsoft.com/office/drawing/2014/main" id="{44CB4319-F2A8-404E-BBF5-480ED7440E71}"/>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5" name="Line 7">
          <a:extLst>
            <a:ext uri="{FF2B5EF4-FFF2-40B4-BE49-F238E27FC236}">
              <a16:creationId xmlns:a16="http://schemas.microsoft.com/office/drawing/2014/main" id="{EE27EC2C-6018-48A4-ABBB-C4DAA77DAA60}"/>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6" name="Line 7">
          <a:extLst>
            <a:ext uri="{FF2B5EF4-FFF2-40B4-BE49-F238E27FC236}">
              <a16:creationId xmlns:a16="http://schemas.microsoft.com/office/drawing/2014/main" id="{AC3994B8-98D4-4ADC-8DE1-582CC1AFC3F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7" name="Line 7">
          <a:extLst>
            <a:ext uri="{FF2B5EF4-FFF2-40B4-BE49-F238E27FC236}">
              <a16:creationId xmlns:a16="http://schemas.microsoft.com/office/drawing/2014/main" id="{16E13A2C-819B-4DE0-AB03-3F105B4966DE}"/>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8" name="Line 7">
          <a:extLst>
            <a:ext uri="{FF2B5EF4-FFF2-40B4-BE49-F238E27FC236}">
              <a16:creationId xmlns:a16="http://schemas.microsoft.com/office/drawing/2014/main" id="{C5B8A8E1-D075-46F5-82DC-51D4B420734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19" name="Line 7">
          <a:extLst>
            <a:ext uri="{FF2B5EF4-FFF2-40B4-BE49-F238E27FC236}">
              <a16:creationId xmlns:a16="http://schemas.microsoft.com/office/drawing/2014/main" id="{742BB600-EA84-45A3-9841-B9055DED94D3}"/>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0" name="Line 7">
          <a:extLst>
            <a:ext uri="{FF2B5EF4-FFF2-40B4-BE49-F238E27FC236}">
              <a16:creationId xmlns:a16="http://schemas.microsoft.com/office/drawing/2014/main" id="{E692AD58-BE89-4BE6-972B-33B2D4109EA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1" name="Line 7">
          <a:extLst>
            <a:ext uri="{FF2B5EF4-FFF2-40B4-BE49-F238E27FC236}">
              <a16:creationId xmlns:a16="http://schemas.microsoft.com/office/drawing/2014/main" id="{20FA606C-AD19-4EA5-B6BA-F6C82CC6B87F}"/>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822" name="Line 7">
          <a:extLst>
            <a:ext uri="{FF2B5EF4-FFF2-40B4-BE49-F238E27FC236}">
              <a16:creationId xmlns:a16="http://schemas.microsoft.com/office/drawing/2014/main" id="{2CB0574D-C2FD-4220-9DED-CA0D1A9E815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3" name="Line 7">
          <a:extLst>
            <a:ext uri="{FF2B5EF4-FFF2-40B4-BE49-F238E27FC236}">
              <a16:creationId xmlns:a16="http://schemas.microsoft.com/office/drawing/2014/main" id="{806DDD49-AE5A-4E5F-AC16-3ECF287E200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4" name="Line 7">
          <a:extLst>
            <a:ext uri="{FF2B5EF4-FFF2-40B4-BE49-F238E27FC236}">
              <a16:creationId xmlns:a16="http://schemas.microsoft.com/office/drawing/2014/main" id="{4735E4D2-DFF3-46AA-B986-1686A69B0DC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5" name="Line 7">
          <a:extLst>
            <a:ext uri="{FF2B5EF4-FFF2-40B4-BE49-F238E27FC236}">
              <a16:creationId xmlns:a16="http://schemas.microsoft.com/office/drawing/2014/main" id="{C41C9046-63E1-41EB-B092-0A18E5D4B54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6" name="Line 7">
          <a:extLst>
            <a:ext uri="{FF2B5EF4-FFF2-40B4-BE49-F238E27FC236}">
              <a16:creationId xmlns:a16="http://schemas.microsoft.com/office/drawing/2014/main" id="{5EAA8BE9-56FD-4F47-BFD6-80D43BA0E90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7" name="Line 7">
          <a:extLst>
            <a:ext uri="{FF2B5EF4-FFF2-40B4-BE49-F238E27FC236}">
              <a16:creationId xmlns:a16="http://schemas.microsoft.com/office/drawing/2014/main" id="{4142CF8A-C3B1-4AD9-BB67-338169DDFF5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8" name="Line 7">
          <a:extLst>
            <a:ext uri="{FF2B5EF4-FFF2-40B4-BE49-F238E27FC236}">
              <a16:creationId xmlns:a16="http://schemas.microsoft.com/office/drawing/2014/main" id="{7D341CE2-343E-487E-8D4E-4654EBE7DA9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29" name="Line 7">
          <a:extLst>
            <a:ext uri="{FF2B5EF4-FFF2-40B4-BE49-F238E27FC236}">
              <a16:creationId xmlns:a16="http://schemas.microsoft.com/office/drawing/2014/main" id="{399312E5-DA5A-4F3A-8983-2597A057088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0" name="Line 7">
          <a:extLst>
            <a:ext uri="{FF2B5EF4-FFF2-40B4-BE49-F238E27FC236}">
              <a16:creationId xmlns:a16="http://schemas.microsoft.com/office/drawing/2014/main" id="{D08DF41B-3DC3-4FEA-B8B0-698691CBCD9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1" name="Line 7">
          <a:extLst>
            <a:ext uri="{FF2B5EF4-FFF2-40B4-BE49-F238E27FC236}">
              <a16:creationId xmlns:a16="http://schemas.microsoft.com/office/drawing/2014/main" id="{8A2687F8-454C-4BF6-9693-EE46C2EF6D4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2" name="Line 7">
          <a:extLst>
            <a:ext uri="{FF2B5EF4-FFF2-40B4-BE49-F238E27FC236}">
              <a16:creationId xmlns:a16="http://schemas.microsoft.com/office/drawing/2014/main" id="{8C5D3B78-340D-48B0-863D-6A69E7BFF14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3" name="Line 7">
          <a:extLst>
            <a:ext uri="{FF2B5EF4-FFF2-40B4-BE49-F238E27FC236}">
              <a16:creationId xmlns:a16="http://schemas.microsoft.com/office/drawing/2014/main" id="{FAF6333F-41B9-4FDF-B375-7BC963604EE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4" name="Line 7">
          <a:extLst>
            <a:ext uri="{FF2B5EF4-FFF2-40B4-BE49-F238E27FC236}">
              <a16:creationId xmlns:a16="http://schemas.microsoft.com/office/drawing/2014/main" id="{097977A0-C285-453B-A298-E0C82CFFF0E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5" name="Line 7">
          <a:extLst>
            <a:ext uri="{FF2B5EF4-FFF2-40B4-BE49-F238E27FC236}">
              <a16:creationId xmlns:a16="http://schemas.microsoft.com/office/drawing/2014/main" id="{AFD7F647-530E-4D80-955B-2BFD7E1E19F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6" name="Line 7">
          <a:extLst>
            <a:ext uri="{FF2B5EF4-FFF2-40B4-BE49-F238E27FC236}">
              <a16:creationId xmlns:a16="http://schemas.microsoft.com/office/drawing/2014/main" id="{8B039D1F-9322-485B-A7A8-D1038902BA9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7" name="Line 7">
          <a:extLst>
            <a:ext uri="{FF2B5EF4-FFF2-40B4-BE49-F238E27FC236}">
              <a16:creationId xmlns:a16="http://schemas.microsoft.com/office/drawing/2014/main" id="{8E12C0C9-C199-441E-BF5D-67DBD15AC88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8" name="Line 7">
          <a:extLst>
            <a:ext uri="{FF2B5EF4-FFF2-40B4-BE49-F238E27FC236}">
              <a16:creationId xmlns:a16="http://schemas.microsoft.com/office/drawing/2014/main" id="{1C580448-9B80-45EA-95DE-F3CB319008F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39" name="Line 7">
          <a:extLst>
            <a:ext uri="{FF2B5EF4-FFF2-40B4-BE49-F238E27FC236}">
              <a16:creationId xmlns:a16="http://schemas.microsoft.com/office/drawing/2014/main" id="{5666C5F1-5112-4B74-B7AE-EA00E145A97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0" name="Line 7">
          <a:extLst>
            <a:ext uri="{FF2B5EF4-FFF2-40B4-BE49-F238E27FC236}">
              <a16:creationId xmlns:a16="http://schemas.microsoft.com/office/drawing/2014/main" id="{4C74A0D2-7E8D-49F4-A4CE-A218C268A10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1" name="Line 7">
          <a:extLst>
            <a:ext uri="{FF2B5EF4-FFF2-40B4-BE49-F238E27FC236}">
              <a16:creationId xmlns:a16="http://schemas.microsoft.com/office/drawing/2014/main" id="{DCFE4EB1-36D5-4996-8697-627F33D3148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2" name="Line 7">
          <a:extLst>
            <a:ext uri="{FF2B5EF4-FFF2-40B4-BE49-F238E27FC236}">
              <a16:creationId xmlns:a16="http://schemas.microsoft.com/office/drawing/2014/main" id="{BD6E7851-5FE3-493E-AD21-BB7268773438}"/>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3" name="Line 7">
          <a:extLst>
            <a:ext uri="{FF2B5EF4-FFF2-40B4-BE49-F238E27FC236}">
              <a16:creationId xmlns:a16="http://schemas.microsoft.com/office/drawing/2014/main" id="{3346F12B-C95A-4431-BD91-D84CCC2D463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4" name="Line 7">
          <a:extLst>
            <a:ext uri="{FF2B5EF4-FFF2-40B4-BE49-F238E27FC236}">
              <a16:creationId xmlns:a16="http://schemas.microsoft.com/office/drawing/2014/main" id="{67756840-95CC-4214-B85D-BE2A6A3DFC0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5" name="Line 7">
          <a:extLst>
            <a:ext uri="{FF2B5EF4-FFF2-40B4-BE49-F238E27FC236}">
              <a16:creationId xmlns:a16="http://schemas.microsoft.com/office/drawing/2014/main" id="{ED9743EE-0D6F-4858-9D16-FB38B990C4A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6" name="Line 7">
          <a:extLst>
            <a:ext uri="{FF2B5EF4-FFF2-40B4-BE49-F238E27FC236}">
              <a16:creationId xmlns:a16="http://schemas.microsoft.com/office/drawing/2014/main" id="{35BD4842-2706-4C93-9F04-7BC3EA3AE69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7" name="Line 7">
          <a:extLst>
            <a:ext uri="{FF2B5EF4-FFF2-40B4-BE49-F238E27FC236}">
              <a16:creationId xmlns:a16="http://schemas.microsoft.com/office/drawing/2014/main" id="{45B7241D-0A72-4F76-A320-824BE84C1DE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8" name="Line 7">
          <a:extLst>
            <a:ext uri="{FF2B5EF4-FFF2-40B4-BE49-F238E27FC236}">
              <a16:creationId xmlns:a16="http://schemas.microsoft.com/office/drawing/2014/main" id="{437A26BC-6D46-43D1-97BA-E4A2E7A397C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49" name="Line 7">
          <a:extLst>
            <a:ext uri="{FF2B5EF4-FFF2-40B4-BE49-F238E27FC236}">
              <a16:creationId xmlns:a16="http://schemas.microsoft.com/office/drawing/2014/main" id="{0DA8CE9A-ED9C-45BA-876D-EA013B3A083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0" name="Line 7">
          <a:extLst>
            <a:ext uri="{FF2B5EF4-FFF2-40B4-BE49-F238E27FC236}">
              <a16:creationId xmlns:a16="http://schemas.microsoft.com/office/drawing/2014/main" id="{4C627B1D-30E2-406A-BDD8-FCB917F8B10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1" name="Line 7">
          <a:extLst>
            <a:ext uri="{FF2B5EF4-FFF2-40B4-BE49-F238E27FC236}">
              <a16:creationId xmlns:a16="http://schemas.microsoft.com/office/drawing/2014/main" id="{5FBB6633-1F58-411E-A2EA-E860151C1BE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2" name="Line 7">
          <a:extLst>
            <a:ext uri="{FF2B5EF4-FFF2-40B4-BE49-F238E27FC236}">
              <a16:creationId xmlns:a16="http://schemas.microsoft.com/office/drawing/2014/main" id="{4AAFE2AE-AC82-4345-8E13-C87B04ECB12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3" name="Line 7">
          <a:extLst>
            <a:ext uri="{FF2B5EF4-FFF2-40B4-BE49-F238E27FC236}">
              <a16:creationId xmlns:a16="http://schemas.microsoft.com/office/drawing/2014/main" id="{BAA7F882-CCFC-45C0-B6A1-8419CDF26D4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4" name="Line 7">
          <a:extLst>
            <a:ext uri="{FF2B5EF4-FFF2-40B4-BE49-F238E27FC236}">
              <a16:creationId xmlns:a16="http://schemas.microsoft.com/office/drawing/2014/main" id="{65476833-ED3A-45DE-907B-935727DFEBE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5" name="Line 7">
          <a:extLst>
            <a:ext uri="{FF2B5EF4-FFF2-40B4-BE49-F238E27FC236}">
              <a16:creationId xmlns:a16="http://schemas.microsoft.com/office/drawing/2014/main" id="{88223E94-C9DB-4EEB-B977-60E6BD48FB1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6" name="Line 7">
          <a:extLst>
            <a:ext uri="{FF2B5EF4-FFF2-40B4-BE49-F238E27FC236}">
              <a16:creationId xmlns:a16="http://schemas.microsoft.com/office/drawing/2014/main" id="{BB615334-A74C-4EC3-B5F3-43F31940ABE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7" name="Line 7">
          <a:extLst>
            <a:ext uri="{FF2B5EF4-FFF2-40B4-BE49-F238E27FC236}">
              <a16:creationId xmlns:a16="http://schemas.microsoft.com/office/drawing/2014/main" id="{DEB20802-EAF8-49A7-9B3E-9743B2DEE845}"/>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8" name="Line 7">
          <a:extLst>
            <a:ext uri="{FF2B5EF4-FFF2-40B4-BE49-F238E27FC236}">
              <a16:creationId xmlns:a16="http://schemas.microsoft.com/office/drawing/2014/main" id="{8F10C07A-9F74-40CE-9943-2454C76896D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59" name="Line 7">
          <a:extLst>
            <a:ext uri="{FF2B5EF4-FFF2-40B4-BE49-F238E27FC236}">
              <a16:creationId xmlns:a16="http://schemas.microsoft.com/office/drawing/2014/main" id="{DAE920F3-925A-457D-9009-603C910175D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0" name="Line 7">
          <a:extLst>
            <a:ext uri="{FF2B5EF4-FFF2-40B4-BE49-F238E27FC236}">
              <a16:creationId xmlns:a16="http://schemas.microsoft.com/office/drawing/2014/main" id="{E3D1A10A-348C-4548-86A2-BFD701AC6A8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1" name="Line 7">
          <a:extLst>
            <a:ext uri="{FF2B5EF4-FFF2-40B4-BE49-F238E27FC236}">
              <a16:creationId xmlns:a16="http://schemas.microsoft.com/office/drawing/2014/main" id="{769318D5-7465-458F-8BEC-D9571136A41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2" name="Line 7">
          <a:extLst>
            <a:ext uri="{FF2B5EF4-FFF2-40B4-BE49-F238E27FC236}">
              <a16:creationId xmlns:a16="http://schemas.microsoft.com/office/drawing/2014/main" id="{92DE7C5A-1010-46A1-9723-C8A9A029C37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3" name="Line 7">
          <a:extLst>
            <a:ext uri="{FF2B5EF4-FFF2-40B4-BE49-F238E27FC236}">
              <a16:creationId xmlns:a16="http://schemas.microsoft.com/office/drawing/2014/main" id="{25383E78-B21C-4430-88FE-AEAFC79D436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4" name="Line 7">
          <a:extLst>
            <a:ext uri="{FF2B5EF4-FFF2-40B4-BE49-F238E27FC236}">
              <a16:creationId xmlns:a16="http://schemas.microsoft.com/office/drawing/2014/main" id="{0A6CD3AD-4A07-4302-A635-BAF575424C1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5" name="Line 7">
          <a:extLst>
            <a:ext uri="{FF2B5EF4-FFF2-40B4-BE49-F238E27FC236}">
              <a16:creationId xmlns:a16="http://schemas.microsoft.com/office/drawing/2014/main" id="{BD40B5F0-42C0-4D7D-AAF1-A31FE00F17C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6" name="Line 7">
          <a:extLst>
            <a:ext uri="{FF2B5EF4-FFF2-40B4-BE49-F238E27FC236}">
              <a16:creationId xmlns:a16="http://schemas.microsoft.com/office/drawing/2014/main" id="{F3B2B4C3-061C-49D4-ADB3-083A08B57C8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7" name="Line 7">
          <a:extLst>
            <a:ext uri="{FF2B5EF4-FFF2-40B4-BE49-F238E27FC236}">
              <a16:creationId xmlns:a16="http://schemas.microsoft.com/office/drawing/2014/main" id="{4C22EB3B-29F7-40CA-89C5-DB106F4CADB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8" name="Line 7">
          <a:extLst>
            <a:ext uri="{FF2B5EF4-FFF2-40B4-BE49-F238E27FC236}">
              <a16:creationId xmlns:a16="http://schemas.microsoft.com/office/drawing/2014/main" id="{D4E69022-5F3F-4E40-BAC4-8A8D341389C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69" name="Line 7">
          <a:extLst>
            <a:ext uri="{FF2B5EF4-FFF2-40B4-BE49-F238E27FC236}">
              <a16:creationId xmlns:a16="http://schemas.microsoft.com/office/drawing/2014/main" id="{BB39ECF8-0C10-48F0-8456-9E4BAA30472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0" name="Line 7">
          <a:extLst>
            <a:ext uri="{FF2B5EF4-FFF2-40B4-BE49-F238E27FC236}">
              <a16:creationId xmlns:a16="http://schemas.microsoft.com/office/drawing/2014/main" id="{4688AECF-7711-4584-B63C-6095D6FDBBF7}"/>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1" name="Line 7">
          <a:extLst>
            <a:ext uri="{FF2B5EF4-FFF2-40B4-BE49-F238E27FC236}">
              <a16:creationId xmlns:a16="http://schemas.microsoft.com/office/drawing/2014/main" id="{1CEE5C96-C400-4D19-A136-52D8D7D80D4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2" name="Line 7">
          <a:extLst>
            <a:ext uri="{FF2B5EF4-FFF2-40B4-BE49-F238E27FC236}">
              <a16:creationId xmlns:a16="http://schemas.microsoft.com/office/drawing/2014/main" id="{8CC1A995-598D-4D8F-B3E6-840EE7D74DA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3" name="Line 7">
          <a:extLst>
            <a:ext uri="{FF2B5EF4-FFF2-40B4-BE49-F238E27FC236}">
              <a16:creationId xmlns:a16="http://schemas.microsoft.com/office/drawing/2014/main" id="{2EB7BDA9-8C1E-43E7-92DC-AF2F541378D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74" name="Line 7">
          <a:extLst>
            <a:ext uri="{FF2B5EF4-FFF2-40B4-BE49-F238E27FC236}">
              <a16:creationId xmlns:a16="http://schemas.microsoft.com/office/drawing/2014/main" id="{3126BA1A-82CD-476D-B666-395A99273D6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5" name="Line 7">
          <a:extLst>
            <a:ext uri="{FF2B5EF4-FFF2-40B4-BE49-F238E27FC236}">
              <a16:creationId xmlns:a16="http://schemas.microsoft.com/office/drawing/2014/main" id="{9638AC46-80F9-4B43-A170-4BAF6F2EF16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6" name="Line 7">
          <a:extLst>
            <a:ext uri="{FF2B5EF4-FFF2-40B4-BE49-F238E27FC236}">
              <a16:creationId xmlns:a16="http://schemas.microsoft.com/office/drawing/2014/main" id="{89520A96-6CFC-4A02-B9E4-35273C954CF1}"/>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7" name="Line 7">
          <a:extLst>
            <a:ext uri="{FF2B5EF4-FFF2-40B4-BE49-F238E27FC236}">
              <a16:creationId xmlns:a16="http://schemas.microsoft.com/office/drawing/2014/main" id="{E4BECFEF-F734-47C5-A1C0-506380B8887F}"/>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8" name="Line 7">
          <a:extLst>
            <a:ext uri="{FF2B5EF4-FFF2-40B4-BE49-F238E27FC236}">
              <a16:creationId xmlns:a16="http://schemas.microsoft.com/office/drawing/2014/main" id="{76BA27A1-6E96-4EEF-8B72-A011740FFD0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79" name="Line 7">
          <a:extLst>
            <a:ext uri="{FF2B5EF4-FFF2-40B4-BE49-F238E27FC236}">
              <a16:creationId xmlns:a16="http://schemas.microsoft.com/office/drawing/2014/main" id="{35EF7FF1-BB0B-4AA0-893E-B36336FE437D}"/>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0" name="Line 7">
          <a:extLst>
            <a:ext uri="{FF2B5EF4-FFF2-40B4-BE49-F238E27FC236}">
              <a16:creationId xmlns:a16="http://schemas.microsoft.com/office/drawing/2014/main" id="{EF6B12DD-2E5F-4D06-AC7B-C5C80ABAF16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1" name="Line 7">
          <a:extLst>
            <a:ext uri="{FF2B5EF4-FFF2-40B4-BE49-F238E27FC236}">
              <a16:creationId xmlns:a16="http://schemas.microsoft.com/office/drawing/2014/main" id="{0DF6C611-9A21-42BC-862F-7AF41A01A2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2" name="Line 7">
          <a:extLst>
            <a:ext uri="{FF2B5EF4-FFF2-40B4-BE49-F238E27FC236}">
              <a16:creationId xmlns:a16="http://schemas.microsoft.com/office/drawing/2014/main" id="{8215F8DD-3AB9-4CA7-B986-2E40A4D2509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3" name="Line 7">
          <a:extLst>
            <a:ext uri="{FF2B5EF4-FFF2-40B4-BE49-F238E27FC236}">
              <a16:creationId xmlns:a16="http://schemas.microsoft.com/office/drawing/2014/main" id="{99518486-D0E8-4718-B640-FB076F362B55}"/>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4" name="Line 7">
          <a:extLst>
            <a:ext uri="{FF2B5EF4-FFF2-40B4-BE49-F238E27FC236}">
              <a16:creationId xmlns:a16="http://schemas.microsoft.com/office/drawing/2014/main" id="{BB8C3006-7D9E-4EAE-A0D1-9D5B5AF5110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5" name="Line 7">
          <a:extLst>
            <a:ext uri="{FF2B5EF4-FFF2-40B4-BE49-F238E27FC236}">
              <a16:creationId xmlns:a16="http://schemas.microsoft.com/office/drawing/2014/main" id="{F6DACCC0-8A93-43F7-9E62-A06548FCC038}"/>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6" name="Line 7">
          <a:extLst>
            <a:ext uri="{FF2B5EF4-FFF2-40B4-BE49-F238E27FC236}">
              <a16:creationId xmlns:a16="http://schemas.microsoft.com/office/drawing/2014/main" id="{FD3CE8CE-E6D3-4B1E-AE16-3AB7526E27BB}"/>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7" name="Line 7">
          <a:extLst>
            <a:ext uri="{FF2B5EF4-FFF2-40B4-BE49-F238E27FC236}">
              <a16:creationId xmlns:a16="http://schemas.microsoft.com/office/drawing/2014/main" id="{AD11BD8B-CDB0-4701-BAC3-F0E1629F7DC8}"/>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8" name="Line 7">
          <a:extLst>
            <a:ext uri="{FF2B5EF4-FFF2-40B4-BE49-F238E27FC236}">
              <a16:creationId xmlns:a16="http://schemas.microsoft.com/office/drawing/2014/main" id="{6104AEBD-02DD-473B-8CC5-8248B75DF682}"/>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89" name="Line 7">
          <a:extLst>
            <a:ext uri="{FF2B5EF4-FFF2-40B4-BE49-F238E27FC236}">
              <a16:creationId xmlns:a16="http://schemas.microsoft.com/office/drawing/2014/main" id="{FAFB2D28-390E-4B92-B56D-9915C3567E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0" name="Line 7">
          <a:extLst>
            <a:ext uri="{FF2B5EF4-FFF2-40B4-BE49-F238E27FC236}">
              <a16:creationId xmlns:a16="http://schemas.microsoft.com/office/drawing/2014/main" id="{38F16DFD-136D-4472-9D4E-540E61FF6E6A}"/>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1" name="Line 7">
          <a:extLst>
            <a:ext uri="{FF2B5EF4-FFF2-40B4-BE49-F238E27FC236}">
              <a16:creationId xmlns:a16="http://schemas.microsoft.com/office/drawing/2014/main" id="{7E76064F-62BB-42D5-8F24-B5EAB2151C4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892" name="Line 7">
          <a:extLst>
            <a:ext uri="{FF2B5EF4-FFF2-40B4-BE49-F238E27FC236}">
              <a16:creationId xmlns:a16="http://schemas.microsoft.com/office/drawing/2014/main" id="{DC94E832-BC8D-41EE-BD55-77897B57C2E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893" name="Line 7">
          <a:extLst>
            <a:ext uri="{FF2B5EF4-FFF2-40B4-BE49-F238E27FC236}">
              <a16:creationId xmlns:a16="http://schemas.microsoft.com/office/drawing/2014/main" id="{CF1757F2-F4DF-4C54-9D15-EF3748A431A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4" name="Line 7">
          <a:extLst>
            <a:ext uri="{FF2B5EF4-FFF2-40B4-BE49-F238E27FC236}">
              <a16:creationId xmlns:a16="http://schemas.microsoft.com/office/drawing/2014/main" id="{0347D3A4-709A-46DE-881C-0537D5A7012D}"/>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5" name="Line 7">
          <a:extLst>
            <a:ext uri="{FF2B5EF4-FFF2-40B4-BE49-F238E27FC236}">
              <a16:creationId xmlns:a16="http://schemas.microsoft.com/office/drawing/2014/main" id="{FC310E0F-0B1B-46C1-8371-7BFBEC9D6219}"/>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896" name="Line 7">
          <a:extLst>
            <a:ext uri="{FF2B5EF4-FFF2-40B4-BE49-F238E27FC236}">
              <a16:creationId xmlns:a16="http://schemas.microsoft.com/office/drawing/2014/main" id="{5358B996-E718-4408-814F-9C69674AB511}"/>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0" name="Line 7">
          <a:extLst>
            <a:ext uri="{FF2B5EF4-FFF2-40B4-BE49-F238E27FC236}">
              <a16:creationId xmlns:a16="http://schemas.microsoft.com/office/drawing/2014/main" id="{B9E2598B-5BD7-46D3-B630-B5719E57978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1" name="Line 7">
          <a:extLst>
            <a:ext uri="{FF2B5EF4-FFF2-40B4-BE49-F238E27FC236}">
              <a16:creationId xmlns:a16="http://schemas.microsoft.com/office/drawing/2014/main" id="{27E15A48-7FAE-48C8-8390-1DEEEBA1BDE0}"/>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02" name="Line 7">
          <a:extLst>
            <a:ext uri="{FF2B5EF4-FFF2-40B4-BE49-F238E27FC236}">
              <a16:creationId xmlns:a16="http://schemas.microsoft.com/office/drawing/2014/main" id="{3ED51166-F1C8-41B4-A8FD-9EB27CFAC8B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3" name="Line 7">
          <a:extLst>
            <a:ext uri="{FF2B5EF4-FFF2-40B4-BE49-F238E27FC236}">
              <a16:creationId xmlns:a16="http://schemas.microsoft.com/office/drawing/2014/main" id="{BDEE71D2-FECA-47F1-B51A-2974424A6144}"/>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4" name="Line 7">
          <a:extLst>
            <a:ext uri="{FF2B5EF4-FFF2-40B4-BE49-F238E27FC236}">
              <a16:creationId xmlns:a16="http://schemas.microsoft.com/office/drawing/2014/main" id="{CFFBA77B-E40A-4D13-AC16-DD7D45A4042E}"/>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05" name="Line 7">
          <a:extLst>
            <a:ext uri="{FF2B5EF4-FFF2-40B4-BE49-F238E27FC236}">
              <a16:creationId xmlns:a16="http://schemas.microsoft.com/office/drawing/2014/main" id="{D199180A-5076-4366-9033-06A263E7993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6" name="Line 7">
          <a:extLst>
            <a:ext uri="{FF2B5EF4-FFF2-40B4-BE49-F238E27FC236}">
              <a16:creationId xmlns:a16="http://schemas.microsoft.com/office/drawing/2014/main" id="{8BB85AE6-2609-4F2F-9680-4355F75C292A}"/>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7" name="Line 7">
          <a:extLst>
            <a:ext uri="{FF2B5EF4-FFF2-40B4-BE49-F238E27FC236}">
              <a16:creationId xmlns:a16="http://schemas.microsoft.com/office/drawing/2014/main" id="{D5BC2EED-DA61-4C72-BAF2-49D08888E2C5}"/>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83</xdr:row>
      <xdr:rowOff>0</xdr:rowOff>
    </xdr:from>
    <xdr:to>
      <xdr:col>13</xdr:col>
      <xdr:colOff>323850</xdr:colOff>
      <xdr:row>83</xdr:row>
      <xdr:rowOff>0</xdr:rowOff>
    </xdr:to>
    <xdr:sp macro="" textlink="">
      <xdr:nvSpPr>
        <xdr:cNvPr id="5908" name="Line 7">
          <a:extLst>
            <a:ext uri="{FF2B5EF4-FFF2-40B4-BE49-F238E27FC236}">
              <a16:creationId xmlns:a16="http://schemas.microsoft.com/office/drawing/2014/main" id="{1BDCA3F6-3727-40C4-BE6F-C601E0A9200F}"/>
            </a:ext>
          </a:extLst>
        </xdr:cNvPr>
        <xdr:cNvSpPr>
          <a:spLocks noChangeShapeType="1"/>
        </xdr:cNvSpPr>
      </xdr:nvSpPr>
      <xdr:spPr bwMode="auto">
        <a:xfrm>
          <a:off x="876300" y="15744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09" name="Line 7">
          <a:extLst>
            <a:ext uri="{FF2B5EF4-FFF2-40B4-BE49-F238E27FC236}">
              <a16:creationId xmlns:a16="http://schemas.microsoft.com/office/drawing/2014/main" id="{706AF645-235B-456A-9E02-E252BA2B1CA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10" name="Line 7">
          <a:extLst>
            <a:ext uri="{FF2B5EF4-FFF2-40B4-BE49-F238E27FC236}">
              <a16:creationId xmlns:a16="http://schemas.microsoft.com/office/drawing/2014/main" id="{DA727305-CA7B-4D28-B00D-72FFE46846EF}"/>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11" name="Line 7">
          <a:extLst>
            <a:ext uri="{FF2B5EF4-FFF2-40B4-BE49-F238E27FC236}">
              <a16:creationId xmlns:a16="http://schemas.microsoft.com/office/drawing/2014/main" id="{2FD607AD-ACA3-47B1-9A8A-A53F798DEF8B}"/>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2" name="Line 7">
          <a:extLst>
            <a:ext uri="{FF2B5EF4-FFF2-40B4-BE49-F238E27FC236}">
              <a16:creationId xmlns:a16="http://schemas.microsoft.com/office/drawing/2014/main" id="{A101AF05-B5F2-4467-9B13-F777135B3A64}"/>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3" name="Line 7">
          <a:extLst>
            <a:ext uri="{FF2B5EF4-FFF2-40B4-BE49-F238E27FC236}">
              <a16:creationId xmlns:a16="http://schemas.microsoft.com/office/drawing/2014/main" id="{D1BA0C6B-DC7F-4649-9E45-C81798B0D8CA}"/>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87</xdr:row>
      <xdr:rowOff>0</xdr:rowOff>
    </xdr:from>
    <xdr:to>
      <xdr:col>13</xdr:col>
      <xdr:colOff>323850</xdr:colOff>
      <xdr:row>87</xdr:row>
      <xdr:rowOff>0</xdr:rowOff>
    </xdr:to>
    <xdr:sp macro="" textlink="">
      <xdr:nvSpPr>
        <xdr:cNvPr id="5914" name="Line 7">
          <a:extLst>
            <a:ext uri="{FF2B5EF4-FFF2-40B4-BE49-F238E27FC236}">
              <a16:creationId xmlns:a16="http://schemas.microsoft.com/office/drawing/2014/main" id="{D98DC053-2209-47CF-AE0B-4AB64E55FAA6}"/>
            </a:ext>
          </a:extLst>
        </xdr:cNvPr>
        <xdr:cNvSpPr>
          <a:spLocks noChangeShapeType="1"/>
        </xdr:cNvSpPr>
      </xdr:nvSpPr>
      <xdr:spPr bwMode="auto">
        <a:xfrm>
          <a:off x="876300" y="1624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5" name="Line 7">
          <a:extLst>
            <a:ext uri="{FF2B5EF4-FFF2-40B4-BE49-F238E27FC236}">
              <a16:creationId xmlns:a16="http://schemas.microsoft.com/office/drawing/2014/main" id="{32334CC2-14F8-4281-98EE-284550B24B23}"/>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6" name="Line 7">
          <a:extLst>
            <a:ext uri="{FF2B5EF4-FFF2-40B4-BE49-F238E27FC236}">
              <a16:creationId xmlns:a16="http://schemas.microsoft.com/office/drawing/2014/main" id="{CBA68110-BDCB-47D0-9898-29517D7A0874}"/>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17" name="Line 7">
          <a:extLst>
            <a:ext uri="{FF2B5EF4-FFF2-40B4-BE49-F238E27FC236}">
              <a16:creationId xmlns:a16="http://schemas.microsoft.com/office/drawing/2014/main" id="{D515CA17-6F3F-42FD-8A3A-197F4C3F78E9}"/>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18" name="Line 7">
          <a:extLst>
            <a:ext uri="{FF2B5EF4-FFF2-40B4-BE49-F238E27FC236}">
              <a16:creationId xmlns:a16="http://schemas.microsoft.com/office/drawing/2014/main" id="{4CB0744B-1BAC-4B44-B2C2-31E49E09314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19" name="Line 7">
          <a:extLst>
            <a:ext uri="{FF2B5EF4-FFF2-40B4-BE49-F238E27FC236}">
              <a16:creationId xmlns:a16="http://schemas.microsoft.com/office/drawing/2014/main" id="{071600FE-DA4B-4689-9938-24D35AB21E4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20" name="Line 7">
          <a:extLst>
            <a:ext uri="{FF2B5EF4-FFF2-40B4-BE49-F238E27FC236}">
              <a16:creationId xmlns:a16="http://schemas.microsoft.com/office/drawing/2014/main" id="{F26D3CE8-7759-4E18-9164-F7F7F9B161AF}"/>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1" name="Line 7">
          <a:extLst>
            <a:ext uri="{FF2B5EF4-FFF2-40B4-BE49-F238E27FC236}">
              <a16:creationId xmlns:a16="http://schemas.microsoft.com/office/drawing/2014/main" id="{0D5F70C5-FA5C-45AC-A63A-0BEA41FD5B3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2" name="Line 7">
          <a:extLst>
            <a:ext uri="{FF2B5EF4-FFF2-40B4-BE49-F238E27FC236}">
              <a16:creationId xmlns:a16="http://schemas.microsoft.com/office/drawing/2014/main" id="{C15B5398-6ED5-4EAF-920D-A7EE0CA525F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23" name="Line 7">
          <a:extLst>
            <a:ext uri="{FF2B5EF4-FFF2-40B4-BE49-F238E27FC236}">
              <a16:creationId xmlns:a16="http://schemas.microsoft.com/office/drawing/2014/main" id="{E8FEC38F-00CB-4786-BB8E-E91187A280B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4" name="Line 7">
          <a:extLst>
            <a:ext uri="{FF2B5EF4-FFF2-40B4-BE49-F238E27FC236}">
              <a16:creationId xmlns:a16="http://schemas.microsoft.com/office/drawing/2014/main" id="{881CEA41-C45B-41FC-99B9-5D16B8EBFB07}"/>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5" name="Line 7">
          <a:extLst>
            <a:ext uri="{FF2B5EF4-FFF2-40B4-BE49-F238E27FC236}">
              <a16:creationId xmlns:a16="http://schemas.microsoft.com/office/drawing/2014/main" id="{DB3AF3C5-9A25-4BC0-82CB-66CCE9FCDE39}"/>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5926" name="Line 7">
          <a:extLst>
            <a:ext uri="{FF2B5EF4-FFF2-40B4-BE49-F238E27FC236}">
              <a16:creationId xmlns:a16="http://schemas.microsoft.com/office/drawing/2014/main" id="{26770CC6-0129-4654-909B-066898878B23}"/>
            </a:ext>
          </a:extLst>
        </xdr:cNvPr>
        <xdr:cNvSpPr>
          <a:spLocks noChangeShapeType="1"/>
        </xdr:cNvSpPr>
      </xdr:nvSpPr>
      <xdr:spPr bwMode="auto">
        <a:xfrm>
          <a:off x="87630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7" name="Line 7">
          <a:extLst>
            <a:ext uri="{FF2B5EF4-FFF2-40B4-BE49-F238E27FC236}">
              <a16:creationId xmlns:a16="http://schemas.microsoft.com/office/drawing/2014/main" id="{41375F65-8487-4F55-96A7-709E6D87B5EF}"/>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8" name="Line 7">
          <a:extLst>
            <a:ext uri="{FF2B5EF4-FFF2-40B4-BE49-F238E27FC236}">
              <a16:creationId xmlns:a16="http://schemas.microsoft.com/office/drawing/2014/main" id="{27852E20-2287-4709-A68F-19252E4C6C3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5929" name="Line 7">
          <a:extLst>
            <a:ext uri="{FF2B5EF4-FFF2-40B4-BE49-F238E27FC236}">
              <a16:creationId xmlns:a16="http://schemas.microsoft.com/office/drawing/2014/main" id="{B4F44650-B5F0-44DF-97C2-E82EA0BED3C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0" name="Line 7">
          <a:extLst>
            <a:ext uri="{FF2B5EF4-FFF2-40B4-BE49-F238E27FC236}">
              <a16:creationId xmlns:a16="http://schemas.microsoft.com/office/drawing/2014/main" id="{7F144D3E-D5DD-4928-BBAF-874A80D4B0DA}"/>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1" name="Line 7">
          <a:extLst>
            <a:ext uri="{FF2B5EF4-FFF2-40B4-BE49-F238E27FC236}">
              <a16:creationId xmlns:a16="http://schemas.microsoft.com/office/drawing/2014/main" id="{4918229F-D4B9-488F-81C8-2A8108D616EF}"/>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5932" name="Line 7">
          <a:extLst>
            <a:ext uri="{FF2B5EF4-FFF2-40B4-BE49-F238E27FC236}">
              <a16:creationId xmlns:a16="http://schemas.microsoft.com/office/drawing/2014/main" id="{EF75F870-B124-48E2-9FA1-E37A09019C63}"/>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39" name="Line 7">
          <a:extLst>
            <a:ext uri="{FF2B5EF4-FFF2-40B4-BE49-F238E27FC236}">
              <a16:creationId xmlns:a16="http://schemas.microsoft.com/office/drawing/2014/main" id="{C9B4046A-36FB-4BAE-93C7-F291C00FC2D1}"/>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0" name="Line 7">
          <a:extLst>
            <a:ext uri="{FF2B5EF4-FFF2-40B4-BE49-F238E27FC236}">
              <a16:creationId xmlns:a16="http://schemas.microsoft.com/office/drawing/2014/main" id="{D192A09D-8DD3-4AE4-860A-4A9817378C9C}"/>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1" name="Line 7">
          <a:extLst>
            <a:ext uri="{FF2B5EF4-FFF2-40B4-BE49-F238E27FC236}">
              <a16:creationId xmlns:a16="http://schemas.microsoft.com/office/drawing/2014/main" id="{1C0069F1-6411-4E8B-B88D-07A74F90ADD8}"/>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2" name="Line 7">
          <a:extLst>
            <a:ext uri="{FF2B5EF4-FFF2-40B4-BE49-F238E27FC236}">
              <a16:creationId xmlns:a16="http://schemas.microsoft.com/office/drawing/2014/main" id="{D7604828-A12E-4FC2-A509-F9D8AA32B1CF}"/>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3" name="Line 7">
          <a:extLst>
            <a:ext uri="{FF2B5EF4-FFF2-40B4-BE49-F238E27FC236}">
              <a16:creationId xmlns:a16="http://schemas.microsoft.com/office/drawing/2014/main" id="{06A8E011-C317-4A87-BC04-793FF265838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44" name="Line 7">
          <a:extLst>
            <a:ext uri="{FF2B5EF4-FFF2-40B4-BE49-F238E27FC236}">
              <a16:creationId xmlns:a16="http://schemas.microsoft.com/office/drawing/2014/main" id="{8DBC6055-1855-4EE0-A169-FCB04025580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5" name="Line 7">
          <a:extLst>
            <a:ext uri="{FF2B5EF4-FFF2-40B4-BE49-F238E27FC236}">
              <a16:creationId xmlns:a16="http://schemas.microsoft.com/office/drawing/2014/main" id="{E12D1102-568D-4F96-A6E9-A9A31CC1E920}"/>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6" name="Line 7">
          <a:extLst>
            <a:ext uri="{FF2B5EF4-FFF2-40B4-BE49-F238E27FC236}">
              <a16:creationId xmlns:a16="http://schemas.microsoft.com/office/drawing/2014/main" id="{6CE18890-2FB5-4F33-B97C-C2ED0A38FED6}"/>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7" name="Line 7">
          <a:extLst>
            <a:ext uri="{FF2B5EF4-FFF2-40B4-BE49-F238E27FC236}">
              <a16:creationId xmlns:a16="http://schemas.microsoft.com/office/drawing/2014/main" id="{776A41DB-80FE-4E2C-BCF1-F1DA64A4591A}"/>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8" name="Line 7">
          <a:extLst>
            <a:ext uri="{FF2B5EF4-FFF2-40B4-BE49-F238E27FC236}">
              <a16:creationId xmlns:a16="http://schemas.microsoft.com/office/drawing/2014/main" id="{226C4577-4FC2-4B8B-8D1A-BB9015E0034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49" name="Line 7">
          <a:extLst>
            <a:ext uri="{FF2B5EF4-FFF2-40B4-BE49-F238E27FC236}">
              <a16:creationId xmlns:a16="http://schemas.microsoft.com/office/drawing/2014/main" id="{DD81855E-286E-4C4E-B6E0-031484B878B4}"/>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5950" name="Line 7">
          <a:extLst>
            <a:ext uri="{FF2B5EF4-FFF2-40B4-BE49-F238E27FC236}">
              <a16:creationId xmlns:a16="http://schemas.microsoft.com/office/drawing/2014/main" id="{09553BC5-B0E9-45FC-9704-988F6E18CDBE}"/>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1" name="Line 7">
          <a:extLst>
            <a:ext uri="{FF2B5EF4-FFF2-40B4-BE49-F238E27FC236}">
              <a16:creationId xmlns:a16="http://schemas.microsoft.com/office/drawing/2014/main" id="{0E236057-2BC0-465D-A9C2-A86FCD97ADA5}"/>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2" name="Line 7">
          <a:extLst>
            <a:ext uri="{FF2B5EF4-FFF2-40B4-BE49-F238E27FC236}">
              <a16:creationId xmlns:a16="http://schemas.microsoft.com/office/drawing/2014/main" id="{B67FEA47-D948-4643-9337-F77564D2A1F1}"/>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3" name="Line 7">
          <a:extLst>
            <a:ext uri="{FF2B5EF4-FFF2-40B4-BE49-F238E27FC236}">
              <a16:creationId xmlns:a16="http://schemas.microsoft.com/office/drawing/2014/main" id="{4DFF1C0C-8907-45E3-A4D6-FF5097DAA9B2}"/>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4" name="Line 7">
          <a:extLst>
            <a:ext uri="{FF2B5EF4-FFF2-40B4-BE49-F238E27FC236}">
              <a16:creationId xmlns:a16="http://schemas.microsoft.com/office/drawing/2014/main" id="{A81F5F41-0DBB-45DD-9FB0-E10591DFB2AA}"/>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5" name="Line 7">
          <a:extLst>
            <a:ext uri="{FF2B5EF4-FFF2-40B4-BE49-F238E27FC236}">
              <a16:creationId xmlns:a16="http://schemas.microsoft.com/office/drawing/2014/main" id="{59DF412B-5415-40B6-A624-346985898B35}"/>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21</xdr:row>
      <xdr:rowOff>0</xdr:rowOff>
    </xdr:from>
    <xdr:to>
      <xdr:col>21</xdr:col>
      <xdr:colOff>323850</xdr:colOff>
      <xdr:row>21</xdr:row>
      <xdr:rowOff>0</xdr:rowOff>
    </xdr:to>
    <xdr:sp macro="" textlink="">
      <xdr:nvSpPr>
        <xdr:cNvPr id="5956" name="Line 7">
          <a:extLst>
            <a:ext uri="{FF2B5EF4-FFF2-40B4-BE49-F238E27FC236}">
              <a16:creationId xmlns:a16="http://schemas.microsoft.com/office/drawing/2014/main" id="{8B017A83-B968-4B69-B1BE-A1D6EA736BE4}"/>
            </a:ext>
          </a:extLst>
        </xdr:cNvPr>
        <xdr:cNvSpPr>
          <a:spLocks noChangeShapeType="1"/>
        </xdr:cNvSpPr>
      </xdr:nvSpPr>
      <xdr:spPr bwMode="auto">
        <a:xfrm>
          <a:off x="87630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7" name="Line 7">
          <a:extLst>
            <a:ext uri="{FF2B5EF4-FFF2-40B4-BE49-F238E27FC236}">
              <a16:creationId xmlns:a16="http://schemas.microsoft.com/office/drawing/2014/main" id="{119490B3-A2C1-4F01-96B6-1C5D1B2A82A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8" name="Line 7">
          <a:extLst>
            <a:ext uri="{FF2B5EF4-FFF2-40B4-BE49-F238E27FC236}">
              <a16:creationId xmlns:a16="http://schemas.microsoft.com/office/drawing/2014/main" id="{95D7441D-7E9A-40C4-B0A1-7B073F160502}"/>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59" name="Line 7">
          <a:extLst>
            <a:ext uri="{FF2B5EF4-FFF2-40B4-BE49-F238E27FC236}">
              <a16:creationId xmlns:a16="http://schemas.microsoft.com/office/drawing/2014/main" id="{9B3E0685-94A4-4FA9-8B39-51C8EFDE9C9F}"/>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0" name="Line 7">
          <a:extLst>
            <a:ext uri="{FF2B5EF4-FFF2-40B4-BE49-F238E27FC236}">
              <a16:creationId xmlns:a16="http://schemas.microsoft.com/office/drawing/2014/main" id="{BA4BA46E-89A1-4BA2-A89F-79804C610CB4}"/>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1" name="Line 7">
          <a:extLst>
            <a:ext uri="{FF2B5EF4-FFF2-40B4-BE49-F238E27FC236}">
              <a16:creationId xmlns:a16="http://schemas.microsoft.com/office/drawing/2014/main" id="{60FC8C8B-BCFB-4C5C-8BCE-5625FA7E6216}"/>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25</xdr:row>
      <xdr:rowOff>0</xdr:rowOff>
    </xdr:from>
    <xdr:to>
      <xdr:col>11</xdr:col>
      <xdr:colOff>323850</xdr:colOff>
      <xdr:row>25</xdr:row>
      <xdr:rowOff>0</xdr:rowOff>
    </xdr:to>
    <xdr:sp macro="" textlink="">
      <xdr:nvSpPr>
        <xdr:cNvPr id="5962" name="Line 7">
          <a:extLst>
            <a:ext uri="{FF2B5EF4-FFF2-40B4-BE49-F238E27FC236}">
              <a16:creationId xmlns:a16="http://schemas.microsoft.com/office/drawing/2014/main" id="{B7038DBB-5857-4673-A416-E96131061FF2}"/>
            </a:ext>
          </a:extLst>
        </xdr:cNvPr>
        <xdr:cNvSpPr>
          <a:spLocks noChangeShapeType="1"/>
        </xdr:cNvSpPr>
      </xdr:nvSpPr>
      <xdr:spPr bwMode="auto">
        <a:xfrm>
          <a:off x="87630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3" name="Line 7">
          <a:extLst>
            <a:ext uri="{FF2B5EF4-FFF2-40B4-BE49-F238E27FC236}">
              <a16:creationId xmlns:a16="http://schemas.microsoft.com/office/drawing/2014/main" id="{0CEE4C08-6E85-432F-AF40-C093A88F4C99}"/>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4" name="Line 7">
          <a:extLst>
            <a:ext uri="{FF2B5EF4-FFF2-40B4-BE49-F238E27FC236}">
              <a16:creationId xmlns:a16="http://schemas.microsoft.com/office/drawing/2014/main" id="{E2BF4CA5-3A70-474D-BC75-AB7EC901DD9D}"/>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5" name="Line 7">
          <a:extLst>
            <a:ext uri="{FF2B5EF4-FFF2-40B4-BE49-F238E27FC236}">
              <a16:creationId xmlns:a16="http://schemas.microsoft.com/office/drawing/2014/main" id="{A8240B76-2098-4558-B6DC-1F4BE6FF275B}"/>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6" name="Line 7">
          <a:extLst>
            <a:ext uri="{FF2B5EF4-FFF2-40B4-BE49-F238E27FC236}">
              <a16:creationId xmlns:a16="http://schemas.microsoft.com/office/drawing/2014/main" id="{28E1F265-6CB2-43D2-A895-A0E3802DA56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7" name="Line 7">
          <a:extLst>
            <a:ext uri="{FF2B5EF4-FFF2-40B4-BE49-F238E27FC236}">
              <a16:creationId xmlns:a16="http://schemas.microsoft.com/office/drawing/2014/main" id="{85EE18F1-7B06-4AB4-BE81-BD946383A50A}"/>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25</xdr:row>
      <xdr:rowOff>0</xdr:rowOff>
    </xdr:from>
    <xdr:to>
      <xdr:col>13</xdr:col>
      <xdr:colOff>323850</xdr:colOff>
      <xdr:row>25</xdr:row>
      <xdr:rowOff>0</xdr:rowOff>
    </xdr:to>
    <xdr:sp macro="" textlink="">
      <xdr:nvSpPr>
        <xdr:cNvPr id="5968" name="Line 7">
          <a:extLst>
            <a:ext uri="{FF2B5EF4-FFF2-40B4-BE49-F238E27FC236}">
              <a16:creationId xmlns:a16="http://schemas.microsoft.com/office/drawing/2014/main" id="{D7ECE18E-8066-49D0-9622-0652AF1A34B5}"/>
            </a:ext>
          </a:extLst>
        </xdr:cNvPr>
        <xdr:cNvSpPr>
          <a:spLocks noChangeShapeType="1"/>
        </xdr:cNvSpPr>
      </xdr:nvSpPr>
      <xdr:spPr bwMode="auto">
        <a:xfrm>
          <a:off x="87630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69" name="Line 7">
          <a:extLst>
            <a:ext uri="{FF2B5EF4-FFF2-40B4-BE49-F238E27FC236}">
              <a16:creationId xmlns:a16="http://schemas.microsoft.com/office/drawing/2014/main" id="{326B58C1-3B93-41F1-A795-CD94B5E0ED12}"/>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0" name="Line 7">
          <a:extLst>
            <a:ext uri="{FF2B5EF4-FFF2-40B4-BE49-F238E27FC236}">
              <a16:creationId xmlns:a16="http://schemas.microsoft.com/office/drawing/2014/main" id="{842A484D-FC76-4D73-8CE0-3884239A50E2}"/>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1" name="Line 7">
          <a:extLst>
            <a:ext uri="{FF2B5EF4-FFF2-40B4-BE49-F238E27FC236}">
              <a16:creationId xmlns:a16="http://schemas.microsoft.com/office/drawing/2014/main" id="{FF86AF34-A708-4A40-9EC6-1981295B6553}"/>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2" name="Line 7">
          <a:extLst>
            <a:ext uri="{FF2B5EF4-FFF2-40B4-BE49-F238E27FC236}">
              <a16:creationId xmlns:a16="http://schemas.microsoft.com/office/drawing/2014/main" id="{AD924D9C-B284-457A-8355-DC3FB7C7E96C}"/>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3" name="Line 7">
          <a:extLst>
            <a:ext uri="{FF2B5EF4-FFF2-40B4-BE49-F238E27FC236}">
              <a16:creationId xmlns:a16="http://schemas.microsoft.com/office/drawing/2014/main" id="{373B7DE5-42FE-4901-B5C6-0F8014F94A31}"/>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4" name="Line 7">
          <a:extLst>
            <a:ext uri="{FF2B5EF4-FFF2-40B4-BE49-F238E27FC236}">
              <a16:creationId xmlns:a16="http://schemas.microsoft.com/office/drawing/2014/main" id="{D6876BDB-D2A5-4339-A10C-3236043BECEA}"/>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5" name="Line 7">
          <a:extLst>
            <a:ext uri="{FF2B5EF4-FFF2-40B4-BE49-F238E27FC236}">
              <a16:creationId xmlns:a16="http://schemas.microsoft.com/office/drawing/2014/main" id="{46FE349D-A11E-4E08-9CD8-4945588DD454}"/>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6" name="Line 7">
          <a:extLst>
            <a:ext uri="{FF2B5EF4-FFF2-40B4-BE49-F238E27FC236}">
              <a16:creationId xmlns:a16="http://schemas.microsoft.com/office/drawing/2014/main" id="{CD00739B-CF74-491E-9F65-8B9CF57C4B61}"/>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7" name="Line 7">
          <a:extLst>
            <a:ext uri="{FF2B5EF4-FFF2-40B4-BE49-F238E27FC236}">
              <a16:creationId xmlns:a16="http://schemas.microsoft.com/office/drawing/2014/main" id="{A428E53A-179A-48AD-8E64-276EFBF4E3D9}"/>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8" name="Line 7">
          <a:extLst>
            <a:ext uri="{FF2B5EF4-FFF2-40B4-BE49-F238E27FC236}">
              <a16:creationId xmlns:a16="http://schemas.microsoft.com/office/drawing/2014/main" id="{D465A2E3-B591-477B-A823-803BDE395FED}"/>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79" name="Line 7">
          <a:extLst>
            <a:ext uri="{FF2B5EF4-FFF2-40B4-BE49-F238E27FC236}">
              <a16:creationId xmlns:a16="http://schemas.microsoft.com/office/drawing/2014/main" id="{F8E4383C-C43D-4BE7-8F8E-EC4123F4EF2B}"/>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80" name="Line 7">
          <a:extLst>
            <a:ext uri="{FF2B5EF4-FFF2-40B4-BE49-F238E27FC236}">
              <a16:creationId xmlns:a16="http://schemas.microsoft.com/office/drawing/2014/main" id="{84A0E3E5-79CD-4D7A-AB26-BFBCBB14C555}"/>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21</xdr:row>
      <xdr:rowOff>0</xdr:rowOff>
    </xdr:from>
    <xdr:to>
      <xdr:col>19</xdr:col>
      <xdr:colOff>323850</xdr:colOff>
      <xdr:row>21</xdr:row>
      <xdr:rowOff>0</xdr:rowOff>
    </xdr:to>
    <xdr:sp macro="" textlink="">
      <xdr:nvSpPr>
        <xdr:cNvPr id="5981" name="Line 7">
          <a:extLst>
            <a:ext uri="{FF2B5EF4-FFF2-40B4-BE49-F238E27FC236}">
              <a16:creationId xmlns:a16="http://schemas.microsoft.com/office/drawing/2014/main" id="{61EB9BB3-AB8D-4371-82BF-354E8762C945}"/>
            </a:ext>
          </a:extLst>
        </xdr:cNvPr>
        <xdr:cNvSpPr>
          <a:spLocks noChangeShapeType="1"/>
        </xdr:cNvSpPr>
      </xdr:nvSpPr>
      <xdr:spPr bwMode="auto">
        <a:xfrm>
          <a:off x="87630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2" name="Line 7">
          <a:extLst>
            <a:ext uri="{FF2B5EF4-FFF2-40B4-BE49-F238E27FC236}">
              <a16:creationId xmlns:a16="http://schemas.microsoft.com/office/drawing/2014/main" id="{BD122D83-4B69-43B1-A464-D8BE000E88C8}"/>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3" name="Line 7">
          <a:extLst>
            <a:ext uri="{FF2B5EF4-FFF2-40B4-BE49-F238E27FC236}">
              <a16:creationId xmlns:a16="http://schemas.microsoft.com/office/drawing/2014/main" id="{3D45E141-5E2C-4281-A35F-FE428D18F819}"/>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4" name="Line 7">
          <a:extLst>
            <a:ext uri="{FF2B5EF4-FFF2-40B4-BE49-F238E27FC236}">
              <a16:creationId xmlns:a16="http://schemas.microsoft.com/office/drawing/2014/main" id="{39D2BC32-0127-4D44-BA2F-8E9F667B668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5" name="Line 7">
          <a:extLst>
            <a:ext uri="{FF2B5EF4-FFF2-40B4-BE49-F238E27FC236}">
              <a16:creationId xmlns:a16="http://schemas.microsoft.com/office/drawing/2014/main" id="{429560D2-3B0C-4A89-80DC-ECCE5BEBFF75}"/>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6" name="Line 7">
          <a:extLst>
            <a:ext uri="{FF2B5EF4-FFF2-40B4-BE49-F238E27FC236}">
              <a16:creationId xmlns:a16="http://schemas.microsoft.com/office/drawing/2014/main" id="{E2E7FC7F-54AA-4647-B521-6F8BE0B22D5C}"/>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7" name="Line 7">
          <a:extLst>
            <a:ext uri="{FF2B5EF4-FFF2-40B4-BE49-F238E27FC236}">
              <a16:creationId xmlns:a16="http://schemas.microsoft.com/office/drawing/2014/main" id="{029E7D6A-CC62-4A30-8E8E-9D9B60EFA09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8" name="Line 7">
          <a:extLst>
            <a:ext uri="{FF2B5EF4-FFF2-40B4-BE49-F238E27FC236}">
              <a16:creationId xmlns:a16="http://schemas.microsoft.com/office/drawing/2014/main" id="{C529D78B-81DB-4841-9184-D2CF19952FF6}"/>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89" name="Line 7">
          <a:extLst>
            <a:ext uri="{FF2B5EF4-FFF2-40B4-BE49-F238E27FC236}">
              <a16:creationId xmlns:a16="http://schemas.microsoft.com/office/drawing/2014/main" id="{6AB97244-C04D-42EF-BCB4-252327137372}"/>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21</xdr:row>
      <xdr:rowOff>0</xdr:rowOff>
    </xdr:from>
    <xdr:to>
      <xdr:col>15</xdr:col>
      <xdr:colOff>323850</xdr:colOff>
      <xdr:row>21</xdr:row>
      <xdr:rowOff>0</xdr:rowOff>
    </xdr:to>
    <xdr:sp macro="" textlink="">
      <xdr:nvSpPr>
        <xdr:cNvPr id="5990" name="Line 7">
          <a:extLst>
            <a:ext uri="{FF2B5EF4-FFF2-40B4-BE49-F238E27FC236}">
              <a16:creationId xmlns:a16="http://schemas.microsoft.com/office/drawing/2014/main" id="{2E477AA0-E5BA-453B-AD86-40C6C21AB3F1}"/>
            </a:ext>
          </a:extLst>
        </xdr:cNvPr>
        <xdr:cNvSpPr>
          <a:spLocks noChangeShapeType="1"/>
        </xdr:cNvSpPr>
      </xdr:nvSpPr>
      <xdr:spPr bwMode="auto">
        <a:xfrm>
          <a:off x="87630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1" name="Line 7">
          <a:extLst>
            <a:ext uri="{FF2B5EF4-FFF2-40B4-BE49-F238E27FC236}">
              <a16:creationId xmlns:a16="http://schemas.microsoft.com/office/drawing/2014/main" id="{79DB8622-9EC7-4DA3-BA18-95F6AE7627B5}"/>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2" name="Line 7">
          <a:extLst>
            <a:ext uri="{FF2B5EF4-FFF2-40B4-BE49-F238E27FC236}">
              <a16:creationId xmlns:a16="http://schemas.microsoft.com/office/drawing/2014/main" id="{69031303-2CEB-4AF2-AB4E-9127404637E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3" name="Line 7">
          <a:extLst>
            <a:ext uri="{FF2B5EF4-FFF2-40B4-BE49-F238E27FC236}">
              <a16:creationId xmlns:a16="http://schemas.microsoft.com/office/drawing/2014/main" id="{AFE17CFA-88EF-40B5-9E85-EF6CE1C4B4B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4" name="Line 7">
          <a:extLst>
            <a:ext uri="{FF2B5EF4-FFF2-40B4-BE49-F238E27FC236}">
              <a16:creationId xmlns:a16="http://schemas.microsoft.com/office/drawing/2014/main" id="{FE02D744-66B9-49F2-A560-715B50316B3B}"/>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5" name="Line 7">
          <a:extLst>
            <a:ext uri="{FF2B5EF4-FFF2-40B4-BE49-F238E27FC236}">
              <a16:creationId xmlns:a16="http://schemas.microsoft.com/office/drawing/2014/main" id="{4730130F-C9D6-4826-A808-3F4B5A6FA46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6" name="Line 7">
          <a:extLst>
            <a:ext uri="{FF2B5EF4-FFF2-40B4-BE49-F238E27FC236}">
              <a16:creationId xmlns:a16="http://schemas.microsoft.com/office/drawing/2014/main" id="{318A008D-7721-4DC5-B1D1-6BCA73DC3A6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7" name="Line 7">
          <a:extLst>
            <a:ext uri="{FF2B5EF4-FFF2-40B4-BE49-F238E27FC236}">
              <a16:creationId xmlns:a16="http://schemas.microsoft.com/office/drawing/2014/main" id="{2C73F3E6-9933-4E4A-8928-24F8F81C250B}"/>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8" name="Line 7">
          <a:extLst>
            <a:ext uri="{FF2B5EF4-FFF2-40B4-BE49-F238E27FC236}">
              <a16:creationId xmlns:a16="http://schemas.microsoft.com/office/drawing/2014/main" id="{1A996E52-D682-4EAF-9C11-145F8F8E932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5999" name="Line 7">
          <a:extLst>
            <a:ext uri="{FF2B5EF4-FFF2-40B4-BE49-F238E27FC236}">
              <a16:creationId xmlns:a16="http://schemas.microsoft.com/office/drawing/2014/main" id="{46276488-26B1-469C-8C68-27912362B010}"/>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0" name="Line 7">
          <a:extLst>
            <a:ext uri="{FF2B5EF4-FFF2-40B4-BE49-F238E27FC236}">
              <a16:creationId xmlns:a16="http://schemas.microsoft.com/office/drawing/2014/main" id="{1C859865-BD2B-4A0A-8D14-B638D302D15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1" name="Line 7">
          <a:extLst>
            <a:ext uri="{FF2B5EF4-FFF2-40B4-BE49-F238E27FC236}">
              <a16:creationId xmlns:a16="http://schemas.microsoft.com/office/drawing/2014/main" id="{BDC79E3E-2600-46AF-89CD-21F1D982882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2" name="Line 7">
          <a:extLst>
            <a:ext uri="{FF2B5EF4-FFF2-40B4-BE49-F238E27FC236}">
              <a16:creationId xmlns:a16="http://schemas.microsoft.com/office/drawing/2014/main" id="{1FDAEDA6-3EDB-45B0-8D3A-41205180908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3" name="Line 7">
          <a:extLst>
            <a:ext uri="{FF2B5EF4-FFF2-40B4-BE49-F238E27FC236}">
              <a16:creationId xmlns:a16="http://schemas.microsoft.com/office/drawing/2014/main" id="{B9D56794-70A7-4EE0-9281-A8311602CCD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4" name="Line 7">
          <a:extLst>
            <a:ext uri="{FF2B5EF4-FFF2-40B4-BE49-F238E27FC236}">
              <a16:creationId xmlns:a16="http://schemas.microsoft.com/office/drawing/2014/main" id="{8856BEAE-A083-45A9-A18C-88D35ACD512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5" name="Line 7">
          <a:extLst>
            <a:ext uri="{FF2B5EF4-FFF2-40B4-BE49-F238E27FC236}">
              <a16:creationId xmlns:a16="http://schemas.microsoft.com/office/drawing/2014/main" id="{E4CF7EED-D3DF-4544-9EB6-B94E10876622}"/>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6" name="Line 7">
          <a:extLst>
            <a:ext uri="{FF2B5EF4-FFF2-40B4-BE49-F238E27FC236}">
              <a16:creationId xmlns:a16="http://schemas.microsoft.com/office/drawing/2014/main" id="{B5DB6A4E-0BCA-46E7-A5C9-53437229A952}"/>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7" name="Line 7">
          <a:extLst>
            <a:ext uri="{FF2B5EF4-FFF2-40B4-BE49-F238E27FC236}">
              <a16:creationId xmlns:a16="http://schemas.microsoft.com/office/drawing/2014/main" id="{0D0520A0-50E6-46EB-B11C-A56E8B4AF65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8" name="Line 7">
          <a:extLst>
            <a:ext uri="{FF2B5EF4-FFF2-40B4-BE49-F238E27FC236}">
              <a16:creationId xmlns:a16="http://schemas.microsoft.com/office/drawing/2014/main" id="{94171542-FE20-44CD-93C4-74A54761A03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09" name="Line 7">
          <a:extLst>
            <a:ext uri="{FF2B5EF4-FFF2-40B4-BE49-F238E27FC236}">
              <a16:creationId xmlns:a16="http://schemas.microsoft.com/office/drawing/2014/main" id="{4FA61A88-B49E-4531-B59F-672B9451352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0" name="Line 7">
          <a:extLst>
            <a:ext uri="{FF2B5EF4-FFF2-40B4-BE49-F238E27FC236}">
              <a16:creationId xmlns:a16="http://schemas.microsoft.com/office/drawing/2014/main" id="{9244724B-B623-491D-8F7D-8B60B5A2E0C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1" name="Line 7">
          <a:extLst>
            <a:ext uri="{FF2B5EF4-FFF2-40B4-BE49-F238E27FC236}">
              <a16:creationId xmlns:a16="http://schemas.microsoft.com/office/drawing/2014/main" id="{6557D191-8A45-41AE-A92F-D1308024D59A}"/>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2" name="Line 7">
          <a:extLst>
            <a:ext uri="{FF2B5EF4-FFF2-40B4-BE49-F238E27FC236}">
              <a16:creationId xmlns:a16="http://schemas.microsoft.com/office/drawing/2014/main" id="{D7E58AFB-D4A2-4993-BC4C-497D24577E81}"/>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3" name="Line 7">
          <a:extLst>
            <a:ext uri="{FF2B5EF4-FFF2-40B4-BE49-F238E27FC236}">
              <a16:creationId xmlns:a16="http://schemas.microsoft.com/office/drawing/2014/main" id="{B8208801-9EB0-4E12-A761-3B52953F742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4" name="Line 7">
          <a:extLst>
            <a:ext uri="{FF2B5EF4-FFF2-40B4-BE49-F238E27FC236}">
              <a16:creationId xmlns:a16="http://schemas.microsoft.com/office/drawing/2014/main" id="{3AC9A59D-AE34-4D5D-B9B5-1C720CBA152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5" name="Line 7">
          <a:extLst>
            <a:ext uri="{FF2B5EF4-FFF2-40B4-BE49-F238E27FC236}">
              <a16:creationId xmlns:a16="http://schemas.microsoft.com/office/drawing/2014/main" id="{04C3A9C5-0B31-4215-9F8D-CA3094E7F0E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6" name="Line 7">
          <a:extLst>
            <a:ext uri="{FF2B5EF4-FFF2-40B4-BE49-F238E27FC236}">
              <a16:creationId xmlns:a16="http://schemas.microsoft.com/office/drawing/2014/main" id="{DE362756-2A8F-4A52-8028-2FDA5614767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7" name="Line 7">
          <a:extLst>
            <a:ext uri="{FF2B5EF4-FFF2-40B4-BE49-F238E27FC236}">
              <a16:creationId xmlns:a16="http://schemas.microsoft.com/office/drawing/2014/main" id="{B3F833C4-D59C-4327-A09A-EF78A9773F8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8" name="Line 7">
          <a:extLst>
            <a:ext uri="{FF2B5EF4-FFF2-40B4-BE49-F238E27FC236}">
              <a16:creationId xmlns:a16="http://schemas.microsoft.com/office/drawing/2014/main" id="{3324931A-4EA2-404B-BC0C-6F5E09D44D0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19" name="Line 7">
          <a:extLst>
            <a:ext uri="{FF2B5EF4-FFF2-40B4-BE49-F238E27FC236}">
              <a16:creationId xmlns:a16="http://schemas.microsoft.com/office/drawing/2014/main" id="{9975561B-A594-4134-B2FC-9A75D093A72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0" name="Line 7">
          <a:extLst>
            <a:ext uri="{FF2B5EF4-FFF2-40B4-BE49-F238E27FC236}">
              <a16:creationId xmlns:a16="http://schemas.microsoft.com/office/drawing/2014/main" id="{36B759CD-C458-4072-B02D-8E8A76725BA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1" name="Line 7">
          <a:extLst>
            <a:ext uri="{FF2B5EF4-FFF2-40B4-BE49-F238E27FC236}">
              <a16:creationId xmlns:a16="http://schemas.microsoft.com/office/drawing/2014/main" id="{8FB6612A-458F-45F1-8A3F-A87789C1D7D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2" name="Line 7">
          <a:extLst>
            <a:ext uri="{FF2B5EF4-FFF2-40B4-BE49-F238E27FC236}">
              <a16:creationId xmlns:a16="http://schemas.microsoft.com/office/drawing/2014/main" id="{6F40650D-6677-4656-88CF-CB588042BE0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3" name="Line 7">
          <a:extLst>
            <a:ext uri="{FF2B5EF4-FFF2-40B4-BE49-F238E27FC236}">
              <a16:creationId xmlns:a16="http://schemas.microsoft.com/office/drawing/2014/main" id="{02EFDF97-8711-4BC5-B7B7-5ADA07DFB64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4" name="Line 7">
          <a:extLst>
            <a:ext uri="{FF2B5EF4-FFF2-40B4-BE49-F238E27FC236}">
              <a16:creationId xmlns:a16="http://schemas.microsoft.com/office/drawing/2014/main" id="{EF71DC5D-933D-4346-8AA9-90928332A61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5" name="Line 7">
          <a:extLst>
            <a:ext uri="{FF2B5EF4-FFF2-40B4-BE49-F238E27FC236}">
              <a16:creationId xmlns:a16="http://schemas.microsoft.com/office/drawing/2014/main" id="{341A615C-90F9-4D49-AA6A-A43813620F8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6" name="Line 7">
          <a:extLst>
            <a:ext uri="{FF2B5EF4-FFF2-40B4-BE49-F238E27FC236}">
              <a16:creationId xmlns:a16="http://schemas.microsoft.com/office/drawing/2014/main" id="{677677AE-92B2-4C8E-92F9-39D99AA13F7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7" name="Line 7">
          <a:extLst>
            <a:ext uri="{FF2B5EF4-FFF2-40B4-BE49-F238E27FC236}">
              <a16:creationId xmlns:a16="http://schemas.microsoft.com/office/drawing/2014/main" id="{AE2F6852-3C7D-4E36-ADAD-734EEBCE9389}"/>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8" name="Line 7">
          <a:extLst>
            <a:ext uri="{FF2B5EF4-FFF2-40B4-BE49-F238E27FC236}">
              <a16:creationId xmlns:a16="http://schemas.microsoft.com/office/drawing/2014/main" id="{F5377933-6EA8-4E4A-BA22-4D94E60870DF}"/>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29" name="Line 7">
          <a:extLst>
            <a:ext uri="{FF2B5EF4-FFF2-40B4-BE49-F238E27FC236}">
              <a16:creationId xmlns:a16="http://schemas.microsoft.com/office/drawing/2014/main" id="{D72540D2-6693-47F9-B5C4-487AD3A5795E}"/>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0" name="Line 7">
          <a:extLst>
            <a:ext uri="{FF2B5EF4-FFF2-40B4-BE49-F238E27FC236}">
              <a16:creationId xmlns:a16="http://schemas.microsoft.com/office/drawing/2014/main" id="{85026D70-A0ED-458A-99D8-6A19AB194CE4}"/>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1" name="Line 7">
          <a:extLst>
            <a:ext uri="{FF2B5EF4-FFF2-40B4-BE49-F238E27FC236}">
              <a16:creationId xmlns:a16="http://schemas.microsoft.com/office/drawing/2014/main" id="{F9BD387D-A659-429D-9E63-4FDBEB6D27F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2" name="Line 7">
          <a:extLst>
            <a:ext uri="{FF2B5EF4-FFF2-40B4-BE49-F238E27FC236}">
              <a16:creationId xmlns:a16="http://schemas.microsoft.com/office/drawing/2014/main" id="{0E88A5CC-BF5C-4879-942A-8B1DF7B0CAD0}"/>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3" name="Line 7">
          <a:extLst>
            <a:ext uri="{FF2B5EF4-FFF2-40B4-BE49-F238E27FC236}">
              <a16:creationId xmlns:a16="http://schemas.microsoft.com/office/drawing/2014/main" id="{2B9454E5-7B85-4C31-847B-1D1D205DDA5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4" name="Line 7">
          <a:extLst>
            <a:ext uri="{FF2B5EF4-FFF2-40B4-BE49-F238E27FC236}">
              <a16:creationId xmlns:a16="http://schemas.microsoft.com/office/drawing/2014/main" id="{E2D65241-2589-4552-8F13-CD337F9F2453}"/>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5" name="Line 7">
          <a:extLst>
            <a:ext uri="{FF2B5EF4-FFF2-40B4-BE49-F238E27FC236}">
              <a16:creationId xmlns:a16="http://schemas.microsoft.com/office/drawing/2014/main" id="{286CA827-B2CB-47F5-99E3-9B154F96A3F8}"/>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6" name="Line 7">
          <a:extLst>
            <a:ext uri="{FF2B5EF4-FFF2-40B4-BE49-F238E27FC236}">
              <a16:creationId xmlns:a16="http://schemas.microsoft.com/office/drawing/2014/main" id="{8FFF47BA-3081-4CDC-8442-6AD176FC69BD}"/>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7" name="Line 7">
          <a:extLst>
            <a:ext uri="{FF2B5EF4-FFF2-40B4-BE49-F238E27FC236}">
              <a16:creationId xmlns:a16="http://schemas.microsoft.com/office/drawing/2014/main" id="{B40BFAA5-4B4F-4125-97AC-E81104528391}"/>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8" name="Line 7">
          <a:extLst>
            <a:ext uri="{FF2B5EF4-FFF2-40B4-BE49-F238E27FC236}">
              <a16:creationId xmlns:a16="http://schemas.microsoft.com/office/drawing/2014/main" id="{17F138CF-5349-437E-B4FF-9555DE777E06}"/>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39" name="Line 7">
          <a:extLst>
            <a:ext uri="{FF2B5EF4-FFF2-40B4-BE49-F238E27FC236}">
              <a16:creationId xmlns:a16="http://schemas.microsoft.com/office/drawing/2014/main" id="{80DD4AC5-1F07-4A65-BABC-97F5F6A840CC}"/>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40" name="Line 7">
          <a:extLst>
            <a:ext uri="{FF2B5EF4-FFF2-40B4-BE49-F238E27FC236}">
              <a16:creationId xmlns:a16="http://schemas.microsoft.com/office/drawing/2014/main" id="{2FC44CFD-88CE-4DED-B653-87DE383A7AD7}"/>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041" name="Line 7">
          <a:extLst>
            <a:ext uri="{FF2B5EF4-FFF2-40B4-BE49-F238E27FC236}">
              <a16:creationId xmlns:a16="http://schemas.microsoft.com/office/drawing/2014/main" id="{01569A48-32A0-4E8B-8C38-E9562B347B25}"/>
            </a:ext>
          </a:extLst>
        </xdr:cNvPr>
        <xdr:cNvSpPr>
          <a:spLocks noChangeShapeType="1"/>
        </xdr:cNvSpPr>
      </xdr:nvSpPr>
      <xdr:spPr bwMode="auto">
        <a:xfrm>
          <a:off x="87630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2" name="Line 7">
          <a:extLst>
            <a:ext uri="{FF2B5EF4-FFF2-40B4-BE49-F238E27FC236}">
              <a16:creationId xmlns:a16="http://schemas.microsoft.com/office/drawing/2014/main" id="{4234857F-5F42-44C9-9FE1-86E5CD8640B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3" name="Line 7">
          <a:extLst>
            <a:ext uri="{FF2B5EF4-FFF2-40B4-BE49-F238E27FC236}">
              <a16:creationId xmlns:a16="http://schemas.microsoft.com/office/drawing/2014/main" id="{F8C71C4A-F177-44F4-AD41-659FAC2C363D}"/>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4" name="Line 7">
          <a:extLst>
            <a:ext uri="{FF2B5EF4-FFF2-40B4-BE49-F238E27FC236}">
              <a16:creationId xmlns:a16="http://schemas.microsoft.com/office/drawing/2014/main" id="{90A5FA0A-DE0D-4567-A033-4D2F74867183}"/>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5" name="Line 7">
          <a:extLst>
            <a:ext uri="{FF2B5EF4-FFF2-40B4-BE49-F238E27FC236}">
              <a16:creationId xmlns:a16="http://schemas.microsoft.com/office/drawing/2014/main" id="{5953E7A0-ADAE-473B-B89A-0BC24F4C5604}"/>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6" name="Line 7">
          <a:extLst>
            <a:ext uri="{FF2B5EF4-FFF2-40B4-BE49-F238E27FC236}">
              <a16:creationId xmlns:a16="http://schemas.microsoft.com/office/drawing/2014/main" id="{C1E3DDB0-BDE4-4B7A-8298-04394331140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7" name="Line 7">
          <a:extLst>
            <a:ext uri="{FF2B5EF4-FFF2-40B4-BE49-F238E27FC236}">
              <a16:creationId xmlns:a16="http://schemas.microsoft.com/office/drawing/2014/main" id="{FB9B2632-2F0C-4077-85FF-0297B395D66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8" name="Line 7">
          <a:extLst>
            <a:ext uri="{FF2B5EF4-FFF2-40B4-BE49-F238E27FC236}">
              <a16:creationId xmlns:a16="http://schemas.microsoft.com/office/drawing/2014/main" id="{67B75234-65E7-4552-A967-AC865C1FC8D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49" name="Line 7">
          <a:extLst>
            <a:ext uri="{FF2B5EF4-FFF2-40B4-BE49-F238E27FC236}">
              <a16:creationId xmlns:a16="http://schemas.microsoft.com/office/drawing/2014/main" id="{85299D97-2E80-4ED5-A550-D06708364EC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0" name="Line 7">
          <a:extLst>
            <a:ext uri="{FF2B5EF4-FFF2-40B4-BE49-F238E27FC236}">
              <a16:creationId xmlns:a16="http://schemas.microsoft.com/office/drawing/2014/main" id="{0096E354-7929-4851-8F7D-A5D7D8900DBB}"/>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1" name="Line 7">
          <a:extLst>
            <a:ext uri="{FF2B5EF4-FFF2-40B4-BE49-F238E27FC236}">
              <a16:creationId xmlns:a16="http://schemas.microsoft.com/office/drawing/2014/main" id="{3F5A41FF-3149-48AD-A6DF-39B0203BA5BA}"/>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2" name="Line 7">
          <a:extLst>
            <a:ext uri="{FF2B5EF4-FFF2-40B4-BE49-F238E27FC236}">
              <a16:creationId xmlns:a16="http://schemas.microsoft.com/office/drawing/2014/main" id="{A798E529-D2E1-405E-8E43-4627D710C0B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3" name="Line 7">
          <a:extLst>
            <a:ext uri="{FF2B5EF4-FFF2-40B4-BE49-F238E27FC236}">
              <a16:creationId xmlns:a16="http://schemas.microsoft.com/office/drawing/2014/main" id="{C8F50E91-5A02-42BA-9EF9-252EBD75910E}"/>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4" name="Line 7">
          <a:extLst>
            <a:ext uri="{FF2B5EF4-FFF2-40B4-BE49-F238E27FC236}">
              <a16:creationId xmlns:a16="http://schemas.microsoft.com/office/drawing/2014/main" id="{65D8359D-99D4-430B-8DD1-1A98703334F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5" name="Line 7">
          <a:extLst>
            <a:ext uri="{FF2B5EF4-FFF2-40B4-BE49-F238E27FC236}">
              <a16:creationId xmlns:a16="http://schemas.microsoft.com/office/drawing/2014/main" id="{6A6032AB-EB32-41B0-9534-42FAC9E8547C}"/>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6" name="Line 7">
          <a:extLst>
            <a:ext uri="{FF2B5EF4-FFF2-40B4-BE49-F238E27FC236}">
              <a16:creationId xmlns:a16="http://schemas.microsoft.com/office/drawing/2014/main" id="{3C37F8DD-01EA-4117-9BC1-C6530C4CC8A2}"/>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7" name="Line 7">
          <a:extLst>
            <a:ext uri="{FF2B5EF4-FFF2-40B4-BE49-F238E27FC236}">
              <a16:creationId xmlns:a16="http://schemas.microsoft.com/office/drawing/2014/main" id="{681125F8-3EE1-4AF7-90FA-BEF6FA2168E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8" name="Line 7">
          <a:extLst>
            <a:ext uri="{FF2B5EF4-FFF2-40B4-BE49-F238E27FC236}">
              <a16:creationId xmlns:a16="http://schemas.microsoft.com/office/drawing/2014/main" id="{302C6DC7-EDEE-4B82-A3A8-4B0B0FA407C0}"/>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59" name="Line 7">
          <a:extLst>
            <a:ext uri="{FF2B5EF4-FFF2-40B4-BE49-F238E27FC236}">
              <a16:creationId xmlns:a16="http://schemas.microsoft.com/office/drawing/2014/main" id="{72EAA037-6E14-4EE9-A182-A54D47C1419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0" name="Line 7">
          <a:extLst>
            <a:ext uri="{FF2B5EF4-FFF2-40B4-BE49-F238E27FC236}">
              <a16:creationId xmlns:a16="http://schemas.microsoft.com/office/drawing/2014/main" id="{BD424A9C-5823-4E3F-AA1E-38BDB42549A1}"/>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1" name="Line 7">
          <a:extLst>
            <a:ext uri="{FF2B5EF4-FFF2-40B4-BE49-F238E27FC236}">
              <a16:creationId xmlns:a16="http://schemas.microsoft.com/office/drawing/2014/main" id="{EDA76DAF-4F61-4F9C-95FE-DCC9A304C5C9}"/>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62" name="Line 7">
          <a:extLst>
            <a:ext uri="{FF2B5EF4-FFF2-40B4-BE49-F238E27FC236}">
              <a16:creationId xmlns:a16="http://schemas.microsoft.com/office/drawing/2014/main" id="{23939F94-F968-4235-8471-2DEF5CA441D6}"/>
            </a:ext>
          </a:extLst>
        </xdr:cNvPr>
        <xdr:cNvSpPr>
          <a:spLocks noChangeShapeType="1"/>
        </xdr:cNvSpPr>
      </xdr:nvSpPr>
      <xdr:spPr bwMode="auto">
        <a:xfrm>
          <a:off x="87630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3" name="Line 7">
          <a:extLst>
            <a:ext uri="{FF2B5EF4-FFF2-40B4-BE49-F238E27FC236}">
              <a16:creationId xmlns:a16="http://schemas.microsoft.com/office/drawing/2014/main" id="{5C18D26B-36E6-41E0-ABD9-33E0CD0E9D5B}"/>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4" name="Line 7">
          <a:extLst>
            <a:ext uri="{FF2B5EF4-FFF2-40B4-BE49-F238E27FC236}">
              <a16:creationId xmlns:a16="http://schemas.microsoft.com/office/drawing/2014/main" id="{58F80432-D8D4-4963-9C4A-BD7E15F563FE}"/>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5" name="Line 7">
          <a:extLst>
            <a:ext uri="{FF2B5EF4-FFF2-40B4-BE49-F238E27FC236}">
              <a16:creationId xmlns:a16="http://schemas.microsoft.com/office/drawing/2014/main" id="{176A04EE-916D-4D47-8C22-B98B8496DE80}"/>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6" name="Line 7">
          <a:extLst>
            <a:ext uri="{FF2B5EF4-FFF2-40B4-BE49-F238E27FC236}">
              <a16:creationId xmlns:a16="http://schemas.microsoft.com/office/drawing/2014/main" id="{C8A6668C-7604-4446-800A-31B1B95C7071}"/>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7" name="Line 7">
          <a:extLst>
            <a:ext uri="{FF2B5EF4-FFF2-40B4-BE49-F238E27FC236}">
              <a16:creationId xmlns:a16="http://schemas.microsoft.com/office/drawing/2014/main" id="{442BBEE0-6B2B-4594-B9DB-464ADDAA702F}"/>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25</xdr:row>
      <xdr:rowOff>0</xdr:rowOff>
    </xdr:from>
    <xdr:to>
      <xdr:col>21</xdr:col>
      <xdr:colOff>323850</xdr:colOff>
      <xdr:row>25</xdr:row>
      <xdr:rowOff>0</xdr:rowOff>
    </xdr:to>
    <xdr:sp macro="" textlink="">
      <xdr:nvSpPr>
        <xdr:cNvPr id="6068" name="Line 7">
          <a:extLst>
            <a:ext uri="{FF2B5EF4-FFF2-40B4-BE49-F238E27FC236}">
              <a16:creationId xmlns:a16="http://schemas.microsoft.com/office/drawing/2014/main" id="{03A5B738-8314-438D-A3AB-C639CE0CD176}"/>
            </a:ext>
          </a:extLst>
        </xdr:cNvPr>
        <xdr:cNvSpPr>
          <a:spLocks noChangeShapeType="1"/>
        </xdr:cNvSpPr>
      </xdr:nvSpPr>
      <xdr:spPr bwMode="auto">
        <a:xfrm>
          <a:off x="87630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69" name="Line 7">
          <a:extLst>
            <a:ext uri="{FF2B5EF4-FFF2-40B4-BE49-F238E27FC236}">
              <a16:creationId xmlns:a16="http://schemas.microsoft.com/office/drawing/2014/main" id="{EE75D515-D69C-4631-88C2-2C1BC34C0A8C}"/>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0" name="Line 7">
          <a:extLst>
            <a:ext uri="{FF2B5EF4-FFF2-40B4-BE49-F238E27FC236}">
              <a16:creationId xmlns:a16="http://schemas.microsoft.com/office/drawing/2014/main" id="{55A4D821-E952-4770-816D-8EC69E4A8044}"/>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1" name="Line 7">
          <a:extLst>
            <a:ext uri="{FF2B5EF4-FFF2-40B4-BE49-F238E27FC236}">
              <a16:creationId xmlns:a16="http://schemas.microsoft.com/office/drawing/2014/main" id="{A11DD7AD-2E77-4860-882B-0C897A40DD02}"/>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2" name="Line 7">
          <a:extLst>
            <a:ext uri="{FF2B5EF4-FFF2-40B4-BE49-F238E27FC236}">
              <a16:creationId xmlns:a16="http://schemas.microsoft.com/office/drawing/2014/main" id="{E1237CAB-1965-45DA-AFC9-EB010823EF7C}"/>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3" name="Line 7">
          <a:extLst>
            <a:ext uri="{FF2B5EF4-FFF2-40B4-BE49-F238E27FC236}">
              <a16:creationId xmlns:a16="http://schemas.microsoft.com/office/drawing/2014/main" id="{20F4270B-4155-466C-A5FC-127E56D382D8}"/>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29</xdr:row>
      <xdr:rowOff>0</xdr:rowOff>
    </xdr:from>
    <xdr:to>
      <xdr:col>11</xdr:col>
      <xdr:colOff>323850</xdr:colOff>
      <xdr:row>29</xdr:row>
      <xdr:rowOff>0</xdr:rowOff>
    </xdr:to>
    <xdr:sp macro="" textlink="">
      <xdr:nvSpPr>
        <xdr:cNvPr id="6074" name="Line 7">
          <a:extLst>
            <a:ext uri="{FF2B5EF4-FFF2-40B4-BE49-F238E27FC236}">
              <a16:creationId xmlns:a16="http://schemas.microsoft.com/office/drawing/2014/main" id="{853E2EAF-BC4B-4CD7-9FA3-0D41F3DA8109}"/>
            </a:ext>
          </a:extLst>
        </xdr:cNvPr>
        <xdr:cNvSpPr>
          <a:spLocks noChangeShapeType="1"/>
        </xdr:cNvSpPr>
      </xdr:nvSpPr>
      <xdr:spPr bwMode="auto">
        <a:xfrm>
          <a:off x="87630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5" name="Line 7">
          <a:extLst>
            <a:ext uri="{FF2B5EF4-FFF2-40B4-BE49-F238E27FC236}">
              <a16:creationId xmlns:a16="http://schemas.microsoft.com/office/drawing/2014/main" id="{022647FE-B549-4E14-AC6A-A1EB0BB2667A}"/>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6" name="Line 7">
          <a:extLst>
            <a:ext uri="{FF2B5EF4-FFF2-40B4-BE49-F238E27FC236}">
              <a16:creationId xmlns:a16="http://schemas.microsoft.com/office/drawing/2014/main" id="{42F12FA7-EF34-4D74-A4B7-58E9DB998513}"/>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7" name="Line 7">
          <a:extLst>
            <a:ext uri="{FF2B5EF4-FFF2-40B4-BE49-F238E27FC236}">
              <a16:creationId xmlns:a16="http://schemas.microsoft.com/office/drawing/2014/main" id="{49C89A6B-D5FF-4BE8-8870-D2C2061E0023}"/>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8" name="Line 7">
          <a:extLst>
            <a:ext uri="{FF2B5EF4-FFF2-40B4-BE49-F238E27FC236}">
              <a16:creationId xmlns:a16="http://schemas.microsoft.com/office/drawing/2014/main" id="{7E6886CA-945B-4289-9C0E-8B2D4B47A814}"/>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79" name="Line 7">
          <a:extLst>
            <a:ext uri="{FF2B5EF4-FFF2-40B4-BE49-F238E27FC236}">
              <a16:creationId xmlns:a16="http://schemas.microsoft.com/office/drawing/2014/main" id="{6A869BD8-4641-40C6-B8A5-9D059A947D35}"/>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29</xdr:row>
      <xdr:rowOff>0</xdr:rowOff>
    </xdr:from>
    <xdr:to>
      <xdr:col>13</xdr:col>
      <xdr:colOff>323850</xdr:colOff>
      <xdr:row>29</xdr:row>
      <xdr:rowOff>0</xdr:rowOff>
    </xdr:to>
    <xdr:sp macro="" textlink="">
      <xdr:nvSpPr>
        <xdr:cNvPr id="6080" name="Line 7">
          <a:extLst>
            <a:ext uri="{FF2B5EF4-FFF2-40B4-BE49-F238E27FC236}">
              <a16:creationId xmlns:a16="http://schemas.microsoft.com/office/drawing/2014/main" id="{807C952F-81FA-44DD-A5B7-E6041B398162}"/>
            </a:ext>
          </a:extLst>
        </xdr:cNvPr>
        <xdr:cNvSpPr>
          <a:spLocks noChangeShapeType="1"/>
        </xdr:cNvSpPr>
      </xdr:nvSpPr>
      <xdr:spPr bwMode="auto">
        <a:xfrm>
          <a:off x="876300"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1" name="Line 7">
          <a:extLst>
            <a:ext uri="{FF2B5EF4-FFF2-40B4-BE49-F238E27FC236}">
              <a16:creationId xmlns:a16="http://schemas.microsoft.com/office/drawing/2014/main" id="{C2087FA9-8C57-4445-8DCD-8242D2248BA9}"/>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2" name="Line 7">
          <a:extLst>
            <a:ext uri="{FF2B5EF4-FFF2-40B4-BE49-F238E27FC236}">
              <a16:creationId xmlns:a16="http://schemas.microsoft.com/office/drawing/2014/main" id="{B9C9AE61-9E5C-40DA-923F-1ACF08807D76}"/>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3" name="Line 7">
          <a:extLst>
            <a:ext uri="{FF2B5EF4-FFF2-40B4-BE49-F238E27FC236}">
              <a16:creationId xmlns:a16="http://schemas.microsoft.com/office/drawing/2014/main" id="{F321A741-AE6C-46C7-93E5-C81E4742E038}"/>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4" name="Line 7">
          <a:extLst>
            <a:ext uri="{FF2B5EF4-FFF2-40B4-BE49-F238E27FC236}">
              <a16:creationId xmlns:a16="http://schemas.microsoft.com/office/drawing/2014/main" id="{66C2A504-02E7-46CA-8E10-7E858FE9E1D7}"/>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5" name="Line 7">
          <a:extLst>
            <a:ext uri="{FF2B5EF4-FFF2-40B4-BE49-F238E27FC236}">
              <a16:creationId xmlns:a16="http://schemas.microsoft.com/office/drawing/2014/main" id="{17C62869-1C84-44ED-8E9B-C15BE2C2C87A}"/>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29</xdr:row>
      <xdr:rowOff>0</xdr:rowOff>
    </xdr:from>
    <xdr:to>
      <xdr:col>15</xdr:col>
      <xdr:colOff>323850</xdr:colOff>
      <xdr:row>29</xdr:row>
      <xdr:rowOff>0</xdr:rowOff>
    </xdr:to>
    <xdr:sp macro="" textlink="">
      <xdr:nvSpPr>
        <xdr:cNvPr id="6086" name="Line 7">
          <a:extLst>
            <a:ext uri="{FF2B5EF4-FFF2-40B4-BE49-F238E27FC236}">
              <a16:creationId xmlns:a16="http://schemas.microsoft.com/office/drawing/2014/main" id="{791041E1-7224-4231-B3FC-3595F6E98C17}"/>
            </a:ext>
          </a:extLst>
        </xdr:cNvPr>
        <xdr:cNvSpPr>
          <a:spLocks noChangeShapeType="1"/>
        </xdr:cNvSpPr>
      </xdr:nvSpPr>
      <xdr:spPr bwMode="auto">
        <a:xfrm>
          <a:off x="876300"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55</xdr:row>
      <xdr:rowOff>0</xdr:rowOff>
    </xdr:from>
    <xdr:to>
      <xdr:col>13</xdr:col>
      <xdr:colOff>323850</xdr:colOff>
      <xdr:row>55</xdr:row>
      <xdr:rowOff>0</xdr:rowOff>
    </xdr:to>
    <xdr:sp macro="" textlink="">
      <xdr:nvSpPr>
        <xdr:cNvPr id="6087" name="Line 7">
          <a:extLst>
            <a:ext uri="{FF2B5EF4-FFF2-40B4-BE49-F238E27FC236}">
              <a16:creationId xmlns:a16="http://schemas.microsoft.com/office/drawing/2014/main" id="{2A983CCD-2725-4474-B739-C096D951335E}"/>
            </a:ext>
          </a:extLst>
        </xdr:cNvPr>
        <xdr:cNvSpPr>
          <a:spLocks noChangeShapeType="1"/>
        </xdr:cNvSpPr>
      </xdr:nvSpPr>
      <xdr:spPr bwMode="auto">
        <a:xfrm>
          <a:off x="876300" y="1227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29</xdr:row>
      <xdr:rowOff>0</xdr:rowOff>
    </xdr:from>
    <xdr:to>
      <xdr:col>21</xdr:col>
      <xdr:colOff>323850</xdr:colOff>
      <xdr:row>29</xdr:row>
      <xdr:rowOff>0</xdr:rowOff>
    </xdr:to>
    <xdr:sp macro="" textlink="">
      <xdr:nvSpPr>
        <xdr:cNvPr id="6088" name="Line 7">
          <a:extLst>
            <a:ext uri="{FF2B5EF4-FFF2-40B4-BE49-F238E27FC236}">
              <a16:creationId xmlns:a16="http://schemas.microsoft.com/office/drawing/2014/main" id="{56F12371-DF36-4E28-A55D-77B7300CBB13}"/>
            </a:ext>
          </a:extLst>
        </xdr:cNvPr>
        <xdr:cNvSpPr>
          <a:spLocks noChangeShapeType="1"/>
        </xdr:cNvSpPr>
      </xdr:nvSpPr>
      <xdr:spPr bwMode="auto">
        <a:xfrm>
          <a:off x="876300" y="1673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89" name="Line 7">
          <a:extLst>
            <a:ext uri="{FF2B5EF4-FFF2-40B4-BE49-F238E27FC236}">
              <a16:creationId xmlns:a16="http://schemas.microsoft.com/office/drawing/2014/main" id="{FF76C565-51C0-4932-825C-90C04A5D41A2}"/>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90" name="Line 7">
          <a:extLst>
            <a:ext uri="{FF2B5EF4-FFF2-40B4-BE49-F238E27FC236}">
              <a16:creationId xmlns:a16="http://schemas.microsoft.com/office/drawing/2014/main" id="{78E53151-9650-4B30-8615-E4B4AE535C01}"/>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21</xdr:row>
      <xdr:rowOff>0</xdr:rowOff>
    </xdr:from>
    <xdr:to>
      <xdr:col>17</xdr:col>
      <xdr:colOff>323850</xdr:colOff>
      <xdr:row>21</xdr:row>
      <xdr:rowOff>0</xdr:rowOff>
    </xdr:to>
    <xdr:sp macro="" textlink="">
      <xdr:nvSpPr>
        <xdr:cNvPr id="6091" name="Line 7">
          <a:extLst>
            <a:ext uri="{FF2B5EF4-FFF2-40B4-BE49-F238E27FC236}">
              <a16:creationId xmlns:a16="http://schemas.microsoft.com/office/drawing/2014/main" id="{FEC089F6-D66B-4914-858F-D2A1A825ACE5}"/>
            </a:ext>
          </a:extLst>
        </xdr:cNvPr>
        <xdr:cNvSpPr>
          <a:spLocks noChangeShapeType="1"/>
        </xdr:cNvSpPr>
      </xdr:nvSpPr>
      <xdr:spPr bwMode="auto">
        <a:xfrm>
          <a:off x="87630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5" name="Line 7">
          <a:extLst>
            <a:ext uri="{FF2B5EF4-FFF2-40B4-BE49-F238E27FC236}">
              <a16:creationId xmlns:a16="http://schemas.microsoft.com/office/drawing/2014/main" id="{21607CA4-F986-485F-84FE-0916A2214E4E}"/>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6" name="Line 7">
          <a:extLst>
            <a:ext uri="{FF2B5EF4-FFF2-40B4-BE49-F238E27FC236}">
              <a16:creationId xmlns:a16="http://schemas.microsoft.com/office/drawing/2014/main" id="{B5972CD5-D7F0-4D3C-B7BB-6088F0B195DE}"/>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7" name="Line 7">
          <a:extLst>
            <a:ext uri="{FF2B5EF4-FFF2-40B4-BE49-F238E27FC236}">
              <a16:creationId xmlns:a16="http://schemas.microsoft.com/office/drawing/2014/main" id="{F272E924-30A5-48C0-AADB-1BEA13689DE8}"/>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8" name="Line 7">
          <a:extLst>
            <a:ext uri="{FF2B5EF4-FFF2-40B4-BE49-F238E27FC236}">
              <a16:creationId xmlns:a16="http://schemas.microsoft.com/office/drawing/2014/main" id="{055D8C54-0C59-45D7-9523-01C910A7F73A}"/>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09" name="Line 7">
          <a:extLst>
            <a:ext uri="{FF2B5EF4-FFF2-40B4-BE49-F238E27FC236}">
              <a16:creationId xmlns:a16="http://schemas.microsoft.com/office/drawing/2014/main" id="{21B80D71-E08D-42D6-B5FE-F048B39BCA65}"/>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29</xdr:row>
      <xdr:rowOff>0</xdr:rowOff>
    </xdr:from>
    <xdr:to>
      <xdr:col>17</xdr:col>
      <xdr:colOff>323850</xdr:colOff>
      <xdr:row>29</xdr:row>
      <xdr:rowOff>0</xdr:rowOff>
    </xdr:to>
    <xdr:sp macro="" textlink="">
      <xdr:nvSpPr>
        <xdr:cNvPr id="6110" name="Line 7">
          <a:extLst>
            <a:ext uri="{FF2B5EF4-FFF2-40B4-BE49-F238E27FC236}">
              <a16:creationId xmlns:a16="http://schemas.microsoft.com/office/drawing/2014/main" id="{484E246E-FDE7-4B85-BB69-CBF50FE73DA1}"/>
            </a:ext>
          </a:extLst>
        </xdr:cNvPr>
        <xdr:cNvSpPr>
          <a:spLocks noChangeShapeType="1"/>
        </xdr:cNvSpPr>
      </xdr:nvSpPr>
      <xdr:spPr bwMode="auto">
        <a:xfrm>
          <a:off x="876300" y="11782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6111" name="Line 7">
          <a:extLst>
            <a:ext uri="{FF2B5EF4-FFF2-40B4-BE49-F238E27FC236}">
              <a16:creationId xmlns:a16="http://schemas.microsoft.com/office/drawing/2014/main" id="{57C90F77-092B-4254-8356-FE6437692A16}"/>
            </a:ext>
          </a:extLst>
        </xdr:cNvPr>
        <xdr:cNvSpPr>
          <a:spLocks noChangeShapeType="1"/>
        </xdr:cNvSpPr>
      </xdr:nvSpPr>
      <xdr:spPr bwMode="auto">
        <a:xfrm>
          <a:off x="876300" y="1772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99</xdr:row>
      <xdr:rowOff>0</xdr:rowOff>
    </xdr:from>
    <xdr:to>
      <xdr:col>13</xdr:col>
      <xdr:colOff>323850</xdr:colOff>
      <xdr:row>99</xdr:row>
      <xdr:rowOff>0</xdr:rowOff>
    </xdr:to>
    <xdr:sp macro="" textlink="">
      <xdr:nvSpPr>
        <xdr:cNvPr id="6112" name="Line 7">
          <a:extLst>
            <a:ext uri="{FF2B5EF4-FFF2-40B4-BE49-F238E27FC236}">
              <a16:creationId xmlns:a16="http://schemas.microsoft.com/office/drawing/2014/main" id="{77B0F8E9-5FB2-48F8-96D3-21E5A63D3C80}"/>
            </a:ext>
          </a:extLst>
        </xdr:cNvPr>
        <xdr:cNvSpPr>
          <a:spLocks noChangeShapeType="1"/>
        </xdr:cNvSpPr>
      </xdr:nvSpPr>
      <xdr:spPr bwMode="auto">
        <a:xfrm>
          <a:off x="876300" y="1772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0" name="Line 7">
          <a:extLst>
            <a:ext uri="{FF2B5EF4-FFF2-40B4-BE49-F238E27FC236}">
              <a16:creationId xmlns:a16="http://schemas.microsoft.com/office/drawing/2014/main" id="{37014CE8-6AB8-4700-9EAB-D3E0B33C563C}"/>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1" name="Line 7">
          <a:extLst>
            <a:ext uri="{FF2B5EF4-FFF2-40B4-BE49-F238E27FC236}">
              <a16:creationId xmlns:a16="http://schemas.microsoft.com/office/drawing/2014/main" id="{B66AF016-366A-4008-A252-912C36618C5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2" name="Line 7">
          <a:extLst>
            <a:ext uri="{FF2B5EF4-FFF2-40B4-BE49-F238E27FC236}">
              <a16:creationId xmlns:a16="http://schemas.microsoft.com/office/drawing/2014/main" id="{ACBF9A3C-0243-4A91-9A97-9995EBB15750}"/>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3" name="Line 7">
          <a:extLst>
            <a:ext uri="{FF2B5EF4-FFF2-40B4-BE49-F238E27FC236}">
              <a16:creationId xmlns:a16="http://schemas.microsoft.com/office/drawing/2014/main" id="{B2BDC9F7-1506-4C71-A2A4-644CCE14E2F5}"/>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4" name="Line 7">
          <a:extLst>
            <a:ext uri="{FF2B5EF4-FFF2-40B4-BE49-F238E27FC236}">
              <a16:creationId xmlns:a16="http://schemas.microsoft.com/office/drawing/2014/main" id="{AF80E76E-4CAB-4ACC-8F6A-6B9249C5393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5" name="Line 7">
          <a:extLst>
            <a:ext uri="{FF2B5EF4-FFF2-40B4-BE49-F238E27FC236}">
              <a16:creationId xmlns:a16="http://schemas.microsoft.com/office/drawing/2014/main" id="{250A66F3-B576-4BE6-934F-B026A577773A}"/>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6" name="Line 7">
          <a:extLst>
            <a:ext uri="{FF2B5EF4-FFF2-40B4-BE49-F238E27FC236}">
              <a16:creationId xmlns:a16="http://schemas.microsoft.com/office/drawing/2014/main" id="{F54FD3AC-8B99-408D-B7DF-0E12BF64031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7" name="Line 7">
          <a:extLst>
            <a:ext uri="{FF2B5EF4-FFF2-40B4-BE49-F238E27FC236}">
              <a16:creationId xmlns:a16="http://schemas.microsoft.com/office/drawing/2014/main" id="{2E6F34B8-33FD-444C-96BC-EEF52650627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8" name="Line 7">
          <a:extLst>
            <a:ext uri="{FF2B5EF4-FFF2-40B4-BE49-F238E27FC236}">
              <a16:creationId xmlns:a16="http://schemas.microsoft.com/office/drawing/2014/main" id="{B46DD4B8-7309-4450-802B-FC736B06E32B}"/>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39" name="Line 7">
          <a:extLst>
            <a:ext uri="{FF2B5EF4-FFF2-40B4-BE49-F238E27FC236}">
              <a16:creationId xmlns:a16="http://schemas.microsoft.com/office/drawing/2014/main" id="{FCF3994B-4F4E-4F23-8877-145E39515247}"/>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0" name="Line 7">
          <a:extLst>
            <a:ext uri="{FF2B5EF4-FFF2-40B4-BE49-F238E27FC236}">
              <a16:creationId xmlns:a16="http://schemas.microsoft.com/office/drawing/2014/main" id="{5BA22D62-5E32-4757-BFA6-F4F634E4B61E}"/>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1" name="Line 7">
          <a:extLst>
            <a:ext uri="{FF2B5EF4-FFF2-40B4-BE49-F238E27FC236}">
              <a16:creationId xmlns:a16="http://schemas.microsoft.com/office/drawing/2014/main" id="{BEA70A73-A9C7-4800-B1A0-839497700ED3}"/>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2" name="Line 7">
          <a:extLst>
            <a:ext uri="{FF2B5EF4-FFF2-40B4-BE49-F238E27FC236}">
              <a16:creationId xmlns:a16="http://schemas.microsoft.com/office/drawing/2014/main" id="{69011899-5CF8-45ED-92C2-94A84E8EE8F5}"/>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3" name="Line 7">
          <a:extLst>
            <a:ext uri="{FF2B5EF4-FFF2-40B4-BE49-F238E27FC236}">
              <a16:creationId xmlns:a16="http://schemas.microsoft.com/office/drawing/2014/main" id="{D67CA95F-B770-441D-864A-15F5877902A6}"/>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4" name="Line 7">
          <a:extLst>
            <a:ext uri="{FF2B5EF4-FFF2-40B4-BE49-F238E27FC236}">
              <a16:creationId xmlns:a16="http://schemas.microsoft.com/office/drawing/2014/main" id="{41301C5B-B4B6-466A-BBCF-53474A02994C}"/>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21</xdr:row>
      <xdr:rowOff>0</xdr:rowOff>
    </xdr:from>
    <xdr:to>
      <xdr:col>11</xdr:col>
      <xdr:colOff>323850</xdr:colOff>
      <xdr:row>21</xdr:row>
      <xdr:rowOff>0</xdr:rowOff>
    </xdr:to>
    <xdr:sp macro="" textlink="">
      <xdr:nvSpPr>
        <xdr:cNvPr id="6145" name="Line 7">
          <a:extLst>
            <a:ext uri="{FF2B5EF4-FFF2-40B4-BE49-F238E27FC236}">
              <a16:creationId xmlns:a16="http://schemas.microsoft.com/office/drawing/2014/main" id="{55C7925A-79B3-4690-A9E8-C0145CDD294E}"/>
            </a:ext>
          </a:extLst>
        </xdr:cNvPr>
        <xdr:cNvSpPr>
          <a:spLocks noChangeShapeType="1"/>
        </xdr:cNvSpPr>
      </xdr:nvSpPr>
      <xdr:spPr bwMode="auto">
        <a:xfrm>
          <a:off x="12982575" y="474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6" name="Line 7">
          <a:extLst>
            <a:ext uri="{FF2B5EF4-FFF2-40B4-BE49-F238E27FC236}">
              <a16:creationId xmlns:a16="http://schemas.microsoft.com/office/drawing/2014/main" id="{5824E6A2-C70E-44D0-A986-C3996A0A8072}"/>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7" name="Line 7">
          <a:extLst>
            <a:ext uri="{FF2B5EF4-FFF2-40B4-BE49-F238E27FC236}">
              <a16:creationId xmlns:a16="http://schemas.microsoft.com/office/drawing/2014/main" id="{70E09106-E425-4B2E-98E0-01382786E47F}"/>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8" name="Line 7">
          <a:extLst>
            <a:ext uri="{FF2B5EF4-FFF2-40B4-BE49-F238E27FC236}">
              <a16:creationId xmlns:a16="http://schemas.microsoft.com/office/drawing/2014/main" id="{8308FAEA-9F2D-4CDB-898B-EE8B420A3E63}"/>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49" name="Line 7">
          <a:extLst>
            <a:ext uri="{FF2B5EF4-FFF2-40B4-BE49-F238E27FC236}">
              <a16:creationId xmlns:a16="http://schemas.microsoft.com/office/drawing/2014/main" id="{67476923-B2D3-4608-8BCA-7E7A828D8192}"/>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0" name="Line 7">
          <a:extLst>
            <a:ext uri="{FF2B5EF4-FFF2-40B4-BE49-F238E27FC236}">
              <a16:creationId xmlns:a16="http://schemas.microsoft.com/office/drawing/2014/main" id="{F9957F9B-075D-489D-8309-1C7CBB364BD8}"/>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1" name="Line 7">
          <a:extLst>
            <a:ext uri="{FF2B5EF4-FFF2-40B4-BE49-F238E27FC236}">
              <a16:creationId xmlns:a16="http://schemas.microsoft.com/office/drawing/2014/main" id="{332FD1DA-13AA-48A2-9514-BD4C423BE51E}"/>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2" name="Line 7">
          <a:extLst>
            <a:ext uri="{FF2B5EF4-FFF2-40B4-BE49-F238E27FC236}">
              <a16:creationId xmlns:a16="http://schemas.microsoft.com/office/drawing/2014/main" id="{AA468541-7A1C-47ED-B7B8-E79D91A164AB}"/>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3" name="Line 7">
          <a:extLst>
            <a:ext uri="{FF2B5EF4-FFF2-40B4-BE49-F238E27FC236}">
              <a16:creationId xmlns:a16="http://schemas.microsoft.com/office/drawing/2014/main" id="{FFF688AA-3C12-49A5-8DFE-31A86369E3D9}"/>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21</xdr:row>
      <xdr:rowOff>0</xdr:rowOff>
    </xdr:from>
    <xdr:to>
      <xdr:col>13</xdr:col>
      <xdr:colOff>323850</xdr:colOff>
      <xdr:row>21</xdr:row>
      <xdr:rowOff>0</xdr:rowOff>
    </xdr:to>
    <xdr:sp macro="" textlink="">
      <xdr:nvSpPr>
        <xdr:cNvPr id="6154" name="Line 7">
          <a:extLst>
            <a:ext uri="{FF2B5EF4-FFF2-40B4-BE49-F238E27FC236}">
              <a16:creationId xmlns:a16="http://schemas.microsoft.com/office/drawing/2014/main" id="{13DB311E-4701-4A7C-BCB6-7ECEB4B1DADF}"/>
            </a:ext>
          </a:extLst>
        </xdr:cNvPr>
        <xdr:cNvSpPr>
          <a:spLocks noChangeShapeType="1"/>
        </xdr:cNvSpPr>
      </xdr:nvSpPr>
      <xdr:spPr bwMode="auto">
        <a:xfrm>
          <a:off x="13935075" y="524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5" name="Line 7">
          <a:extLst>
            <a:ext uri="{FF2B5EF4-FFF2-40B4-BE49-F238E27FC236}">
              <a16:creationId xmlns:a16="http://schemas.microsoft.com/office/drawing/2014/main" id="{ACC0AF7C-AAD3-42EE-B831-327C2B399EB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6" name="Line 7">
          <a:extLst>
            <a:ext uri="{FF2B5EF4-FFF2-40B4-BE49-F238E27FC236}">
              <a16:creationId xmlns:a16="http://schemas.microsoft.com/office/drawing/2014/main" id="{1A268581-7B8E-49C3-9979-1A73CE0DC4C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7" name="Line 7">
          <a:extLst>
            <a:ext uri="{FF2B5EF4-FFF2-40B4-BE49-F238E27FC236}">
              <a16:creationId xmlns:a16="http://schemas.microsoft.com/office/drawing/2014/main" id="{7E9F70E7-4CD2-4EE5-86DE-02DADF97093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8" name="Line 7">
          <a:extLst>
            <a:ext uri="{FF2B5EF4-FFF2-40B4-BE49-F238E27FC236}">
              <a16:creationId xmlns:a16="http://schemas.microsoft.com/office/drawing/2014/main" id="{06620FA3-5CA0-41FF-84CA-6C142161BAD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59" name="Line 7">
          <a:extLst>
            <a:ext uri="{FF2B5EF4-FFF2-40B4-BE49-F238E27FC236}">
              <a16:creationId xmlns:a16="http://schemas.microsoft.com/office/drawing/2014/main" id="{82DAE9F8-E9AE-4CFB-BC2C-9874F36EFA1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0" name="Line 7">
          <a:extLst>
            <a:ext uri="{FF2B5EF4-FFF2-40B4-BE49-F238E27FC236}">
              <a16:creationId xmlns:a16="http://schemas.microsoft.com/office/drawing/2014/main" id="{E0A9830E-F2D4-4903-BD66-5930E4C450C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1" name="Line 7">
          <a:extLst>
            <a:ext uri="{FF2B5EF4-FFF2-40B4-BE49-F238E27FC236}">
              <a16:creationId xmlns:a16="http://schemas.microsoft.com/office/drawing/2014/main" id="{9B67869C-D3B5-4D7A-A8C1-B8A2E1333EF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2" name="Line 7">
          <a:extLst>
            <a:ext uri="{FF2B5EF4-FFF2-40B4-BE49-F238E27FC236}">
              <a16:creationId xmlns:a16="http://schemas.microsoft.com/office/drawing/2014/main" id="{4227BA0A-5E6C-413C-B1EC-E5EB294DE44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3" name="Line 7">
          <a:extLst>
            <a:ext uri="{FF2B5EF4-FFF2-40B4-BE49-F238E27FC236}">
              <a16:creationId xmlns:a16="http://schemas.microsoft.com/office/drawing/2014/main" id="{2B520E8E-E292-487D-8429-AE63492D3692}"/>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4" name="Line 7">
          <a:extLst>
            <a:ext uri="{FF2B5EF4-FFF2-40B4-BE49-F238E27FC236}">
              <a16:creationId xmlns:a16="http://schemas.microsoft.com/office/drawing/2014/main" id="{50406A01-1EA8-4492-99C8-DAA95241914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5" name="Line 7">
          <a:extLst>
            <a:ext uri="{FF2B5EF4-FFF2-40B4-BE49-F238E27FC236}">
              <a16:creationId xmlns:a16="http://schemas.microsoft.com/office/drawing/2014/main" id="{2FA2AFA0-F007-41D3-AE68-95F79FA70E8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6" name="Line 7">
          <a:extLst>
            <a:ext uri="{FF2B5EF4-FFF2-40B4-BE49-F238E27FC236}">
              <a16:creationId xmlns:a16="http://schemas.microsoft.com/office/drawing/2014/main" id="{615B1D24-63FD-424F-9F87-94C560C49E9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7" name="Line 7">
          <a:extLst>
            <a:ext uri="{FF2B5EF4-FFF2-40B4-BE49-F238E27FC236}">
              <a16:creationId xmlns:a16="http://schemas.microsoft.com/office/drawing/2014/main" id="{49F3B549-91BB-4914-9441-4E7CE5F532D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8" name="Line 7">
          <a:extLst>
            <a:ext uri="{FF2B5EF4-FFF2-40B4-BE49-F238E27FC236}">
              <a16:creationId xmlns:a16="http://schemas.microsoft.com/office/drawing/2014/main" id="{4A8A417D-4206-4F66-934F-7DC5DE6B89B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69" name="Line 7">
          <a:extLst>
            <a:ext uri="{FF2B5EF4-FFF2-40B4-BE49-F238E27FC236}">
              <a16:creationId xmlns:a16="http://schemas.microsoft.com/office/drawing/2014/main" id="{4140C411-4AA5-4092-A9AB-1E5DC712CC0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0" name="Line 7">
          <a:extLst>
            <a:ext uri="{FF2B5EF4-FFF2-40B4-BE49-F238E27FC236}">
              <a16:creationId xmlns:a16="http://schemas.microsoft.com/office/drawing/2014/main" id="{2D379180-A19F-4AB9-8CCA-C5817A1C1D1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1" name="Line 7">
          <a:extLst>
            <a:ext uri="{FF2B5EF4-FFF2-40B4-BE49-F238E27FC236}">
              <a16:creationId xmlns:a16="http://schemas.microsoft.com/office/drawing/2014/main" id="{0BBE84EA-25EA-44B8-ADFA-50E04D66E22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2" name="Line 7">
          <a:extLst>
            <a:ext uri="{FF2B5EF4-FFF2-40B4-BE49-F238E27FC236}">
              <a16:creationId xmlns:a16="http://schemas.microsoft.com/office/drawing/2014/main" id="{27E78BF8-DCBC-4C5C-A129-359D16F6190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3" name="Line 7">
          <a:extLst>
            <a:ext uri="{FF2B5EF4-FFF2-40B4-BE49-F238E27FC236}">
              <a16:creationId xmlns:a16="http://schemas.microsoft.com/office/drawing/2014/main" id="{44F7D8C6-9EDE-467A-9E2F-BFAF510BED3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4" name="Line 7">
          <a:extLst>
            <a:ext uri="{FF2B5EF4-FFF2-40B4-BE49-F238E27FC236}">
              <a16:creationId xmlns:a16="http://schemas.microsoft.com/office/drawing/2014/main" id="{EB6194A7-F385-40F2-9231-955CD7B1628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5" name="Line 7">
          <a:extLst>
            <a:ext uri="{FF2B5EF4-FFF2-40B4-BE49-F238E27FC236}">
              <a16:creationId xmlns:a16="http://schemas.microsoft.com/office/drawing/2014/main" id="{3F7E3EDC-225A-463E-BB03-580259862007}"/>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6" name="Line 7">
          <a:extLst>
            <a:ext uri="{FF2B5EF4-FFF2-40B4-BE49-F238E27FC236}">
              <a16:creationId xmlns:a16="http://schemas.microsoft.com/office/drawing/2014/main" id="{914FC79B-96A1-4315-B0F6-874E3557778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7" name="Line 7">
          <a:extLst>
            <a:ext uri="{FF2B5EF4-FFF2-40B4-BE49-F238E27FC236}">
              <a16:creationId xmlns:a16="http://schemas.microsoft.com/office/drawing/2014/main" id="{F504A41F-05DE-428D-887B-C0017C547FA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8" name="Line 7">
          <a:extLst>
            <a:ext uri="{FF2B5EF4-FFF2-40B4-BE49-F238E27FC236}">
              <a16:creationId xmlns:a16="http://schemas.microsoft.com/office/drawing/2014/main" id="{5EF1577A-500B-47CB-AFA6-05DFBD61E01E}"/>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79" name="Line 7">
          <a:extLst>
            <a:ext uri="{FF2B5EF4-FFF2-40B4-BE49-F238E27FC236}">
              <a16:creationId xmlns:a16="http://schemas.microsoft.com/office/drawing/2014/main" id="{EAA4AD74-9501-46E6-A3A9-AF9FC787B8D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0" name="Line 7">
          <a:extLst>
            <a:ext uri="{FF2B5EF4-FFF2-40B4-BE49-F238E27FC236}">
              <a16:creationId xmlns:a16="http://schemas.microsoft.com/office/drawing/2014/main" id="{28F006CF-4F04-485E-B2E3-8498841DFC2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1" name="Line 7">
          <a:extLst>
            <a:ext uri="{FF2B5EF4-FFF2-40B4-BE49-F238E27FC236}">
              <a16:creationId xmlns:a16="http://schemas.microsoft.com/office/drawing/2014/main" id="{1F6DB224-0568-4912-A497-68BFDD7FED0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2" name="Line 7">
          <a:extLst>
            <a:ext uri="{FF2B5EF4-FFF2-40B4-BE49-F238E27FC236}">
              <a16:creationId xmlns:a16="http://schemas.microsoft.com/office/drawing/2014/main" id="{03D09D05-A329-4ED4-AD50-CDBE84CC7C19}"/>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3" name="Line 7">
          <a:extLst>
            <a:ext uri="{FF2B5EF4-FFF2-40B4-BE49-F238E27FC236}">
              <a16:creationId xmlns:a16="http://schemas.microsoft.com/office/drawing/2014/main" id="{4A9C9DD9-1C00-4A5C-ADBC-2AFAD9A4865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4" name="Line 7">
          <a:extLst>
            <a:ext uri="{FF2B5EF4-FFF2-40B4-BE49-F238E27FC236}">
              <a16:creationId xmlns:a16="http://schemas.microsoft.com/office/drawing/2014/main" id="{8822093E-5E7A-4B96-B707-ECBA933F930E}"/>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5" name="Line 7">
          <a:extLst>
            <a:ext uri="{FF2B5EF4-FFF2-40B4-BE49-F238E27FC236}">
              <a16:creationId xmlns:a16="http://schemas.microsoft.com/office/drawing/2014/main" id="{5D31B9F0-7C9E-4706-89F9-F9A077E1347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6" name="Line 7">
          <a:extLst>
            <a:ext uri="{FF2B5EF4-FFF2-40B4-BE49-F238E27FC236}">
              <a16:creationId xmlns:a16="http://schemas.microsoft.com/office/drawing/2014/main" id="{2920D358-4B8A-45BD-BBFF-8E4E15C68F4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7" name="Line 7">
          <a:extLst>
            <a:ext uri="{FF2B5EF4-FFF2-40B4-BE49-F238E27FC236}">
              <a16:creationId xmlns:a16="http://schemas.microsoft.com/office/drawing/2014/main" id="{1E809E33-4A38-4540-A7E5-0E59D1D6026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8" name="Line 7">
          <a:extLst>
            <a:ext uri="{FF2B5EF4-FFF2-40B4-BE49-F238E27FC236}">
              <a16:creationId xmlns:a16="http://schemas.microsoft.com/office/drawing/2014/main" id="{A392097A-20F5-4637-9842-7B320D7B1CA1}"/>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89" name="Line 7">
          <a:extLst>
            <a:ext uri="{FF2B5EF4-FFF2-40B4-BE49-F238E27FC236}">
              <a16:creationId xmlns:a16="http://schemas.microsoft.com/office/drawing/2014/main" id="{AB1C6640-94C8-49E2-895F-7DEBA5E40A2A}"/>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0" name="Line 7">
          <a:extLst>
            <a:ext uri="{FF2B5EF4-FFF2-40B4-BE49-F238E27FC236}">
              <a16:creationId xmlns:a16="http://schemas.microsoft.com/office/drawing/2014/main" id="{36539F9F-E3B7-4030-8897-2F5E36D5D76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1" name="Line 7">
          <a:extLst>
            <a:ext uri="{FF2B5EF4-FFF2-40B4-BE49-F238E27FC236}">
              <a16:creationId xmlns:a16="http://schemas.microsoft.com/office/drawing/2014/main" id="{9A91E509-C8B8-4380-B7F0-96E4BCEEA403}"/>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2" name="Line 7">
          <a:extLst>
            <a:ext uri="{FF2B5EF4-FFF2-40B4-BE49-F238E27FC236}">
              <a16:creationId xmlns:a16="http://schemas.microsoft.com/office/drawing/2014/main" id="{346FCDE8-C2F5-476F-88C1-D069850FA09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3" name="Line 7">
          <a:extLst>
            <a:ext uri="{FF2B5EF4-FFF2-40B4-BE49-F238E27FC236}">
              <a16:creationId xmlns:a16="http://schemas.microsoft.com/office/drawing/2014/main" id="{F271A938-7FB7-41B5-BD9F-51DA30C9BE6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4" name="Line 7">
          <a:extLst>
            <a:ext uri="{FF2B5EF4-FFF2-40B4-BE49-F238E27FC236}">
              <a16:creationId xmlns:a16="http://schemas.microsoft.com/office/drawing/2014/main" id="{728E9270-2D26-447C-9758-4F58FECB767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5" name="Line 7">
          <a:extLst>
            <a:ext uri="{FF2B5EF4-FFF2-40B4-BE49-F238E27FC236}">
              <a16:creationId xmlns:a16="http://schemas.microsoft.com/office/drawing/2014/main" id="{E0E82D56-ECC7-4748-91F9-1F9C719FB0A6}"/>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6" name="Line 7">
          <a:extLst>
            <a:ext uri="{FF2B5EF4-FFF2-40B4-BE49-F238E27FC236}">
              <a16:creationId xmlns:a16="http://schemas.microsoft.com/office/drawing/2014/main" id="{DD139DF6-6282-43E5-8F8F-5B43521219C4}"/>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7" name="Line 7">
          <a:extLst>
            <a:ext uri="{FF2B5EF4-FFF2-40B4-BE49-F238E27FC236}">
              <a16:creationId xmlns:a16="http://schemas.microsoft.com/office/drawing/2014/main" id="{764BE561-AE1F-4E7B-9DE9-DAAA5F9573BB}"/>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8" name="Line 7">
          <a:extLst>
            <a:ext uri="{FF2B5EF4-FFF2-40B4-BE49-F238E27FC236}">
              <a16:creationId xmlns:a16="http://schemas.microsoft.com/office/drawing/2014/main" id="{A1C50A72-3E40-4E20-B674-3B233C79D49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199" name="Line 7">
          <a:extLst>
            <a:ext uri="{FF2B5EF4-FFF2-40B4-BE49-F238E27FC236}">
              <a16:creationId xmlns:a16="http://schemas.microsoft.com/office/drawing/2014/main" id="{6F0910FB-0C79-494C-9702-9E69741D9348}"/>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0" name="Line 7">
          <a:extLst>
            <a:ext uri="{FF2B5EF4-FFF2-40B4-BE49-F238E27FC236}">
              <a16:creationId xmlns:a16="http://schemas.microsoft.com/office/drawing/2014/main" id="{F2438AD6-8B5C-4398-AA8A-1404FEAD89BC}"/>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1" name="Line 7">
          <a:extLst>
            <a:ext uri="{FF2B5EF4-FFF2-40B4-BE49-F238E27FC236}">
              <a16:creationId xmlns:a16="http://schemas.microsoft.com/office/drawing/2014/main" id="{3316B48F-D4C0-4ACC-99A3-FACCC32C49E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2" name="Line 7">
          <a:extLst>
            <a:ext uri="{FF2B5EF4-FFF2-40B4-BE49-F238E27FC236}">
              <a16:creationId xmlns:a16="http://schemas.microsoft.com/office/drawing/2014/main" id="{BB04CEA3-0F4F-4441-AAFE-6DABA469A595}"/>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3" name="Line 7">
          <a:extLst>
            <a:ext uri="{FF2B5EF4-FFF2-40B4-BE49-F238E27FC236}">
              <a16:creationId xmlns:a16="http://schemas.microsoft.com/office/drawing/2014/main" id="{9A2092EF-945E-46EF-8A6A-4B2C94ECF78F}"/>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4" name="Line 7">
          <a:extLst>
            <a:ext uri="{FF2B5EF4-FFF2-40B4-BE49-F238E27FC236}">
              <a16:creationId xmlns:a16="http://schemas.microsoft.com/office/drawing/2014/main" id="{C9CD9C13-F566-4B0F-8BF8-919992AEA4A0}"/>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25</xdr:row>
      <xdr:rowOff>0</xdr:rowOff>
    </xdr:from>
    <xdr:to>
      <xdr:col>15</xdr:col>
      <xdr:colOff>323850</xdr:colOff>
      <xdr:row>25</xdr:row>
      <xdr:rowOff>0</xdr:rowOff>
    </xdr:to>
    <xdr:sp macro="" textlink="">
      <xdr:nvSpPr>
        <xdr:cNvPr id="6205" name="Line 7">
          <a:extLst>
            <a:ext uri="{FF2B5EF4-FFF2-40B4-BE49-F238E27FC236}">
              <a16:creationId xmlns:a16="http://schemas.microsoft.com/office/drawing/2014/main" id="{96390404-7E89-4AAF-9AB7-7D784F39E05D}"/>
            </a:ext>
          </a:extLst>
        </xdr:cNvPr>
        <xdr:cNvSpPr>
          <a:spLocks noChangeShapeType="1"/>
        </xdr:cNvSpPr>
      </xdr:nvSpPr>
      <xdr:spPr bwMode="auto">
        <a:xfrm>
          <a:off x="1742122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10" name="Line 7">
          <a:extLst>
            <a:ext uri="{FF2B5EF4-FFF2-40B4-BE49-F238E27FC236}">
              <a16:creationId xmlns:a16="http://schemas.microsoft.com/office/drawing/2014/main" id="{858B0C9F-C86D-4B80-8F59-5A6A6B3A0A9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1" name="Line 7">
          <a:extLst>
            <a:ext uri="{FF2B5EF4-FFF2-40B4-BE49-F238E27FC236}">
              <a16:creationId xmlns:a16="http://schemas.microsoft.com/office/drawing/2014/main" id="{293DCF4D-6004-49F4-BC66-1D0B1EB29E6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2" name="Line 7">
          <a:extLst>
            <a:ext uri="{FF2B5EF4-FFF2-40B4-BE49-F238E27FC236}">
              <a16:creationId xmlns:a16="http://schemas.microsoft.com/office/drawing/2014/main" id="{C6CD676F-ADC6-4AFC-92DB-43D34643AE9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3" name="Line 7">
          <a:extLst>
            <a:ext uri="{FF2B5EF4-FFF2-40B4-BE49-F238E27FC236}">
              <a16:creationId xmlns:a16="http://schemas.microsoft.com/office/drawing/2014/main" id="{0DE6F9BE-96A6-454D-A3F3-7DD3346E382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4" name="Line 7">
          <a:extLst>
            <a:ext uri="{FF2B5EF4-FFF2-40B4-BE49-F238E27FC236}">
              <a16:creationId xmlns:a16="http://schemas.microsoft.com/office/drawing/2014/main" id="{7267D9A6-9138-44AA-B544-FBD88E970B3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5" name="Line 7">
          <a:extLst>
            <a:ext uri="{FF2B5EF4-FFF2-40B4-BE49-F238E27FC236}">
              <a16:creationId xmlns:a16="http://schemas.microsoft.com/office/drawing/2014/main" id="{2771B5E7-B8D8-4333-A846-A0984F56D43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6" name="Line 7">
          <a:extLst>
            <a:ext uri="{FF2B5EF4-FFF2-40B4-BE49-F238E27FC236}">
              <a16:creationId xmlns:a16="http://schemas.microsoft.com/office/drawing/2014/main" id="{211E9E42-B64B-43FB-A355-B7108CAEBF8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7" name="Line 7">
          <a:extLst>
            <a:ext uri="{FF2B5EF4-FFF2-40B4-BE49-F238E27FC236}">
              <a16:creationId xmlns:a16="http://schemas.microsoft.com/office/drawing/2014/main" id="{8A71E77D-45B6-4F34-AD7E-CF14C8ECB93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8" name="Line 7">
          <a:extLst>
            <a:ext uri="{FF2B5EF4-FFF2-40B4-BE49-F238E27FC236}">
              <a16:creationId xmlns:a16="http://schemas.microsoft.com/office/drawing/2014/main" id="{95005DE3-4A23-41D0-8329-2E73C24AB99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19" name="Line 7">
          <a:extLst>
            <a:ext uri="{FF2B5EF4-FFF2-40B4-BE49-F238E27FC236}">
              <a16:creationId xmlns:a16="http://schemas.microsoft.com/office/drawing/2014/main" id="{9AB0E8D9-5495-44F9-8A97-6868FA56462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0" name="Line 7">
          <a:extLst>
            <a:ext uri="{FF2B5EF4-FFF2-40B4-BE49-F238E27FC236}">
              <a16:creationId xmlns:a16="http://schemas.microsoft.com/office/drawing/2014/main" id="{352BA5C9-F13C-4268-A3CC-9CEE732C1DB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1" name="Line 7">
          <a:extLst>
            <a:ext uri="{FF2B5EF4-FFF2-40B4-BE49-F238E27FC236}">
              <a16:creationId xmlns:a16="http://schemas.microsoft.com/office/drawing/2014/main" id="{566C3E7C-DFD9-4C52-A264-E71C9B5D0CC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2" name="Line 7">
          <a:extLst>
            <a:ext uri="{FF2B5EF4-FFF2-40B4-BE49-F238E27FC236}">
              <a16:creationId xmlns:a16="http://schemas.microsoft.com/office/drawing/2014/main" id="{755B1432-739F-40B2-926D-B8B206D39AB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3" name="Line 7">
          <a:extLst>
            <a:ext uri="{FF2B5EF4-FFF2-40B4-BE49-F238E27FC236}">
              <a16:creationId xmlns:a16="http://schemas.microsoft.com/office/drawing/2014/main" id="{DFA0E6E3-098A-4630-820D-0EC5AB983A4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4" name="Line 7">
          <a:extLst>
            <a:ext uri="{FF2B5EF4-FFF2-40B4-BE49-F238E27FC236}">
              <a16:creationId xmlns:a16="http://schemas.microsoft.com/office/drawing/2014/main" id="{10BCECBE-F5D4-4B56-9A31-E478B0A130D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5" name="Line 7">
          <a:extLst>
            <a:ext uri="{FF2B5EF4-FFF2-40B4-BE49-F238E27FC236}">
              <a16:creationId xmlns:a16="http://schemas.microsoft.com/office/drawing/2014/main" id="{6AD39598-B935-4BC7-BC40-865639641E4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6" name="Line 7">
          <a:extLst>
            <a:ext uri="{FF2B5EF4-FFF2-40B4-BE49-F238E27FC236}">
              <a16:creationId xmlns:a16="http://schemas.microsoft.com/office/drawing/2014/main" id="{4D6A1823-1D7E-4BC0-84E1-46738387E9F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7" name="Line 7">
          <a:extLst>
            <a:ext uri="{FF2B5EF4-FFF2-40B4-BE49-F238E27FC236}">
              <a16:creationId xmlns:a16="http://schemas.microsoft.com/office/drawing/2014/main" id="{6A72F28A-D511-4953-9E05-F0F63F8C253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8" name="Line 7">
          <a:extLst>
            <a:ext uri="{FF2B5EF4-FFF2-40B4-BE49-F238E27FC236}">
              <a16:creationId xmlns:a16="http://schemas.microsoft.com/office/drawing/2014/main" id="{AF39353F-4602-487C-B6BC-498CD71D637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29" name="Line 7">
          <a:extLst>
            <a:ext uri="{FF2B5EF4-FFF2-40B4-BE49-F238E27FC236}">
              <a16:creationId xmlns:a16="http://schemas.microsoft.com/office/drawing/2014/main" id="{3CC413BD-A0F2-4849-B334-B373605DB88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0" name="Line 7">
          <a:extLst>
            <a:ext uri="{FF2B5EF4-FFF2-40B4-BE49-F238E27FC236}">
              <a16:creationId xmlns:a16="http://schemas.microsoft.com/office/drawing/2014/main" id="{7AF805F7-D27E-44C4-9FFD-631A3007DAC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1" name="Line 7">
          <a:extLst>
            <a:ext uri="{FF2B5EF4-FFF2-40B4-BE49-F238E27FC236}">
              <a16:creationId xmlns:a16="http://schemas.microsoft.com/office/drawing/2014/main" id="{0DE8DB6A-635F-4305-B4BD-EB281DA6E1C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2" name="Line 7">
          <a:extLst>
            <a:ext uri="{FF2B5EF4-FFF2-40B4-BE49-F238E27FC236}">
              <a16:creationId xmlns:a16="http://schemas.microsoft.com/office/drawing/2014/main" id="{20D68D20-6EF1-479C-9B9D-A1B932BAF0C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3" name="Line 7">
          <a:extLst>
            <a:ext uri="{FF2B5EF4-FFF2-40B4-BE49-F238E27FC236}">
              <a16:creationId xmlns:a16="http://schemas.microsoft.com/office/drawing/2014/main" id="{BA7453C3-DEA8-4449-8754-6B06054CA64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4" name="Line 7">
          <a:extLst>
            <a:ext uri="{FF2B5EF4-FFF2-40B4-BE49-F238E27FC236}">
              <a16:creationId xmlns:a16="http://schemas.microsoft.com/office/drawing/2014/main" id="{D4021697-02F4-458D-A324-A8BF5E3C319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5" name="Line 7">
          <a:extLst>
            <a:ext uri="{FF2B5EF4-FFF2-40B4-BE49-F238E27FC236}">
              <a16:creationId xmlns:a16="http://schemas.microsoft.com/office/drawing/2014/main" id="{5FF7DE5E-12C8-4176-9F0A-C25D884C35E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6" name="Line 7">
          <a:extLst>
            <a:ext uri="{FF2B5EF4-FFF2-40B4-BE49-F238E27FC236}">
              <a16:creationId xmlns:a16="http://schemas.microsoft.com/office/drawing/2014/main" id="{1B0DFD8B-853F-4416-8C67-970B8754CEC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7" name="Line 7">
          <a:extLst>
            <a:ext uri="{FF2B5EF4-FFF2-40B4-BE49-F238E27FC236}">
              <a16:creationId xmlns:a16="http://schemas.microsoft.com/office/drawing/2014/main" id="{4D5DBADB-A1A2-4534-B500-81CCE156DD0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8" name="Line 7">
          <a:extLst>
            <a:ext uri="{FF2B5EF4-FFF2-40B4-BE49-F238E27FC236}">
              <a16:creationId xmlns:a16="http://schemas.microsoft.com/office/drawing/2014/main" id="{DAFBBF8A-A010-4284-B75B-698D5F685BA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39" name="Line 7">
          <a:extLst>
            <a:ext uri="{FF2B5EF4-FFF2-40B4-BE49-F238E27FC236}">
              <a16:creationId xmlns:a16="http://schemas.microsoft.com/office/drawing/2014/main" id="{BEC1168D-89A4-45E7-9C1F-FD9165E2CE8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0" name="Line 7">
          <a:extLst>
            <a:ext uri="{FF2B5EF4-FFF2-40B4-BE49-F238E27FC236}">
              <a16:creationId xmlns:a16="http://schemas.microsoft.com/office/drawing/2014/main" id="{55968198-7625-49E1-BA58-FD68717FA2B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1" name="Line 7">
          <a:extLst>
            <a:ext uri="{FF2B5EF4-FFF2-40B4-BE49-F238E27FC236}">
              <a16:creationId xmlns:a16="http://schemas.microsoft.com/office/drawing/2014/main" id="{317A76D7-FA1E-4C36-9D1B-EF0C46B6AC9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2" name="Line 7">
          <a:extLst>
            <a:ext uri="{FF2B5EF4-FFF2-40B4-BE49-F238E27FC236}">
              <a16:creationId xmlns:a16="http://schemas.microsoft.com/office/drawing/2014/main" id="{51C143CE-3FD7-4FB3-8C52-DEDA92CD93E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3" name="Line 7">
          <a:extLst>
            <a:ext uri="{FF2B5EF4-FFF2-40B4-BE49-F238E27FC236}">
              <a16:creationId xmlns:a16="http://schemas.microsoft.com/office/drawing/2014/main" id="{23E03E33-B8EF-4716-8768-FF00077A555E}"/>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4" name="Line 7">
          <a:extLst>
            <a:ext uri="{FF2B5EF4-FFF2-40B4-BE49-F238E27FC236}">
              <a16:creationId xmlns:a16="http://schemas.microsoft.com/office/drawing/2014/main" id="{F7B04D7C-4E78-4F1F-A109-D49D8FD1E8B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5" name="Line 7">
          <a:extLst>
            <a:ext uri="{FF2B5EF4-FFF2-40B4-BE49-F238E27FC236}">
              <a16:creationId xmlns:a16="http://schemas.microsoft.com/office/drawing/2014/main" id="{CD1162E0-F24D-47C9-8744-3EECE770AC9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6" name="Line 7">
          <a:extLst>
            <a:ext uri="{FF2B5EF4-FFF2-40B4-BE49-F238E27FC236}">
              <a16:creationId xmlns:a16="http://schemas.microsoft.com/office/drawing/2014/main" id="{DE9D4B82-0C0A-481B-AFEB-917A35615B4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7" name="Line 7">
          <a:extLst>
            <a:ext uri="{FF2B5EF4-FFF2-40B4-BE49-F238E27FC236}">
              <a16:creationId xmlns:a16="http://schemas.microsoft.com/office/drawing/2014/main" id="{A09324DF-DC00-4000-8DC6-B19B8DAC5F4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8" name="Line 7">
          <a:extLst>
            <a:ext uri="{FF2B5EF4-FFF2-40B4-BE49-F238E27FC236}">
              <a16:creationId xmlns:a16="http://schemas.microsoft.com/office/drawing/2014/main" id="{39181FBA-3820-4506-8AB4-157A37F0B04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49" name="Line 7">
          <a:extLst>
            <a:ext uri="{FF2B5EF4-FFF2-40B4-BE49-F238E27FC236}">
              <a16:creationId xmlns:a16="http://schemas.microsoft.com/office/drawing/2014/main" id="{CC248AEC-72A1-43D3-8D7E-6EE6DE82BF4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0" name="Line 7">
          <a:extLst>
            <a:ext uri="{FF2B5EF4-FFF2-40B4-BE49-F238E27FC236}">
              <a16:creationId xmlns:a16="http://schemas.microsoft.com/office/drawing/2014/main" id="{939A1664-91AE-4B32-82D7-E77B44AE069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1" name="Line 7">
          <a:extLst>
            <a:ext uri="{FF2B5EF4-FFF2-40B4-BE49-F238E27FC236}">
              <a16:creationId xmlns:a16="http://schemas.microsoft.com/office/drawing/2014/main" id="{647911EE-3F18-400E-AAB3-12AFC9FC459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2" name="Line 7">
          <a:extLst>
            <a:ext uri="{FF2B5EF4-FFF2-40B4-BE49-F238E27FC236}">
              <a16:creationId xmlns:a16="http://schemas.microsoft.com/office/drawing/2014/main" id="{D6566025-968C-4557-B435-458C6356F88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3" name="Line 7">
          <a:extLst>
            <a:ext uri="{FF2B5EF4-FFF2-40B4-BE49-F238E27FC236}">
              <a16:creationId xmlns:a16="http://schemas.microsoft.com/office/drawing/2014/main" id="{8818F87C-9A96-4742-A667-BAA010BC003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4" name="Line 7">
          <a:extLst>
            <a:ext uri="{FF2B5EF4-FFF2-40B4-BE49-F238E27FC236}">
              <a16:creationId xmlns:a16="http://schemas.microsoft.com/office/drawing/2014/main" id="{4D786F42-3CDE-4F9F-AD99-B99E5774E320}"/>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5" name="Line 7">
          <a:extLst>
            <a:ext uri="{FF2B5EF4-FFF2-40B4-BE49-F238E27FC236}">
              <a16:creationId xmlns:a16="http://schemas.microsoft.com/office/drawing/2014/main" id="{EABA550A-D337-496E-AD6D-AE079885FC08}"/>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6" name="Line 7">
          <a:extLst>
            <a:ext uri="{FF2B5EF4-FFF2-40B4-BE49-F238E27FC236}">
              <a16:creationId xmlns:a16="http://schemas.microsoft.com/office/drawing/2014/main" id="{5AD716CD-20FB-4738-8AC8-DF0E96F04A7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7" name="Line 7">
          <a:extLst>
            <a:ext uri="{FF2B5EF4-FFF2-40B4-BE49-F238E27FC236}">
              <a16:creationId xmlns:a16="http://schemas.microsoft.com/office/drawing/2014/main" id="{AE709F21-4A7C-4BAB-BB46-396A3715A97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8" name="Line 7">
          <a:extLst>
            <a:ext uri="{FF2B5EF4-FFF2-40B4-BE49-F238E27FC236}">
              <a16:creationId xmlns:a16="http://schemas.microsoft.com/office/drawing/2014/main" id="{13EE4A6F-C08C-4A35-9578-78EFA004E30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59" name="Line 7">
          <a:extLst>
            <a:ext uri="{FF2B5EF4-FFF2-40B4-BE49-F238E27FC236}">
              <a16:creationId xmlns:a16="http://schemas.microsoft.com/office/drawing/2014/main" id="{EBCA44EA-C674-45FC-B9BF-57C6BB49AA42}"/>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0" name="Line 7">
          <a:extLst>
            <a:ext uri="{FF2B5EF4-FFF2-40B4-BE49-F238E27FC236}">
              <a16:creationId xmlns:a16="http://schemas.microsoft.com/office/drawing/2014/main" id="{FCA0D6C2-AFE4-407F-BA3A-5F8617FB22B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1" name="Line 7">
          <a:extLst>
            <a:ext uri="{FF2B5EF4-FFF2-40B4-BE49-F238E27FC236}">
              <a16:creationId xmlns:a16="http://schemas.microsoft.com/office/drawing/2014/main" id="{365C675D-24CD-4AB6-8F23-71D9D3FDF2A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62" name="Line 7">
          <a:extLst>
            <a:ext uri="{FF2B5EF4-FFF2-40B4-BE49-F238E27FC236}">
              <a16:creationId xmlns:a16="http://schemas.microsoft.com/office/drawing/2014/main" id="{16474C05-9D74-4D2D-8B29-9B3F4E3210A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3" name="Line 7">
          <a:extLst>
            <a:ext uri="{FF2B5EF4-FFF2-40B4-BE49-F238E27FC236}">
              <a16:creationId xmlns:a16="http://schemas.microsoft.com/office/drawing/2014/main" id="{21389F40-6880-48FE-A913-0E9E37F50B6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4" name="Line 7">
          <a:extLst>
            <a:ext uri="{FF2B5EF4-FFF2-40B4-BE49-F238E27FC236}">
              <a16:creationId xmlns:a16="http://schemas.microsoft.com/office/drawing/2014/main" id="{B3911D6D-31E2-418C-9992-87A21443DE6C}"/>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5" name="Line 7">
          <a:extLst>
            <a:ext uri="{FF2B5EF4-FFF2-40B4-BE49-F238E27FC236}">
              <a16:creationId xmlns:a16="http://schemas.microsoft.com/office/drawing/2014/main" id="{8A64F2A8-FFA8-4E03-933E-8ADC07111FA7}"/>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6" name="Line 7">
          <a:extLst>
            <a:ext uri="{FF2B5EF4-FFF2-40B4-BE49-F238E27FC236}">
              <a16:creationId xmlns:a16="http://schemas.microsoft.com/office/drawing/2014/main" id="{B8FCB607-0ACA-4826-AADE-7093F13D4E8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7" name="Line 7">
          <a:extLst>
            <a:ext uri="{FF2B5EF4-FFF2-40B4-BE49-F238E27FC236}">
              <a16:creationId xmlns:a16="http://schemas.microsoft.com/office/drawing/2014/main" id="{45AE5A56-65B4-43E5-9F28-A6026AA92886}"/>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8" name="Line 7">
          <a:extLst>
            <a:ext uri="{FF2B5EF4-FFF2-40B4-BE49-F238E27FC236}">
              <a16:creationId xmlns:a16="http://schemas.microsoft.com/office/drawing/2014/main" id="{236EE756-D2DD-43B0-A7A8-5A3995193AA6}"/>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69" name="Line 7">
          <a:extLst>
            <a:ext uri="{FF2B5EF4-FFF2-40B4-BE49-F238E27FC236}">
              <a16:creationId xmlns:a16="http://schemas.microsoft.com/office/drawing/2014/main" id="{7EBA20A6-FF69-44E5-915B-3A37FE20889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0" name="Line 7">
          <a:extLst>
            <a:ext uri="{FF2B5EF4-FFF2-40B4-BE49-F238E27FC236}">
              <a16:creationId xmlns:a16="http://schemas.microsoft.com/office/drawing/2014/main" id="{62D04643-5146-43F8-8D12-A39A75E6B245}"/>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1" name="Line 7">
          <a:extLst>
            <a:ext uri="{FF2B5EF4-FFF2-40B4-BE49-F238E27FC236}">
              <a16:creationId xmlns:a16="http://schemas.microsoft.com/office/drawing/2014/main" id="{F44F8A58-688E-40C7-9128-45D33865DB63}"/>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2" name="Line 7">
          <a:extLst>
            <a:ext uri="{FF2B5EF4-FFF2-40B4-BE49-F238E27FC236}">
              <a16:creationId xmlns:a16="http://schemas.microsoft.com/office/drawing/2014/main" id="{42C28654-1F7E-4C86-AA3F-285065A7A80A}"/>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3" name="Line 7">
          <a:extLst>
            <a:ext uri="{FF2B5EF4-FFF2-40B4-BE49-F238E27FC236}">
              <a16:creationId xmlns:a16="http://schemas.microsoft.com/office/drawing/2014/main" id="{8EFAB774-22B5-4246-B641-A27B8CE7A92E}"/>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4" name="Line 7">
          <a:extLst>
            <a:ext uri="{FF2B5EF4-FFF2-40B4-BE49-F238E27FC236}">
              <a16:creationId xmlns:a16="http://schemas.microsoft.com/office/drawing/2014/main" id="{E83A8F1B-BA82-4A09-9F40-A15D2989B8F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5" name="Line 7">
          <a:extLst>
            <a:ext uri="{FF2B5EF4-FFF2-40B4-BE49-F238E27FC236}">
              <a16:creationId xmlns:a16="http://schemas.microsoft.com/office/drawing/2014/main" id="{04A7316D-F02D-49D4-95AB-A8E24CE1B37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6" name="Line 7">
          <a:extLst>
            <a:ext uri="{FF2B5EF4-FFF2-40B4-BE49-F238E27FC236}">
              <a16:creationId xmlns:a16="http://schemas.microsoft.com/office/drawing/2014/main" id="{B1C2C859-6BCF-4F95-A92C-EE7CED0D7638}"/>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7" name="Line 7">
          <a:extLst>
            <a:ext uri="{FF2B5EF4-FFF2-40B4-BE49-F238E27FC236}">
              <a16:creationId xmlns:a16="http://schemas.microsoft.com/office/drawing/2014/main" id="{604ED6BC-5767-427E-99AB-008C34B00FC2}"/>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8" name="Line 7">
          <a:extLst>
            <a:ext uri="{FF2B5EF4-FFF2-40B4-BE49-F238E27FC236}">
              <a16:creationId xmlns:a16="http://schemas.microsoft.com/office/drawing/2014/main" id="{886B8C37-B395-4320-8B67-1FB50B74A5D4}"/>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79" name="Line 7">
          <a:extLst>
            <a:ext uri="{FF2B5EF4-FFF2-40B4-BE49-F238E27FC236}">
              <a16:creationId xmlns:a16="http://schemas.microsoft.com/office/drawing/2014/main" id="{D316733A-F534-4816-8B83-08F46717A3E8}"/>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0" name="Line 7">
          <a:extLst>
            <a:ext uri="{FF2B5EF4-FFF2-40B4-BE49-F238E27FC236}">
              <a16:creationId xmlns:a16="http://schemas.microsoft.com/office/drawing/2014/main" id="{9ACFC72B-35F8-4BA8-AC7A-7AAFE749E50F}"/>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1" name="Line 7">
          <a:extLst>
            <a:ext uri="{FF2B5EF4-FFF2-40B4-BE49-F238E27FC236}">
              <a16:creationId xmlns:a16="http://schemas.microsoft.com/office/drawing/2014/main" id="{E7CE1FA8-8210-4F5C-BC0E-B4A4CFB0C0E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2" name="Line 7">
          <a:extLst>
            <a:ext uri="{FF2B5EF4-FFF2-40B4-BE49-F238E27FC236}">
              <a16:creationId xmlns:a16="http://schemas.microsoft.com/office/drawing/2014/main" id="{EB36D0B8-05E2-4FE4-A51D-9B5BBAB5DECB}"/>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3" name="Line 7">
          <a:extLst>
            <a:ext uri="{FF2B5EF4-FFF2-40B4-BE49-F238E27FC236}">
              <a16:creationId xmlns:a16="http://schemas.microsoft.com/office/drawing/2014/main" id="{A1524AE9-43A5-4A62-8A7B-1FDB1AC845D9}"/>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4" name="Line 7">
          <a:extLst>
            <a:ext uri="{FF2B5EF4-FFF2-40B4-BE49-F238E27FC236}">
              <a16:creationId xmlns:a16="http://schemas.microsoft.com/office/drawing/2014/main" id="{86F3E1A4-8779-49F9-B377-C5300360256D}"/>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5" name="Line 7">
          <a:extLst>
            <a:ext uri="{FF2B5EF4-FFF2-40B4-BE49-F238E27FC236}">
              <a16:creationId xmlns:a16="http://schemas.microsoft.com/office/drawing/2014/main" id="{AD06C24E-CB50-43DD-BF07-7332EE920D47}"/>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6" name="Line 7">
          <a:extLst>
            <a:ext uri="{FF2B5EF4-FFF2-40B4-BE49-F238E27FC236}">
              <a16:creationId xmlns:a16="http://schemas.microsoft.com/office/drawing/2014/main" id="{52394248-7DD2-4BAE-9D29-1D91325E08D2}"/>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25</xdr:row>
      <xdr:rowOff>0</xdr:rowOff>
    </xdr:from>
    <xdr:to>
      <xdr:col>17</xdr:col>
      <xdr:colOff>323850</xdr:colOff>
      <xdr:row>25</xdr:row>
      <xdr:rowOff>0</xdr:rowOff>
    </xdr:to>
    <xdr:sp macro="" textlink="">
      <xdr:nvSpPr>
        <xdr:cNvPr id="6487" name="Line 7">
          <a:extLst>
            <a:ext uri="{FF2B5EF4-FFF2-40B4-BE49-F238E27FC236}">
              <a16:creationId xmlns:a16="http://schemas.microsoft.com/office/drawing/2014/main" id="{293820C7-40BF-41D7-B609-99889418F9BB}"/>
            </a:ext>
          </a:extLst>
        </xdr:cNvPr>
        <xdr:cNvSpPr>
          <a:spLocks noChangeShapeType="1"/>
        </xdr:cNvSpPr>
      </xdr:nvSpPr>
      <xdr:spPr bwMode="auto">
        <a:xfrm>
          <a:off x="661987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8" name="Line 7">
          <a:extLst>
            <a:ext uri="{FF2B5EF4-FFF2-40B4-BE49-F238E27FC236}">
              <a16:creationId xmlns:a16="http://schemas.microsoft.com/office/drawing/2014/main" id="{92CA1B51-9F68-4485-ABD9-71AF384DA08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89" name="Line 7">
          <a:extLst>
            <a:ext uri="{FF2B5EF4-FFF2-40B4-BE49-F238E27FC236}">
              <a16:creationId xmlns:a16="http://schemas.microsoft.com/office/drawing/2014/main" id="{CE9BBB19-5FB0-45D8-BDE6-492EDC20012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0" name="Line 7">
          <a:extLst>
            <a:ext uri="{FF2B5EF4-FFF2-40B4-BE49-F238E27FC236}">
              <a16:creationId xmlns:a16="http://schemas.microsoft.com/office/drawing/2014/main" id="{E1B1471E-EC88-4C8F-9CB0-5F55E3F59FEA}"/>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1" name="Line 7">
          <a:extLst>
            <a:ext uri="{FF2B5EF4-FFF2-40B4-BE49-F238E27FC236}">
              <a16:creationId xmlns:a16="http://schemas.microsoft.com/office/drawing/2014/main" id="{E5654828-3753-4B66-9A42-34FBC122302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2" name="Line 7">
          <a:extLst>
            <a:ext uri="{FF2B5EF4-FFF2-40B4-BE49-F238E27FC236}">
              <a16:creationId xmlns:a16="http://schemas.microsoft.com/office/drawing/2014/main" id="{470168DB-310C-40D5-AD29-E95A9A4A1AA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3" name="Line 7">
          <a:extLst>
            <a:ext uri="{FF2B5EF4-FFF2-40B4-BE49-F238E27FC236}">
              <a16:creationId xmlns:a16="http://schemas.microsoft.com/office/drawing/2014/main" id="{F5B22623-C6BE-4064-A065-5AA2F13FA00F}"/>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4" name="Line 7">
          <a:extLst>
            <a:ext uri="{FF2B5EF4-FFF2-40B4-BE49-F238E27FC236}">
              <a16:creationId xmlns:a16="http://schemas.microsoft.com/office/drawing/2014/main" id="{2EEDDCD7-73D2-40DC-83D2-AE636EBF51C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5" name="Line 7">
          <a:extLst>
            <a:ext uri="{FF2B5EF4-FFF2-40B4-BE49-F238E27FC236}">
              <a16:creationId xmlns:a16="http://schemas.microsoft.com/office/drawing/2014/main" id="{FDB5633D-0680-4930-9790-7CEE4D3332A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6" name="Line 7">
          <a:extLst>
            <a:ext uri="{FF2B5EF4-FFF2-40B4-BE49-F238E27FC236}">
              <a16:creationId xmlns:a16="http://schemas.microsoft.com/office/drawing/2014/main" id="{7D0B1C9F-8CBD-45E6-A859-660F7939C1F4}"/>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7" name="Line 7">
          <a:extLst>
            <a:ext uri="{FF2B5EF4-FFF2-40B4-BE49-F238E27FC236}">
              <a16:creationId xmlns:a16="http://schemas.microsoft.com/office/drawing/2014/main" id="{AACBDE04-1966-4B70-BCF4-E26E10D374B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8" name="Line 7">
          <a:extLst>
            <a:ext uri="{FF2B5EF4-FFF2-40B4-BE49-F238E27FC236}">
              <a16:creationId xmlns:a16="http://schemas.microsoft.com/office/drawing/2014/main" id="{0D3AAC16-01C1-4C49-B8A8-E30C58B160B9}"/>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499" name="Line 7">
          <a:extLst>
            <a:ext uri="{FF2B5EF4-FFF2-40B4-BE49-F238E27FC236}">
              <a16:creationId xmlns:a16="http://schemas.microsoft.com/office/drawing/2014/main" id="{B4A580D1-93C0-47BB-B341-3A4BE98D29CF}"/>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0" name="Line 7">
          <a:extLst>
            <a:ext uri="{FF2B5EF4-FFF2-40B4-BE49-F238E27FC236}">
              <a16:creationId xmlns:a16="http://schemas.microsoft.com/office/drawing/2014/main" id="{A4E69548-588F-4653-85AC-701D67D5C8E6}"/>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1" name="Line 7">
          <a:extLst>
            <a:ext uri="{FF2B5EF4-FFF2-40B4-BE49-F238E27FC236}">
              <a16:creationId xmlns:a16="http://schemas.microsoft.com/office/drawing/2014/main" id="{3B16818B-6990-4AED-BD6C-3B4DF7E10407}"/>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2" name="Line 7">
          <a:extLst>
            <a:ext uri="{FF2B5EF4-FFF2-40B4-BE49-F238E27FC236}">
              <a16:creationId xmlns:a16="http://schemas.microsoft.com/office/drawing/2014/main" id="{6B525C77-9CAE-4409-B66D-ABBC26EE991C}"/>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3" name="Line 7">
          <a:extLst>
            <a:ext uri="{FF2B5EF4-FFF2-40B4-BE49-F238E27FC236}">
              <a16:creationId xmlns:a16="http://schemas.microsoft.com/office/drawing/2014/main" id="{7963C160-CA26-4D7D-AB92-A7D21D641833}"/>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4" name="Line 7">
          <a:extLst>
            <a:ext uri="{FF2B5EF4-FFF2-40B4-BE49-F238E27FC236}">
              <a16:creationId xmlns:a16="http://schemas.microsoft.com/office/drawing/2014/main" id="{6A7080CA-7AE1-47EE-A1E3-DA5C6696502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5" name="Line 7">
          <a:extLst>
            <a:ext uri="{FF2B5EF4-FFF2-40B4-BE49-F238E27FC236}">
              <a16:creationId xmlns:a16="http://schemas.microsoft.com/office/drawing/2014/main" id="{B89FDCF0-7CC7-4006-925D-F11EFA2F118D}"/>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6" name="Line 7">
          <a:extLst>
            <a:ext uri="{FF2B5EF4-FFF2-40B4-BE49-F238E27FC236}">
              <a16:creationId xmlns:a16="http://schemas.microsoft.com/office/drawing/2014/main" id="{ABBA0623-C288-4C5E-B817-ABFFF30230D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7" name="Line 7">
          <a:extLst>
            <a:ext uri="{FF2B5EF4-FFF2-40B4-BE49-F238E27FC236}">
              <a16:creationId xmlns:a16="http://schemas.microsoft.com/office/drawing/2014/main" id="{8EA02E88-5019-495A-AC2D-E7F4BFE60075}"/>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8" name="Line 7">
          <a:extLst>
            <a:ext uri="{FF2B5EF4-FFF2-40B4-BE49-F238E27FC236}">
              <a16:creationId xmlns:a16="http://schemas.microsoft.com/office/drawing/2014/main" id="{14AE3962-762A-4C9F-976D-A6DAF06B50A1}"/>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09" name="Line 7">
          <a:extLst>
            <a:ext uri="{FF2B5EF4-FFF2-40B4-BE49-F238E27FC236}">
              <a16:creationId xmlns:a16="http://schemas.microsoft.com/office/drawing/2014/main" id="{714FD955-8115-4356-BDDB-3B832C20590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10" name="Line 7">
          <a:extLst>
            <a:ext uri="{FF2B5EF4-FFF2-40B4-BE49-F238E27FC236}">
              <a16:creationId xmlns:a16="http://schemas.microsoft.com/office/drawing/2014/main" id="{EF12B75A-2171-4368-8DD0-3233E162D3B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25</xdr:row>
      <xdr:rowOff>0</xdr:rowOff>
    </xdr:from>
    <xdr:to>
      <xdr:col>19</xdr:col>
      <xdr:colOff>323850</xdr:colOff>
      <xdr:row>25</xdr:row>
      <xdr:rowOff>0</xdr:rowOff>
    </xdr:to>
    <xdr:sp macro="" textlink="">
      <xdr:nvSpPr>
        <xdr:cNvPr id="6511" name="Line 7">
          <a:extLst>
            <a:ext uri="{FF2B5EF4-FFF2-40B4-BE49-F238E27FC236}">
              <a16:creationId xmlns:a16="http://schemas.microsoft.com/office/drawing/2014/main" id="{9CC10DF0-CB99-48EF-BC30-1E8C0938E34B}"/>
            </a:ext>
          </a:extLst>
        </xdr:cNvPr>
        <xdr:cNvSpPr>
          <a:spLocks noChangeShapeType="1"/>
        </xdr:cNvSpPr>
      </xdr:nvSpPr>
      <xdr:spPr bwMode="auto">
        <a:xfrm>
          <a:off x="8162925" y="346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12" name="Line 7">
          <a:extLst>
            <a:ext uri="{FF2B5EF4-FFF2-40B4-BE49-F238E27FC236}">
              <a16:creationId xmlns:a16="http://schemas.microsoft.com/office/drawing/2014/main" id="{6E4B0486-A524-404C-9A88-00D98807EC3E}"/>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3" name="Line 7">
          <a:extLst>
            <a:ext uri="{FF2B5EF4-FFF2-40B4-BE49-F238E27FC236}">
              <a16:creationId xmlns:a16="http://schemas.microsoft.com/office/drawing/2014/main" id="{C9FFA72D-C9BC-45C2-AC07-C890814B5F1E}"/>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14" name="Line 7">
          <a:extLst>
            <a:ext uri="{FF2B5EF4-FFF2-40B4-BE49-F238E27FC236}">
              <a16:creationId xmlns:a16="http://schemas.microsoft.com/office/drawing/2014/main" id="{5E276FCB-08A5-4199-9F41-9F40AA3BD5F5}"/>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5" name="Line 7">
          <a:extLst>
            <a:ext uri="{FF2B5EF4-FFF2-40B4-BE49-F238E27FC236}">
              <a16:creationId xmlns:a16="http://schemas.microsoft.com/office/drawing/2014/main" id="{2A06F6B9-B532-480B-A873-5DAC20A112D1}"/>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56</xdr:row>
      <xdr:rowOff>0</xdr:rowOff>
    </xdr:from>
    <xdr:to>
      <xdr:col>17</xdr:col>
      <xdr:colOff>323850</xdr:colOff>
      <xdr:row>56</xdr:row>
      <xdr:rowOff>0</xdr:rowOff>
    </xdr:to>
    <xdr:sp macro="" textlink="">
      <xdr:nvSpPr>
        <xdr:cNvPr id="6516" name="Line 7">
          <a:extLst>
            <a:ext uri="{FF2B5EF4-FFF2-40B4-BE49-F238E27FC236}">
              <a16:creationId xmlns:a16="http://schemas.microsoft.com/office/drawing/2014/main" id="{4C26257A-FF83-46AD-8DA0-6B8A05097CA1}"/>
            </a:ext>
          </a:extLst>
        </xdr:cNvPr>
        <xdr:cNvSpPr>
          <a:spLocks noChangeShapeType="1"/>
        </xdr:cNvSpPr>
      </xdr:nvSpPr>
      <xdr:spPr bwMode="auto">
        <a:xfrm>
          <a:off x="2295525"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18" name="Line 7">
          <a:extLst>
            <a:ext uri="{FF2B5EF4-FFF2-40B4-BE49-F238E27FC236}">
              <a16:creationId xmlns:a16="http://schemas.microsoft.com/office/drawing/2014/main" id="{156CF031-0A13-4AD8-9F61-D1BF04CAA1E9}"/>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20" name="Line 7">
          <a:extLst>
            <a:ext uri="{FF2B5EF4-FFF2-40B4-BE49-F238E27FC236}">
              <a16:creationId xmlns:a16="http://schemas.microsoft.com/office/drawing/2014/main" id="{69E7B778-F497-416D-A188-DD22F218ED51}"/>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56</xdr:row>
      <xdr:rowOff>0</xdr:rowOff>
    </xdr:from>
    <xdr:to>
      <xdr:col>19</xdr:col>
      <xdr:colOff>323850</xdr:colOff>
      <xdr:row>56</xdr:row>
      <xdr:rowOff>0</xdr:rowOff>
    </xdr:to>
    <xdr:sp macro="" textlink="">
      <xdr:nvSpPr>
        <xdr:cNvPr id="6521" name="Line 7">
          <a:extLst>
            <a:ext uri="{FF2B5EF4-FFF2-40B4-BE49-F238E27FC236}">
              <a16:creationId xmlns:a16="http://schemas.microsoft.com/office/drawing/2014/main" id="{192AC7CF-4A5B-4C74-900A-63A536AD4716}"/>
            </a:ext>
          </a:extLst>
        </xdr:cNvPr>
        <xdr:cNvSpPr>
          <a:spLocks noChangeShapeType="1"/>
        </xdr:cNvSpPr>
      </xdr:nvSpPr>
      <xdr:spPr bwMode="auto">
        <a:xfrm>
          <a:off x="229552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22" name="Line 7">
          <a:extLst>
            <a:ext uri="{FF2B5EF4-FFF2-40B4-BE49-F238E27FC236}">
              <a16:creationId xmlns:a16="http://schemas.microsoft.com/office/drawing/2014/main" id="{FCCAA5E3-0DB5-4997-93B9-B906B3356DD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523" name="Line 7">
          <a:extLst>
            <a:ext uri="{FF2B5EF4-FFF2-40B4-BE49-F238E27FC236}">
              <a16:creationId xmlns:a16="http://schemas.microsoft.com/office/drawing/2014/main" id="{A1F38F7F-F443-4335-8327-4EE44373D13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4" name="Line 7">
          <a:extLst>
            <a:ext uri="{FF2B5EF4-FFF2-40B4-BE49-F238E27FC236}">
              <a16:creationId xmlns:a16="http://schemas.microsoft.com/office/drawing/2014/main" id="{6CA37A1D-49A6-49C0-9AB0-4713582A3E62}"/>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5" name="Line 7">
          <a:extLst>
            <a:ext uri="{FF2B5EF4-FFF2-40B4-BE49-F238E27FC236}">
              <a16:creationId xmlns:a16="http://schemas.microsoft.com/office/drawing/2014/main" id="{75C7A046-567B-4628-A3CA-9803BE0BDF10}"/>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6" name="Line 7">
          <a:extLst>
            <a:ext uri="{FF2B5EF4-FFF2-40B4-BE49-F238E27FC236}">
              <a16:creationId xmlns:a16="http://schemas.microsoft.com/office/drawing/2014/main" id="{41891695-1371-45C9-94D4-B991C2E0BFF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7" name="Line 7">
          <a:extLst>
            <a:ext uri="{FF2B5EF4-FFF2-40B4-BE49-F238E27FC236}">
              <a16:creationId xmlns:a16="http://schemas.microsoft.com/office/drawing/2014/main" id="{A40AD079-29D0-44FA-9A09-97FDABF2DEB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8" name="Line 7">
          <a:extLst>
            <a:ext uri="{FF2B5EF4-FFF2-40B4-BE49-F238E27FC236}">
              <a16:creationId xmlns:a16="http://schemas.microsoft.com/office/drawing/2014/main" id="{E48BF5AE-CB73-45FF-84DB-1022D694CD1F}"/>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29" name="Line 7">
          <a:extLst>
            <a:ext uri="{FF2B5EF4-FFF2-40B4-BE49-F238E27FC236}">
              <a16:creationId xmlns:a16="http://schemas.microsoft.com/office/drawing/2014/main" id="{429E1BC3-1962-49FD-BC6F-B438D36A315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0" name="Line 7">
          <a:extLst>
            <a:ext uri="{FF2B5EF4-FFF2-40B4-BE49-F238E27FC236}">
              <a16:creationId xmlns:a16="http://schemas.microsoft.com/office/drawing/2014/main" id="{110E6CB6-BB54-42EF-8338-D4B7EC595AA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1" name="Line 7">
          <a:extLst>
            <a:ext uri="{FF2B5EF4-FFF2-40B4-BE49-F238E27FC236}">
              <a16:creationId xmlns:a16="http://schemas.microsoft.com/office/drawing/2014/main" id="{AFC82C8A-2CB1-4E19-B4C1-37211F12E927}"/>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2" name="Line 7">
          <a:extLst>
            <a:ext uri="{FF2B5EF4-FFF2-40B4-BE49-F238E27FC236}">
              <a16:creationId xmlns:a16="http://schemas.microsoft.com/office/drawing/2014/main" id="{0AF17DAA-77A5-4029-BD6B-4D9FF0826A5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3" name="Line 7">
          <a:extLst>
            <a:ext uri="{FF2B5EF4-FFF2-40B4-BE49-F238E27FC236}">
              <a16:creationId xmlns:a16="http://schemas.microsoft.com/office/drawing/2014/main" id="{CDF1A92B-8D67-4CDE-B512-B66324EBC3F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4" name="Line 7">
          <a:extLst>
            <a:ext uri="{FF2B5EF4-FFF2-40B4-BE49-F238E27FC236}">
              <a16:creationId xmlns:a16="http://schemas.microsoft.com/office/drawing/2014/main" id="{7B5004FF-EA6E-4B85-8F71-A9C9F95A40C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5" name="Line 7">
          <a:extLst>
            <a:ext uri="{FF2B5EF4-FFF2-40B4-BE49-F238E27FC236}">
              <a16:creationId xmlns:a16="http://schemas.microsoft.com/office/drawing/2014/main" id="{B4D4B60C-1FE5-4D10-9363-AAF5A6AD1593}"/>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6" name="Line 7">
          <a:extLst>
            <a:ext uri="{FF2B5EF4-FFF2-40B4-BE49-F238E27FC236}">
              <a16:creationId xmlns:a16="http://schemas.microsoft.com/office/drawing/2014/main" id="{0F165BF9-4380-4687-841C-1015BB15466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7" name="Line 7">
          <a:extLst>
            <a:ext uri="{FF2B5EF4-FFF2-40B4-BE49-F238E27FC236}">
              <a16:creationId xmlns:a16="http://schemas.microsoft.com/office/drawing/2014/main" id="{21AEF0C6-D5DB-47BF-85C6-52DB95B4B46E}"/>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8" name="Line 7">
          <a:extLst>
            <a:ext uri="{FF2B5EF4-FFF2-40B4-BE49-F238E27FC236}">
              <a16:creationId xmlns:a16="http://schemas.microsoft.com/office/drawing/2014/main" id="{DF2C6AE6-B967-4715-977E-C7B9F1BE71EC}"/>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39" name="Line 7">
          <a:extLst>
            <a:ext uri="{FF2B5EF4-FFF2-40B4-BE49-F238E27FC236}">
              <a16:creationId xmlns:a16="http://schemas.microsoft.com/office/drawing/2014/main" id="{BA8820B4-80AB-4484-8E08-27CF4220B348}"/>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0" name="Line 7">
          <a:extLst>
            <a:ext uri="{FF2B5EF4-FFF2-40B4-BE49-F238E27FC236}">
              <a16:creationId xmlns:a16="http://schemas.microsoft.com/office/drawing/2014/main" id="{6E7775FA-B408-4D1A-BDF1-AAFF95693CB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1" name="Line 7">
          <a:extLst>
            <a:ext uri="{FF2B5EF4-FFF2-40B4-BE49-F238E27FC236}">
              <a16:creationId xmlns:a16="http://schemas.microsoft.com/office/drawing/2014/main" id="{4080158F-C984-4AEE-A75A-66CF2CBDE79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2" name="Line 7">
          <a:extLst>
            <a:ext uri="{FF2B5EF4-FFF2-40B4-BE49-F238E27FC236}">
              <a16:creationId xmlns:a16="http://schemas.microsoft.com/office/drawing/2014/main" id="{60943D6E-37E3-406D-B3D6-B30CB8D7CCD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3" name="Line 7">
          <a:extLst>
            <a:ext uri="{FF2B5EF4-FFF2-40B4-BE49-F238E27FC236}">
              <a16:creationId xmlns:a16="http://schemas.microsoft.com/office/drawing/2014/main" id="{1C99B564-45CD-4BB4-AF65-FEA9A1FBEB55}"/>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4" name="Line 7">
          <a:extLst>
            <a:ext uri="{FF2B5EF4-FFF2-40B4-BE49-F238E27FC236}">
              <a16:creationId xmlns:a16="http://schemas.microsoft.com/office/drawing/2014/main" id="{79E95941-0F75-43BE-9A18-12430EA5C918}"/>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5" name="Line 7">
          <a:extLst>
            <a:ext uri="{FF2B5EF4-FFF2-40B4-BE49-F238E27FC236}">
              <a16:creationId xmlns:a16="http://schemas.microsoft.com/office/drawing/2014/main" id="{C916E0BB-3051-4DE0-A884-F5473E189F5B}"/>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6" name="Line 7">
          <a:extLst>
            <a:ext uri="{FF2B5EF4-FFF2-40B4-BE49-F238E27FC236}">
              <a16:creationId xmlns:a16="http://schemas.microsoft.com/office/drawing/2014/main" id="{D9FC125E-2910-499A-9EBB-4594709A5861}"/>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47" name="Line 7">
          <a:extLst>
            <a:ext uri="{FF2B5EF4-FFF2-40B4-BE49-F238E27FC236}">
              <a16:creationId xmlns:a16="http://schemas.microsoft.com/office/drawing/2014/main" id="{83B9D861-3DBD-4E9B-9A48-5C26122850FD}"/>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48" name="Line 7">
          <a:extLst>
            <a:ext uri="{FF2B5EF4-FFF2-40B4-BE49-F238E27FC236}">
              <a16:creationId xmlns:a16="http://schemas.microsoft.com/office/drawing/2014/main" id="{D791896C-4550-468D-8418-DB0D24CED44B}"/>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49" name="Line 7">
          <a:extLst>
            <a:ext uri="{FF2B5EF4-FFF2-40B4-BE49-F238E27FC236}">
              <a16:creationId xmlns:a16="http://schemas.microsoft.com/office/drawing/2014/main" id="{DD1D80DE-BC29-47DC-BED4-824B9EE60A7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0" name="Line 7">
          <a:extLst>
            <a:ext uri="{FF2B5EF4-FFF2-40B4-BE49-F238E27FC236}">
              <a16:creationId xmlns:a16="http://schemas.microsoft.com/office/drawing/2014/main" id="{BEEB795A-A7A3-44C4-A99F-9A0E01E47FC4}"/>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1" name="Line 7">
          <a:extLst>
            <a:ext uri="{FF2B5EF4-FFF2-40B4-BE49-F238E27FC236}">
              <a16:creationId xmlns:a16="http://schemas.microsoft.com/office/drawing/2014/main" id="{0D7A667A-6902-4CDA-A9BA-BBDBED0F40E7}"/>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2" name="Line 7">
          <a:extLst>
            <a:ext uri="{FF2B5EF4-FFF2-40B4-BE49-F238E27FC236}">
              <a16:creationId xmlns:a16="http://schemas.microsoft.com/office/drawing/2014/main" id="{E91EDF48-B3C6-44D8-837E-4FB1CCD07923}"/>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3" name="Line 7">
          <a:extLst>
            <a:ext uri="{FF2B5EF4-FFF2-40B4-BE49-F238E27FC236}">
              <a16:creationId xmlns:a16="http://schemas.microsoft.com/office/drawing/2014/main" id="{1A5BAC5B-5AA6-4AD3-8026-7FC8CD0F7AB8}"/>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4" name="Line 7">
          <a:extLst>
            <a:ext uri="{FF2B5EF4-FFF2-40B4-BE49-F238E27FC236}">
              <a16:creationId xmlns:a16="http://schemas.microsoft.com/office/drawing/2014/main" id="{65459608-2163-4D92-B1B4-BF9AFFACBDF8}"/>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55" name="Line 7">
          <a:extLst>
            <a:ext uri="{FF2B5EF4-FFF2-40B4-BE49-F238E27FC236}">
              <a16:creationId xmlns:a16="http://schemas.microsoft.com/office/drawing/2014/main" id="{5ACEFFAF-46DD-42FA-AA98-24028588828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6" name="Line 7">
          <a:extLst>
            <a:ext uri="{FF2B5EF4-FFF2-40B4-BE49-F238E27FC236}">
              <a16:creationId xmlns:a16="http://schemas.microsoft.com/office/drawing/2014/main" id="{BE81C90C-85E8-4FB3-9A63-A812097808CB}"/>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7" name="Line 7">
          <a:extLst>
            <a:ext uri="{FF2B5EF4-FFF2-40B4-BE49-F238E27FC236}">
              <a16:creationId xmlns:a16="http://schemas.microsoft.com/office/drawing/2014/main" id="{094079C1-C552-4E33-A620-578C2F25210A}"/>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8" name="Line 7">
          <a:extLst>
            <a:ext uri="{FF2B5EF4-FFF2-40B4-BE49-F238E27FC236}">
              <a16:creationId xmlns:a16="http://schemas.microsoft.com/office/drawing/2014/main" id="{06F68C66-AAE7-4C08-A302-AF0C3299D78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59" name="Line 7">
          <a:extLst>
            <a:ext uri="{FF2B5EF4-FFF2-40B4-BE49-F238E27FC236}">
              <a16:creationId xmlns:a16="http://schemas.microsoft.com/office/drawing/2014/main" id="{86EDD1AE-AF5A-43A2-B9A3-22D3F364A52F}"/>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0" name="Line 7">
          <a:extLst>
            <a:ext uri="{FF2B5EF4-FFF2-40B4-BE49-F238E27FC236}">
              <a16:creationId xmlns:a16="http://schemas.microsoft.com/office/drawing/2014/main" id="{50F21DC7-C188-4114-A9D4-430F779E5AED}"/>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1" name="Line 7">
          <a:extLst>
            <a:ext uri="{FF2B5EF4-FFF2-40B4-BE49-F238E27FC236}">
              <a16:creationId xmlns:a16="http://schemas.microsoft.com/office/drawing/2014/main" id="{71F0DA41-BC31-4806-A34F-64D908D9FA5F}"/>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2" name="Line 7">
          <a:extLst>
            <a:ext uri="{FF2B5EF4-FFF2-40B4-BE49-F238E27FC236}">
              <a16:creationId xmlns:a16="http://schemas.microsoft.com/office/drawing/2014/main" id="{CB60EBC6-1C5C-4075-8335-C9E714EFFB17}"/>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3" name="Line 7">
          <a:extLst>
            <a:ext uri="{FF2B5EF4-FFF2-40B4-BE49-F238E27FC236}">
              <a16:creationId xmlns:a16="http://schemas.microsoft.com/office/drawing/2014/main" id="{73143DBA-F3A6-4483-BD33-CF826A07B7B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4" name="Line 7">
          <a:extLst>
            <a:ext uri="{FF2B5EF4-FFF2-40B4-BE49-F238E27FC236}">
              <a16:creationId xmlns:a16="http://schemas.microsoft.com/office/drawing/2014/main" id="{159CD21C-2117-47E2-8837-C2BF0B19C46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5" name="Line 7">
          <a:extLst>
            <a:ext uri="{FF2B5EF4-FFF2-40B4-BE49-F238E27FC236}">
              <a16:creationId xmlns:a16="http://schemas.microsoft.com/office/drawing/2014/main" id="{92857FCD-6D5C-47C2-BFEF-EA41E0015311}"/>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6" name="Line 7">
          <a:extLst>
            <a:ext uri="{FF2B5EF4-FFF2-40B4-BE49-F238E27FC236}">
              <a16:creationId xmlns:a16="http://schemas.microsoft.com/office/drawing/2014/main" id="{29E494C2-984E-4945-BAEF-D1B18CC1B3A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7" name="Line 7">
          <a:extLst>
            <a:ext uri="{FF2B5EF4-FFF2-40B4-BE49-F238E27FC236}">
              <a16:creationId xmlns:a16="http://schemas.microsoft.com/office/drawing/2014/main" id="{68FC8B1C-D96C-40B0-A51F-32A9030BCF2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8" name="Line 7">
          <a:extLst>
            <a:ext uri="{FF2B5EF4-FFF2-40B4-BE49-F238E27FC236}">
              <a16:creationId xmlns:a16="http://schemas.microsoft.com/office/drawing/2014/main" id="{E0B20D63-7887-4038-991A-877B5254E55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69" name="Line 7">
          <a:extLst>
            <a:ext uri="{FF2B5EF4-FFF2-40B4-BE49-F238E27FC236}">
              <a16:creationId xmlns:a16="http://schemas.microsoft.com/office/drawing/2014/main" id="{30A77023-B91B-425B-981B-AF493038DD67}"/>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0" name="Line 7">
          <a:extLst>
            <a:ext uri="{FF2B5EF4-FFF2-40B4-BE49-F238E27FC236}">
              <a16:creationId xmlns:a16="http://schemas.microsoft.com/office/drawing/2014/main" id="{085F1FC2-7241-4E88-8857-60BA64B64882}"/>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1" name="Line 7">
          <a:extLst>
            <a:ext uri="{FF2B5EF4-FFF2-40B4-BE49-F238E27FC236}">
              <a16:creationId xmlns:a16="http://schemas.microsoft.com/office/drawing/2014/main" id="{6548FCF0-9EB0-42BB-AF61-5E970E201FCB}"/>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2" name="Line 7">
          <a:extLst>
            <a:ext uri="{FF2B5EF4-FFF2-40B4-BE49-F238E27FC236}">
              <a16:creationId xmlns:a16="http://schemas.microsoft.com/office/drawing/2014/main" id="{B164F53A-830D-4A1A-AFEB-D8D184B7E46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73" name="Line 7">
          <a:extLst>
            <a:ext uri="{FF2B5EF4-FFF2-40B4-BE49-F238E27FC236}">
              <a16:creationId xmlns:a16="http://schemas.microsoft.com/office/drawing/2014/main" id="{0CA1E418-AC7C-4752-B3D9-081C6D123276}"/>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4" name="Line 7">
          <a:extLst>
            <a:ext uri="{FF2B5EF4-FFF2-40B4-BE49-F238E27FC236}">
              <a16:creationId xmlns:a16="http://schemas.microsoft.com/office/drawing/2014/main" id="{B5779D4F-FC51-447D-A756-D63F2903FCE1}"/>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5" name="Line 7">
          <a:extLst>
            <a:ext uri="{FF2B5EF4-FFF2-40B4-BE49-F238E27FC236}">
              <a16:creationId xmlns:a16="http://schemas.microsoft.com/office/drawing/2014/main" id="{2B241BB2-0CF9-42E3-830B-B4D15859DE79}"/>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56</xdr:row>
      <xdr:rowOff>0</xdr:rowOff>
    </xdr:from>
    <xdr:to>
      <xdr:col>15</xdr:col>
      <xdr:colOff>323850</xdr:colOff>
      <xdr:row>56</xdr:row>
      <xdr:rowOff>0</xdr:rowOff>
    </xdr:to>
    <xdr:sp macro="" textlink="">
      <xdr:nvSpPr>
        <xdr:cNvPr id="6576" name="Line 7">
          <a:extLst>
            <a:ext uri="{FF2B5EF4-FFF2-40B4-BE49-F238E27FC236}">
              <a16:creationId xmlns:a16="http://schemas.microsoft.com/office/drawing/2014/main" id="{F63BFFD2-9CD5-41F5-90DC-4C2E3E2E1A06}"/>
            </a:ext>
          </a:extLst>
        </xdr:cNvPr>
        <xdr:cNvSpPr>
          <a:spLocks noChangeShapeType="1"/>
        </xdr:cNvSpPr>
      </xdr:nvSpPr>
      <xdr:spPr bwMode="auto">
        <a:xfrm>
          <a:off x="2295525"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7" name="Line 7">
          <a:extLst>
            <a:ext uri="{FF2B5EF4-FFF2-40B4-BE49-F238E27FC236}">
              <a16:creationId xmlns:a16="http://schemas.microsoft.com/office/drawing/2014/main" id="{83756054-B761-4702-9050-41835A719CA2}"/>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8" name="Line 7">
          <a:extLst>
            <a:ext uri="{FF2B5EF4-FFF2-40B4-BE49-F238E27FC236}">
              <a16:creationId xmlns:a16="http://schemas.microsoft.com/office/drawing/2014/main" id="{7355394A-0512-4984-AD70-DEB499BFE56F}"/>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52</xdr:row>
      <xdr:rowOff>0</xdr:rowOff>
    </xdr:from>
    <xdr:to>
      <xdr:col>21</xdr:col>
      <xdr:colOff>323850</xdr:colOff>
      <xdr:row>52</xdr:row>
      <xdr:rowOff>0</xdr:rowOff>
    </xdr:to>
    <xdr:sp macro="" textlink="">
      <xdr:nvSpPr>
        <xdr:cNvPr id="6579" name="Line 7">
          <a:extLst>
            <a:ext uri="{FF2B5EF4-FFF2-40B4-BE49-F238E27FC236}">
              <a16:creationId xmlns:a16="http://schemas.microsoft.com/office/drawing/2014/main" id="{120CE5D7-BB21-4EC6-BC28-4680791C3DE9}"/>
            </a:ext>
          </a:extLst>
        </xdr:cNvPr>
        <xdr:cNvSpPr>
          <a:spLocks noChangeShapeType="1"/>
        </xdr:cNvSpPr>
      </xdr:nvSpPr>
      <xdr:spPr bwMode="auto">
        <a:xfrm>
          <a:off x="2295525" y="10791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0" name="Line 7">
          <a:extLst>
            <a:ext uri="{FF2B5EF4-FFF2-40B4-BE49-F238E27FC236}">
              <a16:creationId xmlns:a16="http://schemas.microsoft.com/office/drawing/2014/main" id="{CA0512AC-6E5F-405D-983A-F63D504210B8}"/>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1" name="Line 7">
          <a:extLst>
            <a:ext uri="{FF2B5EF4-FFF2-40B4-BE49-F238E27FC236}">
              <a16:creationId xmlns:a16="http://schemas.microsoft.com/office/drawing/2014/main" id="{5BC30A5F-7D7B-46C4-8649-062BF7AD4E84}"/>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56</xdr:row>
      <xdr:rowOff>0</xdr:rowOff>
    </xdr:from>
    <xdr:to>
      <xdr:col>21</xdr:col>
      <xdr:colOff>323850</xdr:colOff>
      <xdr:row>56</xdr:row>
      <xdr:rowOff>0</xdr:rowOff>
    </xdr:to>
    <xdr:sp macro="" textlink="">
      <xdr:nvSpPr>
        <xdr:cNvPr id="6582" name="Line 7">
          <a:extLst>
            <a:ext uri="{FF2B5EF4-FFF2-40B4-BE49-F238E27FC236}">
              <a16:creationId xmlns:a16="http://schemas.microsoft.com/office/drawing/2014/main" id="{4C64B26C-0EED-4EFB-9EC0-E9D7BD295445}"/>
            </a:ext>
          </a:extLst>
        </xdr:cNvPr>
        <xdr:cNvSpPr>
          <a:spLocks noChangeShapeType="1"/>
        </xdr:cNvSpPr>
      </xdr:nvSpPr>
      <xdr:spPr bwMode="auto">
        <a:xfrm>
          <a:off x="2295525" y="1128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3" name="Line 7">
          <a:extLst>
            <a:ext uri="{FF2B5EF4-FFF2-40B4-BE49-F238E27FC236}">
              <a16:creationId xmlns:a16="http://schemas.microsoft.com/office/drawing/2014/main" id="{5E52838F-D807-4F71-ACCD-6E45A55347C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4" name="Line 7">
          <a:extLst>
            <a:ext uri="{FF2B5EF4-FFF2-40B4-BE49-F238E27FC236}">
              <a16:creationId xmlns:a16="http://schemas.microsoft.com/office/drawing/2014/main" id="{1DD6D754-421E-4E90-AB4F-283F0A62FC88}"/>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5" name="Line 7">
          <a:extLst>
            <a:ext uri="{FF2B5EF4-FFF2-40B4-BE49-F238E27FC236}">
              <a16:creationId xmlns:a16="http://schemas.microsoft.com/office/drawing/2014/main" id="{EE3BD0A6-2BA0-437C-9133-ECCCD2487F0D}"/>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6" name="Line 7">
          <a:extLst>
            <a:ext uri="{FF2B5EF4-FFF2-40B4-BE49-F238E27FC236}">
              <a16:creationId xmlns:a16="http://schemas.microsoft.com/office/drawing/2014/main" id="{FE648CC8-E0E3-415D-A534-81837451D942}"/>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7" name="Line 7">
          <a:extLst>
            <a:ext uri="{FF2B5EF4-FFF2-40B4-BE49-F238E27FC236}">
              <a16:creationId xmlns:a16="http://schemas.microsoft.com/office/drawing/2014/main" id="{54A0CEA4-0317-4746-BA7B-C87BB44AB2C6}"/>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88" name="Line 7">
          <a:extLst>
            <a:ext uri="{FF2B5EF4-FFF2-40B4-BE49-F238E27FC236}">
              <a16:creationId xmlns:a16="http://schemas.microsoft.com/office/drawing/2014/main" id="{E4714A4E-3C73-40A2-9868-DEFEC90F853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89" name="Line 7">
          <a:extLst>
            <a:ext uri="{FF2B5EF4-FFF2-40B4-BE49-F238E27FC236}">
              <a16:creationId xmlns:a16="http://schemas.microsoft.com/office/drawing/2014/main" id="{27843651-6A17-4457-91F0-06CEDE9828B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0" name="Line 7">
          <a:extLst>
            <a:ext uri="{FF2B5EF4-FFF2-40B4-BE49-F238E27FC236}">
              <a16:creationId xmlns:a16="http://schemas.microsoft.com/office/drawing/2014/main" id="{8095E156-E29C-4F8A-AD6E-802A582C3D1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1" name="Line 7">
          <a:extLst>
            <a:ext uri="{FF2B5EF4-FFF2-40B4-BE49-F238E27FC236}">
              <a16:creationId xmlns:a16="http://schemas.microsoft.com/office/drawing/2014/main" id="{6965A27F-1D3A-46E0-8757-FCE26BC6A8D1}"/>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2" name="Line 7">
          <a:extLst>
            <a:ext uri="{FF2B5EF4-FFF2-40B4-BE49-F238E27FC236}">
              <a16:creationId xmlns:a16="http://schemas.microsoft.com/office/drawing/2014/main" id="{33D6CF9F-7A35-48C9-82E4-ECD86A9B66C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3" name="Line 7">
          <a:extLst>
            <a:ext uri="{FF2B5EF4-FFF2-40B4-BE49-F238E27FC236}">
              <a16:creationId xmlns:a16="http://schemas.microsoft.com/office/drawing/2014/main" id="{3529BE89-8C6F-4733-9036-18D3B31AA71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594" name="Line 7">
          <a:extLst>
            <a:ext uri="{FF2B5EF4-FFF2-40B4-BE49-F238E27FC236}">
              <a16:creationId xmlns:a16="http://schemas.microsoft.com/office/drawing/2014/main" id="{57E2D5B4-4A3A-4463-9517-9600BBD4F43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5" name="Line 7">
          <a:extLst>
            <a:ext uri="{FF2B5EF4-FFF2-40B4-BE49-F238E27FC236}">
              <a16:creationId xmlns:a16="http://schemas.microsoft.com/office/drawing/2014/main" id="{33771B29-A3AD-4DFB-B2B8-5F64D99B024C}"/>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6" name="Line 7">
          <a:extLst>
            <a:ext uri="{FF2B5EF4-FFF2-40B4-BE49-F238E27FC236}">
              <a16:creationId xmlns:a16="http://schemas.microsoft.com/office/drawing/2014/main" id="{4B31E951-E12F-4AC8-9F01-4BF676BF77EB}"/>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7" name="Line 7">
          <a:extLst>
            <a:ext uri="{FF2B5EF4-FFF2-40B4-BE49-F238E27FC236}">
              <a16:creationId xmlns:a16="http://schemas.microsoft.com/office/drawing/2014/main" id="{35E3E6ED-6846-4916-B84B-021F77E632C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8" name="Line 7">
          <a:extLst>
            <a:ext uri="{FF2B5EF4-FFF2-40B4-BE49-F238E27FC236}">
              <a16:creationId xmlns:a16="http://schemas.microsoft.com/office/drawing/2014/main" id="{9DAD26C4-AF03-4304-8807-9A9F9F9853F3}"/>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599" name="Line 7">
          <a:extLst>
            <a:ext uri="{FF2B5EF4-FFF2-40B4-BE49-F238E27FC236}">
              <a16:creationId xmlns:a16="http://schemas.microsoft.com/office/drawing/2014/main" id="{F6874844-6816-4ABE-8F3B-35BE82C7A105}"/>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600" name="Line 7">
          <a:extLst>
            <a:ext uri="{FF2B5EF4-FFF2-40B4-BE49-F238E27FC236}">
              <a16:creationId xmlns:a16="http://schemas.microsoft.com/office/drawing/2014/main" id="{BF1D58C3-F151-4F06-9547-71435659191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52</xdr:row>
      <xdr:rowOff>0</xdr:rowOff>
    </xdr:from>
    <xdr:to>
      <xdr:col>11</xdr:col>
      <xdr:colOff>323850</xdr:colOff>
      <xdr:row>52</xdr:row>
      <xdr:rowOff>0</xdr:rowOff>
    </xdr:to>
    <xdr:sp macro="" textlink="">
      <xdr:nvSpPr>
        <xdr:cNvPr id="6601" name="Line 7">
          <a:extLst>
            <a:ext uri="{FF2B5EF4-FFF2-40B4-BE49-F238E27FC236}">
              <a16:creationId xmlns:a16="http://schemas.microsoft.com/office/drawing/2014/main" id="{A1A0023D-4DBB-4B3D-A760-D306BEC9CC39}"/>
            </a:ext>
          </a:extLst>
        </xdr:cNvPr>
        <xdr:cNvSpPr>
          <a:spLocks noChangeShapeType="1"/>
        </xdr:cNvSpPr>
      </xdr:nvSpPr>
      <xdr:spPr bwMode="auto">
        <a:xfrm>
          <a:off x="2295525"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2" name="Line 7">
          <a:extLst>
            <a:ext uri="{FF2B5EF4-FFF2-40B4-BE49-F238E27FC236}">
              <a16:creationId xmlns:a16="http://schemas.microsoft.com/office/drawing/2014/main" id="{06C6B669-6AED-4733-B5DC-B002249C2DC9}"/>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3" name="Line 7">
          <a:extLst>
            <a:ext uri="{FF2B5EF4-FFF2-40B4-BE49-F238E27FC236}">
              <a16:creationId xmlns:a16="http://schemas.microsoft.com/office/drawing/2014/main" id="{CD339147-D5A6-4EBF-9B3E-47B3964369E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4" name="Line 7">
          <a:extLst>
            <a:ext uri="{FF2B5EF4-FFF2-40B4-BE49-F238E27FC236}">
              <a16:creationId xmlns:a16="http://schemas.microsoft.com/office/drawing/2014/main" id="{8A4D4006-5909-48DF-92C9-08EE2AE80659}"/>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5" name="Line 7">
          <a:extLst>
            <a:ext uri="{FF2B5EF4-FFF2-40B4-BE49-F238E27FC236}">
              <a16:creationId xmlns:a16="http://schemas.microsoft.com/office/drawing/2014/main" id="{03744954-5E57-4138-A220-3A8FB4D8A244}"/>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6" name="Line 7">
          <a:extLst>
            <a:ext uri="{FF2B5EF4-FFF2-40B4-BE49-F238E27FC236}">
              <a16:creationId xmlns:a16="http://schemas.microsoft.com/office/drawing/2014/main" id="{61EB0C09-6B34-4180-805B-313A263F50D7}"/>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7" name="Line 7">
          <a:extLst>
            <a:ext uri="{FF2B5EF4-FFF2-40B4-BE49-F238E27FC236}">
              <a16:creationId xmlns:a16="http://schemas.microsoft.com/office/drawing/2014/main" id="{9F4CDD6E-B3BB-400D-939C-769AE517A00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08" name="Line 7">
          <a:extLst>
            <a:ext uri="{FF2B5EF4-FFF2-40B4-BE49-F238E27FC236}">
              <a16:creationId xmlns:a16="http://schemas.microsoft.com/office/drawing/2014/main" id="{48EF7050-8845-4422-9B5C-B88BB74B051D}"/>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09" name="Line 7">
          <a:extLst>
            <a:ext uri="{FF2B5EF4-FFF2-40B4-BE49-F238E27FC236}">
              <a16:creationId xmlns:a16="http://schemas.microsoft.com/office/drawing/2014/main" id="{88D77659-A5BC-4FF2-89BC-DCC3334B22CF}"/>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0" name="Line 7">
          <a:extLst>
            <a:ext uri="{FF2B5EF4-FFF2-40B4-BE49-F238E27FC236}">
              <a16:creationId xmlns:a16="http://schemas.microsoft.com/office/drawing/2014/main" id="{41CC7659-A9B4-4D0B-A44B-E785A158584A}"/>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1" name="Line 7">
          <a:extLst>
            <a:ext uri="{FF2B5EF4-FFF2-40B4-BE49-F238E27FC236}">
              <a16:creationId xmlns:a16="http://schemas.microsoft.com/office/drawing/2014/main" id="{45DFD8A4-9A85-4DA3-9A19-C76C8A8721C8}"/>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2" name="Line 7">
          <a:extLst>
            <a:ext uri="{FF2B5EF4-FFF2-40B4-BE49-F238E27FC236}">
              <a16:creationId xmlns:a16="http://schemas.microsoft.com/office/drawing/2014/main" id="{DC65CF6A-3ADB-4179-B5BB-D6DF57EB77C2}"/>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3" name="Line 7">
          <a:extLst>
            <a:ext uri="{FF2B5EF4-FFF2-40B4-BE49-F238E27FC236}">
              <a16:creationId xmlns:a16="http://schemas.microsoft.com/office/drawing/2014/main" id="{59B2D704-59AA-4CB2-8252-49291B7BAF44}"/>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4" name="Line 7">
          <a:extLst>
            <a:ext uri="{FF2B5EF4-FFF2-40B4-BE49-F238E27FC236}">
              <a16:creationId xmlns:a16="http://schemas.microsoft.com/office/drawing/2014/main" id="{B97DB42E-7D6F-4A75-89A7-59FB4BB7A8C0}"/>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15" name="Line 7">
          <a:extLst>
            <a:ext uri="{FF2B5EF4-FFF2-40B4-BE49-F238E27FC236}">
              <a16:creationId xmlns:a16="http://schemas.microsoft.com/office/drawing/2014/main" id="{8DD2AAEB-8C74-4A0C-A2F3-55247EECB8F5}"/>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6" name="Line 7">
          <a:extLst>
            <a:ext uri="{FF2B5EF4-FFF2-40B4-BE49-F238E27FC236}">
              <a16:creationId xmlns:a16="http://schemas.microsoft.com/office/drawing/2014/main" id="{79D41414-976D-4D9C-9EAB-6941266BDD00}"/>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7" name="Line 7">
          <a:extLst>
            <a:ext uri="{FF2B5EF4-FFF2-40B4-BE49-F238E27FC236}">
              <a16:creationId xmlns:a16="http://schemas.microsoft.com/office/drawing/2014/main" id="{F1D760AE-4FB9-4F8D-A962-6B98D3FE135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8" name="Line 7">
          <a:extLst>
            <a:ext uri="{FF2B5EF4-FFF2-40B4-BE49-F238E27FC236}">
              <a16:creationId xmlns:a16="http://schemas.microsoft.com/office/drawing/2014/main" id="{2F4997F5-FF2F-4577-9105-5BCED8CE4B1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19" name="Line 7">
          <a:extLst>
            <a:ext uri="{FF2B5EF4-FFF2-40B4-BE49-F238E27FC236}">
              <a16:creationId xmlns:a16="http://schemas.microsoft.com/office/drawing/2014/main" id="{7F717A2C-222C-4475-95E7-29CDA081032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0" name="Line 7">
          <a:extLst>
            <a:ext uri="{FF2B5EF4-FFF2-40B4-BE49-F238E27FC236}">
              <a16:creationId xmlns:a16="http://schemas.microsoft.com/office/drawing/2014/main" id="{64F479A2-0BE0-4CB3-ACC9-2DC7EA2B934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1" name="Line 7">
          <a:extLst>
            <a:ext uri="{FF2B5EF4-FFF2-40B4-BE49-F238E27FC236}">
              <a16:creationId xmlns:a16="http://schemas.microsoft.com/office/drawing/2014/main" id="{6EBD8A09-E3E0-4418-B050-AE3F282A241B}"/>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2" name="Line 7">
          <a:extLst>
            <a:ext uri="{FF2B5EF4-FFF2-40B4-BE49-F238E27FC236}">
              <a16:creationId xmlns:a16="http://schemas.microsoft.com/office/drawing/2014/main" id="{D4970155-5A64-4785-9357-B29666005A0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3" name="Line 7">
          <a:extLst>
            <a:ext uri="{FF2B5EF4-FFF2-40B4-BE49-F238E27FC236}">
              <a16:creationId xmlns:a16="http://schemas.microsoft.com/office/drawing/2014/main" id="{9759DC3A-C09E-4F5F-A535-5B07441F131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4" name="Line 7">
          <a:extLst>
            <a:ext uri="{FF2B5EF4-FFF2-40B4-BE49-F238E27FC236}">
              <a16:creationId xmlns:a16="http://schemas.microsoft.com/office/drawing/2014/main" id="{04C701D0-4B75-4F63-8F30-173D9D46F69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5" name="Line 7">
          <a:extLst>
            <a:ext uri="{FF2B5EF4-FFF2-40B4-BE49-F238E27FC236}">
              <a16:creationId xmlns:a16="http://schemas.microsoft.com/office/drawing/2014/main" id="{A4387E01-C009-4CA5-AA93-6F8A30F2D599}"/>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6" name="Line 7">
          <a:extLst>
            <a:ext uri="{FF2B5EF4-FFF2-40B4-BE49-F238E27FC236}">
              <a16:creationId xmlns:a16="http://schemas.microsoft.com/office/drawing/2014/main" id="{5E5AEB46-5986-4B2D-938F-FAC53428662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7" name="Line 7">
          <a:extLst>
            <a:ext uri="{FF2B5EF4-FFF2-40B4-BE49-F238E27FC236}">
              <a16:creationId xmlns:a16="http://schemas.microsoft.com/office/drawing/2014/main" id="{29FA7578-A159-4D39-B37B-B7222EF3ABF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8" name="Line 7">
          <a:extLst>
            <a:ext uri="{FF2B5EF4-FFF2-40B4-BE49-F238E27FC236}">
              <a16:creationId xmlns:a16="http://schemas.microsoft.com/office/drawing/2014/main" id="{3AADF6BF-EA84-478F-A9D3-1C9C7D8256B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29" name="Line 7">
          <a:extLst>
            <a:ext uri="{FF2B5EF4-FFF2-40B4-BE49-F238E27FC236}">
              <a16:creationId xmlns:a16="http://schemas.microsoft.com/office/drawing/2014/main" id="{0E7A99FE-3033-40ED-A9D7-A365C31B2C55}"/>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0" name="Line 7">
          <a:extLst>
            <a:ext uri="{FF2B5EF4-FFF2-40B4-BE49-F238E27FC236}">
              <a16:creationId xmlns:a16="http://schemas.microsoft.com/office/drawing/2014/main" id="{27D4B7EA-4537-44C0-ADEA-0B143101642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1" name="Line 7">
          <a:extLst>
            <a:ext uri="{FF2B5EF4-FFF2-40B4-BE49-F238E27FC236}">
              <a16:creationId xmlns:a16="http://schemas.microsoft.com/office/drawing/2014/main" id="{06B27F20-A6C8-4CCD-81F4-3CD09309FA98}"/>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2" name="Line 7">
          <a:extLst>
            <a:ext uri="{FF2B5EF4-FFF2-40B4-BE49-F238E27FC236}">
              <a16:creationId xmlns:a16="http://schemas.microsoft.com/office/drawing/2014/main" id="{D743A5E7-A76A-4796-906A-D2990A239D94}"/>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3" name="Line 7">
          <a:extLst>
            <a:ext uri="{FF2B5EF4-FFF2-40B4-BE49-F238E27FC236}">
              <a16:creationId xmlns:a16="http://schemas.microsoft.com/office/drawing/2014/main" id="{69DD8BBB-8930-4E09-8894-D5A3ABB275C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4" name="Line 7">
          <a:extLst>
            <a:ext uri="{FF2B5EF4-FFF2-40B4-BE49-F238E27FC236}">
              <a16:creationId xmlns:a16="http://schemas.microsoft.com/office/drawing/2014/main" id="{89352BF3-E968-4DD1-8D71-11C5124F04D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5" name="Line 7">
          <a:extLst>
            <a:ext uri="{FF2B5EF4-FFF2-40B4-BE49-F238E27FC236}">
              <a16:creationId xmlns:a16="http://schemas.microsoft.com/office/drawing/2014/main" id="{8AFEC230-1165-4B9C-8DF8-4AE1115A1B6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6" name="Line 7">
          <a:extLst>
            <a:ext uri="{FF2B5EF4-FFF2-40B4-BE49-F238E27FC236}">
              <a16:creationId xmlns:a16="http://schemas.microsoft.com/office/drawing/2014/main" id="{7FDA1DBF-B980-4307-85C0-5F21B8F30BA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7" name="Line 7">
          <a:extLst>
            <a:ext uri="{FF2B5EF4-FFF2-40B4-BE49-F238E27FC236}">
              <a16:creationId xmlns:a16="http://schemas.microsoft.com/office/drawing/2014/main" id="{8FBDA00A-E592-4050-974F-64BB51A6C492}"/>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8" name="Line 7">
          <a:extLst>
            <a:ext uri="{FF2B5EF4-FFF2-40B4-BE49-F238E27FC236}">
              <a16:creationId xmlns:a16="http://schemas.microsoft.com/office/drawing/2014/main" id="{DBABEFDA-DA29-44AB-AE60-1ABF74E0ED7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39" name="Line 7">
          <a:extLst>
            <a:ext uri="{FF2B5EF4-FFF2-40B4-BE49-F238E27FC236}">
              <a16:creationId xmlns:a16="http://schemas.microsoft.com/office/drawing/2014/main" id="{AD48EBFA-B644-466F-9D46-075BE4A0A0F4}"/>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0" name="Line 7">
          <a:extLst>
            <a:ext uri="{FF2B5EF4-FFF2-40B4-BE49-F238E27FC236}">
              <a16:creationId xmlns:a16="http://schemas.microsoft.com/office/drawing/2014/main" id="{B868ABCF-7125-4DB5-AE9E-8CEE42172DB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1" name="Line 7">
          <a:extLst>
            <a:ext uri="{FF2B5EF4-FFF2-40B4-BE49-F238E27FC236}">
              <a16:creationId xmlns:a16="http://schemas.microsoft.com/office/drawing/2014/main" id="{5EF69B8B-A20C-4B82-B3F9-7DD2F278DA4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2" name="Line 7">
          <a:extLst>
            <a:ext uri="{FF2B5EF4-FFF2-40B4-BE49-F238E27FC236}">
              <a16:creationId xmlns:a16="http://schemas.microsoft.com/office/drawing/2014/main" id="{55A42DD3-5734-462C-905D-4D1B9A77155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3" name="Line 7">
          <a:extLst>
            <a:ext uri="{FF2B5EF4-FFF2-40B4-BE49-F238E27FC236}">
              <a16:creationId xmlns:a16="http://schemas.microsoft.com/office/drawing/2014/main" id="{72A6C479-52F1-452F-9F45-A8542BAC947B}"/>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4" name="Line 7">
          <a:extLst>
            <a:ext uri="{FF2B5EF4-FFF2-40B4-BE49-F238E27FC236}">
              <a16:creationId xmlns:a16="http://schemas.microsoft.com/office/drawing/2014/main" id="{C1801D05-ECC5-4593-A011-9E01E6AFDD9F}"/>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5" name="Line 7">
          <a:extLst>
            <a:ext uri="{FF2B5EF4-FFF2-40B4-BE49-F238E27FC236}">
              <a16:creationId xmlns:a16="http://schemas.microsoft.com/office/drawing/2014/main" id="{4AD77317-0A3B-452F-BA2B-03AB0918FCF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6" name="Line 7">
          <a:extLst>
            <a:ext uri="{FF2B5EF4-FFF2-40B4-BE49-F238E27FC236}">
              <a16:creationId xmlns:a16="http://schemas.microsoft.com/office/drawing/2014/main" id="{912B09A4-D2DC-4F71-BE5E-9C234884102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7" name="Line 7">
          <a:extLst>
            <a:ext uri="{FF2B5EF4-FFF2-40B4-BE49-F238E27FC236}">
              <a16:creationId xmlns:a16="http://schemas.microsoft.com/office/drawing/2014/main" id="{ED3153A2-C6C1-4477-8D7A-417B734D8B43}"/>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8" name="Line 7">
          <a:extLst>
            <a:ext uri="{FF2B5EF4-FFF2-40B4-BE49-F238E27FC236}">
              <a16:creationId xmlns:a16="http://schemas.microsoft.com/office/drawing/2014/main" id="{717CE82E-5E64-4316-865B-06B609D3F7C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49" name="Line 7">
          <a:extLst>
            <a:ext uri="{FF2B5EF4-FFF2-40B4-BE49-F238E27FC236}">
              <a16:creationId xmlns:a16="http://schemas.microsoft.com/office/drawing/2014/main" id="{7C658348-CFF0-4C35-B5EC-0155734147B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650" name="Line 7">
          <a:extLst>
            <a:ext uri="{FF2B5EF4-FFF2-40B4-BE49-F238E27FC236}">
              <a16:creationId xmlns:a16="http://schemas.microsoft.com/office/drawing/2014/main" id="{2CE8BF37-8CC2-4A87-880D-645F72A8DFC1}"/>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1" name="Line 7">
          <a:extLst>
            <a:ext uri="{FF2B5EF4-FFF2-40B4-BE49-F238E27FC236}">
              <a16:creationId xmlns:a16="http://schemas.microsoft.com/office/drawing/2014/main" id="{191B3466-773E-4D6A-A3F5-B05AD116C4F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2" name="Line 7">
          <a:extLst>
            <a:ext uri="{FF2B5EF4-FFF2-40B4-BE49-F238E27FC236}">
              <a16:creationId xmlns:a16="http://schemas.microsoft.com/office/drawing/2014/main" id="{05088788-CFF2-4EA8-A217-02BF912A10A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3" name="Line 7">
          <a:extLst>
            <a:ext uri="{FF2B5EF4-FFF2-40B4-BE49-F238E27FC236}">
              <a16:creationId xmlns:a16="http://schemas.microsoft.com/office/drawing/2014/main" id="{8F91F523-AC12-479C-85E0-7465DB27243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4" name="Line 7">
          <a:extLst>
            <a:ext uri="{FF2B5EF4-FFF2-40B4-BE49-F238E27FC236}">
              <a16:creationId xmlns:a16="http://schemas.microsoft.com/office/drawing/2014/main" id="{BE45D277-85FE-422E-93F1-457407E1FAC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5" name="Line 7">
          <a:extLst>
            <a:ext uri="{FF2B5EF4-FFF2-40B4-BE49-F238E27FC236}">
              <a16:creationId xmlns:a16="http://schemas.microsoft.com/office/drawing/2014/main" id="{E122E0A6-AEAF-4CE4-BF6F-A11C7FE4A603}"/>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6" name="Line 7">
          <a:extLst>
            <a:ext uri="{FF2B5EF4-FFF2-40B4-BE49-F238E27FC236}">
              <a16:creationId xmlns:a16="http://schemas.microsoft.com/office/drawing/2014/main" id="{6D338827-D404-43D3-B04A-BE790764ED0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7" name="Line 7">
          <a:extLst>
            <a:ext uri="{FF2B5EF4-FFF2-40B4-BE49-F238E27FC236}">
              <a16:creationId xmlns:a16="http://schemas.microsoft.com/office/drawing/2014/main" id="{56DAB722-82DA-49EF-8718-4F06BFCBCC7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8" name="Line 7">
          <a:extLst>
            <a:ext uri="{FF2B5EF4-FFF2-40B4-BE49-F238E27FC236}">
              <a16:creationId xmlns:a16="http://schemas.microsoft.com/office/drawing/2014/main" id="{44098D40-F728-4CD6-BA5B-E212252CE32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59" name="Line 7">
          <a:extLst>
            <a:ext uri="{FF2B5EF4-FFF2-40B4-BE49-F238E27FC236}">
              <a16:creationId xmlns:a16="http://schemas.microsoft.com/office/drawing/2014/main" id="{F68441AA-62CA-4A34-8316-64A7F6BF15D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0" name="Line 7">
          <a:extLst>
            <a:ext uri="{FF2B5EF4-FFF2-40B4-BE49-F238E27FC236}">
              <a16:creationId xmlns:a16="http://schemas.microsoft.com/office/drawing/2014/main" id="{24E74DF0-C69F-4639-9D4E-B6FD4E483633}"/>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1" name="Line 7">
          <a:extLst>
            <a:ext uri="{FF2B5EF4-FFF2-40B4-BE49-F238E27FC236}">
              <a16:creationId xmlns:a16="http://schemas.microsoft.com/office/drawing/2014/main" id="{4BF46017-5649-4AAD-A16F-EF22C74A4B2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2" name="Line 7">
          <a:extLst>
            <a:ext uri="{FF2B5EF4-FFF2-40B4-BE49-F238E27FC236}">
              <a16:creationId xmlns:a16="http://schemas.microsoft.com/office/drawing/2014/main" id="{350FF249-F9A9-4CD7-9B01-1F0902FDC68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3" name="Line 7">
          <a:extLst>
            <a:ext uri="{FF2B5EF4-FFF2-40B4-BE49-F238E27FC236}">
              <a16:creationId xmlns:a16="http://schemas.microsoft.com/office/drawing/2014/main" id="{E29402CD-84B2-4B8C-A97D-D5471329171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664" name="Line 7">
          <a:extLst>
            <a:ext uri="{FF2B5EF4-FFF2-40B4-BE49-F238E27FC236}">
              <a16:creationId xmlns:a16="http://schemas.microsoft.com/office/drawing/2014/main" id="{E0935E2C-BFC3-44FF-8B6B-8A1D08C91BA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5" name="Line 7">
          <a:extLst>
            <a:ext uri="{FF2B5EF4-FFF2-40B4-BE49-F238E27FC236}">
              <a16:creationId xmlns:a16="http://schemas.microsoft.com/office/drawing/2014/main" id="{2A9E7DA8-6CD2-46E2-AAAC-A4C71469E402}"/>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6" name="Line 7">
          <a:extLst>
            <a:ext uri="{FF2B5EF4-FFF2-40B4-BE49-F238E27FC236}">
              <a16:creationId xmlns:a16="http://schemas.microsoft.com/office/drawing/2014/main" id="{8AA54C34-FDEE-4FD8-8828-CE058467D96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7" name="Line 7">
          <a:extLst>
            <a:ext uri="{FF2B5EF4-FFF2-40B4-BE49-F238E27FC236}">
              <a16:creationId xmlns:a16="http://schemas.microsoft.com/office/drawing/2014/main" id="{AD961D0C-A349-4077-A8DC-99CC3BA1225A}"/>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8" name="Line 7">
          <a:extLst>
            <a:ext uri="{FF2B5EF4-FFF2-40B4-BE49-F238E27FC236}">
              <a16:creationId xmlns:a16="http://schemas.microsoft.com/office/drawing/2014/main" id="{EBD5A1A8-825A-42C8-8C0B-BFE77CD3A76C}"/>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69" name="Line 7">
          <a:extLst>
            <a:ext uri="{FF2B5EF4-FFF2-40B4-BE49-F238E27FC236}">
              <a16:creationId xmlns:a16="http://schemas.microsoft.com/office/drawing/2014/main" id="{093EE475-85FE-4A13-A51F-015293871B4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0" name="Line 7">
          <a:extLst>
            <a:ext uri="{FF2B5EF4-FFF2-40B4-BE49-F238E27FC236}">
              <a16:creationId xmlns:a16="http://schemas.microsoft.com/office/drawing/2014/main" id="{CBEDA163-0274-42C9-8608-29D8A7057870}"/>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1" name="Line 7">
          <a:extLst>
            <a:ext uri="{FF2B5EF4-FFF2-40B4-BE49-F238E27FC236}">
              <a16:creationId xmlns:a16="http://schemas.microsoft.com/office/drawing/2014/main" id="{A77EF624-4F19-4517-8C4B-E63A240DB141}"/>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2" name="Line 7">
          <a:extLst>
            <a:ext uri="{FF2B5EF4-FFF2-40B4-BE49-F238E27FC236}">
              <a16:creationId xmlns:a16="http://schemas.microsoft.com/office/drawing/2014/main" id="{30B1CF7A-4724-4700-A331-D9ED8F61DE08}"/>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3" name="Line 7">
          <a:extLst>
            <a:ext uri="{FF2B5EF4-FFF2-40B4-BE49-F238E27FC236}">
              <a16:creationId xmlns:a16="http://schemas.microsoft.com/office/drawing/2014/main" id="{CE0E2ED7-E569-4F15-98BA-752D93344E7E}"/>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4" name="Line 7">
          <a:extLst>
            <a:ext uri="{FF2B5EF4-FFF2-40B4-BE49-F238E27FC236}">
              <a16:creationId xmlns:a16="http://schemas.microsoft.com/office/drawing/2014/main" id="{CBC84765-9BBE-4C76-A858-1A42CCA2031A}"/>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5" name="Line 7">
          <a:extLst>
            <a:ext uri="{FF2B5EF4-FFF2-40B4-BE49-F238E27FC236}">
              <a16:creationId xmlns:a16="http://schemas.microsoft.com/office/drawing/2014/main" id="{F3F66452-031F-4D8E-AFE1-3E626AFE28CF}"/>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6" name="Line 7">
          <a:extLst>
            <a:ext uri="{FF2B5EF4-FFF2-40B4-BE49-F238E27FC236}">
              <a16:creationId xmlns:a16="http://schemas.microsoft.com/office/drawing/2014/main" id="{3A22B63E-D908-472A-8223-D2E67AEA1F9C}"/>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52</xdr:row>
      <xdr:rowOff>0</xdr:rowOff>
    </xdr:from>
    <xdr:to>
      <xdr:col>13</xdr:col>
      <xdr:colOff>323850</xdr:colOff>
      <xdr:row>52</xdr:row>
      <xdr:rowOff>0</xdr:rowOff>
    </xdr:to>
    <xdr:sp macro="" textlink="">
      <xdr:nvSpPr>
        <xdr:cNvPr id="6677" name="Line 7">
          <a:extLst>
            <a:ext uri="{FF2B5EF4-FFF2-40B4-BE49-F238E27FC236}">
              <a16:creationId xmlns:a16="http://schemas.microsoft.com/office/drawing/2014/main" id="{022A6682-5111-45DE-8FC3-D5C5EF1E94EB}"/>
            </a:ext>
          </a:extLst>
        </xdr:cNvPr>
        <xdr:cNvSpPr>
          <a:spLocks noChangeShapeType="1"/>
        </xdr:cNvSpPr>
      </xdr:nvSpPr>
      <xdr:spPr bwMode="auto">
        <a:xfrm>
          <a:off x="2295525"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78" name="Line 7">
          <a:extLst>
            <a:ext uri="{FF2B5EF4-FFF2-40B4-BE49-F238E27FC236}">
              <a16:creationId xmlns:a16="http://schemas.microsoft.com/office/drawing/2014/main" id="{51F3E7CA-74DD-4763-9607-63629B4CAA2B}"/>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79" name="Line 7">
          <a:extLst>
            <a:ext uri="{FF2B5EF4-FFF2-40B4-BE49-F238E27FC236}">
              <a16:creationId xmlns:a16="http://schemas.microsoft.com/office/drawing/2014/main" id="{0E9A95A7-BE78-43B7-8DE6-9F40C080342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0" name="Line 7">
          <a:extLst>
            <a:ext uri="{FF2B5EF4-FFF2-40B4-BE49-F238E27FC236}">
              <a16:creationId xmlns:a16="http://schemas.microsoft.com/office/drawing/2014/main" id="{6BEB8FDC-4A0A-42C5-9EE8-3363DA4F794C}"/>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1" name="Line 7">
          <a:extLst>
            <a:ext uri="{FF2B5EF4-FFF2-40B4-BE49-F238E27FC236}">
              <a16:creationId xmlns:a16="http://schemas.microsoft.com/office/drawing/2014/main" id="{7A857A2E-72B0-4864-9261-49BD6EF1B00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2" name="Line 7">
          <a:extLst>
            <a:ext uri="{FF2B5EF4-FFF2-40B4-BE49-F238E27FC236}">
              <a16:creationId xmlns:a16="http://schemas.microsoft.com/office/drawing/2014/main" id="{D682442F-D4C6-4927-951D-B7468CE6252C}"/>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3" name="Line 7">
          <a:extLst>
            <a:ext uri="{FF2B5EF4-FFF2-40B4-BE49-F238E27FC236}">
              <a16:creationId xmlns:a16="http://schemas.microsoft.com/office/drawing/2014/main" id="{3523D90F-A82F-4ABD-8EB3-FD0AE4422DB0}"/>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4" name="Line 7">
          <a:extLst>
            <a:ext uri="{FF2B5EF4-FFF2-40B4-BE49-F238E27FC236}">
              <a16:creationId xmlns:a16="http://schemas.microsoft.com/office/drawing/2014/main" id="{4319C7BF-93EA-40CA-8624-C12374149456}"/>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5" name="Line 7">
          <a:extLst>
            <a:ext uri="{FF2B5EF4-FFF2-40B4-BE49-F238E27FC236}">
              <a16:creationId xmlns:a16="http://schemas.microsoft.com/office/drawing/2014/main" id="{B3892A6F-15E8-4058-819E-D600E4E24151}"/>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6" name="Line 7">
          <a:extLst>
            <a:ext uri="{FF2B5EF4-FFF2-40B4-BE49-F238E27FC236}">
              <a16:creationId xmlns:a16="http://schemas.microsoft.com/office/drawing/2014/main" id="{D5651661-6BB4-467B-9929-77957442CB24}"/>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7" name="Line 7">
          <a:extLst>
            <a:ext uri="{FF2B5EF4-FFF2-40B4-BE49-F238E27FC236}">
              <a16:creationId xmlns:a16="http://schemas.microsoft.com/office/drawing/2014/main" id="{9DD5ACE1-71D8-402C-8BFC-64E6A9CF02E2}"/>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8" name="Line 7">
          <a:extLst>
            <a:ext uri="{FF2B5EF4-FFF2-40B4-BE49-F238E27FC236}">
              <a16:creationId xmlns:a16="http://schemas.microsoft.com/office/drawing/2014/main" id="{50EA1B24-4E57-420F-8E34-2FFF88C3784D}"/>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89" name="Line 7">
          <a:extLst>
            <a:ext uri="{FF2B5EF4-FFF2-40B4-BE49-F238E27FC236}">
              <a16:creationId xmlns:a16="http://schemas.microsoft.com/office/drawing/2014/main" id="{A0727D75-9DDB-40C2-8A00-0349B1C9E363}"/>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52</xdr:row>
      <xdr:rowOff>0</xdr:rowOff>
    </xdr:from>
    <xdr:to>
      <xdr:col>15</xdr:col>
      <xdr:colOff>323850</xdr:colOff>
      <xdr:row>52</xdr:row>
      <xdr:rowOff>0</xdr:rowOff>
    </xdr:to>
    <xdr:sp macro="" textlink="">
      <xdr:nvSpPr>
        <xdr:cNvPr id="6690" name="Line 7">
          <a:extLst>
            <a:ext uri="{FF2B5EF4-FFF2-40B4-BE49-F238E27FC236}">
              <a16:creationId xmlns:a16="http://schemas.microsoft.com/office/drawing/2014/main" id="{E6CB2735-093F-4137-82F9-667DA6A0203A}"/>
            </a:ext>
          </a:extLst>
        </xdr:cNvPr>
        <xdr:cNvSpPr>
          <a:spLocks noChangeShapeType="1"/>
        </xdr:cNvSpPr>
      </xdr:nvSpPr>
      <xdr:spPr bwMode="auto">
        <a:xfrm>
          <a:off x="2295525"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1" name="Line 7">
          <a:extLst>
            <a:ext uri="{FF2B5EF4-FFF2-40B4-BE49-F238E27FC236}">
              <a16:creationId xmlns:a16="http://schemas.microsoft.com/office/drawing/2014/main" id="{7B3A4591-487C-424F-977A-0AA6B32CA87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2" name="Line 7">
          <a:extLst>
            <a:ext uri="{FF2B5EF4-FFF2-40B4-BE49-F238E27FC236}">
              <a16:creationId xmlns:a16="http://schemas.microsoft.com/office/drawing/2014/main" id="{D3C26E9A-2B45-4B7D-A20D-F3EA3C01A266}"/>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3" name="Line 7">
          <a:extLst>
            <a:ext uri="{FF2B5EF4-FFF2-40B4-BE49-F238E27FC236}">
              <a16:creationId xmlns:a16="http://schemas.microsoft.com/office/drawing/2014/main" id="{2C61EE1F-CA57-4B2A-A23A-02BA2A5BB0E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4" name="Line 7">
          <a:extLst>
            <a:ext uri="{FF2B5EF4-FFF2-40B4-BE49-F238E27FC236}">
              <a16:creationId xmlns:a16="http://schemas.microsoft.com/office/drawing/2014/main" id="{6EF7B2CA-B559-4D20-9A77-1151F5FA771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5" name="Line 7">
          <a:extLst>
            <a:ext uri="{FF2B5EF4-FFF2-40B4-BE49-F238E27FC236}">
              <a16:creationId xmlns:a16="http://schemas.microsoft.com/office/drawing/2014/main" id="{0359F170-1381-4505-84FD-D985BC83B85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6" name="Line 7">
          <a:extLst>
            <a:ext uri="{FF2B5EF4-FFF2-40B4-BE49-F238E27FC236}">
              <a16:creationId xmlns:a16="http://schemas.microsoft.com/office/drawing/2014/main" id="{C4A41FAE-74AB-43F0-B035-7074E6C1E0E6}"/>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7" name="Line 7">
          <a:extLst>
            <a:ext uri="{FF2B5EF4-FFF2-40B4-BE49-F238E27FC236}">
              <a16:creationId xmlns:a16="http://schemas.microsoft.com/office/drawing/2014/main" id="{464C4638-8FC3-4851-A073-CFAB0A52EBF0}"/>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8" name="Line 7">
          <a:extLst>
            <a:ext uri="{FF2B5EF4-FFF2-40B4-BE49-F238E27FC236}">
              <a16:creationId xmlns:a16="http://schemas.microsoft.com/office/drawing/2014/main" id="{CC7337CF-4A70-45D7-8619-498E38C75362}"/>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699" name="Line 7">
          <a:extLst>
            <a:ext uri="{FF2B5EF4-FFF2-40B4-BE49-F238E27FC236}">
              <a16:creationId xmlns:a16="http://schemas.microsoft.com/office/drawing/2014/main" id="{46A51890-E26E-4AF0-8D62-BEA57EC8C0B9}"/>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0" name="Line 7">
          <a:extLst>
            <a:ext uri="{FF2B5EF4-FFF2-40B4-BE49-F238E27FC236}">
              <a16:creationId xmlns:a16="http://schemas.microsoft.com/office/drawing/2014/main" id="{9095349D-02E1-44F9-8F40-4E41A20F090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1" name="Line 7">
          <a:extLst>
            <a:ext uri="{FF2B5EF4-FFF2-40B4-BE49-F238E27FC236}">
              <a16:creationId xmlns:a16="http://schemas.microsoft.com/office/drawing/2014/main" id="{9A071AA7-80BC-4AA7-970A-6492A233A46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2" name="Line 7">
          <a:extLst>
            <a:ext uri="{FF2B5EF4-FFF2-40B4-BE49-F238E27FC236}">
              <a16:creationId xmlns:a16="http://schemas.microsoft.com/office/drawing/2014/main" id="{1D189242-06ED-411C-8AC2-775E62B1C35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3" name="Line 7">
          <a:extLst>
            <a:ext uri="{FF2B5EF4-FFF2-40B4-BE49-F238E27FC236}">
              <a16:creationId xmlns:a16="http://schemas.microsoft.com/office/drawing/2014/main" id="{DA5154A0-DE6F-4977-B07E-EDD81711005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4" name="Line 7">
          <a:extLst>
            <a:ext uri="{FF2B5EF4-FFF2-40B4-BE49-F238E27FC236}">
              <a16:creationId xmlns:a16="http://schemas.microsoft.com/office/drawing/2014/main" id="{D33E0182-E140-4D04-8FA8-FA8F186768C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5" name="Line 7">
          <a:extLst>
            <a:ext uri="{FF2B5EF4-FFF2-40B4-BE49-F238E27FC236}">
              <a16:creationId xmlns:a16="http://schemas.microsoft.com/office/drawing/2014/main" id="{CB07FB3B-87EC-45D8-9A21-1E149920A9DA}"/>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6" name="Line 7">
          <a:extLst>
            <a:ext uri="{FF2B5EF4-FFF2-40B4-BE49-F238E27FC236}">
              <a16:creationId xmlns:a16="http://schemas.microsoft.com/office/drawing/2014/main" id="{464AF74F-11C0-472B-89D5-D1A134FECF0C}"/>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7" name="Line 7">
          <a:extLst>
            <a:ext uri="{FF2B5EF4-FFF2-40B4-BE49-F238E27FC236}">
              <a16:creationId xmlns:a16="http://schemas.microsoft.com/office/drawing/2014/main" id="{5F5C25E9-DB38-48F1-856B-1B8C12EF747F}"/>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8" name="Line 7">
          <a:extLst>
            <a:ext uri="{FF2B5EF4-FFF2-40B4-BE49-F238E27FC236}">
              <a16:creationId xmlns:a16="http://schemas.microsoft.com/office/drawing/2014/main" id="{91042847-DCA9-44C5-848A-CAE62773548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09" name="Line 7">
          <a:extLst>
            <a:ext uri="{FF2B5EF4-FFF2-40B4-BE49-F238E27FC236}">
              <a16:creationId xmlns:a16="http://schemas.microsoft.com/office/drawing/2014/main" id="{2692E05F-CBB6-447B-9827-3F055E6E0A33}"/>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0" name="Line 7">
          <a:extLst>
            <a:ext uri="{FF2B5EF4-FFF2-40B4-BE49-F238E27FC236}">
              <a16:creationId xmlns:a16="http://schemas.microsoft.com/office/drawing/2014/main" id="{6B7F5AC2-403B-4C55-A3FD-970167743D8D}"/>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1" name="Line 7">
          <a:extLst>
            <a:ext uri="{FF2B5EF4-FFF2-40B4-BE49-F238E27FC236}">
              <a16:creationId xmlns:a16="http://schemas.microsoft.com/office/drawing/2014/main" id="{E9C1BF86-7C86-4D3F-A915-2A7D652A1EA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2" name="Line 7">
          <a:extLst>
            <a:ext uri="{FF2B5EF4-FFF2-40B4-BE49-F238E27FC236}">
              <a16:creationId xmlns:a16="http://schemas.microsoft.com/office/drawing/2014/main" id="{E3896856-09D0-479A-A8ED-BEBF9404A4D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3" name="Line 7">
          <a:extLst>
            <a:ext uri="{FF2B5EF4-FFF2-40B4-BE49-F238E27FC236}">
              <a16:creationId xmlns:a16="http://schemas.microsoft.com/office/drawing/2014/main" id="{BDBEB534-EA3A-4C5A-A315-D42195FD1EA4}"/>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4" name="Line 7">
          <a:extLst>
            <a:ext uri="{FF2B5EF4-FFF2-40B4-BE49-F238E27FC236}">
              <a16:creationId xmlns:a16="http://schemas.microsoft.com/office/drawing/2014/main" id="{B0C9FCDF-DD4A-44BA-9C8E-251AD58E2741}"/>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5" name="Line 7">
          <a:extLst>
            <a:ext uri="{FF2B5EF4-FFF2-40B4-BE49-F238E27FC236}">
              <a16:creationId xmlns:a16="http://schemas.microsoft.com/office/drawing/2014/main" id="{E2A011B0-9642-480D-8711-8DFC852D9422}"/>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6" name="Line 7">
          <a:extLst>
            <a:ext uri="{FF2B5EF4-FFF2-40B4-BE49-F238E27FC236}">
              <a16:creationId xmlns:a16="http://schemas.microsoft.com/office/drawing/2014/main" id="{025C0906-B663-494E-981A-77D566B41377}"/>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52</xdr:row>
      <xdr:rowOff>0</xdr:rowOff>
    </xdr:from>
    <xdr:to>
      <xdr:col>17</xdr:col>
      <xdr:colOff>323850</xdr:colOff>
      <xdr:row>52</xdr:row>
      <xdr:rowOff>0</xdr:rowOff>
    </xdr:to>
    <xdr:sp macro="" textlink="">
      <xdr:nvSpPr>
        <xdr:cNvPr id="6717" name="Line 7">
          <a:extLst>
            <a:ext uri="{FF2B5EF4-FFF2-40B4-BE49-F238E27FC236}">
              <a16:creationId xmlns:a16="http://schemas.microsoft.com/office/drawing/2014/main" id="{E1C43090-0303-48A7-A782-A5E195EBB7F8}"/>
            </a:ext>
          </a:extLst>
        </xdr:cNvPr>
        <xdr:cNvSpPr>
          <a:spLocks noChangeShapeType="1"/>
        </xdr:cNvSpPr>
      </xdr:nvSpPr>
      <xdr:spPr bwMode="auto">
        <a:xfrm>
          <a:off x="2295525"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18" name="Line 7">
          <a:extLst>
            <a:ext uri="{FF2B5EF4-FFF2-40B4-BE49-F238E27FC236}">
              <a16:creationId xmlns:a16="http://schemas.microsoft.com/office/drawing/2014/main" id="{F0F53C62-CEFC-422A-9E3B-BD83135AC06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19" name="Line 7">
          <a:extLst>
            <a:ext uri="{FF2B5EF4-FFF2-40B4-BE49-F238E27FC236}">
              <a16:creationId xmlns:a16="http://schemas.microsoft.com/office/drawing/2014/main" id="{BFA5AE0D-7B10-4D02-ABF2-98EA5E4DEE57}"/>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0" name="Line 7">
          <a:extLst>
            <a:ext uri="{FF2B5EF4-FFF2-40B4-BE49-F238E27FC236}">
              <a16:creationId xmlns:a16="http://schemas.microsoft.com/office/drawing/2014/main" id="{1D24DB9E-1FF0-452F-BC1C-25947317696E}"/>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1" name="Line 7">
          <a:extLst>
            <a:ext uri="{FF2B5EF4-FFF2-40B4-BE49-F238E27FC236}">
              <a16:creationId xmlns:a16="http://schemas.microsoft.com/office/drawing/2014/main" id="{178A2346-EE25-43F1-BA06-42A572025FA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2" name="Line 7">
          <a:extLst>
            <a:ext uri="{FF2B5EF4-FFF2-40B4-BE49-F238E27FC236}">
              <a16:creationId xmlns:a16="http://schemas.microsoft.com/office/drawing/2014/main" id="{F41CDC86-B0A9-4522-83F0-592D6B1D6E2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3" name="Line 7">
          <a:extLst>
            <a:ext uri="{FF2B5EF4-FFF2-40B4-BE49-F238E27FC236}">
              <a16:creationId xmlns:a16="http://schemas.microsoft.com/office/drawing/2014/main" id="{05CFF8C8-85C2-4E1D-BEB1-4B52DFF3B3C2}"/>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4" name="Line 7">
          <a:extLst>
            <a:ext uri="{FF2B5EF4-FFF2-40B4-BE49-F238E27FC236}">
              <a16:creationId xmlns:a16="http://schemas.microsoft.com/office/drawing/2014/main" id="{C14F311C-EB5A-4751-BCC2-CC50C6EB43A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5" name="Line 7">
          <a:extLst>
            <a:ext uri="{FF2B5EF4-FFF2-40B4-BE49-F238E27FC236}">
              <a16:creationId xmlns:a16="http://schemas.microsoft.com/office/drawing/2014/main" id="{9C6FC1F7-2F31-4B07-9742-6462415EF635}"/>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6" name="Line 7">
          <a:extLst>
            <a:ext uri="{FF2B5EF4-FFF2-40B4-BE49-F238E27FC236}">
              <a16:creationId xmlns:a16="http://schemas.microsoft.com/office/drawing/2014/main" id="{F62D3008-34D3-4B21-8DD2-A9BA7F76E52C}"/>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7" name="Line 7">
          <a:extLst>
            <a:ext uri="{FF2B5EF4-FFF2-40B4-BE49-F238E27FC236}">
              <a16:creationId xmlns:a16="http://schemas.microsoft.com/office/drawing/2014/main" id="{CF85B37D-33C9-43F7-B9BA-1EC138CACA5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8" name="Line 7">
          <a:extLst>
            <a:ext uri="{FF2B5EF4-FFF2-40B4-BE49-F238E27FC236}">
              <a16:creationId xmlns:a16="http://schemas.microsoft.com/office/drawing/2014/main" id="{20BE8BAD-4E11-4E41-9994-B093C09E68C7}"/>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29" name="Line 7">
          <a:extLst>
            <a:ext uri="{FF2B5EF4-FFF2-40B4-BE49-F238E27FC236}">
              <a16:creationId xmlns:a16="http://schemas.microsoft.com/office/drawing/2014/main" id="{6182ADEC-2EFC-4236-87BD-892A620198F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0" name="Line 7">
          <a:extLst>
            <a:ext uri="{FF2B5EF4-FFF2-40B4-BE49-F238E27FC236}">
              <a16:creationId xmlns:a16="http://schemas.microsoft.com/office/drawing/2014/main" id="{A05A6681-94F4-4A17-A705-B2CF7B9EDFE6}"/>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1" name="Line 7">
          <a:extLst>
            <a:ext uri="{FF2B5EF4-FFF2-40B4-BE49-F238E27FC236}">
              <a16:creationId xmlns:a16="http://schemas.microsoft.com/office/drawing/2014/main" id="{C67079C9-1504-4CC5-A130-5A28A7AEFA5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2" name="Line 7">
          <a:extLst>
            <a:ext uri="{FF2B5EF4-FFF2-40B4-BE49-F238E27FC236}">
              <a16:creationId xmlns:a16="http://schemas.microsoft.com/office/drawing/2014/main" id="{466BAB3A-BFD7-4C41-B2FE-F0E197DA02D0}"/>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3" name="Line 7">
          <a:extLst>
            <a:ext uri="{FF2B5EF4-FFF2-40B4-BE49-F238E27FC236}">
              <a16:creationId xmlns:a16="http://schemas.microsoft.com/office/drawing/2014/main" id="{F42E1F64-8259-44A2-B638-C54CAF62A819}"/>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4" name="Line 7">
          <a:extLst>
            <a:ext uri="{FF2B5EF4-FFF2-40B4-BE49-F238E27FC236}">
              <a16:creationId xmlns:a16="http://schemas.microsoft.com/office/drawing/2014/main" id="{EF26FCCD-3482-4F38-89A6-9B7A4800A83B}"/>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5" name="Line 7">
          <a:extLst>
            <a:ext uri="{FF2B5EF4-FFF2-40B4-BE49-F238E27FC236}">
              <a16:creationId xmlns:a16="http://schemas.microsoft.com/office/drawing/2014/main" id="{9B2D1745-143A-4F3F-8A9B-CF0313ACEE1E}"/>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6" name="Line 7">
          <a:extLst>
            <a:ext uri="{FF2B5EF4-FFF2-40B4-BE49-F238E27FC236}">
              <a16:creationId xmlns:a16="http://schemas.microsoft.com/office/drawing/2014/main" id="{3D17B900-659F-4665-9809-0F5FD3C8A16D}"/>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56</xdr:row>
      <xdr:rowOff>0</xdr:rowOff>
    </xdr:from>
    <xdr:to>
      <xdr:col>11</xdr:col>
      <xdr:colOff>323850</xdr:colOff>
      <xdr:row>56</xdr:row>
      <xdr:rowOff>0</xdr:rowOff>
    </xdr:to>
    <xdr:sp macro="" textlink="">
      <xdr:nvSpPr>
        <xdr:cNvPr id="6737" name="Line 7">
          <a:extLst>
            <a:ext uri="{FF2B5EF4-FFF2-40B4-BE49-F238E27FC236}">
              <a16:creationId xmlns:a16="http://schemas.microsoft.com/office/drawing/2014/main" id="{897F4A1E-7242-42C8-A53D-109A65F7E77A}"/>
            </a:ext>
          </a:extLst>
        </xdr:cNvPr>
        <xdr:cNvSpPr>
          <a:spLocks noChangeShapeType="1"/>
        </xdr:cNvSpPr>
      </xdr:nvSpPr>
      <xdr:spPr bwMode="auto">
        <a:xfrm>
          <a:off x="2295525"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38" name="Line 7">
          <a:extLst>
            <a:ext uri="{FF2B5EF4-FFF2-40B4-BE49-F238E27FC236}">
              <a16:creationId xmlns:a16="http://schemas.microsoft.com/office/drawing/2014/main" id="{A31901B7-67EC-4E68-AA50-610E2F613A70}"/>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39" name="Line 7">
          <a:extLst>
            <a:ext uri="{FF2B5EF4-FFF2-40B4-BE49-F238E27FC236}">
              <a16:creationId xmlns:a16="http://schemas.microsoft.com/office/drawing/2014/main" id="{96790462-E3F0-41C6-9BB9-56AAB36E3E3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0" name="Line 7">
          <a:extLst>
            <a:ext uri="{FF2B5EF4-FFF2-40B4-BE49-F238E27FC236}">
              <a16:creationId xmlns:a16="http://schemas.microsoft.com/office/drawing/2014/main" id="{5023033C-E1FF-4B6F-ABE7-1BF1D1E945F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1" name="Line 7">
          <a:extLst>
            <a:ext uri="{FF2B5EF4-FFF2-40B4-BE49-F238E27FC236}">
              <a16:creationId xmlns:a16="http://schemas.microsoft.com/office/drawing/2014/main" id="{F15DD00A-9E68-488F-B298-3BCE4ADE24C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2" name="Line 7">
          <a:extLst>
            <a:ext uri="{FF2B5EF4-FFF2-40B4-BE49-F238E27FC236}">
              <a16:creationId xmlns:a16="http://schemas.microsoft.com/office/drawing/2014/main" id="{26A80C5C-58E9-4C88-8848-82CB254566A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3" name="Line 7">
          <a:extLst>
            <a:ext uri="{FF2B5EF4-FFF2-40B4-BE49-F238E27FC236}">
              <a16:creationId xmlns:a16="http://schemas.microsoft.com/office/drawing/2014/main" id="{495F6F2A-01C2-41A6-A95C-C6BEE99FE72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4" name="Line 7">
          <a:extLst>
            <a:ext uri="{FF2B5EF4-FFF2-40B4-BE49-F238E27FC236}">
              <a16:creationId xmlns:a16="http://schemas.microsoft.com/office/drawing/2014/main" id="{AFB98937-FBA5-43A8-84BB-2F78DA8317E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5" name="Line 7">
          <a:extLst>
            <a:ext uri="{FF2B5EF4-FFF2-40B4-BE49-F238E27FC236}">
              <a16:creationId xmlns:a16="http://schemas.microsoft.com/office/drawing/2014/main" id="{424D0EEC-8847-418A-9D8C-CBDCC448772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6" name="Line 7">
          <a:extLst>
            <a:ext uri="{FF2B5EF4-FFF2-40B4-BE49-F238E27FC236}">
              <a16:creationId xmlns:a16="http://schemas.microsoft.com/office/drawing/2014/main" id="{FDA70B2D-C967-4D93-931F-410EBC54CD7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7" name="Line 7">
          <a:extLst>
            <a:ext uri="{FF2B5EF4-FFF2-40B4-BE49-F238E27FC236}">
              <a16:creationId xmlns:a16="http://schemas.microsoft.com/office/drawing/2014/main" id="{4A66ADBB-2B0D-4AE3-955F-D0E7BF88E61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8" name="Line 7">
          <a:extLst>
            <a:ext uri="{FF2B5EF4-FFF2-40B4-BE49-F238E27FC236}">
              <a16:creationId xmlns:a16="http://schemas.microsoft.com/office/drawing/2014/main" id="{71504AFE-E758-49E8-AD8E-D1030C128BA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49" name="Line 7">
          <a:extLst>
            <a:ext uri="{FF2B5EF4-FFF2-40B4-BE49-F238E27FC236}">
              <a16:creationId xmlns:a16="http://schemas.microsoft.com/office/drawing/2014/main" id="{FB5F56BE-97F9-4D32-99E2-EE8543AEF84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0" name="Line 7">
          <a:extLst>
            <a:ext uri="{FF2B5EF4-FFF2-40B4-BE49-F238E27FC236}">
              <a16:creationId xmlns:a16="http://schemas.microsoft.com/office/drawing/2014/main" id="{7102E6A7-CD37-46B8-BB10-45C2D5A8AE1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1" name="Line 7">
          <a:extLst>
            <a:ext uri="{FF2B5EF4-FFF2-40B4-BE49-F238E27FC236}">
              <a16:creationId xmlns:a16="http://schemas.microsoft.com/office/drawing/2014/main" id="{D71146F1-B8D9-4054-B16B-E255B659437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2" name="Line 7">
          <a:extLst>
            <a:ext uri="{FF2B5EF4-FFF2-40B4-BE49-F238E27FC236}">
              <a16:creationId xmlns:a16="http://schemas.microsoft.com/office/drawing/2014/main" id="{97F23F73-2B45-4492-99A2-C6E448B4F64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3" name="Line 7">
          <a:extLst>
            <a:ext uri="{FF2B5EF4-FFF2-40B4-BE49-F238E27FC236}">
              <a16:creationId xmlns:a16="http://schemas.microsoft.com/office/drawing/2014/main" id="{AF92F14B-DF64-45FF-8776-1050C489758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4" name="Line 7">
          <a:extLst>
            <a:ext uri="{FF2B5EF4-FFF2-40B4-BE49-F238E27FC236}">
              <a16:creationId xmlns:a16="http://schemas.microsoft.com/office/drawing/2014/main" id="{0CACC7B3-8A81-4856-A9D7-309FFDFB873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5" name="Line 7">
          <a:extLst>
            <a:ext uri="{FF2B5EF4-FFF2-40B4-BE49-F238E27FC236}">
              <a16:creationId xmlns:a16="http://schemas.microsoft.com/office/drawing/2014/main" id="{DFBF8E75-4195-4C91-AD53-5148A474CA3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6" name="Line 7">
          <a:extLst>
            <a:ext uri="{FF2B5EF4-FFF2-40B4-BE49-F238E27FC236}">
              <a16:creationId xmlns:a16="http://schemas.microsoft.com/office/drawing/2014/main" id="{6E21B5B9-202A-45D7-BD4D-4D5175BA5AAF}"/>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7" name="Line 7">
          <a:extLst>
            <a:ext uri="{FF2B5EF4-FFF2-40B4-BE49-F238E27FC236}">
              <a16:creationId xmlns:a16="http://schemas.microsoft.com/office/drawing/2014/main" id="{26FFE499-DA91-4C69-812B-3B8011069B8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8" name="Line 7">
          <a:extLst>
            <a:ext uri="{FF2B5EF4-FFF2-40B4-BE49-F238E27FC236}">
              <a16:creationId xmlns:a16="http://schemas.microsoft.com/office/drawing/2014/main" id="{4975F4FF-3829-44D8-A81F-7F4BF5D8345C}"/>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59" name="Line 7">
          <a:extLst>
            <a:ext uri="{FF2B5EF4-FFF2-40B4-BE49-F238E27FC236}">
              <a16:creationId xmlns:a16="http://schemas.microsoft.com/office/drawing/2014/main" id="{03DD0DBD-48CA-471C-9CB2-16DB6ECB4C0A}"/>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0" name="Line 7">
          <a:extLst>
            <a:ext uri="{FF2B5EF4-FFF2-40B4-BE49-F238E27FC236}">
              <a16:creationId xmlns:a16="http://schemas.microsoft.com/office/drawing/2014/main" id="{EC0DC5F0-BCC4-4062-AAD8-ED777B403D4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1" name="Line 7">
          <a:extLst>
            <a:ext uri="{FF2B5EF4-FFF2-40B4-BE49-F238E27FC236}">
              <a16:creationId xmlns:a16="http://schemas.microsoft.com/office/drawing/2014/main" id="{30C5ADC7-4CB0-4BA2-AA4B-07FEDA46262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2" name="Line 7">
          <a:extLst>
            <a:ext uri="{FF2B5EF4-FFF2-40B4-BE49-F238E27FC236}">
              <a16:creationId xmlns:a16="http://schemas.microsoft.com/office/drawing/2014/main" id="{BE597264-9F70-439B-9A16-C3DF001F8934}"/>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3" name="Line 7">
          <a:extLst>
            <a:ext uri="{FF2B5EF4-FFF2-40B4-BE49-F238E27FC236}">
              <a16:creationId xmlns:a16="http://schemas.microsoft.com/office/drawing/2014/main" id="{53C9B6BF-7F8A-4620-B217-E1038793345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4" name="Line 7">
          <a:extLst>
            <a:ext uri="{FF2B5EF4-FFF2-40B4-BE49-F238E27FC236}">
              <a16:creationId xmlns:a16="http://schemas.microsoft.com/office/drawing/2014/main" id="{8711AE77-A6A7-4852-97A5-8C6FB7E49425}"/>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5" name="Line 7">
          <a:extLst>
            <a:ext uri="{FF2B5EF4-FFF2-40B4-BE49-F238E27FC236}">
              <a16:creationId xmlns:a16="http://schemas.microsoft.com/office/drawing/2014/main" id="{AA230391-D8D5-4014-8ACD-0F3BBDA2283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6" name="Line 7">
          <a:extLst>
            <a:ext uri="{FF2B5EF4-FFF2-40B4-BE49-F238E27FC236}">
              <a16:creationId xmlns:a16="http://schemas.microsoft.com/office/drawing/2014/main" id="{DBA368C8-7903-4BFE-9E04-2E6F5F1C82DB}"/>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7" name="Line 7">
          <a:extLst>
            <a:ext uri="{FF2B5EF4-FFF2-40B4-BE49-F238E27FC236}">
              <a16:creationId xmlns:a16="http://schemas.microsoft.com/office/drawing/2014/main" id="{20621F39-5791-4005-8F7A-E036A88FC267}"/>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8" name="Line 7">
          <a:extLst>
            <a:ext uri="{FF2B5EF4-FFF2-40B4-BE49-F238E27FC236}">
              <a16:creationId xmlns:a16="http://schemas.microsoft.com/office/drawing/2014/main" id="{15D7BBD8-F65F-4B52-A12C-516CD271E95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69" name="Line 7">
          <a:extLst>
            <a:ext uri="{FF2B5EF4-FFF2-40B4-BE49-F238E27FC236}">
              <a16:creationId xmlns:a16="http://schemas.microsoft.com/office/drawing/2014/main" id="{0593899E-79B5-491A-817A-DC2C9377DD55}"/>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0" name="Line 7">
          <a:extLst>
            <a:ext uri="{FF2B5EF4-FFF2-40B4-BE49-F238E27FC236}">
              <a16:creationId xmlns:a16="http://schemas.microsoft.com/office/drawing/2014/main" id="{E4E66E84-203D-4761-BDBC-076125C27F2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1" name="Line 7">
          <a:extLst>
            <a:ext uri="{FF2B5EF4-FFF2-40B4-BE49-F238E27FC236}">
              <a16:creationId xmlns:a16="http://schemas.microsoft.com/office/drawing/2014/main" id="{2FF60CA9-FB51-4374-B78C-22D0F2B41DA6}"/>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2" name="Line 7">
          <a:extLst>
            <a:ext uri="{FF2B5EF4-FFF2-40B4-BE49-F238E27FC236}">
              <a16:creationId xmlns:a16="http://schemas.microsoft.com/office/drawing/2014/main" id="{6CE9E21B-A102-4092-92A3-8C936BEA03E8}"/>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3" name="Line 7">
          <a:extLst>
            <a:ext uri="{FF2B5EF4-FFF2-40B4-BE49-F238E27FC236}">
              <a16:creationId xmlns:a16="http://schemas.microsoft.com/office/drawing/2014/main" id="{696A4601-7AAA-4AA7-8D75-75CDED508241}"/>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4" name="Line 7">
          <a:extLst>
            <a:ext uri="{FF2B5EF4-FFF2-40B4-BE49-F238E27FC236}">
              <a16:creationId xmlns:a16="http://schemas.microsoft.com/office/drawing/2014/main" id="{EA1DEE3D-CA68-4450-A56F-6EC5A0510E0D}"/>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5" name="Line 7">
          <a:extLst>
            <a:ext uri="{FF2B5EF4-FFF2-40B4-BE49-F238E27FC236}">
              <a16:creationId xmlns:a16="http://schemas.microsoft.com/office/drawing/2014/main" id="{BC76A5B0-E504-44FE-82C9-AA6FCAB9AA79}"/>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6" name="Line 7">
          <a:extLst>
            <a:ext uri="{FF2B5EF4-FFF2-40B4-BE49-F238E27FC236}">
              <a16:creationId xmlns:a16="http://schemas.microsoft.com/office/drawing/2014/main" id="{567D0D78-6D3F-4580-A9BA-64FC22F954EA}"/>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7" name="Line 7">
          <a:extLst>
            <a:ext uri="{FF2B5EF4-FFF2-40B4-BE49-F238E27FC236}">
              <a16:creationId xmlns:a16="http://schemas.microsoft.com/office/drawing/2014/main" id="{E7BA896E-41BD-4DC2-AFF2-4E16458440A2}"/>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56</xdr:row>
      <xdr:rowOff>0</xdr:rowOff>
    </xdr:from>
    <xdr:to>
      <xdr:col>13</xdr:col>
      <xdr:colOff>323850</xdr:colOff>
      <xdr:row>56</xdr:row>
      <xdr:rowOff>0</xdr:rowOff>
    </xdr:to>
    <xdr:sp macro="" textlink="">
      <xdr:nvSpPr>
        <xdr:cNvPr id="6778" name="Line 7">
          <a:extLst>
            <a:ext uri="{FF2B5EF4-FFF2-40B4-BE49-F238E27FC236}">
              <a16:creationId xmlns:a16="http://schemas.microsoft.com/office/drawing/2014/main" id="{1293F8C3-2D0E-4854-8F59-00272DF29D8E}"/>
            </a:ext>
          </a:extLst>
        </xdr:cNvPr>
        <xdr:cNvSpPr>
          <a:spLocks noChangeShapeType="1"/>
        </xdr:cNvSpPr>
      </xdr:nvSpPr>
      <xdr:spPr bwMode="auto">
        <a:xfrm>
          <a:off x="2295525"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79" name="Line 7">
          <a:extLst>
            <a:ext uri="{FF2B5EF4-FFF2-40B4-BE49-F238E27FC236}">
              <a16:creationId xmlns:a16="http://schemas.microsoft.com/office/drawing/2014/main" id="{D665278C-516A-4FBB-A116-0325174461B5}"/>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80" name="Line 7">
          <a:extLst>
            <a:ext uri="{FF2B5EF4-FFF2-40B4-BE49-F238E27FC236}">
              <a16:creationId xmlns:a16="http://schemas.microsoft.com/office/drawing/2014/main" id="{C06546F1-0426-4A01-B4E3-822B6D7C588F}"/>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65</xdr:row>
      <xdr:rowOff>0</xdr:rowOff>
    </xdr:from>
    <xdr:to>
      <xdr:col>19</xdr:col>
      <xdr:colOff>323850</xdr:colOff>
      <xdr:row>65</xdr:row>
      <xdr:rowOff>0</xdr:rowOff>
    </xdr:to>
    <xdr:sp macro="" textlink="">
      <xdr:nvSpPr>
        <xdr:cNvPr id="6781" name="Line 7">
          <a:extLst>
            <a:ext uri="{FF2B5EF4-FFF2-40B4-BE49-F238E27FC236}">
              <a16:creationId xmlns:a16="http://schemas.microsoft.com/office/drawing/2014/main" id="{1F6A5B20-9666-4DFB-B94F-D115F1B8E860}"/>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2" name="Line 7">
          <a:extLst>
            <a:ext uri="{FF2B5EF4-FFF2-40B4-BE49-F238E27FC236}">
              <a16:creationId xmlns:a16="http://schemas.microsoft.com/office/drawing/2014/main" id="{F6A956CB-FC09-4832-BD19-2C20430C1888}"/>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3" name="Line 7">
          <a:extLst>
            <a:ext uri="{FF2B5EF4-FFF2-40B4-BE49-F238E27FC236}">
              <a16:creationId xmlns:a16="http://schemas.microsoft.com/office/drawing/2014/main" id="{0CC2CA8D-8807-4BB2-B4B5-66BAB0D1DAA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4" name="Line 7">
          <a:extLst>
            <a:ext uri="{FF2B5EF4-FFF2-40B4-BE49-F238E27FC236}">
              <a16:creationId xmlns:a16="http://schemas.microsoft.com/office/drawing/2014/main" id="{C4138BDD-B394-4B7C-B25B-601D58FDB828}"/>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5" name="Line 7">
          <a:extLst>
            <a:ext uri="{FF2B5EF4-FFF2-40B4-BE49-F238E27FC236}">
              <a16:creationId xmlns:a16="http://schemas.microsoft.com/office/drawing/2014/main" id="{065CB981-29C1-485E-9156-54BA4911BDD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6" name="Line 7">
          <a:extLst>
            <a:ext uri="{FF2B5EF4-FFF2-40B4-BE49-F238E27FC236}">
              <a16:creationId xmlns:a16="http://schemas.microsoft.com/office/drawing/2014/main" id="{823BBF03-2842-4DA8-990F-AC01BF0E89D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7" name="Line 7">
          <a:extLst>
            <a:ext uri="{FF2B5EF4-FFF2-40B4-BE49-F238E27FC236}">
              <a16:creationId xmlns:a16="http://schemas.microsoft.com/office/drawing/2014/main" id="{7449AC3D-4454-4520-B289-1A174EAF4A1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8" name="Line 7">
          <a:extLst>
            <a:ext uri="{FF2B5EF4-FFF2-40B4-BE49-F238E27FC236}">
              <a16:creationId xmlns:a16="http://schemas.microsoft.com/office/drawing/2014/main" id="{5B6BF947-9541-4CFF-BDD1-4EBCEA5D289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89" name="Line 7">
          <a:extLst>
            <a:ext uri="{FF2B5EF4-FFF2-40B4-BE49-F238E27FC236}">
              <a16:creationId xmlns:a16="http://schemas.microsoft.com/office/drawing/2014/main" id="{60301453-1FD7-4E9C-BE7B-A8FD6FE8C382}"/>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0" name="Line 7">
          <a:extLst>
            <a:ext uri="{FF2B5EF4-FFF2-40B4-BE49-F238E27FC236}">
              <a16:creationId xmlns:a16="http://schemas.microsoft.com/office/drawing/2014/main" id="{86A8D4D0-A054-4663-8496-788A7CA33856}"/>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1" name="Line 7">
          <a:extLst>
            <a:ext uri="{FF2B5EF4-FFF2-40B4-BE49-F238E27FC236}">
              <a16:creationId xmlns:a16="http://schemas.microsoft.com/office/drawing/2014/main" id="{49B20156-7F01-43F0-85CD-0B52CA2C9554}"/>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2" name="Line 7">
          <a:extLst>
            <a:ext uri="{FF2B5EF4-FFF2-40B4-BE49-F238E27FC236}">
              <a16:creationId xmlns:a16="http://schemas.microsoft.com/office/drawing/2014/main" id="{A75DCAF0-BB6A-44F4-B174-595B21E4CB1F}"/>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3" name="Line 7">
          <a:extLst>
            <a:ext uri="{FF2B5EF4-FFF2-40B4-BE49-F238E27FC236}">
              <a16:creationId xmlns:a16="http://schemas.microsoft.com/office/drawing/2014/main" id="{47AD13B4-68D4-4491-A755-83F4F7C8D02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4" name="Line 7">
          <a:extLst>
            <a:ext uri="{FF2B5EF4-FFF2-40B4-BE49-F238E27FC236}">
              <a16:creationId xmlns:a16="http://schemas.microsoft.com/office/drawing/2014/main" id="{26095863-7040-4A2B-9C95-CF1AD7EFEFD3}"/>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5" name="Line 7">
          <a:extLst>
            <a:ext uri="{FF2B5EF4-FFF2-40B4-BE49-F238E27FC236}">
              <a16:creationId xmlns:a16="http://schemas.microsoft.com/office/drawing/2014/main" id="{61CFE585-B1A2-4DC0-B2D7-8FD28E1F1F27}"/>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6" name="Line 7">
          <a:extLst>
            <a:ext uri="{FF2B5EF4-FFF2-40B4-BE49-F238E27FC236}">
              <a16:creationId xmlns:a16="http://schemas.microsoft.com/office/drawing/2014/main" id="{C8AD4165-C7E9-415E-9F96-7B89E8B1E74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7" name="Line 7">
          <a:extLst>
            <a:ext uri="{FF2B5EF4-FFF2-40B4-BE49-F238E27FC236}">
              <a16:creationId xmlns:a16="http://schemas.microsoft.com/office/drawing/2014/main" id="{50A16FC5-C325-4370-A91A-450A2A88E47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8" name="Line 7">
          <a:extLst>
            <a:ext uri="{FF2B5EF4-FFF2-40B4-BE49-F238E27FC236}">
              <a16:creationId xmlns:a16="http://schemas.microsoft.com/office/drawing/2014/main" id="{D75E5373-9050-4655-B300-19ED9E78C135}"/>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799" name="Line 7">
          <a:extLst>
            <a:ext uri="{FF2B5EF4-FFF2-40B4-BE49-F238E27FC236}">
              <a16:creationId xmlns:a16="http://schemas.microsoft.com/office/drawing/2014/main" id="{D4DF25D1-DEAC-4EBC-8ECF-0AECEA4E7F66}"/>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0" name="Line 7">
          <a:extLst>
            <a:ext uri="{FF2B5EF4-FFF2-40B4-BE49-F238E27FC236}">
              <a16:creationId xmlns:a16="http://schemas.microsoft.com/office/drawing/2014/main" id="{8495797E-9706-42D8-BBB6-D278D6F22ACE}"/>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1" name="Line 7">
          <a:extLst>
            <a:ext uri="{FF2B5EF4-FFF2-40B4-BE49-F238E27FC236}">
              <a16:creationId xmlns:a16="http://schemas.microsoft.com/office/drawing/2014/main" id="{B99651E8-DD5F-419F-B7C6-26E7B52D695C}"/>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2" name="Line 7">
          <a:extLst>
            <a:ext uri="{FF2B5EF4-FFF2-40B4-BE49-F238E27FC236}">
              <a16:creationId xmlns:a16="http://schemas.microsoft.com/office/drawing/2014/main" id="{1D365ED1-AB6D-4DAB-8E51-41291A13F28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3" name="Line 7">
          <a:extLst>
            <a:ext uri="{FF2B5EF4-FFF2-40B4-BE49-F238E27FC236}">
              <a16:creationId xmlns:a16="http://schemas.microsoft.com/office/drawing/2014/main" id="{821702C6-7B42-475D-AB4D-915C0DB069AF}"/>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4" name="Line 7">
          <a:extLst>
            <a:ext uri="{FF2B5EF4-FFF2-40B4-BE49-F238E27FC236}">
              <a16:creationId xmlns:a16="http://schemas.microsoft.com/office/drawing/2014/main" id="{39FB587A-AA44-4FE3-B3AE-18FC443025FE}"/>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05" name="Line 7">
          <a:extLst>
            <a:ext uri="{FF2B5EF4-FFF2-40B4-BE49-F238E27FC236}">
              <a16:creationId xmlns:a16="http://schemas.microsoft.com/office/drawing/2014/main" id="{0861CD05-70C4-41CC-85D3-ACF19C685884}"/>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6" name="Line 7">
          <a:extLst>
            <a:ext uri="{FF2B5EF4-FFF2-40B4-BE49-F238E27FC236}">
              <a16:creationId xmlns:a16="http://schemas.microsoft.com/office/drawing/2014/main" id="{0DD57443-7C6D-452A-8A71-3CA28B352677}"/>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7" name="Line 7">
          <a:extLst>
            <a:ext uri="{FF2B5EF4-FFF2-40B4-BE49-F238E27FC236}">
              <a16:creationId xmlns:a16="http://schemas.microsoft.com/office/drawing/2014/main" id="{AF56A29D-4DA9-4169-AD69-2BC12C153F0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8" name="Line 7">
          <a:extLst>
            <a:ext uri="{FF2B5EF4-FFF2-40B4-BE49-F238E27FC236}">
              <a16:creationId xmlns:a16="http://schemas.microsoft.com/office/drawing/2014/main" id="{3E27495C-B8B9-4FB0-9D83-833BF8B0334B}"/>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09" name="Line 7">
          <a:extLst>
            <a:ext uri="{FF2B5EF4-FFF2-40B4-BE49-F238E27FC236}">
              <a16:creationId xmlns:a16="http://schemas.microsoft.com/office/drawing/2014/main" id="{1BEE81CF-4CC8-474F-8298-B79FC5AB9812}"/>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0" name="Line 7">
          <a:extLst>
            <a:ext uri="{FF2B5EF4-FFF2-40B4-BE49-F238E27FC236}">
              <a16:creationId xmlns:a16="http://schemas.microsoft.com/office/drawing/2014/main" id="{6568D726-1325-440C-972D-784F7A7DC3C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1" name="Line 7">
          <a:extLst>
            <a:ext uri="{FF2B5EF4-FFF2-40B4-BE49-F238E27FC236}">
              <a16:creationId xmlns:a16="http://schemas.microsoft.com/office/drawing/2014/main" id="{855243A0-2FE2-41E8-84BC-34EE859333C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2" name="Line 7">
          <a:extLst>
            <a:ext uri="{FF2B5EF4-FFF2-40B4-BE49-F238E27FC236}">
              <a16:creationId xmlns:a16="http://schemas.microsoft.com/office/drawing/2014/main" id="{BD88710D-42C9-425D-98BA-6562D216357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3" name="Line 7">
          <a:extLst>
            <a:ext uri="{FF2B5EF4-FFF2-40B4-BE49-F238E27FC236}">
              <a16:creationId xmlns:a16="http://schemas.microsoft.com/office/drawing/2014/main" id="{3B67A166-3EEE-491A-8C79-0D8E25A3C0B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4" name="Line 7">
          <a:extLst>
            <a:ext uri="{FF2B5EF4-FFF2-40B4-BE49-F238E27FC236}">
              <a16:creationId xmlns:a16="http://schemas.microsoft.com/office/drawing/2014/main" id="{DF825E3E-A71B-4F26-8DF0-32E08A59E4B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5" name="Line 7">
          <a:extLst>
            <a:ext uri="{FF2B5EF4-FFF2-40B4-BE49-F238E27FC236}">
              <a16:creationId xmlns:a16="http://schemas.microsoft.com/office/drawing/2014/main" id="{559048D8-651B-4383-8793-ED14DCC03FAE}"/>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6" name="Line 7">
          <a:extLst>
            <a:ext uri="{FF2B5EF4-FFF2-40B4-BE49-F238E27FC236}">
              <a16:creationId xmlns:a16="http://schemas.microsoft.com/office/drawing/2014/main" id="{FC546FA1-BF88-46E5-8C4A-FA5348B7AB81}"/>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7" name="Line 7">
          <a:extLst>
            <a:ext uri="{FF2B5EF4-FFF2-40B4-BE49-F238E27FC236}">
              <a16:creationId xmlns:a16="http://schemas.microsoft.com/office/drawing/2014/main" id="{63C4C4CB-85BC-4E2B-ACD6-48520A94D717}"/>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8" name="Line 7">
          <a:extLst>
            <a:ext uri="{FF2B5EF4-FFF2-40B4-BE49-F238E27FC236}">
              <a16:creationId xmlns:a16="http://schemas.microsoft.com/office/drawing/2014/main" id="{280AE118-5E46-4984-B71F-EFF29E4FF939}"/>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19" name="Line 7">
          <a:extLst>
            <a:ext uri="{FF2B5EF4-FFF2-40B4-BE49-F238E27FC236}">
              <a16:creationId xmlns:a16="http://schemas.microsoft.com/office/drawing/2014/main" id="{32A12BB0-FD56-40EA-8F1F-669BC9791289}"/>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0" name="Line 7">
          <a:extLst>
            <a:ext uri="{FF2B5EF4-FFF2-40B4-BE49-F238E27FC236}">
              <a16:creationId xmlns:a16="http://schemas.microsoft.com/office/drawing/2014/main" id="{3274DF4D-4D3D-41BC-B928-FFF21E045A4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1" name="Line 7">
          <a:extLst>
            <a:ext uri="{FF2B5EF4-FFF2-40B4-BE49-F238E27FC236}">
              <a16:creationId xmlns:a16="http://schemas.microsoft.com/office/drawing/2014/main" id="{D338D0BE-F8E4-4A98-A933-EB03FC6DB2E4}"/>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2" name="Line 7">
          <a:extLst>
            <a:ext uri="{FF2B5EF4-FFF2-40B4-BE49-F238E27FC236}">
              <a16:creationId xmlns:a16="http://schemas.microsoft.com/office/drawing/2014/main" id="{274A187F-4DE8-4477-B7A7-2C5F098DDBA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3" name="Line 7">
          <a:extLst>
            <a:ext uri="{FF2B5EF4-FFF2-40B4-BE49-F238E27FC236}">
              <a16:creationId xmlns:a16="http://schemas.microsoft.com/office/drawing/2014/main" id="{3A15E6BB-9B4F-46EF-A990-DFB947C1354B}"/>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4" name="Line 7">
          <a:extLst>
            <a:ext uri="{FF2B5EF4-FFF2-40B4-BE49-F238E27FC236}">
              <a16:creationId xmlns:a16="http://schemas.microsoft.com/office/drawing/2014/main" id="{B8B310BB-99DD-4284-91EF-972EEBD0BBDB}"/>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5" name="Line 7">
          <a:extLst>
            <a:ext uri="{FF2B5EF4-FFF2-40B4-BE49-F238E27FC236}">
              <a16:creationId xmlns:a16="http://schemas.microsoft.com/office/drawing/2014/main" id="{782B40B5-490A-4F70-8F9E-B3B6BBDF9C09}"/>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61</xdr:row>
      <xdr:rowOff>0</xdr:rowOff>
    </xdr:from>
    <xdr:to>
      <xdr:col>21</xdr:col>
      <xdr:colOff>323850</xdr:colOff>
      <xdr:row>61</xdr:row>
      <xdr:rowOff>0</xdr:rowOff>
    </xdr:to>
    <xdr:sp macro="" textlink="">
      <xdr:nvSpPr>
        <xdr:cNvPr id="6826" name="Line 7">
          <a:extLst>
            <a:ext uri="{FF2B5EF4-FFF2-40B4-BE49-F238E27FC236}">
              <a16:creationId xmlns:a16="http://schemas.microsoft.com/office/drawing/2014/main" id="{134AC625-179E-403C-8B99-EBD80E821CA0}"/>
            </a:ext>
          </a:extLst>
        </xdr:cNvPr>
        <xdr:cNvSpPr>
          <a:spLocks noChangeShapeType="1"/>
        </xdr:cNvSpPr>
      </xdr:nvSpPr>
      <xdr:spPr bwMode="auto">
        <a:xfrm>
          <a:off x="14335125" y="7800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7" name="Line 7">
          <a:extLst>
            <a:ext uri="{FF2B5EF4-FFF2-40B4-BE49-F238E27FC236}">
              <a16:creationId xmlns:a16="http://schemas.microsoft.com/office/drawing/2014/main" id="{4DAB9181-086E-4CDE-84DE-1E812A5920FF}"/>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8" name="Line 7">
          <a:extLst>
            <a:ext uri="{FF2B5EF4-FFF2-40B4-BE49-F238E27FC236}">
              <a16:creationId xmlns:a16="http://schemas.microsoft.com/office/drawing/2014/main" id="{36D077E0-3EB1-4568-93A4-A6D4C4FA6862}"/>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65</xdr:row>
      <xdr:rowOff>0</xdr:rowOff>
    </xdr:from>
    <xdr:to>
      <xdr:col>21</xdr:col>
      <xdr:colOff>323850</xdr:colOff>
      <xdr:row>65</xdr:row>
      <xdr:rowOff>0</xdr:rowOff>
    </xdr:to>
    <xdr:sp macro="" textlink="">
      <xdr:nvSpPr>
        <xdr:cNvPr id="6829" name="Line 7">
          <a:extLst>
            <a:ext uri="{FF2B5EF4-FFF2-40B4-BE49-F238E27FC236}">
              <a16:creationId xmlns:a16="http://schemas.microsoft.com/office/drawing/2014/main" id="{950B0C7B-4DC3-457B-B235-C0AA68455BA3}"/>
            </a:ext>
          </a:extLst>
        </xdr:cNvPr>
        <xdr:cNvSpPr>
          <a:spLocks noChangeShapeType="1"/>
        </xdr:cNvSpPr>
      </xdr:nvSpPr>
      <xdr:spPr bwMode="auto">
        <a:xfrm>
          <a:off x="1433512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0" name="Line 7">
          <a:extLst>
            <a:ext uri="{FF2B5EF4-FFF2-40B4-BE49-F238E27FC236}">
              <a16:creationId xmlns:a16="http://schemas.microsoft.com/office/drawing/2014/main" id="{1FA2109D-AD25-4EB9-BACE-F8E58F191A0B}"/>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1" name="Line 7">
          <a:extLst>
            <a:ext uri="{FF2B5EF4-FFF2-40B4-BE49-F238E27FC236}">
              <a16:creationId xmlns:a16="http://schemas.microsoft.com/office/drawing/2014/main" id="{8BEF148E-B540-4472-9D01-994C6AB33907}"/>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52</xdr:row>
      <xdr:rowOff>0</xdr:rowOff>
    </xdr:from>
    <xdr:to>
      <xdr:col>19</xdr:col>
      <xdr:colOff>323850</xdr:colOff>
      <xdr:row>52</xdr:row>
      <xdr:rowOff>0</xdr:rowOff>
    </xdr:to>
    <xdr:sp macro="" textlink="">
      <xdr:nvSpPr>
        <xdr:cNvPr id="6832" name="Line 7">
          <a:extLst>
            <a:ext uri="{FF2B5EF4-FFF2-40B4-BE49-F238E27FC236}">
              <a16:creationId xmlns:a16="http://schemas.microsoft.com/office/drawing/2014/main" id="{36EC9BE2-F939-484D-900D-1489BF614022}"/>
            </a:ext>
          </a:extLst>
        </xdr:cNvPr>
        <xdr:cNvSpPr>
          <a:spLocks noChangeShapeType="1"/>
        </xdr:cNvSpPr>
      </xdr:nvSpPr>
      <xdr:spPr bwMode="auto">
        <a:xfrm>
          <a:off x="12792075"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6114" name="Line 7">
          <a:extLst>
            <a:ext uri="{FF2B5EF4-FFF2-40B4-BE49-F238E27FC236}">
              <a16:creationId xmlns:a16="http://schemas.microsoft.com/office/drawing/2014/main" id="{27215215-1BAB-4306-8C2C-6C1057F6D74C}"/>
            </a:ext>
          </a:extLst>
        </xdr:cNvPr>
        <xdr:cNvSpPr>
          <a:spLocks noChangeShapeType="1"/>
        </xdr:cNvSpPr>
      </xdr:nvSpPr>
      <xdr:spPr bwMode="auto">
        <a:xfrm>
          <a:off x="37147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118</xdr:row>
      <xdr:rowOff>0</xdr:rowOff>
    </xdr:from>
    <xdr:to>
      <xdr:col>7</xdr:col>
      <xdr:colOff>323850</xdr:colOff>
      <xdr:row>118</xdr:row>
      <xdr:rowOff>0</xdr:rowOff>
    </xdr:to>
    <xdr:sp macro="" textlink="">
      <xdr:nvSpPr>
        <xdr:cNvPr id="6115" name="Line 7">
          <a:extLst>
            <a:ext uri="{FF2B5EF4-FFF2-40B4-BE49-F238E27FC236}">
              <a16:creationId xmlns:a16="http://schemas.microsoft.com/office/drawing/2014/main" id="{1E3A8880-7AF7-4F69-9762-26E801B4789A}"/>
            </a:ext>
          </a:extLst>
        </xdr:cNvPr>
        <xdr:cNvSpPr>
          <a:spLocks noChangeShapeType="1"/>
        </xdr:cNvSpPr>
      </xdr:nvSpPr>
      <xdr:spPr bwMode="auto">
        <a:xfrm>
          <a:off x="37147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118</xdr:row>
      <xdr:rowOff>0</xdr:rowOff>
    </xdr:from>
    <xdr:to>
      <xdr:col>11</xdr:col>
      <xdr:colOff>323850</xdr:colOff>
      <xdr:row>118</xdr:row>
      <xdr:rowOff>0</xdr:rowOff>
    </xdr:to>
    <xdr:sp macro="" textlink="">
      <xdr:nvSpPr>
        <xdr:cNvPr id="6116" name="Line 7">
          <a:extLst>
            <a:ext uri="{FF2B5EF4-FFF2-40B4-BE49-F238E27FC236}">
              <a16:creationId xmlns:a16="http://schemas.microsoft.com/office/drawing/2014/main" id="{0D7E3888-851E-4F01-9C2F-EB93002E838E}"/>
            </a:ext>
          </a:extLst>
        </xdr:cNvPr>
        <xdr:cNvSpPr>
          <a:spLocks noChangeShapeType="1"/>
        </xdr:cNvSpPr>
      </xdr:nvSpPr>
      <xdr:spPr bwMode="auto">
        <a:xfrm>
          <a:off x="37147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118</xdr:row>
      <xdr:rowOff>0</xdr:rowOff>
    </xdr:from>
    <xdr:to>
      <xdr:col>9</xdr:col>
      <xdr:colOff>323850</xdr:colOff>
      <xdr:row>118</xdr:row>
      <xdr:rowOff>0</xdr:rowOff>
    </xdr:to>
    <xdr:sp macro="" textlink="">
      <xdr:nvSpPr>
        <xdr:cNvPr id="6117" name="Line 7">
          <a:extLst>
            <a:ext uri="{FF2B5EF4-FFF2-40B4-BE49-F238E27FC236}">
              <a16:creationId xmlns:a16="http://schemas.microsoft.com/office/drawing/2014/main" id="{D2890BC3-6DFE-467E-87B1-A957C8BB3846}"/>
            </a:ext>
          </a:extLst>
        </xdr:cNvPr>
        <xdr:cNvSpPr>
          <a:spLocks noChangeShapeType="1"/>
        </xdr:cNvSpPr>
      </xdr:nvSpPr>
      <xdr:spPr bwMode="auto">
        <a:xfrm>
          <a:off x="37147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6118" name="Line 7">
          <a:extLst>
            <a:ext uri="{FF2B5EF4-FFF2-40B4-BE49-F238E27FC236}">
              <a16:creationId xmlns:a16="http://schemas.microsoft.com/office/drawing/2014/main" id="{A1E3FE8A-B4CA-4F5D-8698-CD36EB36DF59}"/>
            </a:ext>
          </a:extLst>
        </xdr:cNvPr>
        <xdr:cNvSpPr>
          <a:spLocks noChangeShapeType="1"/>
        </xdr:cNvSpPr>
      </xdr:nvSpPr>
      <xdr:spPr bwMode="auto">
        <a:xfrm>
          <a:off x="37147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118</xdr:row>
      <xdr:rowOff>0</xdr:rowOff>
    </xdr:from>
    <xdr:to>
      <xdr:col>3</xdr:col>
      <xdr:colOff>323850</xdr:colOff>
      <xdr:row>118</xdr:row>
      <xdr:rowOff>0</xdr:rowOff>
    </xdr:to>
    <xdr:sp macro="" textlink="">
      <xdr:nvSpPr>
        <xdr:cNvPr id="6119" name="Line 7">
          <a:extLst>
            <a:ext uri="{FF2B5EF4-FFF2-40B4-BE49-F238E27FC236}">
              <a16:creationId xmlns:a16="http://schemas.microsoft.com/office/drawing/2014/main" id="{1BE946D6-DF41-4A8E-899E-78D06B9DC9B6}"/>
            </a:ext>
          </a:extLst>
        </xdr:cNvPr>
        <xdr:cNvSpPr>
          <a:spLocks noChangeShapeType="1"/>
        </xdr:cNvSpPr>
      </xdr:nvSpPr>
      <xdr:spPr bwMode="auto">
        <a:xfrm>
          <a:off x="37147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0" name="Line 7">
          <a:extLst>
            <a:ext uri="{FF2B5EF4-FFF2-40B4-BE49-F238E27FC236}">
              <a16:creationId xmlns:a16="http://schemas.microsoft.com/office/drawing/2014/main" id="{D0C44CE4-4CCC-45A1-95F6-AB6690F729C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1" name="Line 7">
          <a:extLst>
            <a:ext uri="{FF2B5EF4-FFF2-40B4-BE49-F238E27FC236}">
              <a16:creationId xmlns:a16="http://schemas.microsoft.com/office/drawing/2014/main" id="{3C5B6D5E-7C39-4713-BFB5-B97A8799A13C}"/>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2" name="Line 7">
          <a:extLst>
            <a:ext uri="{FF2B5EF4-FFF2-40B4-BE49-F238E27FC236}">
              <a16:creationId xmlns:a16="http://schemas.microsoft.com/office/drawing/2014/main" id="{0290BE72-593F-48EC-A3FF-943C24D290E3}"/>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3" name="Line 7">
          <a:extLst>
            <a:ext uri="{FF2B5EF4-FFF2-40B4-BE49-F238E27FC236}">
              <a16:creationId xmlns:a16="http://schemas.microsoft.com/office/drawing/2014/main" id="{67157A29-AB9C-4D6E-92AE-2B59FFFC65F9}"/>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4" name="Line 7">
          <a:extLst>
            <a:ext uri="{FF2B5EF4-FFF2-40B4-BE49-F238E27FC236}">
              <a16:creationId xmlns:a16="http://schemas.microsoft.com/office/drawing/2014/main" id="{6C8F01BA-26C6-4A5D-BEE3-B5CE6A45DF12}"/>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5" name="Line 7">
          <a:extLst>
            <a:ext uri="{FF2B5EF4-FFF2-40B4-BE49-F238E27FC236}">
              <a16:creationId xmlns:a16="http://schemas.microsoft.com/office/drawing/2014/main" id="{96DA5450-0BC8-4863-B50A-61F368948867}"/>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6" name="Line 7">
          <a:extLst>
            <a:ext uri="{FF2B5EF4-FFF2-40B4-BE49-F238E27FC236}">
              <a16:creationId xmlns:a16="http://schemas.microsoft.com/office/drawing/2014/main" id="{8A136ED8-BBC4-451E-B04D-B1096D1FCC2E}"/>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7" name="Line 7">
          <a:extLst>
            <a:ext uri="{FF2B5EF4-FFF2-40B4-BE49-F238E27FC236}">
              <a16:creationId xmlns:a16="http://schemas.microsoft.com/office/drawing/2014/main" id="{DFADCA6B-81B6-4E06-A3A2-CEA678128C4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8" name="Line 7">
          <a:extLst>
            <a:ext uri="{FF2B5EF4-FFF2-40B4-BE49-F238E27FC236}">
              <a16:creationId xmlns:a16="http://schemas.microsoft.com/office/drawing/2014/main" id="{2D4E7F57-41E0-4BC1-9E93-C5E1AF62758B}"/>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129" name="Line 7">
          <a:extLst>
            <a:ext uri="{FF2B5EF4-FFF2-40B4-BE49-F238E27FC236}">
              <a16:creationId xmlns:a16="http://schemas.microsoft.com/office/drawing/2014/main" id="{156C97B9-F5CB-4D3B-8EB7-50372D107224}"/>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3" name="Line 7">
          <a:extLst>
            <a:ext uri="{FF2B5EF4-FFF2-40B4-BE49-F238E27FC236}">
              <a16:creationId xmlns:a16="http://schemas.microsoft.com/office/drawing/2014/main" id="{4A90B6EA-CE40-4529-B69E-9532CFADEC6D}"/>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4" name="Line 7">
          <a:extLst>
            <a:ext uri="{FF2B5EF4-FFF2-40B4-BE49-F238E27FC236}">
              <a16:creationId xmlns:a16="http://schemas.microsoft.com/office/drawing/2014/main" id="{E577955B-5F2F-4818-BB45-442463440830}"/>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118</xdr:row>
      <xdr:rowOff>0</xdr:rowOff>
    </xdr:from>
    <xdr:to>
      <xdr:col>5</xdr:col>
      <xdr:colOff>323850</xdr:colOff>
      <xdr:row>118</xdr:row>
      <xdr:rowOff>0</xdr:rowOff>
    </xdr:to>
    <xdr:sp macro="" textlink="">
      <xdr:nvSpPr>
        <xdr:cNvPr id="6835" name="Line 7">
          <a:extLst>
            <a:ext uri="{FF2B5EF4-FFF2-40B4-BE49-F238E27FC236}">
              <a16:creationId xmlns:a16="http://schemas.microsoft.com/office/drawing/2014/main" id="{A33E1025-3A8C-4981-A7C1-37B0EBDE919F}"/>
            </a:ext>
          </a:extLst>
        </xdr:cNvPr>
        <xdr:cNvSpPr>
          <a:spLocks noChangeShapeType="1"/>
        </xdr:cNvSpPr>
      </xdr:nvSpPr>
      <xdr:spPr bwMode="auto">
        <a:xfrm>
          <a:off x="37147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6836" name="Line 7">
          <a:extLst>
            <a:ext uri="{FF2B5EF4-FFF2-40B4-BE49-F238E27FC236}">
              <a16:creationId xmlns:a16="http://schemas.microsoft.com/office/drawing/2014/main" id="{6019B207-1DE0-4BDC-B7B1-A81F390AFBDB}"/>
            </a:ext>
          </a:extLst>
        </xdr:cNvPr>
        <xdr:cNvSpPr>
          <a:spLocks noChangeShapeType="1"/>
        </xdr:cNvSpPr>
      </xdr:nvSpPr>
      <xdr:spPr bwMode="auto">
        <a:xfrm>
          <a:off x="3714750" y="271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116</xdr:row>
      <xdr:rowOff>0</xdr:rowOff>
    </xdr:from>
    <xdr:to>
      <xdr:col>17</xdr:col>
      <xdr:colOff>323850</xdr:colOff>
      <xdr:row>116</xdr:row>
      <xdr:rowOff>0</xdr:rowOff>
    </xdr:to>
    <xdr:sp macro="" textlink="">
      <xdr:nvSpPr>
        <xdr:cNvPr id="6837" name="Line 7">
          <a:extLst>
            <a:ext uri="{FF2B5EF4-FFF2-40B4-BE49-F238E27FC236}">
              <a16:creationId xmlns:a16="http://schemas.microsoft.com/office/drawing/2014/main" id="{6728C348-AF12-4C1D-9D11-942030211755}"/>
            </a:ext>
          </a:extLst>
        </xdr:cNvPr>
        <xdr:cNvSpPr>
          <a:spLocks noChangeShapeType="1"/>
        </xdr:cNvSpPr>
      </xdr:nvSpPr>
      <xdr:spPr bwMode="auto">
        <a:xfrm>
          <a:off x="3714750" y="271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117</xdr:row>
      <xdr:rowOff>0</xdr:rowOff>
    </xdr:from>
    <xdr:to>
      <xdr:col>17</xdr:col>
      <xdr:colOff>323850</xdr:colOff>
      <xdr:row>117</xdr:row>
      <xdr:rowOff>0</xdr:rowOff>
    </xdr:to>
    <xdr:sp macro="" textlink="">
      <xdr:nvSpPr>
        <xdr:cNvPr id="6838" name="Line 7">
          <a:extLst>
            <a:ext uri="{FF2B5EF4-FFF2-40B4-BE49-F238E27FC236}">
              <a16:creationId xmlns:a16="http://schemas.microsoft.com/office/drawing/2014/main" id="{3CCFE538-FAAE-4D73-B236-D5A51C469199}"/>
            </a:ext>
          </a:extLst>
        </xdr:cNvPr>
        <xdr:cNvSpPr>
          <a:spLocks noChangeShapeType="1"/>
        </xdr:cNvSpPr>
      </xdr:nvSpPr>
      <xdr:spPr bwMode="auto">
        <a:xfrm>
          <a:off x="3714750" y="2933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121</xdr:row>
      <xdr:rowOff>0</xdr:rowOff>
    </xdr:from>
    <xdr:to>
      <xdr:col>5</xdr:col>
      <xdr:colOff>323850</xdr:colOff>
      <xdr:row>121</xdr:row>
      <xdr:rowOff>0</xdr:rowOff>
    </xdr:to>
    <xdr:sp macro="" textlink="">
      <xdr:nvSpPr>
        <xdr:cNvPr id="6839" name="Line 7">
          <a:extLst>
            <a:ext uri="{FF2B5EF4-FFF2-40B4-BE49-F238E27FC236}">
              <a16:creationId xmlns:a16="http://schemas.microsoft.com/office/drawing/2014/main" id="{45DBC741-CAC4-4E52-97C0-6682FBB5D0F0}"/>
            </a:ext>
          </a:extLst>
        </xdr:cNvPr>
        <xdr:cNvSpPr>
          <a:spLocks noChangeShapeType="1"/>
        </xdr:cNvSpPr>
      </xdr:nvSpPr>
      <xdr:spPr bwMode="auto">
        <a:xfrm>
          <a:off x="3714750" y="7267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0" name="Line 7">
          <a:extLst>
            <a:ext uri="{FF2B5EF4-FFF2-40B4-BE49-F238E27FC236}">
              <a16:creationId xmlns:a16="http://schemas.microsoft.com/office/drawing/2014/main" id="{0B8A64EF-32F3-46E1-B39E-B351811B5DCE}"/>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122</xdr:row>
      <xdr:rowOff>0</xdr:rowOff>
    </xdr:from>
    <xdr:to>
      <xdr:col>5</xdr:col>
      <xdr:colOff>323850</xdr:colOff>
      <xdr:row>122</xdr:row>
      <xdr:rowOff>0</xdr:rowOff>
    </xdr:to>
    <xdr:sp macro="" textlink="">
      <xdr:nvSpPr>
        <xdr:cNvPr id="6841" name="Line 7">
          <a:extLst>
            <a:ext uri="{FF2B5EF4-FFF2-40B4-BE49-F238E27FC236}">
              <a16:creationId xmlns:a16="http://schemas.microsoft.com/office/drawing/2014/main" id="{C560B9D8-1F55-44BE-B5E2-D7887E7B6F96}"/>
            </a:ext>
          </a:extLst>
        </xdr:cNvPr>
        <xdr:cNvSpPr>
          <a:spLocks noChangeShapeType="1"/>
        </xdr:cNvSpPr>
      </xdr:nvSpPr>
      <xdr:spPr bwMode="auto">
        <a:xfrm>
          <a:off x="37147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2" name="Line 7">
          <a:extLst>
            <a:ext uri="{FF2B5EF4-FFF2-40B4-BE49-F238E27FC236}">
              <a16:creationId xmlns:a16="http://schemas.microsoft.com/office/drawing/2014/main" id="{CCC64311-6732-484F-BA1E-984B7947A453}"/>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3" name="Line 7">
          <a:extLst>
            <a:ext uri="{FF2B5EF4-FFF2-40B4-BE49-F238E27FC236}">
              <a16:creationId xmlns:a16="http://schemas.microsoft.com/office/drawing/2014/main" id="{EDAFEC9A-EABF-4D8E-8BF9-204C42CCE59C}"/>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4" name="Line 7">
          <a:extLst>
            <a:ext uri="{FF2B5EF4-FFF2-40B4-BE49-F238E27FC236}">
              <a16:creationId xmlns:a16="http://schemas.microsoft.com/office/drawing/2014/main" id="{F1DF5002-6DEC-46AF-B9A1-5C58FAE9E0AE}"/>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122</xdr:row>
      <xdr:rowOff>0</xdr:rowOff>
    </xdr:from>
    <xdr:to>
      <xdr:col>7</xdr:col>
      <xdr:colOff>323850</xdr:colOff>
      <xdr:row>122</xdr:row>
      <xdr:rowOff>0</xdr:rowOff>
    </xdr:to>
    <xdr:sp macro="" textlink="">
      <xdr:nvSpPr>
        <xdr:cNvPr id="6845" name="Line 7">
          <a:extLst>
            <a:ext uri="{FF2B5EF4-FFF2-40B4-BE49-F238E27FC236}">
              <a16:creationId xmlns:a16="http://schemas.microsoft.com/office/drawing/2014/main" id="{CD70FD22-951D-4C0B-9A51-CE72BDEF36D6}"/>
            </a:ext>
          </a:extLst>
        </xdr:cNvPr>
        <xdr:cNvSpPr>
          <a:spLocks noChangeShapeType="1"/>
        </xdr:cNvSpPr>
      </xdr:nvSpPr>
      <xdr:spPr bwMode="auto">
        <a:xfrm>
          <a:off x="37147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122</xdr:row>
      <xdr:rowOff>0</xdr:rowOff>
    </xdr:from>
    <xdr:to>
      <xdr:col>9</xdr:col>
      <xdr:colOff>323850</xdr:colOff>
      <xdr:row>122</xdr:row>
      <xdr:rowOff>0</xdr:rowOff>
    </xdr:to>
    <xdr:sp macro="" textlink="">
      <xdr:nvSpPr>
        <xdr:cNvPr id="6846" name="Line 7">
          <a:extLst>
            <a:ext uri="{FF2B5EF4-FFF2-40B4-BE49-F238E27FC236}">
              <a16:creationId xmlns:a16="http://schemas.microsoft.com/office/drawing/2014/main" id="{5893A63F-394A-46F9-8CA6-87CFF22FB6D8}"/>
            </a:ext>
          </a:extLst>
        </xdr:cNvPr>
        <xdr:cNvSpPr>
          <a:spLocks noChangeShapeType="1"/>
        </xdr:cNvSpPr>
      </xdr:nvSpPr>
      <xdr:spPr bwMode="auto">
        <a:xfrm>
          <a:off x="37147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118</xdr:row>
      <xdr:rowOff>0</xdr:rowOff>
    </xdr:from>
    <xdr:to>
      <xdr:col>13</xdr:col>
      <xdr:colOff>323850</xdr:colOff>
      <xdr:row>118</xdr:row>
      <xdr:rowOff>0</xdr:rowOff>
    </xdr:to>
    <xdr:sp macro="" textlink="">
      <xdr:nvSpPr>
        <xdr:cNvPr id="6847" name="Line 7">
          <a:extLst>
            <a:ext uri="{FF2B5EF4-FFF2-40B4-BE49-F238E27FC236}">
              <a16:creationId xmlns:a16="http://schemas.microsoft.com/office/drawing/2014/main" id="{8AE0F154-7004-4CA3-8E43-23797D75ABD3}"/>
            </a:ext>
          </a:extLst>
        </xdr:cNvPr>
        <xdr:cNvSpPr>
          <a:spLocks noChangeShapeType="1"/>
        </xdr:cNvSpPr>
      </xdr:nvSpPr>
      <xdr:spPr bwMode="auto">
        <a:xfrm>
          <a:off x="6619875" y="2284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6848" name="Line 7">
          <a:extLst>
            <a:ext uri="{FF2B5EF4-FFF2-40B4-BE49-F238E27FC236}">
              <a16:creationId xmlns:a16="http://schemas.microsoft.com/office/drawing/2014/main" id="{F1D098E6-471B-49A4-B8AA-5511FE0DC571}"/>
            </a:ext>
          </a:extLst>
        </xdr:cNvPr>
        <xdr:cNvSpPr>
          <a:spLocks noChangeShapeType="1"/>
        </xdr:cNvSpPr>
      </xdr:nvSpPr>
      <xdr:spPr bwMode="auto">
        <a:xfrm>
          <a:off x="876300" y="1827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98</xdr:row>
      <xdr:rowOff>0</xdr:rowOff>
    </xdr:from>
    <xdr:to>
      <xdr:col>13</xdr:col>
      <xdr:colOff>323850</xdr:colOff>
      <xdr:row>98</xdr:row>
      <xdr:rowOff>0</xdr:rowOff>
    </xdr:to>
    <xdr:sp macro="" textlink="">
      <xdr:nvSpPr>
        <xdr:cNvPr id="6849" name="Line 7">
          <a:extLst>
            <a:ext uri="{FF2B5EF4-FFF2-40B4-BE49-F238E27FC236}">
              <a16:creationId xmlns:a16="http://schemas.microsoft.com/office/drawing/2014/main" id="{129B6E78-211B-4EE1-9C8C-4E951F355796}"/>
            </a:ext>
          </a:extLst>
        </xdr:cNvPr>
        <xdr:cNvSpPr>
          <a:spLocks noChangeShapeType="1"/>
        </xdr:cNvSpPr>
      </xdr:nvSpPr>
      <xdr:spPr bwMode="auto">
        <a:xfrm>
          <a:off x="876300" y="1827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6850" name="Line 7">
          <a:extLst>
            <a:ext uri="{FF2B5EF4-FFF2-40B4-BE49-F238E27FC236}">
              <a16:creationId xmlns:a16="http://schemas.microsoft.com/office/drawing/2014/main" id="{A29895DD-826E-4281-926E-360C11312857}"/>
            </a:ext>
          </a:extLst>
        </xdr:cNvPr>
        <xdr:cNvSpPr>
          <a:spLocks noChangeShapeType="1"/>
        </xdr:cNvSpPr>
      </xdr:nvSpPr>
      <xdr:spPr bwMode="auto">
        <a:xfrm>
          <a:off x="514350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128</xdr:row>
      <xdr:rowOff>0</xdr:rowOff>
    </xdr:from>
    <xdr:to>
      <xdr:col>19</xdr:col>
      <xdr:colOff>323850</xdr:colOff>
      <xdr:row>128</xdr:row>
      <xdr:rowOff>0</xdr:rowOff>
    </xdr:to>
    <xdr:sp macro="" textlink="">
      <xdr:nvSpPr>
        <xdr:cNvPr id="6851" name="Line 7">
          <a:extLst>
            <a:ext uri="{FF2B5EF4-FFF2-40B4-BE49-F238E27FC236}">
              <a16:creationId xmlns:a16="http://schemas.microsoft.com/office/drawing/2014/main" id="{63351901-3A9B-4E01-A920-7455FD3655EF}"/>
            </a:ext>
          </a:extLst>
        </xdr:cNvPr>
        <xdr:cNvSpPr>
          <a:spLocks noChangeShapeType="1"/>
        </xdr:cNvSpPr>
      </xdr:nvSpPr>
      <xdr:spPr bwMode="auto">
        <a:xfrm>
          <a:off x="514350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6852" name="Line 7">
          <a:extLst>
            <a:ext uri="{FF2B5EF4-FFF2-40B4-BE49-F238E27FC236}">
              <a16:creationId xmlns:a16="http://schemas.microsoft.com/office/drawing/2014/main" id="{0919E842-703E-4ED6-8139-268FFC6364EE}"/>
            </a:ext>
          </a:extLst>
        </xdr:cNvPr>
        <xdr:cNvSpPr>
          <a:spLocks noChangeShapeType="1"/>
        </xdr:cNvSpPr>
      </xdr:nvSpPr>
      <xdr:spPr bwMode="auto">
        <a:xfrm>
          <a:off x="514350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128</xdr:row>
      <xdr:rowOff>0</xdr:rowOff>
    </xdr:from>
    <xdr:to>
      <xdr:col>3</xdr:col>
      <xdr:colOff>323850</xdr:colOff>
      <xdr:row>128</xdr:row>
      <xdr:rowOff>0</xdr:rowOff>
    </xdr:to>
    <xdr:sp macro="" textlink="">
      <xdr:nvSpPr>
        <xdr:cNvPr id="6853" name="Line 7">
          <a:extLst>
            <a:ext uri="{FF2B5EF4-FFF2-40B4-BE49-F238E27FC236}">
              <a16:creationId xmlns:a16="http://schemas.microsoft.com/office/drawing/2014/main" id="{F623E6EE-B0FB-4BEE-957A-929AFE14CD58}"/>
            </a:ext>
          </a:extLst>
        </xdr:cNvPr>
        <xdr:cNvSpPr>
          <a:spLocks noChangeShapeType="1"/>
        </xdr:cNvSpPr>
      </xdr:nvSpPr>
      <xdr:spPr bwMode="auto">
        <a:xfrm>
          <a:off x="514350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4" name="Line 7">
          <a:extLst>
            <a:ext uri="{FF2B5EF4-FFF2-40B4-BE49-F238E27FC236}">
              <a16:creationId xmlns:a16="http://schemas.microsoft.com/office/drawing/2014/main" id="{8EC3B8C8-2352-40CB-8497-942BB52C4E0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5" name="Line 7">
          <a:extLst>
            <a:ext uri="{FF2B5EF4-FFF2-40B4-BE49-F238E27FC236}">
              <a16:creationId xmlns:a16="http://schemas.microsoft.com/office/drawing/2014/main" id="{EAE1AEE3-0B44-4FD3-AF83-F3697385840E}"/>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6" name="Line 7">
          <a:extLst>
            <a:ext uri="{FF2B5EF4-FFF2-40B4-BE49-F238E27FC236}">
              <a16:creationId xmlns:a16="http://schemas.microsoft.com/office/drawing/2014/main" id="{D705DC66-C95D-41FD-98BC-4E11082610FF}"/>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7" name="Line 7">
          <a:extLst>
            <a:ext uri="{FF2B5EF4-FFF2-40B4-BE49-F238E27FC236}">
              <a16:creationId xmlns:a16="http://schemas.microsoft.com/office/drawing/2014/main" id="{012B8700-ECB5-4656-A461-DC32D9355D3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8" name="Line 7">
          <a:extLst>
            <a:ext uri="{FF2B5EF4-FFF2-40B4-BE49-F238E27FC236}">
              <a16:creationId xmlns:a16="http://schemas.microsoft.com/office/drawing/2014/main" id="{215CB580-7F80-4FDE-93B3-C04476F695B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59" name="Line 7">
          <a:extLst>
            <a:ext uri="{FF2B5EF4-FFF2-40B4-BE49-F238E27FC236}">
              <a16:creationId xmlns:a16="http://schemas.microsoft.com/office/drawing/2014/main" id="{A63946F2-252B-45C8-ADE4-60983B1D4044}"/>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0" name="Line 7">
          <a:extLst>
            <a:ext uri="{FF2B5EF4-FFF2-40B4-BE49-F238E27FC236}">
              <a16:creationId xmlns:a16="http://schemas.microsoft.com/office/drawing/2014/main" id="{608090B1-D687-4CA7-9523-43A7B7F2939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1" name="Line 7">
          <a:extLst>
            <a:ext uri="{FF2B5EF4-FFF2-40B4-BE49-F238E27FC236}">
              <a16:creationId xmlns:a16="http://schemas.microsoft.com/office/drawing/2014/main" id="{75089818-9E81-426D-B80D-E0C31442B420}"/>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2" name="Line 7">
          <a:extLst>
            <a:ext uri="{FF2B5EF4-FFF2-40B4-BE49-F238E27FC236}">
              <a16:creationId xmlns:a16="http://schemas.microsoft.com/office/drawing/2014/main" id="{9F2867A3-6A06-4F9A-9FC5-837FB10B89F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3" name="Line 7">
          <a:extLst>
            <a:ext uri="{FF2B5EF4-FFF2-40B4-BE49-F238E27FC236}">
              <a16:creationId xmlns:a16="http://schemas.microsoft.com/office/drawing/2014/main" id="{E9FA2463-59D3-48D2-B4CD-895A71D5C3C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4" name="Line 7">
          <a:extLst>
            <a:ext uri="{FF2B5EF4-FFF2-40B4-BE49-F238E27FC236}">
              <a16:creationId xmlns:a16="http://schemas.microsoft.com/office/drawing/2014/main" id="{5111842C-59C6-4A28-A6E4-FE37773A3C85}"/>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5" name="Line 7">
          <a:extLst>
            <a:ext uri="{FF2B5EF4-FFF2-40B4-BE49-F238E27FC236}">
              <a16:creationId xmlns:a16="http://schemas.microsoft.com/office/drawing/2014/main" id="{C2901F60-27D8-4609-9094-A14A6B764A07}"/>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128</xdr:row>
      <xdr:rowOff>0</xdr:rowOff>
    </xdr:from>
    <xdr:to>
      <xdr:col>5</xdr:col>
      <xdr:colOff>323850</xdr:colOff>
      <xdr:row>128</xdr:row>
      <xdr:rowOff>0</xdr:rowOff>
    </xdr:to>
    <xdr:sp macro="" textlink="">
      <xdr:nvSpPr>
        <xdr:cNvPr id="6866" name="Line 7">
          <a:extLst>
            <a:ext uri="{FF2B5EF4-FFF2-40B4-BE49-F238E27FC236}">
              <a16:creationId xmlns:a16="http://schemas.microsoft.com/office/drawing/2014/main" id="{6D913B1B-27A9-45EE-B7FB-F365763A2656}"/>
            </a:ext>
          </a:extLst>
        </xdr:cNvPr>
        <xdr:cNvSpPr>
          <a:spLocks noChangeShapeType="1"/>
        </xdr:cNvSpPr>
      </xdr:nvSpPr>
      <xdr:spPr bwMode="auto">
        <a:xfrm>
          <a:off x="514350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898" name="Line 7">
          <a:extLst>
            <a:ext uri="{FF2B5EF4-FFF2-40B4-BE49-F238E27FC236}">
              <a16:creationId xmlns:a16="http://schemas.microsoft.com/office/drawing/2014/main" id="{FACB8B86-F90E-4565-81B0-F9454187E74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899" name="Line 7">
          <a:extLst>
            <a:ext uri="{FF2B5EF4-FFF2-40B4-BE49-F238E27FC236}">
              <a16:creationId xmlns:a16="http://schemas.microsoft.com/office/drawing/2014/main" id="{F93F4A84-CD8B-4BF1-A39D-7A1BA053B32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0" name="Line 7">
          <a:extLst>
            <a:ext uri="{FF2B5EF4-FFF2-40B4-BE49-F238E27FC236}">
              <a16:creationId xmlns:a16="http://schemas.microsoft.com/office/drawing/2014/main" id="{CBCD4D2B-4EEE-48E6-92A2-367C259E8DB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1" name="Line 7">
          <a:extLst>
            <a:ext uri="{FF2B5EF4-FFF2-40B4-BE49-F238E27FC236}">
              <a16:creationId xmlns:a16="http://schemas.microsoft.com/office/drawing/2014/main" id="{514C56A3-5B50-496F-93E7-2E9D07F236E8}"/>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2" name="Line 7">
          <a:extLst>
            <a:ext uri="{FF2B5EF4-FFF2-40B4-BE49-F238E27FC236}">
              <a16:creationId xmlns:a16="http://schemas.microsoft.com/office/drawing/2014/main" id="{5AED5180-BEAE-4DE1-8EB2-3A4E8D346D6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03" name="Line 7">
          <a:extLst>
            <a:ext uri="{FF2B5EF4-FFF2-40B4-BE49-F238E27FC236}">
              <a16:creationId xmlns:a16="http://schemas.microsoft.com/office/drawing/2014/main" id="{09FCEC40-410D-48FE-B07A-909EBBA1640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04" name="Line 7">
          <a:extLst>
            <a:ext uri="{FF2B5EF4-FFF2-40B4-BE49-F238E27FC236}">
              <a16:creationId xmlns:a16="http://schemas.microsoft.com/office/drawing/2014/main" id="{602494F6-81EE-47A8-9BDC-333ECABF56E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5" name="Line 7">
          <a:extLst>
            <a:ext uri="{FF2B5EF4-FFF2-40B4-BE49-F238E27FC236}">
              <a16:creationId xmlns:a16="http://schemas.microsoft.com/office/drawing/2014/main" id="{AA1E6F3C-A8D4-4398-B339-E63AB0273BD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6" name="Line 7">
          <a:extLst>
            <a:ext uri="{FF2B5EF4-FFF2-40B4-BE49-F238E27FC236}">
              <a16:creationId xmlns:a16="http://schemas.microsoft.com/office/drawing/2014/main" id="{7BA69515-AB6B-432A-A35D-F4C04033342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7" name="Line 7">
          <a:extLst>
            <a:ext uri="{FF2B5EF4-FFF2-40B4-BE49-F238E27FC236}">
              <a16:creationId xmlns:a16="http://schemas.microsoft.com/office/drawing/2014/main" id="{34667D1B-9C1C-401C-91DD-7C7A85C8599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8" name="Line 7">
          <a:extLst>
            <a:ext uri="{FF2B5EF4-FFF2-40B4-BE49-F238E27FC236}">
              <a16:creationId xmlns:a16="http://schemas.microsoft.com/office/drawing/2014/main" id="{CF7F81DB-C3AC-4629-B142-10287DFD2AB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6909" name="Line 7">
          <a:extLst>
            <a:ext uri="{FF2B5EF4-FFF2-40B4-BE49-F238E27FC236}">
              <a16:creationId xmlns:a16="http://schemas.microsoft.com/office/drawing/2014/main" id="{615BBDC2-9850-4168-9CC0-E14B76967D45}"/>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10" name="Line 7">
          <a:extLst>
            <a:ext uri="{FF2B5EF4-FFF2-40B4-BE49-F238E27FC236}">
              <a16:creationId xmlns:a16="http://schemas.microsoft.com/office/drawing/2014/main" id="{E48C5F6A-9747-40A8-9C44-575B716E377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6911" name="Line 7">
          <a:extLst>
            <a:ext uri="{FF2B5EF4-FFF2-40B4-BE49-F238E27FC236}">
              <a16:creationId xmlns:a16="http://schemas.microsoft.com/office/drawing/2014/main" id="{4E836B06-00A8-418D-A9E5-4F0471FB1F3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2" name="Line 7">
          <a:extLst>
            <a:ext uri="{FF2B5EF4-FFF2-40B4-BE49-F238E27FC236}">
              <a16:creationId xmlns:a16="http://schemas.microsoft.com/office/drawing/2014/main" id="{DFE18B04-D57E-41E7-8F70-E4241B006612}"/>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3" name="Line 7">
          <a:extLst>
            <a:ext uri="{FF2B5EF4-FFF2-40B4-BE49-F238E27FC236}">
              <a16:creationId xmlns:a16="http://schemas.microsoft.com/office/drawing/2014/main" id="{1FDFC758-1235-4E73-9AF5-84CE034954E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4" name="Line 7">
          <a:extLst>
            <a:ext uri="{FF2B5EF4-FFF2-40B4-BE49-F238E27FC236}">
              <a16:creationId xmlns:a16="http://schemas.microsoft.com/office/drawing/2014/main" id="{EF65FA0B-C03A-4381-8885-718D46DA627F}"/>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6915" name="Line 7">
          <a:extLst>
            <a:ext uri="{FF2B5EF4-FFF2-40B4-BE49-F238E27FC236}">
              <a16:creationId xmlns:a16="http://schemas.microsoft.com/office/drawing/2014/main" id="{19A61417-94C0-45B2-9CE9-778C035F909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6" name="Line 7">
          <a:extLst>
            <a:ext uri="{FF2B5EF4-FFF2-40B4-BE49-F238E27FC236}">
              <a16:creationId xmlns:a16="http://schemas.microsoft.com/office/drawing/2014/main" id="{9DDBA22F-E82F-4BDD-AA82-8AE1CD0B2952}"/>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7" name="Line 7">
          <a:extLst>
            <a:ext uri="{FF2B5EF4-FFF2-40B4-BE49-F238E27FC236}">
              <a16:creationId xmlns:a16="http://schemas.microsoft.com/office/drawing/2014/main" id="{23C6E25D-911B-4725-944F-8E2C52F704BD}"/>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8" name="Line 7">
          <a:extLst>
            <a:ext uri="{FF2B5EF4-FFF2-40B4-BE49-F238E27FC236}">
              <a16:creationId xmlns:a16="http://schemas.microsoft.com/office/drawing/2014/main" id="{4452EEEE-B39A-4E64-97AB-C0D92AF9E987}"/>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6919" name="Line 7">
          <a:extLst>
            <a:ext uri="{FF2B5EF4-FFF2-40B4-BE49-F238E27FC236}">
              <a16:creationId xmlns:a16="http://schemas.microsoft.com/office/drawing/2014/main" id="{088BF4C6-CEEC-415E-AAC7-291D82BB9ABA}"/>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0" name="Line 7">
          <a:extLst>
            <a:ext uri="{FF2B5EF4-FFF2-40B4-BE49-F238E27FC236}">
              <a16:creationId xmlns:a16="http://schemas.microsoft.com/office/drawing/2014/main" id="{432DE5A7-38AF-40B9-A211-809CA1770B9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1" name="Line 7">
          <a:extLst>
            <a:ext uri="{FF2B5EF4-FFF2-40B4-BE49-F238E27FC236}">
              <a16:creationId xmlns:a16="http://schemas.microsoft.com/office/drawing/2014/main" id="{F2F51FA4-DE89-43EF-942D-95BFE0BFACF3}"/>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2" name="Line 7">
          <a:extLst>
            <a:ext uri="{FF2B5EF4-FFF2-40B4-BE49-F238E27FC236}">
              <a16:creationId xmlns:a16="http://schemas.microsoft.com/office/drawing/2014/main" id="{8051A8B5-40CC-450A-A017-32333E3F043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3" name="Line 7">
          <a:extLst>
            <a:ext uri="{FF2B5EF4-FFF2-40B4-BE49-F238E27FC236}">
              <a16:creationId xmlns:a16="http://schemas.microsoft.com/office/drawing/2014/main" id="{03F5C3DA-AA4E-4592-8997-18CAA25058A6}"/>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24" name="Line 7">
          <a:extLst>
            <a:ext uri="{FF2B5EF4-FFF2-40B4-BE49-F238E27FC236}">
              <a16:creationId xmlns:a16="http://schemas.microsoft.com/office/drawing/2014/main" id="{D0FBDF2D-1C7E-4748-A875-4A232FCC528C}"/>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5" name="Line 7">
          <a:extLst>
            <a:ext uri="{FF2B5EF4-FFF2-40B4-BE49-F238E27FC236}">
              <a16:creationId xmlns:a16="http://schemas.microsoft.com/office/drawing/2014/main" id="{B072C4D5-B183-4B7A-A87A-A9E6165C7942}"/>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6" name="Line 7">
          <a:extLst>
            <a:ext uri="{FF2B5EF4-FFF2-40B4-BE49-F238E27FC236}">
              <a16:creationId xmlns:a16="http://schemas.microsoft.com/office/drawing/2014/main" id="{E2CCFC43-D12A-4435-80FB-12CB70EBB2B8}"/>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7" name="Line 7">
          <a:extLst>
            <a:ext uri="{FF2B5EF4-FFF2-40B4-BE49-F238E27FC236}">
              <a16:creationId xmlns:a16="http://schemas.microsoft.com/office/drawing/2014/main" id="{9F539664-A6CB-4638-9470-2F476B75192E}"/>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8" name="Line 7">
          <a:extLst>
            <a:ext uri="{FF2B5EF4-FFF2-40B4-BE49-F238E27FC236}">
              <a16:creationId xmlns:a16="http://schemas.microsoft.com/office/drawing/2014/main" id="{5CE6D615-283E-4D8E-91BA-917D09E69C1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29" name="Line 7">
          <a:extLst>
            <a:ext uri="{FF2B5EF4-FFF2-40B4-BE49-F238E27FC236}">
              <a16:creationId xmlns:a16="http://schemas.microsoft.com/office/drawing/2014/main" id="{1A16E381-C15E-4394-8FB4-9B9F697D15D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0" name="Line 7">
          <a:extLst>
            <a:ext uri="{FF2B5EF4-FFF2-40B4-BE49-F238E27FC236}">
              <a16:creationId xmlns:a16="http://schemas.microsoft.com/office/drawing/2014/main" id="{7D57AB74-1748-4B86-BC45-E75287A37659}"/>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1" name="Line 7">
          <a:extLst>
            <a:ext uri="{FF2B5EF4-FFF2-40B4-BE49-F238E27FC236}">
              <a16:creationId xmlns:a16="http://schemas.microsoft.com/office/drawing/2014/main" id="{DD84259E-3B78-43E1-9C52-262338AAEC7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32" name="Line 7">
          <a:extLst>
            <a:ext uri="{FF2B5EF4-FFF2-40B4-BE49-F238E27FC236}">
              <a16:creationId xmlns:a16="http://schemas.microsoft.com/office/drawing/2014/main" id="{7632ACDD-2241-44CA-9C89-7C2580346559}"/>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33" name="Line 7">
          <a:extLst>
            <a:ext uri="{FF2B5EF4-FFF2-40B4-BE49-F238E27FC236}">
              <a16:creationId xmlns:a16="http://schemas.microsoft.com/office/drawing/2014/main" id="{FF458963-2C1C-44CC-99E2-B48E0B6B8A8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34" name="Line 7">
          <a:extLst>
            <a:ext uri="{FF2B5EF4-FFF2-40B4-BE49-F238E27FC236}">
              <a16:creationId xmlns:a16="http://schemas.microsoft.com/office/drawing/2014/main" id="{FDEBCC8D-DBFD-414A-B85B-DEED164DBC1E}"/>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5" name="Line 7">
          <a:extLst>
            <a:ext uri="{FF2B5EF4-FFF2-40B4-BE49-F238E27FC236}">
              <a16:creationId xmlns:a16="http://schemas.microsoft.com/office/drawing/2014/main" id="{4878D7D6-BFC1-4DFE-A93B-687BBDBE8DB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36" name="Line 7">
          <a:extLst>
            <a:ext uri="{FF2B5EF4-FFF2-40B4-BE49-F238E27FC236}">
              <a16:creationId xmlns:a16="http://schemas.microsoft.com/office/drawing/2014/main" id="{4EAA3A10-C085-400E-B797-3F9114FCD00B}"/>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7" name="Line 7">
          <a:extLst>
            <a:ext uri="{FF2B5EF4-FFF2-40B4-BE49-F238E27FC236}">
              <a16:creationId xmlns:a16="http://schemas.microsoft.com/office/drawing/2014/main" id="{3B05D4EB-F61A-4620-97BA-AFB9C9D92920}"/>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8" name="Line 7">
          <a:extLst>
            <a:ext uri="{FF2B5EF4-FFF2-40B4-BE49-F238E27FC236}">
              <a16:creationId xmlns:a16="http://schemas.microsoft.com/office/drawing/2014/main" id="{C08A8F67-42C4-4021-8367-06EACD5E356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39" name="Line 7">
          <a:extLst>
            <a:ext uri="{FF2B5EF4-FFF2-40B4-BE49-F238E27FC236}">
              <a16:creationId xmlns:a16="http://schemas.microsoft.com/office/drawing/2014/main" id="{56201D28-0B69-440F-8CA9-64615F7A46F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0" name="Line 7">
          <a:extLst>
            <a:ext uri="{FF2B5EF4-FFF2-40B4-BE49-F238E27FC236}">
              <a16:creationId xmlns:a16="http://schemas.microsoft.com/office/drawing/2014/main" id="{D93CD3FD-4B18-4418-953E-82699B183274}"/>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41" name="Line 7">
          <a:extLst>
            <a:ext uri="{FF2B5EF4-FFF2-40B4-BE49-F238E27FC236}">
              <a16:creationId xmlns:a16="http://schemas.microsoft.com/office/drawing/2014/main" id="{762170E6-5111-4D40-99EF-A397B6C15E1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42" name="Line 7">
          <a:extLst>
            <a:ext uri="{FF2B5EF4-FFF2-40B4-BE49-F238E27FC236}">
              <a16:creationId xmlns:a16="http://schemas.microsoft.com/office/drawing/2014/main" id="{CC3D0C66-9E2B-4B87-AEB6-B97B97FDFB7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3" name="Line 7">
          <a:extLst>
            <a:ext uri="{FF2B5EF4-FFF2-40B4-BE49-F238E27FC236}">
              <a16:creationId xmlns:a16="http://schemas.microsoft.com/office/drawing/2014/main" id="{2DCE3409-24E3-4F24-B21E-31DEE44636A9}"/>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4" name="Line 7">
          <a:extLst>
            <a:ext uri="{FF2B5EF4-FFF2-40B4-BE49-F238E27FC236}">
              <a16:creationId xmlns:a16="http://schemas.microsoft.com/office/drawing/2014/main" id="{95F68603-6466-4B1D-B788-3D52E7F655A6}"/>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5" name="Line 7">
          <a:extLst>
            <a:ext uri="{FF2B5EF4-FFF2-40B4-BE49-F238E27FC236}">
              <a16:creationId xmlns:a16="http://schemas.microsoft.com/office/drawing/2014/main" id="{FF1D1B9B-44B9-4520-9806-AF59B04778EF}"/>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6" name="Line 7">
          <a:extLst>
            <a:ext uri="{FF2B5EF4-FFF2-40B4-BE49-F238E27FC236}">
              <a16:creationId xmlns:a16="http://schemas.microsoft.com/office/drawing/2014/main" id="{EF0CB5FA-0845-42B0-A2F0-8F5265080318}"/>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47" name="Line 7">
          <a:extLst>
            <a:ext uri="{FF2B5EF4-FFF2-40B4-BE49-F238E27FC236}">
              <a16:creationId xmlns:a16="http://schemas.microsoft.com/office/drawing/2014/main" id="{F3F75147-EEA4-4D97-8152-4BAB3AA1D96A}"/>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8" name="Line 7">
          <a:extLst>
            <a:ext uri="{FF2B5EF4-FFF2-40B4-BE49-F238E27FC236}">
              <a16:creationId xmlns:a16="http://schemas.microsoft.com/office/drawing/2014/main" id="{D43F0DA5-463C-4E8E-8A28-85FD830AB8F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49" name="Line 7">
          <a:extLst>
            <a:ext uri="{FF2B5EF4-FFF2-40B4-BE49-F238E27FC236}">
              <a16:creationId xmlns:a16="http://schemas.microsoft.com/office/drawing/2014/main" id="{5EAD0428-64A1-4EC1-ABDB-4FF6C64DBC02}"/>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0" name="Line 7">
          <a:extLst>
            <a:ext uri="{FF2B5EF4-FFF2-40B4-BE49-F238E27FC236}">
              <a16:creationId xmlns:a16="http://schemas.microsoft.com/office/drawing/2014/main" id="{F2483AA7-5C32-4424-B305-8DB11086CCD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1" name="Line 7">
          <a:extLst>
            <a:ext uri="{FF2B5EF4-FFF2-40B4-BE49-F238E27FC236}">
              <a16:creationId xmlns:a16="http://schemas.microsoft.com/office/drawing/2014/main" id="{9763C99A-3900-4AF0-A408-2A4E75E6588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2" name="Line 7">
          <a:extLst>
            <a:ext uri="{FF2B5EF4-FFF2-40B4-BE49-F238E27FC236}">
              <a16:creationId xmlns:a16="http://schemas.microsoft.com/office/drawing/2014/main" id="{ADDF1BC0-E4C6-41B1-AE4C-A9F05C92E1A9}"/>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3" name="Line 7">
          <a:extLst>
            <a:ext uri="{FF2B5EF4-FFF2-40B4-BE49-F238E27FC236}">
              <a16:creationId xmlns:a16="http://schemas.microsoft.com/office/drawing/2014/main" id="{DE596E2F-CC72-41A7-8159-CDA308BC4F6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4" name="Line 7">
          <a:extLst>
            <a:ext uri="{FF2B5EF4-FFF2-40B4-BE49-F238E27FC236}">
              <a16:creationId xmlns:a16="http://schemas.microsoft.com/office/drawing/2014/main" id="{5F62D543-B139-4AAC-A495-DA2C26AC622C}"/>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5" name="Line 7">
          <a:extLst>
            <a:ext uri="{FF2B5EF4-FFF2-40B4-BE49-F238E27FC236}">
              <a16:creationId xmlns:a16="http://schemas.microsoft.com/office/drawing/2014/main" id="{4A8C3B69-E9B4-43AE-A245-D5DFEEC3D3E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56" name="Line 7">
          <a:extLst>
            <a:ext uri="{FF2B5EF4-FFF2-40B4-BE49-F238E27FC236}">
              <a16:creationId xmlns:a16="http://schemas.microsoft.com/office/drawing/2014/main" id="{3FFFCFF5-3BE5-465F-A9E9-4D568C9C2B68}"/>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7" name="Line 7">
          <a:extLst>
            <a:ext uri="{FF2B5EF4-FFF2-40B4-BE49-F238E27FC236}">
              <a16:creationId xmlns:a16="http://schemas.microsoft.com/office/drawing/2014/main" id="{686C8D33-4A3F-4471-B369-05217B02C7F2}"/>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8" name="Line 7">
          <a:extLst>
            <a:ext uri="{FF2B5EF4-FFF2-40B4-BE49-F238E27FC236}">
              <a16:creationId xmlns:a16="http://schemas.microsoft.com/office/drawing/2014/main" id="{6218FFE2-3BF4-4479-92B7-2106837ABADA}"/>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59" name="Line 7">
          <a:extLst>
            <a:ext uri="{FF2B5EF4-FFF2-40B4-BE49-F238E27FC236}">
              <a16:creationId xmlns:a16="http://schemas.microsoft.com/office/drawing/2014/main" id="{9A7B555E-8C3A-451F-8DFE-31A3D29AC08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60" name="Line 7">
          <a:extLst>
            <a:ext uri="{FF2B5EF4-FFF2-40B4-BE49-F238E27FC236}">
              <a16:creationId xmlns:a16="http://schemas.microsoft.com/office/drawing/2014/main" id="{EAB2CF74-86DA-4359-BF96-E967E360B887}"/>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61" name="Line 7">
          <a:extLst>
            <a:ext uri="{FF2B5EF4-FFF2-40B4-BE49-F238E27FC236}">
              <a16:creationId xmlns:a16="http://schemas.microsoft.com/office/drawing/2014/main" id="{34C68851-19B0-41FA-8DC4-167FCA2EE13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2" name="Line 7">
          <a:extLst>
            <a:ext uri="{FF2B5EF4-FFF2-40B4-BE49-F238E27FC236}">
              <a16:creationId xmlns:a16="http://schemas.microsoft.com/office/drawing/2014/main" id="{8445A673-C8F6-43E8-B60E-AAFD9A5B3CC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3" name="Line 7">
          <a:extLst>
            <a:ext uri="{FF2B5EF4-FFF2-40B4-BE49-F238E27FC236}">
              <a16:creationId xmlns:a16="http://schemas.microsoft.com/office/drawing/2014/main" id="{782E5DFE-B47C-45ED-9C61-FC3E8FE91C7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4" name="Line 7">
          <a:extLst>
            <a:ext uri="{FF2B5EF4-FFF2-40B4-BE49-F238E27FC236}">
              <a16:creationId xmlns:a16="http://schemas.microsoft.com/office/drawing/2014/main" id="{0A457173-6CBE-4AE2-B5F4-2A6C2ACD2F1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5" name="Line 7">
          <a:extLst>
            <a:ext uri="{FF2B5EF4-FFF2-40B4-BE49-F238E27FC236}">
              <a16:creationId xmlns:a16="http://schemas.microsoft.com/office/drawing/2014/main" id="{D3EB325F-687C-4CCF-9328-161F1D813145}"/>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6" name="Line 7">
          <a:extLst>
            <a:ext uri="{FF2B5EF4-FFF2-40B4-BE49-F238E27FC236}">
              <a16:creationId xmlns:a16="http://schemas.microsoft.com/office/drawing/2014/main" id="{4DC814FB-93DC-4F8E-B782-465B270F03F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7" name="Line 7">
          <a:extLst>
            <a:ext uri="{FF2B5EF4-FFF2-40B4-BE49-F238E27FC236}">
              <a16:creationId xmlns:a16="http://schemas.microsoft.com/office/drawing/2014/main" id="{6FFF118E-5E44-4B65-92A7-DD5BC49E206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68" name="Line 7">
          <a:extLst>
            <a:ext uri="{FF2B5EF4-FFF2-40B4-BE49-F238E27FC236}">
              <a16:creationId xmlns:a16="http://schemas.microsoft.com/office/drawing/2014/main" id="{A3EA2F54-5C74-497C-95DC-8C50281B98B4}"/>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69" name="Line 7">
          <a:extLst>
            <a:ext uri="{FF2B5EF4-FFF2-40B4-BE49-F238E27FC236}">
              <a16:creationId xmlns:a16="http://schemas.microsoft.com/office/drawing/2014/main" id="{B5C94EDA-F51D-47F0-9138-16D6B61A39A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0" name="Line 7">
          <a:extLst>
            <a:ext uri="{FF2B5EF4-FFF2-40B4-BE49-F238E27FC236}">
              <a16:creationId xmlns:a16="http://schemas.microsoft.com/office/drawing/2014/main" id="{EF70A6F8-FDC9-42B8-B344-DD84178C9CD5}"/>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71" name="Line 7">
          <a:extLst>
            <a:ext uri="{FF2B5EF4-FFF2-40B4-BE49-F238E27FC236}">
              <a16:creationId xmlns:a16="http://schemas.microsoft.com/office/drawing/2014/main" id="{268048E2-11BA-4079-8515-B0D829F94CAC}"/>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2" name="Line 7">
          <a:extLst>
            <a:ext uri="{FF2B5EF4-FFF2-40B4-BE49-F238E27FC236}">
              <a16:creationId xmlns:a16="http://schemas.microsoft.com/office/drawing/2014/main" id="{894E80B2-3A3F-4217-931D-C2B48C0E743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73" name="Line 7">
          <a:extLst>
            <a:ext uri="{FF2B5EF4-FFF2-40B4-BE49-F238E27FC236}">
              <a16:creationId xmlns:a16="http://schemas.microsoft.com/office/drawing/2014/main" id="{143F0B88-97ED-4668-A552-17C0AAB211EF}"/>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4" name="Line 7">
          <a:extLst>
            <a:ext uri="{FF2B5EF4-FFF2-40B4-BE49-F238E27FC236}">
              <a16:creationId xmlns:a16="http://schemas.microsoft.com/office/drawing/2014/main" id="{1FAAC6B4-0CEB-4839-98B2-0A88E184BC86}"/>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5" name="Line 7">
          <a:extLst>
            <a:ext uri="{FF2B5EF4-FFF2-40B4-BE49-F238E27FC236}">
              <a16:creationId xmlns:a16="http://schemas.microsoft.com/office/drawing/2014/main" id="{405A8E82-D3EC-49EE-A871-7C5851C87123}"/>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6" name="Line 7">
          <a:extLst>
            <a:ext uri="{FF2B5EF4-FFF2-40B4-BE49-F238E27FC236}">
              <a16:creationId xmlns:a16="http://schemas.microsoft.com/office/drawing/2014/main" id="{D2F7EABB-FBFE-4D45-B1E0-C222D0B4E7FE}"/>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77" name="Line 7">
          <a:extLst>
            <a:ext uri="{FF2B5EF4-FFF2-40B4-BE49-F238E27FC236}">
              <a16:creationId xmlns:a16="http://schemas.microsoft.com/office/drawing/2014/main" id="{A1DF425E-F197-4FCC-AA26-01BA4A5D666D}"/>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8" name="Line 7">
          <a:extLst>
            <a:ext uri="{FF2B5EF4-FFF2-40B4-BE49-F238E27FC236}">
              <a16:creationId xmlns:a16="http://schemas.microsoft.com/office/drawing/2014/main" id="{A917859A-46B3-4805-A82F-101507280FE1}"/>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6979" name="Line 7">
          <a:extLst>
            <a:ext uri="{FF2B5EF4-FFF2-40B4-BE49-F238E27FC236}">
              <a16:creationId xmlns:a16="http://schemas.microsoft.com/office/drawing/2014/main" id="{0471F7EF-83D3-40BB-9CDD-07311D176902}"/>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0" name="Line 7">
          <a:extLst>
            <a:ext uri="{FF2B5EF4-FFF2-40B4-BE49-F238E27FC236}">
              <a16:creationId xmlns:a16="http://schemas.microsoft.com/office/drawing/2014/main" id="{D770C345-441E-4849-8723-385B6402C63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1" name="Line 7">
          <a:extLst>
            <a:ext uri="{FF2B5EF4-FFF2-40B4-BE49-F238E27FC236}">
              <a16:creationId xmlns:a16="http://schemas.microsoft.com/office/drawing/2014/main" id="{348ECB38-67B8-4E7D-8EB6-BA9B43F546B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2" name="Line 7">
          <a:extLst>
            <a:ext uri="{FF2B5EF4-FFF2-40B4-BE49-F238E27FC236}">
              <a16:creationId xmlns:a16="http://schemas.microsoft.com/office/drawing/2014/main" id="{B4EA6F1F-1608-48A6-BB8D-A35A938D4D3D}"/>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3" name="Line 7">
          <a:extLst>
            <a:ext uri="{FF2B5EF4-FFF2-40B4-BE49-F238E27FC236}">
              <a16:creationId xmlns:a16="http://schemas.microsoft.com/office/drawing/2014/main" id="{4FB7CA6C-5A7B-4204-B33D-06F205F3DF82}"/>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6984" name="Line 7">
          <a:extLst>
            <a:ext uri="{FF2B5EF4-FFF2-40B4-BE49-F238E27FC236}">
              <a16:creationId xmlns:a16="http://schemas.microsoft.com/office/drawing/2014/main" id="{7102A717-2A82-4E2C-B4AA-E39880402A15}"/>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5" name="Line 7">
          <a:extLst>
            <a:ext uri="{FF2B5EF4-FFF2-40B4-BE49-F238E27FC236}">
              <a16:creationId xmlns:a16="http://schemas.microsoft.com/office/drawing/2014/main" id="{FFD5C9FF-BC3F-4A4B-8870-CDFC462E4B9B}"/>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6" name="Line 7">
          <a:extLst>
            <a:ext uri="{FF2B5EF4-FFF2-40B4-BE49-F238E27FC236}">
              <a16:creationId xmlns:a16="http://schemas.microsoft.com/office/drawing/2014/main" id="{A69A4B83-C781-41C8-A499-63730E0F674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7" name="Line 7">
          <a:extLst>
            <a:ext uri="{FF2B5EF4-FFF2-40B4-BE49-F238E27FC236}">
              <a16:creationId xmlns:a16="http://schemas.microsoft.com/office/drawing/2014/main" id="{172EA80D-23A8-45AE-89A5-316CF5F02AE1}"/>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8" name="Line 7">
          <a:extLst>
            <a:ext uri="{FF2B5EF4-FFF2-40B4-BE49-F238E27FC236}">
              <a16:creationId xmlns:a16="http://schemas.microsoft.com/office/drawing/2014/main" id="{DF18BEA0-4345-4DDE-A59F-C3D2E1C6BD5A}"/>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89" name="Line 7">
          <a:extLst>
            <a:ext uri="{FF2B5EF4-FFF2-40B4-BE49-F238E27FC236}">
              <a16:creationId xmlns:a16="http://schemas.microsoft.com/office/drawing/2014/main" id="{12066D7A-9EC5-43ED-B651-E53369A4BCEB}"/>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0" name="Line 7">
          <a:extLst>
            <a:ext uri="{FF2B5EF4-FFF2-40B4-BE49-F238E27FC236}">
              <a16:creationId xmlns:a16="http://schemas.microsoft.com/office/drawing/2014/main" id="{CED3F2CF-4D79-4073-81AF-92CA17AA2BE7}"/>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1" name="Line 7">
          <a:extLst>
            <a:ext uri="{FF2B5EF4-FFF2-40B4-BE49-F238E27FC236}">
              <a16:creationId xmlns:a16="http://schemas.microsoft.com/office/drawing/2014/main" id="{C0134E16-1DB2-4D59-A8EE-EBC7CC49BD5F}"/>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2" name="Line 7">
          <a:extLst>
            <a:ext uri="{FF2B5EF4-FFF2-40B4-BE49-F238E27FC236}">
              <a16:creationId xmlns:a16="http://schemas.microsoft.com/office/drawing/2014/main" id="{02C030B3-3E25-4C0F-9F24-8042152AD5E5}"/>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138</xdr:row>
      <xdr:rowOff>0</xdr:rowOff>
    </xdr:from>
    <xdr:to>
      <xdr:col>13</xdr:col>
      <xdr:colOff>323850</xdr:colOff>
      <xdr:row>138</xdr:row>
      <xdr:rowOff>0</xdr:rowOff>
    </xdr:to>
    <xdr:sp macro="" textlink="">
      <xdr:nvSpPr>
        <xdr:cNvPr id="6993" name="Line 7">
          <a:extLst>
            <a:ext uri="{FF2B5EF4-FFF2-40B4-BE49-F238E27FC236}">
              <a16:creationId xmlns:a16="http://schemas.microsoft.com/office/drawing/2014/main" id="{CB693EE3-807A-4D96-A45D-2FCDAE0E01B0}"/>
            </a:ext>
          </a:extLst>
        </xdr:cNvPr>
        <xdr:cNvSpPr>
          <a:spLocks noChangeShapeType="1"/>
        </xdr:cNvSpPr>
      </xdr:nvSpPr>
      <xdr:spPr bwMode="auto">
        <a:xfrm>
          <a:off x="6572250" y="6334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4" name="Line 7">
          <a:extLst>
            <a:ext uri="{FF2B5EF4-FFF2-40B4-BE49-F238E27FC236}">
              <a16:creationId xmlns:a16="http://schemas.microsoft.com/office/drawing/2014/main" id="{4F346C1B-AA64-4369-BDC2-AA1D2998F418}"/>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5" name="Line 7">
          <a:extLst>
            <a:ext uri="{FF2B5EF4-FFF2-40B4-BE49-F238E27FC236}">
              <a16:creationId xmlns:a16="http://schemas.microsoft.com/office/drawing/2014/main" id="{97A664C3-FE02-4A2C-99BF-A36DFED6F58B}"/>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6" name="Line 7">
          <a:extLst>
            <a:ext uri="{FF2B5EF4-FFF2-40B4-BE49-F238E27FC236}">
              <a16:creationId xmlns:a16="http://schemas.microsoft.com/office/drawing/2014/main" id="{1F34739D-0DCD-480B-8F95-059CACB84895}"/>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7" name="Line 7">
          <a:extLst>
            <a:ext uri="{FF2B5EF4-FFF2-40B4-BE49-F238E27FC236}">
              <a16:creationId xmlns:a16="http://schemas.microsoft.com/office/drawing/2014/main" id="{D795F52F-BBF4-4C8F-8F23-67664B09D11F}"/>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8" name="Line 7">
          <a:extLst>
            <a:ext uri="{FF2B5EF4-FFF2-40B4-BE49-F238E27FC236}">
              <a16:creationId xmlns:a16="http://schemas.microsoft.com/office/drawing/2014/main" id="{C01168BC-B9B8-466F-9C74-24034FE0088B}"/>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6999" name="Line 7">
          <a:extLst>
            <a:ext uri="{FF2B5EF4-FFF2-40B4-BE49-F238E27FC236}">
              <a16:creationId xmlns:a16="http://schemas.microsoft.com/office/drawing/2014/main" id="{69DDB87E-8861-4DDF-8D29-129EB76B080C}"/>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7000" name="Line 7">
          <a:extLst>
            <a:ext uri="{FF2B5EF4-FFF2-40B4-BE49-F238E27FC236}">
              <a16:creationId xmlns:a16="http://schemas.microsoft.com/office/drawing/2014/main" id="{CBEAF18C-2219-469B-BF8F-D68706232834}"/>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138</xdr:row>
      <xdr:rowOff>0</xdr:rowOff>
    </xdr:from>
    <xdr:to>
      <xdr:col>15</xdr:col>
      <xdr:colOff>323850</xdr:colOff>
      <xdr:row>138</xdr:row>
      <xdr:rowOff>0</xdr:rowOff>
    </xdr:to>
    <xdr:sp macro="" textlink="">
      <xdr:nvSpPr>
        <xdr:cNvPr id="7001" name="Line 7">
          <a:extLst>
            <a:ext uri="{FF2B5EF4-FFF2-40B4-BE49-F238E27FC236}">
              <a16:creationId xmlns:a16="http://schemas.microsoft.com/office/drawing/2014/main" id="{E9773303-6D9C-4FD3-A18B-CDF3C6BCBF0E}"/>
            </a:ext>
          </a:extLst>
        </xdr:cNvPr>
        <xdr:cNvSpPr>
          <a:spLocks noChangeShapeType="1"/>
        </xdr:cNvSpPr>
      </xdr:nvSpPr>
      <xdr:spPr bwMode="auto">
        <a:xfrm>
          <a:off x="6572250" y="682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2" name="Line 7">
          <a:extLst>
            <a:ext uri="{FF2B5EF4-FFF2-40B4-BE49-F238E27FC236}">
              <a16:creationId xmlns:a16="http://schemas.microsoft.com/office/drawing/2014/main" id="{1F798053-F7DE-45AD-B56A-794F323C1B98}"/>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3" name="Line 7">
          <a:extLst>
            <a:ext uri="{FF2B5EF4-FFF2-40B4-BE49-F238E27FC236}">
              <a16:creationId xmlns:a16="http://schemas.microsoft.com/office/drawing/2014/main" id="{AD627C8E-C840-4FE9-8B17-31FB8A02EF20}"/>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4" name="Line 7">
          <a:extLst>
            <a:ext uri="{FF2B5EF4-FFF2-40B4-BE49-F238E27FC236}">
              <a16:creationId xmlns:a16="http://schemas.microsoft.com/office/drawing/2014/main" id="{22AFAA4A-883D-45B0-89D9-FE9F2B9AB877}"/>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5" name="Line 7">
          <a:extLst>
            <a:ext uri="{FF2B5EF4-FFF2-40B4-BE49-F238E27FC236}">
              <a16:creationId xmlns:a16="http://schemas.microsoft.com/office/drawing/2014/main" id="{BD9C9B0B-4CF9-4084-B9AA-7253BE37AF9F}"/>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6" name="Line 7">
          <a:extLst>
            <a:ext uri="{FF2B5EF4-FFF2-40B4-BE49-F238E27FC236}">
              <a16:creationId xmlns:a16="http://schemas.microsoft.com/office/drawing/2014/main" id="{551245F0-6C2E-49A3-95FB-BCFB3D251C5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7" name="Line 7">
          <a:extLst>
            <a:ext uri="{FF2B5EF4-FFF2-40B4-BE49-F238E27FC236}">
              <a16:creationId xmlns:a16="http://schemas.microsoft.com/office/drawing/2014/main" id="{9AA35504-8398-41B1-85C6-CAC92706FAD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08" name="Line 7">
          <a:extLst>
            <a:ext uri="{FF2B5EF4-FFF2-40B4-BE49-F238E27FC236}">
              <a16:creationId xmlns:a16="http://schemas.microsoft.com/office/drawing/2014/main" id="{03BFDD52-8E97-4829-887F-E872A0EF005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09" name="Line 7">
          <a:extLst>
            <a:ext uri="{FF2B5EF4-FFF2-40B4-BE49-F238E27FC236}">
              <a16:creationId xmlns:a16="http://schemas.microsoft.com/office/drawing/2014/main" id="{7A5243BE-26C2-4BFA-A490-22CF91D87FE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0" name="Line 7">
          <a:extLst>
            <a:ext uri="{FF2B5EF4-FFF2-40B4-BE49-F238E27FC236}">
              <a16:creationId xmlns:a16="http://schemas.microsoft.com/office/drawing/2014/main" id="{917C9656-D3CA-4B25-938C-913AF062C4FB}"/>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1" name="Line 7">
          <a:extLst>
            <a:ext uri="{FF2B5EF4-FFF2-40B4-BE49-F238E27FC236}">
              <a16:creationId xmlns:a16="http://schemas.microsoft.com/office/drawing/2014/main" id="{DBCD74E1-552C-4000-B45C-278DEBD096F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2" name="Line 7">
          <a:extLst>
            <a:ext uri="{FF2B5EF4-FFF2-40B4-BE49-F238E27FC236}">
              <a16:creationId xmlns:a16="http://schemas.microsoft.com/office/drawing/2014/main" id="{965A261E-1FF6-4CD6-A252-A3CD1A5E1AF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3" name="Line 7">
          <a:extLst>
            <a:ext uri="{FF2B5EF4-FFF2-40B4-BE49-F238E27FC236}">
              <a16:creationId xmlns:a16="http://schemas.microsoft.com/office/drawing/2014/main" id="{D86BAD20-E744-42B8-BD54-518375EB7A4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4" name="Line 7">
          <a:extLst>
            <a:ext uri="{FF2B5EF4-FFF2-40B4-BE49-F238E27FC236}">
              <a16:creationId xmlns:a16="http://schemas.microsoft.com/office/drawing/2014/main" id="{75F97F4B-8C08-4F80-ADE3-7484D926D4D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5" name="Line 7">
          <a:extLst>
            <a:ext uri="{FF2B5EF4-FFF2-40B4-BE49-F238E27FC236}">
              <a16:creationId xmlns:a16="http://schemas.microsoft.com/office/drawing/2014/main" id="{A2137E46-A8E4-4526-8829-4ABBB512AC3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6" name="Line 7">
          <a:extLst>
            <a:ext uri="{FF2B5EF4-FFF2-40B4-BE49-F238E27FC236}">
              <a16:creationId xmlns:a16="http://schemas.microsoft.com/office/drawing/2014/main" id="{A4810900-1023-4845-8F86-E65C47C333A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7" name="Line 7">
          <a:extLst>
            <a:ext uri="{FF2B5EF4-FFF2-40B4-BE49-F238E27FC236}">
              <a16:creationId xmlns:a16="http://schemas.microsoft.com/office/drawing/2014/main" id="{C279B816-8BAE-4829-A88F-20CA6AEB42D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8" name="Line 7">
          <a:extLst>
            <a:ext uri="{FF2B5EF4-FFF2-40B4-BE49-F238E27FC236}">
              <a16:creationId xmlns:a16="http://schemas.microsoft.com/office/drawing/2014/main" id="{22781D2E-25B0-43AD-B37C-D68DD8FFCF7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19" name="Line 7">
          <a:extLst>
            <a:ext uri="{FF2B5EF4-FFF2-40B4-BE49-F238E27FC236}">
              <a16:creationId xmlns:a16="http://schemas.microsoft.com/office/drawing/2014/main" id="{3E5D1B67-D919-4BFF-8F42-A48F80CE1DB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0" name="Line 7">
          <a:extLst>
            <a:ext uri="{FF2B5EF4-FFF2-40B4-BE49-F238E27FC236}">
              <a16:creationId xmlns:a16="http://schemas.microsoft.com/office/drawing/2014/main" id="{A65B9DA1-D599-49CC-A5F7-276F27D1758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1" name="Line 7">
          <a:extLst>
            <a:ext uri="{FF2B5EF4-FFF2-40B4-BE49-F238E27FC236}">
              <a16:creationId xmlns:a16="http://schemas.microsoft.com/office/drawing/2014/main" id="{CABFEDE2-2834-469F-A379-290C5441721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2" name="Line 7">
          <a:extLst>
            <a:ext uri="{FF2B5EF4-FFF2-40B4-BE49-F238E27FC236}">
              <a16:creationId xmlns:a16="http://schemas.microsoft.com/office/drawing/2014/main" id="{A98C8262-4EC9-4593-B82B-40D678E7AE2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3" name="Line 7">
          <a:extLst>
            <a:ext uri="{FF2B5EF4-FFF2-40B4-BE49-F238E27FC236}">
              <a16:creationId xmlns:a16="http://schemas.microsoft.com/office/drawing/2014/main" id="{8E2DDBA1-F402-4D92-BDC4-25A73073E984}"/>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4" name="Line 7">
          <a:extLst>
            <a:ext uri="{FF2B5EF4-FFF2-40B4-BE49-F238E27FC236}">
              <a16:creationId xmlns:a16="http://schemas.microsoft.com/office/drawing/2014/main" id="{15DD6B05-AB2D-44B6-BF35-28CE6BA85B5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5" name="Line 7">
          <a:extLst>
            <a:ext uri="{FF2B5EF4-FFF2-40B4-BE49-F238E27FC236}">
              <a16:creationId xmlns:a16="http://schemas.microsoft.com/office/drawing/2014/main" id="{13B235E3-114F-4839-9662-68EE3E90C60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6" name="Line 7">
          <a:extLst>
            <a:ext uri="{FF2B5EF4-FFF2-40B4-BE49-F238E27FC236}">
              <a16:creationId xmlns:a16="http://schemas.microsoft.com/office/drawing/2014/main" id="{A51E7C19-71E5-4E50-B505-A5E4DBF127C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7" name="Line 7">
          <a:extLst>
            <a:ext uri="{FF2B5EF4-FFF2-40B4-BE49-F238E27FC236}">
              <a16:creationId xmlns:a16="http://schemas.microsoft.com/office/drawing/2014/main" id="{EEA204A0-C5E9-428A-A754-3ACDCFCA93E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8" name="Line 7">
          <a:extLst>
            <a:ext uri="{FF2B5EF4-FFF2-40B4-BE49-F238E27FC236}">
              <a16:creationId xmlns:a16="http://schemas.microsoft.com/office/drawing/2014/main" id="{E51620FB-A4DF-4592-B015-D4BE2D357FB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29" name="Line 7">
          <a:extLst>
            <a:ext uri="{FF2B5EF4-FFF2-40B4-BE49-F238E27FC236}">
              <a16:creationId xmlns:a16="http://schemas.microsoft.com/office/drawing/2014/main" id="{CF8D3C0E-2680-45B1-A1F3-C25F05BCFA76}"/>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0" name="Line 7">
          <a:extLst>
            <a:ext uri="{FF2B5EF4-FFF2-40B4-BE49-F238E27FC236}">
              <a16:creationId xmlns:a16="http://schemas.microsoft.com/office/drawing/2014/main" id="{0D0B2C37-56A0-4547-A253-EB706BA8DC6A}"/>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1" name="Line 7">
          <a:extLst>
            <a:ext uri="{FF2B5EF4-FFF2-40B4-BE49-F238E27FC236}">
              <a16:creationId xmlns:a16="http://schemas.microsoft.com/office/drawing/2014/main" id="{67EB1691-40BA-4FA6-B5C7-1E572F0B12E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2" name="Line 7">
          <a:extLst>
            <a:ext uri="{FF2B5EF4-FFF2-40B4-BE49-F238E27FC236}">
              <a16:creationId xmlns:a16="http://schemas.microsoft.com/office/drawing/2014/main" id="{5184649D-BA50-445A-8AB0-AB339C6C685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3" name="Line 7">
          <a:extLst>
            <a:ext uri="{FF2B5EF4-FFF2-40B4-BE49-F238E27FC236}">
              <a16:creationId xmlns:a16="http://schemas.microsoft.com/office/drawing/2014/main" id="{12212125-E692-42F6-B4B5-D0699A84DBC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4" name="Line 7">
          <a:extLst>
            <a:ext uri="{FF2B5EF4-FFF2-40B4-BE49-F238E27FC236}">
              <a16:creationId xmlns:a16="http://schemas.microsoft.com/office/drawing/2014/main" id="{E31D92A5-2B6A-4441-9FE3-6C805B03AE0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5" name="Line 7">
          <a:extLst>
            <a:ext uri="{FF2B5EF4-FFF2-40B4-BE49-F238E27FC236}">
              <a16:creationId xmlns:a16="http://schemas.microsoft.com/office/drawing/2014/main" id="{98E4AC87-2A6D-4120-A415-8F219A0696CD}"/>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6" name="Line 7">
          <a:extLst>
            <a:ext uri="{FF2B5EF4-FFF2-40B4-BE49-F238E27FC236}">
              <a16:creationId xmlns:a16="http://schemas.microsoft.com/office/drawing/2014/main" id="{9111A7C4-AE11-479D-BA0D-6D2CD2EE9623}"/>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7" name="Line 7">
          <a:extLst>
            <a:ext uri="{FF2B5EF4-FFF2-40B4-BE49-F238E27FC236}">
              <a16:creationId xmlns:a16="http://schemas.microsoft.com/office/drawing/2014/main" id="{BD2439EB-B2F2-4EA4-A1CB-85D790F8419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8" name="Line 7">
          <a:extLst>
            <a:ext uri="{FF2B5EF4-FFF2-40B4-BE49-F238E27FC236}">
              <a16:creationId xmlns:a16="http://schemas.microsoft.com/office/drawing/2014/main" id="{E13F2712-F1D5-4F38-9A74-19E6CB9151C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39" name="Line 7">
          <a:extLst>
            <a:ext uri="{FF2B5EF4-FFF2-40B4-BE49-F238E27FC236}">
              <a16:creationId xmlns:a16="http://schemas.microsoft.com/office/drawing/2014/main" id="{90086D25-C7F6-4475-AC3E-A7B03C5488C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0" name="Line 7">
          <a:extLst>
            <a:ext uri="{FF2B5EF4-FFF2-40B4-BE49-F238E27FC236}">
              <a16:creationId xmlns:a16="http://schemas.microsoft.com/office/drawing/2014/main" id="{EFBA014D-35E2-4782-A4CC-4AE5865B08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1" name="Line 7">
          <a:extLst>
            <a:ext uri="{FF2B5EF4-FFF2-40B4-BE49-F238E27FC236}">
              <a16:creationId xmlns:a16="http://schemas.microsoft.com/office/drawing/2014/main" id="{C3F00183-C9BD-4776-BED5-683FE2730F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2" name="Line 7">
          <a:extLst>
            <a:ext uri="{FF2B5EF4-FFF2-40B4-BE49-F238E27FC236}">
              <a16:creationId xmlns:a16="http://schemas.microsoft.com/office/drawing/2014/main" id="{EA2F93D4-F2A4-45CF-ABCA-89856C28E22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3" name="Line 7">
          <a:extLst>
            <a:ext uri="{FF2B5EF4-FFF2-40B4-BE49-F238E27FC236}">
              <a16:creationId xmlns:a16="http://schemas.microsoft.com/office/drawing/2014/main" id="{BDECB16A-5880-4AF2-BD52-C393E06F72A7}"/>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4" name="Line 7">
          <a:extLst>
            <a:ext uri="{FF2B5EF4-FFF2-40B4-BE49-F238E27FC236}">
              <a16:creationId xmlns:a16="http://schemas.microsoft.com/office/drawing/2014/main" id="{0782DEEF-A670-4CBB-A0AE-3ED3EAD01C0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5" name="Line 7">
          <a:extLst>
            <a:ext uri="{FF2B5EF4-FFF2-40B4-BE49-F238E27FC236}">
              <a16:creationId xmlns:a16="http://schemas.microsoft.com/office/drawing/2014/main" id="{391E04B4-8562-41C5-82DD-11CD252EB32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6" name="Line 7">
          <a:extLst>
            <a:ext uri="{FF2B5EF4-FFF2-40B4-BE49-F238E27FC236}">
              <a16:creationId xmlns:a16="http://schemas.microsoft.com/office/drawing/2014/main" id="{DB79F6D2-1F42-422A-AEEE-AADF3222A75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7" name="Line 7">
          <a:extLst>
            <a:ext uri="{FF2B5EF4-FFF2-40B4-BE49-F238E27FC236}">
              <a16:creationId xmlns:a16="http://schemas.microsoft.com/office/drawing/2014/main" id="{655E6AAD-29D6-4DDC-A574-9F2F2067BCD9}"/>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8" name="Line 7">
          <a:extLst>
            <a:ext uri="{FF2B5EF4-FFF2-40B4-BE49-F238E27FC236}">
              <a16:creationId xmlns:a16="http://schemas.microsoft.com/office/drawing/2014/main" id="{A6600DD1-A8D1-429B-BD4C-471873D4BD39}"/>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49" name="Line 7">
          <a:extLst>
            <a:ext uri="{FF2B5EF4-FFF2-40B4-BE49-F238E27FC236}">
              <a16:creationId xmlns:a16="http://schemas.microsoft.com/office/drawing/2014/main" id="{02632473-4E3E-43F3-9054-9FD9AFCDF033}"/>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050" name="Line 7">
          <a:extLst>
            <a:ext uri="{FF2B5EF4-FFF2-40B4-BE49-F238E27FC236}">
              <a16:creationId xmlns:a16="http://schemas.microsoft.com/office/drawing/2014/main" id="{5CE9504F-2F43-478E-9510-6CD7B21A397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1" name="Line 7">
          <a:extLst>
            <a:ext uri="{FF2B5EF4-FFF2-40B4-BE49-F238E27FC236}">
              <a16:creationId xmlns:a16="http://schemas.microsoft.com/office/drawing/2014/main" id="{7BF0AE4A-CFC6-4964-AF5A-6485ECE4FB8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2" name="Line 7">
          <a:extLst>
            <a:ext uri="{FF2B5EF4-FFF2-40B4-BE49-F238E27FC236}">
              <a16:creationId xmlns:a16="http://schemas.microsoft.com/office/drawing/2014/main" id="{8FC61E8E-86E1-4E1C-9906-E0F7071A3C8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3" name="Line 7">
          <a:extLst>
            <a:ext uri="{FF2B5EF4-FFF2-40B4-BE49-F238E27FC236}">
              <a16:creationId xmlns:a16="http://schemas.microsoft.com/office/drawing/2014/main" id="{3F229965-BFCC-4407-A97A-0D1F55DA825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4" name="Line 7">
          <a:extLst>
            <a:ext uri="{FF2B5EF4-FFF2-40B4-BE49-F238E27FC236}">
              <a16:creationId xmlns:a16="http://schemas.microsoft.com/office/drawing/2014/main" id="{657FF5AF-3767-496F-858A-1135D3E1557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5" name="Line 7">
          <a:extLst>
            <a:ext uri="{FF2B5EF4-FFF2-40B4-BE49-F238E27FC236}">
              <a16:creationId xmlns:a16="http://schemas.microsoft.com/office/drawing/2014/main" id="{D79AF41F-D3E1-4AFB-A98E-1A2E26BCDF0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6" name="Line 7">
          <a:extLst>
            <a:ext uri="{FF2B5EF4-FFF2-40B4-BE49-F238E27FC236}">
              <a16:creationId xmlns:a16="http://schemas.microsoft.com/office/drawing/2014/main" id="{44913EC5-4EA5-4C92-8FE3-B275162D5CE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7" name="Line 7">
          <a:extLst>
            <a:ext uri="{FF2B5EF4-FFF2-40B4-BE49-F238E27FC236}">
              <a16:creationId xmlns:a16="http://schemas.microsoft.com/office/drawing/2014/main" id="{52D18DA2-B0A3-4384-85F7-609A056F80B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8" name="Line 7">
          <a:extLst>
            <a:ext uri="{FF2B5EF4-FFF2-40B4-BE49-F238E27FC236}">
              <a16:creationId xmlns:a16="http://schemas.microsoft.com/office/drawing/2014/main" id="{A246A60D-C74B-44EE-81B7-A8CF37F9DAD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59" name="Line 7">
          <a:extLst>
            <a:ext uri="{FF2B5EF4-FFF2-40B4-BE49-F238E27FC236}">
              <a16:creationId xmlns:a16="http://schemas.microsoft.com/office/drawing/2014/main" id="{EBCC8366-D81B-422C-8027-364739CF9DE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0" name="Line 7">
          <a:extLst>
            <a:ext uri="{FF2B5EF4-FFF2-40B4-BE49-F238E27FC236}">
              <a16:creationId xmlns:a16="http://schemas.microsoft.com/office/drawing/2014/main" id="{92B3A029-6638-4A09-8CBB-6185035CC82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1" name="Line 7">
          <a:extLst>
            <a:ext uri="{FF2B5EF4-FFF2-40B4-BE49-F238E27FC236}">
              <a16:creationId xmlns:a16="http://schemas.microsoft.com/office/drawing/2014/main" id="{E578531D-8EE0-4626-A658-5546749AA1C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2" name="Line 7">
          <a:extLst>
            <a:ext uri="{FF2B5EF4-FFF2-40B4-BE49-F238E27FC236}">
              <a16:creationId xmlns:a16="http://schemas.microsoft.com/office/drawing/2014/main" id="{C6BB782D-5263-45DC-AA2A-7B32A0568AD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3" name="Line 7">
          <a:extLst>
            <a:ext uri="{FF2B5EF4-FFF2-40B4-BE49-F238E27FC236}">
              <a16:creationId xmlns:a16="http://schemas.microsoft.com/office/drawing/2014/main" id="{5471078A-FE6D-4FF4-9AB1-FD5A5D18E3E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4" name="Line 7">
          <a:extLst>
            <a:ext uri="{FF2B5EF4-FFF2-40B4-BE49-F238E27FC236}">
              <a16:creationId xmlns:a16="http://schemas.microsoft.com/office/drawing/2014/main" id="{726549D6-1928-4EDA-BA53-CC5272859F9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5" name="Line 7">
          <a:extLst>
            <a:ext uri="{FF2B5EF4-FFF2-40B4-BE49-F238E27FC236}">
              <a16:creationId xmlns:a16="http://schemas.microsoft.com/office/drawing/2014/main" id="{889C4EFF-CF3B-4604-8AA3-23C38C44E59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6" name="Line 7">
          <a:extLst>
            <a:ext uri="{FF2B5EF4-FFF2-40B4-BE49-F238E27FC236}">
              <a16:creationId xmlns:a16="http://schemas.microsoft.com/office/drawing/2014/main" id="{06D791CB-AADA-49C0-A816-34C5ABA004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7" name="Line 7">
          <a:extLst>
            <a:ext uri="{FF2B5EF4-FFF2-40B4-BE49-F238E27FC236}">
              <a16:creationId xmlns:a16="http://schemas.microsoft.com/office/drawing/2014/main" id="{C031BB22-6FAB-457C-B8CC-C306BBF1736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8" name="Line 7">
          <a:extLst>
            <a:ext uri="{FF2B5EF4-FFF2-40B4-BE49-F238E27FC236}">
              <a16:creationId xmlns:a16="http://schemas.microsoft.com/office/drawing/2014/main" id="{9550F4C7-B943-4D6D-BEFE-FB95B2F115A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69" name="Line 7">
          <a:extLst>
            <a:ext uri="{FF2B5EF4-FFF2-40B4-BE49-F238E27FC236}">
              <a16:creationId xmlns:a16="http://schemas.microsoft.com/office/drawing/2014/main" id="{49369152-0FC9-42A8-8100-24320AEC85B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0" name="Line 7">
          <a:extLst>
            <a:ext uri="{FF2B5EF4-FFF2-40B4-BE49-F238E27FC236}">
              <a16:creationId xmlns:a16="http://schemas.microsoft.com/office/drawing/2014/main" id="{B05551F1-563F-48B0-BE80-66C6FFEBAF6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1" name="Line 7">
          <a:extLst>
            <a:ext uri="{FF2B5EF4-FFF2-40B4-BE49-F238E27FC236}">
              <a16:creationId xmlns:a16="http://schemas.microsoft.com/office/drawing/2014/main" id="{CFB02F92-8473-4011-AAEC-DCAB8593B63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2" name="Line 7">
          <a:extLst>
            <a:ext uri="{FF2B5EF4-FFF2-40B4-BE49-F238E27FC236}">
              <a16:creationId xmlns:a16="http://schemas.microsoft.com/office/drawing/2014/main" id="{FDFD3369-B7C0-42F1-A95A-014B0A2B7CC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3" name="Line 7">
          <a:extLst>
            <a:ext uri="{FF2B5EF4-FFF2-40B4-BE49-F238E27FC236}">
              <a16:creationId xmlns:a16="http://schemas.microsoft.com/office/drawing/2014/main" id="{BD77B5BE-0997-4C76-B28F-A8F4272D20E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4" name="Line 7">
          <a:extLst>
            <a:ext uri="{FF2B5EF4-FFF2-40B4-BE49-F238E27FC236}">
              <a16:creationId xmlns:a16="http://schemas.microsoft.com/office/drawing/2014/main" id="{DDCF5FA7-6CDD-426B-8B70-25CE1F535D4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5" name="Line 7">
          <a:extLst>
            <a:ext uri="{FF2B5EF4-FFF2-40B4-BE49-F238E27FC236}">
              <a16:creationId xmlns:a16="http://schemas.microsoft.com/office/drawing/2014/main" id="{68228588-65B5-430A-A79D-9FB83F29FB3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6" name="Line 7">
          <a:extLst>
            <a:ext uri="{FF2B5EF4-FFF2-40B4-BE49-F238E27FC236}">
              <a16:creationId xmlns:a16="http://schemas.microsoft.com/office/drawing/2014/main" id="{14C4954F-B214-449F-AE89-50A34C14F06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7" name="Line 7">
          <a:extLst>
            <a:ext uri="{FF2B5EF4-FFF2-40B4-BE49-F238E27FC236}">
              <a16:creationId xmlns:a16="http://schemas.microsoft.com/office/drawing/2014/main" id="{0F966829-2B6A-4F1D-B627-6CFBBBA3B58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8" name="Line 7">
          <a:extLst>
            <a:ext uri="{FF2B5EF4-FFF2-40B4-BE49-F238E27FC236}">
              <a16:creationId xmlns:a16="http://schemas.microsoft.com/office/drawing/2014/main" id="{85B907F5-FE66-4A04-B0F0-BEB6B806CB8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79" name="Line 7">
          <a:extLst>
            <a:ext uri="{FF2B5EF4-FFF2-40B4-BE49-F238E27FC236}">
              <a16:creationId xmlns:a16="http://schemas.microsoft.com/office/drawing/2014/main" id="{AA736DAF-6DCE-4880-B51D-A26294D703B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0" name="Line 7">
          <a:extLst>
            <a:ext uri="{FF2B5EF4-FFF2-40B4-BE49-F238E27FC236}">
              <a16:creationId xmlns:a16="http://schemas.microsoft.com/office/drawing/2014/main" id="{2C2F1FBE-3D15-4211-8F37-73A47D0962D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1" name="Line 7">
          <a:extLst>
            <a:ext uri="{FF2B5EF4-FFF2-40B4-BE49-F238E27FC236}">
              <a16:creationId xmlns:a16="http://schemas.microsoft.com/office/drawing/2014/main" id="{8F117CD6-6E11-4D0A-A2E5-2AA76B3C091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2" name="Line 7">
          <a:extLst>
            <a:ext uri="{FF2B5EF4-FFF2-40B4-BE49-F238E27FC236}">
              <a16:creationId xmlns:a16="http://schemas.microsoft.com/office/drawing/2014/main" id="{4157B4DD-44CC-4BCF-8112-CE70E8966A8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3" name="Line 7">
          <a:extLst>
            <a:ext uri="{FF2B5EF4-FFF2-40B4-BE49-F238E27FC236}">
              <a16:creationId xmlns:a16="http://schemas.microsoft.com/office/drawing/2014/main" id="{0B4F5FF1-9258-4C70-A5C1-934B43FF98F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4" name="Line 7">
          <a:extLst>
            <a:ext uri="{FF2B5EF4-FFF2-40B4-BE49-F238E27FC236}">
              <a16:creationId xmlns:a16="http://schemas.microsoft.com/office/drawing/2014/main" id="{79F7D9E1-58DF-403D-BFE8-4FB07F7E171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5" name="Line 7">
          <a:extLst>
            <a:ext uri="{FF2B5EF4-FFF2-40B4-BE49-F238E27FC236}">
              <a16:creationId xmlns:a16="http://schemas.microsoft.com/office/drawing/2014/main" id="{6C47AD9E-9A51-46D4-B56B-1EBD5620F2B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6" name="Line 7">
          <a:extLst>
            <a:ext uri="{FF2B5EF4-FFF2-40B4-BE49-F238E27FC236}">
              <a16:creationId xmlns:a16="http://schemas.microsoft.com/office/drawing/2014/main" id="{60A22925-3177-495F-9A49-D1FC3A9DD33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7" name="Line 7">
          <a:extLst>
            <a:ext uri="{FF2B5EF4-FFF2-40B4-BE49-F238E27FC236}">
              <a16:creationId xmlns:a16="http://schemas.microsoft.com/office/drawing/2014/main" id="{BEEB6F77-E681-4ACB-898C-478FD7988D3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8" name="Line 7">
          <a:extLst>
            <a:ext uri="{FF2B5EF4-FFF2-40B4-BE49-F238E27FC236}">
              <a16:creationId xmlns:a16="http://schemas.microsoft.com/office/drawing/2014/main" id="{06864700-B6B5-4579-A998-F27089147FE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89" name="Line 7">
          <a:extLst>
            <a:ext uri="{FF2B5EF4-FFF2-40B4-BE49-F238E27FC236}">
              <a16:creationId xmlns:a16="http://schemas.microsoft.com/office/drawing/2014/main" id="{70FBAF64-AF69-4D60-B970-BE5093DE2F3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0" name="Line 7">
          <a:extLst>
            <a:ext uri="{FF2B5EF4-FFF2-40B4-BE49-F238E27FC236}">
              <a16:creationId xmlns:a16="http://schemas.microsoft.com/office/drawing/2014/main" id="{825E8854-7DBE-465C-B251-562A6462BBA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1" name="Line 7">
          <a:extLst>
            <a:ext uri="{FF2B5EF4-FFF2-40B4-BE49-F238E27FC236}">
              <a16:creationId xmlns:a16="http://schemas.microsoft.com/office/drawing/2014/main" id="{28EF6D0A-D195-4CDA-9141-2DA132E1026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092" name="Line 7">
          <a:extLst>
            <a:ext uri="{FF2B5EF4-FFF2-40B4-BE49-F238E27FC236}">
              <a16:creationId xmlns:a16="http://schemas.microsoft.com/office/drawing/2014/main" id="{C9A55758-91E7-4120-BF41-A8357172E80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93" name="Line 7">
          <a:extLst>
            <a:ext uri="{FF2B5EF4-FFF2-40B4-BE49-F238E27FC236}">
              <a16:creationId xmlns:a16="http://schemas.microsoft.com/office/drawing/2014/main" id="{93273EB6-6ADA-4B2A-8A62-5CFEF35DB78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094" name="Line 7">
          <a:extLst>
            <a:ext uri="{FF2B5EF4-FFF2-40B4-BE49-F238E27FC236}">
              <a16:creationId xmlns:a16="http://schemas.microsoft.com/office/drawing/2014/main" id="{C736B670-F524-4C68-AD2C-14E9D4762F20}"/>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5" name="Line 7">
          <a:extLst>
            <a:ext uri="{FF2B5EF4-FFF2-40B4-BE49-F238E27FC236}">
              <a16:creationId xmlns:a16="http://schemas.microsoft.com/office/drawing/2014/main" id="{958A2446-2471-4D32-9611-FB002EC318A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6" name="Line 7">
          <a:extLst>
            <a:ext uri="{FF2B5EF4-FFF2-40B4-BE49-F238E27FC236}">
              <a16:creationId xmlns:a16="http://schemas.microsoft.com/office/drawing/2014/main" id="{DB1EBDD7-244C-4554-AF12-BF29244030D6}"/>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7" name="Line 7">
          <a:extLst>
            <a:ext uri="{FF2B5EF4-FFF2-40B4-BE49-F238E27FC236}">
              <a16:creationId xmlns:a16="http://schemas.microsoft.com/office/drawing/2014/main" id="{016564D2-02B2-4FEF-936F-6384DFE37E8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8" name="Line 7">
          <a:extLst>
            <a:ext uri="{FF2B5EF4-FFF2-40B4-BE49-F238E27FC236}">
              <a16:creationId xmlns:a16="http://schemas.microsoft.com/office/drawing/2014/main" id="{2BFF9EB3-313D-4F6B-BFDD-D5382631804A}"/>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099" name="Line 7">
          <a:extLst>
            <a:ext uri="{FF2B5EF4-FFF2-40B4-BE49-F238E27FC236}">
              <a16:creationId xmlns:a16="http://schemas.microsoft.com/office/drawing/2014/main" id="{D115049B-634F-443D-B381-AF2AE078B7A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0" name="Line 7">
          <a:extLst>
            <a:ext uri="{FF2B5EF4-FFF2-40B4-BE49-F238E27FC236}">
              <a16:creationId xmlns:a16="http://schemas.microsoft.com/office/drawing/2014/main" id="{4EBEF8A8-746C-4EBE-87CB-319FA780D3F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1" name="Line 7">
          <a:extLst>
            <a:ext uri="{FF2B5EF4-FFF2-40B4-BE49-F238E27FC236}">
              <a16:creationId xmlns:a16="http://schemas.microsoft.com/office/drawing/2014/main" id="{C977A609-6BFC-489E-B6CF-3609B41E0D7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2" name="Line 7">
          <a:extLst>
            <a:ext uri="{FF2B5EF4-FFF2-40B4-BE49-F238E27FC236}">
              <a16:creationId xmlns:a16="http://schemas.microsoft.com/office/drawing/2014/main" id="{D45CF386-851E-492F-8D6E-B780A21E631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3" name="Line 7">
          <a:extLst>
            <a:ext uri="{FF2B5EF4-FFF2-40B4-BE49-F238E27FC236}">
              <a16:creationId xmlns:a16="http://schemas.microsoft.com/office/drawing/2014/main" id="{515EDE29-6224-4C6B-8C3C-3AF86E230B6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04" name="Line 7">
          <a:extLst>
            <a:ext uri="{FF2B5EF4-FFF2-40B4-BE49-F238E27FC236}">
              <a16:creationId xmlns:a16="http://schemas.microsoft.com/office/drawing/2014/main" id="{1DBDD15D-7B88-4C82-80C1-DF64EC0F804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5" name="Line 7">
          <a:extLst>
            <a:ext uri="{FF2B5EF4-FFF2-40B4-BE49-F238E27FC236}">
              <a16:creationId xmlns:a16="http://schemas.microsoft.com/office/drawing/2014/main" id="{1A7561AF-5046-47C2-8497-F7083D8B085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6" name="Line 7">
          <a:extLst>
            <a:ext uri="{FF2B5EF4-FFF2-40B4-BE49-F238E27FC236}">
              <a16:creationId xmlns:a16="http://schemas.microsoft.com/office/drawing/2014/main" id="{886F40DC-F593-4820-AC78-D9AD72AE9D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7" name="Line 7">
          <a:extLst>
            <a:ext uri="{FF2B5EF4-FFF2-40B4-BE49-F238E27FC236}">
              <a16:creationId xmlns:a16="http://schemas.microsoft.com/office/drawing/2014/main" id="{D1BCA085-BCB8-4BF5-A279-C0B468EDF26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8" name="Line 7">
          <a:extLst>
            <a:ext uri="{FF2B5EF4-FFF2-40B4-BE49-F238E27FC236}">
              <a16:creationId xmlns:a16="http://schemas.microsoft.com/office/drawing/2014/main" id="{6F9387DC-A3A5-433A-BF44-3ECBC6DE77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09" name="Line 7">
          <a:extLst>
            <a:ext uri="{FF2B5EF4-FFF2-40B4-BE49-F238E27FC236}">
              <a16:creationId xmlns:a16="http://schemas.microsoft.com/office/drawing/2014/main" id="{10D59BA0-280A-4867-9480-03B6EFFFB78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0" name="Line 7">
          <a:extLst>
            <a:ext uri="{FF2B5EF4-FFF2-40B4-BE49-F238E27FC236}">
              <a16:creationId xmlns:a16="http://schemas.microsoft.com/office/drawing/2014/main" id="{ED3A374E-ACEF-4095-8D07-533387CAC37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1" name="Line 7">
          <a:extLst>
            <a:ext uri="{FF2B5EF4-FFF2-40B4-BE49-F238E27FC236}">
              <a16:creationId xmlns:a16="http://schemas.microsoft.com/office/drawing/2014/main" id="{ABA146AC-41FB-4F85-BC76-4D8F6432F60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2" name="Line 7">
          <a:extLst>
            <a:ext uri="{FF2B5EF4-FFF2-40B4-BE49-F238E27FC236}">
              <a16:creationId xmlns:a16="http://schemas.microsoft.com/office/drawing/2014/main" id="{918325E0-F7AC-4DBE-AD20-04B88E7C238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3" name="Line 7">
          <a:extLst>
            <a:ext uri="{FF2B5EF4-FFF2-40B4-BE49-F238E27FC236}">
              <a16:creationId xmlns:a16="http://schemas.microsoft.com/office/drawing/2014/main" id="{70B99D37-0363-4196-93D7-91E47317E48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4" name="Line 7">
          <a:extLst>
            <a:ext uri="{FF2B5EF4-FFF2-40B4-BE49-F238E27FC236}">
              <a16:creationId xmlns:a16="http://schemas.microsoft.com/office/drawing/2014/main" id="{F24E30A8-E060-431E-A909-5D821A53CF2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5" name="Line 7">
          <a:extLst>
            <a:ext uri="{FF2B5EF4-FFF2-40B4-BE49-F238E27FC236}">
              <a16:creationId xmlns:a16="http://schemas.microsoft.com/office/drawing/2014/main" id="{5CBCBF31-8543-4716-9DEA-0394155C4DE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6" name="Line 7">
          <a:extLst>
            <a:ext uri="{FF2B5EF4-FFF2-40B4-BE49-F238E27FC236}">
              <a16:creationId xmlns:a16="http://schemas.microsoft.com/office/drawing/2014/main" id="{105082B4-FFA0-459A-AC97-B5C2F7776D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7" name="Line 7">
          <a:extLst>
            <a:ext uri="{FF2B5EF4-FFF2-40B4-BE49-F238E27FC236}">
              <a16:creationId xmlns:a16="http://schemas.microsoft.com/office/drawing/2014/main" id="{67483BC2-A3E4-4EDE-BE8A-862C35193E1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8" name="Line 7">
          <a:extLst>
            <a:ext uri="{FF2B5EF4-FFF2-40B4-BE49-F238E27FC236}">
              <a16:creationId xmlns:a16="http://schemas.microsoft.com/office/drawing/2014/main" id="{DA5BA75F-0104-4E34-A641-48FF02D659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19" name="Line 7">
          <a:extLst>
            <a:ext uri="{FF2B5EF4-FFF2-40B4-BE49-F238E27FC236}">
              <a16:creationId xmlns:a16="http://schemas.microsoft.com/office/drawing/2014/main" id="{06911E5A-2A98-46E8-AA09-62D243C6E07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0" name="Line 7">
          <a:extLst>
            <a:ext uri="{FF2B5EF4-FFF2-40B4-BE49-F238E27FC236}">
              <a16:creationId xmlns:a16="http://schemas.microsoft.com/office/drawing/2014/main" id="{7912988B-96F2-456C-8BE6-3AC11BBEE26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1" name="Line 7">
          <a:extLst>
            <a:ext uri="{FF2B5EF4-FFF2-40B4-BE49-F238E27FC236}">
              <a16:creationId xmlns:a16="http://schemas.microsoft.com/office/drawing/2014/main" id="{FBA5A9D4-E681-4729-899B-173AF96FE88A}"/>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2" name="Line 7">
          <a:extLst>
            <a:ext uri="{FF2B5EF4-FFF2-40B4-BE49-F238E27FC236}">
              <a16:creationId xmlns:a16="http://schemas.microsoft.com/office/drawing/2014/main" id="{17B3C2BB-B83D-4A29-A3DB-27B1D71422E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3" name="Line 7">
          <a:extLst>
            <a:ext uri="{FF2B5EF4-FFF2-40B4-BE49-F238E27FC236}">
              <a16:creationId xmlns:a16="http://schemas.microsoft.com/office/drawing/2014/main" id="{F3F1F053-E5F5-428B-8293-7B3D09C98D0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4" name="Line 7">
          <a:extLst>
            <a:ext uri="{FF2B5EF4-FFF2-40B4-BE49-F238E27FC236}">
              <a16:creationId xmlns:a16="http://schemas.microsoft.com/office/drawing/2014/main" id="{97D0CB00-A1A2-4A2E-9E15-F3B83A8A60B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25" name="Line 7">
          <a:extLst>
            <a:ext uri="{FF2B5EF4-FFF2-40B4-BE49-F238E27FC236}">
              <a16:creationId xmlns:a16="http://schemas.microsoft.com/office/drawing/2014/main" id="{05966CD8-26F5-4740-BD81-95B534B3493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6" name="Line 7">
          <a:extLst>
            <a:ext uri="{FF2B5EF4-FFF2-40B4-BE49-F238E27FC236}">
              <a16:creationId xmlns:a16="http://schemas.microsoft.com/office/drawing/2014/main" id="{2E8A745C-F2C5-4A89-8D62-6174045FCE7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7" name="Line 7">
          <a:extLst>
            <a:ext uri="{FF2B5EF4-FFF2-40B4-BE49-F238E27FC236}">
              <a16:creationId xmlns:a16="http://schemas.microsoft.com/office/drawing/2014/main" id="{22ED1376-444B-46AA-8A4C-8372BDD7E214}"/>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8" name="Line 7">
          <a:extLst>
            <a:ext uri="{FF2B5EF4-FFF2-40B4-BE49-F238E27FC236}">
              <a16:creationId xmlns:a16="http://schemas.microsoft.com/office/drawing/2014/main" id="{D3B65346-1EB9-4D54-B5D7-E38EF691D425}"/>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29" name="Line 7">
          <a:extLst>
            <a:ext uri="{FF2B5EF4-FFF2-40B4-BE49-F238E27FC236}">
              <a16:creationId xmlns:a16="http://schemas.microsoft.com/office/drawing/2014/main" id="{45F51733-0D3C-4DD5-8426-1064DF17D8E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0" name="Line 7">
          <a:extLst>
            <a:ext uri="{FF2B5EF4-FFF2-40B4-BE49-F238E27FC236}">
              <a16:creationId xmlns:a16="http://schemas.microsoft.com/office/drawing/2014/main" id="{B1CF81C4-9EE5-4F23-8EB7-FFFFC58D8023}"/>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1" name="Line 7">
          <a:extLst>
            <a:ext uri="{FF2B5EF4-FFF2-40B4-BE49-F238E27FC236}">
              <a16:creationId xmlns:a16="http://schemas.microsoft.com/office/drawing/2014/main" id="{85D7095C-A25C-4E6E-88BE-607B17C7DE5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2" name="Line 7">
          <a:extLst>
            <a:ext uri="{FF2B5EF4-FFF2-40B4-BE49-F238E27FC236}">
              <a16:creationId xmlns:a16="http://schemas.microsoft.com/office/drawing/2014/main" id="{026F2ABD-AD97-4E5A-944D-5EB8C8FCAAE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3" name="Line 7">
          <a:extLst>
            <a:ext uri="{FF2B5EF4-FFF2-40B4-BE49-F238E27FC236}">
              <a16:creationId xmlns:a16="http://schemas.microsoft.com/office/drawing/2014/main" id="{EBE8524B-79F3-4533-872B-6F1AB23DFED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4" name="Line 7">
          <a:extLst>
            <a:ext uri="{FF2B5EF4-FFF2-40B4-BE49-F238E27FC236}">
              <a16:creationId xmlns:a16="http://schemas.microsoft.com/office/drawing/2014/main" id="{0844CD14-8643-41FF-A933-B7A38C44BCA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5" name="Line 7">
          <a:extLst>
            <a:ext uri="{FF2B5EF4-FFF2-40B4-BE49-F238E27FC236}">
              <a16:creationId xmlns:a16="http://schemas.microsoft.com/office/drawing/2014/main" id="{2CBC3B3F-FADB-48A3-9C2C-3CE9560C89A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6" name="Line 7">
          <a:extLst>
            <a:ext uri="{FF2B5EF4-FFF2-40B4-BE49-F238E27FC236}">
              <a16:creationId xmlns:a16="http://schemas.microsoft.com/office/drawing/2014/main" id="{CF916755-0916-4CDC-B2C8-4AF5F268B785}"/>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7" name="Line 7">
          <a:extLst>
            <a:ext uri="{FF2B5EF4-FFF2-40B4-BE49-F238E27FC236}">
              <a16:creationId xmlns:a16="http://schemas.microsoft.com/office/drawing/2014/main" id="{65E6292A-C2CA-4C51-B3AF-0B086BD84359}"/>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8" name="Line 7">
          <a:extLst>
            <a:ext uri="{FF2B5EF4-FFF2-40B4-BE49-F238E27FC236}">
              <a16:creationId xmlns:a16="http://schemas.microsoft.com/office/drawing/2014/main" id="{DF0AE4D7-A3F7-4FC4-8D61-7286CD98FCA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39" name="Line 7">
          <a:extLst>
            <a:ext uri="{FF2B5EF4-FFF2-40B4-BE49-F238E27FC236}">
              <a16:creationId xmlns:a16="http://schemas.microsoft.com/office/drawing/2014/main" id="{89B8EFBF-5162-4D0A-8FE6-6254A31A6BF4}"/>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0" name="Line 7">
          <a:extLst>
            <a:ext uri="{FF2B5EF4-FFF2-40B4-BE49-F238E27FC236}">
              <a16:creationId xmlns:a16="http://schemas.microsoft.com/office/drawing/2014/main" id="{8B7B8AD2-9DCA-46CC-A321-31A139387CE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1" name="Line 7">
          <a:extLst>
            <a:ext uri="{FF2B5EF4-FFF2-40B4-BE49-F238E27FC236}">
              <a16:creationId xmlns:a16="http://schemas.microsoft.com/office/drawing/2014/main" id="{358076B9-8944-4FDB-BB43-AE9C43A778C6}"/>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2" name="Line 7">
          <a:extLst>
            <a:ext uri="{FF2B5EF4-FFF2-40B4-BE49-F238E27FC236}">
              <a16:creationId xmlns:a16="http://schemas.microsoft.com/office/drawing/2014/main" id="{109317FB-3C9A-442D-88C6-2388A0A2285B}"/>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3" name="Line 7">
          <a:extLst>
            <a:ext uri="{FF2B5EF4-FFF2-40B4-BE49-F238E27FC236}">
              <a16:creationId xmlns:a16="http://schemas.microsoft.com/office/drawing/2014/main" id="{FB54B38B-D06C-4891-97F9-A33B48B39028}"/>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4" name="Line 7">
          <a:extLst>
            <a:ext uri="{FF2B5EF4-FFF2-40B4-BE49-F238E27FC236}">
              <a16:creationId xmlns:a16="http://schemas.microsoft.com/office/drawing/2014/main" id="{D11DED74-4934-4850-9B69-E31648CFF98E}"/>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5" name="Line 7">
          <a:extLst>
            <a:ext uri="{FF2B5EF4-FFF2-40B4-BE49-F238E27FC236}">
              <a16:creationId xmlns:a16="http://schemas.microsoft.com/office/drawing/2014/main" id="{452A37AF-8E57-4589-B97B-C54AED573A33}"/>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146" name="Line 7">
          <a:extLst>
            <a:ext uri="{FF2B5EF4-FFF2-40B4-BE49-F238E27FC236}">
              <a16:creationId xmlns:a16="http://schemas.microsoft.com/office/drawing/2014/main" id="{C524F4CB-F078-4661-8528-1C1F32E6B151}"/>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7" name="Line 7">
          <a:extLst>
            <a:ext uri="{FF2B5EF4-FFF2-40B4-BE49-F238E27FC236}">
              <a16:creationId xmlns:a16="http://schemas.microsoft.com/office/drawing/2014/main" id="{42BCBF09-8358-4541-A111-B47256F60C7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8" name="Line 7">
          <a:extLst>
            <a:ext uri="{FF2B5EF4-FFF2-40B4-BE49-F238E27FC236}">
              <a16:creationId xmlns:a16="http://schemas.microsoft.com/office/drawing/2014/main" id="{2145CD17-9302-455D-8780-AA7CE438392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49" name="Line 7">
          <a:extLst>
            <a:ext uri="{FF2B5EF4-FFF2-40B4-BE49-F238E27FC236}">
              <a16:creationId xmlns:a16="http://schemas.microsoft.com/office/drawing/2014/main" id="{DA0B60E9-D45C-412D-B173-B88EFA7444F8}"/>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0" name="Line 7">
          <a:extLst>
            <a:ext uri="{FF2B5EF4-FFF2-40B4-BE49-F238E27FC236}">
              <a16:creationId xmlns:a16="http://schemas.microsoft.com/office/drawing/2014/main" id="{939D3530-AD7D-4438-9918-BA3BBE23568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1" name="Line 7">
          <a:extLst>
            <a:ext uri="{FF2B5EF4-FFF2-40B4-BE49-F238E27FC236}">
              <a16:creationId xmlns:a16="http://schemas.microsoft.com/office/drawing/2014/main" id="{3BA4B67D-F60D-47A1-B76A-2FEC54887AE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2" name="Line 7">
          <a:extLst>
            <a:ext uri="{FF2B5EF4-FFF2-40B4-BE49-F238E27FC236}">
              <a16:creationId xmlns:a16="http://schemas.microsoft.com/office/drawing/2014/main" id="{4E7CBA0E-CE2A-4501-AFD4-C42796F66AD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3" name="Line 7">
          <a:extLst>
            <a:ext uri="{FF2B5EF4-FFF2-40B4-BE49-F238E27FC236}">
              <a16:creationId xmlns:a16="http://schemas.microsoft.com/office/drawing/2014/main" id="{E9C6EAB4-26D7-439C-85CB-79CA77AD5A4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4" name="Line 7">
          <a:extLst>
            <a:ext uri="{FF2B5EF4-FFF2-40B4-BE49-F238E27FC236}">
              <a16:creationId xmlns:a16="http://schemas.microsoft.com/office/drawing/2014/main" id="{4134847D-9C74-41A3-B80C-3DE6EEFE6DB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5" name="Line 7">
          <a:extLst>
            <a:ext uri="{FF2B5EF4-FFF2-40B4-BE49-F238E27FC236}">
              <a16:creationId xmlns:a16="http://schemas.microsoft.com/office/drawing/2014/main" id="{B1FEE81F-5285-4333-8B3B-FAAE44EEEBB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6" name="Line 7">
          <a:extLst>
            <a:ext uri="{FF2B5EF4-FFF2-40B4-BE49-F238E27FC236}">
              <a16:creationId xmlns:a16="http://schemas.microsoft.com/office/drawing/2014/main" id="{5BC3BD47-AD35-4E27-9893-14E7E1ED1FD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7" name="Line 7">
          <a:extLst>
            <a:ext uri="{FF2B5EF4-FFF2-40B4-BE49-F238E27FC236}">
              <a16:creationId xmlns:a16="http://schemas.microsoft.com/office/drawing/2014/main" id="{EA9727DF-1E35-48BD-9B7F-3BD4EC819DB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8" name="Line 7">
          <a:extLst>
            <a:ext uri="{FF2B5EF4-FFF2-40B4-BE49-F238E27FC236}">
              <a16:creationId xmlns:a16="http://schemas.microsoft.com/office/drawing/2014/main" id="{538FBF82-B957-4B01-9B73-EF59A903352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59" name="Line 7">
          <a:extLst>
            <a:ext uri="{FF2B5EF4-FFF2-40B4-BE49-F238E27FC236}">
              <a16:creationId xmlns:a16="http://schemas.microsoft.com/office/drawing/2014/main" id="{EA9C7BD3-A678-4833-922F-CB1B1B9E04F8}"/>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0" name="Line 7">
          <a:extLst>
            <a:ext uri="{FF2B5EF4-FFF2-40B4-BE49-F238E27FC236}">
              <a16:creationId xmlns:a16="http://schemas.microsoft.com/office/drawing/2014/main" id="{00173FD3-3786-44FD-B55E-6ADB8B631DCF}"/>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1" name="Line 7">
          <a:extLst>
            <a:ext uri="{FF2B5EF4-FFF2-40B4-BE49-F238E27FC236}">
              <a16:creationId xmlns:a16="http://schemas.microsoft.com/office/drawing/2014/main" id="{89D7C211-8D81-4CBF-AF3B-3F95C1FD719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2" name="Line 7">
          <a:extLst>
            <a:ext uri="{FF2B5EF4-FFF2-40B4-BE49-F238E27FC236}">
              <a16:creationId xmlns:a16="http://schemas.microsoft.com/office/drawing/2014/main" id="{605BDDD9-503F-4DF6-B83A-882D3651053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3" name="Line 7">
          <a:extLst>
            <a:ext uri="{FF2B5EF4-FFF2-40B4-BE49-F238E27FC236}">
              <a16:creationId xmlns:a16="http://schemas.microsoft.com/office/drawing/2014/main" id="{2E6CA185-FEF2-4CFE-BFEB-D9DC4CD9199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4" name="Line 7">
          <a:extLst>
            <a:ext uri="{FF2B5EF4-FFF2-40B4-BE49-F238E27FC236}">
              <a16:creationId xmlns:a16="http://schemas.microsoft.com/office/drawing/2014/main" id="{A9CAFD97-A53A-4960-9C57-404BE5531194}"/>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5" name="Line 7">
          <a:extLst>
            <a:ext uri="{FF2B5EF4-FFF2-40B4-BE49-F238E27FC236}">
              <a16:creationId xmlns:a16="http://schemas.microsoft.com/office/drawing/2014/main" id="{AF6A9D54-A4C6-4EBA-8F24-2FCE96B2B9B7}"/>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6" name="Line 7">
          <a:extLst>
            <a:ext uri="{FF2B5EF4-FFF2-40B4-BE49-F238E27FC236}">
              <a16:creationId xmlns:a16="http://schemas.microsoft.com/office/drawing/2014/main" id="{56FC12B3-4036-4DE7-A0C7-50720072C925}"/>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167" name="Line 7">
          <a:extLst>
            <a:ext uri="{FF2B5EF4-FFF2-40B4-BE49-F238E27FC236}">
              <a16:creationId xmlns:a16="http://schemas.microsoft.com/office/drawing/2014/main" id="{EE9A407C-2F9A-40F8-960F-456170F8BC89}"/>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68" name="Line 7">
          <a:extLst>
            <a:ext uri="{FF2B5EF4-FFF2-40B4-BE49-F238E27FC236}">
              <a16:creationId xmlns:a16="http://schemas.microsoft.com/office/drawing/2014/main" id="{13934F6F-3F5F-4F6B-92E3-18554731101C}"/>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69" name="Line 7">
          <a:extLst>
            <a:ext uri="{FF2B5EF4-FFF2-40B4-BE49-F238E27FC236}">
              <a16:creationId xmlns:a16="http://schemas.microsoft.com/office/drawing/2014/main" id="{F26DE969-CB78-46C8-8F5A-993DA6D436D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0" name="Line 7">
          <a:extLst>
            <a:ext uri="{FF2B5EF4-FFF2-40B4-BE49-F238E27FC236}">
              <a16:creationId xmlns:a16="http://schemas.microsoft.com/office/drawing/2014/main" id="{C6B95E96-4309-43CF-970D-C6894C69221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1" name="Line 7">
          <a:extLst>
            <a:ext uri="{FF2B5EF4-FFF2-40B4-BE49-F238E27FC236}">
              <a16:creationId xmlns:a16="http://schemas.microsoft.com/office/drawing/2014/main" id="{9AE9B822-C935-4313-A6C6-158E6430309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2" name="Line 7">
          <a:extLst>
            <a:ext uri="{FF2B5EF4-FFF2-40B4-BE49-F238E27FC236}">
              <a16:creationId xmlns:a16="http://schemas.microsoft.com/office/drawing/2014/main" id="{1BE1AC27-0896-4195-AAC6-6C8B8DD8E4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3" name="Line 7">
          <a:extLst>
            <a:ext uri="{FF2B5EF4-FFF2-40B4-BE49-F238E27FC236}">
              <a16:creationId xmlns:a16="http://schemas.microsoft.com/office/drawing/2014/main" id="{4437EDBD-3640-427C-B319-8FBDF2E9C78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4" name="Line 7">
          <a:extLst>
            <a:ext uri="{FF2B5EF4-FFF2-40B4-BE49-F238E27FC236}">
              <a16:creationId xmlns:a16="http://schemas.microsoft.com/office/drawing/2014/main" id="{E4386E68-BBE8-4B7B-8DB6-2184ED0B87A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5" name="Line 7">
          <a:extLst>
            <a:ext uri="{FF2B5EF4-FFF2-40B4-BE49-F238E27FC236}">
              <a16:creationId xmlns:a16="http://schemas.microsoft.com/office/drawing/2014/main" id="{9BB396A6-604D-4476-A54E-C280DA428388}"/>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6" name="Line 7">
          <a:extLst>
            <a:ext uri="{FF2B5EF4-FFF2-40B4-BE49-F238E27FC236}">
              <a16:creationId xmlns:a16="http://schemas.microsoft.com/office/drawing/2014/main" id="{DD43EABF-D103-4A0D-8B48-C73558A9A38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7" name="Line 7">
          <a:extLst>
            <a:ext uri="{FF2B5EF4-FFF2-40B4-BE49-F238E27FC236}">
              <a16:creationId xmlns:a16="http://schemas.microsoft.com/office/drawing/2014/main" id="{9005A052-742B-44BE-A950-8107231945A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8" name="Line 7">
          <a:extLst>
            <a:ext uri="{FF2B5EF4-FFF2-40B4-BE49-F238E27FC236}">
              <a16:creationId xmlns:a16="http://schemas.microsoft.com/office/drawing/2014/main" id="{0E1B3AAC-1FC5-46D1-B2EF-E3A663DC3905}"/>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79" name="Line 7">
          <a:extLst>
            <a:ext uri="{FF2B5EF4-FFF2-40B4-BE49-F238E27FC236}">
              <a16:creationId xmlns:a16="http://schemas.microsoft.com/office/drawing/2014/main" id="{55D6BFC1-9523-4B69-B424-CCE98D89366E}"/>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0" name="Line 7">
          <a:extLst>
            <a:ext uri="{FF2B5EF4-FFF2-40B4-BE49-F238E27FC236}">
              <a16:creationId xmlns:a16="http://schemas.microsoft.com/office/drawing/2014/main" id="{1DF9916C-6B60-4529-8175-8B9D2C098A44}"/>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1" name="Line 7">
          <a:extLst>
            <a:ext uri="{FF2B5EF4-FFF2-40B4-BE49-F238E27FC236}">
              <a16:creationId xmlns:a16="http://schemas.microsoft.com/office/drawing/2014/main" id="{438AF13A-D043-4D57-9551-DA10A912E1D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2" name="Line 7">
          <a:extLst>
            <a:ext uri="{FF2B5EF4-FFF2-40B4-BE49-F238E27FC236}">
              <a16:creationId xmlns:a16="http://schemas.microsoft.com/office/drawing/2014/main" id="{4FB80429-BE44-4BC6-B10A-0C4E4E0B3B0C}"/>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3" name="Line 7">
          <a:extLst>
            <a:ext uri="{FF2B5EF4-FFF2-40B4-BE49-F238E27FC236}">
              <a16:creationId xmlns:a16="http://schemas.microsoft.com/office/drawing/2014/main" id="{58365E74-3A78-436E-ACF4-288532E64E0B}"/>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4" name="Line 7">
          <a:extLst>
            <a:ext uri="{FF2B5EF4-FFF2-40B4-BE49-F238E27FC236}">
              <a16:creationId xmlns:a16="http://schemas.microsoft.com/office/drawing/2014/main" id="{A5401865-96CE-4062-BCB0-7DAC55DF6B8F}"/>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5" name="Line 7">
          <a:extLst>
            <a:ext uri="{FF2B5EF4-FFF2-40B4-BE49-F238E27FC236}">
              <a16:creationId xmlns:a16="http://schemas.microsoft.com/office/drawing/2014/main" id="{E4E49BDF-6256-4DE3-AB02-FC336161905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6" name="Line 7">
          <a:extLst>
            <a:ext uri="{FF2B5EF4-FFF2-40B4-BE49-F238E27FC236}">
              <a16:creationId xmlns:a16="http://schemas.microsoft.com/office/drawing/2014/main" id="{6898E582-EB94-4B3D-944A-EE1250EA8826}"/>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7" name="Line 7">
          <a:extLst>
            <a:ext uri="{FF2B5EF4-FFF2-40B4-BE49-F238E27FC236}">
              <a16:creationId xmlns:a16="http://schemas.microsoft.com/office/drawing/2014/main" id="{015B38D3-644A-444A-AD95-0D149768D93D}"/>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142</xdr:row>
      <xdr:rowOff>0</xdr:rowOff>
    </xdr:from>
    <xdr:to>
      <xdr:col>11</xdr:col>
      <xdr:colOff>323850</xdr:colOff>
      <xdr:row>142</xdr:row>
      <xdr:rowOff>0</xdr:rowOff>
    </xdr:to>
    <xdr:sp macro="" textlink="">
      <xdr:nvSpPr>
        <xdr:cNvPr id="7188" name="Line 7">
          <a:extLst>
            <a:ext uri="{FF2B5EF4-FFF2-40B4-BE49-F238E27FC236}">
              <a16:creationId xmlns:a16="http://schemas.microsoft.com/office/drawing/2014/main" id="{093FD4F7-AE17-46CC-A3A1-202460909F32}"/>
            </a:ext>
          </a:extLst>
        </xdr:cNvPr>
        <xdr:cNvSpPr>
          <a:spLocks noChangeShapeType="1"/>
        </xdr:cNvSpPr>
      </xdr:nvSpPr>
      <xdr:spPr bwMode="auto">
        <a:xfrm>
          <a:off x="6572250" y="980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89" name="Line 7">
          <a:extLst>
            <a:ext uri="{FF2B5EF4-FFF2-40B4-BE49-F238E27FC236}">
              <a16:creationId xmlns:a16="http://schemas.microsoft.com/office/drawing/2014/main" id="{4B55E12B-4650-4B5C-9807-7C57897924E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0" name="Line 7">
          <a:extLst>
            <a:ext uri="{FF2B5EF4-FFF2-40B4-BE49-F238E27FC236}">
              <a16:creationId xmlns:a16="http://schemas.microsoft.com/office/drawing/2014/main" id="{21D9B42D-D832-497A-80DB-94F50AC055E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1" name="Line 7">
          <a:extLst>
            <a:ext uri="{FF2B5EF4-FFF2-40B4-BE49-F238E27FC236}">
              <a16:creationId xmlns:a16="http://schemas.microsoft.com/office/drawing/2014/main" id="{9DF74CC9-73BA-4A3A-91F9-3AC2A2BC161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2" name="Line 7">
          <a:extLst>
            <a:ext uri="{FF2B5EF4-FFF2-40B4-BE49-F238E27FC236}">
              <a16:creationId xmlns:a16="http://schemas.microsoft.com/office/drawing/2014/main" id="{367BF93C-94C8-452A-83D8-8989F7E6CD6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3" name="Line 7">
          <a:extLst>
            <a:ext uri="{FF2B5EF4-FFF2-40B4-BE49-F238E27FC236}">
              <a16:creationId xmlns:a16="http://schemas.microsoft.com/office/drawing/2014/main" id="{FCFE939D-1DDE-4A03-800C-2AEE31027BF5}"/>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4" name="Line 7">
          <a:extLst>
            <a:ext uri="{FF2B5EF4-FFF2-40B4-BE49-F238E27FC236}">
              <a16:creationId xmlns:a16="http://schemas.microsoft.com/office/drawing/2014/main" id="{5062B11F-526F-4027-BDA7-277F9D5D73C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5" name="Line 7">
          <a:extLst>
            <a:ext uri="{FF2B5EF4-FFF2-40B4-BE49-F238E27FC236}">
              <a16:creationId xmlns:a16="http://schemas.microsoft.com/office/drawing/2014/main" id="{F5EBB4BD-7FBE-4D3F-9F1A-43CD9E0E1CA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6" name="Line 7">
          <a:extLst>
            <a:ext uri="{FF2B5EF4-FFF2-40B4-BE49-F238E27FC236}">
              <a16:creationId xmlns:a16="http://schemas.microsoft.com/office/drawing/2014/main" id="{5DE5CD58-C476-4B15-86CA-4DD5B297419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7" name="Line 7">
          <a:extLst>
            <a:ext uri="{FF2B5EF4-FFF2-40B4-BE49-F238E27FC236}">
              <a16:creationId xmlns:a16="http://schemas.microsoft.com/office/drawing/2014/main" id="{265C894E-1A8A-4B08-BAC0-7ED518EC9FA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8" name="Line 7">
          <a:extLst>
            <a:ext uri="{FF2B5EF4-FFF2-40B4-BE49-F238E27FC236}">
              <a16:creationId xmlns:a16="http://schemas.microsoft.com/office/drawing/2014/main" id="{2C3C17F9-DCDE-4669-BF0E-70488C47029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199" name="Line 7">
          <a:extLst>
            <a:ext uri="{FF2B5EF4-FFF2-40B4-BE49-F238E27FC236}">
              <a16:creationId xmlns:a16="http://schemas.microsoft.com/office/drawing/2014/main" id="{92807F2F-81FC-4C50-9713-F1ABB66A012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0" name="Line 7">
          <a:extLst>
            <a:ext uri="{FF2B5EF4-FFF2-40B4-BE49-F238E27FC236}">
              <a16:creationId xmlns:a16="http://schemas.microsoft.com/office/drawing/2014/main" id="{1808E8C5-BA52-4B4C-90C7-443214F97E1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1" name="Line 7">
          <a:extLst>
            <a:ext uri="{FF2B5EF4-FFF2-40B4-BE49-F238E27FC236}">
              <a16:creationId xmlns:a16="http://schemas.microsoft.com/office/drawing/2014/main" id="{1F69B1FA-7C61-4A8D-AE72-8DF5F73933C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2" name="Line 7">
          <a:extLst>
            <a:ext uri="{FF2B5EF4-FFF2-40B4-BE49-F238E27FC236}">
              <a16:creationId xmlns:a16="http://schemas.microsoft.com/office/drawing/2014/main" id="{2B715D27-10E5-4F67-8533-7EFF67184B8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3" name="Line 7">
          <a:extLst>
            <a:ext uri="{FF2B5EF4-FFF2-40B4-BE49-F238E27FC236}">
              <a16:creationId xmlns:a16="http://schemas.microsoft.com/office/drawing/2014/main" id="{F1B46CB1-DB1C-44BB-ABDF-F55721736AA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4" name="Line 7">
          <a:extLst>
            <a:ext uri="{FF2B5EF4-FFF2-40B4-BE49-F238E27FC236}">
              <a16:creationId xmlns:a16="http://schemas.microsoft.com/office/drawing/2014/main" id="{E71872A6-FFC3-4C63-B3B4-2B9B12960BDE}"/>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5" name="Line 7">
          <a:extLst>
            <a:ext uri="{FF2B5EF4-FFF2-40B4-BE49-F238E27FC236}">
              <a16:creationId xmlns:a16="http://schemas.microsoft.com/office/drawing/2014/main" id="{680EC7D7-2307-4354-82B9-E563055B1FB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6" name="Line 7">
          <a:extLst>
            <a:ext uri="{FF2B5EF4-FFF2-40B4-BE49-F238E27FC236}">
              <a16:creationId xmlns:a16="http://schemas.microsoft.com/office/drawing/2014/main" id="{00A19C20-A7A3-4769-9860-5D5C3F64BA0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7" name="Line 7">
          <a:extLst>
            <a:ext uri="{FF2B5EF4-FFF2-40B4-BE49-F238E27FC236}">
              <a16:creationId xmlns:a16="http://schemas.microsoft.com/office/drawing/2014/main" id="{39C675CE-656A-411C-A088-BB33EB9BD9B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8" name="Line 7">
          <a:extLst>
            <a:ext uri="{FF2B5EF4-FFF2-40B4-BE49-F238E27FC236}">
              <a16:creationId xmlns:a16="http://schemas.microsoft.com/office/drawing/2014/main" id="{05438412-434A-4216-818D-2CC657676E1D}"/>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09" name="Line 7">
          <a:extLst>
            <a:ext uri="{FF2B5EF4-FFF2-40B4-BE49-F238E27FC236}">
              <a16:creationId xmlns:a16="http://schemas.microsoft.com/office/drawing/2014/main" id="{583906A9-9FD8-4AD6-9BC4-3BFE50E1C862}"/>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0" name="Line 7">
          <a:extLst>
            <a:ext uri="{FF2B5EF4-FFF2-40B4-BE49-F238E27FC236}">
              <a16:creationId xmlns:a16="http://schemas.microsoft.com/office/drawing/2014/main" id="{204C6824-44D8-43C7-AB61-6AAC85E21DEC}"/>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1" name="Line 7">
          <a:extLst>
            <a:ext uri="{FF2B5EF4-FFF2-40B4-BE49-F238E27FC236}">
              <a16:creationId xmlns:a16="http://schemas.microsoft.com/office/drawing/2014/main" id="{866E1E56-2AA2-4A12-B391-CBA065DFB889}"/>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2" name="Line 7">
          <a:extLst>
            <a:ext uri="{FF2B5EF4-FFF2-40B4-BE49-F238E27FC236}">
              <a16:creationId xmlns:a16="http://schemas.microsoft.com/office/drawing/2014/main" id="{89855E49-57A2-482B-8CFA-CF44F7D163AF}"/>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3" name="Line 7">
          <a:extLst>
            <a:ext uri="{FF2B5EF4-FFF2-40B4-BE49-F238E27FC236}">
              <a16:creationId xmlns:a16="http://schemas.microsoft.com/office/drawing/2014/main" id="{AA8C8417-FBA8-47CF-A102-FAEA635EC762}"/>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142</xdr:row>
      <xdr:rowOff>0</xdr:rowOff>
    </xdr:from>
    <xdr:to>
      <xdr:col>9</xdr:col>
      <xdr:colOff>323850</xdr:colOff>
      <xdr:row>142</xdr:row>
      <xdr:rowOff>0</xdr:rowOff>
    </xdr:to>
    <xdr:sp macro="" textlink="">
      <xdr:nvSpPr>
        <xdr:cNvPr id="7214" name="Line 7">
          <a:extLst>
            <a:ext uri="{FF2B5EF4-FFF2-40B4-BE49-F238E27FC236}">
              <a16:creationId xmlns:a16="http://schemas.microsoft.com/office/drawing/2014/main" id="{3CB4307F-6E06-4725-9860-AFD4323629BA}"/>
            </a:ext>
          </a:extLst>
        </xdr:cNvPr>
        <xdr:cNvSpPr>
          <a:spLocks noChangeShapeType="1"/>
        </xdr:cNvSpPr>
      </xdr:nvSpPr>
      <xdr:spPr bwMode="auto">
        <a:xfrm>
          <a:off x="6572250" y="930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5" name="Line 7">
          <a:extLst>
            <a:ext uri="{FF2B5EF4-FFF2-40B4-BE49-F238E27FC236}">
              <a16:creationId xmlns:a16="http://schemas.microsoft.com/office/drawing/2014/main" id="{9A37439E-D9A6-4876-8757-D80430CFA30E}"/>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6" name="Line 7">
          <a:extLst>
            <a:ext uri="{FF2B5EF4-FFF2-40B4-BE49-F238E27FC236}">
              <a16:creationId xmlns:a16="http://schemas.microsoft.com/office/drawing/2014/main" id="{9705A549-2191-4759-96E9-EA2232ED1262}"/>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7" name="Line 7">
          <a:extLst>
            <a:ext uri="{FF2B5EF4-FFF2-40B4-BE49-F238E27FC236}">
              <a16:creationId xmlns:a16="http://schemas.microsoft.com/office/drawing/2014/main" id="{0025EEDE-2000-4AD1-8B67-1F1E7A34D373}"/>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8" name="Line 7">
          <a:extLst>
            <a:ext uri="{FF2B5EF4-FFF2-40B4-BE49-F238E27FC236}">
              <a16:creationId xmlns:a16="http://schemas.microsoft.com/office/drawing/2014/main" id="{9A3D4C8E-199C-4FBD-8A34-EC3D09E883E1}"/>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142</xdr:row>
      <xdr:rowOff>0</xdr:rowOff>
    </xdr:from>
    <xdr:to>
      <xdr:col>5</xdr:col>
      <xdr:colOff>323850</xdr:colOff>
      <xdr:row>142</xdr:row>
      <xdr:rowOff>0</xdr:rowOff>
    </xdr:to>
    <xdr:sp macro="" textlink="">
      <xdr:nvSpPr>
        <xdr:cNvPr id="7219" name="Line 7">
          <a:extLst>
            <a:ext uri="{FF2B5EF4-FFF2-40B4-BE49-F238E27FC236}">
              <a16:creationId xmlns:a16="http://schemas.microsoft.com/office/drawing/2014/main" id="{8D18FB4B-1854-471F-A795-8E6CC843B270}"/>
            </a:ext>
          </a:extLst>
        </xdr:cNvPr>
        <xdr:cNvSpPr>
          <a:spLocks noChangeShapeType="1"/>
        </xdr:cNvSpPr>
      </xdr:nvSpPr>
      <xdr:spPr bwMode="auto">
        <a:xfrm>
          <a:off x="6572250"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0" name="Line 7">
          <a:extLst>
            <a:ext uri="{FF2B5EF4-FFF2-40B4-BE49-F238E27FC236}">
              <a16:creationId xmlns:a16="http://schemas.microsoft.com/office/drawing/2014/main" id="{832C5DAE-7956-46F1-94FF-8426A8A88CE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1" name="Line 7">
          <a:extLst>
            <a:ext uri="{FF2B5EF4-FFF2-40B4-BE49-F238E27FC236}">
              <a16:creationId xmlns:a16="http://schemas.microsoft.com/office/drawing/2014/main" id="{F1BB9E16-C26C-4C13-88AA-FB9919E74E7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2" name="Line 7">
          <a:extLst>
            <a:ext uri="{FF2B5EF4-FFF2-40B4-BE49-F238E27FC236}">
              <a16:creationId xmlns:a16="http://schemas.microsoft.com/office/drawing/2014/main" id="{49452958-2016-4B93-9393-E4D41425DB6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3" name="Line 7">
          <a:extLst>
            <a:ext uri="{FF2B5EF4-FFF2-40B4-BE49-F238E27FC236}">
              <a16:creationId xmlns:a16="http://schemas.microsoft.com/office/drawing/2014/main" id="{08E5BD19-6EF6-4BB2-958F-FEA540C1774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4" name="Line 7">
          <a:extLst>
            <a:ext uri="{FF2B5EF4-FFF2-40B4-BE49-F238E27FC236}">
              <a16:creationId xmlns:a16="http://schemas.microsoft.com/office/drawing/2014/main" id="{87A1A23C-CF24-472F-9A14-9F0569649A1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5" name="Line 7">
          <a:extLst>
            <a:ext uri="{FF2B5EF4-FFF2-40B4-BE49-F238E27FC236}">
              <a16:creationId xmlns:a16="http://schemas.microsoft.com/office/drawing/2014/main" id="{3F9CA71F-567E-42BD-BA3B-D0D936872D2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6" name="Line 7">
          <a:extLst>
            <a:ext uri="{FF2B5EF4-FFF2-40B4-BE49-F238E27FC236}">
              <a16:creationId xmlns:a16="http://schemas.microsoft.com/office/drawing/2014/main" id="{9A22EC8E-BCF9-497B-B2BE-F3BA51E1229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7" name="Line 7">
          <a:extLst>
            <a:ext uri="{FF2B5EF4-FFF2-40B4-BE49-F238E27FC236}">
              <a16:creationId xmlns:a16="http://schemas.microsoft.com/office/drawing/2014/main" id="{EA57F0F2-E478-4335-8145-1DD68036AA36}"/>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8" name="Line 7">
          <a:extLst>
            <a:ext uri="{FF2B5EF4-FFF2-40B4-BE49-F238E27FC236}">
              <a16:creationId xmlns:a16="http://schemas.microsoft.com/office/drawing/2014/main" id="{ECFA86BC-586C-44F0-8F4F-7DF9B868CFD3}"/>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29" name="Line 7">
          <a:extLst>
            <a:ext uri="{FF2B5EF4-FFF2-40B4-BE49-F238E27FC236}">
              <a16:creationId xmlns:a16="http://schemas.microsoft.com/office/drawing/2014/main" id="{7E36EB26-8DDA-4713-BE9E-E0335B48B2B4}"/>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0" name="Line 7">
          <a:extLst>
            <a:ext uri="{FF2B5EF4-FFF2-40B4-BE49-F238E27FC236}">
              <a16:creationId xmlns:a16="http://schemas.microsoft.com/office/drawing/2014/main" id="{6FC79190-B2E6-4648-AEFB-E7EC57D9A5F0}"/>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1" name="Line 7">
          <a:extLst>
            <a:ext uri="{FF2B5EF4-FFF2-40B4-BE49-F238E27FC236}">
              <a16:creationId xmlns:a16="http://schemas.microsoft.com/office/drawing/2014/main" id="{45A1C7EA-9065-428E-B236-48E8B06456C8}"/>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2" name="Line 7">
          <a:extLst>
            <a:ext uri="{FF2B5EF4-FFF2-40B4-BE49-F238E27FC236}">
              <a16:creationId xmlns:a16="http://schemas.microsoft.com/office/drawing/2014/main" id="{8A8A00AD-DB20-4385-8B19-E29477BAEF8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3" name="Line 7">
          <a:extLst>
            <a:ext uri="{FF2B5EF4-FFF2-40B4-BE49-F238E27FC236}">
              <a16:creationId xmlns:a16="http://schemas.microsoft.com/office/drawing/2014/main" id="{FE7A492A-5F6B-4D06-BAE1-22F0D844FE2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4" name="Line 7">
          <a:extLst>
            <a:ext uri="{FF2B5EF4-FFF2-40B4-BE49-F238E27FC236}">
              <a16:creationId xmlns:a16="http://schemas.microsoft.com/office/drawing/2014/main" id="{A9139C64-6847-4537-BD70-A784D46C7889}"/>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5" name="Line 7">
          <a:extLst>
            <a:ext uri="{FF2B5EF4-FFF2-40B4-BE49-F238E27FC236}">
              <a16:creationId xmlns:a16="http://schemas.microsoft.com/office/drawing/2014/main" id="{D5949426-D8D4-4E81-85B5-68D4EE8FADF1}"/>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6" name="Line 7">
          <a:extLst>
            <a:ext uri="{FF2B5EF4-FFF2-40B4-BE49-F238E27FC236}">
              <a16:creationId xmlns:a16="http://schemas.microsoft.com/office/drawing/2014/main" id="{CBFB2879-C8F3-4948-9090-72A8F474FA6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7" name="Line 7">
          <a:extLst>
            <a:ext uri="{FF2B5EF4-FFF2-40B4-BE49-F238E27FC236}">
              <a16:creationId xmlns:a16="http://schemas.microsoft.com/office/drawing/2014/main" id="{E801B958-8289-4CB1-B31F-F2CE5BF5F25C}"/>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8" name="Line 7">
          <a:extLst>
            <a:ext uri="{FF2B5EF4-FFF2-40B4-BE49-F238E27FC236}">
              <a16:creationId xmlns:a16="http://schemas.microsoft.com/office/drawing/2014/main" id="{57573800-8E9F-4C65-8092-952329A6EED7}"/>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39" name="Line 7">
          <a:extLst>
            <a:ext uri="{FF2B5EF4-FFF2-40B4-BE49-F238E27FC236}">
              <a16:creationId xmlns:a16="http://schemas.microsoft.com/office/drawing/2014/main" id="{D5AA11E9-F5CA-444E-84DC-84C814362D1F}"/>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142</xdr:row>
      <xdr:rowOff>0</xdr:rowOff>
    </xdr:from>
    <xdr:to>
      <xdr:col>13</xdr:col>
      <xdr:colOff>323850</xdr:colOff>
      <xdr:row>142</xdr:row>
      <xdr:rowOff>0</xdr:rowOff>
    </xdr:to>
    <xdr:sp macro="" textlink="">
      <xdr:nvSpPr>
        <xdr:cNvPr id="7240" name="Line 7">
          <a:extLst>
            <a:ext uri="{FF2B5EF4-FFF2-40B4-BE49-F238E27FC236}">
              <a16:creationId xmlns:a16="http://schemas.microsoft.com/office/drawing/2014/main" id="{4694BDC5-C26A-415F-BE4B-6E3C938547BB}"/>
            </a:ext>
          </a:extLst>
        </xdr:cNvPr>
        <xdr:cNvSpPr>
          <a:spLocks noChangeShapeType="1"/>
        </xdr:cNvSpPr>
      </xdr:nvSpPr>
      <xdr:spPr bwMode="auto">
        <a:xfrm>
          <a:off x="6572250" y="1029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1" name="Line 7">
          <a:extLst>
            <a:ext uri="{FF2B5EF4-FFF2-40B4-BE49-F238E27FC236}">
              <a16:creationId xmlns:a16="http://schemas.microsoft.com/office/drawing/2014/main" id="{B566AFCE-DC0C-46DB-B854-A117A3510450}"/>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2" name="Line 7">
          <a:extLst>
            <a:ext uri="{FF2B5EF4-FFF2-40B4-BE49-F238E27FC236}">
              <a16:creationId xmlns:a16="http://schemas.microsoft.com/office/drawing/2014/main" id="{A265B209-21D2-4323-B815-E2064F6D4242}"/>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3" name="Line 7">
          <a:extLst>
            <a:ext uri="{FF2B5EF4-FFF2-40B4-BE49-F238E27FC236}">
              <a16:creationId xmlns:a16="http://schemas.microsoft.com/office/drawing/2014/main" id="{087B826C-5466-48FE-A9D8-68C6D4A7F516}"/>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4" name="Line 7">
          <a:extLst>
            <a:ext uri="{FF2B5EF4-FFF2-40B4-BE49-F238E27FC236}">
              <a16:creationId xmlns:a16="http://schemas.microsoft.com/office/drawing/2014/main" id="{A72E5A2C-BC32-45EF-8BE7-8D54A2A13090}"/>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5" name="Line 7">
          <a:extLst>
            <a:ext uri="{FF2B5EF4-FFF2-40B4-BE49-F238E27FC236}">
              <a16:creationId xmlns:a16="http://schemas.microsoft.com/office/drawing/2014/main" id="{B2E332C7-573F-4178-BE26-0D07E8D9B0CF}"/>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6" name="Line 7">
          <a:extLst>
            <a:ext uri="{FF2B5EF4-FFF2-40B4-BE49-F238E27FC236}">
              <a16:creationId xmlns:a16="http://schemas.microsoft.com/office/drawing/2014/main" id="{005D6E08-143F-420A-9DF8-F03803B6F215}"/>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7" name="Line 7">
          <a:extLst>
            <a:ext uri="{FF2B5EF4-FFF2-40B4-BE49-F238E27FC236}">
              <a16:creationId xmlns:a16="http://schemas.microsoft.com/office/drawing/2014/main" id="{6D12188D-B6AB-480C-8A02-67C78AE83D18}"/>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8" name="Line 7">
          <a:extLst>
            <a:ext uri="{FF2B5EF4-FFF2-40B4-BE49-F238E27FC236}">
              <a16:creationId xmlns:a16="http://schemas.microsoft.com/office/drawing/2014/main" id="{DF1DB362-F42C-4938-9940-21807BF0D9CB}"/>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49" name="Line 7">
          <a:extLst>
            <a:ext uri="{FF2B5EF4-FFF2-40B4-BE49-F238E27FC236}">
              <a16:creationId xmlns:a16="http://schemas.microsoft.com/office/drawing/2014/main" id="{BA067B1B-225C-4BE8-A9F4-2851F3DEEE6F}"/>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0" name="Line 7">
          <a:extLst>
            <a:ext uri="{FF2B5EF4-FFF2-40B4-BE49-F238E27FC236}">
              <a16:creationId xmlns:a16="http://schemas.microsoft.com/office/drawing/2014/main" id="{7517EF13-3310-4948-AECE-3FF3254E745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1" name="Line 7">
          <a:extLst>
            <a:ext uri="{FF2B5EF4-FFF2-40B4-BE49-F238E27FC236}">
              <a16:creationId xmlns:a16="http://schemas.microsoft.com/office/drawing/2014/main" id="{E253588C-6F05-4F5F-A6B3-2D89CFF2F19D}"/>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2" name="Line 7">
          <a:extLst>
            <a:ext uri="{FF2B5EF4-FFF2-40B4-BE49-F238E27FC236}">
              <a16:creationId xmlns:a16="http://schemas.microsoft.com/office/drawing/2014/main" id="{DEE02E4B-6B9C-47C4-A560-ED8CB9628088}"/>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3" name="Line 7">
          <a:extLst>
            <a:ext uri="{FF2B5EF4-FFF2-40B4-BE49-F238E27FC236}">
              <a16:creationId xmlns:a16="http://schemas.microsoft.com/office/drawing/2014/main" id="{F86D9376-84DB-4922-AB31-CDC3B8588583}"/>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4" name="Line 7">
          <a:extLst>
            <a:ext uri="{FF2B5EF4-FFF2-40B4-BE49-F238E27FC236}">
              <a16:creationId xmlns:a16="http://schemas.microsoft.com/office/drawing/2014/main" id="{E24B0E03-284A-4ADB-AB75-BCEA2FBB908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5" name="Line 7">
          <a:extLst>
            <a:ext uri="{FF2B5EF4-FFF2-40B4-BE49-F238E27FC236}">
              <a16:creationId xmlns:a16="http://schemas.microsoft.com/office/drawing/2014/main" id="{92C62925-B807-41DA-AA1E-4F0B854D9437}"/>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6" name="Line 7">
          <a:extLst>
            <a:ext uri="{FF2B5EF4-FFF2-40B4-BE49-F238E27FC236}">
              <a16:creationId xmlns:a16="http://schemas.microsoft.com/office/drawing/2014/main" id="{92F60696-35A8-4D11-BD0D-9EB2A2214213}"/>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7" name="Line 7">
          <a:extLst>
            <a:ext uri="{FF2B5EF4-FFF2-40B4-BE49-F238E27FC236}">
              <a16:creationId xmlns:a16="http://schemas.microsoft.com/office/drawing/2014/main" id="{03340186-62CE-43CE-B3DD-FBA6CECEB3F7}"/>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142</xdr:row>
      <xdr:rowOff>0</xdr:rowOff>
    </xdr:from>
    <xdr:to>
      <xdr:col>7</xdr:col>
      <xdr:colOff>323850</xdr:colOff>
      <xdr:row>142</xdr:row>
      <xdr:rowOff>0</xdr:rowOff>
    </xdr:to>
    <xdr:sp macro="" textlink="">
      <xdr:nvSpPr>
        <xdr:cNvPr id="7258" name="Line 7">
          <a:extLst>
            <a:ext uri="{FF2B5EF4-FFF2-40B4-BE49-F238E27FC236}">
              <a16:creationId xmlns:a16="http://schemas.microsoft.com/office/drawing/2014/main" id="{3678FFA7-FD31-4161-BF05-EE4E18229071}"/>
            </a:ext>
          </a:extLst>
        </xdr:cNvPr>
        <xdr:cNvSpPr>
          <a:spLocks noChangeShapeType="1"/>
        </xdr:cNvSpPr>
      </xdr:nvSpPr>
      <xdr:spPr bwMode="auto">
        <a:xfrm>
          <a:off x="6572250" y="881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59" name="Line 7">
          <a:extLst>
            <a:ext uri="{FF2B5EF4-FFF2-40B4-BE49-F238E27FC236}">
              <a16:creationId xmlns:a16="http://schemas.microsoft.com/office/drawing/2014/main" id="{5FD5EAB7-5952-4686-B76F-4119490479CA}"/>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0" name="Line 7">
          <a:extLst>
            <a:ext uri="{FF2B5EF4-FFF2-40B4-BE49-F238E27FC236}">
              <a16:creationId xmlns:a16="http://schemas.microsoft.com/office/drawing/2014/main" id="{E429C59D-22AF-4775-996E-986EC7AEE911}"/>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1" name="Line 7">
          <a:extLst>
            <a:ext uri="{FF2B5EF4-FFF2-40B4-BE49-F238E27FC236}">
              <a16:creationId xmlns:a16="http://schemas.microsoft.com/office/drawing/2014/main" id="{4D19EBF2-2268-4578-99BE-A1D4DE81375C}"/>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2" name="Line 7">
          <a:extLst>
            <a:ext uri="{FF2B5EF4-FFF2-40B4-BE49-F238E27FC236}">
              <a16:creationId xmlns:a16="http://schemas.microsoft.com/office/drawing/2014/main" id="{7A3147F8-92CC-4A22-B308-769ABD212140}"/>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3" name="Line 7">
          <a:extLst>
            <a:ext uri="{FF2B5EF4-FFF2-40B4-BE49-F238E27FC236}">
              <a16:creationId xmlns:a16="http://schemas.microsoft.com/office/drawing/2014/main" id="{1F698B7D-790D-47FC-86EC-B99B62767FBD}"/>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4" name="Line 7">
          <a:extLst>
            <a:ext uri="{FF2B5EF4-FFF2-40B4-BE49-F238E27FC236}">
              <a16:creationId xmlns:a16="http://schemas.microsoft.com/office/drawing/2014/main" id="{E075BE6F-94D6-4F74-B5D5-21A175DA3427}"/>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5" name="Line 7">
          <a:extLst>
            <a:ext uri="{FF2B5EF4-FFF2-40B4-BE49-F238E27FC236}">
              <a16:creationId xmlns:a16="http://schemas.microsoft.com/office/drawing/2014/main" id="{CDD15336-6F58-4B83-AC9E-1B607287C666}"/>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6" name="Line 7">
          <a:extLst>
            <a:ext uri="{FF2B5EF4-FFF2-40B4-BE49-F238E27FC236}">
              <a16:creationId xmlns:a16="http://schemas.microsoft.com/office/drawing/2014/main" id="{24990CCA-0630-41AF-BD72-3BEBE9C2443E}"/>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7" name="Line 7">
          <a:extLst>
            <a:ext uri="{FF2B5EF4-FFF2-40B4-BE49-F238E27FC236}">
              <a16:creationId xmlns:a16="http://schemas.microsoft.com/office/drawing/2014/main" id="{0C089FBD-AE9E-471B-8963-CA15864169A8}"/>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8" name="Line 7">
          <a:extLst>
            <a:ext uri="{FF2B5EF4-FFF2-40B4-BE49-F238E27FC236}">
              <a16:creationId xmlns:a16="http://schemas.microsoft.com/office/drawing/2014/main" id="{F44453AC-34C6-4B44-9C96-F0638FE842B3}"/>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69" name="Line 7">
          <a:extLst>
            <a:ext uri="{FF2B5EF4-FFF2-40B4-BE49-F238E27FC236}">
              <a16:creationId xmlns:a16="http://schemas.microsoft.com/office/drawing/2014/main" id="{B5EE734C-1FFF-45D2-9CE9-A32C42BF281F}"/>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0" name="Line 7">
          <a:extLst>
            <a:ext uri="{FF2B5EF4-FFF2-40B4-BE49-F238E27FC236}">
              <a16:creationId xmlns:a16="http://schemas.microsoft.com/office/drawing/2014/main" id="{457F46A0-D5AA-4A6A-8F62-98BD6D02A9D9}"/>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1" name="Line 7">
          <a:extLst>
            <a:ext uri="{FF2B5EF4-FFF2-40B4-BE49-F238E27FC236}">
              <a16:creationId xmlns:a16="http://schemas.microsoft.com/office/drawing/2014/main" id="{53A5AEB8-8348-41D2-B9D6-B915FEBFD23E}"/>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2" name="Line 7">
          <a:extLst>
            <a:ext uri="{FF2B5EF4-FFF2-40B4-BE49-F238E27FC236}">
              <a16:creationId xmlns:a16="http://schemas.microsoft.com/office/drawing/2014/main" id="{01EA7A53-288D-40B6-A17B-35D1A8417A28}"/>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3" name="Line 7">
          <a:extLst>
            <a:ext uri="{FF2B5EF4-FFF2-40B4-BE49-F238E27FC236}">
              <a16:creationId xmlns:a16="http://schemas.microsoft.com/office/drawing/2014/main" id="{CCFCA2E7-ED28-4323-9D3C-D5E15F63E2AC}"/>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4" name="Line 7">
          <a:extLst>
            <a:ext uri="{FF2B5EF4-FFF2-40B4-BE49-F238E27FC236}">
              <a16:creationId xmlns:a16="http://schemas.microsoft.com/office/drawing/2014/main" id="{C1DAE669-AC0D-4032-AD5D-F0B16E08427B}"/>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5" name="Line 7">
          <a:extLst>
            <a:ext uri="{FF2B5EF4-FFF2-40B4-BE49-F238E27FC236}">
              <a16:creationId xmlns:a16="http://schemas.microsoft.com/office/drawing/2014/main" id="{2292266E-2D8F-489E-80C8-3853F636C4DF}"/>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142</xdr:row>
      <xdr:rowOff>0</xdr:rowOff>
    </xdr:from>
    <xdr:to>
      <xdr:col>3</xdr:col>
      <xdr:colOff>323850</xdr:colOff>
      <xdr:row>142</xdr:row>
      <xdr:rowOff>0</xdr:rowOff>
    </xdr:to>
    <xdr:sp macro="" textlink="">
      <xdr:nvSpPr>
        <xdr:cNvPr id="7276" name="Line 7">
          <a:extLst>
            <a:ext uri="{FF2B5EF4-FFF2-40B4-BE49-F238E27FC236}">
              <a16:creationId xmlns:a16="http://schemas.microsoft.com/office/drawing/2014/main" id="{D2B700F0-ECD2-40F7-A481-FD04FB90DC62}"/>
            </a:ext>
          </a:extLst>
        </xdr:cNvPr>
        <xdr:cNvSpPr>
          <a:spLocks noChangeShapeType="1"/>
        </xdr:cNvSpPr>
      </xdr:nvSpPr>
      <xdr:spPr bwMode="auto">
        <a:xfrm>
          <a:off x="6572250" y="7820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277" name="Line 7">
          <a:extLst>
            <a:ext uri="{FF2B5EF4-FFF2-40B4-BE49-F238E27FC236}">
              <a16:creationId xmlns:a16="http://schemas.microsoft.com/office/drawing/2014/main" id="{7C4F66D0-C206-4E35-890A-FAE9E33B24A8}"/>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78" name="Line 7">
          <a:extLst>
            <a:ext uri="{FF2B5EF4-FFF2-40B4-BE49-F238E27FC236}">
              <a16:creationId xmlns:a16="http://schemas.microsoft.com/office/drawing/2014/main" id="{1D648BA0-0566-467B-AD5A-514075FF8EE6}"/>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79" name="Line 7">
          <a:extLst>
            <a:ext uri="{FF2B5EF4-FFF2-40B4-BE49-F238E27FC236}">
              <a16:creationId xmlns:a16="http://schemas.microsoft.com/office/drawing/2014/main" id="{6619C5B5-D75A-4016-9334-1FBE61AEA914}"/>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0" name="Line 7">
          <a:extLst>
            <a:ext uri="{FF2B5EF4-FFF2-40B4-BE49-F238E27FC236}">
              <a16:creationId xmlns:a16="http://schemas.microsoft.com/office/drawing/2014/main" id="{54CFD5F9-9F61-4FBA-92B2-A2AA3145246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1" name="Line 7">
          <a:extLst>
            <a:ext uri="{FF2B5EF4-FFF2-40B4-BE49-F238E27FC236}">
              <a16:creationId xmlns:a16="http://schemas.microsoft.com/office/drawing/2014/main" id="{36670AC0-CB41-476A-9566-3EB004C65F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2" name="Line 7">
          <a:extLst>
            <a:ext uri="{FF2B5EF4-FFF2-40B4-BE49-F238E27FC236}">
              <a16:creationId xmlns:a16="http://schemas.microsoft.com/office/drawing/2014/main" id="{B0DA6FCD-0ECE-41E2-9534-028CED9D262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3" name="Line 7">
          <a:extLst>
            <a:ext uri="{FF2B5EF4-FFF2-40B4-BE49-F238E27FC236}">
              <a16:creationId xmlns:a16="http://schemas.microsoft.com/office/drawing/2014/main" id="{B03BD82C-92B5-4E79-8926-312E9A18D2F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284" name="Line 7">
          <a:extLst>
            <a:ext uri="{FF2B5EF4-FFF2-40B4-BE49-F238E27FC236}">
              <a16:creationId xmlns:a16="http://schemas.microsoft.com/office/drawing/2014/main" id="{37D3F3D4-9F86-468C-BE01-FACBD3D786C3}"/>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5" name="Line 7">
          <a:extLst>
            <a:ext uri="{FF2B5EF4-FFF2-40B4-BE49-F238E27FC236}">
              <a16:creationId xmlns:a16="http://schemas.microsoft.com/office/drawing/2014/main" id="{2EE830CB-6FBC-4BD1-8935-F6D8E8162AD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6" name="Line 7">
          <a:extLst>
            <a:ext uri="{FF2B5EF4-FFF2-40B4-BE49-F238E27FC236}">
              <a16:creationId xmlns:a16="http://schemas.microsoft.com/office/drawing/2014/main" id="{F575D294-A8CA-4420-8B44-DB71DCDF466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7" name="Line 7">
          <a:extLst>
            <a:ext uri="{FF2B5EF4-FFF2-40B4-BE49-F238E27FC236}">
              <a16:creationId xmlns:a16="http://schemas.microsoft.com/office/drawing/2014/main" id="{967E95FC-FD7F-421E-9450-7D9A2EDC6B4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8" name="Line 7">
          <a:extLst>
            <a:ext uri="{FF2B5EF4-FFF2-40B4-BE49-F238E27FC236}">
              <a16:creationId xmlns:a16="http://schemas.microsoft.com/office/drawing/2014/main" id="{DFD0DB60-7450-4609-B9BA-21C653274B0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89" name="Line 7">
          <a:extLst>
            <a:ext uri="{FF2B5EF4-FFF2-40B4-BE49-F238E27FC236}">
              <a16:creationId xmlns:a16="http://schemas.microsoft.com/office/drawing/2014/main" id="{3AEF0D43-0B52-4E6B-9544-5CD8BB7A90B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0" name="Line 7">
          <a:extLst>
            <a:ext uri="{FF2B5EF4-FFF2-40B4-BE49-F238E27FC236}">
              <a16:creationId xmlns:a16="http://schemas.microsoft.com/office/drawing/2014/main" id="{F6061FBC-E208-4D45-BC2A-BC61E6E670E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1" name="Line 7">
          <a:extLst>
            <a:ext uri="{FF2B5EF4-FFF2-40B4-BE49-F238E27FC236}">
              <a16:creationId xmlns:a16="http://schemas.microsoft.com/office/drawing/2014/main" id="{50C7A563-164D-4248-8954-65AF8F69634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2" name="Line 7">
          <a:extLst>
            <a:ext uri="{FF2B5EF4-FFF2-40B4-BE49-F238E27FC236}">
              <a16:creationId xmlns:a16="http://schemas.microsoft.com/office/drawing/2014/main" id="{48BC41D2-3563-442A-B7DC-FB1DCE64144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3" name="Line 7">
          <a:extLst>
            <a:ext uri="{FF2B5EF4-FFF2-40B4-BE49-F238E27FC236}">
              <a16:creationId xmlns:a16="http://schemas.microsoft.com/office/drawing/2014/main" id="{831C267F-BD27-4FB0-A7F8-EEE8F84427C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4" name="Line 7">
          <a:extLst>
            <a:ext uri="{FF2B5EF4-FFF2-40B4-BE49-F238E27FC236}">
              <a16:creationId xmlns:a16="http://schemas.microsoft.com/office/drawing/2014/main" id="{101778D8-909E-46F1-9280-345D360ED4E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5" name="Line 7">
          <a:extLst>
            <a:ext uri="{FF2B5EF4-FFF2-40B4-BE49-F238E27FC236}">
              <a16:creationId xmlns:a16="http://schemas.microsoft.com/office/drawing/2014/main" id="{57D97421-C8DF-419E-A705-FAE80808642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6" name="Line 7">
          <a:extLst>
            <a:ext uri="{FF2B5EF4-FFF2-40B4-BE49-F238E27FC236}">
              <a16:creationId xmlns:a16="http://schemas.microsoft.com/office/drawing/2014/main" id="{A916AAD9-D1DD-4E3D-961A-3FBCC4F2966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7" name="Line 7">
          <a:extLst>
            <a:ext uri="{FF2B5EF4-FFF2-40B4-BE49-F238E27FC236}">
              <a16:creationId xmlns:a16="http://schemas.microsoft.com/office/drawing/2014/main" id="{F5C56DC5-7D86-4AD5-ACBA-A04A840B0526}"/>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8" name="Line 7">
          <a:extLst>
            <a:ext uri="{FF2B5EF4-FFF2-40B4-BE49-F238E27FC236}">
              <a16:creationId xmlns:a16="http://schemas.microsoft.com/office/drawing/2014/main" id="{669D4E94-E834-44C7-B9A6-B5AD6440007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299" name="Line 7">
          <a:extLst>
            <a:ext uri="{FF2B5EF4-FFF2-40B4-BE49-F238E27FC236}">
              <a16:creationId xmlns:a16="http://schemas.microsoft.com/office/drawing/2014/main" id="{2D4D79A7-7E57-485A-8203-414BF648AF0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0" name="Line 7">
          <a:extLst>
            <a:ext uri="{FF2B5EF4-FFF2-40B4-BE49-F238E27FC236}">
              <a16:creationId xmlns:a16="http://schemas.microsoft.com/office/drawing/2014/main" id="{AC337C6A-3876-4699-A2E3-C2AF9910435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1" name="Line 7">
          <a:extLst>
            <a:ext uri="{FF2B5EF4-FFF2-40B4-BE49-F238E27FC236}">
              <a16:creationId xmlns:a16="http://schemas.microsoft.com/office/drawing/2014/main" id="{6832B0A6-D1A4-40E7-942C-9C6DA103559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2" name="Line 7">
          <a:extLst>
            <a:ext uri="{FF2B5EF4-FFF2-40B4-BE49-F238E27FC236}">
              <a16:creationId xmlns:a16="http://schemas.microsoft.com/office/drawing/2014/main" id="{D425147C-D076-41FD-96AE-425EF464BAE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3" name="Line 7">
          <a:extLst>
            <a:ext uri="{FF2B5EF4-FFF2-40B4-BE49-F238E27FC236}">
              <a16:creationId xmlns:a16="http://schemas.microsoft.com/office/drawing/2014/main" id="{711381A8-6F1A-42D5-BE6B-45B56AB1801F}"/>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4" name="Line 7">
          <a:extLst>
            <a:ext uri="{FF2B5EF4-FFF2-40B4-BE49-F238E27FC236}">
              <a16:creationId xmlns:a16="http://schemas.microsoft.com/office/drawing/2014/main" id="{1427204E-7720-4B11-8F36-7562FD0757C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05" name="Line 7">
          <a:extLst>
            <a:ext uri="{FF2B5EF4-FFF2-40B4-BE49-F238E27FC236}">
              <a16:creationId xmlns:a16="http://schemas.microsoft.com/office/drawing/2014/main" id="{8F536ED1-B0A6-4179-AB53-1E77F646C6D4}"/>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6" name="Line 7">
          <a:extLst>
            <a:ext uri="{FF2B5EF4-FFF2-40B4-BE49-F238E27FC236}">
              <a16:creationId xmlns:a16="http://schemas.microsoft.com/office/drawing/2014/main" id="{3F996701-02BD-4DD3-9B5A-042094A01F0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7" name="Line 7">
          <a:extLst>
            <a:ext uri="{FF2B5EF4-FFF2-40B4-BE49-F238E27FC236}">
              <a16:creationId xmlns:a16="http://schemas.microsoft.com/office/drawing/2014/main" id="{A8EACC16-020F-4168-BB20-45B11E4EC16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8" name="Line 7">
          <a:extLst>
            <a:ext uri="{FF2B5EF4-FFF2-40B4-BE49-F238E27FC236}">
              <a16:creationId xmlns:a16="http://schemas.microsoft.com/office/drawing/2014/main" id="{88E463D6-0BC1-4E44-B4E2-9A53D815AFA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09" name="Line 7">
          <a:extLst>
            <a:ext uri="{FF2B5EF4-FFF2-40B4-BE49-F238E27FC236}">
              <a16:creationId xmlns:a16="http://schemas.microsoft.com/office/drawing/2014/main" id="{6F877897-7C26-4FFD-93E9-5AD309AB886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0" name="Line 7">
          <a:extLst>
            <a:ext uri="{FF2B5EF4-FFF2-40B4-BE49-F238E27FC236}">
              <a16:creationId xmlns:a16="http://schemas.microsoft.com/office/drawing/2014/main" id="{65155F6E-313A-429D-8300-15C59979FCF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1" name="Line 7">
          <a:extLst>
            <a:ext uri="{FF2B5EF4-FFF2-40B4-BE49-F238E27FC236}">
              <a16:creationId xmlns:a16="http://schemas.microsoft.com/office/drawing/2014/main" id="{9FA50168-6243-4A3A-86A3-87D248F1E26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2" name="Line 7">
          <a:extLst>
            <a:ext uri="{FF2B5EF4-FFF2-40B4-BE49-F238E27FC236}">
              <a16:creationId xmlns:a16="http://schemas.microsoft.com/office/drawing/2014/main" id="{0BDC5B6F-22E5-4EC9-88B8-8595CA4EF23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3" name="Line 7">
          <a:extLst>
            <a:ext uri="{FF2B5EF4-FFF2-40B4-BE49-F238E27FC236}">
              <a16:creationId xmlns:a16="http://schemas.microsoft.com/office/drawing/2014/main" id="{07FB20B8-1F51-437D-B637-F139A09C9B8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4" name="Line 7">
          <a:extLst>
            <a:ext uri="{FF2B5EF4-FFF2-40B4-BE49-F238E27FC236}">
              <a16:creationId xmlns:a16="http://schemas.microsoft.com/office/drawing/2014/main" id="{7522B64E-0CF5-4438-AF7F-B6669963A52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5" name="Line 7">
          <a:extLst>
            <a:ext uri="{FF2B5EF4-FFF2-40B4-BE49-F238E27FC236}">
              <a16:creationId xmlns:a16="http://schemas.microsoft.com/office/drawing/2014/main" id="{21FFE152-FD1A-4EEF-9301-02FE563F469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6" name="Line 7">
          <a:extLst>
            <a:ext uri="{FF2B5EF4-FFF2-40B4-BE49-F238E27FC236}">
              <a16:creationId xmlns:a16="http://schemas.microsoft.com/office/drawing/2014/main" id="{4BC70427-D432-431A-81E3-BD222BDDB31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7" name="Line 7">
          <a:extLst>
            <a:ext uri="{FF2B5EF4-FFF2-40B4-BE49-F238E27FC236}">
              <a16:creationId xmlns:a16="http://schemas.microsoft.com/office/drawing/2014/main" id="{FB5A6E4F-1404-4705-B12D-68F4BC0F68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8" name="Line 7">
          <a:extLst>
            <a:ext uri="{FF2B5EF4-FFF2-40B4-BE49-F238E27FC236}">
              <a16:creationId xmlns:a16="http://schemas.microsoft.com/office/drawing/2014/main" id="{AE71E1A7-AABC-4880-BC4C-20001D36898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19" name="Line 7">
          <a:extLst>
            <a:ext uri="{FF2B5EF4-FFF2-40B4-BE49-F238E27FC236}">
              <a16:creationId xmlns:a16="http://schemas.microsoft.com/office/drawing/2014/main" id="{EFF152F9-88C2-45E1-BAD7-AF8D8A5C78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0" name="Line 7">
          <a:extLst>
            <a:ext uri="{FF2B5EF4-FFF2-40B4-BE49-F238E27FC236}">
              <a16:creationId xmlns:a16="http://schemas.microsoft.com/office/drawing/2014/main" id="{D84A83D8-28BB-4C4B-AF3B-D87B73D32C7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1" name="Line 7">
          <a:extLst>
            <a:ext uri="{FF2B5EF4-FFF2-40B4-BE49-F238E27FC236}">
              <a16:creationId xmlns:a16="http://schemas.microsoft.com/office/drawing/2014/main" id="{6B2C427D-4580-4137-A6A4-C122C991BD0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2" name="Line 7">
          <a:extLst>
            <a:ext uri="{FF2B5EF4-FFF2-40B4-BE49-F238E27FC236}">
              <a16:creationId xmlns:a16="http://schemas.microsoft.com/office/drawing/2014/main" id="{5790670F-DD4B-425C-B333-5F58AB404AD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3" name="Line 7">
          <a:extLst>
            <a:ext uri="{FF2B5EF4-FFF2-40B4-BE49-F238E27FC236}">
              <a16:creationId xmlns:a16="http://schemas.microsoft.com/office/drawing/2014/main" id="{E502B869-2462-414B-83AA-83C9ED7D28E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4" name="Line 7">
          <a:extLst>
            <a:ext uri="{FF2B5EF4-FFF2-40B4-BE49-F238E27FC236}">
              <a16:creationId xmlns:a16="http://schemas.microsoft.com/office/drawing/2014/main" id="{D0D7D5EB-6394-43A0-818E-9F0D0CC56D0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5" name="Line 7">
          <a:extLst>
            <a:ext uri="{FF2B5EF4-FFF2-40B4-BE49-F238E27FC236}">
              <a16:creationId xmlns:a16="http://schemas.microsoft.com/office/drawing/2014/main" id="{7FC28A32-E721-4FEF-B877-3188963B43D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6" name="Line 7">
          <a:extLst>
            <a:ext uri="{FF2B5EF4-FFF2-40B4-BE49-F238E27FC236}">
              <a16:creationId xmlns:a16="http://schemas.microsoft.com/office/drawing/2014/main" id="{5DB60051-E2D7-42BA-9680-710D288CF7C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7" name="Line 7">
          <a:extLst>
            <a:ext uri="{FF2B5EF4-FFF2-40B4-BE49-F238E27FC236}">
              <a16:creationId xmlns:a16="http://schemas.microsoft.com/office/drawing/2014/main" id="{C2653117-DC4C-4921-8BE8-A2709B562C4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8" name="Line 7">
          <a:extLst>
            <a:ext uri="{FF2B5EF4-FFF2-40B4-BE49-F238E27FC236}">
              <a16:creationId xmlns:a16="http://schemas.microsoft.com/office/drawing/2014/main" id="{0D064BAC-07A0-4B2E-BD5B-96C891DC222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29" name="Line 7">
          <a:extLst>
            <a:ext uri="{FF2B5EF4-FFF2-40B4-BE49-F238E27FC236}">
              <a16:creationId xmlns:a16="http://schemas.microsoft.com/office/drawing/2014/main" id="{BFBC22DC-F7CA-4378-A27A-61DA8A9E7DB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0" name="Line 7">
          <a:extLst>
            <a:ext uri="{FF2B5EF4-FFF2-40B4-BE49-F238E27FC236}">
              <a16:creationId xmlns:a16="http://schemas.microsoft.com/office/drawing/2014/main" id="{1C27B96A-BEE6-479E-917D-DF56A0628CC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1" name="Line 7">
          <a:extLst>
            <a:ext uri="{FF2B5EF4-FFF2-40B4-BE49-F238E27FC236}">
              <a16:creationId xmlns:a16="http://schemas.microsoft.com/office/drawing/2014/main" id="{A6E9EB00-54E1-4718-A8F7-B79635E2EB0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2" name="Line 7">
          <a:extLst>
            <a:ext uri="{FF2B5EF4-FFF2-40B4-BE49-F238E27FC236}">
              <a16:creationId xmlns:a16="http://schemas.microsoft.com/office/drawing/2014/main" id="{4DCDE96D-7DC0-4CBB-A50D-B74E083905F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3" name="Line 7">
          <a:extLst>
            <a:ext uri="{FF2B5EF4-FFF2-40B4-BE49-F238E27FC236}">
              <a16:creationId xmlns:a16="http://schemas.microsoft.com/office/drawing/2014/main" id="{34C323D2-7854-454E-846F-DD5D1A4CB2F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4" name="Line 7">
          <a:extLst>
            <a:ext uri="{FF2B5EF4-FFF2-40B4-BE49-F238E27FC236}">
              <a16:creationId xmlns:a16="http://schemas.microsoft.com/office/drawing/2014/main" id="{3A23D3B7-370B-4D58-9779-5C7462CA59A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5" name="Line 7">
          <a:extLst>
            <a:ext uri="{FF2B5EF4-FFF2-40B4-BE49-F238E27FC236}">
              <a16:creationId xmlns:a16="http://schemas.microsoft.com/office/drawing/2014/main" id="{9DF17A27-AE3C-44B6-95F6-8DE83DBF8BC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6" name="Line 7">
          <a:extLst>
            <a:ext uri="{FF2B5EF4-FFF2-40B4-BE49-F238E27FC236}">
              <a16:creationId xmlns:a16="http://schemas.microsoft.com/office/drawing/2014/main" id="{310E545B-56F2-4403-A7AC-83660133828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7" name="Line 7">
          <a:extLst>
            <a:ext uri="{FF2B5EF4-FFF2-40B4-BE49-F238E27FC236}">
              <a16:creationId xmlns:a16="http://schemas.microsoft.com/office/drawing/2014/main" id="{77091388-7D53-48D8-A218-03E66B5AF8B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8" name="Line 7">
          <a:extLst>
            <a:ext uri="{FF2B5EF4-FFF2-40B4-BE49-F238E27FC236}">
              <a16:creationId xmlns:a16="http://schemas.microsoft.com/office/drawing/2014/main" id="{349F058D-45BA-4FA5-AAA5-4BBA20D019C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39" name="Line 7">
          <a:extLst>
            <a:ext uri="{FF2B5EF4-FFF2-40B4-BE49-F238E27FC236}">
              <a16:creationId xmlns:a16="http://schemas.microsoft.com/office/drawing/2014/main" id="{950C47DF-2B10-495A-8BDD-B8FD0FD2A7A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0" name="Line 7">
          <a:extLst>
            <a:ext uri="{FF2B5EF4-FFF2-40B4-BE49-F238E27FC236}">
              <a16:creationId xmlns:a16="http://schemas.microsoft.com/office/drawing/2014/main" id="{34020C89-69A3-478E-9AD7-DC951CD191C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1" name="Line 7">
          <a:extLst>
            <a:ext uri="{FF2B5EF4-FFF2-40B4-BE49-F238E27FC236}">
              <a16:creationId xmlns:a16="http://schemas.microsoft.com/office/drawing/2014/main" id="{5B79D5E3-DDC7-4F99-AC53-25210852A6D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2" name="Line 7">
          <a:extLst>
            <a:ext uri="{FF2B5EF4-FFF2-40B4-BE49-F238E27FC236}">
              <a16:creationId xmlns:a16="http://schemas.microsoft.com/office/drawing/2014/main" id="{E11A47D9-ED24-48C6-B3BE-92D8801D9B3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3" name="Line 7">
          <a:extLst>
            <a:ext uri="{FF2B5EF4-FFF2-40B4-BE49-F238E27FC236}">
              <a16:creationId xmlns:a16="http://schemas.microsoft.com/office/drawing/2014/main" id="{D200BC97-958C-4D6C-BCEB-6121F2CDE8F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4" name="Line 7">
          <a:extLst>
            <a:ext uri="{FF2B5EF4-FFF2-40B4-BE49-F238E27FC236}">
              <a16:creationId xmlns:a16="http://schemas.microsoft.com/office/drawing/2014/main" id="{F1CA0307-15FF-4DDD-B89C-A4FACDA2E86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5" name="Line 7">
          <a:extLst>
            <a:ext uri="{FF2B5EF4-FFF2-40B4-BE49-F238E27FC236}">
              <a16:creationId xmlns:a16="http://schemas.microsoft.com/office/drawing/2014/main" id="{576300D9-C1CA-477D-9656-603A4DBF65E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6" name="Line 7">
          <a:extLst>
            <a:ext uri="{FF2B5EF4-FFF2-40B4-BE49-F238E27FC236}">
              <a16:creationId xmlns:a16="http://schemas.microsoft.com/office/drawing/2014/main" id="{2FCDDEF7-7632-483B-93B4-9CDC195F201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47" name="Line 7">
          <a:extLst>
            <a:ext uri="{FF2B5EF4-FFF2-40B4-BE49-F238E27FC236}">
              <a16:creationId xmlns:a16="http://schemas.microsoft.com/office/drawing/2014/main" id="{2A715159-88B2-433E-9B4B-CC3F0B73830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48" name="Line 7">
          <a:extLst>
            <a:ext uri="{FF2B5EF4-FFF2-40B4-BE49-F238E27FC236}">
              <a16:creationId xmlns:a16="http://schemas.microsoft.com/office/drawing/2014/main" id="{BBEADB27-6D66-4252-B4A8-59ACEA6511A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49" name="Line 7">
          <a:extLst>
            <a:ext uri="{FF2B5EF4-FFF2-40B4-BE49-F238E27FC236}">
              <a16:creationId xmlns:a16="http://schemas.microsoft.com/office/drawing/2014/main" id="{1A73B82C-B94F-4AFB-8BB3-230E6BE05B33}"/>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0" name="Line 7">
          <a:extLst>
            <a:ext uri="{FF2B5EF4-FFF2-40B4-BE49-F238E27FC236}">
              <a16:creationId xmlns:a16="http://schemas.microsoft.com/office/drawing/2014/main" id="{07E7B620-9707-4B17-88F5-12E323E9597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1" name="Line 7">
          <a:extLst>
            <a:ext uri="{FF2B5EF4-FFF2-40B4-BE49-F238E27FC236}">
              <a16:creationId xmlns:a16="http://schemas.microsoft.com/office/drawing/2014/main" id="{6B0B533F-DD2D-448E-9B0B-038F2E20052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2" name="Line 7">
          <a:extLst>
            <a:ext uri="{FF2B5EF4-FFF2-40B4-BE49-F238E27FC236}">
              <a16:creationId xmlns:a16="http://schemas.microsoft.com/office/drawing/2014/main" id="{DAF5F6B5-2BDC-42D5-982A-7DB6CB3121C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3" name="Line 7">
          <a:extLst>
            <a:ext uri="{FF2B5EF4-FFF2-40B4-BE49-F238E27FC236}">
              <a16:creationId xmlns:a16="http://schemas.microsoft.com/office/drawing/2014/main" id="{EA762BE6-36E5-411C-90EB-976EED6B8DD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54" name="Line 7">
          <a:extLst>
            <a:ext uri="{FF2B5EF4-FFF2-40B4-BE49-F238E27FC236}">
              <a16:creationId xmlns:a16="http://schemas.microsoft.com/office/drawing/2014/main" id="{F7AA6249-0F3F-4EDD-82A7-8E459103FDF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5" name="Line 7">
          <a:extLst>
            <a:ext uri="{FF2B5EF4-FFF2-40B4-BE49-F238E27FC236}">
              <a16:creationId xmlns:a16="http://schemas.microsoft.com/office/drawing/2014/main" id="{5715E6B3-8DAB-462A-8197-3B7C742149E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6" name="Line 7">
          <a:extLst>
            <a:ext uri="{FF2B5EF4-FFF2-40B4-BE49-F238E27FC236}">
              <a16:creationId xmlns:a16="http://schemas.microsoft.com/office/drawing/2014/main" id="{D9988CBF-2B9F-4320-AD88-E6F6E5B7032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7" name="Line 7">
          <a:extLst>
            <a:ext uri="{FF2B5EF4-FFF2-40B4-BE49-F238E27FC236}">
              <a16:creationId xmlns:a16="http://schemas.microsoft.com/office/drawing/2014/main" id="{2F181F1E-9EE5-4F78-ACE7-4968E409364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8" name="Line 7">
          <a:extLst>
            <a:ext uri="{FF2B5EF4-FFF2-40B4-BE49-F238E27FC236}">
              <a16:creationId xmlns:a16="http://schemas.microsoft.com/office/drawing/2014/main" id="{A6CE4F12-5AA1-4019-B092-B5457F32A5D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59" name="Line 7">
          <a:extLst>
            <a:ext uri="{FF2B5EF4-FFF2-40B4-BE49-F238E27FC236}">
              <a16:creationId xmlns:a16="http://schemas.microsoft.com/office/drawing/2014/main" id="{1908D71E-D77E-4AAA-B1DB-96FA693CD51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0" name="Line 7">
          <a:extLst>
            <a:ext uri="{FF2B5EF4-FFF2-40B4-BE49-F238E27FC236}">
              <a16:creationId xmlns:a16="http://schemas.microsoft.com/office/drawing/2014/main" id="{267588B9-D5F3-4DAF-ACD8-CD27325D8F7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1" name="Line 7">
          <a:extLst>
            <a:ext uri="{FF2B5EF4-FFF2-40B4-BE49-F238E27FC236}">
              <a16:creationId xmlns:a16="http://schemas.microsoft.com/office/drawing/2014/main" id="{8B42A887-5A9C-4A2B-83CD-0C2D07712B6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2" name="Line 7">
          <a:extLst>
            <a:ext uri="{FF2B5EF4-FFF2-40B4-BE49-F238E27FC236}">
              <a16:creationId xmlns:a16="http://schemas.microsoft.com/office/drawing/2014/main" id="{72EB8DBA-F115-4A61-985D-115316C2B5B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3" name="Line 7">
          <a:extLst>
            <a:ext uri="{FF2B5EF4-FFF2-40B4-BE49-F238E27FC236}">
              <a16:creationId xmlns:a16="http://schemas.microsoft.com/office/drawing/2014/main" id="{9ABA7828-D50A-47F6-9A49-F21190ADF0B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4" name="Line 7">
          <a:extLst>
            <a:ext uri="{FF2B5EF4-FFF2-40B4-BE49-F238E27FC236}">
              <a16:creationId xmlns:a16="http://schemas.microsoft.com/office/drawing/2014/main" id="{BFED4FCE-E1BB-4420-9025-80E41F88598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5" name="Line 7">
          <a:extLst>
            <a:ext uri="{FF2B5EF4-FFF2-40B4-BE49-F238E27FC236}">
              <a16:creationId xmlns:a16="http://schemas.microsoft.com/office/drawing/2014/main" id="{1DBF5764-5047-42CE-BCA7-49B45C66707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6" name="Line 7">
          <a:extLst>
            <a:ext uri="{FF2B5EF4-FFF2-40B4-BE49-F238E27FC236}">
              <a16:creationId xmlns:a16="http://schemas.microsoft.com/office/drawing/2014/main" id="{C6A8EC08-CA90-4221-9536-C2E8958B6E6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7" name="Line 7">
          <a:extLst>
            <a:ext uri="{FF2B5EF4-FFF2-40B4-BE49-F238E27FC236}">
              <a16:creationId xmlns:a16="http://schemas.microsoft.com/office/drawing/2014/main" id="{E81F7B02-3059-41DA-BD86-C67DD9B8D76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8" name="Line 7">
          <a:extLst>
            <a:ext uri="{FF2B5EF4-FFF2-40B4-BE49-F238E27FC236}">
              <a16:creationId xmlns:a16="http://schemas.microsoft.com/office/drawing/2014/main" id="{7C64C9C1-8577-4246-9BCA-ED539C02FC7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69" name="Line 7">
          <a:extLst>
            <a:ext uri="{FF2B5EF4-FFF2-40B4-BE49-F238E27FC236}">
              <a16:creationId xmlns:a16="http://schemas.microsoft.com/office/drawing/2014/main" id="{E77E1C84-094B-4D09-A2F8-CEAA9BF7F14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0" name="Line 7">
          <a:extLst>
            <a:ext uri="{FF2B5EF4-FFF2-40B4-BE49-F238E27FC236}">
              <a16:creationId xmlns:a16="http://schemas.microsoft.com/office/drawing/2014/main" id="{FCE0E962-26F9-48F6-99CE-5E02CAFC91F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1" name="Line 7">
          <a:extLst>
            <a:ext uri="{FF2B5EF4-FFF2-40B4-BE49-F238E27FC236}">
              <a16:creationId xmlns:a16="http://schemas.microsoft.com/office/drawing/2014/main" id="{1AD7F2C4-3269-426B-929A-CBE984CFCF5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2" name="Line 7">
          <a:extLst>
            <a:ext uri="{FF2B5EF4-FFF2-40B4-BE49-F238E27FC236}">
              <a16:creationId xmlns:a16="http://schemas.microsoft.com/office/drawing/2014/main" id="{6BEE8CF7-1689-4E54-8A6A-7EE49549A2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3" name="Line 7">
          <a:extLst>
            <a:ext uri="{FF2B5EF4-FFF2-40B4-BE49-F238E27FC236}">
              <a16:creationId xmlns:a16="http://schemas.microsoft.com/office/drawing/2014/main" id="{CFF0D115-AAEF-4310-8556-E557FCD15ED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4" name="Line 7">
          <a:extLst>
            <a:ext uri="{FF2B5EF4-FFF2-40B4-BE49-F238E27FC236}">
              <a16:creationId xmlns:a16="http://schemas.microsoft.com/office/drawing/2014/main" id="{CCE647BD-ED67-4907-8C9E-0A19BF129E6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375" name="Line 7">
          <a:extLst>
            <a:ext uri="{FF2B5EF4-FFF2-40B4-BE49-F238E27FC236}">
              <a16:creationId xmlns:a16="http://schemas.microsoft.com/office/drawing/2014/main" id="{5DB61454-8B5A-4F1F-8EB5-537E4F12E3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6" name="Line 7">
          <a:extLst>
            <a:ext uri="{FF2B5EF4-FFF2-40B4-BE49-F238E27FC236}">
              <a16:creationId xmlns:a16="http://schemas.microsoft.com/office/drawing/2014/main" id="{2ECBD97D-26C7-4483-8996-2F5BCEBEDC0A}"/>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7" name="Line 7">
          <a:extLst>
            <a:ext uri="{FF2B5EF4-FFF2-40B4-BE49-F238E27FC236}">
              <a16:creationId xmlns:a16="http://schemas.microsoft.com/office/drawing/2014/main" id="{E8B3D056-4D27-441A-B49B-56D550C0CBE6}"/>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8" name="Line 7">
          <a:extLst>
            <a:ext uri="{FF2B5EF4-FFF2-40B4-BE49-F238E27FC236}">
              <a16:creationId xmlns:a16="http://schemas.microsoft.com/office/drawing/2014/main" id="{87203109-D017-402F-9BDB-3E429ED0FFFA}"/>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79" name="Line 7">
          <a:extLst>
            <a:ext uri="{FF2B5EF4-FFF2-40B4-BE49-F238E27FC236}">
              <a16:creationId xmlns:a16="http://schemas.microsoft.com/office/drawing/2014/main" id="{277402DC-7F0A-402A-BF6E-929CD1BDB1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0" name="Line 7">
          <a:extLst>
            <a:ext uri="{FF2B5EF4-FFF2-40B4-BE49-F238E27FC236}">
              <a16:creationId xmlns:a16="http://schemas.microsoft.com/office/drawing/2014/main" id="{DD315681-9E46-4D16-8C5E-2806266ACEC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1" name="Line 7">
          <a:extLst>
            <a:ext uri="{FF2B5EF4-FFF2-40B4-BE49-F238E27FC236}">
              <a16:creationId xmlns:a16="http://schemas.microsoft.com/office/drawing/2014/main" id="{9283A34C-9AAA-4451-A851-085A923519B5}"/>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2" name="Line 7">
          <a:extLst>
            <a:ext uri="{FF2B5EF4-FFF2-40B4-BE49-F238E27FC236}">
              <a16:creationId xmlns:a16="http://schemas.microsoft.com/office/drawing/2014/main" id="{A5B11902-D186-4C87-9DA8-FEA4E97BD48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3" name="Line 7">
          <a:extLst>
            <a:ext uri="{FF2B5EF4-FFF2-40B4-BE49-F238E27FC236}">
              <a16:creationId xmlns:a16="http://schemas.microsoft.com/office/drawing/2014/main" id="{A52BFB40-573B-414F-89A0-88A468D4D1F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4" name="Line 7">
          <a:extLst>
            <a:ext uri="{FF2B5EF4-FFF2-40B4-BE49-F238E27FC236}">
              <a16:creationId xmlns:a16="http://schemas.microsoft.com/office/drawing/2014/main" id="{DC259A29-4852-4D8E-9919-D13F03053068}"/>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5" name="Line 7">
          <a:extLst>
            <a:ext uri="{FF2B5EF4-FFF2-40B4-BE49-F238E27FC236}">
              <a16:creationId xmlns:a16="http://schemas.microsoft.com/office/drawing/2014/main" id="{75B0B808-3F52-4E1E-B73A-CE104A3B8F5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6" name="Line 7">
          <a:extLst>
            <a:ext uri="{FF2B5EF4-FFF2-40B4-BE49-F238E27FC236}">
              <a16:creationId xmlns:a16="http://schemas.microsoft.com/office/drawing/2014/main" id="{048CDBA0-CF39-4B9C-A0C5-771E827889D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7" name="Line 7">
          <a:extLst>
            <a:ext uri="{FF2B5EF4-FFF2-40B4-BE49-F238E27FC236}">
              <a16:creationId xmlns:a16="http://schemas.microsoft.com/office/drawing/2014/main" id="{D27AD468-6B80-46A2-952B-9FABEFB1CE9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8" name="Line 7">
          <a:extLst>
            <a:ext uri="{FF2B5EF4-FFF2-40B4-BE49-F238E27FC236}">
              <a16:creationId xmlns:a16="http://schemas.microsoft.com/office/drawing/2014/main" id="{7EE6AF53-4216-4DFF-A867-6B8D25C378B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89" name="Line 7">
          <a:extLst>
            <a:ext uri="{FF2B5EF4-FFF2-40B4-BE49-F238E27FC236}">
              <a16:creationId xmlns:a16="http://schemas.microsoft.com/office/drawing/2014/main" id="{4E88FA4D-3B62-4EE3-9E8D-C042DF8C9CD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0" name="Line 7">
          <a:extLst>
            <a:ext uri="{FF2B5EF4-FFF2-40B4-BE49-F238E27FC236}">
              <a16:creationId xmlns:a16="http://schemas.microsoft.com/office/drawing/2014/main" id="{CAF89174-F096-4473-9935-AFADA7EF3C9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1" name="Line 7">
          <a:extLst>
            <a:ext uri="{FF2B5EF4-FFF2-40B4-BE49-F238E27FC236}">
              <a16:creationId xmlns:a16="http://schemas.microsoft.com/office/drawing/2014/main" id="{E4A7151A-F85C-4721-B271-E480BB621FF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2" name="Line 7">
          <a:extLst>
            <a:ext uri="{FF2B5EF4-FFF2-40B4-BE49-F238E27FC236}">
              <a16:creationId xmlns:a16="http://schemas.microsoft.com/office/drawing/2014/main" id="{8A4C9DBB-CD62-4A76-9C6D-A517661156E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3" name="Line 7">
          <a:extLst>
            <a:ext uri="{FF2B5EF4-FFF2-40B4-BE49-F238E27FC236}">
              <a16:creationId xmlns:a16="http://schemas.microsoft.com/office/drawing/2014/main" id="{ED5C378F-C3DE-4C3A-93C5-2956D488A40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4" name="Line 7">
          <a:extLst>
            <a:ext uri="{FF2B5EF4-FFF2-40B4-BE49-F238E27FC236}">
              <a16:creationId xmlns:a16="http://schemas.microsoft.com/office/drawing/2014/main" id="{2272428D-8566-4E47-8634-3EFF9DA35E5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5" name="Line 7">
          <a:extLst>
            <a:ext uri="{FF2B5EF4-FFF2-40B4-BE49-F238E27FC236}">
              <a16:creationId xmlns:a16="http://schemas.microsoft.com/office/drawing/2014/main" id="{11798E8B-F3D3-45D7-9AA5-47011E5C4F8D}"/>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396" name="Line 7">
          <a:extLst>
            <a:ext uri="{FF2B5EF4-FFF2-40B4-BE49-F238E27FC236}">
              <a16:creationId xmlns:a16="http://schemas.microsoft.com/office/drawing/2014/main" id="{0A73BED7-846F-45DF-B94B-D3E62F5F05CE}"/>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7" name="Line 7">
          <a:extLst>
            <a:ext uri="{FF2B5EF4-FFF2-40B4-BE49-F238E27FC236}">
              <a16:creationId xmlns:a16="http://schemas.microsoft.com/office/drawing/2014/main" id="{85C1E18B-AB5B-4B2D-8EAD-760403EF888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8" name="Line 7">
          <a:extLst>
            <a:ext uri="{FF2B5EF4-FFF2-40B4-BE49-F238E27FC236}">
              <a16:creationId xmlns:a16="http://schemas.microsoft.com/office/drawing/2014/main" id="{00714F6B-21ED-4FCE-AA1F-4BD72CCD79E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399" name="Line 7">
          <a:extLst>
            <a:ext uri="{FF2B5EF4-FFF2-40B4-BE49-F238E27FC236}">
              <a16:creationId xmlns:a16="http://schemas.microsoft.com/office/drawing/2014/main" id="{FDD01DAC-2187-4ED5-B8E4-9A7BCFC06B3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0" name="Line 7">
          <a:extLst>
            <a:ext uri="{FF2B5EF4-FFF2-40B4-BE49-F238E27FC236}">
              <a16:creationId xmlns:a16="http://schemas.microsoft.com/office/drawing/2014/main" id="{7F78D253-07AC-481A-A887-49EA3FA2E67A}"/>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1" name="Line 7">
          <a:extLst>
            <a:ext uri="{FF2B5EF4-FFF2-40B4-BE49-F238E27FC236}">
              <a16:creationId xmlns:a16="http://schemas.microsoft.com/office/drawing/2014/main" id="{9794162B-0301-4E99-BC47-A5919879531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2" name="Line 7">
          <a:extLst>
            <a:ext uri="{FF2B5EF4-FFF2-40B4-BE49-F238E27FC236}">
              <a16:creationId xmlns:a16="http://schemas.microsoft.com/office/drawing/2014/main" id="{374F6F16-493A-4E87-B20D-B107D7A045C8}"/>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3" name="Line 7">
          <a:extLst>
            <a:ext uri="{FF2B5EF4-FFF2-40B4-BE49-F238E27FC236}">
              <a16:creationId xmlns:a16="http://schemas.microsoft.com/office/drawing/2014/main" id="{2B167FB5-FE87-4909-B593-029141C67B0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4" name="Line 7">
          <a:extLst>
            <a:ext uri="{FF2B5EF4-FFF2-40B4-BE49-F238E27FC236}">
              <a16:creationId xmlns:a16="http://schemas.microsoft.com/office/drawing/2014/main" id="{37A08915-8142-4E5E-8E43-58177F96CD33}"/>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5" name="Line 7">
          <a:extLst>
            <a:ext uri="{FF2B5EF4-FFF2-40B4-BE49-F238E27FC236}">
              <a16:creationId xmlns:a16="http://schemas.microsoft.com/office/drawing/2014/main" id="{05A76EC5-70D3-40F2-9D63-5A84648DD14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6" name="Line 7">
          <a:extLst>
            <a:ext uri="{FF2B5EF4-FFF2-40B4-BE49-F238E27FC236}">
              <a16:creationId xmlns:a16="http://schemas.microsoft.com/office/drawing/2014/main" id="{D7BE6E54-1063-4E08-94E1-16C232F886C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7" name="Line 7">
          <a:extLst>
            <a:ext uri="{FF2B5EF4-FFF2-40B4-BE49-F238E27FC236}">
              <a16:creationId xmlns:a16="http://schemas.microsoft.com/office/drawing/2014/main" id="{AC7B5F58-9AD9-4460-9A08-7E9DC029FF8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8" name="Line 7">
          <a:extLst>
            <a:ext uri="{FF2B5EF4-FFF2-40B4-BE49-F238E27FC236}">
              <a16:creationId xmlns:a16="http://schemas.microsoft.com/office/drawing/2014/main" id="{1AD0B568-7099-4F1C-ADE5-FEDA4D0A4A47}"/>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09" name="Line 7">
          <a:extLst>
            <a:ext uri="{FF2B5EF4-FFF2-40B4-BE49-F238E27FC236}">
              <a16:creationId xmlns:a16="http://schemas.microsoft.com/office/drawing/2014/main" id="{BA6685B0-38F9-4C83-AA32-C068851AA73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0" name="Line 7">
          <a:extLst>
            <a:ext uri="{FF2B5EF4-FFF2-40B4-BE49-F238E27FC236}">
              <a16:creationId xmlns:a16="http://schemas.microsoft.com/office/drawing/2014/main" id="{5700FDF6-CB9D-4CEF-B060-13CFF4FEE9BE}"/>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1" name="Line 7">
          <a:extLst>
            <a:ext uri="{FF2B5EF4-FFF2-40B4-BE49-F238E27FC236}">
              <a16:creationId xmlns:a16="http://schemas.microsoft.com/office/drawing/2014/main" id="{B9E0FB57-BCC5-4009-A167-B7FBCA64C5B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2" name="Line 7">
          <a:extLst>
            <a:ext uri="{FF2B5EF4-FFF2-40B4-BE49-F238E27FC236}">
              <a16:creationId xmlns:a16="http://schemas.microsoft.com/office/drawing/2014/main" id="{C65668D1-DAFF-4211-A6F5-C6BF59A7EB9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3" name="Line 7">
          <a:extLst>
            <a:ext uri="{FF2B5EF4-FFF2-40B4-BE49-F238E27FC236}">
              <a16:creationId xmlns:a16="http://schemas.microsoft.com/office/drawing/2014/main" id="{FCE1C3DF-1717-494B-9702-F34C287BDC2D}"/>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4" name="Line 7">
          <a:extLst>
            <a:ext uri="{FF2B5EF4-FFF2-40B4-BE49-F238E27FC236}">
              <a16:creationId xmlns:a16="http://schemas.microsoft.com/office/drawing/2014/main" id="{4C87EA54-6802-4223-B72B-A79B13B26CB0}"/>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5" name="Line 7">
          <a:extLst>
            <a:ext uri="{FF2B5EF4-FFF2-40B4-BE49-F238E27FC236}">
              <a16:creationId xmlns:a16="http://schemas.microsoft.com/office/drawing/2014/main" id="{2A50D1A9-E327-4EF6-A2D9-48459C7524EB}"/>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6" name="Line 7">
          <a:extLst>
            <a:ext uri="{FF2B5EF4-FFF2-40B4-BE49-F238E27FC236}">
              <a16:creationId xmlns:a16="http://schemas.microsoft.com/office/drawing/2014/main" id="{7C17DB17-5837-456B-9922-FAE1D429AC5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17" name="Line 7">
          <a:extLst>
            <a:ext uri="{FF2B5EF4-FFF2-40B4-BE49-F238E27FC236}">
              <a16:creationId xmlns:a16="http://schemas.microsoft.com/office/drawing/2014/main" id="{61DECFED-81F2-4027-8143-24BBDA750D8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18" name="Line 7">
          <a:extLst>
            <a:ext uri="{FF2B5EF4-FFF2-40B4-BE49-F238E27FC236}">
              <a16:creationId xmlns:a16="http://schemas.microsoft.com/office/drawing/2014/main" id="{EFDE90F2-E550-4A7B-81ED-C705DE66510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19" name="Line 7">
          <a:extLst>
            <a:ext uri="{FF2B5EF4-FFF2-40B4-BE49-F238E27FC236}">
              <a16:creationId xmlns:a16="http://schemas.microsoft.com/office/drawing/2014/main" id="{835B82F2-177F-4C16-81D4-7868E0B77DE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0" name="Line 7">
          <a:extLst>
            <a:ext uri="{FF2B5EF4-FFF2-40B4-BE49-F238E27FC236}">
              <a16:creationId xmlns:a16="http://schemas.microsoft.com/office/drawing/2014/main" id="{96C28201-3355-43F2-B76D-45F094C99F4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1" name="Line 7">
          <a:extLst>
            <a:ext uri="{FF2B5EF4-FFF2-40B4-BE49-F238E27FC236}">
              <a16:creationId xmlns:a16="http://schemas.microsoft.com/office/drawing/2014/main" id="{1F589FBE-1365-47B6-9A19-B528B9411AD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2" name="Line 7">
          <a:extLst>
            <a:ext uri="{FF2B5EF4-FFF2-40B4-BE49-F238E27FC236}">
              <a16:creationId xmlns:a16="http://schemas.microsoft.com/office/drawing/2014/main" id="{4B58CA7B-F133-4B7D-9091-265849DA76C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3" name="Line 7">
          <a:extLst>
            <a:ext uri="{FF2B5EF4-FFF2-40B4-BE49-F238E27FC236}">
              <a16:creationId xmlns:a16="http://schemas.microsoft.com/office/drawing/2014/main" id="{303C1F33-ED46-4330-A673-ED6FE3F8582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4" name="Line 7">
          <a:extLst>
            <a:ext uri="{FF2B5EF4-FFF2-40B4-BE49-F238E27FC236}">
              <a16:creationId xmlns:a16="http://schemas.microsoft.com/office/drawing/2014/main" id="{0B4D1A0D-5A59-4304-A3A9-E419271DE0A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5" name="Line 7">
          <a:extLst>
            <a:ext uri="{FF2B5EF4-FFF2-40B4-BE49-F238E27FC236}">
              <a16:creationId xmlns:a16="http://schemas.microsoft.com/office/drawing/2014/main" id="{39541F41-6D57-4CE0-B690-D2C965DE248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6" name="Line 7">
          <a:extLst>
            <a:ext uri="{FF2B5EF4-FFF2-40B4-BE49-F238E27FC236}">
              <a16:creationId xmlns:a16="http://schemas.microsoft.com/office/drawing/2014/main" id="{7F981880-FAA4-4F5C-BE23-65B979EF791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7" name="Line 7">
          <a:extLst>
            <a:ext uri="{FF2B5EF4-FFF2-40B4-BE49-F238E27FC236}">
              <a16:creationId xmlns:a16="http://schemas.microsoft.com/office/drawing/2014/main" id="{F5FC5D6F-7454-4FDD-A0D2-029198E82E4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8" name="Line 7">
          <a:extLst>
            <a:ext uri="{FF2B5EF4-FFF2-40B4-BE49-F238E27FC236}">
              <a16:creationId xmlns:a16="http://schemas.microsoft.com/office/drawing/2014/main" id="{CBBE364F-4F7A-455C-B87D-84DA16C67D5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29" name="Line 7">
          <a:extLst>
            <a:ext uri="{FF2B5EF4-FFF2-40B4-BE49-F238E27FC236}">
              <a16:creationId xmlns:a16="http://schemas.microsoft.com/office/drawing/2014/main" id="{FD0C09F2-1FC0-4557-B4CA-498BA93F241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0" name="Line 7">
          <a:extLst>
            <a:ext uri="{FF2B5EF4-FFF2-40B4-BE49-F238E27FC236}">
              <a16:creationId xmlns:a16="http://schemas.microsoft.com/office/drawing/2014/main" id="{976B3F1D-6E60-483A-9ECB-04E4F47C285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1" name="Line 7">
          <a:extLst>
            <a:ext uri="{FF2B5EF4-FFF2-40B4-BE49-F238E27FC236}">
              <a16:creationId xmlns:a16="http://schemas.microsoft.com/office/drawing/2014/main" id="{AA249A0A-84BA-470C-8FD2-77504B12BC7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2" name="Line 7">
          <a:extLst>
            <a:ext uri="{FF2B5EF4-FFF2-40B4-BE49-F238E27FC236}">
              <a16:creationId xmlns:a16="http://schemas.microsoft.com/office/drawing/2014/main" id="{89852E70-8D3D-465A-AA58-BEDA07CC70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3" name="Line 7">
          <a:extLst>
            <a:ext uri="{FF2B5EF4-FFF2-40B4-BE49-F238E27FC236}">
              <a16:creationId xmlns:a16="http://schemas.microsoft.com/office/drawing/2014/main" id="{D277E1C3-C213-4E0D-B30A-FE7CED75664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4" name="Line 7">
          <a:extLst>
            <a:ext uri="{FF2B5EF4-FFF2-40B4-BE49-F238E27FC236}">
              <a16:creationId xmlns:a16="http://schemas.microsoft.com/office/drawing/2014/main" id="{4E32A3C7-02BB-465D-91A5-01EA83F4E23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5" name="Line 7">
          <a:extLst>
            <a:ext uri="{FF2B5EF4-FFF2-40B4-BE49-F238E27FC236}">
              <a16:creationId xmlns:a16="http://schemas.microsoft.com/office/drawing/2014/main" id="{D560A845-8ABF-47E5-BE19-2A000332E309}"/>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6" name="Line 7">
          <a:extLst>
            <a:ext uri="{FF2B5EF4-FFF2-40B4-BE49-F238E27FC236}">
              <a16:creationId xmlns:a16="http://schemas.microsoft.com/office/drawing/2014/main" id="{A91E10E6-9446-41B6-B983-6E6812133D6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7" name="Line 7">
          <a:extLst>
            <a:ext uri="{FF2B5EF4-FFF2-40B4-BE49-F238E27FC236}">
              <a16:creationId xmlns:a16="http://schemas.microsoft.com/office/drawing/2014/main" id="{3E47EF57-D219-4574-B17D-D36BA66A21A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38" name="Line 7">
          <a:extLst>
            <a:ext uri="{FF2B5EF4-FFF2-40B4-BE49-F238E27FC236}">
              <a16:creationId xmlns:a16="http://schemas.microsoft.com/office/drawing/2014/main" id="{64CEA584-54B5-458D-8F1E-0CC007714E4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39" name="Line 7">
          <a:extLst>
            <a:ext uri="{FF2B5EF4-FFF2-40B4-BE49-F238E27FC236}">
              <a16:creationId xmlns:a16="http://schemas.microsoft.com/office/drawing/2014/main" id="{3113C838-48B5-434C-ABCF-451C0BE269E0}"/>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0" name="Line 7">
          <a:extLst>
            <a:ext uri="{FF2B5EF4-FFF2-40B4-BE49-F238E27FC236}">
              <a16:creationId xmlns:a16="http://schemas.microsoft.com/office/drawing/2014/main" id="{9A264F3E-F375-420D-9626-04FDDCDA7A09}"/>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1" name="Line 7">
          <a:extLst>
            <a:ext uri="{FF2B5EF4-FFF2-40B4-BE49-F238E27FC236}">
              <a16:creationId xmlns:a16="http://schemas.microsoft.com/office/drawing/2014/main" id="{6B3690E3-F934-485E-8ADF-B782C2EF1A0B}"/>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2" name="Line 7">
          <a:extLst>
            <a:ext uri="{FF2B5EF4-FFF2-40B4-BE49-F238E27FC236}">
              <a16:creationId xmlns:a16="http://schemas.microsoft.com/office/drawing/2014/main" id="{E2AA359E-4362-47CF-B541-3A2F9F66E52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43" name="Line 7">
          <a:extLst>
            <a:ext uri="{FF2B5EF4-FFF2-40B4-BE49-F238E27FC236}">
              <a16:creationId xmlns:a16="http://schemas.microsoft.com/office/drawing/2014/main" id="{DEE744EC-7078-478E-AC99-783AA8A923E5}"/>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4" name="Line 7">
          <a:extLst>
            <a:ext uri="{FF2B5EF4-FFF2-40B4-BE49-F238E27FC236}">
              <a16:creationId xmlns:a16="http://schemas.microsoft.com/office/drawing/2014/main" id="{BC956E1C-C23E-4D27-94D8-41C12480933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5" name="Line 7">
          <a:extLst>
            <a:ext uri="{FF2B5EF4-FFF2-40B4-BE49-F238E27FC236}">
              <a16:creationId xmlns:a16="http://schemas.microsoft.com/office/drawing/2014/main" id="{630F3620-B13B-4DCB-921D-5EB1571FFD2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6" name="Line 7">
          <a:extLst>
            <a:ext uri="{FF2B5EF4-FFF2-40B4-BE49-F238E27FC236}">
              <a16:creationId xmlns:a16="http://schemas.microsoft.com/office/drawing/2014/main" id="{643D2A37-D3BA-49E5-9899-40CB18086E0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7" name="Line 7">
          <a:extLst>
            <a:ext uri="{FF2B5EF4-FFF2-40B4-BE49-F238E27FC236}">
              <a16:creationId xmlns:a16="http://schemas.microsoft.com/office/drawing/2014/main" id="{E2AA601B-A60C-434A-A8DF-C880355A7485}"/>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8" name="Line 7">
          <a:extLst>
            <a:ext uri="{FF2B5EF4-FFF2-40B4-BE49-F238E27FC236}">
              <a16:creationId xmlns:a16="http://schemas.microsoft.com/office/drawing/2014/main" id="{7ACDE254-157D-484A-A16E-C69C473A4AC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49" name="Line 7">
          <a:extLst>
            <a:ext uri="{FF2B5EF4-FFF2-40B4-BE49-F238E27FC236}">
              <a16:creationId xmlns:a16="http://schemas.microsoft.com/office/drawing/2014/main" id="{7BCF844A-0C31-4532-ACFB-95904DF5948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0" name="Line 7">
          <a:extLst>
            <a:ext uri="{FF2B5EF4-FFF2-40B4-BE49-F238E27FC236}">
              <a16:creationId xmlns:a16="http://schemas.microsoft.com/office/drawing/2014/main" id="{AAEBAB91-B549-4659-AE23-8B43D32AB27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1" name="Line 7">
          <a:extLst>
            <a:ext uri="{FF2B5EF4-FFF2-40B4-BE49-F238E27FC236}">
              <a16:creationId xmlns:a16="http://schemas.microsoft.com/office/drawing/2014/main" id="{111250CE-8BA6-4FFA-8BC3-9AD2A4C8C10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2" name="Line 7">
          <a:extLst>
            <a:ext uri="{FF2B5EF4-FFF2-40B4-BE49-F238E27FC236}">
              <a16:creationId xmlns:a16="http://schemas.microsoft.com/office/drawing/2014/main" id="{58F2C7D1-1290-4728-B934-0376CACB13C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3" name="Line 7">
          <a:extLst>
            <a:ext uri="{FF2B5EF4-FFF2-40B4-BE49-F238E27FC236}">
              <a16:creationId xmlns:a16="http://schemas.microsoft.com/office/drawing/2014/main" id="{6EF40DF6-AD29-4CC6-8A73-EF9E6F9AE4F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4" name="Line 7">
          <a:extLst>
            <a:ext uri="{FF2B5EF4-FFF2-40B4-BE49-F238E27FC236}">
              <a16:creationId xmlns:a16="http://schemas.microsoft.com/office/drawing/2014/main" id="{DD2223B5-4B9F-4EF8-8655-058952A9D70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5" name="Line 7">
          <a:extLst>
            <a:ext uri="{FF2B5EF4-FFF2-40B4-BE49-F238E27FC236}">
              <a16:creationId xmlns:a16="http://schemas.microsoft.com/office/drawing/2014/main" id="{A90F4B53-9D5C-416A-A39D-3E385D0A9A8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6" name="Line 7">
          <a:extLst>
            <a:ext uri="{FF2B5EF4-FFF2-40B4-BE49-F238E27FC236}">
              <a16:creationId xmlns:a16="http://schemas.microsoft.com/office/drawing/2014/main" id="{133A0599-261D-4833-A45E-FBC8C58689B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7" name="Line 7">
          <a:extLst>
            <a:ext uri="{FF2B5EF4-FFF2-40B4-BE49-F238E27FC236}">
              <a16:creationId xmlns:a16="http://schemas.microsoft.com/office/drawing/2014/main" id="{59779D8F-3593-4E94-B8AF-E9F4989F14A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8" name="Line 7">
          <a:extLst>
            <a:ext uri="{FF2B5EF4-FFF2-40B4-BE49-F238E27FC236}">
              <a16:creationId xmlns:a16="http://schemas.microsoft.com/office/drawing/2014/main" id="{D22F5D54-0700-43D5-8130-B86E58E8B54F}"/>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59" name="Line 7">
          <a:extLst>
            <a:ext uri="{FF2B5EF4-FFF2-40B4-BE49-F238E27FC236}">
              <a16:creationId xmlns:a16="http://schemas.microsoft.com/office/drawing/2014/main" id="{DF3FEF11-0397-45A3-BAC3-FFC05701D14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0" name="Line 7">
          <a:extLst>
            <a:ext uri="{FF2B5EF4-FFF2-40B4-BE49-F238E27FC236}">
              <a16:creationId xmlns:a16="http://schemas.microsoft.com/office/drawing/2014/main" id="{C4B64AF3-6D4E-4F08-A94D-0651B0BA48C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1" name="Line 7">
          <a:extLst>
            <a:ext uri="{FF2B5EF4-FFF2-40B4-BE49-F238E27FC236}">
              <a16:creationId xmlns:a16="http://schemas.microsoft.com/office/drawing/2014/main" id="{8281D8DB-C8FE-4B3E-AD7F-1370AD755B81}"/>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2" name="Line 7">
          <a:extLst>
            <a:ext uri="{FF2B5EF4-FFF2-40B4-BE49-F238E27FC236}">
              <a16:creationId xmlns:a16="http://schemas.microsoft.com/office/drawing/2014/main" id="{A4BF5613-27F7-4A67-8105-B16B6E8F6415}"/>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3" name="Line 7">
          <a:extLst>
            <a:ext uri="{FF2B5EF4-FFF2-40B4-BE49-F238E27FC236}">
              <a16:creationId xmlns:a16="http://schemas.microsoft.com/office/drawing/2014/main" id="{67D362F3-E8DE-4D58-801B-E21FF88DF518}"/>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64" name="Line 7">
          <a:extLst>
            <a:ext uri="{FF2B5EF4-FFF2-40B4-BE49-F238E27FC236}">
              <a16:creationId xmlns:a16="http://schemas.microsoft.com/office/drawing/2014/main" id="{959D85F2-361E-44F5-AF0B-0A04BFB99C4C}"/>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65" name="Line 7">
          <a:extLst>
            <a:ext uri="{FF2B5EF4-FFF2-40B4-BE49-F238E27FC236}">
              <a16:creationId xmlns:a16="http://schemas.microsoft.com/office/drawing/2014/main" id="{ED8327EE-7C54-4CBF-95E9-CA93CA83FF57}"/>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6" name="Line 7">
          <a:extLst>
            <a:ext uri="{FF2B5EF4-FFF2-40B4-BE49-F238E27FC236}">
              <a16:creationId xmlns:a16="http://schemas.microsoft.com/office/drawing/2014/main" id="{202D081F-DC0C-4FE3-AD9A-2E8D00A3204B}"/>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67" name="Line 7">
          <a:extLst>
            <a:ext uri="{FF2B5EF4-FFF2-40B4-BE49-F238E27FC236}">
              <a16:creationId xmlns:a16="http://schemas.microsoft.com/office/drawing/2014/main" id="{D0B369A4-3DAD-4D3C-8BAE-6D6C279D5380}"/>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8" name="Line 7">
          <a:extLst>
            <a:ext uri="{FF2B5EF4-FFF2-40B4-BE49-F238E27FC236}">
              <a16:creationId xmlns:a16="http://schemas.microsoft.com/office/drawing/2014/main" id="{EA24A642-7572-4427-BFF7-DB4EABD9253A}"/>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138</xdr:row>
      <xdr:rowOff>0</xdr:rowOff>
    </xdr:from>
    <xdr:to>
      <xdr:col>11</xdr:col>
      <xdr:colOff>323850</xdr:colOff>
      <xdr:row>138</xdr:row>
      <xdr:rowOff>0</xdr:rowOff>
    </xdr:to>
    <xdr:sp macro="" textlink="">
      <xdr:nvSpPr>
        <xdr:cNvPr id="7469" name="Line 7">
          <a:extLst>
            <a:ext uri="{FF2B5EF4-FFF2-40B4-BE49-F238E27FC236}">
              <a16:creationId xmlns:a16="http://schemas.microsoft.com/office/drawing/2014/main" id="{40197AEE-F6F9-4A06-BC19-9C400CD65B67}"/>
            </a:ext>
          </a:extLst>
        </xdr:cNvPr>
        <xdr:cNvSpPr>
          <a:spLocks noChangeShapeType="1"/>
        </xdr:cNvSpPr>
      </xdr:nvSpPr>
      <xdr:spPr bwMode="auto">
        <a:xfrm>
          <a:off x="6572250" y="583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0" name="Line 7">
          <a:extLst>
            <a:ext uri="{FF2B5EF4-FFF2-40B4-BE49-F238E27FC236}">
              <a16:creationId xmlns:a16="http://schemas.microsoft.com/office/drawing/2014/main" id="{70774928-3CE3-45DD-9DE0-A9FF887B4F04}"/>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1" name="Line 7">
          <a:extLst>
            <a:ext uri="{FF2B5EF4-FFF2-40B4-BE49-F238E27FC236}">
              <a16:creationId xmlns:a16="http://schemas.microsoft.com/office/drawing/2014/main" id="{E82D41E0-843A-44AE-8A6C-3AE111493BD1}"/>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138</xdr:row>
      <xdr:rowOff>0</xdr:rowOff>
    </xdr:from>
    <xdr:to>
      <xdr:col>7</xdr:col>
      <xdr:colOff>323850</xdr:colOff>
      <xdr:row>138</xdr:row>
      <xdr:rowOff>0</xdr:rowOff>
    </xdr:to>
    <xdr:sp macro="" textlink="">
      <xdr:nvSpPr>
        <xdr:cNvPr id="7472" name="Line 7">
          <a:extLst>
            <a:ext uri="{FF2B5EF4-FFF2-40B4-BE49-F238E27FC236}">
              <a16:creationId xmlns:a16="http://schemas.microsoft.com/office/drawing/2014/main" id="{697BB5AA-3DD3-4532-A46A-17137B94DCC7}"/>
            </a:ext>
          </a:extLst>
        </xdr:cNvPr>
        <xdr:cNvSpPr>
          <a:spLocks noChangeShapeType="1"/>
        </xdr:cNvSpPr>
      </xdr:nvSpPr>
      <xdr:spPr bwMode="auto">
        <a:xfrm>
          <a:off x="6572250" y="48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3" name="Line 7">
          <a:extLst>
            <a:ext uri="{FF2B5EF4-FFF2-40B4-BE49-F238E27FC236}">
              <a16:creationId xmlns:a16="http://schemas.microsoft.com/office/drawing/2014/main" id="{E1FDFEFD-9D67-4123-89D8-B331194DC98C}"/>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4" name="Line 7">
          <a:extLst>
            <a:ext uri="{FF2B5EF4-FFF2-40B4-BE49-F238E27FC236}">
              <a16:creationId xmlns:a16="http://schemas.microsoft.com/office/drawing/2014/main" id="{9B6C2894-0A5E-4CAF-9524-284675BB98F9}"/>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138</xdr:row>
      <xdr:rowOff>0</xdr:rowOff>
    </xdr:from>
    <xdr:to>
      <xdr:col>9</xdr:col>
      <xdr:colOff>323850</xdr:colOff>
      <xdr:row>138</xdr:row>
      <xdr:rowOff>0</xdr:rowOff>
    </xdr:to>
    <xdr:sp macro="" textlink="">
      <xdr:nvSpPr>
        <xdr:cNvPr id="7475" name="Line 7">
          <a:extLst>
            <a:ext uri="{FF2B5EF4-FFF2-40B4-BE49-F238E27FC236}">
              <a16:creationId xmlns:a16="http://schemas.microsoft.com/office/drawing/2014/main" id="{79299515-F6B4-418D-AF02-C6CB9071FD71}"/>
            </a:ext>
          </a:extLst>
        </xdr:cNvPr>
        <xdr:cNvSpPr>
          <a:spLocks noChangeShapeType="1"/>
        </xdr:cNvSpPr>
      </xdr:nvSpPr>
      <xdr:spPr bwMode="auto">
        <a:xfrm>
          <a:off x="6572250" y="534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138</xdr:row>
      <xdr:rowOff>0</xdr:rowOff>
    </xdr:from>
    <xdr:to>
      <xdr:col>17</xdr:col>
      <xdr:colOff>323850</xdr:colOff>
      <xdr:row>138</xdr:row>
      <xdr:rowOff>0</xdr:rowOff>
    </xdr:to>
    <xdr:sp macro="" textlink="">
      <xdr:nvSpPr>
        <xdr:cNvPr id="7476" name="Line 7">
          <a:extLst>
            <a:ext uri="{FF2B5EF4-FFF2-40B4-BE49-F238E27FC236}">
              <a16:creationId xmlns:a16="http://schemas.microsoft.com/office/drawing/2014/main" id="{39866092-CE0D-4E9A-A62F-A4C1CFF84141}"/>
            </a:ext>
          </a:extLst>
        </xdr:cNvPr>
        <xdr:cNvSpPr>
          <a:spLocks noChangeShapeType="1"/>
        </xdr:cNvSpPr>
      </xdr:nvSpPr>
      <xdr:spPr bwMode="auto">
        <a:xfrm>
          <a:off x="6572250" y="732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7477" name="Line 7">
          <a:extLst>
            <a:ext uri="{FF2B5EF4-FFF2-40B4-BE49-F238E27FC236}">
              <a16:creationId xmlns:a16="http://schemas.microsoft.com/office/drawing/2014/main" id="{377732ED-7E24-4B9D-9B71-243B3F424DA0}"/>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138</xdr:row>
      <xdr:rowOff>0</xdr:rowOff>
    </xdr:from>
    <xdr:to>
      <xdr:col>3</xdr:col>
      <xdr:colOff>323850</xdr:colOff>
      <xdr:row>138</xdr:row>
      <xdr:rowOff>0</xdr:rowOff>
    </xdr:to>
    <xdr:sp macro="" textlink="">
      <xdr:nvSpPr>
        <xdr:cNvPr id="7478" name="Line 7">
          <a:extLst>
            <a:ext uri="{FF2B5EF4-FFF2-40B4-BE49-F238E27FC236}">
              <a16:creationId xmlns:a16="http://schemas.microsoft.com/office/drawing/2014/main" id="{BAEDB398-7C79-4799-B268-FBE2F2E3CD5F}"/>
            </a:ext>
          </a:extLst>
        </xdr:cNvPr>
        <xdr:cNvSpPr>
          <a:spLocks noChangeShapeType="1"/>
        </xdr:cNvSpPr>
      </xdr:nvSpPr>
      <xdr:spPr bwMode="auto">
        <a:xfrm>
          <a:off x="6572250" y="385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79" name="Line 7">
          <a:extLst>
            <a:ext uri="{FF2B5EF4-FFF2-40B4-BE49-F238E27FC236}">
              <a16:creationId xmlns:a16="http://schemas.microsoft.com/office/drawing/2014/main" id="{29BB5BA2-2B88-4535-B7B6-5C245448D7E6}"/>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0" name="Line 7">
          <a:extLst>
            <a:ext uri="{FF2B5EF4-FFF2-40B4-BE49-F238E27FC236}">
              <a16:creationId xmlns:a16="http://schemas.microsoft.com/office/drawing/2014/main" id="{D75EB4F3-E9C1-427C-98A1-64DE8FC50AAE}"/>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1" name="Line 7">
          <a:extLst>
            <a:ext uri="{FF2B5EF4-FFF2-40B4-BE49-F238E27FC236}">
              <a16:creationId xmlns:a16="http://schemas.microsoft.com/office/drawing/2014/main" id="{D00BB86E-E772-46EC-96FD-E5E3A82BC33B}"/>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2" name="Line 7">
          <a:extLst>
            <a:ext uri="{FF2B5EF4-FFF2-40B4-BE49-F238E27FC236}">
              <a16:creationId xmlns:a16="http://schemas.microsoft.com/office/drawing/2014/main" id="{8C8C1C3E-76EC-4973-8AE5-2D75276E6E50}"/>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3" name="Line 7">
          <a:extLst>
            <a:ext uri="{FF2B5EF4-FFF2-40B4-BE49-F238E27FC236}">
              <a16:creationId xmlns:a16="http://schemas.microsoft.com/office/drawing/2014/main" id="{EAF38B1E-74EA-4239-9C81-12C8517E0543}"/>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4" name="Line 7">
          <a:extLst>
            <a:ext uri="{FF2B5EF4-FFF2-40B4-BE49-F238E27FC236}">
              <a16:creationId xmlns:a16="http://schemas.microsoft.com/office/drawing/2014/main" id="{D715C283-0A68-47AB-85A6-D01828D7A8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5" name="Line 7">
          <a:extLst>
            <a:ext uri="{FF2B5EF4-FFF2-40B4-BE49-F238E27FC236}">
              <a16:creationId xmlns:a16="http://schemas.microsoft.com/office/drawing/2014/main" id="{9EF3EA17-FA85-4771-B2BB-C1DBCA33C11A}"/>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6" name="Line 7">
          <a:extLst>
            <a:ext uri="{FF2B5EF4-FFF2-40B4-BE49-F238E27FC236}">
              <a16:creationId xmlns:a16="http://schemas.microsoft.com/office/drawing/2014/main" id="{7FA15FC2-9A2F-448B-B30D-6B81D161153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7" name="Line 7">
          <a:extLst>
            <a:ext uri="{FF2B5EF4-FFF2-40B4-BE49-F238E27FC236}">
              <a16:creationId xmlns:a16="http://schemas.microsoft.com/office/drawing/2014/main" id="{8D861305-3AD4-43CF-B1F3-6F838F31C954}"/>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8" name="Line 7">
          <a:extLst>
            <a:ext uri="{FF2B5EF4-FFF2-40B4-BE49-F238E27FC236}">
              <a16:creationId xmlns:a16="http://schemas.microsoft.com/office/drawing/2014/main" id="{AF2E3046-A389-421C-9E6A-BC2A686E5362}"/>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89" name="Line 7">
          <a:extLst>
            <a:ext uri="{FF2B5EF4-FFF2-40B4-BE49-F238E27FC236}">
              <a16:creationId xmlns:a16="http://schemas.microsoft.com/office/drawing/2014/main" id="{12E124B3-C68A-477A-81CA-706D00F821D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90" name="Line 7">
          <a:extLst>
            <a:ext uri="{FF2B5EF4-FFF2-40B4-BE49-F238E27FC236}">
              <a16:creationId xmlns:a16="http://schemas.microsoft.com/office/drawing/2014/main" id="{DB756E8F-78AD-4D2B-975B-E182E8DF67AD}"/>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138</xdr:row>
      <xdr:rowOff>0</xdr:rowOff>
    </xdr:from>
    <xdr:to>
      <xdr:col>5</xdr:col>
      <xdr:colOff>323850</xdr:colOff>
      <xdr:row>138</xdr:row>
      <xdr:rowOff>0</xdr:rowOff>
    </xdr:to>
    <xdr:sp macro="" textlink="">
      <xdr:nvSpPr>
        <xdr:cNvPr id="7491" name="Line 7">
          <a:extLst>
            <a:ext uri="{FF2B5EF4-FFF2-40B4-BE49-F238E27FC236}">
              <a16:creationId xmlns:a16="http://schemas.microsoft.com/office/drawing/2014/main" id="{CDF5CA10-05F1-43EF-AFCA-E2D509096D77}"/>
            </a:ext>
          </a:extLst>
        </xdr:cNvPr>
        <xdr:cNvSpPr>
          <a:spLocks noChangeShapeType="1"/>
        </xdr:cNvSpPr>
      </xdr:nvSpPr>
      <xdr:spPr bwMode="auto">
        <a:xfrm>
          <a:off x="6572250" y="435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2" name="Line 7">
          <a:extLst>
            <a:ext uri="{FF2B5EF4-FFF2-40B4-BE49-F238E27FC236}">
              <a16:creationId xmlns:a16="http://schemas.microsoft.com/office/drawing/2014/main" id="{7F8B4AA7-E46E-409E-9E14-F6062CCC7690}"/>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3" name="Line 7">
          <a:extLst>
            <a:ext uri="{FF2B5EF4-FFF2-40B4-BE49-F238E27FC236}">
              <a16:creationId xmlns:a16="http://schemas.microsoft.com/office/drawing/2014/main" id="{5BB31B84-70D8-41DB-B398-13C8F987E327}"/>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4" name="Line 7">
          <a:extLst>
            <a:ext uri="{FF2B5EF4-FFF2-40B4-BE49-F238E27FC236}">
              <a16:creationId xmlns:a16="http://schemas.microsoft.com/office/drawing/2014/main" id="{91241CA2-41FE-4DD1-A3A1-FE8D9D841AEE}"/>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5" name="Line 7">
          <a:extLst>
            <a:ext uri="{FF2B5EF4-FFF2-40B4-BE49-F238E27FC236}">
              <a16:creationId xmlns:a16="http://schemas.microsoft.com/office/drawing/2014/main" id="{8BA24679-0999-4AA3-9FD7-6DDCA4F187B4}"/>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6" name="Line 7">
          <a:extLst>
            <a:ext uri="{FF2B5EF4-FFF2-40B4-BE49-F238E27FC236}">
              <a16:creationId xmlns:a16="http://schemas.microsoft.com/office/drawing/2014/main" id="{CEA8F80D-8A22-45CE-AE47-7F6AF1D357C4}"/>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7" name="Line 7">
          <a:extLst>
            <a:ext uri="{FF2B5EF4-FFF2-40B4-BE49-F238E27FC236}">
              <a16:creationId xmlns:a16="http://schemas.microsoft.com/office/drawing/2014/main" id="{895A3716-9BA9-4920-AC76-54ED37DA3799}"/>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8" name="Line 7">
          <a:extLst>
            <a:ext uri="{FF2B5EF4-FFF2-40B4-BE49-F238E27FC236}">
              <a16:creationId xmlns:a16="http://schemas.microsoft.com/office/drawing/2014/main" id="{C4C05B80-906E-4648-83AD-A3734A94F4CF}"/>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499" name="Line 7">
          <a:extLst>
            <a:ext uri="{FF2B5EF4-FFF2-40B4-BE49-F238E27FC236}">
              <a16:creationId xmlns:a16="http://schemas.microsoft.com/office/drawing/2014/main" id="{9F0A0D3D-7D84-4C82-B90F-5E9BE197090E}"/>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0" name="Line 7">
          <a:extLst>
            <a:ext uri="{FF2B5EF4-FFF2-40B4-BE49-F238E27FC236}">
              <a16:creationId xmlns:a16="http://schemas.microsoft.com/office/drawing/2014/main" id="{4EF8C89F-5C54-4B17-AB56-B3F8A2F1A55A}"/>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1" name="Line 7">
          <a:extLst>
            <a:ext uri="{FF2B5EF4-FFF2-40B4-BE49-F238E27FC236}">
              <a16:creationId xmlns:a16="http://schemas.microsoft.com/office/drawing/2014/main" id="{CF725E3B-D056-476D-8B5E-BB245B43D8E7}"/>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2" name="Line 7">
          <a:extLst>
            <a:ext uri="{FF2B5EF4-FFF2-40B4-BE49-F238E27FC236}">
              <a16:creationId xmlns:a16="http://schemas.microsoft.com/office/drawing/2014/main" id="{BD9F5B17-9439-4447-8306-F82316862C00}"/>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3" name="Line 7">
          <a:extLst>
            <a:ext uri="{FF2B5EF4-FFF2-40B4-BE49-F238E27FC236}">
              <a16:creationId xmlns:a16="http://schemas.microsoft.com/office/drawing/2014/main" id="{48C75F70-3AED-44A5-B0F4-0DF5248BA603}"/>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158</xdr:row>
      <xdr:rowOff>0</xdr:rowOff>
    </xdr:from>
    <xdr:to>
      <xdr:col>13</xdr:col>
      <xdr:colOff>323850</xdr:colOff>
      <xdr:row>158</xdr:row>
      <xdr:rowOff>0</xdr:rowOff>
    </xdr:to>
    <xdr:sp macro="" textlink="">
      <xdr:nvSpPr>
        <xdr:cNvPr id="7504" name="Line 7">
          <a:extLst>
            <a:ext uri="{FF2B5EF4-FFF2-40B4-BE49-F238E27FC236}">
              <a16:creationId xmlns:a16="http://schemas.microsoft.com/office/drawing/2014/main" id="{EAF73ABC-FFEE-4F19-8630-786C805EDBFF}"/>
            </a:ext>
          </a:extLst>
        </xdr:cNvPr>
        <xdr:cNvSpPr>
          <a:spLocks noChangeShapeType="1"/>
        </xdr:cNvSpPr>
      </xdr:nvSpPr>
      <xdr:spPr bwMode="auto">
        <a:xfrm>
          <a:off x="876300" y="31022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7505" name="Line 7">
          <a:extLst>
            <a:ext uri="{FF2B5EF4-FFF2-40B4-BE49-F238E27FC236}">
              <a16:creationId xmlns:a16="http://schemas.microsoft.com/office/drawing/2014/main" id="{85E2473B-9ED4-4901-9E6A-7FB19BA2A011}"/>
            </a:ext>
          </a:extLst>
        </xdr:cNvPr>
        <xdr:cNvSpPr>
          <a:spLocks noChangeShapeType="1"/>
        </xdr:cNvSpPr>
      </xdr:nvSpPr>
      <xdr:spPr bwMode="auto">
        <a:xfrm>
          <a:off x="4191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159</xdr:row>
      <xdr:rowOff>0</xdr:rowOff>
    </xdr:from>
    <xdr:to>
      <xdr:col>12</xdr:col>
      <xdr:colOff>323850</xdr:colOff>
      <xdr:row>159</xdr:row>
      <xdr:rowOff>0</xdr:rowOff>
    </xdr:to>
    <xdr:sp macro="" textlink="">
      <xdr:nvSpPr>
        <xdr:cNvPr id="7506" name="Line 7">
          <a:extLst>
            <a:ext uri="{FF2B5EF4-FFF2-40B4-BE49-F238E27FC236}">
              <a16:creationId xmlns:a16="http://schemas.microsoft.com/office/drawing/2014/main" id="{B8F48A6D-1AA6-4E5D-8396-029ECD7B4253}"/>
            </a:ext>
          </a:extLst>
        </xdr:cNvPr>
        <xdr:cNvSpPr>
          <a:spLocks noChangeShapeType="1"/>
        </xdr:cNvSpPr>
      </xdr:nvSpPr>
      <xdr:spPr bwMode="auto">
        <a:xfrm>
          <a:off x="4191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7" name="Line 7">
          <a:extLst>
            <a:ext uri="{FF2B5EF4-FFF2-40B4-BE49-F238E27FC236}">
              <a16:creationId xmlns:a16="http://schemas.microsoft.com/office/drawing/2014/main" id="{866529C2-419C-492D-9925-617E00E8051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8" name="Line 7">
          <a:extLst>
            <a:ext uri="{FF2B5EF4-FFF2-40B4-BE49-F238E27FC236}">
              <a16:creationId xmlns:a16="http://schemas.microsoft.com/office/drawing/2014/main" id="{76B1E43A-93FF-4278-8B63-FA52747B518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09" name="Line 7">
          <a:extLst>
            <a:ext uri="{FF2B5EF4-FFF2-40B4-BE49-F238E27FC236}">
              <a16:creationId xmlns:a16="http://schemas.microsoft.com/office/drawing/2014/main" id="{7422916D-E2AC-43B2-96C1-ED6CCEAC3AB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0" name="Line 7">
          <a:extLst>
            <a:ext uri="{FF2B5EF4-FFF2-40B4-BE49-F238E27FC236}">
              <a16:creationId xmlns:a16="http://schemas.microsoft.com/office/drawing/2014/main" id="{C5CF318C-CCBE-49F7-8294-6BF7DA8E5BA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1" name="Line 7">
          <a:extLst>
            <a:ext uri="{FF2B5EF4-FFF2-40B4-BE49-F238E27FC236}">
              <a16:creationId xmlns:a16="http://schemas.microsoft.com/office/drawing/2014/main" id="{B4BEF10E-7434-47BA-831C-CEC7D01A0D3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2" name="Line 7">
          <a:extLst>
            <a:ext uri="{FF2B5EF4-FFF2-40B4-BE49-F238E27FC236}">
              <a16:creationId xmlns:a16="http://schemas.microsoft.com/office/drawing/2014/main" id="{A565E9B7-E33E-4675-A674-262068D7DE5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3" name="Line 7">
          <a:extLst>
            <a:ext uri="{FF2B5EF4-FFF2-40B4-BE49-F238E27FC236}">
              <a16:creationId xmlns:a16="http://schemas.microsoft.com/office/drawing/2014/main" id="{1954E1D4-83FF-49AE-9652-7871533663B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4" name="Line 7">
          <a:extLst>
            <a:ext uri="{FF2B5EF4-FFF2-40B4-BE49-F238E27FC236}">
              <a16:creationId xmlns:a16="http://schemas.microsoft.com/office/drawing/2014/main" id="{84A6F621-F4F7-4886-B7AA-B78924F95A8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5" name="Line 7">
          <a:extLst>
            <a:ext uri="{FF2B5EF4-FFF2-40B4-BE49-F238E27FC236}">
              <a16:creationId xmlns:a16="http://schemas.microsoft.com/office/drawing/2014/main" id="{7501CE65-805A-45CD-99D4-9D7C892B700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6" name="Line 7">
          <a:extLst>
            <a:ext uri="{FF2B5EF4-FFF2-40B4-BE49-F238E27FC236}">
              <a16:creationId xmlns:a16="http://schemas.microsoft.com/office/drawing/2014/main" id="{B323BAC7-0F4D-4FAC-934D-FAC1E8E23C5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7" name="Line 7">
          <a:extLst>
            <a:ext uri="{FF2B5EF4-FFF2-40B4-BE49-F238E27FC236}">
              <a16:creationId xmlns:a16="http://schemas.microsoft.com/office/drawing/2014/main" id="{16593990-B015-4F54-898A-AF0FB0A8CA3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8" name="Line 7">
          <a:extLst>
            <a:ext uri="{FF2B5EF4-FFF2-40B4-BE49-F238E27FC236}">
              <a16:creationId xmlns:a16="http://schemas.microsoft.com/office/drawing/2014/main" id="{B24D3999-AD78-4B50-B896-3C40DD9086E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19" name="Line 7">
          <a:extLst>
            <a:ext uri="{FF2B5EF4-FFF2-40B4-BE49-F238E27FC236}">
              <a16:creationId xmlns:a16="http://schemas.microsoft.com/office/drawing/2014/main" id="{4B9E2774-1AE6-4D16-A79F-E10E26B14CC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0" name="Line 7">
          <a:extLst>
            <a:ext uri="{FF2B5EF4-FFF2-40B4-BE49-F238E27FC236}">
              <a16:creationId xmlns:a16="http://schemas.microsoft.com/office/drawing/2014/main" id="{12FD2FB2-0FFF-4BCC-8A4E-B1C31E7D0C1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1" name="Line 7">
          <a:extLst>
            <a:ext uri="{FF2B5EF4-FFF2-40B4-BE49-F238E27FC236}">
              <a16:creationId xmlns:a16="http://schemas.microsoft.com/office/drawing/2014/main" id="{BBDB50BD-8A69-4861-8658-245B8923549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2" name="Line 7">
          <a:extLst>
            <a:ext uri="{FF2B5EF4-FFF2-40B4-BE49-F238E27FC236}">
              <a16:creationId xmlns:a16="http://schemas.microsoft.com/office/drawing/2014/main" id="{CB912034-6231-448F-8741-F20B5C24179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3" name="Line 7">
          <a:extLst>
            <a:ext uri="{FF2B5EF4-FFF2-40B4-BE49-F238E27FC236}">
              <a16:creationId xmlns:a16="http://schemas.microsoft.com/office/drawing/2014/main" id="{C0DDB45E-099B-4254-818B-9E8A53D374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4" name="Line 7">
          <a:extLst>
            <a:ext uri="{FF2B5EF4-FFF2-40B4-BE49-F238E27FC236}">
              <a16:creationId xmlns:a16="http://schemas.microsoft.com/office/drawing/2014/main" id="{1A4DB80C-40B1-46CC-B71A-106A88352EE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5" name="Line 7">
          <a:extLst>
            <a:ext uri="{FF2B5EF4-FFF2-40B4-BE49-F238E27FC236}">
              <a16:creationId xmlns:a16="http://schemas.microsoft.com/office/drawing/2014/main" id="{30E93BD9-3156-41B0-8E3C-C5570FD037E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6" name="Line 7">
          <a:extLst>
            <a:ext uri="{FF2B5EF4-FFF2-40B4-BE49-F238E27FC236}">
              <a16:creationId xmlns:a16="http://schemas.microsoft.com/office/drawing/2014/main" id="{AEABA60D-AEC5-46EC-A279-7C2E67E9C37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7" name="Line 7">
          <a:extLst>
            <a:ext uri="{FF2B5EF4-FFF2-40B4-BE49-F238E27FC236}">
              <a16:creationId xmlns:a16="http://schemas.microsoft.com/office/drawing/2014/main" id="{6E9F4010-4C41-4D21-AA61-05AEF56C6A1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8" name="Line 7">
          <a:extLst>
            <a:ext uri="{FF2B5EF4-FFF2-40B4-BE49-F238E27FC236}">
              <a16:creationId xmlns:a16="http://schemas.microsoft.com/office/drawing/2014/main" id="{38DE93CB-48CB-4C11-87CC-880AA6A7C04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29" name="Line 7">
          <a:extLst>
            <a:ext uri="{FF2B5EF4-FFF2-40B4-BE49-F238E27FC236}">
              <a16:creationId xmlns:a16="http://schemas.microsoft.com/office/drawing/2014/main" id="{BED1E3D3-D937-440B-A7F5-E931352B7B5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0" name="Line 7">
          <a:extLst>
            <a:ext uri="{FF2B5EF4-FFF2-40B4-BE49-F238E27FC236}">
              <a16:creationId xmlns:a16="http://schemas.microsoft.com/office/drawing/2014/main" id="{10D71794-E19D-4770-843C-6E4210B0D70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1" name="Line 7">
          <a:extLst>
            <a:ext uri="{FF2B5EF4-FFF2-40B4-BE49-F238E27FC236}">
              <a16:creationId xmlns:a16="http://schemas.microsoft.com/office/drawing/2014/main" id="{79F62B4A-8B1E-4BA5-87AE-6935A7EBA72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2" name="Line 7">
          <a:extLst>
            <a:ext uri="{FF2B5EF4-FFF2-40B4-BE49-F238E27FC236}">
              <a16:creationId xmlns:a16="http://schemas.microsoft.com/office/drawing/2014/main" id="{88D77CE9-B937-4079-A85C-1A761C6DA31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3" name="Line 7">
          <a:extLst>
            <a:ext uri="{FF2B5EF4-FFF2-40B4-BE49-F238E27FC236}">
              <a16:creationId xmlns:a16="http://schemas.microsoft.com/office/drawing/2014/main" id="{8A79A81D-2705-4B61-A101-55A3EC44871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4" name="Line 7">
          <a:extLst>
            <a:ext uri="{FF2B5EF4-FFF2-40B4-BE49-F238E27FC236}">
              <a16:creationId xmlns:a16="http://schemas.microsoft.com/office/drawing/2014/main" id="{07D972FC-ACFD-431A-A07C-32A027B1D78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5" name="Line 7">
          <a:extLst>
            <a:ext uri="{FF2B5EF4-FFF2-40B4-BE49-F238E27FC236}">
              <a16:creationId xmlns:a16="http://schemas.microsoft.com/office/drawing/2014/main" id="{DF638117-AF9E-453E-B798-015A4EDF2E3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6" name="Line 7">
          <a:extLst>
            <a:ext uri="{FF2B5EF4-FFF2-40B4-BE49-F238E27FC236}">
              <a16:creationId xmlns:a16="http://schemas.microsoft.com/office/drawing/2014/main" id="{1ADE8D4D-70C1-42F3-8016-7AA165392F8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7" name="Line 7">
          <a:extLst>
            <a:ext uri="{FF2B5EF4-FFF2-40B4-BE49-F238E27FC236}">
              <a16:creationId xmlns:a16="http://schemas.microsoft.com/office/drawing/2014/main" id="{609D31C0-058B-41DD-929F-C1E2054BEF2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8" name="Line 7">
          <a:extLst>
            <a:ext uri="{FF2B5EF4-FFF2-40B4-BE49-F238E27FC236}">
              <a16:creationId xmlns:a16="http://schemas.microsoft.com/office/drawing/2014/main" id="{C8EBA0C3-73DB-4884-88B4-125B2695D1A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39" name="Line 7">
          <a:extLst>
            <a:ext uri="{FF2B5EF4-FFF2-40B4-BE49-F238E27FC236}">
              <a16:creationId xmlns:a16="http://schemas.microsoft.com/office/drawing/2014/main" id="{74A2781C-0946-4BAD-9CA8-24B55ABD48A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0" name="Line 7">
          <a:extLst>
            <a:ext uri="{FF2B5EF4-FFF2-40B4-BE49-F238E27FC236}">
              <a16:creationId xmlns:a16="http://schemas.microsoft.com/office/drawing/2014/main" id="{578713BE-72AE-42A1-ADC6-D71E28B4B95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1" name="Line 7">
          <a:extLst>
            <a:ext uri="{FF2B5EF4-FFF2-40B4-BE49-F238E27FC236}">
              <a16:creationId xmlns:a16="http://schemas.microsoft.com/office/drawing/2014/main" id="{09AA7305-56CB-4DB3-8C95-91D299FAA2E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2" name="Line 7">
          <a:extLst>
            <a:ext uri="{FF2B5EF4-FFF2-40B4-BE49-F238E27FC236}">
              <a16:creationId xmlns:a16="http://schemas.microsoft.com/office/drawing/2014/main" id="{F7C61017-C6DB-4F40-94E4-CD063B6554D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3" name="Line 7">
          <a:extLst>
            <a:ext uri="{FF2B5EF4-FFF2-40B4-BE49-F238E27FC236}">
              <a16:creationId xmlns:a16="http://schemas.microsoft.com/office/drawing/2014/main" id="{0106536E-D14C-4CF6-B83E-865F5D49F31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4" name="Line 7">
          <a:extLst>
            <a:ext uri="{FF2B5EF4-FFF2-40B4-BE49-F238E27FC236}">
              <a16:creationId xmlns:a16="http://schemas.microsoft.com/office/drawing/2014/main" id="{6D9B1044-864F-4376-A04B-798901F03F8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5" name="Line 7">
          <a:extLst>
            <a:ext uri="{FF2B5EF4-FFF2-40B4-BE49-F238E27FC236}">
              <a16:creationId xmlns:a16="http://schemas.microsoft.com/office/drawing/2014/main" id="{F13A293D-0E9A-40C7-8AA7-67845B14DC6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6" name="Line 7">
          <a:extLst>
            <a:ext uri="{FF2B5EF4-FFF2-40B4-BE49-F238E27FC236}">
              <a16:creationId xmlns:a16="http://schemas.microsoft.com/office/drawing/2014/main" id="{8867B239-F2E2-40C9-A82A-E53A6B2D764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7" name="Line 7">
          <a:extLst>
            <a:ext uri="{FF2B5EF4-FFF2-40B4-BE49-F238E27FC236}">
              <a16:creationId xmlns:a16="http://schemas.microsoft.com/office/drawing/2014/main" id="{59D537B7-A99E-4E7A-86AA-4A5F771AFF8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8" name="Line 7">
          <a:extLst>
            <a:ext uri="{FF2B5EF4-FFF2-40B4-BE49-F238E27FC236}">
              <a16:creationId xmlns:a16="http://schemas.microsoft.com/office/drawing/2014/main" id="{752577DC-3C1A-44A7-A3A0-8FF20BE06FE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49" name="Line 7">
          <a:extLst>
            <a:ext uri="{FF2B5EF4-FFF2-40B4-BE49-F238E27FC236}">
              <a16:creationId xmlns:a16="http://schemas.microsoft.com/office/drawing/2014/main" id="{B797290F-675F-4D88-9215-9258C1F3187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0" name="Line 7">
          <a:extLst>
            <a:ext uri="{FF2B5EF4-FFF2-40B4-BE49-F238E27FC236}">
              <a16:creationId xmlns:a16="http://schemas.microsoft.com/office/drawing/2014/main" id="{B07B11D9-541F-40CF-A50A-D9A4324C97A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1" name="Line 7">
          <a:extLst>
            <a:ext uri="{FF2B5EF4-FFF2-40B4-BE49-F238E27FC236}">
              <a16:creationId xmlns:a16="http://schemas.microsoft.com/office/drawing/2014/main" id="{E6559B96-BACC-478C-BC45-0BFA286CED9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2" name="Line 7">
          <a:extLst>
            <a:ext uri="{FF2B5EF4-FFF2-40B4-BE49-F238E27FC236}">
              <a16:creationId xmlns:a16="http://schemas.microsoft.com/office/drawing/2014/main" id="{23B93ABC-7E62-463F-ADCD-2000E69D719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3" name="Line 7">
          <a:extLst>
            <a:ext uri="{FF2B5EF4-FFF2-40B4-BE49-F238E27FC236}">
              <a16:creationId xmlns:a16="http://schemas.microsoft.com/office/drawing/2014/main" id="{FCCDF7FD-B366-4466-8C01-FD373ACC175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4" name="Line 7">
          <a:extLst>
            <a:ext uri="{FF2B5EF4-FFF2-40B4-BE49-F238E27FC236}">
              <a16:creationId xmlns:a16="http://schemas.microsoft.com/office/drawing/2014/main" id="{8FE7E1A0-EEEC-49EF-954B-A58B612A0C3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5" name="Line 7">
          <a:extLst>
            <a:ext uri="{FF2B5EF4-FFF2-40B4-BE49-F238E27FC236}">
              <a16:creationId xmlns:a16="http://schemas.microsoft.com/office/drawing/2014/main" id="{87FEEC8A-2C6D-436C-A179-ABFBC7C955B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6" name="Line 7">
          <a:extLst>
            <a:ext uri="{FF2B5EF4-FFF2-40B4-BE49-F238E27FC236}">
              <a16:creationId xmlns:a16="http://schemas.microsoft.com/office/drawing/2014/main" id="{C3A8D96B-C228-4DED-946A-CC484C3906C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7" name="Line 7">
          <a:extLst>
            <a:ext uri="{FF2B5EF4-FFF2-40B4-BE49-F238E27FC236}">
              <a16:creationId xmlns:a16="http://schemas.microsoft.com/office/drawing/2014/main" id="{CC4D12FA-7364-4E6F-AD8A-BE10CA1D3DA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8" name="Line 7">
          <a:extLst>
            <a:ext uri="{FF2B5EF4-FFF2-40B4-BE49-F238E27FC236}">
              <a16:creationId xmlns:a16="http://schemas.microsoft.com/office/drawing/2014/main" id="{AA785DA6-CB41-432E-80C1-C47A6340427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59" name="Line 7">
          <a:extLst>
            <a:ext uri="{FF2B5EF4-FFF2-40B4-BE49-F238E27FC236}">
              <a16:creationId xmlns:a16="http://schemas.microsoft.com/office/drawing/2014/main" id="{1415C3D5-05D5-461D-8222-3991483A1F0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0" name="Line 7">
          <a:extLst>
            <a:ext uri="{FF2B5EF4-FFF2-40B4-BE49-F238E27FC236}">
              <a16:creationId xmlns:a16="http://schemas.microsoft.com/office/drawing/2014/main" id="{ED80CD8F-0D4E-40B8-95E7-CBDCDAD9FC7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1" name="Line 7">
          <a:extLst>
            <a:ext uri="{FF2B5EF4-FFF2-40B4-BE49-F238E27FC236}">
              <a16:creationId xmlns:a16="http://schemas.microsoft.com/office/drawing/2014/main" id="{2BA4136E-843A-42F5-93F4-017C09693EC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2" name="Line 7">
          <a:extLst>
            <a:ext uri="{FF2B5EF4-FFF2-40B4-BE49-F238E27FC236}">
              <a16:creationId xmlns:a16="http://schemas.microsoft.com/office/drawing/2014/main" id="{357B3482-A91D-48A7-89A6-08C73B79B52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3" name="Line 7">
          <a:extLst>
            <a:ext uri="{FF2B5EF4-FFF2-40B4-BE49-F238E27FC236}">
              <a16:creationId xmlns:a16="http://schemas.microsoft.com/office/drawing/2014/main" id="{E56905F9-E029-4D37-A77A-B375444EC15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4" name="Line 7">
          <a:extLst>
            <a:ext uri="{FF2B5EF4-FFF2-40B4-BE49-F238E27FC236}">
              <a16:creationId xmlns:a16="http://schemas.microsoft.com/office/drawing/2014/main" id="{9AC0B437-7FA7-4AFD-B93C-EA379903AAB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5" name="Line 7">
          <a:extLst>
            <a:ext uri="{FF2B5EF4-FFF2-40B4-BE49-F238E27FC236}">
              <a16:creationId xmlns:a16="http://schemas.microsoft.com/office/drawing/2014/main" id="{988E430F-AC6E-4871-8328-F551E4E2114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6" name="Line 7">
          <a:extLst>
            <a:ext uri="{FF2B5EF4-FFF2-40B4-BE49-F238E27FC236}">
              <a16:creationId xmlns:a16="http://schemas.microsoft.com/office/drawing/2014/main" id="{0A104C34-1195-4610-8752-129E0B179AC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7" name="Line 7">
          <a:extLst>
            <a:ext uri="{FF2B5EF4-FFF2-40B4-BE49-F238E27FC236}">
              <a16:creationId xmlns:a16="http://schemas.microsoft.com/office/drawing/2014/main" id="{8D62B603-0F9D-48A2-BB3E-74B5DD9C610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8" name="Line 7">
          <a:extLst>
            <a:ext uri="{FF2B5EF4-FFF2-40B4-BE49-F238E27FC236}">
              <a16:creationId xmlns:a16="http://schemas.microsoft.com/office/drawing/2014/main" id="{FAEBEB8B-932C-4FF5-AEA6-CB749D6D9A5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69" name="Line 7">
          <a:extLst>
            <a:ext uri="{FF2B5EF4-FFF2-40B4-BE49-F238E27FC236}">
              <a16:creationId xmlns:a16="http://schemas.microsoft.com/office/drawing/2014/main" id="{34759A5D-6393-4FE4-B410-9A29154ADC3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0" name="Line 7">
          <a:extLst>
            <a:ext uri="{FF2B5EF4-FFF2-40B4-BE49-F238E27FC236}">
              <a16:creationId xmlns:a16="http://schemas.microsoft.com/office/drawing/2014/main" id="{5D2AF656-2E27-4341-976A-919F6C06175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1" name="Line 7">
          <a:extLst>
            <a:ext uri="{FF2B5EF4-FFF2-40B4-BE49-F238E27FC236}">
              <a16:creationId xmlns:a16="http://schemas.microsoft.com/office/drawing/2014/main" id="{7745A47C-B0B0-4732-B5E6-83397FD5D76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2" name="Line 7">
          <a:extLst>
            <a:ext uri="{FF2B5EF4-FFF2-40B4-BE49-F238E27FC236}">
              <a16:creationId xmlns:a16="http://schemas.microsoft.com/office/drawing/2014/main" id="{EDE96510-7111-4256-AEB9-34D5895D128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3" name="Line 7">
          <a:extLst>
            <a:ext uri="{FF2B5EF4-FFF2-40B4-BE49-F238E27FC236}">
              <a16:creationId xmlns:a16="http://schemas.microsoft.com/office/drawing/2014/main" id="{B8FB7F62-FEAE-498E-854B-0AAF0514FC2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4" name="Line 7">
          <a:extLst>
            <a:ext uri="{FF2B5EF4-FFF2-40B4-BE49-F238E27FC236}">
              <a16:creationId xmlns:a16="http://schemas.microsoft.com/office/drawing/2014/main" id="{09693244-B60B-4BEB-B9B6-90A1DE253C3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5" name="Line 7">
          <a:extLst>
            <a:ext uri="{FF2B5EF4-FFF2-40B4-BE49-F238E27FC236}">
              <a16:creationId xmlns:a16="http://schemas.microsoft.com/office/drawing/2014/main" id="{3D00429B-9F54-413A-B268-1F9E9218455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6" name="Line 7">
          <a:extLst>
            <a:ext uri="{FF2B5EF4-FFF2-40B4-BE49-F238E27FC236}">
              <a16:creationId xmlns:a16="http://schemas.microsoft.com/office/drawing/2014/main" id="{2AC22470-E3F3-4AC6-9F16-1D948FE1DC3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7" name="Line 7">
          <a:extLst>
            <a:ext uri="{FF2B5EF4-FFF2-40B4-BE49-F238E27FC236}">
              <a16:creationId xmlns:a16="http://schemas.microsoft.com/office/drawing/2014/main" id="{6244837D-96C8-46F4-939A-1F8071E3126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8" name="Line 7">
          <a:extLst>
            <a:ext uri="{FF2B5EF4-FFF2-40B4-BE49-F238E27FC236}">
              <a16:creationId xmlns:a16="http://schemas.microsoft.com/office/drawing/2014/main" id="{E550304D-0D00-454D-90F4-6572F0979FE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79" name="Line 7">
          <a:extLst>
            <a:ext uri="{FF2B5EF4-FFF2-40B4-BE49-F238E27FC236}">
              <a16:creationId xmlns:a16="http://schemas.microsoft.com/office/drawing/2014/main" id="{C01602F3-2741-4292-8B98-B6F2F2B53C3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0" name="Line 7">
          <a:extLst>
            <a:ext uri="{FF2B5EF4-FFF2-40B4-BE49-F238E27FC236}">
              <a16:creationId xmlns:a16="http://schemas.microsoft.com/office/drawing/2014/main" id="{DB568590-05A2-47E5-B739-37CCEF2EDE1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1" name="Line 7">
          <a:extLst>
            <a:ext uri="{FF2B5EF4-FFF2-40B4-BE49-F238E27FC236}">
              <a16:creationId xmlns:a16="http://schemas.microsoft.com/office/drawing/2014/main" id="{7B8BB0C2-B4C8-4F6A-88A4-B5DA0C108FB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2" name="Line 7">
          <a:extLst>
            <a:ext uri="{FF2B5EF4-FFF2-40B4-BE49-F238E27FC236}">
              <a16:creationId xmlns:a16="http://schemas.microsoft.com/office/drawing/2014/main" id="{5DECFDA8-A5CA-41C2-A75C-FF098D7EF6A7}"/>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3" name="Line 7">
          <a:extLst>
            <a:ext uri="{FF2B5EF4-FFF2-40B4-BE49-F238E27FC236}">
              <a16:creationId xmlns:a16="http://schemas.microsoft.com/office/drawing/2014/main" id="{B5958917-47F8-422A-AB7F-75A344CC1FF5}"/>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4" name="Line 7">
          <a:extLst>
            <a:ext uri="{FF2B5EF4-FFF2-40B4-BE49-F238E27FC236}">
              <a16:creationId xmlns:a16="http://schemas.microsoft.com/office/drawing/2014/main" id="{6F623AE4-ED38-4BB5-B450-FC6D2A7E7FA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5" name="Line 7">
          <a:extLst>
            <a:ext uri="{FF2B5EF4-FFF2-40B4-BE49-F238E27FC236}">
              <a16:creationId xmlns:a16="http://schemas.microsoft.com/office/drawing/2014/main" id="{EABA5E88-3594-4AF9-8A4D-E77DFB8BC43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6" name="Line 7">
          <a:extLst>
            <a:ext uri="{FF2B5EF4-FFF2-40B4-BE49-F238E27FC236}">
              <a16:creationId xmlns:a16="http://schemas.microsoft.com/office/drawing/2014/main" id="{4E25FBCE-CAF2-4732-8FB5-537D3121F92C}"/>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7" name="Line 7">
          <a:extLst>
            <a:ext uri="{FF2B5EF4-FFF2-40B4-BE49-F238E27FC236}">
              <a16:creationId xmlns:a16="http://schemas.microsoft.com/office/drawing/2014/main" id="{066E343E-FAAB-466A-B742-EF8826D64B0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8" name="Line 7">
          <a:extLst>
            <a:ext uri="{FF2B5EF4-FFF2-40B4-BE49-F238E27FC236}">
              <a16:creationId xmlns:a16="http://schemas.microsoft.com/office/drawing/2014/main" id="{440BC7B3-DB08-4810-93E0-3AC4D3F4B07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89" name="Line 7">
          <a:extLst>
            <a:ext uri="{FF2B5EF4-FFF2-40B4-BE49-F238E27FC236}">
              <a16:creationId xmlns:a16="http://schemas.microsoft.com/office/drawing/2014/main" id="{E733EA4A-8027-4FFE-9804-C9FF6B0D64B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0" name="Line 7">
          <a:extLst>
            <a:ext uri="{FF2B5EF4-FFF2-40B4-BE49-F238E27FC236}">
              <a16:creationId xmlns:a16="http://schemas.microsoft.com/office/drawing/2014/main" id="{40275251-FE5D-409F-98C7-B26B010215E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1" name="Line 7">
          <a:extLst>
            <a:ext uri="{FF2B5EF4-FFF2-40B4-BE49-F238E27FC236}">
              <a16:creationId xmlns:a16="http://schemas.microsoft.com/office/drawing/2014/main" id="{D6B8480B-60BB-4018-B1A0-49E642A9CB3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2" name="Line 7">
          <a:extLst>
            <a:ext uri="{FF2B5EF4-FFF2-40B4-BE49-F238E27FC236}">
              <a16:creationId xmlns:a16="http://schemas.microsoft.com/office/drawing/2014/main" id="{2892D07C-864E-4CFD-B419-A495C74DADC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3" name="Line 7">
          <a:extLst>
            <a:ext uri="{FF2B5EF4-FFF2-40B4-BE49-F238E27FC236}">
              <a16:creationId xmlns:a16="http://schemas.microsoft.com/office/drawing/2014/main" id="{B3EA78B6-485E-4B9E-8717-278267B4CE2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4" name="Line 7">
          <a:extLst>
            <a:ext uri="{FF2B5EF4-FFF2-40B4-BE49-F238E27FC236}">
              <a16:creationId xmlns:a16="http://schemas.microsoft.com/office/drawing/2014/main" id="{FC3C39AB-BE72-4598-9DC4-10419835782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5" name="Line 7">
          <a:extLst>
            <a:ext uri="{FF2B5EF4-FFF2-40B4-BE49-F238E27FC236}">
              <a16:creationId xmlns:a16="http://schemas.microsoft.com/office/drawing/2014/main" id="{3628CFCA-4827-4EBA-BCAB-DB4B7F8A2374}"/>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6" name="Line 7">
          <a:extLst>
            <a:ext uri="{FF2B5EF4-FFF2-40B4-BE49-F238E27FC236}">
              <a16:creationId xmlns:a16="http://schemas.microsoft.com/office/drawing/2014/main" id="{BF594B36-283F-4129-9E48-2AEA9A5AC51E}"/>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7" name="Line 7">
          <a:extLst>
            <a:ext uri="{FF2B5EF4-FFF2-40B4-BE49-F238E27FC236}">
              <a16:creationId xmlns:a16="http://schemas.microsoft.com/office/drawing/2014/main" id="{A26FB70B-C891-4B1A-B0AE-B2FBFB022E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8" name="Line 7">
          <a:extLst>
            <a:ext uri="{FF2B5EF4-FFF2-40B4-BE49-F238E27FC236}">
              <a16:creationId xmlns:a16="http://schemas.microsoft.com/office/drawing/2014/main" id="{69F726F5-432E-4C2F-973B-C1B83414C1C8}"/>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599" name="Line 7">
          <a:extLst>
            <a:ext uri="{FF2B5EF4-FFF2-40B4-BE49-F238E27FC236}">
              <a16:creationId xmlns:a16="http://schemas.microsoft.com/office/drawing/2014/main" id="{4FCF0151-0FCB-497D-9778-845E568FE11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0" name="Line 7">
          <a:extLst>
            <a:ext uri="{FF2B5EF4-FFF2-40B4-BE49-F238E27FC236}">
              <a16:creationId xmlns:a16="http://schemas.microsoft.com/office/drawing/2014/main" id="{FDC37E73-3C94-4F92-9AA1-3580397ACBC2}"/>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1" name="Line 7">
          <a:extLst>
            <a:ext uri="{FF2B5EF4-FFF2-40B4-BE49-F238E27FC236}">
              <a16:creationId xmlns:a16="http://schemas.microsoft.com/office/drawing/2014/main" id="{AF02CAE7-B296-4909-9425-08A65224020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2" name="Line 7">
          <a:extLst>
            <a:ext uri="{FF2B5EF4-FFF2-40B4-BE49-F238E27FC236}">
              <a16:creationId xmlns:a16="http://schemas.microsoft.com/office/drawing/2014/main" id="{D11B08D8-EEE9-4AA8-9B90-5E119121295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3" name="Line 7">
          <a:extLst>
            <a:ext uri="{FF2B5EF4-FFF2-40B4-BE49-F238E27FC236}">
              <a16:creationId xmlns:a16="http://schemas.microsoft.com/office/drawing/2014/main" id="{28962CB9-960B-4E9D-A224-A8807ED1A090}"/>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4" name="Line 7">
          <a:extLst>
            <a:ext uri="{FF2B5EF4-FFF2-40B4-BE49-F238E27FC236}">
              <a16:creationId xmlns:a16="http://schemas.microsoft.com/office/drawing/2014/main" id="{AE8006C2-A3AA-422A-B113-6BF94C9D332F}"/>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5" name="Line 7">
          <a:extLst>
            <a:ext uri="{FF2B5EF4-FFF2-40B4-BE49-F238E27FC236}">
              <a16:creationId xmlns:a16="http://schemas.microsoft.com/office/drawing/2014/main" id="{0523F79E-465F-42C0-A29F-ECD79B65A8A1}"/>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6" name="Line 7">
          <a:extLst>
            <a:ext uri="{FF2B5EF4-FFF2-40B4-BE49-F238E27FC236}">
              <a16:creationId xmlns:a16="http://schemas.microsoft.com/office/drawing/2014/main" id="{FD2D2609-8E3A-40A8-A7E2-FF318F69413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7" name="Line 7">
          <a:extLst>
            <a:ext uri="{FF2B5EF4-FFF2-40B4-BE49-F238E27FC236}">
              <a16:creationId xmlns:a16="http://schemas.microsoft.com/office/drawing/2014/main" id="{3EB7DDDF-E64A-465E-9A8E-45F08C827BB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8" name="Line 7">
          <a:extLst>
            <a:ext uri="{FF2B5EF4-FFF2-40B4-BE49-F238E27FC236}">
              <a16:creationId xmlns:a16="http://schemas.microsoft.com/office/drawing/2014/main" id="{1370B3F6-820D-412C-A271-4E4B3A175B1D}"/>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09" name="Line 7">
          <a:extLst>
            <a:ext uri="{FF2B5EF4-FFF2-40B4-BE49-F238E27FC236}">
              <a16:creationId xmlns:a16="http://schemas.microsoft.com/office/drawing/2014/main" id="{F4297CFA-505A-423B-B9C8-35078B2C8493}"/>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0" name="Line 7">
          <a:extLst>
            <a:ext uri="{FF2B5EF4-FFF2-40B4-BE49-F238E27FC236}">
              <a16:creationId xmlns:a16="http://schemas.microsoft.com/office/drawing/2014/main" id="{81462BF0-25C4-4913-AD5F-B226F11918AA}"/>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1" name="Line 7">
          <a:extLst>
            <a:ext uri="{FF2B5EF4-FFF2-40B4-BE49-F238E27FC236}">
              <a16:creationId xmlns:a16="http://schemas.microsoft.com/office/drawing/2014/main" id="{86DD51E8-A1DA-460D-A516-DFF0E48F9279}"/>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2" name="Line 7">
          <a:extLst>
            <a:ext uri="{FF2B5EF4-FFF2-40B4-BE49-F238E27FC236}">
              <a16:creationId xmlns:a16="http://schemas.microsoft.com/office/drawing/2014/main" id="{0007E0D2-40E4-4678-974D-FAAE5A7791DB}"/>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160</xdr:row>
      <xdr:rowOff>0</xdr:rowOff>
    </xdr:from>
    <xdr:to>
      <xdr:col>12</xdr:col>
      <xdr:colOff>323850</xdr:colOff>
      <xdr:row>160</xdr:row>
      <xdr:rowOff>0</xdr:rowOff>
    </xdr:to>
    <xdr:sp macro="" textlink="">
      <xdr:nvSpPr>
        <xdr:cNvPr id="7613" name="Line 7">
          <a:extLst>
            <a:ext uri="{FF2B5EF4-FFF2-40B4-BE49-F238E27FC236}">
              <a16:creationId xmlns:a16="http://schemas.microsoft.com/office/drawing/2014/main" id="{A41BB976-A866-4A85-9133-4DA2668937E6}"/>
            </a:ext>
          </a:extLst>
        </xdr:cNvPr>
        <xdr:cNvSpPr>
          <a:spLocks noChangeShapeType="1"/>
        </xdr:cNvSpPr>
      </xdr:nvSpPr>
      <xdr:spPr bwMode="auto">
        <a:xfrm>
          <a:off x="419100" y="3482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7614" name="Line 7">
          <a:extLst>
            <a:ext uri="{FF2B5EF4-FFF2-40B4-BE49-F238E27FC236}">
              <a16:creationId xmlns:a16="http://schemas.microsoft.com/office/drawing/2014/main" id="{1C1B4B42-B836-4326-99D5-B07D97BF06A4}"/>
            </a:ext>
          </a:extLst>
        </xdr:cNvPr>
        <xdr:cNvSpPr>
          <a:spLocks noChangeShapeType="1"/>
        </xdr:cNvSpPr>
      </xdr:nvSpPr>
      <xdr:spPr bwMode="auto">
        <a:xfrm>
          <a:off x="419100" y="36223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167</xdr:row>
      <xdr:rowOff>0</xdr:rowOff>
    </xdr:from>
    <xdr:to>
      <xdr:col>12</xdr:col>
      <xdr:colOff>323850</xdr:colOff>
      <xdr:row>167</xdr:row>
      <xdr:rowOff>0</xdr:rowOff>
    </xdr:to>
    <xdr:sp macro="" textlink="">
      <xdr:nvSpPr>
        <xdr:cNvPr id="7615" name="Line 7">
          <a:extLst>
            <a:ext uri="{FF2B5EF4-FFF2-40B4-BE49-F238E27FC236}">
              <a16:creationId xmlns:a16="http://schemas.microsoft.com/office/drawing/2014/main" id="{583280AE-6972-4A25-A080-097A1AB43734}"/>
            </a:ext>
          </a:extLst>
        </xdr:cNvPr>
        <xdr:cNvSpPr>
          <a:spLocks noChangeShapeType="1"/>
        </xdr:cNvSpPr>
      </xdr:nvSpPr>
      <xdr:spPr bwMode="auto">
        <a:xfrm>
          <a:off x="419100" y="36223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6" name="Line 7">
          <a:extLst>
            <a:ext uri="{FF2B5EF4-FFF2-40B4-BE49-F238E27FC236}">
              <a16:creationId xmlns:a16="http://schemas.microsoft.com/office/drawing/2014/main" id="{B63B2420-972A-4621-A55F-8EBF6FF3148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7" name="Line 7">
          <a:extLst>
            <a:ext uri="{FF2B5EF4-FFF2-40B4-BE49-F238E27FC236}">
              <a16:creationId xmlns:a16="http://schemas.microsoft.com/office/drawing/2014/main" id="{944821F1-A4CB-42FB-A018-95842BF7472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8" name="Line 7">
          <a:extLst>
            <a:ext uri="{FF2B5EF4-FFF2-40B4-BE49-F238E27FC236}">
              <a16:creationId xmlns:a16="http://schemas.microsoft.com/office/drawing/2014/main" id="{8BBDF58B-867C-4281-8213-B21736352D7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19" name="Line 7">
          <a:extLst>
            <a:ext uri="{FF2B5EF4-FFF2-40B4-BE49-F238E27FC236}">
              <a16:creationId xmlns:a16="http://schemas.microsoft.com/office/drawing/2014/main" id="{F25778AC-3275-4500-8863-A18EB9D80A6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0" name="Line 7">
          <a:extLst>
            <a:ext uri="{FF2B5EF4-FFF2-40B4-BE49-F238E27FC236}">
              <a16:creationId xmlns:a16="http://schemas.microsoft.com/office/drawing/2014/main" id="{D636EEB0-5481-4842-8C53-E4CAE46149C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1" name="Line 7">
          <a:extLst>
            <a:ext uri="{FF2B5EF4-FFF2-40B4-BE49-F238E27FC236}">
              <a16:creationId xmlns:a16="http://schemas.microsoft.com/office/drawing/2014/main" id="{10F225DC-8962-44BD-B680-8C37C57270E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2" name="Line 7">
          <a:extLst>
            <a:ext uri="{FF2B5EF4-FFF2-40B4-BE49-F238E27FC236}">
              <a16:creationId xmlns:a16="http://schemas.microsoft.com/office/drawing/2014/main" id="{997B2A5F-5CCD-4B11-B1EF-6E8117C1E15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3" name="Line 7">
          <a:extLst>
            <a:ext uri="{FF2B5EF4-FFF2-40B4-BE49-F238E27FC236}">
              <a16:creationId xmlns:a16="http://schemas.microsoft.com/office/drawing/2014/main" id="{F7A4B77B-518A-4066-8145-9C60AE6D82C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4" name="Line 7">
          <a:extLst>
            <a:ext uri="{FF2B5EF4-FFF2-40B4-BE49-F238E27FC236}">
              <a16:creationId xmlns:a16="http://schemas.microsoft.com/office/drawing/2014/main" id="{E318BCD0-564D-4849-B9CF-A2CEBCADA6A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5" name="Line 7">
          <a:extLst>
            <a:ext uri="{FF2B5EF4-FFF2-40B4-BE49-F238E27FC236}">
              <a16:creationId xmlns:a16="http://schemas.microsoft.com/office/drawing/2014/main" id="{9DB9160D-9929-476D-9958-4B483B389DF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6" name="Line 7">
          <a:extLst>
            <a:ext uri="{FF2B5EF4-FFF2-40B4-BE49-F238E27FC236}">
              <a16:creationId xmlns:a16="http://schemas.microsoft.com/office/drawing/2014/main" id="{EC1501A4-0AFE-4420-847A-4AEEB1CDB31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7" name="Line 7">
          <a:extLst>
            <a:ext uri="{FF2B5EF4-FFF2-40B4-BE49-F238E27FC236}">
              <a16:creationId xmlns:a16="http://schemas.microsoft.com/office/drawing/2014/main" id="{54935A6E-BBAC-4126-9CB3-8375D1D706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8" name="Line 7">
          <a:extLst>
            <a:ext uri="{FF2B5EF4-FFF2-40B4-BE49-F238E27FC236}">
              <a16:creationId xmlns:a16="http://schemas.microsoft.com/office/drawing/2014/main" id="{B627A694-0BEA-40D7-B387-F7F7AFEA04D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29" name="Line 7">
          <a:extLst>
            <a:ext uri="{FF2B5EF4-FFF2-40B4-BE49-F238E27FC236}">
              <a16:creationId xmlns:a16="http://schemas.microsoft.com/office/drawing/2014/main" id="{D9BA1D84-01D5-46FB-A507-7093F512350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0" name="Line 7">
          <a:extLst>
            <a:ext uri="{FF2B5EF4-FFF2-40B4-BE49-F238E27FC236}">
              <a16:creationId xmlns:a16="http://schemas.microsoft.com/office/drawing/2014/main" id="{59E425D9-F878-4B4B-943D-6E60845BBA3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1" name="Line 7">
          <a:extLst>
            <a:ext uri="{FF2B5EF4-FFF2-40B4-BE49-F238E27FC236}">
              <a16:creationId xmlns:a16="http://schemas.microsoft.com/office/drawing/2014/main" id="{148B19D3-2C85-435E-ABDC-3A0601F65B2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2" name="Line 7">
          <a:extLst>
            <a:ext uri="{FF2B5EF4-FFF2-40B4-BE49-F238E27FC236}">
              <a16:creationId xmlns:a16="http://schemas.microsoft.com/office/drawing/2014/main" id="{AFA50681-5536-4FBA-977D-B0A8C117589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3" name="Line 7">
          <a:extLst>
            <a:ext uri="{FF2B5EF4-FFF2-40B4-BE49-F238E27FC236}">
              <a16:creationId xmlns:a16="http://schemas.microsoft.com/office/drawing/2014/main" id="{C7F3DC06-AB58-4AA3-A5E4-DE1A8A1D20D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4" name="Line 7">
          <a:extLst>
            <a:ext uri="{FF2B5EF4-FFF2-40B4-BE49-F238E27FC236}">
              <a16:creationId xmlns:a16="http://schemas.microsoft.com/office/drawing/2014/main" id="{420A9AEC-CBAB-4663-A819-ACC9D5B8BFD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5" name="Line 7">
          <a:extLst>
            <a:ext uri="{FF2B5EF4-FFF2-40B4-BE49-F238E27FC236}">
              <a16:creationId xmlns:a16="http://schemas.microsoft.com/office/drawing/2014/main" id="{30D2A219-9415-4011-9BA9-F63677B1E5D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6" name="Line 7">
          <a:extLst>
            <a:ext uri="{FF2B5EF4-FFF2-40B4-BE49-F238E27FC236}">
              <a16:creationId xmlns:a16="http://schemas.microsoft.com/office/drawing/2014/main" id="{C83BA24F-7D6C-4361-9A5C-51D159BD9DC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7" name="Line 7">
          <a:extLst>
            <a:ext uri="{FF2B5EF4-FFF2-40B4-BE49-F238E27FC236}">
              <a16:creationId xmlns:a16="http://schemas.microsoft.com/office/drawing/2014/main" id="{025145AE-4259-4F65-A0F9-330F02EEDB2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8" name="Line 7">
          <a:extLst>
            <a:ext uri="{FF2B5EF4-FFF2-40B4-BE49-F238E27FC236}">
              <a16:creationId xmlns:a16="http://schemas.microsoft.com/office/drawing/2014/main" id="{1788645A-C1B5-4E70-B568-30FD2002B05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39" name="Line 7">
          <a:extLst>
            <a:ext uri="{FF2B5EF4-FFF2-40B4-BE49-F238E27FC236}">
              <a16:creationId xmlns:a16="http://schemas.microsoft.com/office/drawing/2014/main" id="{76E41052-2990-4B8C-A476-8F66ADDA00F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0" name="Line 7">
          <a:extLst>
            <a:ext uri="{FF2B5EF4-FFF2-40B4-BE49-F238E27FC236}">
              <a16:creationId xmlns:a16="http://schemas.microsoft.com/office/drawing/2014/main" id="{1FD4002E-8370-446A-B1B2-A8B27404BDB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1" name="Line 7">
          <a:extLst>
            <a:ext uri="{FF2B5EF4-FFF2-40B4-BE49-F238E27FC236}">
              <a16:creationId xmlns:a16="http://schemas.microsoft.com/office/drawing/2014/main" id="{2F8563A5-3AFA-492E-BAFE-2B3979C5C01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2" name="Line 7">
          <a:extLst>
            <a:ext uri="{FF2B5EF4-FFF2-40B4-BE49-F238E27FC236}">
              <a16:creationId xmlns:a16="http://schemas.microsoft.com/office/drawing/2014/main" id="{7F4BF9FB-5399-460E-8A34-77993426D62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3" name="Line 7">
          <a:extLst>
            <a:ext uri="{FF2B5EF4-FFF2-40B4-BE49-F238E27FC236}">
              <a16:creationId xmlns:a16="http://schemas.microsoft.com/office/drawing/2014/main" id="{C48F06AE-6147-4149-9C85-7F912CEC497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4" name="Line 7">
          <a:extLst>
            <a:ext uri="{FF2B5EF4-FFF2-40B4-BE49-F238E27FC236}">
              <a16:creationId xmlns:a16="http://schemas.microsoft.com/office/drawing/2014/main" id="{442C4140-A6B3-4D31-B2DF-C2ABEFF282D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5" name="Line 7">
          <a:extLst>
            <a:ext uri="{FF2B5EF4-FFF2-40B4-BE49-F238E27FC236}">
              <a16:creationId xmlns:a16="http://schemas.microsoft.com/office/drawing/2014/main" id="{EEA68515-80E9-4125-B7A2-4462E990A40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6" name="Line 7">
          <a:extLst>
            <a:ext uri="{FF2B5EF4-FFF2-40B4-BE49-F238E27FC236}">
              <a16:creationId xmlns:a16="http://schemas.microsoft.com/office/drawing/2014/main" id="{9FCABA55-E25F-431A-BFCE-5D34628C4FB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7" name="Line 7">
          <a:extLst>
            <a:ext uri="{FF2B5EF4-FFF2-40B4-BE49-F238E27FC236}">
              <a16:creationId xmlns:a16="http://schemas.microsoft.com/office/drawing/2014/main" id="{4AEA8B99-3BC5-4975-9856-47E10D1C586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8" name="Line 7">
          <a:extLst>
            <a:ext uri="{FF2B5EF4-FFF2-40B4-BE49-F238E27FC236}">
              <a16:creationId xmlns:a16="http://schemas.microsoft.com/office/drawing/2014/main" id="{B8FA113C-E0E1-437D-9A3B-DC0D2EFFA95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49" name="Line 7">
          <a:extLst>
            <a:ext uri="{FF2B5EF4-FFF2-40B4-BE49-F238E27FC236}">
              <a16:creationId xmlns:a16="http://schemas.microsoft.com/office/drawing/2014/main" id="{015E3EA4-FB11-46C1-A8D2-DC0DDF7B85D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0" name="Line 7">
          <a:extLst>
            <a:ext uri="{FF2B5EF4-FFF2-40B4-BE49-F238E27FC236}">
              <a16:creationId xmlns:a16="http://schemas.microsoft.com/office/drawing/2014/main" id="{26F47C9D-1133-41D9-A9E5-A7E1DAC9E14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1" name="Line 7">
          <a:extLst>
            <a:ext uri="{FF2B5EF4-FFF2-40B4-BE49-F238E27FC236}">
              <a16:creationId xmlns:a16="http://schemas.microsoft.com/office/drawing/2014/main" id="{F724D9C5-02CC-4C39-A8A7-1C5AD19C215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2" name="Line 7">
          <a:extLst>
            <a:ext uri="{FF2B5EF4-FFF2-40B4-BE49-F238E27FC236}">
              <a16:creationId xmlns:a16="http://schemas.microsoft.com/office/drawing/2014/main" id="{0C0E3886-895D-4037-B39D-BAEDD64F80E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3" name="Line 7">
          <a:extLst>
            <a:ext uri="{FF2B5EF4-FFF2-40B4-BE49-F238E27FC236}">
              <a16:creationId xmlns:a16="http://schemas.microsoft.com/office/drawing/2014/main" id="{5D108427-F49B-46FE-B85A-FCF3979DB93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4" name="Line 7">
          <a:extLst>
            <a:ext uri="{FF2B5EF4-FFF2-40B4-BE49-F238E27FC236}">
              <a16:creationId xmlns:a16="http://schemas.microsoft.com/office/drawing/2014/main" id="{2B7562A6-C141-468D-AC37-6103DA2B48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5" name="Line 7">
          <a:extLst>
            <a:ext uri="{FF2B5EF4-FFF2-40B4-BE49-F238E27FC236}">
              <a16:creationId xmlns:a16="http://schemas.microsoft.com/office/drawing/2014/main" id="{0147AA6B-E4C4-42A9-AEDD-873B7F7EB45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6" name="Line 7">
          <a:extLst>
            <a:ext uri="{FF2B5EF4-FFF2-40B4-BE49-F238E27FC236}">
              <a16:creationId xmlns:a16="http://schemas.microsoft.com/office/drawing/2014/main" id="{AF618CC7-06CC-4369-BB36-BBAC11575EA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7" name="Line 7">
          <a:extLst>
            <a:ext uri="{FF2B5EF4-FFF2-40B4-BE49-F238E27FC236}">
              <a16:creationId xmlns:a16="http://schemas.microsoft.com/office/drawing/2014/main" id="{EAA4EE79-DC3D-4737-8D32-AA12D35270E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8" name="Line 7">
          <a:extLst>
            <a:ext uri="{FF2B5EF4-FFF2-40B4-BE49-F238E27FC236}">
              <a16:creationId xmlns:a16="http://schemas.microsoft.com/office/drawing/2014/main" id="{704CFD6E-6632-4C5A-ABAC-94256651AF9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59" name="Line 7">
          <a:extLst>
            <a:ext uri="{FF2B5EF4-FFF2-40B4-BE49-F238E27FC236}">
              <a16:creationId xmlns:a16="http://schemas.microsoft.com/office/drawing/2014/main" id="{633752A5-61CD-4C6C-856E-7261364F727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0" name="Line 7">
          <a:extLst>
            <a:ext uri="{FF2B5EF4-FFF2-40B4-BE49-F238E27FC236}">
              <a16:creationId xmlns:a16="http://schemas.microsoft.com/office/drawing/2014/main" id="{2F02F231-CA93-4716-BA82-5E3A7A93E23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1" name="Line 7">
          <a:extLst>
            <a:ext uri="{FF2B5EF4-FFF2-40B4-BE49-F238E27FC236}">
              <a16:creationId xmlns:a16="http://schemas.microsoft.com/office/drawing/2014/main" id="{61E06881-3739-473C-BD55-28FED18CDFE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2" name="Line 7">
          <a:extLst>
            <a:ext uri="{FF2B5EF4-FFF2-40B4-BE49-F238E27FC236}">
              <a16:creationId xmlns:a16="http://schemas.microsoft.com/office/drawing/2014/main" id="{1CA8D391-8B8A-404C-813A-945822A5DCA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3" name="Line 7">
          <a:extLst>
            <a:ext uri="{FF2B5EF4-FFF2-40B4-BE49-F238E27FC236}">
              <a16:creationId xmlns:a16="http://schemas.microsoft.com/office/drawing/2014/main" id="{F4E0B532-6FA8-48F8-93FA-B689534D73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4" name="Line 7">
          <a:extLst>
            <a:ext uri="{FF2B5EF4-FFF2-40B4-BE49-F238E27FC236}">
              <a16:creationId xmlns:a16="http://schemas.microsoft.com/office/drawing/2014/main" id="{3408773F-BA5A-4BF0-8885-40CEBE877E5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5" name="Line 7">
          <a:extLst>
            <a:ext uri="{FF2B5EF4-FFF2-40B4-BE49-F238E27FC236}">
              <a16:creationId xmlns:a16="http://schemas.microsoft.com/office/drawing/2014/main" id="{2B56ACE6-FDFF-4EC8-B6D8-0A46632D1A1C}"/>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6" name="Line 7">
          <a:extLst>
            <a:ext uri="{FF2B5EF4-FFF2-40B4-BE49-F238E27FC236}">
              <a16:creationId xmlns:a16="http://schemas.microsoft.com/office/drawing/2014/main" id="{D502C230-6C26-47CE-997A-30A1175136D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7" name="Line 7">
          <a:extLst>
            <a:ext uri="{FF2B5EF4-FFF2-40B4-BE49-F238E27FC236}">
              <a16:creationId xmlns:a16="http://schemas.microsoft.com/office/drawing/2014/main" id="{A0CFD8D0-3585-415A-8B86-2AB21336AE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8" name="Line 7">
          <a:extLst>
            <a:ext uri="{FF2B5EF4-FFF2-40B4-BE49-F238E27FC236}">
              <a16:creationId xmlns:a16="http://schemas.microsoft.com/office/drawing/2014/main" id="{C492E2A5-E412-4F53-A355-E3F72FA153B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69" name="Line 7">
          <a:extLst>
            <a:ext uri="{FF2B5EF4-FFF2-40B4-BE49-F238E27FC236}">
              <a16:creationId xmlns:a16="http://schemas.microsoft.com/office/drawing/2014/main" id="{4F5696D6-D02C-4ACF-AA6A-6586C910D14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0" name="Line 7">
          <a:extLst>
            <a:ext uri="{FF2B5EF4-FFF2-40B4-BE49-F238E27FC236}">
              <a16:creationId xmlns:a16="http://schemas.microsoft.com/office/drawing/2014/main" id="{B78CADBB-9515-4D49-A4D2-173F05A042F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1" name="Line 7">
          <a:extLst>
            <a:ext uri="{FF2B5EF4-FFF2-40B4-BE49-F238E27FC236}">
              <a16:creationId xmlns:a16="http://schemas.microsoft.com/office/drawing/2014/main" id="{2AAFEBE2-E7BF-411E-B1B4-F0383664B38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2" name="Line 7">
          <a:extLst>
            <a:ext uri="{FF2B5EF4-FFF2-40B4-BE49-F238E27FC236}">
              <a16:creationId xmlns:a16="http://schemas.microsoft.com/office/drawing/2014/main" id="{C29DF905-1609-46E7-81DC-17358F74633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3" name="Line 7">
          <a:extLst>
            <a:ext uri="{FF2B5EF4-FFF2-40B4-BE49-F238E27FC236}">
              <a16:creationId xmlns:a16="http://schemas.microsoft.com/office/drawing/2014/main" id="{A8912A70-ECE4-4CD6-9C2C-1F50A40097F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4" name="Line 7">
          <a:extLst>
            <a:ext uri="{FF2B5EF4-FFF2-40B4-BE49-F238E27FC236}">
              <a16:creationId xmlns:a16="http://schemas.microsoft.com/office/drawing/2014/main" id="{85E432F7-E233-46E8-AB64-8C3DF4D8328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5" name="Line 7">
          <a:extLst>
            <a:ext uri="{FF2B5EF4-FFF2-40B4-BE49-F238E27FC236}">
              <a16:creationId xmlns:a16="http://schemas.microsoft.com/office/drawing/2014/main" id="{1BD492D0-1E54-419F-8950-4976A4D420F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6" name="Line 7">
          <a:extLst>
            <a:ext uri="{FF2B5EF4-FFF2-40B4-BE49-F238E27FC236}">
              <a16:creationId xmlns:a16="http://schemas.microsoft.com/office/drawing/2014/main" id="{D0BFCDA3-08D2-4CF0-A6AF-378504AF0E0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7" name="Line 7">
          <a:extLst>
            <a:ext uri="{FF2B5EF4-FFF2-40B4-BE49-F238E27FC236}">
              <a16:creationId xmlns:a16="http://schemas.microsoft.com/office/drawing/2014/main" id="{EC2747F6-A2E1-4F9D-AFEB-006C4CE8174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8" name="Line 7">
          <a:extLst>
            <a:ext uri="{FF2B5EF4-FFF2-40B4-BE49-F238E27FC236}">
              <a16:creationId xmlns:a16="http://schemas.microsoft.com/office/drawing/2014/main" id="{540A8FEB-1980-44AD-A67F-251338096AC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79" name="Line 7">
          <a:extLst>
            <a:ext uri="{FF2B5EF4-FFF2-40B4-BE49-F238E27FC236}">
              <a16:creationId xmlns:a16="http://schemas.microsoft.com/office/drawing/2014/main" id="{F444BC2F-1C2D-4C1C-A78B-F8040297A9A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0" name="Line 7">
          <a:extLst>
            <a:ext uri="{FF2B5EF4-FFF2-40B4-BE49-F238E27FC236}">
              <a16:creationId xmlns:a16="http://schemas.microsoft.com/office/drawing/2014/main" id="{22ECCF9B-11AC-4C61-927E-33374BEAACE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1" name="Line 7">
          <a:extLst>
            <a:ext uri="{FF2B5EF4-FFF2-40B4-BE49-F238E27FC236}">
              <a16:creationId xmlns:a16="http://schemas.microsoft.com/office/drawing/2014/main" id="{D3091578-DD94-4FE2-8F15-28E7D7D65C8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2" name="Line 7">
          <a:extLst>
            <a:ext uri="{FF2B5EF4-FFF2-40B4-BE49-F238E27FC236}">
              <a16:creationId xmlns:a16="http://schemas.microsoft.com/office/drawing/2014/main" id="{CE62FB14-00F2-479D-8B46-5198C629437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3" name="Line 7">
          <a:extLst>
            <a:ext uri="{FF2B5EF4-FFF2-40B4-BE49-F238E27FC236}">
              <a16:creationId xmlns:a16="http://schemas.microsoft.com/office/drawing/2014/main" id="{37064479-9C3D-4FD4-B206-1F1C52823D6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4" name="Line 7">
          <a:extLst>
            <a:ext uri="{FF2B5EF4-FFF2-40B4-BE49-F238E27FC236}">
              <a16:creationId xmlns:a16="http://schemas.microsoft.com/office/drawing/2014/main" id="{97921291-B404-4728-AA80-8477C25FF31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5" name="Line 7">
          <a:extLst>
            <a:ext uri="{FF2B5EF4-FFF2-40B4-BE49-F238E27FC236}">
              <a16:creationId xmlns:a16="http://schemas.microsoft.com/office/drawing/2014/main" id="{BDAF2EBC-026F-4701-B244-E85119A4DA1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6" name="Line 7">
          <a:extLst>
            <a:ext uri="{FF2B5EF4-FFF2-40B4-BE49-F238E27FC236}">
              <a16:creationId xmlns:a16="http://schemas.microsoft.com/office/drawing/2014/main" id="{861E14AC-13A9-4F4D-90CE-CC86E6CF719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7" name="Line 7">
          <a:extLst>
            <a:ext uri="{FF2B5EF4-FFF2-40B4-BE49-F238E27FC236}">
              <a16:creationId xmlns:a16="http://schemas.microsoft.com/office/drawing/2014/main" id="{92AE4A23-503D-418A-BE1B-AA203EA036D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8" name="Line 7">
          <a:extLst>
            <a:ext uri="{FF2B5EF4-FFF2-40B4-BE49-F238E27FC236}">
              <a16:creationId xmlns:a16="http://schemas.microsoft.com/office/drawing/2014/main" id="{86AAB5D3-BB77-466E-B453-FCC5AB3C232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89" name="Line 7">
          <a:extLst>
            <a:ext uri="{FF2B5EF4-FFF2-40B4-BE49-F238E27FC236}">
              <a16:creationId xmlns:a16="http://schemas.microsoft.com/office/drawing/2014/main" id="{3CE964D7-95A0-4495-9EE7-B915D9D1313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0" name="Line 7">
          <a:extLst>
            <a:ext uri="{FF2B5EF4-FFF2-40B4-BE49-F238E27FC236}">
              <a16:creationId xmlns:a16="http://schemas.microsoft.com/office/drawing/2014/main" id="{6050D9D5-90E6-4097-913E-968F1F2EDF6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1" name="Line 7">
          <a:extLst>
            <a:ext uri="{FF2B5EF4-FFF2-40B4-BE49-F238E27FC236}">
              <a16:creationId xmlns:a16="http://schemas.microsoft.com/office/drawing/2014/main" id="{64EBAC73-8CD9-45D3-B7C2-33D18F03D7C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2" name="Line 7">
          <a:extLst>
            <a:ext uri="{FF2B5EF4-FFF2-40B4-BE49-F238E27FC236}">
              <a16:creationId xmlns:a16="http://schemas.microsoft.com/office/drawing/2014/main" id="{D617FB46-7FE6-4628-AA8C-A1642152C1A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3" name="Line 7">
          <a:extLst>
            <a:ext uri="{FF2B5EF4-FFF2-40B4-BE49-F238E27FC236}">
              <a16:creationId xmlns:a16="http://schemas.microsoft.com/office/drawing/2014/main" id="{E4589B16-F3A3-45F4-8012-2B4F8147C1A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4" name="Line 7">
          <a:extLst>
            <a:ext uri="{FF2B5EF4-FFF2-40B4-BE49-F238E27FC236}">
              <a16:creationId xmlns:a16="http://schemas.microsoft.com/office/drawing/2014/main" id="{9591F080-FD12-480C-9EF5-B30825F1DF8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5" name="Line 7">
          <a:extLst>
            <a:ext uri="{FF2B5EF4-FFF2-40B4-BE49-F238E27FC236}">
              <a16:creationId xmlns:a16="http://schemas.microsoft.com/office/drawing/2014/main" id="{465BDDEE-4DE4-49F2-BF28-0D5FDAF0A1C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6" name="Line 7">
          <a:extLst>
            <a:ext uri="{FF2B5EF4-FFF2-40B4-BE49-F238E27FC236}">
              <a16:creationId xmlns:a16="http://schemas.microsoft.com/office/drawing/2014/main" id="{3FC73BBA-E8E4-4016-B93B-F01B5A04AAA2}"/>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7" name="Line 7">
          <a:extLst>
            <a:ext uri="{FF2B5EF4-FFF2-40B4-BE49-F238E27FC236}">
              <a16:creationId xmlns:a16="http://schemas.microsoft.com/office/drawing/2014/main" id="{B3C046FD-6E76-46D8-8F1A-9AD6ADF7557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8" name="Line 7">
          <a:extLst>
            <a:ext uri="{FF2B5EF4-FFF2-40B4-BE49-F238E27FC236}">
              <a16:creationId xmlns:a16="http://schemas.microsoft.com/office/drawing/2014/main" id="{278D6A0E-0086-422D-90E0-33109F52631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699" name="Line 7">
          <a:extLst>
            <a:ext uri="{FF2B5EF4-FFF2-40B4-BE49-F238E27FC236}">
              <a16:creationId xmlns:a16="http://schemas.microsoft.com/office/drawing/2014/main" id="{42501F0E-23F6-40C6-B0BA-9EC82DF3C8B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0" name="Line 7">
          <a:extLst>
            <a:ext uri="{FF2B5EF4-FFF2-40B4-BE49-F238E27FC236}">
              <a16:creationId xmlns:a16="http://schemas.microsoft.com/office/drawing/2014/main" id="{8E7DCADA-E566-455E-9C18-E5BD784B1DB0}"/>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1" name="Line 7">
          <a:extLst>
            <a:ext uri="{FF2B5EF4-FFF2-40B4-BE49-F238E27FC236}">
              <a16:creationId xmlns:a16="http://schemas.microsoft.com/office/drawing/2014/main" id="{367F297A-F344-4814-8E90-84E6D7248FC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2" name="Line 7">
          <a:extLst>
            <a:ext uri="{FF2B5EF4-FFF2-40B4-BE49-F238E27FC236}">
              <a16:creationId xmlns:a16="http://schemas.microsoft.com/office/drawing/2014/main" id="{AF3CD4A0-2155-4DCC-A131-5247F331769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3" name="Line 7">
          <a:extLst>
            <a:ext uri="{FF2B5EF4-FFF2-40B4-BE49-F238E27FC236}">
              <a16:creationId xmlns:a16="http://schemas.microsoft.com/office/drawing/2014/main" id="{CDF78052-74F1-4C5F-8C1B-049AC7B43E9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4" name="Line 7">
          <a:extLst>
            <a:ext uri="{FF2B5EF4-FFF2-40B4-BE49-F238E27FC236}">
              <a16:creationId xmlns:a16="http://schemas.microsoft.com/office/drawing/2014/main" id="{48E504E2-4EB4-4505-AEEC-1808794F42C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5" name="Line 7">
          <a:extLst>
            <a:ext uri="{FF2B5EF4-FFF2-40B4-BE49-F238E27FC236}">
              <a16:creationId xmlns:a16="http://schemas.microsoft.com/office/drawing/2014/main" id="{77399E9F-D33C-41C5-8A18-73A50C23F878}"/>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6" name="Line 7">
          <a:extLst>
            <a:ext uri="{FF2B5EF4-FFF2-40B4-BE49-F238E27FC236}">
              <a16:creationId xmlns:a16="http://schemas.microsoft.com/office/drawing/2014/main" id="{C25FB8B9-CF71-40FC-93A3-AE1E597701AA}"/>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7" name="Line 7">
          <a:extLst>
            <a:ext uri="{FF2B5EF4-FFF2-40B4-BE49-F238E27FC236}">
              <a16:creationId xmlns:a16="http://schemas.microsoft.com/office/drawing/2014/main" id="{C9D33CFD-3E61-457D-80E9-61D0765C884B}"/>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8" name="Line 7">
          <a:extLst>
            <a:ext uri="{FF2B5EF4-FFF2-40B4-BE49-F238E27FC236}">
              <a16:creationId xmlns:a16="http://schemas.microsoft.com/office/drawing/2014/main" id="{8BC09294-524D-40B7-ABF4-15B86AFF9F1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09" name="Line 7">
          <a:extLst>
            <a:ext uri="{FF2B5EF4-FFF2-40B4-BE49-F238E27FC236}">
              <a16:creationId xmlns:a16="http://schemas.microsoft.com/office/drawing/2014/main" id="{4C5F3398-1027-491C-990F-46887C35209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0" name="Line 7">
          <a:extLst>
            <a:ext uri="{FF2B5EF4-FFF2-40B4-BE49-F238E27FC236}">
              <a16:creationId xmlns:a16="http://schemas.microsoft.com/office/drawing/2014/main" id="{628C906C-1778-43EC-A6C2-C4D81E1C0105}"/>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1" name="Line 7">
          <a:extLst>
            <a:ext uri="{FF2B5EF4-FFF2-40B4-BE49-F238E27FC236}">
              <a16:creationId xmlns:a16="http://schemas.microsoft.com/office/drawing/2014/main" id="{701D7F61-E5CF-409C-89E8-FCD298C7E59D}"/>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2" name="Line 7">
          <a:extLst>
            <a:ext uri="{FF2B5EF4-FFF2-40B4-BE49-F238E27FC236}">
              <a16:creationId xmlns:a16="http://schemas.microsoft.com/office/drawing/2014/main" id="{A4873756-506A-444C-93A6-34855DCC7FF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3" name="Line 7">
          <a:extLst>
            <a:ext uri="{FF2B5EF4-FFF2-40B4-BE49-F238E27FC236}">
              <a16:creationId xmlns:a16="http://schemas.microsoft.com/office/drawing/2014/main" id="{F87AD8EA-0A1B-4CBD-A146-68640C6D0AB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4" name="Line 7">
          <a:extLst>
            <a:ext uri="{FF2B5EF4-FFF2-40B4-BE49-F238E27FC236}">
              <a16:creationId xmlns:a16="http://schemas.microsoft.com/office/drawing/2014/main" id="{57F79C17-0F49-4C2B-BB30-3FF9DEE2B47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5" name="Line 7">
          <a:extLst>
            <a:ext uri="{FF2B5EF4-FFF2-40B4-BE49-F238E27FC236}">
              <a16:creationId xmlns:a16="http://schemas.microsoft.com/office/drawing/2014/main" id="{958F5B43-FCB5-4DA4-96E7-9B1823B88866}"/>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6" name="Line 7">
          <a:extLst>
            <a:ext uri="{FF2B5EF4-FFF2-40B4-BE49-F238E27FC236}">
              <a16:creationId xmlns:a16="http://schemas.microsoft.com/office/drawing/2014/main" id="{685B1318-0B95-4DC1-A2B7-A44DB35E2D2F}"/>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7" name="Line 7">
          <a:extLst>
            <a:ext uri="{FF2B5EF4-FFF2-40B4-BE49-F238E27FC236}">
              <a16:creationId xmlns:a16="http://schemas.microsoft.com/office/drawing/2014/main" id="{1BF3D9B6-25AF-479E-9EE9-8E6752994D41}"/>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8" name="Line 7">
          <a:extLst>
            <a:ext uri="{FF2B5EF4-FFF2-40B4-BE49-F238E27FC236}">
              <a16:creationId xmlns:a16="http://schemas.microsoft.com/office/drawing/2014/main" id="{6953E723-6E94-4871-A01F-C31781831D17}"/>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19" name="Line 7">
          <a:extLst>
            <a:ext uri="{FF2B5EF4-FFF2-40B4-BE49-F238E27FC236}">
              <a16:creationId xmlns:a16="http://schemas.microsoft.com/office/drawing/2014/main" id="{4907FAC0-5C39-4BBB-AB52-9F01373B33B3}"/>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0" name="Line 7">
          <a:extLst>
            <a:ext uri="{FF2B5EF4-FFF2-40B4-BE49-F238E27FC236}">
              <a16:creationId xmlns:a16="http://schemas.microsoft.com/office/drawing/2014/main" id="{A3DD243B-8430-4F39-B594-BF7B6B88826E}"/>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1" name="Line 7">
          <a:extLst>
            <a:ext uri="{FF2B5EF4-FFF2-40B4-BE49-F238E27FC236}">
              <a16:creationId xmlns:a16="http://schemas.microsoft.com/office/drawing/2014/main" id="{5FFE6110-DDFC-4718-8AB9-A1C68B6313A4}"/>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168</xdr:row>
      <xdr:rowOff>0</xdr:rowOff>
    </xdr:from>
    <xdr:to>
      <xdr:col>12</xdr:col>
      <xdr:colOff>323850</xdr:colOff>
      <xdr:row>168</xdr:row>
      <xdr:rowOff>0</xdr:rowOff>
    </xdr:to>
    <xdr:sp macro="" textlink="">
      <xdr:nvSpPr>
        <xdr:cNvPr id="7722" name="Line 7">
          <a:extLst>
            <a:ext uri="{FF2B5EF4-FFF2-40B4-BE49-F238E27FC236}">
              <a16:creationId xmlns:a16="http://schemas.microsoft.com/office/drawing/2014/main" id="{265EE427-D56B-47B8-A35D-A488FFA1E309}"/>
            </a:ext>
          </a:extLst>
        </xdr:cNvPr>
        <xdr:cNvSpPr>
          <a:spLocks noChangeShapeType="1"/>
        </xdr:cNvSpPr>
      </xdr:nvSpPr>
      <xdr:spPr bwMode="auto">
        <a:xfrm>
          <a:off x="419100" y="36423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7723" name="Line 7">
          <a:extLst>
            <a:ext uri="{FF2B5EF4-FFF2-40B4-BE49-F238E27FC236}">
              <a16:creationId xmlns:a16="http://schemas.microsoft.com/office/drawing/2014/main" id="{DF532861-49D9-46BD-BDF6-E4EC246EF7F8}"/>
            </a:ext>
          </a:extLst>
        </xdr:cNvPr>
        <xdr:cNvSpPr>
          <a:spLocks noChangeShapeType="1"/>
        </xdr:cNvSpPr>
      </xdr:nvSpPr>
      <xdr:spPr bwMode="auto">
        <a:xfrm>
          <a:off x="419100" y="378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175</xdr:row>
      <xdr:rowOff>0</xdr:rowOff>
    </xdr:from>
    <xdr:to>
      <xdr:col>12</xdr:col>
      <xdr:colOff>323850</xdr:colOff>
      <xdr:row>175</xdr:row>
      <xdr:rowOff>0</xdr:rowOff>
    </xdr:to>
    <xdr:sp macro="" textlink="">
      <xdr:nvSpPr>
        <xdr:cNvPr id="7724" name="Line 7">
          <a:extLst>
            <a:ext uri="{FF2B5EF4-FFF2-40B4-BE49-F238E27FC236}">
              <a16:creationId xmlns:a16="http://schemas.microsoft.com/office/drawing/2014/main" id="{074A8624-F4E1-4CEC-8F90-30C9BA1AE315}"/>
            </a:ext>
          </a:extLst>
        </xdr:cNvPr>
        <xdr:cNvSpPr>
          <a:spLocks noChangeShapeType="1"/>
        </xdr:cNvSpPr>
      </xdr:nvSpPr>
      <xdr:spPr bwMode="auto">
        <a:xfrm>
          <a:off x="419100" y="378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5" name="Line 7">
          <a:extLst>
            <a:ext uri="{FF2B5EF4-FFF2-40B4-BE49-F238E27FC236}">
              <a16:creationId xmlns:a16="http://schemas.microsoft.com/office/drawing/2014/main" id="{455A9AF4-344C-40E7-A2A1-4BAD0067F92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6" name="Line 7">
          <a:extLst>
            <a:ext uri="{FF2B5EF4-FFF2-40B4-BE49-F238E27FC236}">
              <a16:creationId xmlns:a16="http://schemas.microsoft.com/office/drawing/2014/main" id="{4EBD1B31-7AAB-442B-B7A1-D45D45EA362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7" name="Line 7">
          <a:extLst>
            <a:ext uri="{FF2B5EF4-FFF2-40B4-BE49-F238E27FC236}">
              <a16:creationId xmlns:a16="http://schemas.microsoft.com/office/drawing/2014/main" id="{42F98E7F-1E8B-4640-B757-2B84A32E382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8" name="Line 7">
          <a:extLst>
            <a:ext uri="{FF2B5EF4-FFF2-40B4-BE49-F238E27FC236}">
              <a16:creationId xmlns:a16="http://schemas.microsoft.com/office/drawing/2014/main" id="{18F98B60-C218-469A-A40B-4ECC03029ED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29" name="Line 7">
          <a:extLst>
            <a:ext uri="{FF2B5EF4-FFF2-40B4-BE49-F238E27FC236}">
              <a16:creationId xmlns:a16="http://schemas.microsoft.com/office/drawing/2014/main" id="{A7D7EC39-D80F-4C65-8ACE-35F77FA4F49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0" name="Line 7">
          <a:extLst>
            <a:ext uri="{FF2B5EF4-FFF2-40B4-BE49-F238E27FC236}">
              <a16:creationId xmlns:a16="http://schemas.microsoft.com/office/drawing/2014/main" id="{8146AB57-10D8-4896-8792-F5BC156A00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1" name="Line 7">
          <a:extLst>
            <a:ext uri="{FF2B5EF4-FFF2-40B4-BE49-F238E27FC236}">
              <a16:creationId xmlns:a16="http://schemas.microsoft.com/office/drawing/2014/main" id="{B8EE8606-D3B3-47C9-BD95-E71D9B30637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2" name="Line 7">
          <a:extLst>
            <a:ext uri="{FF2B5EF4-FFF2-40B4-BE49-F238E27FC236}">
              <a16:creationId xmlns:a16="http://schemas.microsoft.com/office/drawing/2014/main" id="{F143CF88-E23E-4584-8F03-91E140FAB1B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3" name="Line 7">
          <a:extLst>
            <a:ext uri="{FF2B5EF4-FFF2-40B4-BE49-F238E27FC236}">
              <a16:creationId xmlns:a16="http://schemas.microsoft.com/office/drawing/2014/main" id="{DBFADEA8-F3AD-459C-8737-DF9E7CA9FCC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4" name="Line 7">
          <a:extLst>
            <a:ext uri="{FF2B5EF4-FFF2-40B4-BE49-F238E27FC236}">
              <a16:creationId xmlns:a16="http://schemas.microsoft.com/office/drawing/2014/main" id="{5F7D9D63-FC67-486F-9FD8-1F6DC1DB64C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5" name="Line 7">
          <a:extLst>
            <a:ext uri="{FF2B5EF4-FFF2-40B4-BE49-F238E27FC236}">
              <a16:creationId xmlns:a16="http://schemas.microsoft.com/office/drawing/2014/main" id="{558467F7-6977-4E90-8B5B-B7FD8A5C221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6" name="Line 7">
          <a:extLst>
            <a:ext uri="{FF2B5EF4-FFF2-40B4-BE49-F238E27FC236}">
              <a16:creationId xmlns:a16="http://schemas.microsoft.com/office/drawing/2014/main" id="{830058E8-2327-4FA7-8D57-F2DB702269F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7" name="Line 7">
          <a:extLst>
            <a:ext uri="{FF2B5EF4-FFF2-40B4-BE49-F238E27FC236}">
              <a16:creationId xmlns:a16="http://schemas.microsoft.com/office/drawing/2014/main" id="{D51AF7A6-ACEE-4586-AD18-7BBAAA6481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8" name="Line 7">
          <a:extLst>
            <a:ext uri="{FF2B5EF4-FFF2-40B4-BE49-F238E27FC236}">
              <a16:creationId xmlns:a16="http://schemas.microsoft.com/office/drawing/2014/main" id="{DAAAEAD2-9877-4730-8F24-A04208A0AE4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39" name="Line 7">
          <a:extLst>
            <a:ext uri="{FF2B5EF4-FFF2-40B4-BE49-F238E27FC236}">
              <a16:creationId xmlns:a16="http://schemas.microsoft.com/office/drawing/2014/main" id="{9E51C9D0-AE80-4A95-B202-CC47D591E53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0" name="Line 7">
          <a:extLst>
            <a:ext uri="{FF2B5EF4-FFF2-40B4-BE49-F238E27FC236}">
              <a16:creationId xmlns:a16="http://schemas.microsoft.com/office/drawing/2014/main" id="{A0877CA0-CB92-4ADD-8916-556F213E6AC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1" name="Line 7">
          <a:extLst>
            <a:ext uri="{FF2B5EF4-FFF2-40B4-BE49-F238E27FC236}">
              <a16:creationId xmlns:a16="http://schemas.microsoft.com/office/drawing/2014/main" id="{BDC9B2FD-AA77-4BFC-90E0-8E5B963ECCA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2" name="Line 7">
          <a:extLst>
            <a:ext uri="{FF2B5EF4-FFF2-40B4-BE49-F238E27FC236}">
              <a16:creationId xmlns:a16="http://schemas.microsoft.com/office/drawing/2014/main" id="{120579D1-D044-496C-B411-DA0FF04080A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3" name="Line 7">
          <a:extLst>
            <a:ext uri="{FF2B5EF4-FFF2-40B4-BE49-F238E27FC236}">
              <a16:creationId xmlns:a16="http://schemas.microsoft.com/office/drawing/2014/main" id="{9F1AD133-D0A8-4972-916F-849558C31A4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4" name="Line 7">
          <a:extLst>
            <a:ext uri="{FF2B5EF4-FFF2-40B4-BE49-F238E27FC236}">
              <a16:creationId xmlns:a16="http://schemas.microsoft.com/office/drawing/2014/main" id="{D5993104-9EFC-4BAA-AA02-89947D4FC7C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5" name="Line 7">
          <a:extLst>
            <a:ext uri="{FF2B5EF4-FFF2-40B4-BE49-F238E27FC236}">
              <a16:creationId xmlns:a16="http://schemas.microsoft.com/office/drawing/2014/main" id="{E838A3B8-129E-44FB-A01B-53C6E63E791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6" name="Line 7">
          <a:extLst>
            <a:ext uri="{FF2B5EF4-FFF2-40B4-BE49-F238E27FC236}">
              <a16:creationId xmlns:a16="http://schemas.microsoft.com/office/drawing/2014/main" id="{48311F9C-C405-4E12-9000-4FD03389984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7" name="Line 7">
          <a:extLst>
            <a:ext uri="{FF2B5EF4-FFF2-40B4-BE49-F238E27FC236}">
              <a16:creationId xmlns:a16="http://schemas.microsoft.com/office/drawing/2014/main" id="{7BDCBE49-27B7-45E6-BDDE-427845B4405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8" name="Line 7">
          <a:extLst>
            <a:ext uri="{FF2B5EF4-FFF2-40B4-BE49-F238E27FC236}">
              <a16:creationId xmlns:a16="http://schemas.microsoft.com/office/drawing/2014/main" id="{CD24A98A-AC92-45B8-B787-C56DE1FDB23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49" name="Line 7">
          <a:extLst>
            <a:ext uri="{FF2B5EF4-FFF2-40B4-BE49-F238E27FC236}">
              <a16:creationId xmlns:a16="http://schemas.microsoft.com/office/drawing/2014/main" id="{61CA8B25-CFBC-4E6C-A4D8-D1935F63464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0" name="Line 7">
          <a:extLst>
            <a:ext uri="{FF2B5EF4-FFF2-40B4-BE49-F238E27FC236}">
              <a16:creationId xmlns:a16="http://schemas.microsoft.com/office/drawing/2014/main" id="{B7556461-C074-4500-A8BA-50026D8976E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1" name="Line 7">
          <a:extLst>
            <a:ext uri="{FF2B5EF4-FFF2-40B4-BE49-F238E27FC236}">
              <a16:creationId xmlns:a16="http://schemas.microsoft.com/office/drawing/2014/main" id="{33B1C4F6-6C77-4CD2-8E1A-6C7C9E41498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2" name="Line 7">
          <a:extLst>
            <a:ext uri="{FF2B5EF4-FFF2-40B4-BE49-F238E27FC236}">
              <a16:creationId xmlns:a16="http://schemas.microsoft.com/office/drawing/2014/main" id="{30DC6D4A-3397-476A-946A-24C11A18E48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3" name="Line 7">
          <a:extLst>
            <a:ext uri="{FF2B5EF4-FFF2-40B4-BE49-F238E27FC236}">
              <a16:creationId xmlns:a16="http://schemas.microsoft.com/office/drawing/2014/main" id="{60822C18-5A28-4E0C-94B2-EE558685B4D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4" name="Line 7">
          <a:extLst>
            <a:ext uri="{FF2B5EF4-FFF2-40B4-BE49-F238E27FC236}">
              <a16:creationId xmlns:a16="http://schemas.microsoft.com/office/drawing/2014/main" id="{62F90B20-7E95-4419-830B-182A57064DA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5" name="Line 7">
          <a:extLst>
            <a:ext uri="{FF2B5EF4-FFF2-40B4-BE49-F238E27FC236}">
              <a16:creationId xmlns:a16="http://schemas.microsoft.com/office/drawing/2014/main" id="{31C28612-D3E6-476E-96FA-E37C84A401F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6" name="Line 7">
          <a:extLst>
            <a:ext uri="{FF2B5EF4-FFF2-40B4-BE49-F238E27FC236}">
              <a16:creationId xmlns:a16="http://schemas.microsoft.com/office/drawing/2014/main" id="{C11AC46F-1DA2-4804-AC33-F01161F868E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7" name="Line 7">
          <a:extLst>
            <a:ext uri="{FF2B5EF4-FFF2-40B4-BE49-F238E27FC236}">
              <a16:creationId xmlns:a16="http://schemas.microsoft.com/office/drawing/2014/main" id="{3DD464B0-EDBB-4F9A-86B8-D8D609D0185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8" name="Line 7">
          <a:extLst>
            <a:ext uri="{FF2B5EF4-FFF2-40B4-BE49-F238E27FC236}">
              <a16:creationId xmlns:a16="http://schemas.microsoft.com/office/drawing/2014/main" id="{0DF48254-F4A3-47C8-B81E-B5409B2686C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59" name="Line 7">
          <a:extLst>
            <a:ext uri="{FF2B5EF4-FFF2-40B4-BE49-F238E27FC236}">
              <a16:creationId xmlns:a16="http://schemas.microsoft.com/office/drawing/2014/main" id="{76C20E19-21DB-435C-924E-F76B4B6558D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0" name="Line 7">
          <a:extLst>
            <a:ext uri="{FF2B5EF4-FFF2-40B4-BE49-F238E27FC236}">
              <a16:creationId xmlns:a16="http://schemas.microsoft.com/office/drawing/2014/main" id="{7C370B25-F8D3-4037-80C5-54208E52074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1" name="Line 7">
          <a:extLst>
            <a:ext uri="{FF2B5EF4-FFF2-40B4-BE49-F238E27FC236}">
              <a16:creationId xmlns:a16="http://schemas.microsoft.com/office/drawing/2014/main" id="{889AE03C-FF8C-4A53-BE15-0CAA374BC12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2" name="Line 7">
          <a:extLst>
            <a:ext uri="{FF2B5EF4-FFF2-40B4-BE49-F238E27FC236}">
              <a16:creationId xmlns:a16="http://schemas.microsoft.com/office/drawing/2014/main" id="{513583AF-3F67-41B7-9699-B3BC01E079B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3" name="Line 7">
          <a:extLst>
            <a:ext uri="{FF2B5EF4-FFF2-40B4-BE49-F238E27FC236}">
              <a16:creationId xmlns:a16="http://schemas.microsoft.com/office/drawing/2014/main" id="{151F73D6-DE32-4DFD-AA5C-07C0C5E9146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4" name="Line 7">
          <a:extLst>
            <a:ext uri="{FF2B5EF4-FFF2-40B4-BE49-F238E27FC236}">
              <a16:creationId xmlns:a16="http://schemas.microsoft.com/office/drawing/2014/main" id="{C6DCDAAD-AC18-4CDA-8C77-7AF26873B64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5" name="Line 7">
          <a:extLst>
            <a:ext uri="{FF2B5EF4-FFF2-40B4-BE49-F238E27FC236}">
              <a16:creationId xmlns:a16="http://schemas.microsoft.com/office/drawing/2014/main" id="{78A88E0E-28AC-4393-9E60-C914474380D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6" name="Line 7">
          <a:extLst>
            <a:ext uri="{FF2B5EF4-FFF2-40B4-BE49-F238E27FC236}">
              <a16:creationId xmlns:a16="http://schemas.microsoft.com/office/drawing/2014/main" id="{947905D7-BC55-4899-B36A-6D9253462C5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7" name="Line 7">
          <a:extLst>
            <a:ext uri="{FF2B5EF4-FFF2-40B4-BE49-F238E27FC236}">
              <a16:creationId xmlns:a16="http://schemas.microsoft.com/office/drawing/2014/main" id="{1B04AA03-D7B0-4C44-8930-927CDA9204D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8" name="Line 7">
          <a:extLst>
            <a:ext uri="{FF2B5EF4-FFF2-40B4-BE49-F238E27FC236}">
              <a16:creationId xmlns:a16="http://schemas.microsoft.com/office/drawing/2014/main" id="{4C31E413-886B-438B-9E5A-CD2247F15A9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69" name="Line 7">
          <a:extLst>
            <a:ext uri="{FF2B5EF4-FFF2-40B4-BE49-F238E27FC236}">
              <a16:creationId xmlns:a16="http://schemas.microsoft.com/office/drawing/2014/main" id="{E17C3507-2B39-4CD8-B000-B383A335144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0" name="Line 7">
          <a:extLst>
            <a:ext uri="{FF2B5EF4-FFF2-40B4-BE49-F238E27FC236}">
              <a16:creationId xmlns:a16="http://schemas.microsoft.com/office/drawing/2014/main" id="{3F43B8F5-55A8-4000-A28E-76D5791B747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1" name="Line 7">
          <a:extLst>
            <a:ext uri="{FF2B5EF4-FFF2-40B4-BE49-F238E27FC236}">
              <a16:creationId xmlns:a16="http://schemas.microsoft.com/office/drawing/2014/main" id="{C20E3C0C-6491-42D2-97B1-05EEF7427C0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2" name="Line 7">
          <a:extLst>
            <a:ext uri="{FF2B5EF4-FFF2-40B4-BE49-F238E27FC236}">
              <a16:creationId xmlns:a16="http://schemas.microsoft.com/office/drawing/2014/main" id="{85B7060A-8AEC-4F87-B6F2-BFE75A73F57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3" name="Line 7">
          <a:extLst>
            <a:ext uri="{FF2B5EF4-FFF2-40B4-BE49-F238E27FC236}">
              <a16:creationId xmlns:a16="http://schemas.microsoft.com/office/drawing/2014/main" id="{AFF7F4B0-9A30-45ED-B07C-02862D1DEED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4" name="Line 7">
          <a:extLst>
            <a:ext uri="{FF2B5EF4-FFF2-40B4-BE49-F238E27FC236}">
              <a16:creationId xmlns:a16="http://schemas.microsoft.com/office/drawing/2014/main" id="{776B9782-44C1-4A14-B32D-6614FEA4263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5" name="Line 7">
          <a:extLst>
            <a:ext uri="{FF2B5EF4-FFF2-40B4-BE49-F238E27FC236}">
              <a16:creationId xmlns:a16="http://schemas.microsoft.com/office/drawing/2014/main" id="{5FA922CD-42AE-47CA-A16A-B0131063840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6" name="Line 7">
          <a:extLst>
            <a:ext uri="{FF2B5EF4-FFF2-40B4-BE49-F238E27FC236}">
              <a16:creationId xmlns:a16="http://schemas.microsoft.com/office/drawing/2014/main" id="{8B7E6F66-2971-4469-848D-FC6A30EA6CC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7" name="Line 7">
          <a:extLst>
            <a:ext uri="{FF2B5EF4-FFF2-40B4-BE49-F238E27FC236}">
              <a16:creationId xmlns:a16="http://schemas.microsoft.com/office/drawing/2014/main" id="{85B89905-1CEF-4816-8627-702F0BB6DBC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8" name="Line 7">
          <a:extLst>
            <a:ext uri="{FF2B5EF4-FFF2-40B4-BE49-F238E27FC236}">
              <a16:creationId xmlns:a16="http://schemas.microsoft.com/office/drawing/2014/main" id="{5E0BD553-C87D-40FE-8CD1-4CD23CA8F54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79" name="Line 7">
          <a:extLst>
            <a:ext uri="{FF2B5EF4-FFF2-40B4-BE49-F238E27FC236}">
              <a16:creationId xmlns:a16="http://schemas.microsoft.com/office/drawing/2014/main" id="{FEC6095D-7698-42B1-94DC-A65C0CD4668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0" name="Line 7">
          <a:extLst>
            <a:ext uri="{FF2B5EF4-FFF2-40B4-BE49-F238E27FC236}">
              <a16:creationId xmlns:a16="http://schemas.microsoft.com/office/drawing/2014/main" id="{ACF73D61-CA8C-45DE-8BA9-7C1704EF55C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1" name="Line 7">
          <a:extLst>
            <a:ext uri="{FF2B5EF4-FFF2-40B4-BE49-F238E27FC236}">
              <a16:creationId xmlns:a16="http://schemas.microsoft.com/office/drawing/2014/main" id="{9F798F15-5DB0-47AE-B96F-73E80687ECE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2" name="Line 7">
          <a:extLst>
            <a:ext uri="{FF2B5EF4-FFF2-40B4-BE49-F238E27FC236}">
              <a16:creationId xmlns:a16="http://schemas.microsoft.com/office/drawing/2014/main" id="{B0076DC4-14A7-4EC7-ABA6-8CB3FBA1403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3" name="Line 7">
          <a:extLst>
            <a:ext uri="{FF2B5EF4-FFF2-40B4-BE49-F238E27FC236}">
              <a16:creationId xmlns:a16="http://schemas.microsoft.com/office/drawing/2014/main" id="{39C587B5-6078-40C8-8298-027C80306E3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4" name="Line 7">
          <a:extLst>
            <a:ext uri="{FF2B5EF4-FFF2-40B4-BE49-F238E27FC236}">
              <a16:creationId xmlns:a16="http://schemas.microsoft.com/office/drawing/2014/main" id="{26B72594-EE68-47FF-A475-C735C2D860B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5" name="Line 7">
          <a:extLst>
            <a:ext uri="{FF2B5EF4-FFF2-40B4-BE49-F238E27FC236}">
              <a16:creationId xmlns:a16="http://schemas.microsoft.com/office/drawing/2014/main" id="{97BFD0DB-DFE0-42CA-AEF3-8F836E38404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6" name="Line 7">
          <a:extLst>
            <a:ext uri="{FF2B5EF4-FFF2-40B4-BE49-F238E27FC236}">
              <a16:creationId xmlns:a16="http://schemas.microsoft.com/office/drawing/2014/main" id="{6563CA1E-F712-4C84-8F24-51DA94310C3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7" name="Line 7">
          <a:extLst>
            <a:ext uri="{FF2B5EF4-FFF2-40B4-BE49-F238E27FC236}">
              <a16:creationId xmlns:a16="http://schemas.microsoft.com/office/drawing/2014/main" id="{24432B62-2DE3-44B4-BAE2-25FA829038D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8" name="Line 7">
          <a:extLst>
            <a:ext uri="{FF2B5EF4-FFF2-40B4-BE49-F238E27FC236}">
              <a16:creationId xmlns:a16="http://schemas.microsoft.com/office/drawing/2014/main" id="{FC19B194-B1FE-4070-8CCA-F9575FAFCF5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89" name="Line 7">
          <a:extLst>
            <a:ext uri="{FF2B5EF4-FFF2-40B4-BE49-F238E27FC236}">
              <a16:creationId xmlns:a16="http://schemas.microsoft.com/office/drawing/2014/main" id="{31541556-D6D1-4916-9C08-EC1E26D1794E}"/>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0" name="Line 7">
          <a:extLst>
            <a:ext uri="{FF2B5EF4-FFF2-40B4-BE49-F238E27FC236}">
              <a16:creationId xmlns:a16="http://schemas.microsoft.com/office/drawing/2014/main" id="{DF0AD723-1199-464C-A8AC-FFDCDEE39ED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1" name="Line 7">
          <a:extLst>
            <a:ext uri="{FF2B5EF4-FFF2-40B4-BE49-F238E27FC236}">
              <a16:creationId xmlns:a16="http://schemas.microsoft.com/office/drawing/2014/main" id="{0DCC512E-7C62-4AAC-BA45-2E0030FD4FA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2" name="Line 7">
          <a:extLst>
            <a:ext uri="{FF2B5EF4-FFF2-40B4-BE49-F238E27FC236}">
              <a16:creationId xmlns:a16="http://schemas.microsoft.com/office/drawing/2014/main" id="{2B176286-BB5D-40F1-AE47-6E091BE4BB9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3" name="Line 7">
          <a:extLst>
            <a:ext uri="{FF2B5EF4-FFF2-40B4-BE49-F238E27FC236}">
              <a16:creationId xmlns:a16="http://schemas.microsoft.com/office/drawing/2014/main" id="{8482D55F-57FE-404A-896F-F804FDCAC75D}"/>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4" name="Line 7">
          <a:extLst>
            <a:ext uri="{FF2B5EF4-FFF2-40B4-BE49-F238E27FC236}">
              <a16:creationId xmlns:a16="http://schemas.microsoft.com/office/drawing/2014/main" id="{A2C80AA9-D31F-4968-8BE2-2037C99AAA92}"/>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5" name="Line 7">
          <a:extLst>
            <a:ext uri="{FF2B5EF4-FFF2-40B4-BE49-F238E27FC236}">
              <a16:creationId xmlns:a16="http://schemas.microsoft.com/office/drawing/2014/main" id="{23B383D8-9987-446D-8D82-7F10C74A123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6" name="Line 7">
          <a:extLst>
            <a:ext uri="{FF2B5EF4-FFF2-40B4-BE49-F238E27FC236}">
              <a16:creationId xmlns:a16="http://schemas.microsoft.com/office/drawing/2014/main" id="{55356F71-CEB8-4C1E-B120-0F20F4C5A66F}"/>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7" name="Line 7">
          <a:extLst>
            <a:ext uri="{FF2B5EF4-FFF2-40B4-BE49-F238E27FC236}">
              <a16:creationId xmlns:a16="http://schemas.microsoft.com/office/drawing/2014/main" id="{56C3E61D-0463-4605-9AA1-DF7AE7CB4EF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8" name="Line 7">
          <a:extLst>
            <a:ext uri="{FF2B5EF4-FFF2-40B4-BE49-F238E27FC236}">
              <a16:creationId xmlns:a16="http://schemas.microsoft.com/office/drawing/2014/main" id="{26657F38-6A13-4958-B35B-A91E8AB5726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799" name="Line 7">
          <a:extLst>
            <a:ext uri="{FF2B5EF4-FFF2-40B4-BE49-F238E27FC236}">
              <a16:creationId xmlns:a16="http://schemas.microsoft.com/office/drawing/2014/main" id="{AF0D9C22-3767-46FE-B188-3E31FB887ED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0" name="Line 7">
          <a:extLst>
            <a:ext uri="{FF2B5EF4-FFF2-40B4-BE49-F238E27FC236}">
              <a16:creationId xmlns:a16="http://schemas.microsoft.com/office/drawing/2014/main" id="{EA6291C6-AE6D-4597-9940-47BF70C5110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1" name="Line 7">
          <a:extLst>
            <a:ext uri="{FF2B5EF4-FFF2-40B4-BE49-F238E27FC236}">
              <a16:creationId xmlns:a16="http://schemas.microsoft.com/office/drawing/2014/main" id="{4A162E60-6A5F-4540-80DB-524C4848F5EB}"/>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2" name="Line 7">
          <a:extLst>
            <a:ext uri="{FF2B5EF4-FFF2-40B4-BE49-F238E27FC236}">
              <a16:creationId xmlns:a16="http://schemas.microsoft.com/office/drawing/2014/main" id="{3F12F085-A526-40D9-B109-C0A42051EB7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3" name="Line 7">
          <a:extLst>
            <a:ext uri="{FF2B5EF4-FFF2-40B4-BE49-F238E27FC236}">
              <a16:creationId xmlns:a16="http://schemas.microsoft.com/office/drawing/2014/main" id="{375F4D49-45F9-4A15-A3D1-451F59B4917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4" name="Line 7">
          <a:extLst>
            <a:ext uri="{FF2B5EF4-FFF2-40B4-BE49-F238E27FC236}">
              <a16:creationId xmlns:a16="http://schemas.microsoft.com/office/drawing/2014/main" id="{1B52C30A-E266-4BA0-BAAD-91EDCF0CB91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5" name="Line 7">
          <a:extLst>
            <a:ext uri="{FF2B5EF4-FFF2-40B4-BE49-F238E27FC236}">
              <a16:creationId xmlns:a16="http://schemas.microsoft.com/office/drawing/2014/main" id="{5EA05962-5143-4DFC-A227-F27C67D4C35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6" name="Line 7">
          <a:extLst>
            <a:ext uri="{FF2B5EF4-FFF2-40B4-BE49-F238E27FC236}">
              <a16:creationId xmlns:a16="http://schemas.microsoft.com/office/drawing/2014/main" id="{48FD1005-29D1-434F-ADC0-16CFB5929C7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7" name="Line 7">
          <a:extLst>
            <a:ext uri="{FF2B5EF4-FFF2-40B4-BE49-F238E27FC236}">
              <a16:creationId xmlns:a16="http://schemas.microsoft.com/office/drawing/2014/main" id="{35BB842D-2FC2-4EEA-B153-26B4608972D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8" name="Line 7">
          <a:extLst>
            <a:ext uri="{FF2B5EF4-FFF2-40B4-BE49-F238E27FC236}">
              <a16:creationId xmlns:a16="http://schemas.microsoft.com/office/drawing/2014/main" id="{AD724BDD-DB8C-4BF8-A47A-58C441A57EB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09" name="Line 7">
          <a:extLst>
            <a:ext uri="{FF2B5EF4-FFF2-40B4-BE49-F238E27FC236}">
              <a16:creationId xmlns:a16="http://schemas.microsoft.com/office/drawing/2014/main" id="{F30C3973-3AD6-4206-8BA0-C067D8A04D9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0" name="Line 7">
          <a:extLst>
            <a:ext uri="{FF2B5EF4-FFF2-40B4-BE49-F238E27FC236}">
              <a16:creationId xmlns:a16="http://schemas.microsoft.com/office/drawing/2014/main" id="{2ABED307-6421-44D8-B516-F9904A33892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1" name="Line 7">
          <a:extLst>
            <a:ext uri="{FF2B5EF4-FFF2-40B4-BE49-F238E27FC236}">
              <a16:creationId xmlns:a16="http://schemas.microsoft.com/office/drawing/2014/main" id="{592B8E49-9E27-45AC-A2EB-39BD371BAFA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2" name="Line 7">
          <a:extLst>
            <a:ext uri="{FF2B5EF4-FFF2-40B4-BE49-F238E27FC236}">
              <a16:creationId xmlns:a16="http://schemas.microsoft.com/office/drawing/2014/main" id="{9CA8D4B8-AA75-4326-BF42-2D1BB5E1B6E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3" name="Line 7">
          <a:extLst>
            <a:ext uri="{FF2B5EF4-FFF2-40B4-BE49-F238E27FC236}">
              <a16:creationId xmlns:a16="http://schemas.microsoft.com/office/drawing/2014/main" id="{5C9B539F-2497-4491-A29D-343AA39DD50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4" name="Line 7">
          <a:extLst>
            <a:ext uri="{FF2B5EF4-FFF2-40B4-BE49-F238E27FC236}">
              <a16:creationId xmlns:a16="http://schemas.microsoft.com/office/drawing/2014/main" id="{8937A0DD-EE85-4F52-B611-952E1B9983C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5" name="Line 7">
          <a:extLst>
            <a:ext uri="{FF2B5EF4-FFF2-40B4-BE49-F238E27FC236}">
              <a16:creationId xmlns:a16="http://schemas.microsoft.com/office/drawing/2014/main" id="{BC9F13F0-912B-48C5-AE78-4D6E3AA7FDD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6" name="Line 7">
          <a:extLst>
            <a:ext uri="{FF2B5EF4-FFF2-40B4-BE49-F238E27FC236}">
              <a16:creationId xmlns:a16="http://schemas.microsoft.com/office/drawing/2014/main" id="{722744A3-E5C6-4CB2-83D1-D8BD3A767BB5}"/>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7" name="Line 7">
          <a:extLst>
            <a:ext uri="{FF2B5EF4-FFF2-40B4-BE49-F238E27FC236}">
              <a16:creationId xmlns:a16="http://schemas.microsoft.com/office/drawing/2014/main" id="{77507D65-511B-42B1-A9EC-D672E382C116}"/>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8" name="Line 7">
          <a:extLst>
            <a:ext uri="{FF2B5EF4-FFF2-40B4-BE49-F238E27FC236}">
              <a16:creationId xmlns:a16="http://schemas.microsoft.com/office/drawing/2014/main" id="{1512E674-14B3-495D-B135-CD8DCBD45C53}"/>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19" name="Line 7">
          <a:extLst>
            <a:ext uri="{FF2B5EF4-FFF2-40B4-BE49-F238E27FC236}">
              <a16:creationId xmlns:a16="http://schemas.microsoft.com/office/drawing/2014/main" id="{E25CE2DF-1ED4-4BBE-8B09-DB0F90C34BF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0" name="Line 7">
          <a:extLst>
            <a:ext uri="{FF2B5EF4-FFF2-40B4-BE49-F238E27FC236}">
              <a16:creationId xmlns:a16="http://schemas.microsoft.com/office/drawing/2014/main" id="{A8EDF8EB-B0A8-4C75-8A95-50A849A8A25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1" name="Line 7">
          <a:extLst>
            <a:ext uri="{FF2B5EF4-FFF2-40B4-BE49-F238E27FC236}">
              <a16:creationId xmlns:a16="http://schemas.microsoft.com/office/drawing/2014/main" id="{0D5B97B0-8A1B-4178-8287-FCA7B71F9F37}"/>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2" name="Line 7">
          <a:extLst>
            <a:ext uri="{FF2B5EF4-FFF2-40B4-BE49-F238E27FC236}">
              <a16:creationId xmlns:a16="http://schemas.microsoft.com/office/drawing/2014/main" id="{14F6404F-2E08-4F3F-B6B9-164354640D4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3" name="Line 7">
          <a:extLst>
            <a:ext uri="{FF2B5EF4-FFF2-40B4-BE49-F238E27FC236}">
              <a16:creationId xmlns:a16="http://schemas.microsoft.com/office/drawing/2014/main" id="{DBE5DB2B-08FC-4FEE-90B9-C8B68015CB94}"/>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4" name="Line 7">
          <a:extLst>
            <a:ext uri="{FF2B5EF4-FFF2-40B4-BE49-F238E27FC236}">
              <a16:creationId xmlns:a16="http://schemas.microsoft.com/office/drawing/2014/main" id="{6B053E43-29C1-4CC3-9087-9BD1CEEF0FA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5" name="Line 7">
          <a:extLst>
            <a:ext uri="{FF2B5EF4-FFF2-40B4-BE49-F238E27FC236}">
              <a16:creationId xmlns:a16="http://schemas.microsoft.com/office/drawing/2014/main" id="{AA58DD3B-F6D3-411C-B8E2-F9E3B577F21C}"/>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6" name="Line 7">
          <a:extLst>
            <a:ext uri="{FF2B5EF4-FFF2-40B4-BE49-F238E27FC236}">
              <a16:creationId xmlns:a16="http://schemas.microsoft.com/office/drawing/2014/main" id="{947F07BC-C9F2-4A33-8114-08DFFF61385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7" name="Line 7">
          <a:extLst>
            <a:ext uri="{FF2B5EF4-FFF2-40B4-BE49-F238E27FC236}">
              <a16:creationId xmlns:a16="http://schemas.microsoft.com/office/drawing/2014/main" id="{271E0CCB-7C62-426A-AF43-41FD6A726FC9}"/>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8" name="Line 7">
          <a:extLst>
            <a:ext uri="{FF2B5EF4-FFF2-40B4-BE49-F238E27FC236}">
              <a16:creationId xmlns:a16="http://schemas.microsoft.com/office/drawing/2014/main" id="{FB572753-0129-4A9A-903A-5A4A2BA46CC0}"/>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29" name="Line 7">
          <a:extLst>
            <a:ext uri="{FF2B5EF4-FFF2-40B4-BE49-F238E27FC236}">
              <a16:creationId xmlns:a16="http://schemas.microsoft.com/office/drawing/2014/main" id="{146087DC-4103-4224-8248-4208ACD69348}"/>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30" name="Line 7">
          <a:extLst>
            <a:ext uri="{FF2B5EF4-FFF2-40B4-BE49-F238E27FC236}">
              <a16:creationId xmlns:a16="http://schemas.microsoft.com/office/drawing/2014/main" id="{420A50BD-735C-46E8-BF2E-16324B8F8DFA}"/>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323850</xdr:colOff>
      <xdr:row>176</xdr:row>
      <xdr:rowOff>0</xdr:rowOff>
    </xdr:from>
    <xdr:to>
      <xdr:col>12</xdr:col>
      <xdr:colOff>323850</xdr:colOff>
      <xdr:row>176</xdr:row>
      <xdr:rowOff>0</xdr:rowOff>
    </xdr:to>
    <xdr:sp macro="" textlink="">
      <xdr:nvSpPr>
        <xdr:cNvPr id="7831" name="Line 7">
          <a:extLst>
            <a:ext uri="{FF2B5EF4-FFF2-40B4-BE49-F238E27FC236}">
              <a16:creationId xmlns:a16="http://schemas.microsoft.com/office/drawing/2014/main" id="{9546D573-A3E0-402B-8C1E-9B804D404FD1}"/>
            </a:ext>
          </a:extLst>
        </xdr:cNvPr>
        <xdr:cNvSpPr>
          <a:spLocks noChangeShapeType="1"/>
        </xdr:cNvSpPr>
      </xdr:nvSpPr>
      <xdr:spPr bwMode="auto">
        <a:xfrm>
          <a:off x="419100" y="3802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2" name="Line 7">
          <a:extLst>
            <a:ext uri="{FF2B5EF4-FFF2-40B4-BE49-F238E27FC236}">
              <a16:creationId xmlns:a16="http://schemas.microsoft.com/office/drawing/2014/main" id="{CAF6B3FA-BF2C-4FF0-A8A2-1F3D9200F43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3" name="Line 7">
          <a:extLst>
            <a:ext uri="{FF2B5EF4-FFF2-40B4-BE49-F238E27FC236}">
              <a16:creationId xmlns:a16="http://schemas.microsoft.com/office/drawing/2014/main" id="{68A121D0-7C84-4FF1-BF31-5D459DD2EE5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4" name="Line 7">
          <a:extLst>
            <a:ext uri="{FF2B5EF4-FFF2-40B4-BE49-F238E27FC236}">
              <a16:creationId xmlns:a16="http://schemas.microsoft.com/office/drawing/2014/main" id="{5C2EE351-E0C7-4EC7-8D2D-6D1E5707AE9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5" name="Line 7">
          <a:extLst>
            <a:ext uri="{FF2B5EF4-FFF2-40B4-BE49-F238E27FC236}">
              <a16:creationId xmlns:a16="http://schemas.microsoft.com/office/drawing/2014/main" id="{D904100B-D639-4276-8252-D39049ADCDCD}"/>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6" name="Line 7">
          <a:extLst>
            <a:ext uri="{FF2B5EF4-FFF2-40B4-BE49-F238E27FC236}">
              <a16:creationId xmlns:a16="http://schemas.microsoft.com/office/drawing/2014/main" id="{E44C696A-98B9-41A5-9F7C-76E44EFAF23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7" name="Line 7">
          <a:extLst>
            <a:ext uri="{FF2B5EF4-FFF2-40B4-BE49-F238E27FC236}">
              <a16:creationId xmlns:a16="http://schemas.microsoft.com/office/drawing/2014/main" id="{DD373884-2B4F-4D97-A57A-57DFA6C6355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8" name="Line 7">
          <a:extLst>
            <a:ext uri="{FF2B5EF4-FFF2-40B4-BE49-F238E27FC236}">
              <a16:creationId xmlns:a16="http://schemas.microsoft.com/office/drawing/2014/main" id="{33C0F740-663D-4692-90AC-4188E743AC2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39" name="Line 7">
          <a:extLst>
            <a:ext uri="{FF2B5EF4-FFF2-40B4-BE49-F238E27FC236}">
              <a16:creationId xmlns:a16="http://schemas.microsoft.com/office/drawing/2014/main" id="{9B0A6C91-2983-4D13-A89E-4E4A04FC599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0" name="Line 7">
          <a:extLst>
            <a:ext uri="{FF2B5EF4-FFF2-40B4-BE49-F238E27FC236}">
              <a16:creationId xmlns:a16="http://schemas.microsoft.com/office/drawing/2014/main" id="{DD0CF19A-E4B9-40DD-81FB-4956F11BE3D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1" name="Line 7">
          <a:extLst>
            <a:ext uri="{FF2B5EF4-FFF2-40B4-BE49-F238E27FC236}">
              <a16:creationId xmlns:a16="http://schemas.microsoft.com/office/drawing/2014/main" id="{2D375AB2-7224-42C5-B65C-0B45A253A43D}"/>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2" name="Line 7">
          <a:extLst>
            <a:ext uri="{FF2B5EF4-FFF2-40B4-BE49-F238E27FC236}">
              <a16:creationId xmlns:a16="http://schemas.microsoft.com/office/drawing/2014/main" id="{76816219-4647-44B6-8DEB-EC703A430E6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3" name="Line 7">
          <a:extLst>
            <a:ext uri="{FF2B5EF4-FFF2-40B4-BE49-F238E27FC236}">
              <a16:creationId xmlns:a16="http://schemas.microsoft.com/office/drawing/2014/main" id="{2EFD322C-D1AE-4248-B87A-CC6A51D3EF0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4" name="Line 7">
          <a:extLst>
            <a:ext uri="{FF2B5EF4-FFF2-40B4-BE49-F238E27FC236}">
              <a16:creationId xmlns:a16="http://schemas.microsoft.com/office/drawing/2014/main" id="{6A416A02-98E9-4860-9020-D68DA768681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5" name="Line 7">
          <a:extLst>
            <a:ext uri="{FF2B5EF4-FFF2-40B4-BE49-F238E27FC236}">
              <a16:creationId xmlns:a16="http://schemas.microsoft.com/office/drawing/2014/main" id="{F9C8C2A3-8744-4E1F-9E77-F580945E6EA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6" name="Line 7">
          <a:extLst>
            <a:ext uri="{FF2B5EF4-FFF2-40B4-BE49-F238E27FC236}">
              <a16:creationId xmlns:a16="http://schemas.microsoft.com/office/drawing/2014/main" id="{423A2979-ECC2-447D-B142-A047EBCDF82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7" name="Line 7">
          <a:extLst>
            <a:ext uri="{FF2B5EF4-FFF2-40B4-BE49-F238E27FC236}">
              <a16:creationId xmlns:a16="http://schemas.microsoft.com/office/drawing/2014/main" id="{9411AAAA-7A0F-4197-B038-63432B29760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8" name="Line 7">
          <a:extLst>
            <a:ext uri="{FF2B5EF4-FFF2-40B4-BE49-F238E27FC236}">
              <a16:creationId xmlns:a16="http://schemas.microsoft.com/office/drawing/2014/main" id="{B95AD523-8E4F-449B-9FAB-1B7FCFD0678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49" name="Line 7">
          <a:extLst>
            <a:ext uri="{FF2B5EF4-FFF2-40B4-BE49-F238E27FC236}">
              <a16:creationId xmlns:a16="http://schemas.microsoft.com/office/drawing/2014/main" id="{376B0552-B72A-4645-91B4-BDAC76C7AEC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0" name="Line 7">
          <a:extLst>
            <a:ext uri="{FF2B5EF4-FFF2-40B4-BE49-F238E27FC236}">
              <a16:creationId xmlns:a16="http://schemas.microsoft.com/office/drawing/2014/main" id="{9DD05E06-F3DE-4476-8CC3-0FB1E95CD12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1" name="Line 7">
          <a:extLst>
            <a:ext uri="{FF2B5EF4-FFF2-40B4-BE49-F238E27FC236}">
              <a16:creationId xmlns:a16="http://schemas.microsoft.com/office/drawing/2014/main" id="{51EBA511-B0BC-4F89-AF1E-CE1D87A96BA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2" name="Line 7">
          <a:extLst>
            <a:ext uri="{FF2B5EF4-FFF2-40B4-BE49-F238E27FC236}">
              <a16:creationId xmlns:a16="http://schemas.microsoft.com/office/drawing/2014/main" id="{4C04E2A6-27C7-4472-9BEC-49C79D95388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3" name="Line 7">
          <a:extLst>
            <a:ext uri="{FF2B5EF4-FFF2-40B4-BE49-F238E27FC236}">
              <a16:creationId xmlns:a16="http://schemas.microsoft.com/office/drawing/2014/main" id="{0F3B75BC-9F7A-477C-B03F-1A2EF13EB91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4" name="Line 7">
          <a:extLst>
            <a:ext uri="{FF2B5EF4-FFF2-40B4-BE49-F238E27FC236}">
              <a16:creationId xmlns:a16="http://schemas.microsoft.com/office/drawing/2014/main" id="{53295007-9864-4325-9F7B-25F9F4E1B71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5" name="Line 7">
          <a:extLst>
            <a:ext uri="{FF2B5EF4-FFF2-40B4-BE49-F238E27FC236}">
              <a16:creationId xmlns:a16="http://schemas.microsoft.com/office/drawing/2014/main" id="{A1AB1EAC-F4A6-4310-A626-29C87C234E7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856" name="Line 7">
          <a:extLst>
            <a:ext uri="{FF2B5EF4-FFF2-40B4-BE49-F238E27FC236}">
              <a16:creationId xmlns:a16="http://schemas.microsoft.com/office/drawing/2014/main" id="{AF078F71-1F8D-4132-8F80-093D463E7E4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7" name="Line 7">
          <a:extLst>
            <a:ext uri="{FF2B5EF4-FFF2-40B4-BE49-F238E27FC236}">
              <a16:creationId xmlns:a16="http://schemas.microsoft.com/office/drawing/2014/main" id="{8DCB2E8B-FD2F-46AB-8253-BA1453BE4F0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8" name="Line 7">
          <a:extLst>
            <a:ext uri="{FF2B5EF4-FFF2-40B4-BE49-F238E27FC236}">
              <a16:creationId xmlns:a16="http://schemas.microsoft.com/office/drawing/2014/main" id="{6C0C7C82-267D-442E-9A05-698418A325C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59" name="Line 7">
          <a:extLst>
            <a:ext uri="{FF2B5EF4-FFF2-40B4-BE49-F238E27FC236}">
              <a16:creationId xmlns:a16="http://schemas.microsoft.com/office/drawing/2014/main" id="{7194C3F3-0B84-4B56-BB43-4CAC46C8AB26}"/>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0" name="Line 7">
          <a:extLst>
            <a:ext uri="{FF2B5EF4-FFF2-40B4-BE49-F238E27FC236}">
              <a16:creationId xmlns:a16="http://schemas.microsoft.com/office/drawing/2014/main" id="{7517D3D5-7FB2-4F36-A413-16BA56D19A7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1" name="Line 7">
          <a:extLst>
            <a:ext uri="{FF2B5EF4-FFF2-40B4-BE49-F238E27FC236}">
              <a16:creationId xmlns:a16="http://schemas.microsoft.com/office/drawing/2014/main" id="{229F21F6-957D-4225-9107-E5481786CB7A}"/>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2" name="Line 7">
          <a:extLst>
            <a:ext uri="{FF2B5EF4-FFF2-40B4-BE49-F238E27FC236}">
              <a16:creationId xmlns:a16="http://schemas.microsoft.com/office/drawing/2014/main" id="{B40EA6C5-4E4F-40E1-9430-8D00C0B5B913}"/>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3" name="Line 7">
          <a:extLst>
            <a:ext uri="{FF2B5EF4-FFF2-40B4-BE49-F238E27FC236}">
              <a16:creationId xmlns:a16="http://schemas.microsoft.com/office/drawing/2014/main" id="{F06D0DFC-BE03-4A3A-96CC-E4627801677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4" name="Line 7">
          <a:extLst>
            <a:ext uri="{FF2B5EF4-FFF2-40B4-BE49-F238E27FC236}">
              <a16:creationId xmlns:a16="http://schemas.microsoft.com/office/drawing/2014/main" id="{823B3D95-8D5F-40B0-BD38-3A630CFB73F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5" name="Line 7">
          <a:extLst>
            <a:ext uri="{FF2B5EF4-FFF2-40B4-BE49-F238E27FC236}">
              <a16:creationId xmlns:a16="http://schemas.microsoft.com/office/drawing/2014/main" id="{1531E6FB-BD3A-44D4-B0DA-04C4608A363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6" name="Line 7">
          <a:extLst>
            <a:ext uri="{FF2B5EF4-FFF2-40B4-BE49-F238E27FC236}">
              <a16:creationId xmlns:a16="http://schemas.microsoft.com/office/drawing/2014/main" id="{D5B54737-1536-414E-B519-8E6967A52F8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7" name="Line 7">
          <a:extLst>
            <a:ext uri="{FF2B5EF4-FFF2-40B4-BE49-F238E27FC236}">
              <a16:creationId xmlns:a16="http://schemas.microsoft.com/office/drawing/2014/main" id="{D5ACCBD8-0FB2-46B1-BD42-5E59FD27A1F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8" name="Line 7">
          <a:extLst>
            <a:ext uri="{FF2B5EF4-FFF2-40B4-BE49-F238E27FC236}">
              <a16:creationId xmlns:a16="http://schemas.microsoft.com/office/drawing/2014/main" id="{6B6A06E7-14A4-4912-A6C4-B1D8857883B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69" name="Line 7">
          <a:extLst>
            <a:ext uri="{FF2B5EF4-FFF2-40B4-BE49-F238E27FC236}">
              <a16:creationId xmlns:a16="http://schemas.microsoft.com/office/drawing/2014/main" id="{4D11CBC8-9C5A-4B6F-922F-4B52E661A64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0" name="Line 7">
          <a:extLst>
            <a:ext uri="{FF2B5EF4-FFF2-40B4-BE49-F238E27FC236}">
              <a16:creationId xmlns:a16="http://schemas.microsoft.com/office/drawing/2014/main" id="{34B80718-7E56-49C2-B6C3-2A24B8AFF88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1" name="Line 7">
          <a:extLst>
            <a:ext uri="{FF2B5EF4-FFF2-40B4-BE49-F238E27FC236}">
              <a16:creationId xmlns:a16="http://schemas.microsoft.com/office/drawing/2014/main" id="{7AE03AB6-834D-406B-879D-A85397B47A3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2" name="Line 7">
          <a:extLst>
            <a:ext uri="{FF2B5EF4-FFF2-40B4-BE49-F238E27FC236}">
              <a16:creationId xmlns:a16="http://schemas.microsoft.com/office/drawing/2014/main" id="{71310611-2898-494E-B921-1CACA33FE5F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3" name="Line 7">
          <a:extLst>
            <a:ext uri="{FF2B5EF4-FFF2-40B4-BE49-F238E27FC236}">
              <a16:creationId xmlns:a16="http://schemas.microsoft.com/office/drawing/2014/main" id="{8757D0B8-0662-4E56-A02B-C255A6344E7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4" name="Line 7">
          <a:extLst>
            <a:ext uri="{FF2B5EF4-FFF2-40B4-BE49-F238E27FC236}">
              <a16:creationId xmlns:a16="http://schemas.microsoft.com/office/drawing/2014/main" id="{08FC611E-B3D4-4EE0-AEBA-6AF475982BE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5" name="Line 7">
          <a:extLst>
            <a:ext uri="{FF2B5EF4-FFF2-40B4-BE49-F238E27FC236}">
              <a16:creationId xmlns:a16="http://schemas.microsoft.com/office/drawing/2014/main" id="{E2A662BE-ED2F-4636-A62C-49152D2FDC27}"/>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6" name="Line 7">
          <a:extLst>
            <a:ext uri="{FF2B5EF4-FFF2-40B4-BE49-F238E27FC236}">
              <a16:creationId xmlns:a16="http://schemas.microsoft.com/office/drawing/2014/main" id="{3F64D879-B3EF-4EFF-9A7B-F0264580100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7" name="Line 7">
          <a:extLst>
            <a:ext uri="{FF2B5EF4-FFF2-40B4-BE49-F238E27FC236}">
              <a16:creationId xmlns:a16="http://schemas.microsoft.com/office/drawing/2014/main" id="{96319B44-BB66-41A5-AF8D-118FF2DED52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8" name="Line 7">
          <a:extLst>
            <a:ext uri="{FF2B5EF4-FFF2-40B4-BE49-F238E27FC236}">
              <a16:creationId xmlns:a16="http://schemas.microsoft.com/office/drawing/2014/main" id="{DF023B0D-E4FC-451E-BD0C-4B8B86FECAA6}"/>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79" name="Line 7">
          <a:extLst>
            <a:ext uri="{FF2B5EF4-FFF2-40B4-BE49-F238E27FC236}">
              <a16:creationId xmlns:a16="http://schemas.microsoft.com/office/drawing/2014/main" id="{D1C1827A-548B-4FED-BAF1-11B3FC42C87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0" name="Line 7">
          <a:extLst>
            <a:ext uri="{FF2B5EF4-FFF2-40B4-BE49-F238E27FC236}">
              <a16:creationId xmlns:a16="http://schemas.microsoft.com/office/drawing/2014/main" id="{47EC5DA3-84D7-4A98-A040-B83B6AC69387}"/>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1" name="Line 7">
          <a:extLst>
            <a:ext uri="{FF2B5EF4-FFF2-40B4-BE49-F238E27FC236}">
              <a16:creationId xmlns:a16="http://schemas.microsoft.com/office/drawing/2014/main" id="{2C860A79-7926-45C4-8ABE-2333151D464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2" name="Line 7">
          <a:extLst>
            <a:ext uri="{FF2B5EF4-FFF2-40B4-BE49-F238E27FC236}">
              <a16:creationId xmlns:a16="http://schemas.microsoft.com/office/drawing/2014/main" id="{28F5F407-BA5F-4EA9-837A-CF5686DA322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3" name="Line 7">
          <a:extLst>
            <a:ext uri="{FF2B5EF4-FFF2-40B4-BE49-F238E27FC236}">
              <a16:creationId xmlns:a16="http://schemas.microsoft.com/office/drawing/2014/main" id="{BB7EA1E4-CB16-4A7F-A579-07252FA57A6B}"/>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4" name="Line 7">
          <a:extLst>
            <a:ext uri="{FF2B5EF4-FFF2-40B4-BE49-F238E27FC236}">
              <a16:creationId xmlns:a16="http://schemas.microsoft.com/office/drawing/2014/main" id="{08F6151D-CF63-4D6F-B6E2-6D9AC20A0DD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5" name="Line 7">
          <a:extLst>
            <a:ext uri="{FF2B5EF4-FFF2-40B4-BE49-F238E27FC236}">
              <a16:creationId xmlns:a16="http://schemas.microsoft.com/office/drawing/2014/main" id="{0F88420E-6C7A-4208-A2CE-21E78694A458}"/>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6" name="Line 7">
          <a:extLst>
            <a:ext uri="{FF2B5EF4-FFF2-40B4-BE49-F238E27FC236}">
              <a16:creationId xmlns:a16="http://schemas.microsoft.com/office/drawing/2014/main" id="{DD48032C-BF35-447D-9045-3F4A897530FD}"/>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7" name="Line 7">
          <a:extLst>
            <a:ext uri="{FF2B5EF4-FFF2-40B4-BE49-F238E27FC236}">
              <a16:creationId xmlns:a16="http://schemas.microsoft.com/office/drawing/2014/main" id="{B6BFACE4-161E-4D5D-87DF-15D69F26C7FD}"/>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8" name="Line 7">
          <a:extLst>
            <a:ext uri="{FF2B5EF4-FFF2-40B4-BE49-F238E27FC236}">
              <a16:creationId xmlns:a16="http://schemas.microsoft.com/office/drawing/2014/main" id="{643F725A-109D-4E42-9CEB-7F6A553BA33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89" name="Line 7">
          <a:extLst>
            <a:ext uri="{FF2B5EF4-FFF2-40B4-BE49-F238E27FC236}">
              <a16:creationId xmlns:a16="http://schemas.microsoft.com/office/drawing/2014/main" id="{9FDE1B16-AB73-47A9-A420-3709C51B15BC}"/>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0" name="Line 7">
          <a:extLst>
            <a:ext uri="{FF2B5EF4-FFF2-40B4-BE49-F238E27FC236}">
              <a16:creationId xmlns:a16="http://schemas.microsoft.com/office/drawing/2014/main" id="{08C371D8-E783-424D-A7F3-DA79B0F21CB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1" name="Line 7">
          <a:extLst>
            <a:ext uri="{FF2B5EF4-FFF2-40B4-BE49-F238E27FC236}">
              <a16:creationId xmlns:a16="http://schemas.microsoft.com/office/drawing/2014/main" id="{98B3B170-474B-4F65-84F9-06E013683CC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2" name="Line 7">
          <a:extLst>
            <a:ext uri="{FF2B5EF4-FFF2-40B4-BE49-F238E27FC236}">
              <a16:creationId xmlns:a16="http://schemas.microsoft.com/office/drawing/2014/main" id="{2EE050B1-07A3-41CE-A750-BBA38D9F9428}"/>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3" name="Line 7">
          <a:extLst>
            <a:ext uri="{FF2B5EF4-FFF2-40B4-BE49-F238E27FC236}">
              <a16:creationId xmlns:a16="http://schemas.microsoft.com/office/drawing/2014/main" id="{975349F7-001E-4B1D-A707-F48BC678305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4" name="Line 7">
          <a:extLst>
            <a:ext uri="{FF2B5EF4-FFF2-40B4-BE49-F238E27FC236}">
              <a16:creationId xmlns:a16="http://schemas.microsoft.com/office/drawing/2014/main" id="{04526796-2AE2-4DC1-96A0-E57EDB992F50}"/>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5" name="Line 7">
          <a:extLst>
            <a:ext uri="{FF2B5EF4-FFF2-40B4-BE49-F238E27FC236}">
              <a16:creationId xmlns:a16="http://schemas.microsoft.com/office/drawing/2014/main" id="{52BA2682-CA49-4DEF-B630-C613EB54B8CE}"/>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6" name="Line 7">
          <a:extLst>
            <a:ext uri="{FF2B5EF4-FFF2-40B4-BE49-F238E27FC236}">
              <a16:creationId xmlns:a16="http://schemas.microsoft.com/office/drawing/2014/main" id="{F16D8FBE-C890-4941-A1E9-EAA8F33D8D5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7" name="Line 7">
          <a:extLst>
            <a:ext uri="{FF2B5EF4-FFF2-40B4-BE49-F238E27FC236}">
              <a16:creationId xmlns:a16="http://schemas.microsoft.com/office/drawing/2014/main" id="{4AC2FDD3-2D53-4B81-86E4-EB2C2EB411A4}"/>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8" name="Line 7">
          <a:extLst>
            <a:ext uri="{FF2B5EF4-FFF2-40B4-BE49-F238E27FC236}">
              <a16:creationId xmlns:a16="http://schemas.microsoft.com/office/drawing/2014/main" id="{56D4D423-A87D-4BB3-9B49-9B11732EC2BF}"/>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899" name="Line 7">
          <a:extLst>
            <a:ext uri="{FF2B5EF4-FFF2-40B4-BE49-F238E27FC236}">
              <a16:creationId xmlns:a16="http://schemas.microsoft.com/office/drawing/2014/main" id="{70673F71-8578-436E-840C-D867D8C24F2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0" name="Line 7">
          <a:extLst>
            <a:ext uri="{FF2B5EF4-FFF2-40B4-BE49-F238E27FC236}">
              <a16:creationId xmlns:a16="http://schemas.microsoft.com/office/drawing/2014/main" id="{E184B26E-AA7F-4750-A53E-8B77DEB936B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1" name="Line 7">
          <a:extLst>
            <a:ext uri="{FF2B5EF4-FFF2-40B4-BE49-F238E27FC236}">
              <a16:creationId xmlns:a16="http://schemas.microsoft.com/office/drawing/2014/main" id="{E18F3E13-90A2-4540-B6BF-53ED0D1DA95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2" name="Line 7">
          <a:extLst>
            <a:ext uri="{FF2B5EF4-FFF2-40B4-BE49-F238E27FC236}">
              <a16:creationId xmlns:a16="http://schemas.microsoft.com/office/drawing/2014/main" id="{24C6C88D-830E-4743-9551-5B10261F1D4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3" name="Line 7">
          <a:extLst>
            <a:ext uri="{FF2B5EF4-FFF2-40B4-BE49-F238E27FC236}">
              <a16:creationId xmlns:a16="http://schemas.microsoft.com/office/drawing/2014/main" id="{03B8FA9C-C378-44EA-A355-BE005C1A9265}"/>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4" name="Line 7">
          <a:extLst>
            <a:ext uri="{FF2B5EF4-FFF2-40B4-BE49-F238E27FC236}">
              <a16:creationId xmlns:a16="http://schemas.microsoft.com/office/drawing/2014/main" id="{1C2C7C8F-DF99-4180-92B2-510B1405D8D1}"/>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5" name="Line 7">
          <a:extLst>
            <a:ext uri="{FF2B5EF4-FFF2-40B4-BE49-F238E27FC236}">
              <a16:creationId xmlns:a16="http://schemas.microsoft.com/office/drawing/2014/main" id="{E13D6178-F399-4933-9083-8F3FA0A54DB2}"/>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6" name="Line 7">
          <a:extLst>
            <a:ext uri="{FF2B5EF4-FFF2-40B4-BE49-F238E27FC236}">
              <a16:creationId xmlns:a16="http://schemas.microsoft.com/office/drawing/2014/main" id="{261A7374-3565-476B-8BE0-827EB83AC659}"/>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07" name="Line 7">
          <a:extLst>
            <a:ext uri="{FF2B5EF4-FFF2-40B4-BE49-F238E27FC236}">
              <a16:creationId xmlns:a16="http://schemas.microsoft.com/office/drawing/2014/main" id="{1D8E3975-76DD-481A-9E5A-EEB0FCC192F3}"/>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08" name="Line 7">
          <a:extLst>
            <a:ext uri="{FF2B5EF4-FFF2-40B4-BE49-F238E27FC236}">
              <a16:creationId xmlns:a16="http://schemas.microsoft.com/office/drawing/2014/main" id="{471C2478-6B27-4479-AD0E-57CA5E45089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09" name="Line 7">
          <a:extLst>
            <a:ext uri="{FF2B5EF4-FFF2-40B4-BE49-F238E27FC236}">
              <a16:creationId xmlns:a16="http://schemas.microsoft.com/office/drawing/2014/main" id="{B4E81DB9-6190-4961-998E-E79AEF907CA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0" name="Line 7">
          <a:extLst>
            <a:ext uri="{FF2B5EF4-FFF2-40B4-BE49-F238E27FC236}">
              <a16:creationId xmlns:a16="http://schemas.microsoft.com/office/drawing/2014/main" id="{13F9BB7D-7E25-4B80-98F4-9CBEBF14E7C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1" name="Line 7">
          <a:extLst>
            <a:ext uri="{FF2B5EF4-FFF2-40B4-BE49-F238E27FC236}">
              <a16:creationId xmlns:a16="http://schemas.microsoft.com/office/drawing/2014/main" id="{A3A87EB0-DC30-4356-ACC2-36CEF352EA3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2" name="Line 7">
          <a:extLst>
            <a:ext uri="{FF2B5EF4-FFF2-40B4-BE49-F238E27FC236}">
              <a16:creationId xmlns:a16="http://schemas.microsoft.com/office/drawing/2014/main" id="{556AFD7F-7324-480C-B1BA-2B427EB8980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3" name="Line 7">
          <a:extLst>
            <a:ext uri="{FF2B5EF4-FFF2-40B4-BE49-F238E27FC236}">
              <a16:creationId xmlns:a16="http://schemas.microsoft.com/office/drawing/2014/main" id="{74C6F45A-0F5F-49A8-A52D-27F1A20B9B1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4" name="Line 7">
          <a:extLst>
            <a:ext uri="{FF2B5EF4-FFF2-40B4-BE49-F238E27FC236}">
              <a16:creationId xmlns:a16="http://schemas.microsoft.com/office/drawing/2014/main" id="{01FB15D8-3123-433F-BA06-A270734ED25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5" name="Line 7">
          <a:extLst>
            <a:ext uri="{FF2B5EF4-FFF2-40B4-BE49-F238E27FC236}">
              <a16:creationId xmlns:a16="http://schemas.microsoft.com/office/drawing/2014/main" id="{220A86D2-E4D1-4C1D-9BBF-1C1314A94546}"/>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6" name="Line 7">
          <a:extLst>
            <a:ext uri="{FF2B5EF4-FFF2-40B4-BE49-F238E27FC236}">
              <a16:creationId xmlns:a16="http://schemas.microsoft.com/office/drawing/2014/main" id="{F49EEC42-943A-41C9-9ED6-8BA1CCC54DA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7" name="Line 7">
          <a:extLst>
            <a:ext uri="{FF2B5EF4-FFF2-40B4-BE49-F238E27FC236}">
              <a16:creationId xmlns:a16="http://schemas.microsoft.com/office/drawing/2014/main" id="{9378D544-32D3-42AF-A350-1898325387F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8" name="Line 7">
          <a:extLst>
            <a:ext uri="{FF2B5EF4-FFF2-40B4-BE49-F238E27FC236}">
              <a16:creationId xmlns:a16="http://schemas.microsoft.com/office/drawing/2014/main" id="{C62EF7DE-1199-4E29-82EF-53CB140215D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19" name="Line 7">
          <a:extLst>
            <a:ext uri="{FF2B5EF4-FFF2-40B4-BE49-F238E27FC236}">
              <a16:creationId xmlns:a16="http://schemas.microsoft.com/office/drawing/2014/main" id="{B5A38AEE-159D-4C60-A484-950B6EC9A59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0" name="Line 7">
          <a:extLst>
            <a:ext uri="{FF2B5EF4-FFF2-40B4-BE49-F238E27FC236}">
              <a16:creationId xmlns:a16="http://schemas.microsoft.com/office/drawing/2014/main" id="{E19D79FC-3807-4F9F-881C-1520F1E288B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1" name="Line 7">
          <a:extLst>
            <a:ext uri="{FF2B5EF4-FFF2-40B4-BE49-F238E27FC236}">
              <a16:creationId xmlns:a16="http://schemas.microsoft.com/office/drawing/2014/main" id="{ACA51D43-9D86-4BC8-8CC6-4FA315BC703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2" name="Line 7">
          <a:extLst>
            <a:ext uri="{FF2B5EF4-FFF2-40B4-BE49-F238E27FC236}">
              <a16:creationId xmlns:a16="http://schemas.microsoft.com/office/drawing/2014/main" id="{535C8B6A-DCD8-4912-8A0F-91EAC16F23DC}"/>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3" name="Line 7">
          <a:extLst>
            <a:ext uri="{FF2B5EF4-FFF2-40B4-BE49-F238E27FC236}">
              <a16:creationId xmlns:a16="http://schemas.microsoft.com/office/drawing/2014/main" id="{70191556-7E09-40AF-91C7-4E38C2FC17E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4" name="Line 7">
          <a:extLst>
            <a:ext uri="{FF2B5EF4-FFF2-40B4-BE49-F238E27FC236}">
              <a16:creationId xmlns:a16="http://schemas.microsoft.com/office/drawing/2014/main" id="{56972F13-9324-40BF-BC95-046CBB8CEE3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5" name="Line 7">
          <a:extLst>
            <a:ext uri="{FF2B5EF4-FFF2-40B4-BE49-F238E27FC236}">
              <a16:creationId xmlns:a16="http://schemas.microsoft.com/office/drawing/2014/main" id="{A7805E6C-8AA0-4521-A38F-689CA16C8AA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6" name="Line 7">
          <a:extLst>
            <a:ext uri="{FF2B5EF4-FFF2-40B4-BE49-F238E27FC236}">
              <a16:creationId xmlns:a16="http://schemas.microsoft.com/office/drawing/2014/main" id="{9360925C-9A83-462D-80FA-3E06EADB9BA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7" name="Line 7">
          <a:extLst>
            <a:ext uri="{FF2B5EF4-FFF2-40B4-BE49-F238E27FC236}">
              <a16:creationId xmlns:a16="http://schemas.microsoft.com/office/drawing/2014/main" id="{7282C9DD-DFC2-49CA-A2D4-D432BD19933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8" name="Line 7">
          <a:extLst>
            <a:ext uri="{FF2B5EF4-FFF2-40B4-BE49-F238E27FC236}">
              <a16:creationId xmlns:a16="http://schemas.microsoft.com/office/drawing/2014/main" id="{2B7B5858-4F3F-4159-98AD-93E3C00A0FF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29" name="Line 7">
          <a:extLst>
            <a:ext uri="{FF2B5EF4-FFF2-40B4-BE49-F238E27FC236}">
              <a16:creationId xmlns:a16="http://schemas.microsoft.com/office/drawing/2014/main" id="{4DA2D3CC-CD81-4796-B120-18A5086C8F7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0" name="Line 7">
          <a:extLst>
            <a:ext uri="{FF2B5EF4-FFF2-40B4-BE49-F238E27FC236}">
              <a16:creationId xmlns:a16="http://schemas.microsoft.com/office/drawing/2014/main" id="{779C7555-E088-4467-94E9-3A6093036C24}"/>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1" name="Line 7">
          <a:extLst>
            <a:ext uri="{FF2B5EF4-FFF2-40B4-BE49-F238E27FC236}">
              <a16:creationId xmlns:a16="http://schemas.microsoft.com/office/drawing/2014/main" id="{D86094CA-104E-483D-B3CC-652A6836207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2" name="Line 7">
          <a:extLst>
            <a:ext uri="{FF2B5EF4-FFF2-40B4-BE49-F238E27FC236}">
              <a16:creationId xmlns:a16="http://schemas.microsoft.com/office/drawing/2014/main" id="{EE7038A3-1A73-4394-ADEE-B6E1442DEC6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3" name="Line 7">
          <a:extLst>
            <a:ext uri="{FF2B5EF4-FFF2-40B4-BE49-F238E27FC236}">
              <a16:creationId xmlns:a16="http://schemas.microsoft.com/office/drawing/2014/main" id="{533D2BA0-47B7-43E0-BCEE-96EFA27BA38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4" name="Line 7">
          <a:extLst>
            <a:ext uri="{FF2B5EF4-FFF2-40B4-BE49-F238E27FC236}">
              <a16:creationId xmlns:a16="http://schemas.microsoft.com/office/drawing/2014/main" id="{78023DBF-CD17-473C-B5A6-3F14D8FDC86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5" name="Line 7">
          <a:extLst>
            <a:ext uri="{FF2B5EF4-FFF2-40B4-BE49-F238E27FC236}">
              <a16:creationId xmlns:a16="http://schemas.microsoft.com/office/drawing/2014/main" id="{26FC6425-E16B-4ABE-8128-61480972EF6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6" name="Line 7">
          <a:extLst>
            <a:ext uri="{FF2B5EF4-FFF2-40B4-BE49-F238E27FC236}">
              <a16:creationId xmlns:a16="http://schemas.microsoft.com/office/drawing/2014/main" id="{7F78CC0D-28C5-416C-9E63-75C937CCEC55}"/>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7" name="Line 7">
          <a:extLst>
            <a:ext uri="{FF2B5EF4-FFF2-40B4-BE49-F238E27FC236}">
              <a16:creationId xmlns:a16="http://schemas.microsoft.com/office/drawing/2014/main" id="{304C6AB1-4075-4475-8F6E-4828794789D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8" name="Line 7">
          <a:extLst>
            <a:ext uri="{FF2B5EF4-FFF2-40B4-BE49-F238E27FC236}">
              <a16:creationId xmlns:a16="http://schemas.microsoft.com/office/drawing/2014/main" id="{6D4D57BF-19E3-4C22-A7FB-1849F70DEFB0}"/>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39" name="Line 7">
          <a:extLst>
            <a:ext uri="{FF2B5EF4-FFF2-40B4-BE49-F238E27FC236}">
              <a16:creationId xmlns:a16="http://schemas.microsoft.com/office/drawing/2014/main" id="{3EC2AF4D-AEF4-4C46-9C90-B9C986FB6C38}"/>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0" name="Line 7">
          <a:extLst>
            <a:ext uri="{FF2B5EF4-FFF2-40B4-BE49-F238E27FC236}">
              <a16:creationId xmlns:a16="http://schemas.microsoft.com/office/drawing/2014/main" id="{564217E3-8805-4D79-9BE1-5A73FC6D60A2}"/>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1" name="Line 7">
          <a:extLst>
            <a:ext uri="{FF2B5EF4-FFF2-40B4-BE49-F238E27FC236}">
              <a16:creationId xmlns:a16="http://schemas.microsoft.com/office/drawing/2014/main" id="{8E6E97BD-A27F-454A-B193-407968430297}"/>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2" name="Line 7">
          <a:extLst>
            <a:ext uri="{FF2B5EF4-FFF2-40B4-BE49-F238E27FC236}">
              <a16:creationId xmlns:a16="http://schemas.microsoft.com/office/drawing/2014/main" id="{806132F5-13A8-4717-81AB-0E96A2A6ECEA}"/>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3" name="Line 7">
          <a:extLst>
            <a:ext uri="{FF2B5EF4-FFF2-40B4-BE49-F238E27FC236}">
              <a16:creationId xmlns:a16="http://schemas.microsoft.com/office/drawing/2014/main" id="{178B0C47-44EF-406A-A380-13047141B129}"/>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4" name="Line 7">
          <a:extLst>
            <a:ext uri="{FF2B5EF4-FFF2-40B4-BE49-F238E27FC236}">
              <a16:creationId xmlns:a16="http://schemas.microsoft.com/office/drawing/2014/main" id="{F26A614C-5830-4D10-9A43-4A3BD0DE11CF}"/>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5" name="Line 7">
          <a:extLst>
            <a:ext uri="{FF2B5EF4-FFF2-40B4-BE49-F238E27FC236}">
              <a16:creationId xmlns:a16="http://schemas.microsoft.com/office/drawing/2014/main" id="{6B13B7C4-8039-456B-8E3C-2E2CAF5B39DE}"/>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6" name="Line 7">
          <a:extLst>
            <a:ext uri="{FF2B5EF4-FFF2-40B4-BE49-F238E27FC236}">
              <a16:creationId xmlns:a16="http://schemas.microsoft.com/office/drawing/2014/main" id="{F778449C-4B2E-4377-BFD8-1F1E88BFC033}"/>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7" name="Line 7">
          <a:extLst>
            <a:ext uri="{FF2B5EF4-FFF2-40B4-BE49-F238E27FC236}">
              <a16:creationId xmlns:a16="http://schemas.microsoft.com/office/drawing/2014/main" id="{73F2B5C2-E931-4304-98ED-A4846EF04E81}"/>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179</xdr:row>
      <xdr:rowOff>0</xdr:rowOff>
    </xdr:from>
    <xdr:to>
      <xdr:col>13</xdr:col>
      <xdr:colOff>323850</xdr:colOff>
      <xdr:row>179</xdr:row>
      <xdr:rowOff>0</xdr:rowOff>
    </xdr:to>
    <xdr:sp macro="" textlink="">
      <xdr:nvSpPr>
        <xdr:cNvPr id="7948" name="Line 7">
          <a:extLst>
            <a:ext uri="{FF2B5EF4-FFF2-40B4-BE49-F238E27FC236}">
              <a16:creationId xmlns:a16="http://schemas.microsoft.com/office/drawing/2014/main" id="{BD598A21-F1F9-4288-9A96-F632D11CEA5B}"/>
            </a:ext>
          </a:extLst>
        </xdr:cNvPr>
        <xdr:cNvSpPr>
          <a:spLocks noChangeShapeType="1"/>
        </xdr:cNvSpPr>
      </xdr:nvSpPr>
      <xdr:spPr bwMode="auto">
        <a:xfrm>
          <a:off x="876300" y="3862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7949" name="Line 7">
          <a:extLst>
            <a:ext uri="{FF2B5EF4-FFF2-40B4-BE49-F238E27FC236}">
              <a16:creationId xmlns:a16="http://schemas.microsoft.com/office/drawing/2014/main" id="{4DBED33E-1D7B-4C0B-A64C-F113A5D1CD3B}"/>
            </a:ext>
          </a:extLst>
        </xdr:cNvPr>
        <xdr:cNvSpPr>
          <a:spLocks noChangeShapeType="1"/>
        </xdr:cNvSpPr>
      </xdr:nvSpPr>
      <xdr:spPr bwMode="auto">
        <a:xfrm>
          <a:off x="8763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164</xdr:row>
      <xdr:rowOff>0</xdr:rowOff>
    </xdr:from>
    <xdr:to>
      <xdr:col>13</xdr:col>
      <xdr:colOff>323850</xdr:colOff>
      <xdr:row>164</xdr:row>
      <xdr:rowOff>0</xdr:rowOff>
    </xdr:to>
    <xdr:sp macro="" textlink="">
      <xdr:nvSpPr>
        <xdr:cNvPr id="7950" name="Line 7">
          <a:extLst>
            <a:ext uri="{FF2B5EF4-FFF2-40B4-BE49-F238E27FC236}">
              <a16:creationId xmlns:a16="http://schemas.microsoft.com/office/drawing/2014/main" id="{F67717E0-1AB3-47BB-B914-09992B103FA0}"/>
            </a:ext>
          </a:extLst>
        </xdr:cNvPr>
        <xdr:cNvSpPr>
          <a:spLocks noChangeShapeType="1"/>
        </xdr:cNvSpPr>
      </xdr:nvSpPr>
      <xdr:spPr bwMode="auto">
        <a:xfrm>
          <a:off x="8763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1" name="Line 7">
          <a:extLst>
            <a:ext uri="{FF2B5EF4-FFF2-40B4-BE49-F238E27FC236}">
              <a16:creationId xmlns:a16="http://schemas.microsoft.com/office/drawing/2014/main" id="{933B620A-FADA-4071-B195-883C0EC8EA71}"/>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2" name="Line 7">
          <a:extLst>
            <a:ext uri="{FF2B5EF4-FFF2-40B4-BE49-F238E27FC236}">
              <a16:creationId xmlns:a16="http://schemas.microsoft.com/office/drawing/2014/main" id="{66603C39-F58C-4F60-8DA7-DE124CC5F205}"/>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166</xdr:row>
      <xdr:rowOff>0</xdr:rowOff>
    </xdr:from>
    <xdr:to>
      <xdr:col>13</xdr:col>
      <xdr:colOff>323850</xdr:colOff>
      <xdr:row>166</xdr:row>
      <xdr:rowOff>0</xdr:rowOff>
    </xdr:to>
    <xdr:sp macro="" textlink="">
      <xdr:nvSpPr>
        <xdr:cNvPr id="7953" name="Line 7">
          <a:extLst>
            <a:ext uri="{FF2B5EF4-FFF2-40B4-BE49-F238E27FC236}">
              <a16:creationId xmlns:a16="http://schemas.microsoft.com/office/drawing/2014/main" id="{7FE75842-256F-42F7-8244-3FC90E65507E}"/>
            </a:ext>
          </a:extLst>
        </xdr:cNvPr>
        <xdr:cNvSpPr>
          <a:spLocks noChangeShapeType="1"/>
        </xdr:cNvSpPr>
      </xdr:nvSpPr>
      <xdr:spPr bwMode="auto">
        <a:xfrm>
          <a:off x="876300" y="3602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159</xdr:row>
      <xdr:rowOff>0</xdr:rowOff>
    </xdr:from>
    <xdr:to>
      <xdr:col>13</xdr:col>
      <xdr:colOff>323850</xdr:colOff>
      <xdr:row>159</xdr:row>
      <xdr:rowOff>0</xdr:rowOff>
    </xdr:to>
    <xdr:sp macro="" textlink="">
      <xdr:nvSpPr>
        <xdr:cNvPr id="7954" name="Line 7">
          <a:extLst>
            <a:ext uri="{FF2B5EF4-FFF2-40B4-BE49-F238E27FC236}">
              <a16:creationId xmlns:a16="http://schemas.microsoft.com/office/drawing/2014/main" id="{B7DEB0F3-A093-4369-A7C7-6164105C755A}"/>
            </a:ext>
          </a:extLst>
        </xdr:cNvPr>
        <xdr:cNvSpPr>
          <a:spLocks noChangeShapeType="1"/>
        </xdr:cNvSpPr>
      </xdr:nvSpPr>
      <xdr:spPr bwMode="auto">
        <a:xfrm>
          <a:off x="87630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6" name="Line 7">
          <a:extLst>
            <a:ext uri="{FF2B5EF4-FFF2-40B4-BE49-F238E27FC236}">
              <a16:creationId xmlns:a16="http://schemas.microsoft.com/office/drawing/2014/main" id="{78A55AEF-D01F-47B2-B975-200503DBAA4D}"/>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7" name="Line 7">
          <a:extLst>
            <a:ext uri="{FF2B5EF4-FFF2-40B4-BE49-F238E27FC236}">
              <a16:creationId xmlns:a16="http://schemas.microsoft.com/office/drawing/2014/main" id="{CDCF2D4A-3CDE-44D1-8B9B-905984A5DB84}"/>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78" name="Line 7">
          <a:extLst>
            <a:ext uri="{FF2B5EF4-FFF2-40B4-BE49-F238E27FC236}">
              <a16:creationId xmlns:a16="http://schemas.microsoft.com/office/drawing/2014/main" id="{B22A1207-C6BB-4686-A321-61CE0F9C8100}"/>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79" name="Line 7">
          <a:extLst>
            <a:ext uri="{FF2B5EF4-FFF2-40B4-BE49-F238E27FC236}">
              <a16:creationId xmlns:a16="http://schemas.microsoft.com/office/drawing/2014/main" id="{7E693836-97A0-4007-BBEB-DD836FC0BEBF}"/>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80" name="Line 7">
          <a:extLst>
            <a:ext uri="{FF2B5EF4-FFF2-40B4-BE49-F238E27FC236}">
              <a16:creationId xmlns:a16="http://schemas.microsoft.com/office/drawing/2014/main" id="{DC135FCB-D6FC-49FF-9EE4-D57D95CA4082}"/>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164</xdr:row>
      <xdr:rowOff>0</xdr:rowOff>
    </xdr:from>
    <xdr:to>
      <xdr:col>17</xdr:col>
      <xdr:colOff>323850</xdr:colOff>
      <xdr:row>164</xdr:row>
      <xdr:rowOff>0</xdr:rowOff>
    </xdr:to>
    <xdr:sp macro="" textlink="">
      <xdr:nvSpPr>
        <xdr:cNvPr id="7981" name="Line 7">
          <a:extLst>
            <a:ext uri="{FF2B5EF4-FFF2-40B4-BE49-F238E27FC236}">
              <a16:creationId xmlns:a16="http://schemas.microsoft.com/office/drawing/2014/main" id="{029929C1-9637-4798-90E3-2A1DAA8D0A2E}"/>
            </a:ext>
          </a:extLst>
        </xdr:cNvPr>
        <xdr:cNvSpPr>
          <a:spLocks noChangeShapeType="1"/>
        </xdr:cNvSpPr>
      </xdr:nvSpPr>
      <xdr:spPr bwMode="auto">
        <a:xfrm>
          <a:off x="2295525"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159</xdr:row>
      <xdr:rowOff>0</xdr:rowOff>
    </xdr:from>
    <xdr:to>
      <xdr:col>17</xdr:col>
      <xdr:colOff>323850</xdr:colOff>
      <xdr:row>159</xdr:row>
      <xdr:rowOff>0</xdr:rowOff>
    </xdr:to>
    <xdr:sp macro="" textlink="">
      <xdr:nvSpPr>
        <xdr:cNvPr id="7982" name="Line 7">
          <a:extLst>
            <a:ext uri="{FF2B5EF4-FFF2-40B4-BE49-F238E27FC236}">
              <a16:creationId xmlns:a16="http://schemas.microsoft.com/office/drawing/2014/main" id="{6A6E6F45-59EB-4265-9B2E-51061D87F706}"/>
            </a:ext>
          </a:extLst>
        </xdr:cNvPr>
        <xdr:cNvSpPr>
          <a:spLocks noChangeShapeType="1"/>
        </xdr:cNvSpPr>
      </xdr:nvSpPr>
      <xdr:spPr bwMode="auto">
        <a:xfrm>
          <a:off x="2295525"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159</xdr:row>
      <xdr:rowOff>0</xdr:rowOff>
    </xdr:from>
    <xdr:to>
      <xdr:col>19</xdr:col>
      <xdr:colOff>323850</xdr:colOff>
      <xdr:row>159</xdr:row>
      <xdr:rowOff>0</xdr:rowOff>
    </xdr:to>
    <xdr:sp macro="" textlink="">
      <xdr:nvSpPr>
        <xdr:cNvPr id="7983" name="Line 7">
          <a:extLst>
            <a:ext uri="{FF2B5EF4-FFF2-40B4-BE49-F238E27FC236}">
              <a16:creationId xmlns:a16="http://schemas.microsoft.com/office/drawing/2014/main" id="{7ECC556A-8099-4AB9-AE2C-89636D3D1D67}"/>
            </a:ext>
          </a:extLst>
        </xdr:cNvPr>
        <xdr:cNvSpPr>
          <a:spLocks noChangeShapeType="1"/>
        </xdr:cNvSpPr>
      </xdr:nvSpPr>
      <xdr:spPr bwMode="auto">
        <a:xfrm>
          <a:off x="3714750" y="3462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7984" name="Line 7">
          <a:extLst>
            <a:ext uri="{FF2B5EF4-FFF2-40B4-BE49-F238E27FC236}">
              <a16:creationId xmlns:a16="http://schemas.microsoft.com/office/drawing/2014/main" id="{FD1E3C70-0F9A-4AF8-9418-3FB12D007665}"/>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98</xdr:row>
      <xdr:rowOff>0</xdr:rowOff>
    </xdr:from>
    <xdr:to>
      <xdr:col>23</xdr:col>
      <xdr:colOff>323850</xdr:colOff>
      <xdr:row>98</xdr:row>
      <xdr:rowOff>0</xdr:rowOff>
    </xdr:to>
    <xdr:sp macro="" textlink="">
      <xdr:nvSpPr>
        <xdr:cNvPr id="7985" name="Line 7">
          <a:extLst>
            <a:ext uri="{FF2B5EF4-FFF2-40B4-BE49-F238E27FC236}">
              <a16:creationId xmlns:a16="http://schemas.microsoft.com/office/drawing/2014/main" id="{EF0B9313-B233-4F8F-8606-E0C9AD0133AB}"/>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6" name="Line 7">
          <a:extLst>
            <a:ext uri="{FF2B5EF4-FFF2-40B4-BE49-F238E27FC236}">
              <a16:creationId xmlns:a16="http://schemas.microsoft.com/office/drawing/2014/main" id="{0F823A54-4650-4F99-AFE9-A6FAA38CA345}"/>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7" name="Line 7">
          <a:extLst>
            <a:ext uri="{FF2B5EF4-FFF2-40B4-BE49-F238E27FC236}">
              <a16:creationId xmlns:a16="http://schemas.microsoft.com/office/drawing/2014/main" id="{68F10E7B-E74F-44DC-9945-6584368E1BFF}"/>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104</xdr:row>
      <xdr:rowOff>0</xdr:rowOff>
    </xdr:from>
    <xdr:to>
      <xdr:col>15</xdr:col>
      <xdr:colOff>323850</xdr:colOff>
      <xdr:row>104</xdr:row>
      <xdr:rowOff>0</xdr:rowOff>
    </xdr:to>
    <xdr:sp macro="" textlink="">
      <xdr:nvSpPr>
        <xdr:cNvPr id="7988" name="Line 7">
          <a:extLst>
            <a:ext uri="{FF2B5EF4-FFF2-40B4-BE49-F238E27FC236}">
              <a16:creationId xmlns:a16="http://schemas.microsoft.com/office/drawing/2014/main" id="{70654E77-971F-4709-8D90-B02A09F4DC11}"/>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7989" name="Line 7">
          <a:extLst>
            <a:ext uri="{FF2B5EF4-FFF2-40B4-BE49-F238E27FC236}">
              <a16:creationId xmlns:a16="http://schemas.microsoft.com/office/drawing/2014/main" id="{02B566CC-D09C-49E2-B0FE-7811B29F6D31}"/>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104</xdr:row>
      <xdr:rowOff>0</xdr:rowOff>
    </xdr:from>
    <xdr:to>
      <xdr:col>21</xdr:col>
      <xdr:colOff>323850</xdr:colOff>
      <xdr:row>104</xdr:row>
      <xdr:rowOff>0</xdr:rowOff>
    </xdr:to>
    <xdr:sp macro="" textlink="">
      <xdr:nvSpPr>
        <xdr:cNvPr id="7990" name="Line 7">
          <a:extLst>
            <a:ext uri="{FF2B5EF4-FFF2-40B4-BE49-F238E27FC236}">
              <a16:creationId xmlns:a16="http://schemas.microsoft.com/office/drawing/2014/main" id="{262042E8-39F0-4F41-B35A-09DB615B9AFE}"/>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7991" name="Line 7">
          <a:extLst>
            <a:ext uri="{FF2B5EF4-FFF2-40B4-BE49-F238E27FC236}">
              <a16:creationId xmlns:a16="http://schemas.microsoft.com/office/drawing/2014/main" id="{F51FE174-8497-4BB5-A385-AF1526E867B3}"/>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104</xdr:row>
      <xdr:rowOff>0</xdr:rowOff>
    </xdr:from>
    <xdr:to>
      <xdr:col>13</xdr:col>
      <xdr:colOff>323850</xdr:colOff>
      <xdr:row>104</xdr:row>
      <xdr:rowOff>0</xdr:rowOff>
    </xdr:to>
    <xdr:sp macro="" textlink="">
      <xdr:nvSpPr>
        <xdr:cNvPr id="7992" name="Line 7">
          <a:extLst>
            <a:ext uri="{FF2B5EF4-FFF2-40B4-BE49-F238E27FC236}">
              <a16:creationId xmlns:a16="http://schemas.microsoft.com/office/drawing/2014/main" id="{C75A7CFF-1C17-4E9C-9008-AB5A33DD0960}"/>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7993" name="Line 7">
          <a:extLst>
            <a:ext uri="{FF2B5EF4-FFF2-40B4-BE49-F238E27FC236}">
              <a16:creationId xmlns:a16="http://schemas.microsoft.com/office/drawing/2014/main" id="{CDDC90D4-FFA9-459C-86E1-7DC6F5B3F5FA}"/>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104</xdr:row>
      <xdr:rowOff>0</xdr:rowOff>
    </xdr:from>
    <xdr:to>
      <xdr:col>23</xdr:col>
      <xdr:colOff>323850</xdr:colOff>
      <xdr:row>104</xdr:row>
      <xdr:rowOff>0</xdr:rowOff>
    </xdr:to>
    <xdr:sp macro="" textlink="">
      <xdr:nvSpPr>
        <xdr:cNvPr id="7994" name="Line 7">
          <a:extLst>
            <a:ext uri="{FF2B5EF4-FFF2-40B4-BE49-F238E27FC236}">
              <a16:creationId xmlns:a16="http://schemas.microsoft.com/office/drawing/2014/main" id="{E1A49C96-CB55-43E5-8ECB-902078182F21}"/>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5" name="Line 7">
          <a:extLst>
            <a:ext uri="{FF2B5EF4-FFF2-40B4-BE49-F238E27FC236}">
              <a16:creationId xmlns:a16="http://schemas.microsoft.com/office/drawing/2014/main" id="{7A3E6DDA-D4A8-464A-858C-80D812D2941C}"/>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6" name="Line 7">
          <a:extLst>
            <a:ext uri="{FF2B5EF4-FFF2-40B4-BE49-F238E27FC236}">
              <a16:creationId xmlns:a16="http://schemas.microsoft.com/office/drawing/2014/main" id="{BB06CE8F-2D8C-4AF2-848D-4F8CE3E4F9B2}"/>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108</xdr:row>
      <xdr:rowOff>0</xdr:rowOff>
    </xdr:from>
    <xdr:to>
      <xdr:col>15</xdr:col>
      <xdr:colOff>323850</xdr:colOff>
      <xdr:row>108</xdr:row>
      <xdr:rowOff>0</xdr:rowOff>
    </xdr:to>
    <xdr:sp macro="" textlink="">
      <xdr:nvSpPr>
        <xdr:cNvPr id="7997" name="Line 7">
          <a:extLst>
            <a:ext uri="{FF2B5EF4-FFF2-40B4-BE49-F238E27FC236}">
              <a16:creationId xmlns:a16="http://schemas.microsoft.com/office/drawing/2014/main" id="{B1F884E1-863E-40D4-9F3F-FB652554612E}"/>
            </a:ext>
          </a:extLst>
        </xdr:cNvPr>
        <xdr:cNvSpPr>
          <a:spLocks noChangeShapeType="1"/>
        </xdr:cNvSpPr>
      </xdr:nvSpPr>
      <xdr:spPr bwMode="auto">
        <a:xfrm>
          <a:off x="97059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7998" name="Line 7">
          <a:extLst>
            <a:ext uri="{FF2B5EF4-FFF2-40B4-BE49-F238E27FC236}">
              <a16:creationId xmlns:a16="http://schemas.microsoft.com/office/drawing/2014/main" id="{70A27C37-FE4D-4423-B403-A47B39E0018D}"/>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323850</xdr:colOff>
      <xdr:row>108</xdr:row>
      <xdr:rowOff>0</xdr:rowOff>
    </xdr:from>
    <xdr:to>
      <xdr:col>21</xdr:col>
      <xdr:colOff>323850</xdr:colOff>
      <xdr:row>108</xdr:row>
      <xdr:rowOff>0</xdr:rowOff>
    </xdr:to>
    <xdr:sp macro="" textlink="">
      <xdr:nvSpPr>
        <xdr:cNvPr id="7999" name="Line 7">
          <a:extLst>
            <a:ext uri="{FF2B5EF4-FFF2-40B4-BE49-F238E27FC236}">
              <a16:creationId xmlns:a16="http://schemas.microsoft.com/office/drawing/2014/main" id="{A232D5B1-829D-4268-96DF-3B9F422ACBB0}"/>
            </a:ext>
          </a:extLst>
        </xdr:cNvPr>
        <xdr:cNvSpPr>
          <a:spLocks noChangeShapeType="1"/>
        </xdr:cNvSpPr>
      </xdr:nvSpPr>
      <xdr:spPr bwMode="auto">
        <a:xfrm>
          <a:off x="143351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8000" name="Line 7">
          <a:extLst>
            <a:ext uri="{FF2B5EF4-FFF2-40B4-BE49-F238E27FC236}">
              <a16:creationId xmlns:a16="http://schemas.microsoft.com/office/drawing/2014/main" id="{52D7F138-35A7-4808-BC0F-9FA1E4F23EBE}"/>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323850</xdr:colOff>
      <xdr:row>108</xdr:row>
      <xdr:rowOff>0</xdr:rowOff>
    </xdr:from>
    <xdr:to>
      <xdr:col>13</xdr:col>
      <xdr:colOff>323850</xdr:colOff>
      <xdr:row>108</xdr:row>
      <xdr:rowOff>0</xdr:rowOff>
    </xdr:to>
    <xdr:sp macro="" textlink="">
      <xdr:nvSpPr>
        <xdr:cNvPr id="8001" name="Line 7">
          <a:extLst>
            <a:ext uri="{FF2B5EF4-FFF2-40B4-BE49-F238E27FC236}">
              <a16:creationId xmlns:a16="http://schemas.microsoft.com/office/drawing/2014/main" id="{09F3B19C-878C-4FBC-AD46-91DF7A875772}"/>
            </a:ext>
          </a:extLst>
        </xdr:cNvPr>
        <xdr:cNvSpPr>
          <a:spLocks noChangeShapeType="1"/>
        </xdr:cNvSpPr>
      </xdr:nvSpPr>
      <xdr:spPr bwMode="auto">
        <a:xfrm>
          <a:off x="816292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8002" name="Line 7">
          <a:extLst>
            <a:ext uri="{FF2B5EF4-FFF2-40B4-BE49-F238E27FC236}">
              <a16:creationId xmlns:a16="http://schemas.microsoft.com/office/drawing/2014/main" id="{26F6962D-82C9-4730-9F5A-4DA689356135}"/>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108</xdr:row>
      <xdr:rowOff>0</xdr:rowOff>
    </xdr:from>
    <xdr:to>
      <xdr:col>23</xdr:col>
      <xdr:colOff>323850</xdr:colOff>
      <xdr:row>108</xdr:row>
      <xdr:rowOff>0</xdr:rowOff>
    </xdr:to>
    <xdr:sp macro="" textlink="">
      <xdr:nvSpPr>
        <xdr:cNvPr id="8003" name="Line 7">
          <a:extLst>
            <a:ext uri="{FF2B5EF4-FFF2-40B4-BE49-F238E27FC236}">
              <a16:creationId xmlns:a16="http://schemas.microsoft.com/office/drawing/2014/main" id="{90A49FAD-C56C-4A9D-87F3-4D0845ECEFA2}"/>
            </a:ext>
          </a:extLst>
        </xdr:cNvPr>
        <xdr:cNvSpPr>
          <a:spLocks noChangeShapeType="1"/>
        </xdr:cNvSpPr>
      </xdr:nvSpPr>
      <xdr:spPr bwMode="auto">
        <a:xfrm>
          <a:off x="15878175" y="1749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4" name="Line 7">
          <a:extLst>
            <a:ext uri="{FF2B5EF4-FFF2-40B4-BE49-F238E27FC236}">
              <a16:creationId xmlns:a16="http://schemas.microsoft.com/office/drawing/2014/main" id="{4A7FEAF4-45B9-49A4-A264-D323A7F0EDF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5" name="Line 7">
          <a:extLst>
            <a:ext uri="{FF2B5EF4-FFF2-40B4-BE49-F238E27FC236}">
              <a16:creationId xmlns:a16="http://schemas.microsoft.com/office/drawing/2014/main" id="{F643CF96-4776-4775-AE14-438C4D393D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6" name="Line 7">
          <a:extLst>
            <a:ext uri="{FF2B5EF4-FFF2-40B4-BE49-F238E27FC236}">
              <a16:creationId xmlns:a16="http://schemas.microsoft.com/office/drawing/2014/main" id="{C5BD9AB0-ECC9-4442-B5E2-BA6031790E8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7" name="Line 7">
          <a:extLst>
            <a:ext uri="{FF2B5EF4-FFF2-40B4-BE49-F238E27FC236}">
              <a16:creationId xmlns:a16="http://schemas.microsoft.com/office/drawing/2014/main" id="{E30EC2ED-B657-461C-ABAC-A4FCB827648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8" name="Line 7">
          <a:extLst>
            <a:ext uri="{FF2B5EF4-FFF2-40B4-BE49-F238E27FC236}">
              <a16:creationId xmlns:a16="http://schemas.microsoft.com/office/drawing/2014/main" id="{A9F72408-314C-4864-8F7E-BC72AC25639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09" name="Line 7">
          <a:extLst>
            <a:ext uri="{FF2B5EF4-FFF2-40B4-BE49-F238E27FC236}">
              <a16:creationId xmlns:a16="http://schemas.microsoft.com/office/drawing/2014/main" id="{4C73ACAE-411D-457F-BBC0-FC2CC82B03A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0" name="Line 7">
          <a:extLst>
            <a:ext uri="{FF2B5EF4-FFF2-40B4-BE49-F238E27FC236}">
              <a16:creationId xmlns:a16="http://schemas.microsoft.com/office/drawing/2014/main" id="{D72EA94D-465D-499D-8314-C3D61657545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1" name="Line 7">
          <a:extLst>
            <a:ext uri="{FF2B5EF4-FFF2-40B4-BE49-F238E27FC236}">
              <a16:creationId xmlns:a16="http://schemas.microsoft.com/office/drawing/2014/main" id="{A8E1629C-602F-41D7-8E49-35941DCDBE2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2" name="Line 7">
          <a:extLst>
            <a:ext uri="{FF2B5EF4-FFF2-40B4-BE49-F238E27FC236}">
              <a16:creationId xmlns:a16="http://schemas.microsoft.com/office/drawing/2014/main" id="{E703283C-4FE3-4201-B69D-E57DB88A18C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3" name="Line 7">
          <a:extLst>
            <a:ext uri="{FF2B5EF4-FFF2-40B4-BE49-F238E27FC236}">
              <a16:creationId xmlns:a16="http://schemas.microsoft.com/office/drawing/2014/main" id="{D092D63E-C6CD-4DB5-8926-CAFF3ACE936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4" name="Line 7">
          <a:extLst>
            <a:ext uri="{FF2B5EF4-FFF2-40B4-BE49-F238E27FC236}">
              <a16:creationId xmlns:a16="http://schemas.microsoft.com/office/drawing/2014/main" id="{5901BD8E-71D7-486F-ACE2-B76EE59CBA0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5" name="Line 7">
          <a:extLst>
            <a:ext uri="{FF2B5EF4-FFF2-40B4-BE49-F238E27FC236}">
              <a16:creationId xmlns:a16="http://schemas.microsoft.com/office/drawing/2014/main" id="{24354C2C-E60D-40B8-8219-F38FC4C2861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6" name="Line 7">
          <a:extLst>
            <a:ext uri="{FF2B5EF4-FFF2-40B4-BE49-F238E27FC236}">
              <a16:creationId xmlns:a16="http://schemas.microsoft.com/office/drawing/2014/main" id="{379B2A25-C837-4DFD-BED6-F0F0168A676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7" name="Line 7">
          <a:extLst>
            <a:ext uri="{FF2B5EF4-FFF2-40B4-BE49-F238E27FC236}">
              <a16:creationId xmlns:a16="http://schemas.microsoft.com/office/drawing/2014/main" id="{4A5D0CC3-B4AC-47C4-890D-4EF12E631E5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8" name="Line 7">
          <a:extLst>
            <a:ext uri="{FF2B5EF4-FFF2-40B4-BE49-F238E27FC236}">
              <a16:creationId xmlns:a16="http://schemas.microsoft.com/office/drawing/2014/main" id="{6288CB26-8180-4053-BE77-3CDF5CC0EF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19" name="Line 7">
          <a:extLst>
            <a:ext uri="{FF2B5EF4-FFF2-40B4-BE49-F238E27FC236}">
              <a16:creationId xmlns:a16="http://schemas.microsoft.com/office/drawing/2014/main" id="{CA32A692-DAF3-4530-A4DD-3A2F7271DED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0" name="Line 7">
          <a:extLst>
            <a:ext uri="{FF2B5EF4-FFF2-40B4-BE49-F238E27FC236}">
              <a16:creationId xmlns:a16="http://schemas.microsoft.com/office/drawing/2014/main" id="{AA1DCEA4-ADC1-423D-BB51-1845F150F5C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1" name="Line 7">
          <a:extLst>
            <a:ext uri="{FF2B5EF4-FFF2-40B4-BE49-F238E27FC236}">
              <a16:creationId xmlns:a16="http://schemas.microsoft.com/office/drawing/2014/main" id="{8B493417-E2BE-44F9-A85D-5F0F2604D8E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2" name="Line 7">
          <a:extLst>
            <a:ext uri="{FF2B5EF4-FFF2-40B4-BE49-F238E27FC236}">
              <a16:creationId xmlns:a16="http://schemas.microsoft.com/office/drawing/2014/main" id="{A65C43A2-F5F5-47AE-A733-497A65614B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3" name="Line 7">
          <a:extLst>
            <a:ext uri="{FF2B5EF4-FFF2-40B4-BE49-F238E27FC236}">
              <a16:creationId xmlns:a16="http://schemas.microsoft.com/office/drawing/2014/main" id="{8E5F7DDB-7BC2-4D80-804B-ED52C5B8C17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4" name="Line 7">
          <a:extLst>
            <a:ext uri="{FF2B5EF4-FFF2-40B4-BE49-F238E27FC236}">
              <a16:creationId xmlns:a16="http://schemas.microsoft.com/office/drawing/2014/main" id="{9FCCDD1E-A37B-4F72-BA0B-FDF8F3C4069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5" name="Line 7">
          <a:extLst>
            <a:ext uri="{FF2B5EF4-FFF2-40B4-BE49-F238E27FC236}">
              <a16:creationId xmlns:a16="http://schemas.microsoft.com/office/drawing/2014/main" id="{B0427395-1FB8-4CC6-8A21-BF25CF4B3A2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6" name="Line 7">
          <a:extLst>
            <a:ext uri="{FF2B5EF4-FFF2-40B4-BE49-F238E27FC236}">
              <a16:creationId xmlns:a16="http://schemas.microsoft.com/office/drawing/2014/main" id="{2E1BEDA1-EF71-42C5-87F1-8208C00F4DD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7" name="Line 7">
          <a:extLst>
            <a:ext uri="{FF2B5EF4-FFF2-40B4-BE49-F238E27FC236}">
              <a16:creationId xmlns:a16="http://schemas.microsoft.com/office/drawing/2014/main" id="{F473DEB9-1660-4C96-AB64-E09420C9303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8" name="Line 7">
          <a:extLst>
            <a:ext uri="{FF2B5EF4-FFF2-40B4-BE49-F238E27FC236}">
              <a16:creationId xmlns:a16="http://schemas.microsoft.com/office/drawing/2014/main" id="{0BC625B1-EC03-4EA9-A6EC-D388A078550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29" name="Line 7">
          <a:extLst>
            <a:ext uri="{FF2B5EF4-FFF2-40B4-BE49-F238E27FC236}">
              <a16:creationId xmlns:a16="http://schemas.microsoft.com/office/drawing/2014/main" id="{26201518-8BC5-474D-93C1-603985D3D59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0" name="Line 7">
          <a:extLst>
            <a:ext uri="{FF2B5EF4-FFF2-40B4-BE49-F238E27FC236}">
              <a16:creationId xmlns:a16="http://schemas.microsoft.com/office/drawing/2014/main" id="{AB7B89CE-9159-4220-AD86-89D5EE41ACE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1" name="Line 7">
          <a:extLst>
            <a:ext uri="{FF2B5EF4-FFF2-40B4-BE49-F238E27FC236}">
              <a16:creationId xmlns:a16="http://schemas.microsoft.com/office/drawing/2014/main" id="{11F29EED-951F-4583-A208-D8808AE9816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2" name="Line 7">
          <a:extLst>
            <a:ext uri="{FF2B5EF4-FFF2-40B4-BE49-F238E27FC236}">
              <a16:creationId xmlns:a16="http://schemas.microsoft.com/office/drawing/2014/main" id="{D613694A-8A89-49A7-ABD3-BF14B74E2E4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3" name="Line 7">
          <a:extLst>
            <a:ext uri="{FF2B5EF4-FFF2-40B4-BE49-F238E27FC236}">
              <a16:creationId xmlns:a16="http://schemas.microsoft.com/office/drawing/2014/main" id="{9EC1E29D-BC3C-4770-90BB-8A5234700F9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4" name="Line 7">
          <a:extLst>
            <a:ext uri="{FF2B5EF4-FFF2-40B4-BE49-F238E27FC236}">
              <a16:creationId xmlns:a16="http://schemas.microsoft.com/office/drawing/2014/main" id="{B59156E1-3275-4C84-B242-F21A62F5D47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5" name="Line 7">
          <a:extLst>
            <a:ext uri="{FF2B5EF4-FFF2-40B4-BE49-F238E27FC236}">
              <a16:creationId xmlns:a16="http://schemas.microsoft.com/office/drawing/2014/main" id="{8D9130B6-8DA7-4639-8B3A-F087753F209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6" name="Line 7">
          <a:extLst>
            <a:ext uri="{FF2B5EF4-FFF2-40B4-BE49-F238E27FC236}">
              <a16:creationId xmlns:a16="http://schemas.microsoft.com/office/drawing/2014/main" id="{82B29D2B-4449-495F-9A47-606502AE26A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7" name="Line 7">
          <a:extLst>
            <a:ext uri="{FF2B5EF4-FFF2-40B4-BE49-F238E27FC236}">
              <a16:creationId xmlns:a16="http://schemas.microsoft.com/office/drawing/2014/main" id="{A354B7A1-B27E-49AB-BE01-72843BB275F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8" name="Line 7">
          <a:extLst>
            <a:ext uri="{FF2B5EF4-FFF2-40B4-BE49-F238E27FC236}">
              <a16:creationId xmlns:a16="http://schemas.microsoft.com/office/drawing/2014/main" id="{208CED8C-5626-4D67-86A2-87D149D3E09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39" name="Line 7">
          <a:extLst>
            <a:ext uri="{FF2B5EF4-FFF2-40B4-BE49-F238E27FC236}">
              <a16:creationId xmlns:a16="http://schemas.microsoft.com/office/drawing/2014/main" id="{FA0227C4-7DA5-49C9-A343-85CDAA34A70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0" name="Line 7">
          <a:extLst>
            <a:ext uri="{FF2B5EF4-FFF2-40B4-BE49-F238E27FC236}">
              <a16:creationId xmlns:a16="http://schemas.microsoft.com/office/drawing/2014/main" id="{3598E40E-67C2-4803-ABBF-FD26904B692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1" name="Line 7">
          <a:extLst>
            <a:ext uri="{FF2B5EF4-FFF2-40B4-BE49-F238E27FC236}">
              <a16:creationId xmlns:a16="http://schemas.microsoft.com/office/drawing/2014/main" id="{5636E510-7B67-469A-9B2E-A907E61B464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2" name="Line 7">
          <a:extLst>
            <a:ext uri="{FF2B5EF4-FFF2-40B4-BE49-F238E27FC236}">
              <a16:creationId xmlns:a16="http://schemas.microsoft.com/office/drawing/2014/main" id="{010B1B88-B965-4167-895B-B8F7FC21DDD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3" name="Line 7">
          <a:extLst>
            <a:ext uri="{FF2B5EF4-FFF2-40B4-BE49-F238E27FC236}">
              <a16:creationId xmlns:a16="http://schemas.microsoft.com/office/drawing/2014/main" id="{2BC361D4-C472-494F-BDEA-2C8B6A0143B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4" name="Line 7">
          <a:extLst>
            <a:ext uri="{FF2B5EF4-FFF2-40B4-BE49-F238E27FC236}">
              <a16:creationId xmlns:a16="http://schemas.microsoft.com/office/drawing/2014/main" id="{3A258322-34F0-4874-8A02-62A1326D484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5" name="Line 7">
          <a:extLst>
            <a:ext uri="{FF2B5EF4-FFF2-40B4-BE49-F238E27FC236}">
              <a16:creationId xmlns:a16="http://schemas.microsoft.com/office/drawing/2014/main" id="{593302BA-908A-4FDF-AF36-88546A908A4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6" name="Line 7">
          <a:extLst>
            <a:ext uri="{FF2B5EF4-FFF2-40B4-BE49-F238E27FC236}">
              <a16:creationId xmlns:a16="http://schemas.microsoft.com/office/drawing/2014/main" id="{5B59D8CD-54A5-414C-9DF1-44BCC00C86B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7" name="Line 7">
          <a:extLst>
            <a:ext uri="{FF2B5EF4-FFF2-40B4-BE49-F238E27FC236}">
              <a16:creationId xmlns:a16="http://schemas.microsoft.com/office/drawing/2014/main" id="{29691E9B-06C5-4165-B940-688A07C3B29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8" name="Line 7">
          <a:extLst>
            <a:ext uri="{FF2B5EF4-FFF2-40B4-BE49-F238E27FC236}">
              <a16:creationId xmlns:a16="http://schemas.microsoft.com/office/drawing/2014/main" id="{1BBF34C3-27E4-46A5-89AA-578F3817F9C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49" name="Line 7">
          <a:extLst>
            <a:ext uri="{FF2B5EF4-FFF2-40B4-BE49-F238E27FC236}">
              <a16:creationId xmlns:a16="http://schemas.microsoft.com/office/drawing/2014/main" id="{32E3978D-B9F8-43A7-BD39-E10ACEB33D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0" name="Line 7">
          <a:extLst>
            <a:ext uri="{FF2B5EF4-FFF2-40B4-BE49-F238E27FC236}">
              <a16:creationId xmlns:a16="http://schemas.microsoft.com/office/drawing/2014/main" id="{5BF2EBBB-A220-4009-AA79-19E45F1EC03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1" name="Line 7">
          <a:extLst>
            <a:ext uri="{FF2B5EF4-FFF2-40B4-BE49-F238E27FC236}">
              <a16:creationId xmlns:a16="http://schemas.microsoft.com/office/drawing/2014/main" id="{1B167627-B4EA-425D-94F6-7B447FFBC07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2" name="Line 7">
          <a:extLst>
            <a:ext uri="{FF2B5EF4-FFF2-40B4-BE49-F238E27FC236}">
              <a16:creationId xmlns:a16="http://schemas.microsoft.com/office/drawing/2014/main" id="{F3115A6F-7563-45C9-9FB3-FABF1F53D58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3" name="Line 7">
          <a:extLst>
            <a:ext uri="{FF2B5EF4-FFF2-40B4-BE49-F238E27FC236}">
              <a16:creationId xmlns:a16="http://schemas.microsoft.com/office/drawing/2014/main" id="{96AB546C-1457-4789-9FFC-0B8B2093826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4" name="Line 7">
          <a:extLst>
            <a:ext uri="{FF2B5EF4-FFF2-40B4-BE49-F238E27FC236}">
              <a16:creationId xmlns:a16="http://schemas.microsoft.com/office/drawing/2014/main" id="{C3B6B8D1-534F-4B06-B189-C07368C0D6E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5" name="Line 7">
          <a:extLst>
            <a:ext uri="{FF2B5EF4-FFF2-40B4-BE49-F238E27FC236}">
              <a16:creationId xmlns:a16="http://schemas.microsoft.com/office/drawing/2014/main" id="{0ACE29CC-4458-43F6-A348-D5D980288C78}"/>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6" name="Line 7">
          <a:extLst>
            <a:ext uri="{FF2B5EF4-FFF2-40B4-BE49-F238E27FC236}">
              <a16:creationId xmlns:a16="http://schemas.microsoft.com/office/drawing/2014/main" id="{58939202-67B7-4990-BD5B-955A88BB302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7" name="Line 7">
          <a:extLst>
            <a:ext uri="{FF2B5EF4-FFF2-40B4-BE49-F238E27FC236}">
              <a16:creationId xmlns:a16="http://schemas.microsoft.com/office/drawing/2014/main" id="{5C55DA4A-E40A-4CD0-8DC2-40277060BE6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8" name="Line 7">
          <a:extLst>
            <a:ext uri="{FF2B5EF4-FFF2-40B4-BE49-F238E27FC236}">
              <a16:creationId xmlns:a16="http://schemas.microsoft.com/office/drawing/2014/main" id="{445391DC-7C9D-4E4C-82B5-A1E90477B91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59" name="Line 7">
          <a:extLst>
            <a:ext uri="{FF2B5EF4-FFF2-40B4-BE49-F238E27FC236}">
              <a16:creationId xmlns:a16="http://schemas.microsoft.com/office/drawing/2014/main" id="{D3DEF3D5-AEB3-4605-93EC-F8655482165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0" name="Line 7">
          <a:extLst>
            <a:ext uri="{FF2B5EF4-FFF2-40B4-BE49-F238E27FC236}">
              <a16:creationId xmlns:a16="http://schemas.microsoft.com/office/drawing/2014/main" id="{AF7E880B-0870-40DD-B507-A24E6B8E2FE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1" name="Line 7">
          <a:extLst>
            <a:ext uri="{FF2B5EF4-FFF2-40B4-BE49-F238E27FC236}">
              <a16:creationId xmlns:a16="http://schemas.microsoft.com/office/drawing/2014/main" id="{3CB2F2D8-C9C5-401B-A766-542DD90AB3D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2" name="Line 7">
          <a:extLst>
            <a:ext uri="{FF2B5EF4-FFF2-40B4-BE49-F238E27FC236}">
              <a16:creationId xmlns:a16="http://schemas.microsoft.com/office/drawing/2014/main" id="{CC44B398-B290-48EB-84F0-EAAB814D223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3" name="Line 7">
          <a:extLst>
            <a:ext uri="{FF2B5EF4-FFF2-40B4-BE49-F238E27FC236}">
              <a16:creationId xmlns:a16="http://schemas.microsoft.com/office/drawing/2014/main" id="{1D04B5C6-ECF0-4B50-A7EA-5987CBE57F8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4" name="Line 7">
          <a:extLst>
            <a:ext uri="{FF2B5EF4-FFF2-40B4-BE49-F238E27FC236}">
              <a16:creationId xmlns:a16="http://schemas.microsoft.com/office/drawing/2014/main" id="{B3662A51-58D4-4447-93DC-92C270EAD91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5" name="Line 7">
          <a:extLst>
            <a:ext uri="{FF2B5EF4-FFF2-40B4-BE49-F238E27FC236}">
              <a16:creationId xmlns:a16="http://schemas.microsoft.com/office/drawing/2014/main" id="{9F0D1CCD-1AEB-4176-B76F-E368E12B2FC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6" name="Line 7">
          <a:extLst>
            <a:ext uri="{FF2B5EF4-FFF2-40B4-BE49-F238E27FC236}">
              <a16:creationId xmlns:a16="http://schemas.microsoft.com/office/drawing/2014/main" id="{1A39C68E-036B-4A01-8EEB-EFAB5997045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7" name="Line 7">
          <a:extLst>
            <a:ext uri="{FF2B5EF4-FFF2-40B4-BE49-F238E27FC236}">
              <a16:creationId xmlns:a16="http://schemas.microsoft.com/office/drawing/2014/main" id="{D937D1D3-D72C-47F5-9EC6-C3D4D58174F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8" name="Line 7">
          <a:extLst>
            <a:ext uri="{FF2B5EF4-FFF2-40B4-BE49-F238E27FC236}">
              <a16:creationId xmlns:a16="http://schemas.microsoft.com/office/drawing/2014/main" id="{638C342B-1C1B-42A8-8945-B0FD106DFEE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69" name="Line 7">
          <a:extLst>
            <a:ext uri="{FF2B5EF4-FFF2-40B4-BE49-F238E27FC236}">
              <a16:creationId xmlns:a16="http://schemas.microsoft.com/office/drawing/2014/main" id="{02BC4573-8EFB-4108-9029-4335D47387A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0" name="Line 7">
          <a:extLst>
            <a:ext uri="{FF2B5EF4-FFF2-40B4-BE49-F238E27FC236}">
              <a16:creationId xmlns:a16="http://schemas.microsoft.com/office/drawing/2014/main" id="{1E1D1385-521A-44CA-A6FA-259A75937A8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1" name="Line 7">
          <a:extLst>
            <a:ext uri="{FF2B5EF4-FFF2-40B4-BE49-F238E27FC236}">
              <a16:creationId xmlns:a16="http://schemas.microsoft.com/office/drawing/2014/main" id="{BE8567C3-43D7-432F-A90B-03967741CA6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2" name="Line 7">
          <a:extLst>
            <a:ext uri="{FF2B5EF4-FFF2-40B4-BE49-F238E27FC236}">
              <a16:creationId xmlns:a16="http://schemas.microsoft.com/office/drawing/2014/main" id="{0F967248-B942-42AA-A4FD-FA51E332F01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3" name="Line 7">
          <a:extLst>
            <a:ext uri="{FF2B5EF4-FFF2-40B4-BE49-F238E27FC236}">
              <a16:creationId xmlns:a16="http://schemas.microsoft.com/office/drawing/2014/main" id="{80AF6603-248B-47B7-996E-95EA0991EF2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4" name="Line 7">
          <a:extLst>
            <a:ext uri="{FF2B5EF4-FFF2-40B4-BE49-F238E27FC236}">
              <a16:creationId xmlns:a16="http://schemas.microsoft.com/office/drawing/2014/main" id="{092E0AFD-F66F-4E78-934F-4A728A844D4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5" name="Line 7">
          <a:extLst>
            <a:ext uri="{FF2B5EF4-FFF2-40B4-BE49-F238E27FC236}">
              <a16:creationId xmlns:a16="http://schemas.microsoft.com/office/drawing/2014/main" id="{1BC6E9C3-5772-48AE-99C0-CDE6BFBE86D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6" name="Line 7">
          <a:extLst>
            <a:ext uri="{FF2B5EF4-FFF2-40B4-BE49-F238E27FC236}">
              <a16:creationId xmlns:a16="http://schemas.microsoft.com/office/drawing/2014/main" id="{1ED655EC-04D9-48CB-B075-4252967ADA2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7" name="Line 7">
          <a:extLst>
            <a:ext uri="{FF2B5EF4-FFF2-40B4-BE49-F238E27FC236}">
              <a16:creationId xmlns:a16="http://schemas.microsoft.com/office/drawing/2014/main" id="{6C69CF02-A468-4EA8-9C1D-2E47CD8A06F1}"/>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8" name="Line 7">
          <a:extLst>
            <a:ext uri="{FF2B5EF4-FFF2-40B4-BE49-F238E27FC236}">
              <a16:creationId xmlns:a16="http://schemas.microsoft.com/office/drawing/2014/main" id="{FE13C734-01F3-4553-99FB-52C37A16941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79" name="Line 7">
          <a:extLst>
            <a:ext uri="{FF2B5EF4-FFF2-40B4-BE49-F238E27FC236}">
              <a16:creationId xmlns:a16="http://schemas.microsoft.com/office/drawing/2014/main" id="{7EAD2F59-DDB8-4D08-9B57-B0879E86C61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0" name="Line 7">
          <a:extLst>
            <a:ext uri="{FF2B5EF4-FFF2-40B4-BE49-F238E27FC236}">
              <a16:creationId xmlns:a16="http://schemas.microsoft.com/office/drawing/2014/main" id="{FB322D95-3A05-4227-B57F-884CA6B1755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1" name="Line 7">
          <a:extLst>
            <a:ext uri="{FF2B5EF4-FFF2-40B4-BE49-F238E27FC236}">
              <a16:creationId xmlns:a16="http://schemas.microsoft.com/office/drawing/2014/main" id="{0889BDF5-A631-407A-B4FC-27BFA1CA535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2" name="Line 7">
          <a:extLst>
            <a:ext uri="{FF2B5EF4-FFF2-40B4-BE49-F238E27FC236}">
              <a16:creationId xmlns:a16="http://schemas.microsoft.com/office/drawing/2014/main" id="{B5B76AF3-1633-42FC-89C5-9F054F90893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3" name="Line 7">
          <a:extLst>
            <a:ext uri="{FF2B5EF4-FFF2-40B4-BE49-F238E27FC236}">
              <a16:creationId xmlns:a16="http://schemas.microsoft.com/office/drawing/2014/main" id="{A3BE65DF-CA4E-4C5B-9D9C-27A156E8381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4" name="Line 7">
          <a:extLst>
            <a:ext uri="{FF2B5EF4-FFF2-40B4-BE49-F238E27FC236}">
              <a16:creationId xmlns:a16="http://schemas.microsoft.com/office/drawing/2014/main" id="{E6CB4862-A2B2-4AB7-A135-54E8A1F9E7AD}"/>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5" name="Line 7">
          <a:extLst>
            <a:ext uri="{FF2B5EF4-FFF2-40B4-BE49-F238E27FC236}">
              <a16:creationId xmlns:a16="http://schemas.microsoft.com/office/drawing/2014/main" id="{683CFEF8-9753-4C4B-9D95-D45EE4D13E6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6" name="Line 7">
          <a:extLst>
            <a:ext uri="{FF2B5EF4-FFF2-40B4-BE49-F238E27FC236}">
              <a16:creationId xmlns:a16="http://schemas.microsoft.com/office/drawing/2014/main" id="{4DDD5FCF-8FAC-4A99-828A-B5A9D1378CE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7" name="Line 7">
          <a:extLst>
            <a:ext uri="{FF2B5EF4-FFF2-40B4-BE49-F238E27FC236}">
              <a16:creationId xmlns:a16="http://schemas.microsoft.com/office/drawing/2014/main" id="{FD67125C-F2F1-4628-8CED-256673EA0AB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8" name="Line 7">
          <a:extLst>
            <a:ext uri="{FF2B5EF4-FFF2-40B4-BE49-F238E27FC236}">
              <a16:creationId xmlns:a16="http://schemas.microsoft.com/office/drawing/2014/main" id="{9914D643-C9E6-4B94-848D-4728F3DBF6C4}"/>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89" name="Line 7">
          <a:extLst>
            <a:ext uri="{FF2B5EF4-FFF2-40B4-BE49-F238E27FC236}">
              <a16:creationId xmlns:a16="http://schemas.microsoft.com/office/drawing/2014/main" id="{D8096E81-FC5C-4567-ABF5-87115AA816AE}"/>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0" name="Line 7">
          <a:extLst>
            <a:ext uri="{FF2B5EF4-FFF2-40B4-BE49-F238E27FC236}">
              <a16:creationId xmlns:a16="http://schemas.microsoft.com/office/drawing/2014/main" id="{80F66041-0BA4-4AF2-BB64-15787C60F15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1" name="Line 7">
          <a:extLst>
            <a:ext uri="{FF2B5EF4-FFF2-40B4-BE49-F238E27FC236}">
              <a16:creationId xmlns:a16="http://schemas.microsoft.com/office/drawing/2014/main" id="{92BCCC8A-CE91-4DB4-BB7C-9CA3B65F2C4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2" name="Line 7">
          <a:extLst>
            <a:ext uri="{FF2B5EF4-FFF2-40B4-BE49-F238E27FC236}">
              <a16:creationId xmlns:a16="http://schemas.microsoft.com/office/drawing/2014/main" id="{BEF9F16D-1164-4A0A-843F-6AF4353510E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3" name="Line 7">
          <a:extLst>
            <a:ext uri="{FF2B5EF4-FFF2-40B4-BE49-F238E27FC236}">
              <a16:creationId xmlns:a16="http://schemas.microsoft.com/office/drawing/2014/main" id="{D7AD9CE4-C2DD-485E-AE03-90E87429FAC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4" name="Line 7">
          <a:extLst>
            <a:ext uri="{FF2B5EF4-FFF2-40B4-BE49-F238E27FC236}">
              <a16:creationId xmlns:a16="http://schemas.microsoft.com/office/drawing/2014/main" id="{70BAD9B7-B6E4-4EE1-8765-253FFFB045C6}"/>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5" name="Line 7">
          <a:extLst>
            <a:ext uri="{FF2B5EF4-FFF2-40B4-BE49-F238E27FC236}">
              <a16:creationId xmlns:a16="http://schemas.microsoft.com/office/drawing/2014/main" id="{26040C5B-9A24-4F1F-BA7E-9DFD4D6783EF}"/>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6" name="Line 7">
          <a:extLst>
            <a:ext uri="{FF2B5EF4-FFF2-40B4-BE49-F238E27FC236}">
              <a16:creationId xmlns:a16="http://schemas.microsoft.com/office/drawing/2014/main" id="{38C308EA-C1AA-45F5-AC69-F5819AFCA2E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7" name="Line 7">
          <a:extLst>
            <a:ext uri="{FF2B5EF4-FFF2-40B4-BE49-F238E27FC236}">
              <a16:creationId xmlns:a16="http://schemas.microsoft.com/office/drawing/2014/main" id="{94C90411-ACA3-4F6A-AC85-046DB4BDB8F7}"/>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8" name="Line 7">
          <a:extLst>
            <a:ext uri="{FF2B5EF4-FFF2-40B4-BE49-F238E27FC236}">
              <a16:creationId xmlns:a16="http://schemas.microsoft.com/office/drawing/2014/main" id="{AB7FB149-5ACF-45BA-A053-EA5EDD386259}"/>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099" name="Line 7">
          <a:extLst>
            <a:ext uri="{FF2B5EF4-FFF2-40B4-BE49-F238E27FC236}">
              <a16:creationId xmlns:a16="http://schemas.microsoft.com/office/drawing/2014/main" id="{F1A3F53C-5D5A-41ED-9BE6-F0E2CB08EF2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0" name="Line 7">
          <a:extLst>
            <a:ext uri="{FF2B5EF4-FFF2-40B4-BE49-F238E27FC236}">
              <a16:creationId xmlns:a16="http://schemas.microsoft.com/office/drawing/2014/main" id="{1FA9DEB5-ACE3-46B3-AD0F-F17BEA201E12}"/>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1" name="Line 7">
          <a:extLst>
            <a:ext uri="{FF2B5EF4-FFF2-40B4-BE49-F238E27FC236}">
              <a16:creationId xmlns:a16="http://schemas.microsoft.com/office/drawing/2014/main" id="{AF905972-829E-4BA3-9145-751D0DE3F7CB}"/>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2" name="Line 7">
          <a:extLst>
            <a:ext uri="{FF2B5EF4-FFF2-40B4-BE49-F238E27FC236}">
              <a16:creationId xmlns:a16="http://schemas.microsoft.com/office/drawing/2014/main" id="{A92F5CB0-47F6-41DD-8713-F087A39FABD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3" name="Line 7">
          <a:extLst>
            <a:ext uri="{FF2B5EF4-FFF2-40B4-BE49-F238E27FC236}">
              <a16:creationId xmlns:a16="http://schemas.microsoft.com/office/drawing/2014/main" id="{6EC5CAEB-77EF-40BC-AA06-856AD5E15D00}"/>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4" name="Line 7">
          <a:extLst>
            <a:ext uri="{FF2B5EF4-FFF2-40B4-BE49-F238E27FC236}">
              <a16:creationId xmlns:a16="http://schemas.microsoft.com/office/drawing/2014/main" id="{45CE9EF1-03B2-4854-85B1-513FCE31A903}"/>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5" name="Line 7">
          <a:extLst>
            <a:ext uri="{FF2B5EF4-FFF2-40B4-BE49-F238E27FC236}">
              <a16:creationId xmlns:a16="http://schemas.microsoft.com/office/drawing/2014/main" id="{FBE0B51F-68A2-44C0-8288-35CC270D97B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6" name="Line 7">
          <a:extLst>
            <a:ext uri="{FF2B5EF4-FFF2-40B4-BE49-F238E27FC236}">
              <a16:creationId xmlns:a16="http://schemas.microsoft.com/office/drawing/2014/main" id="{5B843340-2AEF-4FC1-A5CC-1329BBB397FA}"/>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7" name="Line 7">
          <a:extLst>
            <a:ext uri="{FF2B5EF4-FFF2-40B4-BE49-F238E27FC236}">
              <a16:creationId xmlns:a16="http://schemas.microsoft.com/office/drawing/2014/main" id="{77554307-A867-406F-A76B-2BAA63365CF5}"/>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267</xdr:row>
      <xdr:rowOff>0</xdr:rowOff>
    </xdr:from>
    <xdr:to>
      <xdr:col>5</xdr:col>
      <xdr:colOff>323850</xdr:colOff>
      <xdr:row>267</xdr:row>
      <xdr:rowOff>0</xdr:rowOff>
    </xdr:to>
    <xdr:sp macro="" textlink="">
      <xdr:nvSpPr>
        <xdr:cNvPr id="8108" name="Line 7">
          <a:extLst>
            <a:ext uri="{FF2B5EF4-FFF2-40B4-BE49-F238E27FC236}">
              <a16:creationId xmlns:a16="http://schemas.microsoft.com/office/drawing/2014/main" id="{6A6E8788-6592-4B31-9B97-E3BE4F56BFFC}"/>
            </a:ext>
          </a:extLst>
        </xdr:cNvPr>
        <xdr:cNvSpPr>
          <a:spLocks noChangeShapeType="1"/>
        </xdr:cNvSpPr>
      </xdr:nvSpPr>
      <xdr:spPr bwMode="auto">
        <a:xfrm>
          <a:off x="273081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133350</xdr:colOff>
      <xdr:row>235</xdr:row>
      <xdr:rowOff>133350</xdr:rowOff>
    </xdr:from>
    <xdr:to>
      <xdr:col>19</xdr:col>
      <xdr:colOff>228600</xdr:colOff>
      <xdr:row>247</xdr:row>
      <xdr:rowOff>152400</xdr:rowOff>
    </xdr:to>
    <xdr:pic>
      <xdr:nvPicPr>
        <xdr:cNvPr id="8110" name="Image 8109">
          <a:extLst>
            <a:ext uri="{FF2B5EF4-FFF2-40B4-BE49-F238E27FC236}">
              <a16:creationId xmlns:a16="http://schemas.microsoft.com/office/drawing/2014/main" id="{693AA8F1-84DF-4BEB-8F18-4DCA4F1FDDD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0" y="51663600"/>
          <a:ext cx="4781550" cy="2533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1064B278-BB0C-44CA-8398-872C75D43906}"/>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8F4A6DDB-FDCE-4ABB-AEE8-DDA7B55322F5}"/>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D12D7C5A-B3A1-494C-B3CC-02CBCCCE2A67}"/>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A612F33D-9806-4CE0-BC9D-FFD0F5FB50DB}"/>
            </a:ext>
          </a:extLst>
        </xdr:cNvPr>
        <xdr:cNvSpPr>
          <a:spLocks noChangeShapeType="1"/>
        </xdr:cNvSpPr>
      </xdr:nvSpPr>
      <xdr:spPr bwMode="auto">
        <a:xfrm>
          <a:off x="12249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ADD6F1AE-4B3A-4BD3-B108-192906859E24}"/>
            </a:ext>
          </a:extLst>
        </xdr:cNvPr>
        <xdr:cNvSpPr>
          <a:spLocks noChangeShapeType="1"/>
        </xdr:cNvSpPr>
      </xdr:nvSpPr>
      <xdr:spPr bwMode="auto">
        <a:xfrm>
          <a:off x="876300"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9A4B5E5E-0BF4-41B1-B221-EACB4984319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6BE57BA6-FD4D-4840-8CA9-8F898CA21884}"/>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EF6EB43C-6CA6-48BE-964B-3AF73FA7816A}"/>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B223E91D-75EF-4030-ADEF-ACBA0177ECCF}"/>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D937091A-8550-406B-A7D0-DED66B40D875}"/>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5C3AE9D2-1EDE-4CE5-A5C7-BE1C9A27205D}"/>
            </a:ext>
          </a:extLst>
        </xdr:cNvPr>
        <xdr:cNvSpPr>
          <a:spLocks noChangeShapeType="1"/>
        </xdr:cNvSpPr>
      </xdr:nvSpPr>
      <xdr:spPr bwMode="auto">
        <a:xfrm>
          <a:off x="37147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CF086348-BF7B-4DA5-93D2-83FEE2FDF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544051"/>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6CA7519B-66D4-450E-BAFD-AA121130F683}"/>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A871722A-4321-46AF-9CD2-83A3DF4BEA38}"/>
            </a:ext>
          </a:extLst>
        </xdr:cNvPr>
        <xdr:cNvSpPr>
          <a:spLocks noChangeShapeType="1"/>
        </xdr:cNvSpPr>
      </xdr:nvSpPr>
      <xdr:spPr bwMode="auto">
        <a:xfrm>
          <a:off x="8763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A4A9F6E2-57D8-4D3D-9ADA-510AD702B58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D4DBE63C-A4C5-4CD6-8C59-5460FA7C2930}"/>
            </a:ext>
          </a:extLst>
        </xdr:cNvPr>
        <xdr:cNvSpPr>
          <a:spLocks noChangeShapeType="1"/>
        </xdr:cNvSpPr>
      </xdr:nvSpPr>
      <xdr:spPr bwMode="auto">
        <a:xfrm>
          <a:off x="2295525" y="822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0A1041A9-3E8A-4126-A7EA-7FE2E4CE7356}"/>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90BCB19F-A79D-46D3-93CC-1C39C8B23729}"/>
            </a:ext>
          </a:extLst>
        </xdr:cNvPr>
        <xdr:cNvSpPr>
          <a:spLocks noChangeShapeType="1"/>
        </xdr:cNvSpPr>
      </xdr:nvSpPr>
      <xdr:spPr bwMode="auto">
        <a:xfrm>
          <a:off x="2295525"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FB56898D-FEA5-48BF-83A7-6E22A74465BD}"/>
            </a:ext>
          </a:extLst>
        </xdr:cNvPr>
        <xdr:cNvSpPr>
          <a:spLocks noChangeShapeType="1"/>
        </xdr:cNvSpPr>
      </xdr:nvSpPr>
      <xdr:spPr bwMode="auto">
        <a:xfrm>
          <a:off x="876300"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6CE55253-2473-4D74-8467-E88DEE1AC1B9}"/>
            </a:ext>
          </a:extLst>
        </xdr:cNvPr>
        <xdr:cNvSpPr>
          <a:spLocks noChangeShapeType="1"/>
        </xdr:cNvSpPr>
      </xdr:nvSpPr>
      <xdr:spPr bwMode="auto">
        <a:xfrm>
          <a:off x="2295525" y="3014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2" name="Line 1">
          <a:extLst>
            <a:ext uri="{FF2B5EF4-FFF2-40B4-BE49-F238E27FC236}">
              <a16:creationId xmlns:a16="http://schemas.microsoft.com/office/drawing/2014/main" id="{21D5DFB7-E57B-4BBF-BFF4-A5135F2D3DF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3" name="Line 1">
          <a:extLst>
            <a:ext uri="{FF2B5EF4-FFF2-40B4-BE49-F238E27FC236}">
              <a16:creationId xmlns:a16="http://schemas.microsoft.com/office/drawing/2014/main" id="{19D41D8C-EB65-4F3B-B63E-85501F700049}"/>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24" name="Line 1">
          <a:extLst>
            <a:ext uri="{FF2B5EF4-FFF2-40B4-BE49-F238E27FC236}">
              <a16:creationId xmlns:a16="http://schemas.microsoft.com/office/drawing/2014/main" id="{40A3991A-013B-4963-99D0-1253E1E3B66D}"/>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338</xdr:row>
      <xdr:rowOff>0</xdr:rowOff>
    </xdr:from>
    <xdr:to>
      <xdr:col>35</xdr:col>
      <xdr:colOff>323850</xdr:colOff>
      <xdr:row>338</xdr:row>
      <xdr:rowOff>0</xdr:rowOff>
    </xdr:to>
    <xdr:sp macro="" textlink="">
      <xdr:nvSpPr>
        <xdr:cNvPr id="25" name="Line 1">
          <a:extLst>
            <a:ext uri="{FF2B5EF4-FFF2-40B4-BE49-F238E27FC236}">
              <a16:creationId xmlns:a16="http://schemas.microsoft.com/office/drawing/2014/main" id="{9A6606C1-429E-4D02-9DF6-66D52E17FD76}"/>
            </a:ext>
          </a:extLst>
        </xdr:cNvPr>
        <xdr:cNvSpPr>
          <a:spLocks noChangeShapeType="1"/>
        </xdr:cNvSpPr>
      </xdr:nvSpPr>
      <xdr:spPr bwMode="auto">
        <a:xfrm>
          <a:off x="122491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26" name="Line 7">
          <a:extLst>
            <a:ext uri="{FF2B5EF4-FFF2-40B4-BE49-F238E27FC236}">
              <a16:creationId xmlns:a16="http://schemas.microsoft.com/office/drawing/2014/main" id="{37303195-B785-45BE-9FCF-D215C6671753}"/>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27" name="Line 1">
          <a:extLst>
            <a:ext uri="{FF2B5EF4-FFF2-40B4-BE49-F238E27FC236}">
              <a16:creationId xmlns:a16="http://schemas.microsoft.com/office/drawing/2014/main" id="{5CE4210E-FB6A-430B-9FB0-DDB962B758D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8" name="Line 1">
          <a:extLst>
            <a:ext uri="{FF2B5EF4-FFF2-40B4-BE49-F238E27FC236}">
              <a16:creationId xmlns:a16="http://schemas.microsoft.com/office/drawing/2014/main" id="{6FFFA5D6-8617-4C64-9941-E8650C8F8CA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29" name="Line 1">
          <a:extLst>
            <a:ext uri="{FF2B5EF4-FFF2-40B4-BE49-F238E27FC236}">
              <a16:creationId xmlns:a16="http://schemas.microsoft.com/office/drawing/2014/main" id="{8A522DE1-585A-4F8A-807B-FB1D2FCB3590}"/>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0" name="Line 1">
          <a:extLst>
            <a:ext uri="{FF2B5EF4-FFF2-40B4-BE49-F238E27FC236}">
              <a16:creationId xmlns:a16="http://schemas.microsoft.com/office/drawing/2014/main" id="{3EEFD8C9-EEBC-4E25-AD1D-543F087B1197}"/>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1" name="Line 1">
          <a:extLst>
            <a:ext uri="{FF2B5EF4-FFF2-40B4-BE49-F238E27FC236}">
              <a16:creationId xmlns:a16="http://schemas.microsoft.com/office/drawing/2014/main" id="{EC0CFC65-4F82-4E3D-8BF8-11B9043BB7BD}"/>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338</xdr:row>
      <xdr:rowOff>0</xdr:rowOff>
    </xdr:from>
    <xdr:to>
      <xdr:col>11</xdr:col>
      <xdr:colOff>323850</xdr:colOff>
      <xdr:row>338</xdr:row>
      <xdr:rowOff>0</xdr:rowOff>
    </xdr:to>
    <xdr:sp macro="" textlink="">
      <xdr:nvSpPr>
        <xdr:cNvPr id="32" name="Line 1">
          <a:extLst>
            <a:ext uri="{FF2B5EF4-FFF2-40B4-BE49-F238E27FC236}">
              <a16:creationId xmlns:a16="http://schemas.microsoft.com/office/drawing/2014/main" id="{D13F3889-5139-4C0C-9A44-2DAA0230DAE2}"/>
            </a:ext>
          </a:extLst>
        </xdr:cNvPr>
        <xdr:cNvSpPr>
          <a:spLocks noChangeShapeType="1"/>
        </xdr:cNvSpPr>
      </xdr:nvSpPr>
      <xdr:spPr bwMode="auto">
        <a:xfrm>
          <a:off x="371475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3" name="Line 1">
          <a:extLst>
            <a:ext uri="{FF2B5EF4-FFF2-40B4-BE49-F238E27FC236}">
              <a16:creationId xmlns:a16="http://schemas.microsoft.com/office/drawing/2014/main" id="{9DE53B45-56B6-465A-A565-5D0ABE759605}"/>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338</xdr:row>
      <xdr:rowOff>0</xdr:rowOff>
    </xdr:from>
    <xdr:to>
      <xdr:col>3</xdr:col>
      <xdr:colOff>323850</xdr:colOff>
      <xdr:row>338</xdr:row>
      <xdr:rowOff>0</xdr:rowOff>
    </xdr:to>
    <xdr:sp macro="" textlink="">
      <xdr:nvSpPr>
        <xdr:cNvPr id="34" name="Line 1">
          <a:extLst>
            <a:ext uri="{FF2B5EF4-FFF2-40B4-BE49-F238E27FC236}">
              <a16:creationId xmlns:a16="http://schemas.microsoft.com/office/drawing/2014/main" id="{7B2B777C-DD6B-474F-A7DF-BB17F865CB6A}"/>
            </a:ext>
          </a:extLst>
        </xdr:cNvPr>
        <xdr:cNvSpPr>
          <a:spLocks noChangeShapeType="1"/>
        </xdr:cNvSpPr>
      </xdr:nvSpPr>
      <xdr:spPr bwMode="auto">
        <a:xfrm>
          <a:off x="876300"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5" name="Line 1">
          <a:extLst>
            <a:ext uri="{FF2B5EF4-FFF2-40B4-BE49-F238E27FC236}">
              <a16:creationId xmlns:a16="http://schemas.microsoft.com/office/drawing/2014/main" id="{0A60137E-1082-44B7-9022-AE8C7AB90CCC}"/>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36" name="Line 7">
          <a:extLst>
            <a:ext uri="{FF2B5EF4-FFF2-40B4-BE49-F238E27FC236}">
              <a16:creationId xmlns:a16="http://schemas.microsoft.com/office/drawing/2014/main" id="{19C80CD4-135E-45DC-A5E3-2EA2CC9FAF87}"/>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7" name="Line 1">
          <a:extLst>
            <a:ext uri="{FF2B5EF4-FFF2-40B4-BE49-F238E27FC236}">
              <a16:creationId xmlns:a16="http://schemas.microsoft.com/office/drawing/2014/main" id="{66822343-892E-45C5-BAD8-05F43D7FE0B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338</xdr:row>
      <xdr:rowOff>0</xdr:rowOff>
    </xdr:from>
    <xdr:to>
      <xdr:col>7</xdr:col>
      <xdr:colOff>323850</xdr:colOff>
      <xdr:row>338</xdr:row>
      <xdr:rowOff>0</xdr:rowOff>
    </xdr:to>
    <xdr:sp macro="" textlink="">
      <xdr:nvSpPr>
        <xdr:cNvPr id="38" name="Line 1">
          <a:extLst>
            <a:ext uri="{FF2B5EF4-FFF2-40B4-BE49-F238E27FC236}">
              <a16:creationId xmlns:a16="http://schemas.microsoft.com/office/drawing/2014/main" id="{FE96BCC2-3E4D-4F69-97AC-66432C6BC112}"/>
            </a:ext>
          </a:extLst>
        </xdr:cNvPr>
        <xdr:cNvSpPr>
          <a:spLocks noChangeShapeType="1"/>
        </xdr:cNvSpPr>
      </xdr:nvSpPr>
      <xdr:spPr bwMode="auto">
        <a:xfrm>
          <a:off x="2295525" y="463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337</xdr:row>
      <xdr:rowOff>0</xdr:rowOff>
    </xdr:from>
    <xdr:to>
      <xdr:col>3</xdr:col>
      <xdr:colOff>323850</xdr:colOff>
      <xdr:row>337</xdr:row>
      <xdr:rowOff>0</xdr:rowOff>
    </xdr:to>
    <xdr:sp macro="" textlink="">
      <xdr:nvSpPr>
        <xdr:cNvPr id="39" name="Line 7">
          <a:extLst>
            <a:ext uri="{FF2B5EF4-FFF2-40B4-BE49-F238E27FC236}">
              <a16:creationId xmlns:a16="http://schemas.microsoft.com/office/drawing/2014/main" id="{C7A2A59C-2ADA-44FE-8631-E30006807CF6}"/>
            </a:ext>
          </a:extLst>
        </xdr:cNvPr>
        <xdr:cNvSpPr>
          <a:spLocks noChangeShapeType="1"/>
        </xdr:cNvSpPr>
      </xdr:nvSpPr>
      <xdr:spPr bwMode="auto">
        <a:xfrm>
          <a:off x="876300"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0" name="Line 7">
          <a:extLst>
            <a:ext uri="{FF2B5EF4-FFF2-40B4-BE49-F238E27FC236}">
              <a16:creationId xmlns:a16="http://schemas.microsoft.com/office/drawing/2014/main" id="{533B94AE-2589-401B-8BB1-C5254756C2F0}"/>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337</xdr:row>
      <xdr:rowOff>0</xdr:rowOff>
    </xdr:from>
    <xdr:to>
      <xdr:col>7</xdr:col>
      <xdr:colOff>323850</xdr:colOff>
      <xdr:row>337</xdr:row>
      <xdr:rowOff>0</xdr:rowOff>
    </xdr:to>
    <xdr:sp macro="" textlink="">
      <xdr:nvSpPr>
        <xdr:cNvPr id="41" name="Line 7">
          <a:extLst>
            <a:ext uri="{FF2B5EF4-FFF2-40B4-BE49-F238E27FC236}">
              <a16:creationId xmlns:a16="http://schemas.microsoft.com/office/drawing/2014/main" id="{D6470885-5098-4EBC-AEA9-695B258F2F7A}"/>
            </a:ext>
          </a:extLst>
        </xdr:cNvPr>
        <xdr:cNvSpPr>
          <a:spLocks noChangeShapeType="1"/>
        </xdr:cNvSpPr>
      </xdr:nvSpPr>
      <xdr:spPr bwMode="auto">
        <a:xfrm>
          <a:off x="2295525" y="46253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2" name="Line 1">
          <a:extLst>
            <a:ext uri="{FF2B5EF4-FFF2-40B4-BE49-F238E27FC236}">
              <a16:creationId xmlns:a16="http://schemas.microsoft.com/office/drawing/2014/main" id="{BDEF265D-E914-4FA1-B1A2-DF82E97B90BE}"/>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3" name="Line 1">
          <a:extLst>
            <a:ext uri="{FF2B5EF4-FFF2-40B4-BE49-F238E27FC236}">
              <a16:creationId xmlns:a16="http://schemas.microsoft.com/office/drawing/2014/main" id="{7D1DD195-57D1-4393-AB92-5508E11B4209}"/>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44" name="Line 1">
          <a:extLst>
            <a:ext uri="{FF2B5EF4-FFF2-40B4-BE49-F238E27FC236}">
              <a16:creationId xmlns:a16="http://schemas.microsoft.com/office/drawing/2014/main" id="{477F80F7-53B9-4230-9EE2-87F4DA7D45B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504</xdr:row>
      <xdr:rowOff>0</xdr:rowOff>
    </xdr:from>
    <xdr:to>
      <xdr:col>35</xdr:col>
      <xdr:colOff>323850</xdr:colOff>
      <xdr:row>504</xdr:row>
      <xdr:rowOff>0</xdr:rowOff>
    </xdr:to>
    <xdr:sp macro="" textlink="">
      <xdr:nvSpPr>
        <xdr:cNvPr id="45" name="Line 1">
          <a:extLst>
            <a:ext uri="{FF2B5EF4-FFF2-40B4-BE49-F238E27FC236}">
              <a16:creationId xmlns:a16="http://schemas.microsoft.com/office/drawing/2014/main" id="{2B8516E9-F29C-4DF7-8F1D-2BF08C380E09}"/>
            </a:ext>
          </a:extLst>
        </xdr:cNvPr>
        <xdr:cNvSpPr>
          <a:spLocks noChangeShapeType="1"/>
        </xdr:cNvSpPr>
      </xdr:nvSpPr>
      <xdr:spPr bwMode="auto">
        <a:xfrm>
          <a:off x="122491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46" name="Line 7">
          <a:extLst>
            <a:ext uri="{FF2B5EF4-FFF2-40B4-BE49-F238E27FC236}">
              <a16:creationId xmlns:a16="http://schemas.microsoft.com/office/drawing/2014/main" id="{750FA260-1A63-4D47-B513-0AD203F8882B}"/>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47" name="Line 1">
          <a:extLst>
            <a:ext uri="{FF2B5EF4-FFF2-40B4-BE49-F238E27FC236}">
              <a16:creationId xmlns:a16="http://schemas.microsoft.com/office/drawing/2014/main" id="{9C39995E-8F31-4AE0-A200-0977683FF4F6}"/>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8" name="Line 1">
          <a:extLst>
            <a:ext uri="{FF2B5EF4-FFF2-40B4-BE49-F238E27FC236}">
              <a16:creationId xmlns:a16="http://schemas.microsoft.com/office/drawing/2014/main" id="{A5A5B1FA-FF5A-4028-86DE-E33E9FBD10D1}"/>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49" name="Line 1">
          <a:extLst>
            <a:ext uri="{FF2B5EF4-FFF2-40B4-BE49-F238E27FC236}">
              <a16:creationId xmlns:a16="http://schemas.microsoft.com/office/drawing/2014/main" id="{FD3DAE71-A9A4-4F8C-84B4-44073FCFE70C}"/>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0" name="Line 1">
          <a:extLst>
            <a:ext uri="{FF2B5EF4-FFF2-40B4-BE49-F238E27FC236}">
              <a16:creationId xmlns:a16="http://schemas.microsoft.com/office/drawing/2014/main" id="{6F6C6402-50F5-4369-BF6B-02F24A8EAA5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1" name="Line 1">
          <a:extLst>
            <a:ext uri="{FF2B5EF4-FFF2-40B4-BE49-F238E27FC236}">
              <a16:creationId xmlns:a16="http://schemas.microsoft.com/office/drawing/2014/main" id="{61003445-B9A4-451D-A095-5BCE2DEBC7B1}"/>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52" name="Line 1">
          <a:extLst>
            <a:ext uri="{FF2B5EF4-FFF2-40B4-BE49-F238E27FC236}">
              <a16:creationId xmlns:a16="http://schemas.microsoft.com/office/drawing/2014/main" id="{494C6AFE-A49E-445B-A14D-7A370819B386}"/>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3" name="Line 1">
          <a:extLst>
            <a:ext uri="{FF2B5EF4-FFF2-40B4-BE49-F238E27FC236}">
              <a16:creationId xmlns:a16="http://schemas.microsoft.com/office/drawing/2014/main" id="{45A1FF9E-B75A-4396-BADA-8B8E6CFD1B8D}"/>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54" name="Line 1">
          <a:extLst>
            <a:ext uri="{FF2B5EF4-FFF2-40B4-BE49-F238E27FC236}">
              <a16:creationId xmlns:a16="http://schemas.microsoft.com/office/drawing/2014/main" id="{1B735262-B250-4C26-B249-A5ACBB52CDBB}"/>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5" name="Line 1">
          <a:extLst>
            <a:ext uri="{FF2B5EF4-FFF2-40B4-BE49-F238E27FC236}">
              <a16:creationId xmlns:a16="http://schemas.microsoft.com/office/drawing/2014/main" id="{4F83DF34-72E9-480D-97A2-0A95444D7464}"/>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56" name="Line 7">
          <a:extLst>
            <a:ext uri="{FF2B5EF4-FFF2-40B4-BE49-F238E27FC236}">
              <a16:creationId xmlns:a16="http://schemas.microsoft.com/office/drawing/2014/main" id="{EBBBEFAC-C1AC-44D7-A5ED-A7D0D3861C17}"/>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7" name="Line 1">
          <a:extLst>
            <a:ext uri="{FF2B5EF4-FFF2-40B4-BE49-F238E27FC236}">
              <a16:creationId xmlns:a16="http://schemas.microsoft.com/office/drawing/2014/main" id="{56DCF104-75F9-44F2-9CB1-AB1B7256E937}"/>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58" name="Line 1">
          <a:extLst>
            <a:ext uri="{FF2B5EF4-FFF2-40B4-BE49-F238E27FC236}">
              <a16:creationId xmlns:a16="http://schemas.microsoft.com/office/drawing/2014/main" id="{254E7560-01F9-4789-9241-1FA589E55A15}"/>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59" name="Line 7">
          <a:extLst>
            <a:ext uri="{FF2B5EF4-FFF2-40B4-BE49-F238E27FC236}">
              <a16:creationId xmlns:a16="http://schemas.microsoft.com/office/drawing/2014/main" id="{E223A64B-7B7D-4BEB-BDAB-7A75FFF89BDF}"/>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0" name="Line 7">
          <a:extLst>
            <a:ext uri="{FF2B5EF4-FFF2-40B4-BE49-F238E27FC236}">
              <a16:creationId xmlns:a16="http://schemas.microsoft.com/office/drawing/2014/main" id="{984ED994-F46D-4270-A784-C96FBF02D9E0}"/>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1" name="Line 7">
          <a:extLst>
            <a:ext uri="{FF2B5EF4-FFF2-40B4-BE49-F238E27FC236}">
              <a16:creationId xmlns:a16="http://schemas.microsoft.com/office/drawing/2014/main" id="{6AD114D4-0D40-4EED-9A17-2672D67AFD5D}"/>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2" name="Line 7">
          <a:extLst>
            <a:ext uri="{FF2B5EF4-FFF2-40B4-BE49-F238E27FC236}">
              <a16:creationId xmlns:a16="http://schemas.microsoft.com/office/drawing/2014/main" id="{3C090A8E-CBAB-4535-AE7B-2A2668946796}"/>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63" name="Line 7">
          <a:extLst>
            <a:ext uri="{FF2B5EF4-FFF2-40B4-BE49-F238E27FC236}">
              <a16:creationId xmlns:a16="http://schemas.microsoft.com/office/drawing/2014/main" id="{48E944C0-6E85-452A-B752-B2918B862649}"/>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4" name="Line 7">
          <a:extLst>
            <a:ext uri="{FF2B5EF4-FFF2-40B4-BE49-F238E27FC236}">
              <a16:creationId xmlns:a16="http://schemas.microsoft.com/office/drawing/2014/main" id="{7D506CAE-1CB9-4333-A544-12D8F8B361F0}"/>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65" name="Line 7">
          <a:extLst>
            <a:ext uri="{FF2B5EF4-FFF2-40B4-BE49-F238E27FC236}">
              <a16:creationId xmlns:a16="http://schemas.microsoft.com/office/drawing/2014/main" id="{8D57F9C5-FA10-4D84-9188-E0372482EE22}"/>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6" name="Line 7">
          <a:extLst>
            <a:ext uri="{FF2B5EF4-FFF2-40B4-BE49-F238E27FC236}">
              <a16:creationId xmlns:a16="http://schemas.microsoft.com/office/drawing/2014/main" id="{34A3FD92-CB96-4E02-98EA-8E2E5D344DB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7" name="Line 7">
          <a:extLst>
            <a:ext uri="{FF2B5EF4-FFF2-40B4-BE49-F238E27FC236}">
              <a16:creationId xmlns:a16="http://schemas.microsoft.com/office/drawing/2014/main" id="{1CA12D6C-75CE-4BDF-9C31-D6D7904F9BF9}"/>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8" name="Line 7">
          <a:extLst>
            <a:ext uri="{FF2B5EF4-FFF2-40B4-BE49-F238E27FC236}">
              <a16:creationId xmlns:a16="http://schemas.microsoft.com/office/drawing/2014/main" id="{EC6CF358-8D8C-4BA9-96E1-B522F63FC34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69" name="Line 7">
          <a:extLst>
            <a:ext uri="{FF2B5EF4-FFF2-40B4-BE49-F238E27FC236}">
              <a16:creationId xmlns:a16="http://schemas.microsoft.com/office/drawing/2014/main" id="{3778A4D6-358F-4FFD-831F-3D70D6E4348C}"/>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70" name="Line 7">
          <a:extLst>
            <a:ext uri="{FF2B5EF4-FFF2-40B4-BE49-F238E27FC236}">
              <a16:creationId xmlns:a16="http://schemas.microsoft.com/office/drawing/2014/main" id="{81A7B327-E438-42BC-B42C-1AC5F2375D30}"/>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1" name="Line 7">
          <a:extLst>
            <a:ext uri="{FF2B5EF4-FFF2-40B4-BE49-F238E27FC236}">
              <a16:creationId xmlns:a16="http://schemas.microsoft.com/office/drawing/2014/main" id="{B457ACA3-9B25-40D2-9F96-98B57D21823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2" name="Line 7">
          <a:extLst>
            <a:ext uri="{FF2B5EF4-FFF2-40B4-BE49-F238E27FC236}">
              <a16:creationId xmlns:a16="http://schemas.microsoft.com/office/drawing/2014/main" id="{A50F071E-F639-4471-9D03-BB29458DC1E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3" name="Line 7">
          <a:extLst>
            <a:ext uri="{FF2B5EF4-FFF2-40B4-BE49-F238E27FC236}">
              <a16:creationId xmlns:a16="http://schemas.microsoft.com/office/drawing/2014/main" id="{69F3446B-5F20-4ADB-AFA0-EF9249A05C7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4" name="Line 7">
          <a:extLst>
            <a:ext uri="{FF2B5EF4-FFF2-40B4-BE49-F238E27FC236}">
              <a16:creationId xmlns:a16="http://schemas.microsoft.com/office/drawing/2014/main" id="{B5D76F0A-5C05-4961-9853-576F8AC037E4}"/>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5" name="Line 7">
          <a:extLst>
            <a:ext uri="{FF2B5EF4-FFF2-40B4-BE49-F238E27FC236}">
              <a16:creationId xmlns:a16="http://schemas.microsoft.com/office/drawing/2014/main" id="{E88FD118-6E4A-4D2C-8BB4-4F2F9D61A1B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6" name="Line 7">
          <a:extLst>
            <a:ext uri="{FF2B5EF4-FFF2-40B4-BE49-F238E27FC236}">
              <a16:creationId xmlns:a16="http://schemas.microsoft.com/office/drawing/2014/main" id="{A132B12E-1158-47F1-8527-27457A8D449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77" name="Line 7">
          <a:extLst>
            <a:ext uri="{FF2B5EF4-FFF2-40B4-BE49-F238E27FC236}">
              <a16:creationId xmlns:a16="http://schemas.microsoft.com/office/drawing/2014/main" id="{50AE7C39-B29B-406A-B352-B0C02D8451B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8" name="Line 7">
          <a:extLst>
            <a:ext uri="{FF2B5EF4-FFF2-40B4-BE49-F238E27FC236}">
              <a16:creationId xmlns:a16="http://schemas.microsoft.com/office/drawing/2014/main" id="{8D3206E5-51C3-4C5F-967C-A2D9041498F3}"/>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79" name="Line 7">
          <a:extLst>
            <a:ext uri="{FF2B5EF4-FFF2-40B4-BE49-F238E27FC236}">
              <a16:creationId xmlns:a16="http://schemas.microsoft.com/office/drawing/2014/main" id="{612FA106-3623-46C7-94F7-665F43FD74EE}"/>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0" name="Line 7">
          <a:extLst>
            <a:ext uri="{FF2B5EF4-FFF2-40B4-BE49-F238E27FC236}">
              <a16:creationId xmlns:a16="http://schemas.microsoft.com/office/drawing/2014/main" id="{E6CB0998-1DF8-4515-9E32-2616DB0E73F5}"/>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1" name="Line 7">
          <a:extLst>
            <a:ext uri="{FF2B5EF4-FFF2-40B4-BE49-F238E27FC236}">
              <a16:creationId xmlns:a16="http://schemas.microsoft.com/office/drawing/2014/main" id="{E550223A-5C8B-4591-966D-5F8ECFC621BD}"/>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82" name="Line 7">
          <a:extLst>
            <a:ext uri="{FF2B5EF4-FFF2-40B4-BE49-F238E27FC236}">
              <a16:creationId xmlns:a16="http://schemas.microsoft.com/office/drawing/2014/main" id="{8EFF3C82-CB4F-43CF-87E2-E9774042D68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3" name="Line 7">
          <a:extLst>
            <a:ext uri="{FF2B5EF4-FFF2-40B4-BE49-F238E27FC236}">
              <a16:creationId xmlns:a16="http://schemas.microsoft.com/office/drawing/2014/main" id="{973C66DC-9E5B-4E0D-AD5E-498762D92200}"/>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84" name="Line 7">
          <a:extLst>
            <a:ext uri="{FF2B5EF4-FFF2-40B4-BE49-F238E27FC236}">
              <a16:creationId xmlns:a16="http://schemas.microsoft.com/office/drawing/2014/main" id="{6086C75E-C104-4A12-A710-A74D6A27B714}"/>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5" name="Line 7">
          <a:extLst>
            <a:ext uri="{FF2B5EF4-FFF2-40B4-BE49-F238E27FC236}">
              <a16:creationId xmlns:a16="http://schemas.microsoft.com/office/drawing/2014/main" id="{590C012E-A59B-4DB6-AC4D-9D5F44484EA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6" name="Line 7">
          <a:extLst>
            <a:ext uri="{FF2B5EF4-FFF2-40B4-BE49-F238E27FC236}">
              <a16:creationId xmlns:a16="http://schemas.microsoft.com/office/drawing/2014/main" id="{2CA96EE0-0308-42B6-827D-6AB80EEA59F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7" name="Line 7">
          <a:extLst>
            <a:ext uri="{FF2B5EF4-FFF2-40B4-BE49-F238E27FC236}">
              <a16:creationId xmlns:a16="http://schemas.microsoft.com/office/drawing/2014/main" id="{FD2F0EAE-12B7-4737-9464-019FCFC93F38}"/>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8" name="Line 7">
          <a:extLst>
            <a:ext uri="{FF2B5EF4-FFF2-40B4-BE49-F238E27FC236}">
              <a16:creationId xmlns:a16="http://schemas.microsoft.com/office/drawing/2014/main" id="{5A267EE1-837A-44C8-9335-855E85927AA3}"/>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89" name="Line 7">
          <a:extLst>
            <a:ext uri="{FF2B5EF4-FFF2-40B4-BE49-F238E27FC236}">
              <a16:creationId xmlns:a16="http://schemas.microsoft.com/office/drawing/2014/main" id="{C6C86D06-E0EB-471E-BA47-9A9ACADA8CB6}"/>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0" name="Line 7">
          <a:extLst>
            <a:ext uri="{FF2B5EF4-FFF2-40B4-BE49-F238E27FC236}">
              <a16:creationId xmlns:a16="http://schemas.microsoft.com/office/drawing/2014/main" id="{C5323E48-4210-4192-9522-05BCB84DDDF4}"/>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1" name="Line 7">
          <a:extLst>
            <a:ext uri="{FF2B5EF4-FFF2-40B4-BE49-F238E27FC236}">
              <a16:creationId xmlns:a16="http://schemas.microsoft.com/office/drawing/2014/main" id="{D5E7934F-4B4F-4FE7-BA76-FCB850D7127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92" name="Line 7">
          <a:extLst>
            <a:ext uri="{FF2B5EF4-FFF2-40B4-BE49-F238E27FC236}">
              <a16:creationId xmlns:a16="http://schemas.microsoft.com/office/drawing/2014/main" id="{CCB13CAA-F93B-48E5-AF0C-A31C20021C8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3" name="Line 7">
          <a:extLst>
            <a:ext uri="{FF2B5EF4-FFF2-40B4-BE49-F238E27FC236}">
              <a16:creationId xmlns:a16="http://schemas.microsoft.com/office/drawing/2014/main" id="{E8A81557-36BD-4A8F-9B13-83AB3167DEB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4" name="Line 7">
          <a:extLst>
            <a:ext uri="{FF2B5EF4-FFF2-40B4-BE49-F238E27FC236}">
              <a16:creationId xmlns:a16="http://schemas.microsoft.com/office/drawing/2014/main" id="{A52B084C-CAA8-4546-A418-165971F58B6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5" name="Line 7">
          <a:extLst>
            <a:ext uri="{FF2B5EF4-FFF2-40B4-BE49-F238E27FC236}">
              <a16:creationId xmlns:a16="http://schemas.microsoft.com/office/drawing/2014/main" id="{42D95820-0504-43BA-BC13-C18E6C47926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96" name="Line 7">
          <a:extLst>
            <a:ext uri="{FF2B5EF4-FFF2-40B4-BE49-F238E27FC236}">
              <a16:creationId xmlns:a16="http://schemas.microsoft.com/office/drawing/2014/main" id="{323C4E4B-9386-4935-A352-2AE6AC82F37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7" name="Line 7">
          <a:extLst>
            <a:ext uri="{FF2B5EF4-FFF2-40B4-BE49-F238E27FC236}">
              <a16:creationId xmlns:a16="http://schemas.microsoft.com/office/drawing/2014/main" id="{15413FB2-08D3-4B94-8017-6E7FF6A78E7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98" name="Line 7">
          <a:extLst>
            <a:ext uri="{FF2B5EF4-FFF2-40B4-BE49-F238E27FC236}">
              <a16:creationId xmlns:a16="http://schemas.microsoft.com/office/drawing/2014/main" id="{E0B83AD9-5EA2-498E-ABEE-55FD9F034E4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99" name="Line 7">
          <a:extLst>
            <a:ext uri="{FF2B5EF4-FFF2-40B4-BE49-F238E27FC236}">
              <a16:creationId xmlns:a16="http://schemas.microsoft.com/office/drawing/2014/main" id="{0E866D14-E5D4-415A-BBA5-653086C202A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100" name="Line 7">
          <a:extLst>
            <a:ext uri="{FF2B5EF4-FFF2-40B4-BE49-F238E27FC236}">
              <a16:creationId xmlns:a16="http://schemas.microsoft.com/office/drawing/2014/main" id="{3E647471-8790-4A89-ACE0-A16F96FCFF1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1" name="Line 7">
          <a:extLst>
            <a:ext uri="{FF2B5EF4-FFF2-40B4-BE49-F238E27FC236}">
              <a16:creationId xmlns:a16="http://schemas.microsoft.com/office/drawing/2014/main" id="{993F589B-5664-4943-BD9C-650D97B91926}"/>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102" name="Line 7">
          <a:extLst>
            <a:ext uri="{FF2B5EF4-FFF2-40B4-BE49-F238E27FC236}">
              <a16:creationId xmlns:a16="http://schemas.microsoft.com/office/drawing/2014/main" id="{0D6E9B2D-1B2F-438C-98D8-273419E2249A}"/>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3" name="Line 7">
          <a:extLst>
            <a:ext uri="{FF2B5EF4-FFF2-40B4-BE49-F238E27FC236}">
              <a16:creationId xmlns:a16="http://schemas.microsoft.com/office/drawing/2014/main" id="{F2759D9D-681C-4720-ADE1-941D62ED8BA1}"/>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4" name="Line 7">
          <a:extLst>
            <a:ext uri="{FF2B5EF4-FFF2-40B4-BE49-F238E27FC236}">
              <a16:creationId xmlns:a16="http://schemas.microsoft.com/office/drawing/2014/main" id="{96930619-C8AB-4672-AB42-C655C49D3845}"/>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5" name="Line 7">
          <a:extLst>
            <a:ext uri="{FF2B5EF4-FFF2-40B4-BE49-F238E27FC236}">
              <a16:creationId xmlns:a16="http://schemas.microsoft.com/office/drawing/2014/main" id="{DB397828-5F01-40F3-A50D-0409C22CB8A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6" name="Line 7">
          <a:extLst>
            <a:ext uri="{FF2B5EF4-FFF2-40B4-BE49-F238E27FC236}">
              <a16:creationId xmlns:a16="http://schemas.microsoft.com/office/drawing/2014/main" id="{DC9394F5-EAAD-4D05-B1F1-64E2ED4D467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107" name="Line 7">
          <a:extLst>
            <a:ext uri="{FF2B5EF4-FFF2-40B4-BE49-F238E27FC236}">
              <a16:creationId xmlns:a16="http://schemas.microsoft.com/office/drawing/2014/main" id="{5006621D-1739-4DCC-A80B-181FD359BC5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8" name="Line 7">
          <a:extLst>
            <a:ext uri="{FF2B5EF4-FFF2-40B4-BE49-F238E27FC236}">
              <a16:creationId xmlns:a16="http://schemas.microsoft.com/office/drawing/2014/main" id="{F82631CA-00C4-468B-B3BC-29E5791BC821}"/>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109" name="Line 7">
          <a:extLst>
            <a:ext uri="{FF2B5EF4-FFF2-40B4-BE49-F238E27FC236}">
              <a16:creationId xmlns:a16="http://schemas.microsoft.com/office/drawing/2014/main" id="{E7F63F96-8EEB-475B-94E1-BA1BEC150C0C}"/>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0" name="Line 7">
          <a:extLst>
            <a:ext uri="{FF2B5EF4-FFF2-40B4-BE49-F238E27FC236}">
              <a16:creationId xmlns:a16="http://schemas.microsoft.com/office/drawing/2014/main" id="{4D6886A1-B2E3-4F21-B394-DACD32D356F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1" name="Line 7">
          <a:extLst>
            <a:ext uri="{FF2B5EF4-FFF2-40B4-BE49-F238E27FC236}">
              <a16:creationId xmlns:a16="http://schemas.microsoft.com/office/drawing/2014/main" id="{081C2E7D-ACD3-4773-95E7-F3AD3BEA3DD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2" name="Line 7">
          <a:extLst>
            <a:ext uri="{FF2B5EF4-FFF2-40B4-BE49-F238E27FC236}">
              <a16:creationId xmlns:a16="http://schemas.microsoft.com/office/drawing/2014/main" id="{2278461F-4E64-4011-AE9F-D717C49698B0}"/>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3" name="Line 7">
          <a:extLst>
            <a:ext uri="{FF2B5EF4-FFF2-40B4-BE49-F238E27FC236}">
              <a16:creationId xmlns:a16="http://schemas.microsoft.com/office/drawing/2014/main" id="{48D94244-6D37-4E36-B301-79EF2E54725A}"/>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4" name="Line 7">
          <a:extLst>
            <a:ext uri="{FF2B5EF4-FFF2-40B4-BE49-F238E27FC236}">
              <a16:creationId xmlns:a16="http://schemas.microsoft.com/office/drawing/2014/main" id="{A1259A4F-C02F-485C-880B-03E7E2DE2560}"/>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5" name="Line 7">
          <a:extLst>
            <a:ext uri="{FF2B5EF4-FFF2-40B4-BE49-F238E27FC236}">
              <a16:creationId xmlns:a16="http://schemas.microsoft.com/office/drawing/2014/main" id="{6D97DDB7-5403-474D-AE74-DC978D134BF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6" name="Line 7">
          <a:extLst>
            <a:ext uri="{FF2B5EF4-FFF2-40B4-BE49-F238E27FC236}">
              <a16:creationId xmlns:a16="http://schemas.microsoft.com/office/drawing/2014/main" id="{2E9B7C1D-71E3-474F-A35F-E73ADADCF9C8}"/>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7" name="Line 7">
          <a:extLst>
            <a:ext uri="{FF2B5EF4-FFF2-40B4-BE49-F238E27FC236}">
              <a16:creationId xmlns:a16="http://schemas.microsoft.com/office/drawing/2014/main" id="{EB6A287B-A484-4731-ACFF-F6924BE668C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118" name="Line 7">
          <a:extLst>
            <a:ext uri="{FF2B5EF4-FFF2-40B4-BE49-F238E27FC236}">
              <a16:creationId xmlns:a16="http://schemas.microsoft.com/office/drawing/2014/main" id="{2D37E0AD-C9E7-4F63-96DA-87B01054D51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19" name="Line 7">
          <a:extLst>
            <a:ext uri="{FF2B5EF4-FFF2-40B4-BE49-F238E27FC236}">
              <a16:creationId xmlns:a16="http://schemas.microsoft.com/office/drawing/2014/main" id="{92BCCE25-8851-423B-A860-11C5F2BE22C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0" name="Line 7">
          <a:extLst>
            <a:ext uri="{FF2B5EF4-FFF2-40B4-BE49-F238E27FC236}">
              <a16:creationId xmlns:a16="http://schemas.microsoft.com/office/drawing/2014/main" id="{3334359B-ABE2-4135-A6D8-A11C5B074B8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1" name="Line 7">
          <a:extLst>
            <a:ext uri="{FF2B5EF4-FFF2-40B4-BE49-F238E27FC236}">
              <a16:creationId xmlns:a16="http://schemas.microsoft.com/office/drawing/2014/main" id="{D5B4BE20-6945-4118-8FD0-B449A888EF9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2" name="Line 7">
          <a:extLst>
            <a:ext uri="{FF2B5EF4-FFF2-40B4-BE49-F238E27FC236}">
              <a16:creationId xmlns:a16="http://schemas.microsoft.com/office/drawing/2014/main" id="{A4024FD0-8561-4C00-BF1F-72B116FC2D1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3" name="Line 7">
          <a:extLst>
            <a:ext uri="{FF2B5EF4-FFF2-40B4-BE49-F238E27FC236}">
              <a16:creationId xmlns:a16="http://schemas.microsoft.com/office/drawing/2014/main" id="{8C9DA215-D560-4DC6-8D89-19E7E4FA115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4" name="Line 7">
          <a:extLst>
            <a:ext uri="{FF2B5EF4-FFF2-40B4-BE49-F238E27FC236}">
              <a16:creationId xmlns:a16="http://schemas.microsoft.com/office/drawing/2014/main" id="{626D6AA7-CFD8-48F6-A99E-4934246B1C7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5" name="Line 7">
          <a:extLst>
            <a:ext uri="{FF2B5EF4-FFF2-40B4-BE49-F238E27FC236}">
              <a16:creationId xmlns:a16="http://schemas.microsoft.com/office/drawing/2014/main" id="{AD8C77E6-88D2-49C3-8016-84B2F4847D2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6" name="Line 7">
          <a:extLst>
            <a:ext uri="{FF2B5EF4-FFF2-40B4-BE49-F238E27FC236}">
              <a16:creationId xmlns:a16="http://schemas.microsoft.com/office/drawing/2014/main" id="{F724C555-62DE-4DF2-948B-FA4D137BB32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7" name="Line 7">
          <a:extLst>
            <a:ext uri="{FF2B5EF4-FFF2-40B4-BE49-F238E27FC236}">
              <a16:creationId xmlns:a16="http://schemas.microsoft.com/office/drawing/2014/main" id="{86FD5DEC-F131-4006-943D-10F725A0458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8" name="Line 7">
          <a:extLst>
            <a:ext uri="{FF2B5EF4-FFF2-40B4-BE49-F238E27FC236}">
              <a16:creationId xmlns:a16="http://schemas.microsoft.com/office/drawing/2014/main" id="{0BACFE84-42A7-4805-9BB7-5BF41B600CB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29" name="Line 7">
          <a:extLst>
            <a:ext uri="{FF2B5EF4-FFF2-40B4-BE49-F238E27FC236}">
              <a16:creationId xmlns:a16="http://schemas.microsoft.com/office/drawing/2014/main" id="{4BE2669D-8C2B-4F7F-ABDE-C3AC6BA3DE8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0" name="Line 7">
          <a:extLst>
            <a:ext uri="{FF2B5EF4-FFF2-40B4-BE49-F238E27FC236}">
              <a16:creationId xmlns:a16="http://schemas.microsoft.com/office/drawing/2014/main" id="{E2058DC2-1E22-4179-8D9C-52275424082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1" name="Line 7">
          <a:extLst>
            <a:ext uri="{FF2B5EF4-FFF2-40B4-BE49-F238E27FC236}">
              <a16:creationId xmlns:a16="http://schemas.microsoft.com/office/drawing/2014/main" id="{6040FB0F-D194-43E9-BA11-ECED14D4A0B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2" name="Line 7">
          <a:extLst>
            <a:ext uri="{FF2B5EF4-FFF2-40B4-BE49-F238E27FC236}">
              <a16:creationId xmlns:a16="http://schemas.microsoft.com/office/drawing/2014/main" id="{1EE0B576-3822-4314-A7E7-D10225866DF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3" name="Line 7">
          <a:extLst>
            <a:ext uri="{FF2B5EF4-FFF2-40B4-BE49-F238E27FC236}">
              <a16:creationId xmlns:a16="http://schemas.microsoft.com/office/drawing/2014/main" id="{0397573A-4046-4836-BDD3-5ACD1992EDE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4" name="Line 7">
          <a:extLst>
            <a:ext uri="{FF2B5EF4-FFF2-40B4-BE49-F238E27FC236}">
              <a16:creationId xmlns:a16="http://schemas.microsoft.com/office/drawing/2014/main" id="{5755DA1B-14E1-4836-8DFE-179A48C8389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5" name="Line 7">
          <a:extLst>
            <a:ext uri="{FF2B5EF4-FFF2-40B4-BE49-F238E27FC236}">
              <a16:creationId xmlns:a16="http://schemas.microsoft.com/office/drawing/2014/main" id="{5AAB53E8-1482-46F6-B0A9-8B7977EA03C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6" name="Line 7">
          <a:extLst>
            <a:ext uri="{FF2B5EF4-FFF2-40B4-BE49-F238E27FC236}">
              <a16:creationId xmlns:a16="http://schemas.microsoft.com/office/drawing/2014/main" id="{98441C62-9AA6-436A-9D4A-5F1A33399B40}"/>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7" name="Line 7">
          <a:extLst>
            <a:ext uri="{FF2B5EF4-FFF2-40B4-BE49-F238E27FC236}">
              <a16:creationId xmlns:a16="http://schemas.microsoft.com/office/drawing/2014/main" id="{2F74EE7A-8300-4D3D-89B6-3FCD6D8EA68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8" name="Line 7">
          <a:extLst>
            <a:ext uri="{FF2B5EF4-FFF2-40B4-BE49-F238E27FC236}">
              <a16:creationId xmlns:a16="http://schemas.microsoft.com/office/drawing/2014/main" id="{3DD2BEFC-6E76-4E3D-A23A-999333627E2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139" name="Line 7">
          <a:extLst>
            <a:ext uri="{FF2B5EF4-FFF2-40B4-BE49-F238E27FC236}">
              <a16:creationId xmlns:a16="http://schemas.microsoft.com/office/drawing/2014/main" id="{72FB78F8-DC6A-4938-AD45-78F7B4CBB7E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0" name="Line 7">
          <a:extLst>
            <a:ext uri="{FF2B5EF4-FFF2-40B4-BE49-F238E27FC236}">
              <a16:creationId xmlns:a16="http://schemas.microsoft.com/office/drawing/2014/main" id="{BD1005F2-F6AF-429D-A084-D5A8773F6D5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1" name="Line 7">
          <a:extLst>
            <a:ext uri="{FF2B5EF4-FFF2-40B4-BE49-F238E27FC236}">
              <a16:creationId xmlns:a16="http://schemas.microsoft.com/office/drawing/2014/main" id="{093A9B22-C1DD-40FD-BB23-6CF9882A901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2" name="Line 7">
          <a:extLst>
            <a:ext uri="{FF2B5EF4-FFF2-40B4-BE49-F238E27FC236}">
              <a16:creationId xmlns:a16="http://schemas.microsoft.com/office/drawing/2014/main" id="{D975396F-D760-4F4D-A2D0-DA24D97E943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3" name="Line 7">
          <a:extLst>
            <a:ext uri="{FF2B5EF4-FFF2-40B4-BE49-F238E27FC236}">
              <a16:creationId xmlns:a16="http://schemas.microsoft.com/office/drawing/2014/main" id="{845A87EA-66A1-44D4-B0E0-D8C4A9A3A62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4" name="Line 7">
          <a:extLst>
            <a:ext uri="{FF2B5EF4-FFF2-40B4-BE49-F238E27FC236}">
              <a16:creationId xmlns:a16="http://schemas.microsoft.com/office/drawing/2014/main" id="{005DE765-EE54-4CC5-A480-C2FD1DE46BB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5" name="Line 7">
          <a:extLst>
            <a:ext uri="{FF2B5EF4-FFF2-40B4-BE49-F238E27FC236}">
              <a16:creationId xmlns:a16="http://schemas.microsoft.com/office/drawing/2014/main" id="{751424AE-6C4F-4DAD-AE13-4D9D2292A3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6" name="Line 7">
          <a:extLst>
            <a:ext uri="{FF2B5EF4-FFF2-40B4-BE49-F238E27FC236}">
              <a16:creationId xmlns:a16="http://schemas.microsoft.com/office/drawing/2014/main" id="{DA2EE0BF-208C-44D5-89B5-B81A018F30B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7" name="Line 7">
          <a:extLst>
            <a:ext uri="{FF2B5EF4-FFF2-40B4-BE49-F238E27FC236}">
              <a16:creationId xmlns:a16="http://schemas.microsoft.com/office/drawing/2014/main" id="{4B219108-4003-4B2D-BEB8-ECF465E9B5A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8" name="Line 7">
          <a:extLst>
            <a:ext uri="{FF2B5EF4-FFF2-40B4-BE49-F238E27FC236}">
              <a16:creationId xmlns:a16="http://schemas.microsoft.com/office/drawing/2014/main" id="{D5C5AE65-5259-4391-8B8A-E3E6B042B1E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49" name="Line 7">
          <a:extLst>
            <a:ext uri="{FF2B5EF4-FFF2-40B4-BE49-F238E27FC236}">
              <a16:creationId xmlns:a16="http://schemas.microsoft.com/office/drawing/2014/main" id="{A5672B42-9509-4F14-B8C8-B98BCA2C3E5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0" name="Line 7">
          <a:extLst>
            <a:ext uri="{FF2B5EF4-FFF2-40B4-BE49-F238E27FC236}">
              <a16:creationId xmlns:a16="http://schemas.microsoft.com/office/drawing/2014/main" id="{4D77650D-4FCA-4776-A221-8BFF42438F0C}"/>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1" name="Line 7">
          <a:extLst>
            <a:ext uri="{FF2B5EF4-FFF2-40B4-BE49-F238E27FC236}">
              <a16:creationId xmlns:a16="http://schemas.microsoft.com/office/drawing/2014/main" id="{CFAA2C01-2E71-4FA0-9FA1-3E7CD7C41DE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2" name="Line 7">
          <a:extLst>
            <a:ext uri="{FF2B5EF4-FFF2-40B4-BE49-F238E27FC236}">
              <a16:creationId xmlns:a16="http://schemas.microsoft.com/office/drawing/2014/main" id="{BFC65590-0CF9-47B7-A9DC-082E1338FFFA}"/>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3" name="Line 7">
          <a:extLst>
            <a:ext uri="{FF2B5EF4-FFF2-40B4-BE49-F238E27FC236}">
              <a16:creationId xmlns:a16="http://schemas.microsoft.com/office/drawing/2014/main" id="{096CF0DB-2A94-431A-9CE5-842788F16C3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4" name="Line 7">
          <a:extLst>
            <a:ext uri="{FF2B5EF4-FFF2-40B4-BE49-F238E27FC236}">
              <a16:creationId xmlns:a16="http://schemas.microsoft.com/office/drawing/2014/main" id="{88173647-E351-43F0-BC14-89E31E754E2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5" name="Line 7">
          <a:extLst>
            <a:ext uri="{FF2B5EF4-FFF2-40B4-BE49-F238E27FC236}">
              <a16:creationId xmlns:a16="http://schemas.microsoft.com/office/drawing/2014/main" id="{038B8B66-12DC-447F-A0B6-60F8E2EB7B8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6" name="Line 7">
          <a:extLst>
            <a:ext uri="{FF2B5EF4-FFF2-40B4-BE49-F238E27FC236}">
              <a16:creationId xmlns:a16="http://schemas.microsoft.com/office/drawing/2014/main" id="{CF9DC7F1-0E04-4D6A-BEC2-4F477A8C970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7" name="Line 7">
          <a:extLst>
            <a:ext uri="{FF2B5EF4-FFF2-40B4-BE49-F238E27FC236}">
              <a16:creationId xmlns:a16="http://schemas.microsoft.com/office/drawing/2014/main" id="{D5E221A2-1E08-405E-9F65-5292FDA758C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8" name="Line 7">
          <a:extLst>
            <a:ext uri="{FF2B5EF4-FFF2-40B4-BE49-F238E27FC236}">
              <a16:creationId xmlns:a16="http://schemas.microsoft.com/office/drawing/2014/main" id="{E5375F3F-23BF-438A-A3D4-C108027EDADA}"/>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59" name="Line 7">
          <a:extLst>
            <a:ext uri="{FF2B5EF4-FFF2-40B4-BE49-F238E27FC236}">
              <a16:creationId xmlns:a16="http://schemas.microsoft.com/office/drawing/2014/main" id="{2D6BF248-0139-428F-9BE2-D90A3184D269}"/>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160" name="Line 7">
          <a:extLst>
            <a:ext uri="{FF2B5EF4-FFF2-40B4-BE49-F238E27FC236}">
              <a16:creationId xmlns:a16="http://schemas.microsoft.com/office/drawing/2014/main" id="{DC4AB047-3C9F-4021-9F57-A1C3EEC082C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1" name="Line 7">
          <a:extLst>
            <a:ext uri="{FF2B5EF4-FFF2-40B4-BE49-F238E27FC236}">
              <a16:creationId xmlns:a16="http://schemas.microsoft.com/office/drawing/2014/main" id="{63C7CB25-7F34-4A1D-9CCA-6FA0C116A0B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2" name="Line 7">
          <a:extLst>
            <a:ext uri="{FF2B5EF4-FFF2-40B4-BE49-F238E27FC236}">
              <a16:creationId xmlns:a16="http://schemas.microsoft.com/office/drawing/2014/main" id="{4B9298D9-C0BC-46C2-A812-17D1A14ADBF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3" name="Line 7">
          <a:extLst>
            <a:ext uri="{FF2B5EF4-FFF2-40B4-BE49-F238E27FC236}">
              <a16:creationId xmlns:a16="http://schemas.microsoft.com/office/drawing/2014/main" id="{3454CE14-4443-4DCC-AE84-862AF4D4470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4" name="Line 7">
          <a:extLst>
            <a:ext uri="{FF2B5EF4-FFF2-40B4-BE49-F238E27FC236}">
              <a16:creationId xmlns:a16="http://schemas.microsoft.com/office/drawing/2014/main" id="{A4DDABCE-5C03-4023-9052-40BBE3E09B4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5" name="Line 7">
          <a:extLst>
            <a:ext uri="{FF2B5EF4-FFF2-40B4-BE49-F238E27FC236}">
              <a16:creationId xmlns:a16="http://schemas.microsoft.com/office/drawing/2014/main" id="{DBC6652F-3949-4D20-AE9F-2A3D68FB871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6" name="Line 7">
          <a:extLst>
            <a:ext uri="{FF2B5EF4-FFF2-40B4-BE49-F238E27FC236}">
              <a16:creationId xmlns:a16="http://schemas.microsoft.com/office/drawing/2014/main" id="{961951D7-2F6C-4411-839A-5A1B2C865D4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7" name="Line 7">
          <a:extLst>
            <a:ext uri="{FF2B5EF4-FFF2-40B4-BE49-F238E27FC236}">
              <a16:creationId xmlns:a16="http://schemas.microsoft.com/office/drawing/2014/main" id="{4C20D69F-7EB8-4776-9C3F-33F4ECE2C28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8" name="Line 7">
          <a:extLst>
            <a:ext uri="{FF2B5EF4-FFF2-40B4-BE49-F238E27FC236}">
              <a16:creationId xmlns:a16="http://schemas.microsoft.com/office/drawing/2014/main" id="{B93501D1-F10E-4382-A783-55EDD4EB9EE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69" name="Line 7">
          <a:extLst>
            <a:ext uri="{FF2B5EF4-FFF2-40B4-BE49-F238E27FC236}">
              <a16:creationId xmlns:a16="http://schemas.microsoft.com/office/drawing/2014/main" id="{AF765A58-065D-4048-A51A-A962FBC502E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0" name="Line 7">
          <a:extLst>
            <a:ext uri="{FF2B5EF4-FFF2-40B4-BE49-F238E27FC236}">
              <a16:creationId xmlns:a16="http://schemas.microsoft.com/office/drawing/2014/main" id="{8D122571-C3C3-4D86-BF3F-8D0DC8A8DEB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1" name="Line 7">
          <a:extLst>
            <a:ext uri="{FF2B5EF4-FFF2-40B4-BE49-F238E27FC236}">
              <a16:creationId xmlns:a16="http://schemas.microsoft.com/office/drawing/2014/main" id="{636AD97F-F1C2-4D77-AE9F-5A7F4832B9B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2" name="Line 7">
          <a:extLst>
            <a:ext uri="{FF2B5EF4-FFF2-40B4-BE49-F238E27FC236}">
              <a16:creationId xmlns:a16="http://schemas.microsoft.com/office/drawing/2014/main" id="{513C0874-9630-4682-A871-01247EB4C51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3" name="Line 7">
          <a:extLst>
            <a:ext uri="{FF2B5EF4-FFF2-40B4-BE49-F238E27FC236}">
              <a16:creationId xmlns:a16="http://schemas.microsoft.com/office/drawing/2014/main" id="{7B1BBE50-05A5-4EA5-9E0D-973CBBFC920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4" name="Line 7">
          <a:extLst>
            <a:ext uri="{FF2B5EF4-FFF2-40B4-BE49-F238E27FC236}">
              <a16:creationId xmlns:a16="http://schemas.microsoft.com/office/drawing/2014/main" id="{94A339BC-866C-4D36-8103-C1BF434E7C7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5" name="Line 7">
          <a:extLst>
            <a:ext uri="{FF2B5EF4-FFF2-40B4-BE49-F238E27FC236}">
              <a16:creationId xmlns:a16="http://schemas.microsoft.com/office/drawing/2014/main" id="{B62E0417-D60F-478B-9A17-61E8BCA958B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6" name="Line 7">
          <a:extLst>
            <a:ext uri="{FF2B5EF4-FFF2-40B4-BE49-F238E27FC236}">
              <a16:creationId xmlns:a16="http://schemas.microsoft.com/office/drawing/2014/main" id="{C9D26EF2-43A1-47BD-B184-5D8B684EFBE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7" name="Line 7">
          <a:extLst>
            <a:ext uri="{FF2B5EF4-FFF2-40B4-BE49-F238E27FC236}">
              <a16:creationId xmlns:a16="http://schemas.microsoft.com/office/drawing/2014/main" id="{241117DC-68EC-4A5A-832D-0380FA67406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8" name="Line 7">
          <a:extLst>
            <a:ext uri="{FF2B5EF4-FFF2-40B4-BE49-F238E27FC236}">
              <a16:creationId xmlns:a16="http://schemas.microsoft.com/office/drawing/2014/main" id="{AE337DA2-DE27-4FD8-84BE-FF0A8AC4E38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79" name="Line 7">
          <a:extLst>
            <a:ext uri="{FF2B5EF4-FFF2-40B4-BE49-F238E27FC236}">
              <a16:creationId xmlns:a16="http://schemas.microsoft.com/office/drawing/2014/main" id="{F8A67BC7-9DD9-45D4-B920-ECFBCAB888A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0" name="Line 7">
          <a:extLst>
            <a:ext uri="{FF2B5EF4-FFF2-40B4-BE49-F238E27FC236}">
              <a16:creationId xmlns:a16="http://schemas.microsoft.com/office/drawing/2014/main" id="{4871CCE2-96E3-4D31-B87B-38C8F37E2F0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181" name="Line 7">
          <a:extLst>
            <a:ext uri="{FF2B5EF4-FFF2-40B4-BE49-F238E27FC236}">
              <a16:creationId xmlns:a16="http://schemas.microsoft.com/office/drawing/2014/main" id="{D284B7D3-18F1-4A28-B091-E5FDCB13FA2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2" name="Line 7">
          <a:extLst>
            <a:ext uri="{FF2B5EF4-FFF2-40B4-BE49-F238E27FC236}">
              <a16:creationId xmlns:a16="http://schemas.microsoft.com/office/drawing/2014/main" id="{BF1D62C8-5E33-43E3-9E2E-607CFC6E1CC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3" name="Line 7">
          <a:extLst>
            <a:ext uri="{FF2B5EF4-FFF2-40B4-BE49-F238E27FC236}">
              <a16:creationId xmlns:a16="http://schemas.microsoft.com/office/drawing/2014/main" id="{983EEA3B-049B-4256-A532-6CAA34CB8C2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4" name="Line 7">
          <a:extLst>
            <a:ext uri="{FF2B5EF4-FFF2-40B4-BE49-F238E27FC236}">
              <a16:creationId xmlns:a16="http://schemas.microsoft.com/office/drawing/2014/main" id="{81B84FFC-41F6-4A79-97B9-C8BF8DBBBBF7}"/>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5" name="Line 7">
          <a:extLst>
            <a:ext uri="{FF2B5EF4-FFF2-40B4-BE49-F238E27FC236}">
              <a16:creationId xmlns:a16="http://schemas.microsoft.com/office/drawing/2014/main" id="{154BEE53-1C40-4D49-A5DB-AC395C3CCB5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6" name="Line 7">
          <a:extLst>
            <a:ext uri="{FF2B5EF4-FFF2-40B4-BE49-F238E27FC236}">
              <a16:creationId xmlns:a16="http://schemas.microsoft.com/office/drawing/2014/main" id="{DF425921-16D9-40FD-A9FD-3773DFCFF19A}"/>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7" name="Line 7">
          <a:extLst>
            <a:ext uri="{FF2B5EF4-FFF2-40B4-BE49-F238E27FC236}">
              <a16:creationId xmlns:a16="http://schemas.microsoft.com/office/drawing/2014/main" id="{9A37D671-FEB5-4DB0-A032-C9655C22F9F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8" name="Line 7">
          <a:extLst>
            <a:ext uri="{FF2B5EF4-FFF2-40B4-BE49-F238E27FC236}">
              <a16:creationId xmlns:a16="http://schemas.microsoft.com/office/drawing/2014/main" id="{6E4CDCE6-25AA-4E81-862C-C3955272210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89" name="Line 7">
          <a:extLst>
            <a:ext uri="{FF2B5EF4-FFF2-40B4-BE49-F238E27FC236}">
              <a16:creationId xmlns:a16="http://schemas.microsoft.com/office/drawing/2014/main" id="{882F7531-D5B6-48E9-9081-1A95A8E1200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0" name="Line 7">
          <a:extLst>
            <a:ext uri="{FF2B5EF4-FFF2-40B4-BE49-F238E27FC236}">
              <a16:creationId xmlns:a16="http://schemas.microsoft.com/office/drawing/2014/main" id="{FD5D5DC1-D512-486E-AA4E-40F10F92BC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1" name="Line 7">
          <a:extLst>
            <a:ext uri="{FF2B5EF4-FFF2-40B4-BE49-F238E27FC236}">
              <a16:creationId xmlns:a16="http://schemas.microsoft.com/office/drawing/2014/main" id="{7211630F-4732-4792-93ED-77C5947F317C}"/>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2" name="Line 7">
          <a:extLst>
            <a:ext uri="{FF2B5EF4-FFF2-40B4-BE49-F238E27FC236}">
              <a16:creationId xmlns:a16="http://schemas.microsoft.com/office/drawing/2014/main" id="{6C9C91C7-B975-4D67-99B5-2FBBD22AED9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3" name="Line 7">
          <a:extLst>
            <a:ext uri="{FF2B5EF4-FFF2-40B4-BE49-F238E27FC236}">
              <a16:creationId xmlns:a16="http://schemas.microsoft.com/office/drawing/2014/main" id="{6B7C2F19-85E2-4D6A-85A6-244DF0B653A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4" name="Line 7">
          <a:extLst>
            <a:ext uri="{FF2B5EF4-FFF2-40B4-BE49-F238E27FC236}">
              <a16:creationId xmlns:a16="http://schemas.microsoft.com/office/drawing/2014/main" id="{88D6FE55-7468-4725-8F11-B6CABB71E37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5" name="Line 7">
          <a:extLst>
            <a:ext uri="{FF2B5EF4-FFF2-40B4-BE49-F238E27FC236}">
              <a16:creationId xmlns:a16="http://schemas.microsoft.com/office/drawing/2014/main" id="{FEC41C57-0203-4C5F-9BF5-E53ECBCF0957}"/>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6" name="Line 7">
          <a:extLst>
            <a:ext uri="{FF2B5EF4-FFF2-40B4-BE49-F238E27FC236}">
              <a16:creationId xmlns:a16="http://schemas.microsoft.com/office/drawing/2014/main" id="{E5F538E0-B2DF-43D3-9A92-374091A1D9A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7" name="Line 7">
          <a:extLst>
            <a:ext uri="{FF2B5EF4-FFF2-40B4-BE49-F238E27FC236}">
              <a16:creationId xmlns:a16="http://schemas.microsoft.com/office/drawing/2014/main" id="{5E24C5FE-F589-412D-98C0-987810BCD85E}"/>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8" name="Line 7">
          <a:extLst>
            <a:ext uri="{FF2B5EF4-FFF2-40B4-BE49-F238E27FC236}">
              <a16:creationId xmlns:a16="http://schemas.microsoft.com/office/drawing/2014/main" id="{27C13071-92C6-47E4-B9E1-D63041DDC4C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199" name="Line 7">
          <a:extLst>
            <a:ext uri="{FF2B5EF4-FFF2-40B4-BE49-F238E27FC236}">
              <a16:creationId xmlns:a16="http://schemas.microsoft.com/office/drawing/2014/main" id="{17AD002A-5715-41D0-8C70-B377465DFC5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0" name="Line 7">
          <a:extLst>
            <a:ext uri="{FF2B5EF4-FFF2-40B4-BE49-F238E27FC236}">
              <a16:creationId xmlns:a16="http://schemas.microsoft.com/office/drawing/2014/main" id="{9EB8BB0B-C5F9-4F7F-8019-D89A951CA3E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1" name="Line 7">
          <a:extLst>
            <a:ext uri="{FF2B5EF4-FFF2-40B4-BE49-F238E27FC236}">
              <a16:creationId xmlns:a16="http://schemas.microsoft.com/office/drawing/2014/main" id="{71506130-5500-44B6-9115-8882B5B4BCF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02" name="Line 7">
          <a:extLst>
            <a:ext uri="{FF2B5EF4-FFF2-40B4-BE49-F238E27FC236}">
              <a16:creationId xmlns:a16="http://schemas.microsoft.com/office/drawing/2014/main" id="{F5BBC91F-21F0-457D-BBDD-596E036D34D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3" name="Line 7">
          <a:extLst>
            <a:ext uri="{FF2B5EF4-FFF2-40B4-BE49-F238E27FC236}">
              <a16:creationId xmlns:a16="http://schemas.microsoft.com/office/drawing/2014/main" id="{782DC909-CFF2-4A67-ADCF-E4D0BB47078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204" name="Line 7">
          <a:extLst>
            <a:ext uri="{FF2B5EF4-FFF2-40B4-BE49-F238E27FC236}">
              <a16:creationId xmlns:a16="http://schemas.microsoft.com/office/drawing/2014/main" id="{CE79022A-8D9D-470D-B9BF-D3F604FBF88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5" name="Line 7">
          <a:extLst>
            <a:ext uri="{FF2B5EF4-FFF2-40B4-BE49-F238E27FC236}">
              <a16:creationId xmlns:a16="http://schemas.microsoft.com/office/drawing/2014/main" id="{C6E2CA62-69C3-4A7F-8CDD-A28FB194B85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6" name="Line 7">
          <a:extLst>
            <a:ext uri="{FF2B5EF4-FFF2-40B4-BE49-F238E27FC236}">
              <a16:creationId xmlns:a16="http://schemas.microsoft.com/office/drawing/2014/main" id="{23AC8621-2E87-4667-85B8-7D6FA088A46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7" name="Line 7">
          <a:extLst>
            <a:ext uri="{FF2B5EF4-FFF2-40B4-BE49-F238E27FC236}">
              <a16:creationId xmlns:a16="http://schemas.microsoft.com/office/drawing/2014/main" id="{5D4C2AF3-B7FA-429E-90A3-7A4B300DBDE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8" name="Line 7">
          <a:extLst>
            <a:ext uri="{FF2B5EF4-FFF2-40B4-BE49-F238E27FC236}">
              <a16:creationId xmlns:a16="http://schemas.microsoft.com/office/drawing/2014/main" id="{1E8D541B-54E7-4465-849A-170D47AF6D5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209" name="Line 7">
          <a:extLst>
            <a:ext uri="{FF2B5EF4-FFF2-40B4-BE49-F238E27FC236}">
              <a16:creationId xmlns:a16="http://schemas.microsoft.com/office/drawing/2014/main" id="{BEAD06B9-C530-410D-A1B3-BCA3B63C71F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0" name="Line 7">
          <a:extLst>
            <a:ext uri="{FF2B5EF4-FFF2-40B4-BE49-F238E27FC236}">
              <a16:creationId xmlns:a16="http://schemas.microsoft.com/office/drawing/2014/main" id="{F136B8B4-62D3-4D3B-98F1-DD73641EDB5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1" name="Line 7">
          <a:extLst>
            <a:ext uri="{FF2B5EF4-FFF2-40B4-BE49-F238E27FC236}">
              <a16:creationId xmlns:a16="http://schemas.microsoft.com/office/drawing/2014/main" id="{8EB00399-1B9C-408A-904A-B913B9A8179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2" name="Line 7">
          <a:extLst>
            <a:ext uri="{FF2B5EF4-FFF2-40B4-BE49-F238E27FC236}">
              <a16:creationId xmlns:a16="http://schemas.microsoft.com/office/drawing/2014/main" id="{6DD650DD-0C79-4018-8392-2B33FFB61AF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3" name="Line 7">
          <a:extLst>
            <a:ext uri="{FF2B5EF4-FFF2-40B4-BE49-F238E27FC236}">
              <a16:creationId xmlns:a16="http://schemas.microsoft.com/office/drawing/2014/main" id="{3AC6F0DE-9B19-4597-9019-75DEC13480E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214" name="Line 7">
          <a:extLst>
            <a:ext uri="{FF2B5EF4-FFF2-40B4-BE49-F238E27FC236}">
              <a16:creationId xmlns:a16="http://schemas.microsoft.com/office/drawing/2014/main" id="{5BD271FF-63A5-4942-9DD6-FEE1A6CE1AA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5" name="Line 7">
          <a:extLst>
            <a:ext uri="{FF2B5EF4-FFF2-40B4-BE49-F238E27FC236}">
              <a16:creationId xmlns:a16="http://schemas.microsoft.com/office/drawing/2014/main" id="{46D85997-6F50-410D-AA00-5A7C6133D08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6" name="Line 7">
          <a:extLst>
            <a:ext uri="{FF2B5EF4-FFF2-40B4-BE49-F238E27FC236}">
              <a16:creationId xmlns:a16="http://schemas.microsoft.com/office/drawing/2014/main" id="{0086769E-FDC2-4691-9275-5569188854B4}"/>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7" name="Line 7">
          <a:extLst>
            <a:ext uri="{FF2B5EF4-FFF2-40B4-BE49-F238E27FC236}">
              <a16:creationId xmlns:a16="http://schemas.microsoft.com/office/drawing/2014/main" id="{6926ABAD-C78F-4015-B82A-6244EC95146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8" name="Line 7">
          <a:extLst>
            <a:ext uri="{FF2B5EF4-FFF2-40B4-BE49-F238E27FC236}">
              <a16:creationId xmlns:a16="http://schemas.microsoft.com/office/drawing/2014/main" id="{6C2E2BA8-3F65-4132-9DE7-11074D9C379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19" name="Line 7">
          <a:extLst>
            <a:ext uri="{FF2B5EF4-FFF2-40B4-BE49-F238E27FC236}">
              <a16:creationId xmlns:a16="http://schemas.microsoft.com/office/drawing/2014/main" id="{5146AC4B-389D-455C-B7A5-00A223063F0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0" name="Line 7">
          <a:extLst>
            <a:ext uri="{FF2B5EF4-FFF2-40B4-BE49-F238E27FC236}">
              <a16:creationId xmlns:a16="http://schemas.microsoft.com/office/drawing/2014/main" id="{D7FEF9CF-B7C4-44D2-A899-595BEB03209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1" name="Line 7">
          <a:extLst>
            <a:ext uri="{FF2B5EF4-FFF2-40B4-BE49-F238E27FC236}">
              <a16:creationId xmlns:a16="http://schemas.microsoft.com/office/drawing/2014/main" id="{3287A1A4-0DEC-4C26-8758-79AFFB10541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2" name="Line 7">
          <a:extLst>
            <a:ext uri="{FF2B5EF4-FFF2-40B4-BE49-F238E27FC236}">
              <a16:creationId xmlns:a16="http://schemas.microsoft.com/office/drawing/2014/main" id="{C8F3EA68-7330-4552-A8E5-298275911539}"/>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3" name="Line 7">
          <a:extLst>
            <a:ext uri="{FF2B5EF4-FFF2-40B4-BE49-F238E27FC236}">
              <a16:creationId xmlns:a16="http://schemas.microsoft.com/office/drawing/2014/main" id="{BCF2FB95-972E-43B5-8D95-D6C05E87845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4" name="Line 7">
          <a:extLst>
            <a:ext uri="{FF2B5EF4-FFF2-40B4-BE49-F238E27FC236}">
              <a16:creationId xmlns:a16="http://schemas.microsoft.com/office/drawing/2014/main" id="{02D11BCE-7FA9-4B5F-A94E-27627AB487D8}"/>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5" name="Line 7">
          <a:extLst>
            <a:ext uri="{FF2B5EF4-FFF2-40B4-BE49-F238E27FC236}">
              <a16:creationId xmlns:a16="http://schemas.microsoft.com/office/drawing/2014/main" id="{3703371D-41AB-4276-9DBF-6FD5723BA04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6" name="Line 7">
          <a:extLst>
            <a:ext uri="{FF2B5EF4-FFF2-40B4-BE49-F238E27FC236}">
              <a16:creationId xmlns:a16="http://schemas.microsoft.com/office/drawing/2014/main" id="{CF95021E-03B2-42BB-B2A9-BDABCDB85660}"/>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7" name="Line 7">
          <a:extLst>
            <a:ext uri="{FF2B5EF4-FFF2-40B4-BE49-F238E27FC236}">
              <a16:creationId xmlns:a16="http://schemas.microsoft.com/office/drawing/2014/main" id="{E1786BE8-A2F8-4E1B-9187-240B5F74B7E2}"/>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8" name="Line 7">
          <a:extLst>
            <a:ext uri="{FF2B5EF4-FFF2-40B4-BE49-F238E27FC236}">
              <a16:creationId xmlns:a16="http://schemas.microsoft.com/office/drawing/2014/main" id="{5E0CF306-B361-4A53-804F-292F26FCBE4A}"/>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29" name="Line 7">
          <a:extLst>
            <a:ext uri="{FF2B5EF4-FFF2-40B4-BE49-F238E27FC236}">
              <a16:creationId xmlns:a16="http://schemas.microsoft.com/office/drawing/2014/main" id="{AD708AAA-5C36-4CF6-9122-50B2628EE335}"/>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0" name="Line 7">
          <a:extLst>
            <a:ext uri="{FF2B5EF4-FFF2-40B4-BE49-F238E27FC236}">
              <a16:creationId xmlns:a16="http://schemas.microsoft.com/office/drawing/2014/main" id="{1894B958-769B-4528-B9D2-2B877160C72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1" name="Line 7">
          <a:extLst>
            <a:ext uri="{FF2B5EF4-FFF2-40B4-BE49-F238E27FC236}">
              <a16:creationId xmlns:a16="http://schemas.microsoft.com/office/drawing/2014/main" id="{5130C6FB-3D30-4356-9692-DD2C7CEAC976}"/>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2" name="Line 7">
          <a:extLst>
            <a:ext uri="{FF2B5EF4-FFF2-40B4-BE49-F238E27FC236}">
              <a16:creationId xmlns:a16="http://schemas.microsoft.com/office/drawing/2014/main" id="{37291ABF-0B58-4084-8396-9230E17B3543}"/>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3" name="Line 7">
          <a:extLst>
            <a:ext uri="{FF2B5EF4-FFF2-40B4-BE49-F238E27FC236}">
              <a16:creationId xmlns:a16="http://schemas.microsoft.com/office/drawing/2014/main" id="{2F73EA59-2ECB-445B-BB3E-3141CA99BF0B}"/>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4" name="Line 7">
          <a:extLst>
            <a:ext uri="{FF2B5EF4-FFF2-40B4-BE49-F238E27FC236}">
              <a16:creationId xmlns:a16="http://schemas.microsoft.com/office/drawing/2014/main" id="{95658E41-7351-4366-BDC5-7B5F7A16B65F}"/>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503</xdr:row>
      <xdr:rowOff>0</xdr:rowOff>
    </xdr:from>
    <xdr:to>
      <xdr:col>47</xdr:col>
      <xdr:colOff>323850</xdr:colOff>
      <xdr:row>503</xdr:row>
      <xdr:rowOff>0</xdr:rowOff>
    </xdr:to>
    <xdr:sp macro="" textlink="">
      <xdr:nvSpPr>
        <xdr:cNvPr id="235" name="Line 7">
          <a:extLst>
            <a:ext uri="{FF2B5EF4-FFF2-40B4-BE49-F238E27FC236}">
              <a16:creationId xmlns:a16="http://schemas.microsoft.com/office/drawing/2014/main" id="{7C04628B-7166-46F2-97B3-801316CAA39C}"/>
            </a:ext>
          </a:extLst>
        </xdr:cNvPr>
        <xdr:cNvSpPr>
          <a:spLocks noChangeShapeType="1"/>
        </xdr:cNvSpPr>
      </xdr:nvSpPr>
      <xdr:spPr bwMode="auto">
        <a:xfrm>
          <a:off x="165163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36" name="Line 1">
          <a:extLst>
            <a:ext uri="{FF2B5EF4-FFF2-40B4-BE49-F238E27FC236}">
              <a16:creationId xmlns:a16="http://schemas.microsoft.com/office/drawing/2014/main" id="{FF1D6679-7519-45F0-A381-8410402EA4C1}"/>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37" name="Line 1">
          <a:extLst>
            <a:ext uri="{FF2B5EF4-FFF2-40B4-BE49-F238E27FC236}">
              <a16:creationId xmlns:a16="http://schemas.microsoft.com/office/drawing/2014/main" id="{704EBA0A-0932-43D8-8382-BC7EB1377A43}"/>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38" name="Line 1">
          <a:extLst>
            <a:ext uri="{FF2B5EF4-FFF2-40B4-BE49-F238E27FC236}">
              <a16:creationId xmlns:a16="http://schemas.microsoft.com/office/drawing/2014/main" id="{498AE617-2B85-42FA-A45B-A072840B4A05}"/>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504</xdr:row>
      <xdr:rowOff>0</xdr:rowOff>
    </xdr:from>
    <xdr:to>
      <xdr:col>31</xdr:col>
      <xdr:colOff>323850</xdr:colOff>
      <xdr:row>504</xdr:row>
      <xdr:rowOff>0</xdr:rowOff>
    </xdr:to>
    <xdr:sp macro="" textlink="">
      <xdr:nvSpPr>
        <xdr:cNvPr id="239" name="Line 1">
          <a:extLst>
            <a:ext uri="{FF2B5EF4-FFF2-40B4-BE49-F238E27FC236}">
              <a16:creationId xmlns:a16="http://schemas.microsoft.com/office/drawing/2014/main" id="{131678F8-6A88-4894-A39C-DA8BD67796B6}"/>
            </a:ext>
          </a:extLst>
        </xdr:cNvPr>
        <xdr:cNvSpPr>
          <a:spLocks noChangeShapeType="1"/>
        </xdr:cNvSpPr>
      </xdr:nvSpPr>
      <xdr:spPr bwMode="auto">
        <a:xfrm>
          <a:off x="108299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40" name="Line 7">
          <a:extLst>
            <a:ext uri="{FF2B5EF4-FFF2-40B4-BE49-F238E27FC236}">
              <a16:creationId xmlns:a16="http://schemas.microsoft.com/office/drawing/2014/main" id="{890A8902-CB0F-4E4E-B8B6-1E36FAC02BBC}"/>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1" name="Line 1">
          <a:extLst>
            <a:ext uri="{FF2B5EF4-FFF2-40B4-BE49-F238E27FC236}">
              <a16:creationId xmlns:a16="http://schemas.microsoft.com/office/drawing/2014/main" id="{D86E7192-218E-4046-88F3-CCD2603613CE}"/>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2" name="Line 1">
          <a:extLst>
            <a:ext uri="{FF2B5EF4-FFF2-40B4-BE49-F238E27FC236}">
              <a16:creationId xmlns:a16="http://schemas.microsoft.com/office/drawing/2014/main" id="{27E43E38-1501-495A-B031-112BADF74C8F}"/>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3" name="Line 1">
          <a:extLst>
            <a:ext uri="{FF2B5EF4-FFF2-40B4-BE49-F238E27FC236}">
              <a16:creationId xmlns:a16="http://schemas.microsoft.com/office/drawing/2014/main" id="{22518C77-0247-4BAC-A0A6-27136F8C7E26}"/>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4" name="Line 1">
          <a:extLst>
            <a:ext uri="{FF2B5EF4-FFF2-40B4-BE49-F238E27FC236}">
              <a16:creationId xmlns:a16="http://schemas.microsoft.com/office/drawing/2014/main" id="{F0CBDF16-6A83-4977-9537-6E60C5DF5F37}"/>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5" name="Line 1">
          <a:extLst>
            <a:ext uri="{FF2B5EF4-FFF2-40B4-BE49-F238E27FC236}">
              <a16:creationId xmlns:a16="http://schemas.microsoft.com/office/drawing/2014/main" id="{908016D0-21D0-42F1-83F5-9AF247D8C0AA}"/>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504</xdr:row>
      <xdr:rowOff>0</xdr:rowOff>
    </xdr:from>
    <xdr:to>
      <xdr:col>11</xdr:col>
      <xdr:colOff>323850</xdr:colOff>
      <xdr:row>504</xdr:row>
      <xdr:rowOff>0</xdr:rowOff>
    </xdr:to>
    <xdr:sp macro="" textlink="">
      <xdr:nvSpPr>
        <xdr:cNvPr id="246" name="Line 1">
          <a:extLst>
            <a:ext uri="{FF2B5EF4-FFF2-40B4-BE49-F238E27FC236}">
              <a16:creationId xmlns:a16="http://schemas.microsoft.com/office/drawing/2014/main" id="{AD738AC5-92F0-4416-A1B2-D2ED3BDCA623}"/>
            </a:ext>
          </a:extLst>
        </xdr:cNvPr>
        <xdr:cNvSpPr>
          <a:spLocks noChangeShapeType="1"/>
        </xdr:cNvSpPr>
      </xdr:nvSpPr>
      <xdr:spPr bwMode="auto">
        <a:xfrm>
          <a:off x="371475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7" name="Line 1">
          <a:extLst>
            <a:ext uri="{FF2B5EF4-FFF2-40B4-BE49-F238E27FC236}">
              <a16:creationId xmlns:a16="http://schemas.microsoft.com/office/drawing/2014/main" id="{48747BD1-7F87-4437-8545-FDCC92FEAB26}"/>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504</xdr:row>
      <xdr:rowOff>0</xdr:rowOff>
    </xdr:from>
    <xdr:to>
      <xdr:col>3</xdr:col>
      <xdr:colOff>323850</xdr:colOff>
      <xdr:row>504</xdr:row>
      <xdr:rowOff>0</xdr:rowOff>
    </xdr:to>
    <xdr:sp macro="" textlink="">
      <xdr:nvSpPr>
        <xdr:cNvPr id="248" name="Line 1">
          <a:extLst>
            <a:ext uri="{FF2B5EF4-FFF2-40B4-BE49-F238E27FC236}">
              <a16:creationId xmlns:a16="http://schemas.microsoft.com/office/drawing/2014/main" id="{CAD07D12-6DCE-43FE-9834-F64DEED9DBA7}"/>
            </a:ext>
          </a:extLst>
        </xdr:cNvPr>
        <xdr:cNvSpPr>
          <a:spLocks noChangeShapeType="1"/>
        </xdr:cNvSpPr>
      </xdr:nvSpPr>
      <xdr:spPr bwMode="auto">
        <a:xfrm>
          <a:off x="876300"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49" name="Line 1">
          <a:extLst>
            <a:ext uri="{FF2B5EF4-FFF2-40B4-BE49-F238E27FC236}">
              <a16:creationId xmlns:a16="http://schemas.microsoft.com/office/drawing/2014/main" id="{83EF8334-9B8A-45D9-A62F-95F19D7F6A8A}"/>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0" name="Line 7">
          <a:extLst>
            <a:ext uri="{FF2B5EF4-FFF2-40B4-BE49-F238E27FC236}">
              <a16:creationId xmlns:a16="http://schemas.microsoft.com/office/drawing/2014/main" id="{A921F0F3-B081-4D5A-86A6-AFE07CC861EC}"/>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1" name="Line 1">
          <a:extLst>
            <a:ext uri="{FF2B5EF4-FFF2-40B4-BE49-F238E27FC236}">
              <a16:creationId xmlns:a16="http://schemas.microsoft.com/office/drawing/2014/main" id="{F13CDEE3-AEC9-4670-9D7B-974B28AF94E3}"/>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504</xdr:row>
      <xdr:rowOff>0</xdr:rowOff>
    </xdr:from>
    <xdr:to>
      <xdr:col>7</xdr:col>
      <xdr:colOff>323850</xdr:colOff>
      <xdr:row>504</xdr:row>
      <xdr:rowOff>0</xdr:rowOff>
    </xdr:to>
    <xdr:sp macro="" textlink="">
      <xdr:nvSpPr>
        <xdr:cNvPr id="252" name="Line 1">
          <a:extLst>
            <a:ext uri="{FF2B5EF4-FFF2-40B4-BE49-F238E27FC236}">
              <a16:creationId xmlns:a16="http://schemas.microsoft.com/office/drawing/2014/main" id="{B27C8B13-D517-4224-A286-13065BECD0D8}"/>
            </a:ext>
          </a:extLst>
        </xdr:cNvPr>
        <xdr:cNvSpPr>
          <a:spLocks noChangeShapeType="1"/>
        </xdr:cNvSpPr>
      </xdr:nvSpPr>
      <xdr:spPr bwMode="auto">
        <a:xfrm>
          <a:off x="2295525" y="67960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503</xdr:row>
      <xdr:rowOff>0</xdr:rowOff>
    </xdr:from>
    <xdr:to>
      <xdr:col>3</xdr:col>
      <xdr:colOff>323850</xdr:colOff>
      <xdr:row>503</xdr:row>
      <xdr:rowOff>0</xdr:rowOff>
    </xdr:to>
    <xdr:sp macro="" textlink="">
      <xdr:nvSpPr>
        <xdr:cNvPr id="253" name="Line 7">
          <a:extLst>
            <a:ext uri="{FF2B5EF4-FFF2-40B4-BE49-F238E27FC236}">
              <a16:creationId xmlns:a16="http://schemas.microsoft.com/office/drawing/2014/main" id="{F472A2FC-6D46-4764-BBBC-D31C983690FF}"/>
            </a:ext>
          </a:extLst>
        </xdr:cNvPr>
        <xdr:cNvSpPr>
          <a:spLocks noChangeShapeType="1"/>
        </xdr:cNvSpPr>
      </xdr:nvSpPr>
      <xdr:spPr bwMode="auto">
        <a:xfrm>
          <a:off x="8763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4" name="Line 7">
          <a:extLst>
            <a:ext uri="{FF2B5EF4-FFF2-40B4-BE49-F238E27FC236}">
              <a16:creationId xmlns:a16="http://schemas.microsoft.com/office/drawing/2014/main" id="{7CF08F84-1596-467B-9011-B31C63EE6B01}"/>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5" name="Line 7">
          <a:extLst>
            <a:ext uri="{FF2B5EF4-FFF2-40B4-BE49-F238E27FC236}">
              <a16:creationId xmlns:a16="http://schemas.microsoft.com/office/drawing/2014/main" id="{F10B0AAB-4A1A-4A41-8854-B5BA1B68B058}"/>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6" name="Line 7">
          <a:extLst>
            <a:ext uri="{FF2B5EF4-FFF2-40B4-BE49-F238E27FC236}">
              <a16:creationId xmlns:a16="http://schemas.microsoft.com/office/drawing/2014/main" id="{F6DB2A0B-4BDD-40F0-97C9-F83893AA8BD9}"/>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503</xdr:row>
      <xdr:rowOff>0</xdr:rowOff>
    </xdr:from>
    <xdr:to>
      <xdr:col>7</xdr:col>
      <xdr:colOff>323850</xdr:colOff>
      <xdr:row>503</xdr:row>
      <xdr:rowOff>0</xdr:rowOff>
    </xdr:to>
    <xdr:sp macro="" textlink="">
      <xdr:nvSpPr>
        <xdr:cNvPr id="257" name="Line 7">
          <a:extLst>
            <a:ext uri="{FF2B5EF4-FFF2-40B4-BE49-F238E27FC236}">
              <a16:creationId xmlns:a16="http://schemas.microsoft.com/office/drawing/2014/main" id="{022BBF7F-0CB6-4F53-A2F5-0E5F8AF60051}"/>
            </a:ext>
          </a:extLst>
        </xdr:cNvPr>
        <xdr:cNvSpPr>
          <a:spLocks noChangeShapeType="1"/>
        </xdr:cNvSpPr>
      </xdr:nvSpPr>
      <xdr:spPr bwMode="auto">
        <a:xfrm>
          <a:off x="22955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8" name="Line 7">
          <a:extLst>
            <a:ext uri="{FF2B5EF4-FFF2-40B4-BE49-F238E27FC236}">
              <a16:creationId xmlns:a16="http://schemas.microsoft.com/office/drawing/2014/main" id="{A2730D47-8050-40AF-A660-7F4304B7BBC5}"/>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503</xdr:row>
      <xdr:rowOff>0</xdr:rowOff>
    </xdr:from>
    <xdr:to>
      <xdr:col>11</xdr:col>
      <xdr:colOff>323850</xdr:colOff>
      <xdr:row>503</xdr:row>
      <xdr:rowOff>0</xdr:rowOff>
    </xdr:to>
    <xdr:sp macro="" textlink="">
      <xdr:nvSpPr>
        <xdr:cNvPr id="259" name="Line 7">
          <a:extLst>
            <a:ext uri="{FF2B5EF4-FFF2-40B4-BE49-F238E27FC236}">
              <a16:creationId xmlns:a16="http://schemas.microsoft.com/office/drawing/2014/main" id="{EFCE3C48-7C77-427C-AB89-3755F1C8E8DD}"/>
            </a:ext>
          </a:extLst>
        </xdr:cNvPr>
        <xdr:cNvSpPr>
          <a:spLocks noChangeShapeType="1"/>
        </xdr:cNvSpPr>
      </xdr:nvSpPr>
      <xdr:spPr bwMode="auto">
        <a:xfrm>
          <a:off x="37147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0" name="Line 7">
          <a:extLst>
            <a:ext uri="{FF2B5EF4-FFF2-40B4-BE49-F238E27FC236}">
              <a16:creationId xmlns:a16="http://schemas.microsoft.com/office/drawing/2014/main" id="{2936EECB-F82C-405D-B52D-B5F4225DD43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1" name="Line 7">
          <a:extLst>
            <a:ext uri="{FF2B5EF4-FFF2-40B4-BE49-F238E27FC236}">
              <a16:creationId xmlns:a16="http://schemas.microsoft.com/office/drawing/2014/main" id="{D16E6816-34CC-4258-AC46-F7E2083C897A}"/>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2" name="Line 7">
          <a:extLst>
            <a:ext uri="{FF2B5EF4-FFF2-40B4-BE49-F238E27FC236}">
              <a16:creationId xmlns:a16="http://schemas.microsoft.com/office/drawing/2014/main" id="{57FEDBEF-E378-4877-9090-F787413AA2B6}"/>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3" name="Line 7">
          <a:extLst>
            <a:ext uri="{FF2B5EF4-FFF2-40B4-BE49-F238E27FC236}">
              <a16:creationId xmlns:a16="http://schemas.microsoft.com/office/drawing/2014/main" id="{E1BAE89B-EA32-42B9-BD80-1FFCA484FEDD}"/>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64" name="Line 7">
          <a:extLst>
            <a:ext uri="{FF2B5EF4-FFF2-40B4-BE49-F238E27FC236}">
              <a16:creationId xmlns:a16="http://schemas.microsoft.com/office/drawing/2014/main" id="{5C21DF35-430A-4F39-B4E6-035E466FCEC3}"/>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5" name="Line 7">
          <a:extLst>
            <a:ext uri="{FF2B5EF4-FFF2-40B4-BE49-F238E27FC236}">
              <a16:creationId xmlns:a16="http://schemas.microsoft.com/office/drawing/2014/main" id="{90667A7D-D90F-4D29-B7A6-42DFEB029D35}"/>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6" name="Line 7">
          <a:extLst>
            <a:ext uri="{FF2B5EF4-FFF2-40B4-BE49-F238E27FC236}">
              <a16:creationId xmlns:a16="http://schemas.microsoft.com/office/drawing/2014/main" id="{5B340EF1-CC77-4A50-B653-E738BC88AE36}"/>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7" name="Line 7">
          <a:extLst>
            <a:ext uri="{FF2B5EF4-FFF2-40B4-BE49-F238E27FC236}">
              <a16:creationId xmlns:a16="http://schemas.microsoft.com/office/drawing/2014/main" id="{971632A4-961B-4803-A82F-54D3D8DAF3EB}"/>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8" name="Line 7">
          <a:extLst>
            <a:ext uri="{FF2B5EF4-FFF2-40B4-BE49-F238E27FC236}">
              <a16:creationId xmlns:a16="http://schemas.microsoft.com/office/drawing/2014/main" id="{4A87A65D-6D4F-467C-B084-41D20DD2537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69" name="Line 7">
          <a:extLst>
            <a:ext uri="{FF2B5EF4-FFF2-40B4-BE49-F238E27FC236}">
              <a16:creationId xmlns:a16="http://schemas.microsoft.com/office/drawing/2014/main" id="{E6050DA8-C0D3-4EDE-8A92-364F2FB33F2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0" name="Line 7">
          <a:extLst>
            <a:ext uri="{FF2B5EF4-FFF2-40B4-BE49-F238E27FC236}">
              <a16:creationId xmlns:a16="http://schemas.microsoft.com/office/drawing/2014/main" id="{2D9C6E77-61F5-4FE8-8EB1-1C87A5A5840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71" name="Line 7">
          <a:extLst>
            <a:ext uri="{FF2B5EF4-FFF2-40B4-BE49-F238E27FC236}">
              <a16:creationId xmlns:a16="http://schemas.microsoft.com/office/drawing/2014/main" id="{1521A095-3285-42F2-B275-EE47B1632A9F}"/>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2" name="Line 7">
          <a:extLst>
            <a:ext uri="{FF2B5EF4-FFF2-40B4-BE49-F238E27FC236}">
              <a16:creationId xmlns:a16="http://schemas.microsoft.com/office/drawing/2014/main" id="{CC152219-049F-429C-9828-640378E0A0AD}"/>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73" name="Line 7">
          <a:extLst>
            <a:ext uri="{FF2B5EF4-FFF2-40B4-BE49-F238E27FC236}">
              <a16:creationId xmlns:a16="http://schemas.microsoft.com/office/drawing/2014/main" id="{1999579B-D592-4A7A-8AD2-FDBD023D3FD9}"/>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4" name="Line 7">
          <a:extLst>
            <a:ext uri="{FF2B5EF4-FFF2-40B4-BE49-F238E27FC236}">
              <a16:creationId xmlns:a16="http://schemas.microsoft.com/office/drawing/2014/main" id="{F2236253-BE4D-433E-85ED-8F64E694142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5" name="Line 7">
          <a:extLst>
            <a:ext uri="{FF2B5EF4-FFF2-40B4-BE49-F238E27FC236}">
              <a16:creationId xmlns:a16="http://schemas.microsoft.com/office/drawing/2014/main" id="{EB5E2D34-1B82-4425-9D4B-1696C5674A4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6" name="Line 7">
          <a:extLst>
            <a:ext uri="{FF2B5EF4-FFF2-40B4-BE49-F238E27FC236}">
              <a16:creationId xmlns:a16="http://schemas.microsoft.com/office/drawing/2014/main" id="{8DA6EFDC-7833-409F-9709-3EFF0DA01848}"/>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7" name="Line 7">
          <a:extLst>
            <a:ext uri="{FF2B5EF4-FFF2-40B4-BE49-F238E27FC236}">
              <a16:creationId xmlns:a16="http://schemas.microsoft.com/office/drawing/2014/main" id="{340E1A55-93AA-4FFB-ADA6-3FF1612C01C2}"/>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78" name="Line 7">
          <a:extLst>
            <a:ext uri="{FF2B5EF4-FFF2-40B4-BE49-F238E27FC236}">
              <a16:creationId xmlns:a16="http://schemas.microsoft.com/office/drawing/2014/main" id="{0439FD22-6EE8-4101-9197-5B785C518C56}"/>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79" name="Line 7">
          <a:extLst>
            <a:ext uri="{FF2B5EF4-FFF2-40B4-BE49-F238E27FC236}">
              <a16:creationId xmlns:a16="http://schemas.microsoft.com/office/drawing/2014/main" id="{E4F3AAFE-A034-425F-BF4C-140BB5C531E8}"/>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0" name="Line 7">
          <a:extLst>
            <a:ext uri="{FF2B5EF4-FFF2-40B4-BE49-F238E27FC236}">
              <a16:creationId xmlns:a16="http://schemas.microsoft.com/office/drawing/2014/main" id="{84E93674-2C25-4260-A785-22275D5E1E71}"/>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81" name="Line 7">
          <a:extLst>
            <a:ext uri="{FF2B5EF4-FFF2-40B4-BE49-F238E27FC236}">
              <a16:creationId xmlns:a16="http://schemas.microsoft.com/office/drawing/2014/main" id="{78746D14-9D3E-456C-A1AF-E9B45DC0C797}"/>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2" name="Line 7">
          <a:extLst>
            <a:ext uri="{FF2B5EF4-FFF2-40B4-BE49-F238E27FC236}">
              <a16:creationId xmlns:a16="http://schemas.microsoft.com/office/drawing/2014/main" id="{F83470B2-9912-4071-B133-1230CE9CF0E2}"/>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3" name="Line 7">
          <a:extLst>
            <a:ext uri="{FF2B5EF4-FFF2-40B4-BE49-F238E27FC236}">
              <a16:creationId xmlns:a16="http://schemas.microsoft.com/office/drawing/2014/main" id="{F6499DE9-0004-4BD9-A2E0-94760D54FED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4" name="Line 7">
          <a:extLst>
            <a:ext uri="{FF2B5EF4-FFF2-40B4-BE49-F238E27FC236}">
              <a16:creationId xmlns:a16="http://schemas.microsoft.com/office/drawing/2014/main" id="{2A0C2000-8390-4F49-962D-E790F452AE25}"/>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85" name="Line 7">
          <a:extLst>
            <a:ext uri="{FF2B5EF4-FFF2-40B4-BE49-F238E27FC236}">
              <a16:creationId xmlns:a16="http://schemas.microsoft.com/office/drawing/2014/main" id="{57610F39-8D9E-4C68-8381-8068ACBD3B5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6" name="Line 7">
          <a:extLst>
            <a:ext uri="{FF2B5EF4-FFF2-40B4-BE49-F238E27FC236}">
              <a16:creationId xmlns:a16="http://schemas.microsoft.com/office/drawing/2014/main" id="{2DC1022D-A757-461D-A8D6-F812D16033F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287" name="Line 7">
          <a:extLst>
            <a:ext uri="{FF2B5EF4-FFF2-40B4-BE49-F238E27FC236}">
              <a16:creationId xmlns:a16="http://schemas.microsoft.com/office/drawing/2014/main" id="{96CDDD3D-E554-4DB3-8581-B688479E792D}"/>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8" name="Line 7">
          <a:extLst>
            <a:ext uri="{FF2B5EF4-FFF2-40B4-BE49-F238E27FC236}">
              <a16:creationId xmlns:a16="http://schemas.microsoft.com/office/drawing/2014/main" id="{D7A15510-C52D-456D-AF13-735A511D8021}"/>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503</xdr:row>
      <xdr:rowOff>0</xdr:rowOff>
    </xdr:from>
    <xdr:to>
      <xdr:col>15</xdr:col>
      <xdr:colOff>323850</xdr:colOff>
      <xdr:row>503</xdr:row>
      <xdr:rowOff>0</xdr:rowOff>
    </xdr:to>
    <xdr:sp macro="" textlink="">
      <xdr:nvSpPr>
        <xdr:cNvPr id="289" name="Line 7">
          <a:extLst>
            <a:ext uri="{FF2B5EF4-FFF2-40B4-BE49-F238E27FC236}">
              <a16:creationId xmlns:a16="http://schemas.microsoft.com/office/drawing/2014/main" id="{C1AFE08F-1AD2-4063-AD51-2FB5BF59944A}"/>
            </a:ext>
          </a:extLst>
        </xdr:cNvPr>
        <xdr:cNvSpPr>
          <a:spLocks noChangeShapeType="1"/>
        </xdr:cNvSpPr>
      </xdr:nvSpPr>
      <xdr:spPr bwMode="auto">
        <a:xfrm>
          <a:off x="51435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0" name="Line 7">
          <a:extLst>
            <a:ext uri="{FF2B5EF4-FFF2-40B4-BE49-F238E27FC236}">
              <a16:creationId xmlns:a16="http://schemas.microsoft.com/office/drawing/2014/main" id="{1DCCDEB1-C7DD-4504-990D-CF74C6433C49}"/>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1" name="Line 7">
          <a:extLst>
            <a:ext uri="{FF2B5EF4-FFF2-40B4-BE49-F238E27FC236}">
              <a16:creationId xmlns:a16="http://schemas.microsoft.com/office/drawing/2014/main" id="{E968089B-25C9-48AE-95C2-1AA8AA7757E2}"/>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2" name="Line 7">
          <a:extLst>
            <a:ext uri="{FF2B5EF4-FFF2-40B4-BE49-F238E27FC236}">
              <a16:creationId xmlns:a16="http://schemas.microsoft.com/office/drawing/2014/main" id="{C0814A52-AAD6-4CC3-8F6F-3B215643C931}"/>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3" name="Line 7">
          <a:extLst>
            <a:ext uri="{FF2B5EF4-FFF2-40B4-BE49-F238E27FC236}">
              <a16:creationId xmlns:a16="http://schemas.microsoft.com/office/drawing/2014/main" id="{D126A489-772A-4F53-A130-54DCAE0E322E}"/>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503</xdr:row>
      <xdr:rowOff>0</xdr:rowOff>
    </xdr:from>
    <xdr:to>
      <xdr:col>19</xdr:col>
      <xdr:colOff>323850</xdr:colOff>
      <xdr:row>503</xdr:row>
      <xdr:rowOff>0</xdr:rowOff>
    </xdr:to>
    <xdr:sp macro="" textlink="">
      <xdr:nvSpPr>
        <xdr:cNvPr id="294" name="Line 7">
          <a:extLst>
            <a:ext uri="{FF2B5EF4-FFF2-40B4-BE49-F238E27FC236}">
              <a16:creationId xmlns:a16="http://schemas.microsoft.com/office/drawing/2014/main" id="{84F80EF6-4226-43B7-826E-155005509434}"/>
            </a:ext>
          </a:extLst>
        </xdr:cNvPr>
        <xdr:cNvSpPr>
          <a:spLocks noChangeShapeType="1"/>
        </xdr:cNvSpPr>
      </xdr:nvSpPr>
      <xdr:spPr bwMode="auto">
        <a:xfrm>
          <a:off x="65722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5" name="Line 7">
          <a:extLst>
            <a:ext uri="{FF2B5EF4-FFF2-40B4-BE49-F238E27FC236}">
              <a16:creationId xmlns:a16="http://schemas.microsoft.com/office/drawing/2014/main" id="{FCBBB36B-9BE2-4E63-B7F3-4BEAA0E2324C}"/>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6" name="Line 7">
          <a:extLst>
            <a:ext uri="{FF2B5EF4-FFF2-40B4-BE49-F238E27FC236}">
              <a16:creationId xmlns:a16="http://schemas.microsoft.com/office/drawing/2014/main" id="{4D88E1AC-6999-4645-B503-282376E72C9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7" name="Line 7">
          <a:extLst>
            <a:ext uri="{FF2B5EF4-FFF2-40B4-BE49-F238E27FC236}">
              <a16:creationId xmlns:a16="http://schemas.microsoft.com/office/drawing/2014/main" id="{4ED1841C-840F-4D36-BC36-10184BA7AFA3}"/>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8" name="Line 7">
          <a:extLst>
            <a:ext uri="{FF2B5EF4-FFF2-40B4-BE49-F238E27FC236}">
              <a16:creationId xmlns:a16="http://schemas.microsoft.com/office/drawing/2014/main" id="{DC4B2D3B-31EB-495A-A215-52673B5F03E7}"/>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299" name="Line 7">
          <a:extLst>
            <a:ext uri="{FF2B5EF4-FFF2-40B4-BE49-F238E27FC236}">
              <a16:creationId xmlns:a16="http://schemas.microsoft.com/office/drawing/2014/main" id="{0247A3EA-324E-4CF8-A1F5-0BC799EE1B2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0" name="Line 7">
          <a:extLst>
            <a:ext uri="{FF2B5EF4-FFF2-40B4-BE49-F238E27FC236}">
              <a16:creationId xmlns:a16="http://schemas.microsoft.com/office/drawing/2014/main" id="{35A066AF-D16E-48A0-B307-AEBE07103379}"/>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1" name="Line 7">
          <a:extLst>
            <a:ext uri="{FF2B5EF4-FFF2-40B4-BE49-F238E27FC236}">
              <a16:creationId xmlns:a16="http://schemas.microsoft.com/office/drawing/2014/main" id="{95CABB6A-47EB-474C-AB4C-FA1CD16FBEC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2" name="Line 7">
          <a:extLst>
            <a:ext uri="{FF2B5EF4-FFF2-40B4-BE49-F238E27FC236}">
              <a16:creationId xmlns:a16="http://schemas.microsoft.com/office/drawing/2014/main" id="{D5CC90DB-76B8-4ABA-AAD0-E12D4F93E32D}"/>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503</xdr:row>
      <xdr:rowOff>0</xdr:rowOff>
    </xdr:from>
    <xdr:to>
      <xdr:col>23</xdr:col>
      <xdr:colOff>323850</xdr:colOff>
      <xdr:row>503</xdr:row>
      <xdr:rowOff>0</xdr:rowOff>
    </xdr:to>
    <xdr:sp macro="" textlink="">
      <xdr:nvSpPr>
        <xdr:cNvPr id="303" name="Line 7">
          <a:extLst>
            <a:ext uri="{FF2B5EF4-FFF2-40B4-BE49-F238E27FC236}">
              <a16:creationId xmlns:a16="http://schemas.microsoft.com/office/drawing/2014/main" id="{2F22BB7A-7B3D-43BE-8907-84AB4822BF1E}"/>
            </a:ext>
          </a:extLst>
        </xdr:cNvPr>
        <xdr:cNvSpPr>
          <a:spLocks noChangeShapeType="1"/>
        </xdr:cNvSpPr>
      </xdr:nvSpPr>
      <xdr:spPr bwMode="auto">
        <a:xfrm>
          <a:off x="79914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4" name="Line 7">
          <a:extLst>
            <a:ext uri="{FF2B5EF4-FFF2-40B4-BE49-F238E27FC236}">
              <a16:creationId xmlns:a16="http://schemas.microsoft.com/office/drawing/2014/main" id="{C53CBB4C-5C77-49C6-8729-CA2EED9CAF4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5" name="Line 7">
          <a:extLst>
            <a:ext uri="{FF2B5EF4-FFF2-40B4-BE49-F238E27FC236}">
              <a16:creationId xmlns:a16="http://schemas.microsoft.com/office/drawing/2014/main" id="{7DE6F36B-6223-482A-A927-104AB06ACE95}"/>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6" name="Line 7">
          <a:extLst>
            <a:ext uri="{FF2B5EF4-FFF2-40B4-BE49-F238E27FC236}">
              <a16:creationId xmlns:a16="http://schemas.microsoft.com/office/drawing/2014/main" id="{F55CD5A1-980E-4B3C-BEF0-7F75852E445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7" name="Line 7">
          <a:extLst>
            <a:ext uri="{FF2B5EF4-FFF2-40B4-BE49-F238E27FC236}">
              <a16:creationId xmlns:a16="http://schemas.microsoft.com/office/drawing/2014/main" id="{81D6B6A3-6E90-4A5D-ADF3-BC71F22EBCB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8" name="Line 7">
          <a:extLst>
            <a:ext uri="{FF2B5EF4-FFF2-40B4-BE49-F238E27FC236}">
              <a16:creationId xmlns:a16="http://schemas.microsoft.com/office/drawing/2014/main" id="{EB26B030-5E7C-4754-A5B2-8F25F3313F0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09" name="Line 7">
          <a:extLst>
            <a:ext uri="{FF2B5EF4-FFF2-40B4-BE49-F238E27FC236}">
              <a16:creationId xmlns:a16="http://schemas.microsoft.com/office/drawing/2014/main" id="{4A7CA7AF-F94A-49DF-899C-BC72FDF54A0F}"/>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0" name="Line 7">
          <a:extLst>
            <a:ext uri="{FF2B5EF4-FFF2-40B4-BE49-F238E27FC236}">
              <a16:creationId xmlns:a16="http://schemas.microsoft.com/office/drawing/2014/main" id="{26911988-B382-43F0-8364-75C78237EFB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1" name="Line 7">
          <a:extLst>
            <a:ext uri="{FF2B5EF4-FFF2-40B4-BE49-F238E27FC236}">
              <a16:creationId xmlns:a16="http://schemas.microsoft.com/office/drawing/2014/main" id="{C6C3DEC3-1D02-419E-848C-91EF3EC4C6C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2" name="Line 7">
          <a:extLst>
            <a:ext uri="{FF2B5EF4-FFF2-40B4-BE49-F238E27FC236}">
              <a16:creationId xmlns:a16="http://schemas.microsoft.com/office/drawing/2014/main" id="{6FC4D72C-9E97-43ED-922D-D1E6EB5C97A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3" name="Line 7">
          <a:extLst>
            <a:ext uri="{FF2B5EF4-FFF2-40B4-BE49-F238E27FC236}">
              <a16:creationId xmlns:a16="http://schemas.microsoft.com/office/drawing/2014/main" id="{A7213461-90FE-48C9-A5D8-97FDADEE663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4" name="Line 7">
          <a:extLst>
            <a:ext uri="{FF2B5EF4-FFF2-40B4-BE49-F238E27FC236}">
              <a16:creationId xmlns:a16="http://schemas.microsoft.com/office/drawing/2014/main" id="{7EF55936-D7E7-4901-9F5D-E96D87B068C3}"/>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5" name="Line 7">
          <a:extLst>
            <a:ext uri="{FF2B5EF4-FFF2-40B4-BE49-F238E27FC236}">
              <a16:creationId xmlns:a16="http://schemas.microsoft.com/office/drawing/2014/main" id="{E90C623B-B054-4B62-A272-8EDF84412B2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6" name="Line 7">
          <a:extLst>
            <a:ext uri="{FF2B5EF4-FFF2-40B4-BE49-F238E27FC236}">
              <a16:creationId xmlns:a16="http://schemas.microsoft.com/office/drawing/2014/main" id="{CAFC7A8A-3D3D-423E-8AA7-2E61E3A209D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7" name="Line 7">
          <a:extLst>
            <a:ext uri="{FF2B5EF4-FFF2-40B4-BE49-F238E27FC236}">
              <a16:creationId xmlns:a16="http://schemas.microsoft.com/office/drawing/2014/main" id="{645C964B-FBC3-4669-AE0A-251C249DA84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8" name="Line 7">
          <a:extLst>
            <a:ext uri="{FF2B5EF4-FFF2-40B4-BE49-F238E27FC236}">
              <a16:creationId xmlns:a16="http://schemas.microsoft.com/office/drawing/2014/main" id="{D6BE61A0-2E5C-4470-8166-FEED25847D42}"/>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19" name="Line 7">
          <a:extLst>
            <a:ext uri="{FF2B5EF4-FFF2-40B4-BE49-F238E27FC236}">
              <a16:creationId xmlns:a16="http://schemas.microsoft.com/office/drawing/2014/main" id="{648055DC-82DE-482F-9E47-B6A49F1B911A}"/>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0" name="Line 7">
          <a:extLst>
            <a:ext uri="{FF2B5EF4-FFF2-40B4-BE49-F238E27FC236}">
              <a16:creationId xmlns:a16="http://schemas.microsoft.com/office/drawing/2014/main" id="{40749D89-715A-4C6A-9BC1-6DB328DF1E1B}"/>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1" name="Line 7">
          <a:extLst>
            <a:ext uri="{FF2B5EF4-FFF2-40B4-BE49-F238E27FC236}">
              <a16:creationId xmlns:a16="http://schemas.microsoft.com/office/drawing/2014/main" id="{9D1EB3CD-0DD3-4E6E-9A38-DF405959AE5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2" name="Line 7">
          <a:extLst>
            <a:ext uri="{FF2B5EF4-FFF2-40B4-BE49-F238E27FC236}">
              <a16:creationId xmlns:a16="http://schemas.microsoft.com/office/drawing/2014/main" id="{50F588F8-1783-40CF-AAB1-78C62ECA11ED}"/>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3" name="Line 7">
          <a:extLst>
            <a:ext uri="{FF2B5EF4-FFF2-40B4-BE49-F238E27FC236}">
              <a16:creationId xmlns:a16="http://schemas.microsoft.com/office/drawing/2014/main" id="{666BD522-1195-4F33-AB6A-40024D7834F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24" name="Line 7">
          <a:extLst>
            <a:ext uri="{FF2B5EF4-FFF2-40B4-BE49-F238E27FC236}">
              <a16:creationId xmlns:a16="http://schemas.microsoft.com/office/drawing/2014/main" id="{B43D454E-9CD6-4CCE-839D-C0802D03CDFE}"/>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5" name="Line 7">
          <a:extLst>
            <a:ext uri="{FF2B5EF4-FFF2-40B4-BE49-F238E27FC236}">
              <a16:creationId xmlns:a16="http://schemas.microsoft.com/office/drawing/2014/main" id="{081948EF-4A31-41C0-99FD-B4B6C4BBBDC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6" name="Line 7">
          <a:extLst>
            <a:ext uri="{FF2B5EF4-FFF2-40B4-BE49-F238E27FC236}">
              <a16:creationId xmlns:a16="http://schemas.microsoft.com/office/drawing/2014/main" id="{9EDFD227-3C8B-481F-A8CF-1A6CE917F4C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7" name="Line 7">
          <a:extLst>
            <a:ext uri="{FF2B5EF4-FFF2-40B4-BE49-F238E27FC236}">
              <a16:creationId xmlns:a16="http://schemas.microsoft.com/office/drawing/2014/main" id="{2F598816-863D-444E-A484-633FF7C93FE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8" name="Line 7">
          <a:extLst>
            <a:ext uri="{FF2B5EF4-FFF2-40B4-BE49-F238E27FC236}">
              <a16:creationId xmlns:a16="http://schemas.microsoft.com/office/drawing/2014/main" id="{E244BBC3-127D-4F84-B447-B930758F8857}"/>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29" name="Line 7">
          <a:extLst>
            <a:ext uri="{FF2B5EF4-FFF2-40B4-BE49-F238E27FC236}">
              <a16:creationId xmlns:a16="http://schemas.microsoft.com/office/drawing/2014/main" id="{B7BE9EC8-E3A3-4EB7-AF63-5F0A8E64ED5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0" name="Line 7">
          <a:extLst>
            <a:ext uri="{FF2B5EF4-FFF2-40B4-BE49-F238E27FC236}">
              <a16:creationId xmlns:a16="http://schemas.microsoft.com/office/drawing/2014/main" id="{7FE01B16-9A17-4448-9EB6-CE2AF6609FB9}"/>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1" name="Line 7">
          <a:extLst>
            <a:ext uri="{FF2B5EF4-FFF2-40B4-BE49-F238E27FC236}">
              <a16:creationId xmlns:a16="http://schemas.microsoft.com/office/drawing/2014/main" id="{C888E98B-715F-43EB-85A6-D7C18D562BAD}"/>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2" name="Line 7">
          <a:extLst>
            <a:ext uri="{FF2B5EF4-FFF2-40B4-BE49-F238E27FC236}">
              <a16:creationId xmlns:a16="http://schemas.microsoft.com/office/drawing/2014/main" id="{F0A216EE-BD8C-4E42-B25F-FA48419ABE4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3" name="Line 7">
          <a:extLst>
            <a:ext uri="{FF2B5EF4-FFF2-40B4-BE49-F238E27FC236}">
              <a16:creationId xmlns:a16="http://schemas.microsoft.com/office/drawing/2014/main" id="{81C93218-FBB7-458A-A35A-AD5FBFFB273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4" name="Line 7">
          <a:extLst>
            <a:ext uri="{FF2B5EF4-FFF2-40B4-BE49-F238E27FC236}">
              <a16:creationId xmlns:a16="http://schemas.microsoft.com/office/drawing/2014/main" id="{35E18F5B-8094-4212-B46A-A791C34EA95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5" name="Line 7">
          <a:extLst>
            <a:ext uri="{FF2B5EF4-FFF2-40B4-BE49-F238E27FC236}">
              <a16:creationId xmlns:a16="http://schemas.microsoft.com/office/drawing/2014/main" id="{1039E1AF-CD4D-4119-BDE6-2DAB6040CCD2}"/>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6" name="Line 7">
          <a:extLst>
            <a:ext uri="{FF2B5EF4-FFF2-40B4-BE49-F238E27FC236}">
              <a16:creationId xmlns:a16="http://schemas.microsoft.com/office/drawing/2014/main" id="{70DFED3C-0C07-4574-8800-FDB0BD4C3851}"/>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7" name="Line 7">
          <a:extLst>
            <a:ext uri="{FF2B5EF4-FFF2-40B4-BE49-F238E27FC236}">
              <a16:creationId xmlns:a16="http://schemas.microsoft.com/office/drawing/2014/main" id="{3F80A38B-0C92-4765-BC5E-B94B048D5A4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8" name="Line 7">
          <a:extLst>
            <a:ext uri="{FF2B5EF4-FFF2-40B4-BE49-F238E27FC236}">
              <a16:creationId xmlns:a16="http://schemas.microsoft.com/office/drawing/2014/main" id="{08F1B3C5-F954-4B8B-B300-8F365694DF9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39" name="Line 7">
          <a:extLst>
            <a:ext uri="{FF2B5EF4-FFF2-40B4-BE49-F238E27FC236}">
              <a16:creationId xmlns:a16="http://schemas.microsoft.com/office/drawing/2014/main" id="{700473A1-9781-40DD-AB7F-3180538A21E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0" name="Line 7">
          <a:extLst>
            <a:ext uri="{FF2B5EF4-FFF2-40B4-BE49-F238E27FC236}">
              <a16:creationId xmlns:a16="http://schemas.microsoft.com/office/drawing/2014/main" id="{BEAA036E-6FA1-4A02-9468-D28A513A1156}"/>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1" name="Line 7">
          <a:extLst>
            <a:ext uri="{FF2B5EF4-FFF2-40B4-BE49-F238E27FC236}">
              <a16:creationId xmlns:a16="http://schemas.microsoft.com/office/drawing/2014/main" id="{93FF468C-1A95-4A8E-AB4D-2891F14DB72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2" name="Line 7">
          <a:extLst>
            <a:ext uri="{FF2B5EF4-FFF2-40B4-BE49-F238E27FC236}">
              <a16:creationId xmlns:a16="http://schemas.microsoft.com/office/drawing/2014/main" id="{EAFCF31B-EB0D-45A0-809F-564248B2E78A}"/>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3" name="Line 7">
          <a:extLst>
            <a:ext uri="{FF2B5EF4-FFF2-40B4-BE49-F238E27FC236}">
              <a16:creationId xmlns:a16="http://schemas.microsoft.com/office/drawing/2014/main" id="{E00EAC0A-3544-41B5-9B05-144F05DD85E5}"/>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4" name="Line 7">
          <a:extLst>
            <a:ext uri="{FF2B5EF4-FFF2-40B4-BE49-F238E27FC236}">
              <a16:creationId xmlns:a16="http://schemas.microsoft.com/office/drawing/2014/main" id="{F9DF0ADA-D5B9-4EE3-9CF9-B765F8F33FFC}"/>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45" name="Line 7">
          <a:extLst>
            <a:ext uri="{FF2B5EF4-FFF2-40B4-BE49-F238E27FC236}">
              <a16:creationId xmlns:a16="http://schemas.microsoft.com/office/drawing/2014/main" id="{B4C23BB3-9420-4E70-A6BF-B7D4F8AD348E}"/>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6" name="Line 7">
          <a:extLst>
            <a:ext uri="{FF2B5EF4-FFF2-40B4-BE49-F238E27FC236}">
              <a16:creationId xmlns:a16="http://schemas.microsoft.com/office/drawing/2014/main" id="{2B35DA12-D31F-4342-B13D-B00521BBFFE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7" name="Line 7">
          <a:extLst>
            <a:ext uri="{FF2B5EF4-FFF2-40B4-BE49-F238E27FC236}">
              <a16:creationId xmlns:a16="http://schemas.microsoft.com/office/drawing/2014/main" id="{6421EA44-4134-432E-86F1-6FBE1A24D40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8" name="Line 7">
          <a:extLst>
            <a:ext uri="{FF2B5EF4-FFF2-40B4-BE49-F238E27FC236}">
              <a16:creationId xmlns:a16="http://schemas.microsoft.com/office/drawing/2014/main" id="{5E7F7A2F-28DA-46B3-8C37-FABE1C9EF806}"/>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49" name="Line 7">
          <a:extLst>
            <a:ext uri="{FF2B5EF4-FFF2-40B4-BE49-F238E27FC236}">
              <a16:creationId xmlns:a16="http://schemas.microsoft.com/office/drawing/2014/main" id="{FE3B59B1-2210-4524-AF25-28CA4FE2522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0" name="Line 7">
          <a:extLst>
            <a:ext uri="{FF2B5EF4-FFF2-40B4-BE49-F238E27FC236}">
              <a16:creationId xmlns:a16="http://schemas.microsoft.com/office/drawing/2014/main" id="{727F7137-5445-402E-A02D-BF1B8112EA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1" name="Line 7">
          <a:extLst>
            <a:ext uri="{FF2B5EF4-FFF2-40B4-BE49-F238E27FC236}">
              <a16:creationId xmlns:a16="http://schemas.microsoft.com/office/drawing/2014/main" id="{85D13265-8557-4738-A1C8-A2FB5FCCA5B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2" name="Line 7">
          <a:extLst>
            <a:ext uri="{FF2B5EF4-FFF2-40B4-BE49-F238E27FC236}">
              <a16:creationId xmlns:a16="http://schemas.microsoft.com/office/drawing/2014/main" id="{4F133612-A6B1-4A2E-BE8C-42A1502E6ED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3" name="Line 7">
          <a:extLst>
            <a:ext uri="{FF2B5EF4-FFF2-40B4-BE49-F238E27FC236}">
              <a16:creationId xmlns:a16="http://schemas.microsoft.com/office/drawing/2014/main" id="{727D63AF-F488-4BC4-9B94-C7537B7303C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4" name="Line 7">
          <a:extLst>
            <a:ext uri="{FF2B5EF4-FFF2-40B4-BE49-F238E27FC236}">
              <a16:creationId xmlns:a16="http://schemas.microsoft.com/office/drawing/2014/main" id="{AA970D02-8AB8-42FC-9215-F5719949F72D}"/>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5" name="Line 7">
          <a:extLst>
            <a:ext uri="{FF2B5EF4-FFF2-40B4-BE49-F238E27FC236}">
              <a16:creationId xmlns:a16="http://schemas.microsoft.com/office/drawing/2014/main" id="{0622AA24-BDA9-45E7-8AF1-751D5B3D027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6" name="Line 7">
          <a:extLst>
            <a:ext uri="{FF2B5EF4-FFF2-40B4-BE49-F238E27FC236}">
              <a16:creationId xmlns:a16="http://schemas.microsoft.com/office/drawing/2014/main" id="{23679154-68F5-4879-BD1C-CCE046D5BE0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7" name="Line 7">
          <a:extLst>
            <a:ext uri="{FF2B5EF4-FFF2-40B4-BE49-F238E27FC236}">
              <a16:creationId xmlns:a16="http://schemas.microsoft.com/office/drawing/2014/main" id="{89BE5D62-D51A-4C0E-88B0-9634E9F4E7F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8" name="Line 7">
          <a:extLst>
            <a:ext uri="{FF2B5EF4-FFF2-40B4-BE49-F238E27FC236}">
              <a16:creationId xmlns:a16="http://schemas.microsoft.com/office/drawing/2014/main" id="{2600DC40-F499-48D2-B0FA-E727617131FF}"/>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59" name="Line 7">
          <a:extLst>
            <a:ext uri="{FF2B5EF4-FFF2-40B4-BE49-F238E27FC236}">
              <a16:creationId xmlns:a16="http://schemas.microsoft.com/office/drawing/2014/main" id="{721BBAA9-B712-45C7-9946-58120B53F044}"/>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0" name="Line 7">
          <a:extLst>
            <a:ext uri="{FF2B5EF4-FFF2-40B4-BE49-F238E27FC236}">
              <a16:creationId xmlns:a16="http://schemas.microsoft.com/office/drawing/2014/main" id="{BE3D89AB-F211-4063-A470-40F9AD384598}"/>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1" name="Line 7">
          <a:extLst>
            <a:ext uri="{FF2B5EF4-FFF2-40B4-BE49-F238E27FC236}">
              <a16:creationId xmlns:a16="http://schemas.microsoft.com/office/drawing/2014/main" id="{4B1583ED-A18C-437E-848D-B3722B31C640}"/>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2" name="Line 7">
          <a:extLst>
            <a:ext uri="{FF2B5EF4-FFF2-40B4-BE49-F238E27FC236}">
              <a16:creationId xmlns:a16="http://schemas.microsoft.com/office/drawing/2014/main" id="{0B4D0B41-93D4-4A8F-B8C4-25D6C7B9F935}"/>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3" name="Line 7">
          <a:extLst>
            <a:ext uri="{FF2B5EF4-FFF2-40B4-BE49-F238E27FC236}">
              <a16:creationId xmlns:a16="http://schemas.microsoft.com/office/drawing/2014/main" id="{7D26DBCC-8099-48BA-8100-F59CB3336E7B}"/>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4" name="Line 7">
          <a:extLst>
            <a:ext uri="{FF2B5EF4-FFF2-40B4-BE49-F238E27FC236}">
              <a16:creationId xmlns:a16="http://schemas.microsoft.com/office/drawing/2014/main" id="{FB6ED4CB-A498-4A1C-AA56-34F37CACC972}"/>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5" name="Line 7">
          <a:extLst>
            <a:ext uri="{FF2B5EF4-FFF2-40B4-BE49-F238E27FC236}">
              <a16:creationId xmlns:a16="http://schemas.microsoft.com/office/drawing/2014/main" id="{66D124B0-F88F-4B58-88B0-D0A709970C87}"/>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503</xdr:row>
      <xdr:rowOff>0</xdr:rowOff>
    </xdr:from>
    <xdr:to>
      <xdr:col>39</xdr:col>
      <xdr:colOff>323850</xdr:colOff>
      <xdr:row>503</xdr:row>
      <xdr:rowOff>0</xdr:rowOff>
    </xdr:to>
    <xdr:sp macro="" textlink="">
      <xdr:nvSpPr>
        <xdr:cNvPr id="366" name="Line 7">
          <a:extLst>
            <a:ext uri="{FF2B5EF4-FFF2-40B4-BE49-F238E27FC236}">
              <a16:creationId xmlns:a16="http://schemas.microsoft.com/office/drawing/2014/main" id="{E596812B-042E-4304-B197-D930794A0C9E}"/>
            </a:ext>
          </a:extLst>
        </xdr:cNvPr>
        <xdr:cNvSpPr>
          <a:spLocks noChangeShapeType="1"/>
        </xdr:cNvSpPr>
      </xdr:nvSpPr>
      <xdr:spPr bwMode="auto">
        <a:xfrm>
          <a:off x="136683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7" name="Line 7">
          <a:extLst>
            <a:ext uri="{FF2B5EF4-FFF2-40B4-BE49-F238E27FC236}">
              <a16:creationId xmlns:a16="http://schemas.microsoft.com/office/drawing/2014/main" id="{6C096BD2-165B-439D-AD72-7920F51AB7DA}"/>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8" name="Line 7">
          <a:extLst>
            <a:ext uri="{FF2B5EF4-FFF2-40B4-BE49-F238E27FC236}">
              <a16:creationId xmlns:a16="http://schemas.microsoft.com/office/drawing/2014/main" id="{F4D2CB4E-B053-4B42-AFA5-8AD24572A69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69" name="Line 7">
          <a:extLst>
            <a:ext uri="{FF2B5EF4-FFF2-40B4-BE49-F238E27FC236}">
              <a16:creationId xmlns:a16="http://schemas.microsoft.com/office/drawing/2014/main" id="{53F556FD-0116-4519-A3AD-C1FEA242728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0" name="Line 7">
          <a:extLst>
            <a:ext uri="{FF2B5EF4-FFF2-40B4-BE49-F238E27FC236}">
              <a16:creationId xmlns:a16="http://schemas.microsoft.com/office/drawing/2014/main" id="{BF652624-500E-4178-9AD6-9382A58323C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1" name="Line 7">
          <a:extLst>
            <a:ext uri="{FF2B5EF4-FFF2-40B4-BE49-F238E27FC236}">
              <a16:creationId xmlns:a16="http://schemas.microsoft.com/office/drawing/2014/main" id="{0D9B82B1-FB4B-45DF-A998-3C715940CDC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2" name="Line 7">
          <a:extLst>
            <a:ext uri="{FF2B5EF4-FFF2-40B4-BE49-F238E27FC236}">
              <a16:creationId xmlns:a16="http://schemas.microsoft.com/office/drawing/2014/main" id="{775C2370-5C00-458F-A555-259227AE748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3" name="Line 7">
          <a:extLst>
            <a:ext uri="{FF2B5EF4-FFF2-40B4-BE49-F238E27FC236}">
              <a16:creationId xmlns:a16="http://schemas.microsoft.com/office/drawing/2014/main" id="{CD9894E4-48CE-4665-BBD8-C129B58BC5F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4" name="Line 7">
          <a:extLst>
            <a:ext uri="{FF2B5EF4-FFF2-40B4-BE49-F238E27FC236}">
              <a16:creationId xmlns:a16="http://schemas.microsoft.com/office/drawing/2014/main" id="{DA61125B-33DA-45BB-B0DB-43D2D3976F5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5" name="Line 7">
          <a:extLst>
            <a:ext uri="{FF2B5EF4-FFF2-40B4-BE49-F238E27FC236}">
              <a16:creationId xmlns:a16="http://schemas.microsoft.com/office/drawing/2014/main" id="{0243775D-94D6-4D21-8B8D-5085FC63FA2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6" name="Line 7">
          <a:extLst>
            <a:ext uri="{FF2B5EF4-FFF2-40B4-BE49-F238E27FC236}">
              <a16:creationId xmlns:a16="http://schemas.microsoft.com/office/drawing/2014/main" id="{32DE09B5-C799-4684-9489-CC961103497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7" name="Line 7">
          <a:extLst>
            <a:ext uri="{FF2B5EF4-FFF2-40B4-BE49-F238E27FC236}">
              <a16:creationId xmlns:a16="http://schemas.microsoft.com/office/drawing/2014/main" id="{709BECFB-1D5E-4358-9B58-456049E77B61}"/>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8" name="Line 7">
          <a:extLst>
            <a:ext uri="{FF2B5EF4-FFF2-40B4-BE49-F238E27FC236}">
              <a16:creationId xmlns:a16="http://schemas.microsoft.com/office/drawing/2014/main" id="{3AF5C2DF-7657-437F-A171-F6EDF41166D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79" name="Line 7">
          <a:extLst>
            <a:ext uri="{FF2B5EF4-FFF2-40B4-BE49-F238E27FC236}">
              <a16:creationId xmlns:a16="http://schemas.microsoft.com/office/drawing/2014/main" id="{63BF320E-D358-4124-BA1E-A8B51CBBB39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0" name="Line 7">
          <a:extLst>
            <a:ext uri="{FF2B5EF4-FFF2-40B4-BE49-F238E27FC236}">
              <a16:creationId xmlns:a16="http://schemas.microsoft.com/office/drawing/2014/main" id="{17988ACD-A0E5-4763-BCCE-1D657BAF9B1E}"/>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1" name="Line 7">
          <a:extLst>
            <a:ext uri="{FF2B5EF4-FFF2-40B4-BE49-F238E27FC236}">
              <a16:creationId xmlns:a16="http://schemas.microsoft.com/office/drawing/2014/main" id="{D671C26C-EB59-4ED3-A872-8CF3A43FC0E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2" name="Line 7">
          <a:extLst>
            <a:ext uri="{FF2B5EF4-FFF2-40B4-BE49-F238E27FC236}">
              <a16:creationId xmlns:a16="http://schemas.microsoft.com/office/drawing/2014/main" id="{C040C890-295D-43F2-89B9-27631CDC06D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3" name="Line 7">
          <a:extLst>
            <a:ext uri="{FF2B5EF4-FFF2-40B4-BE49-F238E27FC236}">
              <a16:creationId xmlns:a16="http://schemas.microsoft.com/office/drawing/2014/main" id="{11FFEA1A-9339-4D04-BF54-97E49B222C1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4" name="Line 7">
          <a:extLst>
            <a:ext uri="{FF2B5EF4-FFF2-40B4-BE49-F238E27FC236}">
              <a16:creationId xmlns:a16="http://schemas.microsoft.com/office/drawing/2014/main" id="{6EA5F5AC-E832-4730-A77B-E79E641662C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5" name="Line 7">
          <a:extLst>
            <a:ext uri="{FF2B5EF4-FFF2-40B4-BE49-F238E27FC236}">
              <a16:creationId xmlns:a16="http://schemas.microsoft.com/office/drawing/2014/main" id="{80C72A94-5545-4B71-AA76-5DD9F241EF6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6" name="Line 7">
          <a:extLst>
            <a:ext uri="{FF2B5EF4-FFF2-40B4-BE49-F238E27FC236}">
              <a16:creationId xmlns:a16="http://schemas.microsoft.com/office/drawing/2014/main" id="{2931552B-23D1-49D8-983A-FB1384F92A9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387" name="Line 7">
          <a:extLst>
            <a:ext uri="{FF2B5EF4-FFF2-40B4-BE49-F238E27FC236}">
              <a16:creationId xmlns:a16="http://schemas.microsoft.com/office/drawing/2014/main" id="{F193353D-4B3B-4CBE-80E8-CCDCC0EAFBB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8" name="Line 7">
          <a:extLst>
            <a:ext uri="{FF2B5EF4-FFF2-40B4-BE49-F238E27FC236}">
              <a16:creationId xmlns:a16="http://schemas.microsoft.com/office/drawing/2014/main" id="{33DCCB23-2E7B-4EFA-81FF-88A749C9B8AB}"/>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503</xdr:row>
      <xdr:rowOff>0</xdr:rowOff>
    </xdr:from>
    <xdr:to>
      <xdr:col>27</xdr:col>
      <xdr:colOff>323850</xdr:colOff>
      <xdr:row>503</xdr:row>
      <xdr:rowOff>0</xdr:rowOff>
    </xdr:to>
    <xdr:sp macro="" textlink="">
      <xdr:nvSpPr>
        <xdr:cNvPr id="389" name="Line 7">
          <a:extLst>
            <a:ext uri="{FF2B5EF4-FFF2-40B4-BE49-F238E27FC236}">
              <a16:creationId xmlns:a16="http://schemas.microsoft.com/office/drawing/2014/main" id="{F2D5FFBE-9292-4E16-A346-603D26A3C787}"/>
            </a:ext>
          </a:extLst>
        </xdr:cNvPr>
        <xdr:cNvSpPr>
          <a:spLocks noChangeShapeType="1"/>
        </xdr:cNvSpPr>
      </xdr:nvSpPr>
      <xdr:spPr bwMode="auto">
        <a:xfrm>
          <a:off x="94107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0" name="Line 7">
          <a:extLst>
            <a:ext uri="{FF2B5EF4-FFF2-40B4-BE49-F238E27FC236}">
              <a16:creationId xmlns:a16="http://schemas.microsoft.com/office/drawing/2014/main" id="{D87A3676-36E8-4FD6-8C36-9CD7B6A50001}"/>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1" name="Line 7">
          <a:extLst>
            <a:ext uri="{FF2B5EF4-FFF2-40B4-BE49-F238E27FC236}">
              <a16:creationId xmlns:a16="http://schemas.microsoft.com/office/drawing/2014/main" id="{D20F1994-A771-4FAF-8C07-E516DF9F084C}"/>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2" name="Line 7">
          <a:extLst>
            <a:ext uri="{FF2B5EF4-FFF2-40B4-BE49-F238E27FC236}">
              <a16:creationId xmlns:a16="http://schemas.microsoft.com/office/drawing/2014/main" id="{88231A14-36B7-4B44-8B53-5E682DFBBF60}"/>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3" name="Line 7">
          <a:extLst>
            <a:ext uri="{FF2B5EF4-FFF2-40B4-BE49-F238E27FC236}">
              <a16:creationId xmlns:a16="http://schemas.microsoft.com/office/drawing/2014/main" id="{25056C00-BEEF-4611-B306-D85D34BA6869}"/>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503</xdr:row>
      <xdr:rowOff>0</xdr:rowOff>
    </xdr:from>
    <xdr:to>
      <xdr:col>31</xdr:col>
      <xdr:colOff>323850</xdr:colOff>
      <xdr:row>503</xdr:row>
      <xdr:rowOff>0</xdr:rowOff>
    </xdr:to>
    <xdr:sp macro="" textlink="">
      <xdr:nvSpPr>
        <xdr:cNvPr id="394" name="Line 7">
          <a:extLst>
            <a:ext uri="{FF2B5EF4-FFF2-40B4-BE49-F238E27FC236}">
              <a16:creationId xmlns:a16="http://schemas.microsoft.com/office/drawing/2014/main" id="{381FB8E9-337A-40A6-A4A1-9D1FC205EC47}"/>
            </a:ext>
          </a:extLst>
        </xdr:cNvPr>
        <xdr:cNvSpPr>
          <a:spLocks noChangeShapeType="1"/>
        </xdr:cNvSpPr>
      </xdr:nvSpPr>
      <xdr:spPr bwMode="auto">
        <a:xfrm>
          <a:off x="108299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5" name="Line 7">
          <a:extLst>
            <a:ext uri="{FF2B5EF4-FFF2-40B4-BE49-F238E27FC236}">
              <a16:creationId xmlns:a16="http://schemas.microsoft.com/office/drawing/2014/main" id="{78DAEC51-12ED-4E8B-93A8-C5AE35AE4EBF}"/>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6" name="Line 7">
          <a:extLst>
            <a:ext uri="{FF2B5EF4-FFF2-40B4-BE49-F238E27FC236}">
              <a16:creationId xmlns:a16="http://schemas.microsoft.com/office/drawing/2014/main" id="{011DD0E3-85D8-4590-AA07-AA94DB189788}"/>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7" name="Line 7">
          <a:extLst>
            <a:ext uri="{FF2B5EF4-FFF2-40B4-BE49-F238E27FC236}">
              <a16:creationId xmlns:a16="http://schemas.microsoft.com/office/drawing/2014/main" id="{E5F8A815-0EC6-437C-B218-600F9FFD2953}"/>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8" name="Line 7">
          <a:extLst>
            <a:ext uri="{FF2B5EF4-FFF2-40B4-BE49-F238E27FC236}">
              <a16:creationId xmlns:a16="http://schemas.microsoft.com/office/drawing/2014/main" id="{61586B9C-FD7B-44D2-9836-5BCEEB70D68B}"/>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503</xdr:row>
      <xdr:rowOff>0</xdr:rowOff>
    </xdr:from>
    <xdr:to>
      <xdr:col>35</xdr:col>
      <xdr:colOff>323850</xdr:colOff>
      <xdr:row>503</xdr:row>
      <xdr:rowOff>0</xdr:rowOff>
    </xdr:to>
    <xdr:sp macro="" textlink="">
      <xdr:nvSpPr>
        <xdr:cNvPr id="399" name="Line 7">
          <a:extLst>
            <a:ext uri="{FF2B5EF4-FFF2-40B4-BE49-F238E27FC236}">
              <a16:creationId xmlns:a16="http://schemas.microsoft.com/office/drawing/2014/main" id="{E9802C21-D7D8-46D0-BBF7-259E3E164264}"/>
            </a:ext>
          </a:extLst>
        </xdr:cNvPr>
        <xdr:cNvSpPr>
          <a:spLocks noChangeShapeType="1"/>
        </xdr:cNvSpPr>
      </xdr:nvSpPr>
      <xdr:spPr bwMode="auto">
        <a:xfrm>
          <a:off x="1224915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0" name="Line 7">
          <a:extLst>
            <a:ext uri="{FF2B5EF4-FFF2-40B4-BE49-F238E27FC236}">
              <a16:creationId xmlns:a16="http://schemas.microsoft.com/office/drawing/2014/main" id="{231F6624-1E75-42C7-BF32-65C4384BCED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1" name="Line 7">
          <a:extLst>
            <a:ext uri="{FF2B5EF4-FFF2-40B4-BE49-F238E27FC236}">
              <a16:creationId xmlns:a16="http://schemas.microsoft.com/office/drawing/2014/main" id="{8F095B89-30CB-4F8F-BD5E-43774A6074F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2" name="Line 7">
          <a:extLst>
            <a:ext uri="{FF2B5EF4-FFF2-40B4-BE49-F238E27FC236}">
              <a16:creationId xmlns:a16="http://schemas.microsoft.com/office/drawing/2014/main" id="{8E8EAC88-31CD-4A0B-8F0F-DE8062956F1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3" name="Line 7">
          <a:extLst>
            <a:ext uri="{FF2B5EF4-FFF2-40B4-BE49-F238E27FC236}">
              <a16:creationId xmlns:a16="http://schemas.microsoft.com/office/drawing/2014/main" id="{47F21932-E81A-4A00-8AA3-6D2D49A3D07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4" name="Line 7">
          <a:extLst>
            <a:ext uri="{FF2B5EF4-FFF2-40B4-BE49-F238E27FC236}">
              <a16:creationId xmlns:a16="http://schemas.microsoft.com/office/drawing/2014/main" id="{A4E1F2FF-4619-4230-A2E9-264659BA007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5" name="Line 7">
          <a:extLst>
            <a:ext uri="{FF2B5EF4-FFF2-40B4-BE49-F238E27FC236}">
              <a16:creationId xmlns:a16="http://schemas.microsoft.com/office/drawing/2014/main" id="{20CBA042-E3F1-41A2-92EC-726B5BEC2048}"/>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6" name="Line 7">
          <a:extLst>
            <a:ext uri="{FF2B5EF4-FFF2-40B4-BE49-F238E27FC236}">
              <a16:creationId xmlns:a16="http://schemas.microsoft.com/office/drawing/2014/main" id="{E249FD82-A768-4CA3-A05A-5832449B8336}"/>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7" name="Line 7">
          <a:extLst>
            <a:ext uri="{FF2B5EF4-FFF2-40B4-BE49-F238E27FC236}">
              <a16:creationId xmlns:a16="http://schemas.microsoft.com/office/drawing/2014/main" id="{95CC5668-69B9-42E7-988A-AB0D8EE8A5C3}"/>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8" name="Line 7">
          <a:extLst>
            <a:ext uri="{FF2B5EF4-FFF2-40B4-BE49-F238E27FC236}">
              <a16:creationId xmlns:a16="http://schemas.microsoft.com/office/drawing/2014/main" id="{3EC0C720-D7E5-42BD-B1C8-8BD1B0685E9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09" name="Line 7">
          <a:extLst>
            <a:ext uri="{FF2B5EF4-FFF2-40B4-BE49-F238E27FC236}">
              <a16:creationId xmlns:a16="http://schemas.microsoft.com/office/drawing/2014/main" id="{5E8B9860-15FE-4EF6-9635-A15C39EDEBFD}"/>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0" name="Line 7">
          <a:extLst>
            <a:ext uri="{FF2B5EF4-FFF2-40B4-BE49-F238E27FC236}">
              <a16:creationId xmlns:a16="http://schemas.microsoft.com/office/drawing/2014/main" id="{445B3743-08BC-44FD-B50F-BDBDCDEB8F49}"/>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1" name="Line 7">
          <a:extLst>
            <a:ext uri="{FF2B5EF4-FFF2-40B4-BE49-F238E27FC236}">
              <a16:creationId xmlns:a16="http://schemas.microsoft.com/office/drawing/2014/main" id="{ACC57F60-21CF-4FCD-8B05-A04D8A4B5E9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2" name="Line 7">
          <a:extLst>
            <a:ext uri="{FF2B5EF4-FFF2-40B4-BE49-F238E27FC236}">
              <a16:creationId xmlns:a16="http://schemas.microsoft.com/office/drawing/2014/main" id="{A50D0906-D090-4D38-B9DE-0CFB93B3E304}"/>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3" name="Line 7">
          <a:extLst>
            <a:ext uri="{FF2B5EF4-FFF2-40B4-BE49-F238E27FC236}">
              <a16:creationId xmlns:a16="http://schemas.microsoft.com/office/drawing/2014/main" id="{7CCD9095-DE00-42FC-A601-681B67A5BC9F}"/>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4" name="Line 7">
          <a:extLst>
            <a:ext uri="{FF2B5EF4-FFF2-40B4-BE49-F238E27FC236}">
              <a16:creationId xmlns:a16="http://schemas.microsoft.com/office/drawing/2014/main" id="{E2512B77-B721-4D47-8ED8-17AAD89D322C}"/>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5" name="Line 7">
          <a:extLst>
            <a:ext uri="{FF2B5EF4-FFF2-40B4-BE49-F238E27FC236}">
              <a16:creationId xmlns:a16="http://schemas.microsoft.com/office/drawing/2014/main" id="{70F66C09-E013-4972-808F-119C73013E8B}"/>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6" name="Line 7">
          <a:extLst>
            <a:ext uri="{FF2B5EF4-FFF2-40B4-BE49-F238E27FC236}">
              <a16:creationId xmlns:a16="http://schemas.microsoft.com/office/drawing/2014/main" id="{3A4BCBB3-7EE8-4C87-9582-8474B53C853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7" name="Line 7">
          <a:extLst>
            <a:ext uri="{FF2B5EF4-FFF2-40B4-BE49-F238E27FC236}">
              <a16:creationId xmlns:a16="http://schemas.microsoft.com/office/drawing/2014/main" id="{6D48A9D2-17DF-4BA3-89A8-B2E84C18F1F5}"/>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8" name="Line 7">
          <a:extLst>
            <a:ext uri="{FF2B5EF4-FFF2-40B4-BE49-F238E27FC236}">
              <a16:creationId xmlns:a16="http://schemas.microsoft.com/office/drawing/2014/main" id="{B7157B5C-99E7-45E2-B729-98C8AF901362}"/>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19" name="Line 7">
          <a:extLst>
            <a:ext uri="{FF2B5EF4-FFF2-40B4-BE49-F238E27FC236}">
              <a16:creationId xmlns:a16="http://schemas.microsoft.com/office/drawing/2014/main" id="{AA3756DA-1EBD-4AE3-8277-E0AAE73C7880}"/>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503</xdr:row>
      <xdr:rowOff>0</xdr:rowOff>
    </xdr:from>
    <xdr:to>
      <xdr:col>43</xdr:col>
      <xdr:colOff>323850</xdr:colOff>
      <xdr:row>503</xdr:row>
      <xdr:rowOff>0</xdr:rowOff>
    </xdr:to>
    <xdr:sp macro="" textlink="">
      <xdr:nvSpPr>
        <xdr:cNvPr id="420" name="Line 7">
          <a:extLst>
            <a:ext uri="{FF2B5EF4-FFF2-40B4-BE49-F238E27FC236}">
              <a16:creationId xmlns:a16="http://schemas.microsoft.com/office/drawing/2014/main" id="{258F2570-7B82-4363-84CC-67A6D711B237}"/>
            </a:ext>
          </a:extLst>
        </xdr:cNvPr>
        <xdr:cNvSpPr>
          <a:spLocks noChangeShapeType="1"/>
        </xdr:cNvSpPr>
      </xdr:nvSpPr>
      <xdr:spPr bwMode="auto">
        <a:xfrm>
          <a:off x="15087600"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1" name="Line 7">
          <a:extLst>
            <a:ext uri="{FF2B5EF4-FFF2-40B4-BE49-F238E27FC236}">
              <a16:creationId xmlns:a16="http://schemas.microsoft.com/office/drawing/2014/main" id="{0C9C9990-6FD4-4627-A33C-96791F554719}"/>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2" name="Line 7">
          <a:extLst>
            <a:ext uri="{FF2B5EF4-FFF2-40B4-BE49-F238E27FC236}">
              <a16:creationId xmlns:a16="http://schemas.microsoft.com/office/drawing/2014/main" id="{DBE32F08-3FAA-44E9-9B11-6B0581D83456}"/>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3" name="Line 7">
          <a:extLst>
            <a:ext uri="{FF2B5EF4-FFF2-40B4-BE49-F238E27FC236}">
              <a16:creationId xmlns:a16="http://schemas.microsoft.com/office/drawing/2014/main" id="{43C17CE5-C404-4E0A-A222-088627AEFC22}"/>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4" name="Line 7">
          <a:extLst>
            <a:ext uri="{FF2B5EF4-FFF2-40B4-BE49-F238E27FC236}">
              <a16:creationId xmlns:a16="http://schemas.microsoft.com/office/drawing/2014/main" id="{571B6ADE-3090-4684-84DD-C9CA5B35C32A}"/>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5" name="Line 7">
          <a:extLst>
            <a:ext uri="{FF2B5EF4-FFF2-40B4-BE49-F238E27FC236}">
              <a16:creationId xmlns:a16="http://schemas.microsoft.com/office/drawing/2014/main" id="{59E3F19A-3AE5-4F79-975C-B658C468BE41}"/>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6" name="Line 7">
          <a:extLst>
            <a:ext uri="{FF2B5EF4-FFF2-40B4-BE49-F238E27FC236}">
              <a16:creationId xmlns:a16="http://schemas.microsoft.com/office/drawing/2014/main" id="{5F936CDF-2882-425A-A258-03E92AB3751E}"/>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7" name="Line 7">
          <a:extLst>
            <a:ext uri="{FF2B5EF4-FFF2-40B4-BE49-F238E27FC236}">
              <a16:creationId xmlns:a16="http://schemas.microsoft.com/office/drawing/2014/main" id="{89202D92-D850-4434-8104-A65E636D0EB0}"/>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8" name="Line 7">
          <a:extLst>
            <a:ext uri="{FF2B5EF4-FFF2-40B4-BE49-F238E27FC236}">
              <a16:creationId xmlns:a16="http://schemas.microsoft.com/office/drawing/2014/main" id="{9C39F603-E2F8-4F6E-A3C8-7084CF1D89F3}"/>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503</xdr:row>
      <xdr:rowOff>0</xdr:rowOff>
    </xdr:from>
    <xdr:to>
      <xdr:col>48</xdr:col>
      <xdr:colOff>323850</xdr:colOff>
      <xdr:row>503</xdr:row>
      <xdr:rowOff>0</xdr:rowOff>
    </xdr:to>
    <xdr:sp macro="" textlink="">
      <xdr:nvSpPr>
        <xdr:cNvPr id="429" name="Line 7">
          <a:extLst>
            <a:ext uri="{FF2B5EF4-FFF2-40B4-BE49-F238E27FC236}">
              <a16:creationId xmlns:a16="http://schemas.microsoft.com/office/drawing/2014/main" id="{6BD00057-0359-456E-8D7A-9AC32F0D5EF5}"/>
            </a:ext>
          </a:extLst>
        </xdr:cNvPr>
        <xdr:cNvSpPr>
          <a:spLocks noChangeShapeType="1"/>
        </xdr:cNvSpPr>
      </xdr:nvSpPr>
      <xdr:spPr bwMode="auto">
        <a:xfrm>
          <a:off x="1749742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0" name="Line 1">
          <a:extLst>
            <a:ext uri="{FF2B5EF4-FFF2-40B4-BE49-F238E27FC236}">
              <a16:creationId xmlns:a16="http://schemas.microsoft.com/office/drawing/2014/main" id="{30C8A008-CFB2-400D-99DA-C07A03D359E0}"/>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1" name="Line 1">
          <a:extLst>
            <a:ext uri="{FF2B5EF4-FFF2-40B4-BE49-F238E27FC236}">
              <a16:creationId xmlns:a16="http://schemas.microsoft.com/office/drawing/2014/main" id="{061523F9-F80B-4F3D-BE21-02872169F778}"/>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2" name="Line 1">
          <a:extLst>
            <a:ext uri="{FF2B5EF4-FFF2-40B4-BE49-F238E27FC236}">
              <a16:creationId xmlns:a16="http://schemas.microsoft.com/office/drawing/2014/main" id="{B701C16F-8086-486B-9427-ED1D7810A1A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617</xdr:row>
      <xdr:rowOff>0</xdr:rowOff>
    </xdr:from>
    <xdr:to>
      <xdr:col>35</xdr:col>
      <xdr:colOff>323850</xdr:colOff>
      <xdr:row>617</xdr:row>
      <xdr:rowOff>0</xdr:rowOff>
    </xdr:to>
    <xdr:sp macro="" textlink="">
      <xdr:nvSpPr>
        <xdr:cNvPr id="433" name="Line 1">
          <a:extLst>
            <a:ext uri="{FF2B5EF4-FFF2-40B4-BE49-F238E27FC236}">
              <a16:creationId xmlns:a16="http://schemas.microsoft.com/office/drawing/2014/main" id="{001892BA-C4CC-4A8F-91BA-9B42B217BCF6}"/>
            </a:ext>
          </a:extLst>
        </xdr:cNvPr>
        <xdr:cNvSpPr>
          <a:spLocks noChangeShapeType="1"/>
        </xdr:cNvSpPr>
      </xdr:nvSpPr>
      <xdr:spPr bwMode="auto">
        <a:xfrm>
          <a:off x="122491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34" name="Line 7">
          <a:extLst>
            <a:ext uri="{FF2B5EF4-FFF2-40B4-BE49-F238E27FC236}">
              <a16:creationId xmlns:a16="http://schemas.microsoft.com/office/drawing/2014/main" id="{3C47C9E7-FBB2-465C-B245-69FA4F028CE8}"/>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35" name="Line 1">
          <a:extLst>
            <a:ext uri="{FF2B5EF4-FFF2-40B4-BE49-F238E27FC236}">
              <a16:creationId xmlns:a16="http://schemas.microsoft.com/office/drawing/2014/main" id="{FF72B8D7-2851-4E63-9F7B-99D15F08BC10}"/>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6" name="Line 1">
          <a:extLst>
            <a:ext uri="{FF2B5EF4-FFF2-40B4-BE49-F238E27FC236}">
              <a16:creationId xmlns:a16="http://schemas.microsoft.com/office/drawing/2014/main" id="{E9C2CB88-B70C-47F8-881E-7A0DEEC62D4E}"/>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37" name="Line 1">
          <a:extLst>
            <a:ext uri="{FF2B5EF4-FFF2-40B4-BE49-F238E27FC236}">
              <a16:creationId xmlns:a16="http://schemas.microsoft.com/office/drawing/2014/main" id="{3A87FE0D-331E-4F06-90EA-F9F80A56B4E7}"/>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8" name="Line 1">
          <a:extLst>
            <a:ext uri="{FF2B5EF4-FFF2-40B4-BE49-F238E27FC236}">
              <a16:creationId xmlns:a16="http://schemas.microsoft.com/office/drawing/2014/main" id="{31E72237-1868-40ED-8FB9-4E67B5CD2311}"/>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39" name="Line 1">
          <a:extLst>
            <a:ext uri="{FF2B5EF4-FFF2-40B4-BE49-F238E27FC236}">
              <a16:creationId xmlns:a16="http://schemas.microsoft.com/office/drawing/2014/main" id="{FDF50C08-AD6B-4470-9A14-84BE3A3AF9C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617</xdr:row>
      <xdr:rowOff>0</xdr:rowOff>
    </xdr:from>
    <xdr:to>
      <xdr:col>11</xdr:col>
      <xdr:colOff>323850</xdr:colOff>
      <xdr:row>617</xdr:row>
      <xdr:rowOff>0</xdr:rowOff>
    </xdr:to>
    <xdr:sp macro="" textlink="">
      <xdr:nvSpPr>
        <xdr:cNvPr id="440" name="Line 1">
          <a:extLst>
            <a:ext uri="{FF2B5EF4-FFF2-40B4-BE49-F238E27FC236}">
              <a16:creationId xmlns:a16="http://schemas.microsoft.com/office/drawing/2014/main" id="{2D1FF83D-A55B-448D-80E3-68F74590A28B}"/>
            </a:ext>
          </a:extLst>
        </xdr:cNvPr>
        <xdr:cNvSpPr>
          <a:spLocks noChangeShapeType="1"/>
        </xdr:cNvSpPr>
      </xdr:nvSpPr>
      <xdr:spPr bwMode="auto">
        <a:xfrm>
          <a:off x="371475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1" name="Line 1">
          <a:extLst>
            <a:ext uri="{FF2B5EF4-FFF2-40B4-BE49-F238E27FC236}">
              <a16:creationId xmlns:a16="http://schemas.microsoft.com/office/drawing/2014/main" id="{61255254-1DBD-4BDD-81D7-5AEA9ABDBF94}"/>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617</xdr:row>
      <xdr:rowOff>0</xdr:rowOff>
    </xdr:from>
    <xdr:to>
      <xdr:col>3</xdr:col>
      <xdr:colOff>323850</xdr:colOff>
      <xdr:row>617</xdr:row>
      <xdr:rowOff>0</xdr:rowOff>
    </xdr:to>
    <xdr:sp macro="" textlink="">
      <xdr:nvSpPr>
        <xdr:cNvPr id="442" name="Line 1">
          <a:extLst>
            <a:ext uri="{FF2B5EF4-FFF2-40B4-BE49-F238E27FC236}">
              <a16:creationId xmlns:a16="http://schemas.microsoft.com/office/drawing/2014/main" id="{F82A5CF3-7D7D-4B0A-A3CE-8CE126AF9DCF}"/>
            </a:ext>
          </a:extLst>
        </xdr:cNvPr>
        <xdr:cNvSpPr>
          <a:spLocks noChangeShapeType="1"/>
        </xdr:cNvSpPr>
      </xdr:nvSpPr>
      <xdr:spPr bwMode="auto">
        <a:xfrm>
          <a:off x="8763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3" name="Line 1">
          <a:extLst>
            <a:ext uri="{FF2B5EF4-FFF2-40B4-BE49-F238E27FC236}">
              <a16:creationId xmlns:a16="http://schemas.microsoft.com/office/drawing/2014/main" id="{DB3B3D6B-A2B9-42B9-9778-9D715AC44F3F}"/>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4" name="Line 7">
          <a:extLst>
            <a:ext uri="{FF2B5EF4-FFF2-40B4-BE49-F238E27FC236}">
              <a16:creationId xmlns:a16="http://schemas.microsoft.com/office/drawing/2014/main" id="{C34589FD-E585-446B-8F4D-16B785F83F1C}"/>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5" name="Line 1">
          <a:extLst>
            <a:ext uri="{FF2B5EF4-FFF2-40B4-BE49-F238E27FC236}">
              <a16:creationId xmlns:a16="http://schemas.microsoft.com/office/drawing/2014/main" id="{5708C68F-1A4E-49AF-A080-C5B67C95E2B7}"/>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617</xdr:row>
      <xdr:rowOff>0</xdr:rowOff>
    </xdr:from>
    <xdr:to>
      <xdr:col>7</xdr:col>
      <xdr:colOff>323850</xdr:colOff>
      <xdr:row>617</xdr:row>
      <xdr:rowOff>0</xdr:rowOff>
    </xdr:to>
    <xdr:sp macro="" textlink="">
      <xdr:nvSpPr>
        <xdr:cNvPr id="446" name="Line 1">
          <a:extLst>
            <a:ext uri="{FF2B5EF4-FFF2-40B4-BE49-F238E27FC236}">
              <a16:creationId xmlns:a16="http://schemas.microsoft.com/office/drawing/2014/main" id="{0550704B-955E-43CC-930A-C7A751CD5591}"/>
            </a:ext>
          </a:extLst>
        </xdr:cNvPr>
        <xdr:cNvSpPr>
          <a:spLocks noChangeShapeType="1"/>
        </xdr:cNvSpPr>
      </xdr:nvSpPr>
      <xdr:spPr bwMode="auto">
        <a:xfrm>
          <a:off x="229552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616</xdr:row>
      <xdr:rowOff>0</xdr:rowOff>
    </xdr:from>
    <xdr:to>
      <xdr:col>3</xdr:col>
      <xdr:colOff>323850</xdr:colOff>
      <xdr:row>616</xdr:row>
      <xdr:rowOff>0</xdr:rowOff>
    </xdr:to>
    <xdr:sp macro="" textlink="">
      <xdr:nvSpPr>
        <xdr:cNvPr id="447" name="Line 7">
          <a:extLst>
            <a:ext uri="{FF2B5EF4-FFF2-40B4-BE49-F238E27FC236}">
              <a16:creationId xmlns:a16="http://schemas.microsoft.com/office/drawing/2014/main" id="{6BA27E43-C32F-498A-8F90-2FB213D1C0A7}"/>
            </a:ext>
          </a:extLst>
        </xdr:cNvPr>
        <xdr:cNvSpPr>
          <a:spLocks noChangeShapeType="1"/>
        </xdr:cNvSpPr>
      </xdr:nvSpPr>
      <xdr:spPr bwMode="auto">
        <a:xfrm>
          <a:off x="876300"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8" name="Line 7">
          <a:extLst>
            <a:ext uri="{FF2B5EF4-FFF2-40B4-BE49-F238E27FC236}">
              <a16:creationId xmlns:a16="http://schemas.microsoft.com/office/drawing/2014/main" id="{C793F681-AAF8-4412-87CF-DDDC1DFDA490}"/>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616</xdr:row>
      <xdr:rowOff>0</xdr:rowOff>
    </xdr:from>
    <xdr:to>
      <xdr:col>7</xdr:col>
      <xdr:colOff>323850</xdr:colOff>
      <xdr:row>616</xdr:row>
      <xdr:rowOff>0</xdr:rowOff>
    </xdr:to>
    <xdr:sp macro="" textlink="">
      <xdr:nvSpPr>
        <xdr:cNvPr id="449" name="Line 7">
          <a:extLst>
            <a:ext uri="{FF2B5EF4-FFF2-40B4-BE49-F238E27FC236}">
              <a16:creationId xmlns:a16="http://schemas.microsoft.com/office/drawing/2014/main" id="{995D8980-E062-4FC6-969C-F450FFB3FC92}"/>
            </a:ext>
          </a:extLst>
        </xdr:cNvPr>
        <xdr:cNvSpPr>
          <a:spLocks noChangeShapeType="1"/>
        </xdr:cNvSpPr>
      </xdr:nvSpPr>
      <xdr:spPr bwMode="auto">
        <a:xfrm>
          <a:off x="2295525" y="8502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0" name="Line 1">
          <a:extLst>
            <a:ext uri="{FF2B5EF4-FFF2-40B4-BE49-F238E27FC236}">
              <a16:creationId xmlns:a16="http://schemas.microsoft.com/office/drawing/2014/main" id="{1A3D6A55-A51B-4E9F-B584-CB6893BC850B}"/>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1" name="Line 1">
          <a:extLst>
            <a:ext uri="{FF2B5EF4-FFF2-40B4-BE49-F238E27FC236}">
              <a16:creationId xmlns:a16="http://schemas.microsoft.com/office/drawing/2014/main" id="{F469DAC5-C876-4957-97C8-378474C73D51}"/>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2" name="Line 1">
          <a:extLst>
            <a:ext uri="{FF2B5EF4-FFF2-40B4-BE49-F238E27FC236}">
              <a16:creationId xmlns:a16="http://schemas.microsoft.com/office/drawing/2014/main" id="{9827BDE6-6EED-486B-8DFB-F962B5E6F287}"/>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617</xdr:row>
      <xdr:rowOff>0</xdr:rowOff>
    </xdr:from>
    <xdr:to>
      <xdr:col>27</xdr:col>
      <xdr:colOff>323850</xdr:colOff>
      <xdr:row>617</xdr:row>
      <xdr:rowOff>0</xdr:rowOff>
    </xdr:to>
    <xdr:sp macro="" textlink="">
      <xdr:nvSpPr>
        <xdr:cNvPr id="453" name="Line 1">
          <a:extLst>
            <a:ext uri="{FF2B5EF4-FFF2-40B4-BE49-F238E27FC236}">
              <a16:creationId xmlns:a16="http://schemas.microsoft.com/office/drawing/2014/main" id="{BAE5C3B5-CF3B-4266-8986-0BA04D9BD119}"/>
            </a:ext>
          </a:extLst>
        </xdr:cNvPr>
        <xdr:cNvSpPr>
          <a:spLocks noChangeShapeType="1"/>
        </xdr:cNvSpPr>
      </xdr:nvSpPr>
      <xdr:spPr bwMode="auto">
        <a:xfrm>
          <a:off x="94107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617</xdr:row>
      <xdr:rowOff>0</xdr:rowOff>
    </xdr:from>
    <xdr:to>
      <xdr:col>23</xdr:col>
      <xdr:colOff>323850</xdr:colOff>
      <xdr:row>617</xdr:row>
      <xdr:rowOff>0</xdr:rowOff>
    </xdr:to>
    <xdr:sp macro="" textlink="">
      <xdr:nvSpPr>
        <xdr:cNvPr id="454" name="Line 1">
          <a:extLst>
            <a:ext uri="{FF2B5EF4-FFF2-40B4-BE49-F238E27FC236}">
              <a16:creationId xmlns:a16="http://schemas.microsoft.com/office/drawing/2014/main" id="{7B2B8A4D-2F90-4C65-AEDA-DBD2F3E29357}"/>
            </a:ext>
          </a:extLst>
        </xdr:cNvPr>
        <xdr:cNvSpPr>
          <a:spLocks noChangeShapeType="1"/>
        </xdr:cNvSpPr>
      </xdr:nvSpPr>
      <xdr:spPr bwMode="auto">
        <a:xfrm>
          <a:off x="7991475"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5" name="Line 1">
          <a:extLst>
            <a:ext uri="{FF2B5EF4-FFF2-40B4-BE49-F238E27FC236}">
              <a16:creationId xmlns:a16="http://schemas.microsoft.com/office/drawing/2014/main" id="{43F5D31E-D363-46A8-96C5-BDE1FD181DA2}"/>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6" name="Line 1">
          <a:extLst>
            <a:ext uri="{FF2B5EF4-FFF2-40B4-BE49-F238E27FC236}">
              <a16:creationId xmlns:a16="http://schemas.microsoft.com/office/drawing/2014/main" id="{B300C82F-07EE-4015-BF94-D35DA8114EA9}"/>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7" name="Line 1">
          <a:extLst>
            <a:ext uri="{FF2B5EF4-FFF2-40B4-BE49-F238E27FC236}">
              <a16:creationId xmlns:a16="http://schemas.microsoft.com/office/drawing/2014/main" id="{2F55A5EC-EA9C-458D-A73D-6F62426E12A0}"/>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617</xdr:row>
      <xdr:rowOff>0</xdr:rowOff>
    </xdr:from>
    <xdr:to>
      <xdr:col>15</xdr:col>
      <xdr:colOff>323850</xdr:colOff>
      <xdr:row>617</xdr:row>
      <xdr:rowOff>0</xdr:rowOff>
    </xdr:to>
    <xdr:sp macro="" textlink="">
      <xdr:nvSpPr>
        <xdr:cNvPr id="458" name="Line 1">
          <a:extLst>
            <a:ext uri="{FF2B5EF4-FFF2-40B4-BE49-F238E27FC236}">
              <a16:creationId xmlns:a16="http://schemas.microsoft.com/office/drawing/2014/main" id="{1200037D-3688-49BF-B33D-81DEC19E870E}"/>
            </a:ext>
          </a:extLst>
        </xdr:cNvPr>
        <xdr:cNvSpPr>
          <a:spLocks noChangeShapeType="1"/>
        </xdr:cNvSpPr>
      </xdr:nvSpPr>
      <xdr:spPr bwMode="auto">
        <a:xfrm>
          <a:off x="5143500" y="8516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59" name="Line 7">
          <a:extLst>
            <a:ext uri="{FF2B5EF4-FFF2-40B4-BE49-F238E27FC236}">
              <a16:creationId xmlns:a16="http://schemas.microsoft.com/office/drawing/2014/main" id="{6ECF77DB-BE63-46B4-837E-241B411001E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0" name="Line 7">
          <a:extLst>
            <a:ext uri="{FF2B5EF4-FFF2-40B4-BE49-F238E27FC236}">
              <a16:creationId xmlns:a16="http://schemas.microsoft.com/office/drawing/2014/main" id="{3C134E44-9616-4EB6-A4C0-421B95C04E8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1" name="Line 7">
          <a:extLst>
            <a:ext uri="{FF2B5EF4-FFF2-40B4-BE49-F238E27FC236}">
              <a16:creationId xmlns:a16="http://schemas.microsoft.com/office/drawing/2014/main" id="{ACFAD69D-25FE-40CF-8207-168459562E5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2" name="Line 7">
          <a:extLst>
            <a:ext uri="{FF2B5EF4-FFF2-40B4-BE49-F238E27FC236}">
              <a16:creationId xmlns:a16="http://schemas.microsoft.com/office/drawing/2014/main" id="{EFC80237-6B43-4B99-BF5E-3D424F8D3E7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3" name="Line 7">
          <a:extLst>
            <a:ext uri="{FF2B5EF4-FFF2-40B4-BE49-F238E27FC236}">
              <a16:creationId xmlns:a16="http://schemas.microsoft.com/office/drawing/2014/main" id="{5200BC2B-07D1-4042-AAF9-D0838536D77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4" name="Line 7">
          <a:extLst>
            <a:ext uri="{FF2B5EF4-FFF2-40B4-BE49-F238E27FC236}">
              <a16:creationId xmlns:a16="http://schemas.microsoft.com/office/drawing/2014/main" id="{AC75EF7D-129A-4CEC-AA59-D350C5D21B9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5" name="Line 7">
          <a:extLst>
            <a:ext uri="{FF2B5EF4-FFF2-40B4-BE49-F238E27FC236}">
              <a16:creationId xmlns:a16="http://schemas.microsoft.com/office/drawing/2014/main" id="{AFDB0394-EF1B-41D1-8B2A-C91E20EBC86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6" name="Line 7">
          <a:extLst>
            <a:ext uri="{FF2B5EF4-FFF2-40B4-BE49-F238E27FC236}">
              <a16:creationId xmlns:a16="http://schemas.microsoft.com/office/drawing/2014/main" id="{DCDEF8ED-B7FD-4FC8-9980-D33B6C97BB6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7" name="Line 7">
          <a:extLst>
            <a:ext uri="{FF2B5EF4-FFF2-40B4-BE49-F238E27FC236}">
              <a16:creationId xmlns:a16="http://schemas.microsoft.com/office/drawing/2014/main" id="{8DE9F33C-B9D1-4615-B3D2-7B7CCEB83ED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8" name="Line 7">
          <a:extLst>
            <a:ext uri="{FF2B5EF4-FFF2-40B4-BE49-F238E27FC236}">
              <a16:creationId xmlns:a16="http://schemas.microsoft.com/office/drawing/2014/main" id="{32B354F6-90C4-47F5-8DA0-06CDB596D96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69" name="Line 7">
          <a:extLst>
            <a:ext uri="{FF2B5EF4-FFF2-40B4-BE49-F238E27FC236}">
              <a16:creationId xmlns:a16="http://schemas.microsoft.com/office/drawing/2014/main" id="{96298501-36A6-4BB1-9D1C-09B48E40BDC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0" name="Line 7">
          <a:extLst>
            <a:ext uri="{FF2B5EF4-FFF2-40B4-BE49-F238E27FC236}">
              <a16:creationId xmlns:a16="http://schemas.microsoft.com/office/drawing/2014/main" id="{CD1ADE2A-5E3A-4DC7-903F-79EB96C2DC5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1" name="Line 7">
          <a:extLst>
            <a:ext uri="{FF2B5EF4-FFF2-40B4-BE49-F238E27FC236}">
              <a16:creationId xmlns:a16="http://schemas.microsoft.com/office/drawing/2014/main" id="{F27BB77B-E970-4B1B-AC09-15EF16EE32A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2" name="Line 7">
          <a:extLst>
            <a:ext uri="{FF2B5EF4-FFF2-40B4-BE49-F238E27FC236}">
              <a16:creationId xmlns:a16="http://schemas.microsoft.com/office/drawing/2014/main" id="{54D8814A-833C-4890-A5AF-A3720031F06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3" name="Line 7">
          <a:extLst>
            <a:ext uri="{FF2B5EF4-FFF2-40B4-BE49-F238E27FC236}">
              <a16:creationId xmlns:a16="http://schemas.microsoft.com/office/drawing/2014/main" id="{055861AB-F49C-4223-AD23-8E3FD8C8AE8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4" name="Line 7">
          <a:extLst>
            <a:ext uri="{FF2B5EF4-FFF2-40B4-BE49-F238E27FC236}">
              <a16:creationId xmlns:a16="http://schemas.microsoft.com/office/drawing/2014/main" id="{883777A7-28C9-4D7E-8FC6-A85C8E8F2CD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5" name="Line 7">
          <a:extLst>
            <a:ext uri="{FF2B5EF4-FFF2-40B4-BE49-F238E27FC236}">
              <a16:creationId xmlns:a16="http://schemas.microsoft.com/office/drawing/2014/main" id="{DC4EFE49-A9C7-4A93-BF3E-62DD92650DE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6" name="Line 7">
          <a:extLst>
            <a:ext uri="{FF2B5EF4-FFF2-40B4-BE49-F238E27FC236}">
              <a16:creationId xmlns:a16="http://schemas.microsoft.com/office/drawing/2014/main" id="{A5ED082F-BD59-439B-9594-A4B0DC8CA94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7" name="Line 7">
          <a:extLst>
            <a:ext uri="{FF2B5EF4-FFF2-40B4-BE49-F238E27FC236}">
              <a16:creationId xmlns:a16="http://schemas.microsoft.com/office/drawing/2014/main" id="{2669B1E2-FB43-44DF-AA80-0B66C0319976}"/>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8" name="Line 7">
          <a:extLst>
            <a:ext uri="{FF2B5EF4-FFF2-40B4-BE49-F238E27FC236}">
              <a16:creationId xmlns:a16="http://schemas.microsoft.com/office/drawing/2014/main" id="{D54C5F6B-C6AC-4EAF-AAE1-30F3E9D7D4D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79" name="Line 7">
          <a:extLst>
            <a:ext uri="{FF2B5EF4-FFF2-40B4-BE49-F238E27FC236}">
              <a16:creationId xmlns:a16="http://schemas.microsoft.com/office/drawing/2014/main" id="{7C2FF93C-0D52-4772-A8B0-9056908B5EF5}"/>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0" name="Line 7">
          <a:extLst>
            <a:ext uri="{FF2B5EF4-FFF2-40B4-BE49-F238E27FC236}">
              <a16:creationId xmlns:a16="http://schemas.microsoft.com/office/drawing/2014/main" id="{031D0314-F708-459E-BA36-BDFC7F7B3F6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1" name="Line 7">
          <a:extLst>
            <a:ext uri="{FF2B5EF4-FFF2-40B4-BE49-F238E27FC236}">
              <a16:creationId xmlns:a16="http://schemas.microsoft.com/office/drawing/2014/main" id="{D9E92143-B9FF-4501-904D-13AD79687FB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2" name="Line 7">
          <a:extLst>
            <a:ext uri="{FF2B5EF4-FFF2-40B4-BE49-F238E27FC236}">
              <a16:creationId xmlns:a16="http://schemas.microsoft.com/office/drawing/2014/main" id="{6542DE74-69D9-475C-987E-A45EA2239DF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3" name="Line 7">
          <a:extLst>
            <a:ext uri="{FF2B5EF4-FFF2-40B4-BE49-F238E27FC236}">
              <a16:creationId xmlns:a16="http://schemas.microsoft.com/office/drawing/2014/main" id="{D47E323E-3A2B-491E-9929-CAA0A7785F4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4" name="Line 7">
          <a:extLst>
            <a:ext uri="{FF2B5EF4-FFF2-40B4-BE49-F238E27FC236}">
              <a16:creationId xmlns:a16="http://schemas.microsoft.com/office/drawing/2014/main" id="{E851A695-0611-452F-9542-AB2F91C8281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5" name="Line 7">
          <a:extLst>
            <a:ext uri="{FF2B5EF4-FFF2-40B4-BE49-F238E27FC236}">
              <a16:creationId xmlns:a16="http://schemas.microsoft.com/office/drawing/2014/main" id="{A76B4713-0386-4858-BC05-E948B3F644B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6" name="Line 7">
          <a:extLst>
            <a:ext uri="{FF2B5EF4-FFF2-40B4-BE49-F238E27FC236}">
              <a16:creationId xmlns:a16="http://schemas.microsoft.com/office/drawing/2014/main" id="{23A3C2F3-C36B-4FD0-BFC7-87EAA67191C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7" name="Line 7">
          <a:extLst>
            <a:ext uri="{FF2B5EF4-FFF2-40B4-BE49-F238E27FC236}">
              <a16:creationId xmlns:a16="http://schemas.microsoft.com/office/drawing/2014/main" id="{72EE88C9-ADDA-4274-B64A-400C29A99934}"/>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8" name="Line 7">
          <a:extLst>
            <a:ext uri="{FF2B5EF4-FFF2-40B4-BE49-F238E27FC236}">
              <a16:creationId xmlns:a16="http://schemas.microsoft.com/office/drawing/2014/main" id="{A58AA53E-6CEA-4F33-9ECD-4C1C8AF81FA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89" name="Line 7">
          <a:extLst>
            <a:ext uri="{FF2B5EF4-FFF2-40B4-BE49-F238E27FC236}">
              <a16:creationId xmlns:a16="http://schemas.microsoft.com/office/drawing/2014/main" id="{FF0226CE-64B1-4F21-9028-0751A016B8E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0" name="Line 7">
          <a:extLst>
            <a:ext uri="{FF2B5EF4-FFF2-40B4-BE49-F238E27FC236}">
              <a16:creationId xmlns:a16="http://schemas.microsoft.com/office/drawing/2014/main" id="{52E4B79F-43CA-41AD-BFDB-7551B3A5B7E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1" name="Line 7">
          <a:extLst>
            <a:ext uri="{FF2B5EF4-FFF2-40B4-BE49-F238E27FC236}">
              <a16:creationId xmlns:a16="http://schemas.microsoft.com/office/drawing/2014/main" id="{612D6E85-7EA5-4735-9153-E7AF8D0B711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2" name="Line 7">
          <a:extLst>
            <a:ext uri="{FF2B5EF4-FFF2-40B4-BE49-F238E27FC236}">
              <a16:creationId xmlns:a16="http://schemas.microsoft.com/office/drawing/2014/main" id="{6D8E5373-5A84-4ACC-9E1A-A3F67FC2FEA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3" name="Line 7">
          <a:extLst>
            <a:ext uri="{FF2B5EF4-FFF2-40B4-BE49-F238E27FC236}">
              <a16:creationId xmlns:a16="http://schemas.microsoft.com/office/drawing/2014/main" id="{50A1CAEE-9DFF-4EB5-88FC-D293F19766E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4" name="Line 7">
          <a:extLst>
            <a:ext uri="{FF2B5EF4-FFF2-40B4-BE49-F238E27FC236}">
              <a16:creationId xmlns:a16="http://schemas.microsoft.com/office/drawing/2014/main" id="{91808EAB-1FB2-4497-8D54-D47529E2953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5" name="Line 7">
          <a:extLst>
            <a:ext uri="{FF2B5EF4-FFF2-40B4-BE49-F238E27FC236}">
              <a16:creationId xmlns:a16="http://schemas.microsoft.com/office/drawing/2014/main" id="{E8EA7C8D-562F-45A3-A382-1338ECCA5B4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6" name="Line 7">
          <a:extLst>
            <a:ext uri="{FF2B5EF4-FFF2-40B4-BE49-F238E27FC236}">
              <a16:creationId xmlns:a16="http://schemas.microsoft.com/office/drawing/2014/main" id="{9986F520-B1A5-4AE8-9C42-FA83E423A443}"/>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7" name="Line 7">
          <a:extLst>
            <a:ext uri="{FF2B5EF4-FFF2-40B4-BE49-F238E27FC236}">
              <a16:creationId xmlns:a16="http://schemas.microsoft.com/office/drawing/2014/main" id="{BF511BBF-9144-4609-B9C3-23792ACCEB4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8" name="Line 7">
          <a:extLst>
            <a:ext uri="{FF2B5EF4-FFF2-40B4-BE49-F238E27FC236}">
              <a16:creationId xmlns:a16="http://schemas.microsoft.com/office/drawing/2014/main" id="{757F0C91-11D2-46C0-A3CE-7C7C7330854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499" name="Line 7">
          <a:extLst>
            <a:ext uri="{FF2B5EF4-FFF2-40B4-BE49-F238E27FC236}">
              <a16:creationId xmlns:a16="http://schemas.microsoft.com/office/drawing/2014/main" id="{0D4FBDAE-1C90-4E4A-B248-C5246F9DC23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0" name="Line 7">
          <a:extLst>
            <a:ext uri="{FF2B5EF4-FFF2-40B4-BE49-F238E27FC236}">
              <a16:creationId xmlns:a16="http://schemas.microsoft.com/office/drawing/2014/main" id="{C59488BF-EBCA-49A0-9B20-2A77AFBD780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1" name="Line 7">
          <a:extLst>
            <a:ext uri="{FF2B5EF4-FFF2-40B4-BE49-F238E27FC236}">
              <a16:creationId xmlns:a16="http://schemas.microsoft.com/office/drawing/2014/main" id="{24A563A2-C328-42B9-8773-8B7DE6CB396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2" name="Line 7">
          <a:extLst>
            <a:ext uri="{FF2B5EF4-FFF2-40B4-BE49-F238E27FC236}">
              <a16:creationId xmlns:a16="http://schemas.microsoft.com/office/drawing/2014/main" id="{78422EA9-1832-4D97-9DEC-7B475AE713A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3" name="Line 7">
          <a:extLst>
            <a:ext uri="{FF2B5EF4-FFF2-40B4-BE49-F238E27FC236}">
              <a16:creationId xmlns:a16="http://schemas.microsoft.com/office/drawing/2014/main" id="{C2A84031-EEC8-4CB6-B34F-BF3B777807BA}"/>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4" name="Line 7">
          <a:extLst>
            <a:ext uri="{FF2B5EF4-FFF2-40B4-BE49-F238E27FC236}">
              <a16:creationId xmlns:a16="http://schemas.microsoft.com/office/drawing/2014/main" id="{33A592DB-F131-430D-A83B-8F9E63D1240E}"/>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5" name="Line 7">
          <a:extLst>
            <a:ext uri="{FF2B5EF4-FFF2-40B4-BE49-F238E27FC236}">
              <a16:creationId xmlns:a16="http://schemas.microsoft.com/office/drawing/2014/main" id="{5057DBF8-3014-4B2E-82CD-A07BAC51845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6" name="Line 7">
          <a:extLst>
            <a:ext uri="{FF2B5EF4-FFF2-40B4-BE49-F238E27FC236}">
              <a16:creationId xmlns:a16="http://schemas.microsoft.com/office/drawing/2014/main" id="{2FE6B76C-8E08-41B7-B268-24A8053E9D2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7" name="Line 7">
          <a:extLst>
            <a:ext uri="{FF2B5EF4-FFF2-40B4-BE49-F238E27FC236}">
              <a16:creationId xmlns:a16="http://schemas.microsoft.com/office/drawing/2014/main" id="{E57A8DDF-5267-4531-A405-68D1A3508B00}"/>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8" name="Line 7">
          <a:extLst>
            <a:ext uri="{FF2B5EF4-FFF2-40B4-BE49-F238E27FC236}">
              <a16:creationId xmlns:a16="http://schemas.microsoft.com/office/drawing/2014/main" id="{A348A48B-EC08-4008-991E-0BA8AF271F0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09" name="Line 7">
          <a:extLst>
            <a:ext uri="{FF2B5EF4-FFF2-40B4-BE49-F238E27FC236}">
              <a16:creationId xmlns:a16="http://schemas.microsoft.com/office/drawing/2014/main" id="{6BD8224B-BB10-4729-8458-9B16530464FF}"/>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0" name="Line 7">
          <a:extLst>
            <a:ext uri="{FF2B5EF4-FFF2-40B4-BE49-F238E27FC236}">
              <a16:creationId xmlns:a16="http://schemas.microsoft.com/office/drawing/2014/main" id="{6A7A9DE0-775A-4A9C-B9B4-C8157CB1F7D9}"/>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1" name="Line 7">
          <a:extLst>
            <a:ext uri="{FF2B5EF4-FFF2-40B4-BE49-F238E27FC236}">
              <a16:creationId xmlns:a16="http://schemas.microsoft.com/office/drawing/2014/main" id="{2ABC75B0-A017-485D-A672-AB41BE451CE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2" name="Line 7">
          <a:extLst>
            <a:ext uri="{FF2B5EF4-FFF2-40B4-BE49-F238E27FC236}">
              <a16:creationId xmlns:a16="http://schemas.microsoft.com/office/drawing/2014/main" id="{A6A55499-0357-42DA-89B8-CA2C1DF958E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3" name="Line 7">
          <a:extLst>
            <a:ext uri="{FF2B5EF4-FFF2-40B4-BE49-F238E27FC236}">
              <a16:creationId xmlns:a16="http://schemas.microsoft.com/office/drawing/2014/main" id="{CFAF23AE-29C8-4BA4-89B6-D690B103232C}"/>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4" name="Line 7">
          <a:extLst>
            <a:ext uri="{FF2B5EF4-FFF2-40B4-BE49-F238E27FC236}">
              <a16:creationId xmlns:a16="http://schemas.microsoft.com/office/drawing/2014/main" id="{7C65F60D-0885-4CCF-8019-91E2F7097428}"/>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5" name="Line 7">
          <a:extLst>
            <a:ext uri="{FF2B5EF4-FFF2-40B4-BE49-F238E27FC236}">
              <a16:creationId xmlns:a16="http://schemas.microsoft.com/office/drawing/2014/main" id="{780434DE-9D01-43B4-9B56-DCF260598A1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6" name="Line 7">
          <a:extLst>
            <a:ext uri="{FF2B5EF4-FFF2-40B4-BE49-F238E27FC236}">
              <a16:creationId xmlns:a16="http://schemas.microsoft.com/office/drawing/2014/main" id="{AB916179-2C9D-4533-ABA1-A42BBC61B4D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7" name="Line 7">
          <a:extLst>
            <a:ext uri="{FF2B5EF4-FFF2-40B4-BE49-F238E27FC236}">
              <a16:creationId xmlns:a16="http://schemas.microsoft.com/office/drawing/2014/main" id="{BA9D39B5-4998-4D2A-98B7-0B85D4353AD7}"/>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8" name="Line 7">
          <a:extLst>
            <a:ext uri="{FF2B5EF4-FFF2-40B4-BE49-F238E27FC236}">
              <a16:creationId xmlns:a16="http://schemas.microsoft.com/office/drawing/2014/main" id="{44E53DD2-5A9A-4486-8363-5FF490B7A3DD}"/>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19" name="Line 7">
          <a:extLst>
            <a:ext uri="{FF2B5EF4-FFF2-40B4-BE49-F238E27FC236}">
              <a16:creationId xmlns:a16="http://schemas.microsoft.com/office/drawing/2014/main" id="{98B16B1B-9231-430E-AF99-5275D7C6C94B}"/>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0" name="Line 7">
          <a:extLst>
            <a:ext uri="{FF2B5EF4-FFF2-40B4-BE49-F238E27FC236}">
              <a16:creationId xmlns:a16="http://schemas.microsoft.com/office/drawing/2014/main" id="{CCFCC1D4-048C-45C7-9E72-D2946497D951}"/>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503</xdr:row>
      <xdr:rowOff>0</xdr:rowOff>
    </xdr:from>
    <xdr:to>
      <xdr:col>51</xdr:col>
      <xdr:colOff>323850</xdr:colOff>
      <xdr:row>503</xdr:row>
      <xdr:rowOff>0</xdr:rowOff>
    </xdr:to>
    <xdr:sp macro="" textlink="">
      <xdr:nvSpPr>
        <xdr:cNvPr id="521" name="Line 7">
          <a:extLst>
            <a:ext uri="{FF2B5EF4-FFF2-40B4-BE49-F238E27FC236}">
              <a16:creationId xmlns:a16="http://schemas.microsoft.com/office/drawing/2014/main" id="{8311411C-6E57-477D-B276-B51439189692}"/>
            </a:ext>
          </a:extLst>
        </xdr:cNvPr>
        <xdr:cNvSpPr>
          <a:spLocks noChangeShapeType="1"/>
        </xdr:cNvSpPr>
      </xdr:nvSpPr>
      <xdr:spPr bwMode="auto">
        <a:xfrm>
          <a:off x="17935575" y="6781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76</xdr:row>
      <xdr:rowOff>0</xdr:rowOff>
    </xdr:from>
    <xdr:to>
      <xdr:col>23</xdr:col>
      <xdr:colOff>323850</xdr:colOff>
      <xdr:row>76</xdr:row>
      <xdr:rowOff>0</xdr:rowOff>
    </xdr:to>
    <xdr:sp macro="" textlink="">
      <xdr:nvSpPr>
        <xdr:cNvPr id="522" name="Line 7">
          <a:extLst>
            <a:ext uri="{FF2B5EF4-FFF2-40B4-BE49-F238E27FC236}">
              <a16:creationId xmlns:a16="http://schemas.microsoft.com/office/drawing/2014/main" id="{EFF3F4A5-CA74-4F2B-8449-A45CE662B238}"/>
            </a:ext>
          </a:extLst>
        </xdr:cNvPr>
        <xdr:cNvSpPr>
          <a:spLocks noChangeShapeType="1"/>
        </xdr:cNvSpPr>
      </xdr:nvSpPr>
      <xdr:spPr bwMode="auto">
        <a:xfrm>
          <a:off x="7991475" y="1272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FC60CD3B-77A9-4BCA-B3C9-7AA1311E1500}"/>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4337CDC3-83D3-4448-8E92-E687AE9BA4EA}"/>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6" name="Line 7">
          <a:extLst>
            <a:ext uri="{FF2B5EF4-FFF2-40B4-BE49-F238E27FC236}">
              <a16:creationId xmlns:a16="http://schemas.microsoft.com/office/drawing/2014/main" id="{52CC69F3-F988-4BAE-B187-C7DB66BAD1B0}"/>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7" name="Line 7">
          <a:extLst>
            <a:ext uri="{FF2B5EF4-FFF2-40B4-BE49-F238E27FC236}">
              <a16:creationId xmlns:a16="http://schemas.microsoft.com/office/drawing/2014/main" id="{BAF8A060-74A1-4B72-B8C4-767D1A752CBA}"/>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8" name="Line 7">
          <a:extLst>
            <a:ext uri="{FF2B5EF4-FFF2-40B4-BE49-F238E27FC236}">
              <a16:creationId xmlns:a16="http://schemas.microsoft.com/office/drawing/2014/main" id="{59795E1C-4361-4D7C-BAD8-5836107F9CCF}"/>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29" name="Line 7">
          <a:extLst>
            <a:ext uri="{FF2B5EF4-FFF2-40B4-BE49-F238E27FC236}">
              <a16:creationId xmlns:a16="http://schemas.microsoft.com/office/drawing/2014/main" id="{E63B69EE-D66E-4CCB-A512-185FD4CF2487}"/>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30" name="Line 7">
          <a:extLst>
            <a:ext uri="{FF2B5EF4-FFF2-40B4-BE49-F238E27FC236}">
              <a16:creationId xmlns:a16="http://schemas.microsoft.com/office/drawing/2014/main" id="{BBD4DD5C-50A0-45C8-9EC0-CF9313BC6DA5}"/>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323850</xdr:colOff>
      <xdr:row>12</xdr:row>
      <xdr:rowOff>0</xdr:rowOff>
    </xdr:from>
    <xdr:to>
      <xdr:col>68</xdr:col>
      <xdr:colOff>323850</xdr:colOff>
      <xdr:row>12</xdr:row>
      <xdr:rowOff>0</xdr:rowOff>
    </xdr:to>
    <xdr:sp macro="" textlink="">
      <xdr:nvSpPr>
        <xdr:cNvPr id="531" name="Line 7">
          <a:extLst>
            <a:ext uri="{FF2B5EF4-FFF2-40B4-BE49-F238E27FC236}">
              <a16:creationId xmlns:a16="http://schemas.microsoft.com/office/drawing/2014/main" id="{B7C56902-9F5E-4800-8697-649034D79C19}"/>
            </a:ext>
          </a:extLst>
        </xdr:cNvPr>
        <xdr:cNvSpPr>
          <a:spLocks noChangeShapeType="1"/>
        </xdr:cNvSpPr>
      </xdr:nvSpPr>
      <xdr:spPr bwMode="auto">
        <a:xfrm>
          <a:off x="29718000"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2" name="Line 7">
          <a:extLst>
            <a:ext uri="{FF2B5EF4-FFF2-40B4-BE49-F238E27FC236}">
              <a16:creationId xmlns:a16="http://schemas.microsoft.com/office/drawing/2014/main" id="{03204C87-19D1-4EA7-90CB-A3D8DF38511E}"/>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3" name="Line 7">
          <a:extLst>
            <a:ext uri="{FF2B5EF4-FFF2-40B4-BE49-F238E27FC236}">
              <a16:creationId xmlns:a16="http://schemas.microsoft.com/office/drawing/2014/main" id="{AFC8F353-C06F-4F69-8EB7-675A42DB4393}"/>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4" name="Line 7">
          <a:extLst>
            <a:ext uri="{FF2B5EF4-FFF2-40B4-BE49-F238E27FC236}">
              <a16:creationId xmlns:a16="http://schemas.microsoft.com/office/drawing/2014/main" id="{12EF496B-448F-451E-9192-6DDE3BF787B4}"/>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323850</xdr:colOff>
      <xdr:row>14</xdr:row>
      <xdr:rowOff>0</xdr:rowOff>
    </xdr:from>
    <xdr:to>
      <xdr:col>67</xdr:col>
      <xdr:colOff>323850</xdr:colOff>
      <xdr:row>14</xdr:row>
      <xdr:rowOff>0</xdr:rowOff>
    </xdr:to>
    <xdr:sp macro="" textlink="">
      <xdr:nvSpPr>
        <xdr:cNvPr id="535" name="Line 7">
          <a:extLst>
            <a:ext uri="{FF2B5EF4-FFF2-40B4-BE49-F238E27FC236}">
              <a16:creationId xmlns:a16="http://schemas.microsoft.com/office/drawing/2014/main" id="{3B865BA1-CD79-47AD-A6F3-BC7918CDEC00}"/>
            </a:ext>
          </a:extLst>
        </xdr:cNvPr>
        <xdr:cNvSpPr>
          <a:spLocks noChangeShapeType="1"/>
        </xdr:cNvSpPr>
      </xdr:nvSpPr>
      <xdr:spPr bwMode="auto">
        <a:xfrm>
          <a:off x="284511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67</xdr:col>
      <xdr:colOff>1295400</xdr:colOff>
      <xdr:row>5</xdr:row>
      <xdr:rowOff>19050</xdr:rowOff>
    </xdr:from>
    <xdr:to>
      <xdr:col>70</xdr:col>
      <xdr:colOff>219459</xdr:colOff>
      <xdr:row>7</xdr:row>
      <xdr:rowOff>95319</xdr:rowOff>
    </xdr:to>
    <xdr:pic>
      <xdr:nvPicPr>
        <xdr:cNvPr id="536" name="Image 535">
          <a:extLst>
            <a:ext uri="{FF2B5EF4-FFF2-40B4-BE49-F238E27FC236}">
              <a16:creationId xmlns:a16="http://schemas.microsoft.com/office/drawing/2014/main" id="{16FBF7BB-1D36-4F3D-94B3-5094B5B26E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394150" y="1019175"/>
          <a:ext cx="2753109" cy="495369"/>
        </a:xfrm>
        <a:prstGeom prst="rect">
          <a:avLst/>
        </a:prstGeom>
      </xdr:spPr>
    </xdr:pic>
    <xdr:clientData/>
  </xdr:twoCellAnchor>
  <xdr:twoCellAnchor>
    <xdr:from>
      <xdr:col>71</xdr:col>
      <xdr:colOff>323850</xdr:colOff>
      <xdr:row>14</xdr:row>
      <xdr:rowOff>0</xdr:rowOff>
    </xdr:from>
    <xdr:to>
      <xdr:col>71</xdr:col>
      <xdr:colOff>323850</xdr:colOff>
      <xdr:row>14</xdr:row>
      <xdr:rowOff>0</xdr:rowOff>
    </xdr:to>
    <xdr:sp macro="" textlink="">
      <xdr:nvSpPr>
        <xdr:cNvPr id="537" name="Line 7">
          <a:extLst>
            <a:ext uri="{FF2B5EF4-FFF2-40B4-BE49-F238E27FC236}">
              <a16:creationId xmlns:a16="http://schemas.microsoft.com/office/drawing/2014/main" id="{2E9BD2E5-A78A-47DC-A5AD-8F3EBBF7081C}"/>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8" name="Line 7">
          <a:extLst>
            <a:ext uri="{FF2B5EF4-FFF2-40B4-BE49-F238E27FC236}">
              <a16:creationId xmlns:a16="http://schemas.microsoft.com/office/drawing/2014/main" id="{77030E63-406B-4977-A6DE-859D4B26370D}"/>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39" name="Line 7">
          <a:extLst>
            <a:ext uri="{FF2B5EF4-FFF2-40B4-BE49-F238E27FC236}">
              <a16:creationId xmlns:a16="http://schemas.microsoft.com/office/drawing/2014/main" id="{BB54E703-D76F-48BE-9D95-463C773055B5}"/>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71</xdr:col>
      <xdr:colOff>323850</xdr:colOff>
      <xdr:row>14</xdr:row>
      <xdr:rowOff>0</xdr:rowOff>
    </xdr:from>
    <xdr:to>
      <xdr:col>71</xdr:col>
      <xdr:colOff>323850</xdr:colOff>
      <xdr:row>14</xdr:row>
      <xdr:rowOff>0</xdr:rowOff>
    </xdr:to>
    <xdr:sp macro="" textlink="">
      <xdr:nvSpPr>
        <xdr:cNvPr id="540" name="Line 7">
          <a:extLst>
            <a:ext uri="{FF2B5EF4-FFF2-40B4-BE49-F238E27FC236}">
              <a16:creationId xmlns:a16="http://schemas.microsoft.com/office/drawing/2014/main" id="{57CC100B-E9BB-45D6-89B0-6A022D87C33B}"/>
            </a:ext>
          </a:extLst>
        </xdr:cNvPr>
        <xdr:cNvSpPr>
          <a:spLocks noChangeShapeType="1"/>
        </xdr:cNvSpPr>
      </xdr:nvSpPr>
      <xdr:spPr bwMode="auto">
        <a:xfrm>
          <a:off x="33518475" y="282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70</xdr:col>
      <xdr:colOff>90488</xdr:colOff>
      <xdr:row>19</xdr:row>
      <xdr:rowOff>238123</xdr:rowOff>
    </xdr:from>
    <xdr:to>
      <xdr:col>71</xdr:col>
      <xdr:colOff>1123950</xdr:colOff>
      <xdr:row>26</xdr:row>
      <xdr:rowOff>85725</xdr:rowOff>
    </xdr:to>
    <xdr:pic>
      <xdr:nvPicPr>
        <xdr:cNvPr id="541" name="Image 540">
          <a:extLst>
            <a:ext uri="{FF2B5EF4-FFF2-40B4-BE49-F238E27FC236}">
              <a16:creationId xmlns:a16="http://schemas.microsoft.com/office/drawing/2014/main" id="{932D86AC-0D86-49F7-A5A9-952354C3EA0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18288" y="4076698"/>
          <a:ext cx="2300287" cy="1533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323850</xdr:colOff>
      <xdr:row>11</xdr:row>
      <xdr:rowOff>0</xdr:rowOff>
    </xdr:from>
    <xdr:to>
      <xdr:col>15</xdr:col>
      <xdr:colOff>323850</xdr:colOff>
      <xdr:row>11</xdr:row>
      <xdr:rowOff>0</xdr:rowOff>
    </xdr:to>
    <xdr:sp macro="" textlink="">
      <xdr:nvSpPr>
        <xdr:cNvPr id="2" name="Line 1">
          <a:extLst>
            <a:ext uri="{FF2B5EF4-FFF2-40B4-BE49-F238E27FC236}">
              <a16:creationId xmlns:a16="http://schemas.microsoft.com/office/drawing/2014/main" id="{532C0922-7FE6-45E0-BB51-4F97D20C6CDF}"/>
            </a:ext>
          </a:extLst>
        </xdr:cNvPr>
        <xdr:cNvSpPr>
          <a:spLocks noChangeShapeType="1"/>
        </xdr:cNvSpPr>
      </xdr:nvSpPr>
      <xdr:spPr bwMode="auto">
        <a:xfrm>
          <a:off x="741045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11</xdr:row>
      <xdr:rowOff>0</xdr:rowOff>
    </xdr:from>
    <xdr:to>
      <xdr:col>19</xdr:col>
      <xdr:colOff>323850</xdr:colOff>
      <xdr:row>11</xdr:row>
      <xdr:rowOff>0</xdr:rowOff>
    </xdr:to>
    <xdr:sp macro="" textlink="">
      <xdr:nvSpPr>
        <xdr:cNvPr id="10" name="Line 1">
          <a:extLst>
            <a:ext uri="{FF2B5EF4-FFF2-40B4-BE49-F238E27FC236}">
              <a16:creationId xmlns:a16="http://schemas.microsoft.com/office/drawing/2014/main" id="{C3854A41-E2E7-42F4-AB68-DEE4C003917B}"/>
            </a:ext>
          </a:extLst>
        </xdr:cNvPr>
        <xdr:cNvSpPr>
          <a:spLocks noChangeShapeType="1"/>
        </xdr:cNvSpPr>
      </xdr:nvSpPr>
      <xdr:spPr bwMode="auto">
        <a:xfrm>
          <a:off x="521017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11</xdr:row>
      <xdr:rowOff>0</xdr:rowOff>
    </xdr:from>
    <xdr:to>
      <xdr:col>23</xdr:col>
      <xdr:colOff>323850</xdr:colOff>
      <xdr:row>11</xdr:row>
      <xdr:rowOff>0</xdr:rowOff>
    </xdr:to>
    <xdr:sp macro="" textlink="">
      <xdr:nvSpPr>
        <xdr:cNvPr id="12" name="Line 1">
          <a:extLst>
            <a:ext uri="{FF2B5EF4-FFF2-40B4-BE49-F238E27FC236}">
              <a16:creationId xmlns:a16="http://schemas.microsoft.com/office/drawing/2014/main" id="{A7A737CD-824B-4F2E-95F7-B9801339513E}"/>
            </a:ext>
          </a:extLst>
        </xdr:cNvPr>
        <xdr:cNvSpPr>
          <a:spLocks noChangeShapeType="1"/>
        </xdr:cNvSpPr>
      </xdr:nvSpPr>
      <xdr:spPr bwMode="auto">
        <a:xfrm>
          <a:off x="66294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11</xdr:row>
      <xdr:rowOff>0</xdr:rowOff>
    </xdr:from>
    <xdr:to>
      <xdr:col>27</xdr:col>
      <xdr:colOff>323850</xdr:colOff>
      <xdr:row>11</xdr:row>
      <xdr:rowOff>0</xdr:rowOff>
    </xdr:to>
    <xdr:sp macro="" textlink="">
      <xdr:nvSpPr>
        <xdr:cNvPr id="14" name="Line 1">
          <a:extLst>
            <a:ext uri="{FF2B5EF4-FFF2-40B4-BE49-F238E27FC236}">
              <a16:creationId xmlns:a16="http://schemas.microsoft.com/office/drawing/2014/main" id="{58C6FB48-CC3E-4118-BC73-862FEFAAB082}"/>
            </a:ext>
          </a:extLst>
        </xdr:cNvPr>
        <xdr:cNvSpPr>
          <a:spLocks noChangeShapeType="1"/>
        </xdr:cNvSpPr>
      </xdr:nvSpPr>
      <xdr:spPr bwMode="auto">
        <a:xfrm>
          <a:off x="6629400"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323850</xdr:colOff>
      <xdr:row>11</xdr:row>
      <xdr:rowOff>0</xdr:rowOff>
    </xdr:from>
    <xdr:to>
      <xdr:col>32</xdr:col>
      <xdr:colOff>323850</xdr:colOff>
      <xdr:row>11</xdr:row>
      <xdr:rowOff>0</xdr:rowOff>
    </xdr:to>
    <xdr:sp macro="" textlink="">
      <xdr:nvSpPr>
        <xdr:cNvPr id="17" name="Line 7">
          <a:extLst>
            <a:ext uri="{FF2B5EF4-FFF2-40B4-BE49-F238E27FC236}">
              <a16:creationId xmlns:a16="http://schemas.microsoft.com/office/drawing/2014/main" id="{5F3FBF9E-1DFD-4C0F-B0F3-6DDD8E9A1B31}"/>
            </a:ext>
          </a:extLst>
        </xdr:cNvPr>
        <xdr:cNvSpPr>
          <a:spLocks noChangeShapeType="1"/>
        </xdr:cNvSpPr>
      </xdr:nvSpPr>
      <xdr:spPr bwMode="auto">
        <a:xfrm>
          <a:off x="26393775" y="218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323850</xdr:colOff>
      <xdr:row>39</xdr:row>
      <xdr:rowOff>0</xdr:rowOff>
    </xdr:from>
    <xdr:to>
      <xdr:col>3</xdr:col>
      <xdr:colOff>323850</xdr:colOff>
      <xdr:row>39</xdr:row>
      <xdr:rowOff>0</xdr:rowOff>
    </xdr:to>
    <xdr:sp macro="" textlink="">
      <xdr:nvSpPr>
        <xdr:cNvPr id="2" name="Line 1">
          <a:extLst>
            <a:ext uri="{FF2B5EF4-FFF2-40B4-BE49-F238E27FC236}">
              <a16:creationId xmlns:a16="http://schemas.microsoft.com/office/drawing/2014/main" id="{61E84A5D-EE67-4AFC-974E-F396CF67FA9C}"/>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3" name="Line 1">
          <a:extLst>
            <a:ext uri="{FF2B5EF4-FFF2-40B4-BE49-F238E27FC236}">
              <a16:creationId xmlns:a16="http://schemas.microsoft.com/office/drawing/2014/main" id="{F72DBD7B-A011-4907-872F-6EBE1371E51A}"/>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4" name="Line 1">
          <a:extLst>
            <a:ext uri="{FF2B5EF4-FFF2-40B4-BE49-F238E27FC236}">
              <a16:creationId xmlns:a16="http://schemas.microsoft.com/office/drawing/2014/main" id="{2019A977-C904-4FD1-B9CF-170AEFB61CD1}"/>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39</xdr:row>
      <xdr:rowOff>0</xdr:rowOff>
    </xdr:from>
    <xdr:to>
      <xdr:col>35</xdr:col>
      <xdr:colOff>323850</xdr:colOff>
      <xdr:row>39</xdr:row>
      <xdr:rowOff>0</xdr:rowOff>
    </xdr:to>
    <xdr:sp macro="" textlink="">
      <xdr:nvSpPr>
        <xdr:cNvPr id="5" name="Line 1">
          <a:extLst>
            <a:ext uri="{FF2B5EF4-FFF2-40B4-BE49-F238E27FC236}">
              <a16:creationId xmlns:a16="http://schemas.microsoft.com/office/drawing/2014/main" id="{B6DF56A0-5667-494F-B714-1B1BD0E897C3}"/>
            </a:ext>
          </a:extLst>
        </xdr:cNvPr>
        <xdr:cNvSpPr>
          <a:spLocks noChangeShapeType="1"/>
        </xdr:cNvSpPr>
      </xdr:nvSpPr>
      <xdr:spPr bwMode="auto">
        <a:xfrm>
          <a:off x="122491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xdr:row>
      <xdr:rowOff>0</xdr:rowOff>
    </xdr:from>
    <xdr:to>
      <xdr:col>3</xdr:col>
      <xdr:colOff>323850</xdr:colOff>
      <xdr:row>38</xdr:row>
      <xdr:rowOff>0</xdr:rowOff>
    </xdr:to>
    <xdr:sp macro="" textlink="">
      <xdr:nvSpPr>
        <xdr:cNvPr id="6" name="Line 7">
          <a:extLst>
            <a:ext uri="{FF2B5EF4-FFF2-40B4-BE49-F238E27FC236}">
              <a16:creationId xmlns:a16="http://schemas.microsoft.com/office/drawing/2014/main" id="{F9FA977A-B394-4F30-B2B7-136AD261EC08}"/>
            </a:ext>
          </a:extLst>
        </xdr:cNvPr>
        <xdr:cNvSpPr>
          <a:spLocks noChangeShapeType="1"/>
        </xdr:cNvSpPr>
      </xdr:nvSpPr>
      <xdr:spPr bwMode="auto">
        <a:xfrm>
          <a:off x="876300"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7" name="Line 1">
          <a:extLst>
            <a:ext uri="{FF2B5EF4-FFF2-40B4-BE49-F238E27FC236}">
              <a16:creationId xmlns:a16="http://schemas.microsoft.com/office/drawing/2014/main" id="{CE12B8C0-D6B5-4955-9F89-19709EE16D16}"/>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8" name="Line 1">
          <a:extLst>
            <a:ext uri="{FF2B5EF4-FFF2-40B4-BE49-F238E27FC236}">
              <a16:creationId xmlns:a16="http://schemas.microsoft.com/office/drawing/2014/main" id="{F00C6424-48F1-4040-BA8B-115288EA41C6}"/>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9" name="Line 1">
          <a:extLst>
            <a:ext uri="{FF2B5EF4-FFF2-40B4-BE49-F238E27FC236}">
              <a16:creationId xmlns:a16="http://schemas.microsoft.com/office/drawing/2014/main" id="{90B4D0ED-41E9-47C6-9833-7B245EB97705}"/>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0" name="Line 1">
          <a:extLst>
            <a:ext uri="{FF2B5EF4-FFF2-40B4-BE49-F238E27FC236}">
              <a16:creationId xmlns:a16="http://schemas.microsoft.com/office/drawing/2014/main" id="{E7AB051A-F100-4E3E-A567-6877183EEF21}"/>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1" name="Line 1">
          <a:extLst>
            <a:ext uri="{FF2B5EF4-FFF2-40B4-BE49-F238E27FC236}">
              <a16:creationId xmlns:a16="http://schemas.microsoft.com/office/drawing/2014/main" id="{A167EF1E-3FB7-4999-9037-0B5219AE7D7D}"/>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39</xdr:row>
      <xdr:rowOff>0</xdr:rowOff>
    </xdr:from>
    <xdr:to>
      <xdr:col>11</xdr:col>
      <xdr:colOff>323850</xdr:colOff>
      <xdr:row>39</xdr:row>
      <xdr:rowOff>0</xdr:rowOff>
    </xdr:to>
    <xdr:sp macro="" textlink="">
      <xdr:nvSpPr>
        <xdr:cNvPr id="12" name="Line 1">
          <a:extLst>
            <a:ext uri="{FF2B5EF4-FFF2-40B4-BE49-F238E27FC236}">
              <a16:creationId xmlns:a16="http://schemas.microsoft.com/office/drawing/2014/main" id="{82A9AB1E-83A2-46D0-8E19-35D11B96015C}"/>
            </a:ext>
          </a:extLst>
        </xdr:cNvPr>
        <xdr:cNvSpPr>
          <a:spLocks noChangeShapeType="1"/>
        </xdr:cNvSpPr>
      </xdr:nvSpPr>
      <xdr:spPr bwMode="auto">
        <a:xfrm>
          <a:off x="371475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428625</xdr:colOff>
      <xdr:row>45</xdr:row>
      <xdr:rowOff>123826</xdr:rowOff>
    </xdr:from>
    <xdr:ext cx="3028950" cy="3233006"/>
    <xdr:pic>
      <xdr:nvPicPr>
        <xdr:cNvPr id="13" name="Image 12">
          <a:extLst>
            <a:ext uri="{FF2B5EF4-FFF2-40B4-BE49-F238E27FC236}">
              <a16:creationId xmlns:a16="http://schemas.microsoft.com/office/drawing/2014/main" id="{EAD8AFEB-047B-4589-81D8-F5B134949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53925" y="9667876"/>
          <a:ext cx="3028950" cy="3233006"/>
        </a:xfrm>
        <a:prstGeom prst="rect">
          <a:avLst/>
        </a:prstGeom>
      </xdr:spPr>
    </xdr:pic>
    <xdr:clientData/>
  </xdr:oneCellAnchor>
  <xdr:twoCellAnchor>
    <xdr:from>
      <xdr:col>3</xdr:col>
      <xdr:colOff>323850</xdr:colOff>
      <xdr:row>39</xdr:row>
      <xdr:rowOff>0</xdr:rowOff>
    </xdr:from>
    <xdr:to>
      <xdr:col>3</xdr:col>
      <xdr:colOff>323850</xdr:colOff>
      <xdr:row>39</xdr:row>
      <xdr:rowOff>0</xdr:rowOff>
    </xdr:to>
    <xdr:sp macro="" textlink="">
      <xdr:nvSpPr>
        <xdr:cNvPr id="14" name="Line 1">
          <a:extLst>
            <a:ext uri="{FF2B5EF4-FFF2-40B4-BE49-F238E27FC236}">
              <a16:creationId xmlns:a16="http://schemas.microsoft.com/office/drawing/2014/main" id="{7533BC5E-5AA2-4042-98EC-A80A8AB35C83}"/>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39</xdr:row>
      <xdr:rowOff>0</xdr:rowOff>
    </xdr:from>
    <xdr:to>
      <xdr:col>3</xdr:col>
      <xdr:colOff>323850</xdr:colOff>
      <xdr:row>39</xdr:row>
      <xdr:rowOff>0</xdr:rowOff>
    </xdr:to>
    <xdr:sp macro="" textlink="">
      <xdr:nvSpPr>
        <xdr:cNvPr id="15" name="Line 1">
          <a:extLst>
            <a:ext uri="{FF2B5EF4-FFF2-40B4-BE49-F238E27FC236}">
              <a16:creationId xmlns:a16="http://schemas.microsoft.com/office/drawing/2014/main" id="{AF015858-F684-426A-BED9-C091F07E1F76}"/>
            </a:ext>
          </a:extLst>
        </xdr:cNvPr>
        <xdr:cNvSpPr>
          <a:spLocks noChangeShapeType="1"/>
        </xdr:cNvSpPr>
      </xdr:nvSpPr>
      <xdr:spPr bwMode="auto">
        <a:xfrm>
          <a:off x="876300"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6" name="Line 1">
          <a:extLst>
            <a:ext uri="{FF2B5EF4-FFF2-40B4-BE49-F238E27FC236}">
              <a16:creationId xmlns:a16="http://schemas.microsoft.com/office/drawing/2014/main" id="{FA25557C-1BAB-4D58-A1D2-2BB68311ECC9}"/>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xdr:row>
      <xdr:rowOff>0</xdr:rowOff>
    </xdr:from>
    <xdr:to>
      <xdr:col>7</xdr:col>
      <xdr:colOff>323850</xdr:colOff>
      <xdr:row>38</xdr:row>
      <xdr:rowOff>0</xdr:rowOff>
    </xdr:to>
    <xdr:sp macro="" textlink="">
      <xdr:nvSpPr>
        <xdr:cNvPr id="17" name="Line 7">
          <a:extLst>
            <a:ext uri="{FF2B5EF4-FFF2-40B4-BE49-F238E27FC236}">
              <a16:creationId xmlns:a16="http://schemas.microsoft.com/office/drawing/2014/main" id="{6A7027E8-CA44-446F-A658-8EF925BAEF5B}"/>
            </a:ext>
          </a:extLst>
        </xdr:cNvPr>
        <xdr:cNvSpPr>
          <a:spLocks noChangeShapeType="1"/>
        </xdr:cNvSpPr>
      </xdr:nvSpPr>
      <xdr:spPr bwMode="auto">
        <a:xfrm>
          <a:off x="2295525" y="8343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8" name="Line 1">
          <a:extLst>
            <a:ext uri="{FF2B5EF4-FFF2-40B4-BE49-F238E27FC236}">
              <a16:creationId xmlns:a16="http://schemas.microsoft.com/office/drawing/2014/main" id="{1DDE9A1D-E135-43AF-AFE5-174E593F2FED}"/>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39</xdr:row>
      <xdr:rowOff>0</xdr:rowOff>
    </xdr:from>
    <xdr:to>
      <xdr:col>7</xdr:col>
      <xdr:colOff>323850</xdr:colOff>
      <xdr:row>39</xdr:row>
      <xdr:rowOff>0</xdr:rowOff>
    </xdr:to>
    <xdr:sp macro="" textlink="">
      <xdr:nvSpPr>
        <xdr:cNvPr id="19" name="Line 1">
          <a:extLst>
            <a:ext uri="{FF2B5EF4-FFF2-40B4-BE49-F238E27FC236}">
              <a16:creationId xmlns:a16="http://schemas.microsoft.com/office/drawing/2014/main" id="{DB220C95-4031-4283-A305-C550176CCE8B}"/>
            </a:ext>
          </a:extLst>
        </xdr:cNvPr>
        <xdr:cNvSpPr>
          <a:spLocks noChangeShapeType="1"/>
        </xdr:cNvSpPr>
      </xdr:nvSpPr>
      <xdr:spPr bwMode="auto">
        <a:xfrm>
          <a:off x="2295525" y="848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206</xdr:row>
      <xdr:rowOff>0</xdr:rowOff>
    </xdr:from>
    <xdr:to>
      <xdr:col>3</xdr:col>
      <xdr:colOff>323850</xdr:colOff>
      <xdr:row>206</xdr:row>
      <xdr:rowOff>0</xdr:rowOff>
    </xdr:to>
    <xdr:sp macro="" textlink="">
      <xdr:nvSpPr>
        <xdr:cNvPr id="20" name="Line 7">
          <a:extLst>
            <a:ext uri="{FF2B5EF4-FFF2-40B4-BE49-F238E27FC236}">
              <a16:creationId xmlns:a16="http://schemas.microsoft.com/office/drawing/2014/main" id="{1F5736E3-B755-4725-B409-6F79B7167B23}"/>
            </a:ext>
          </a:extLst>
        </xdr:cNvPr>
        <xdr:cNvSpPr>
          <a:spLocks noChangeShapeType="1"/>
        </xdr:cNvSpPr>
      </xdr:nvSpPr>
      <xdr:spPr bwMode="auto">
        <a:xfrm>
          <a:off x="876300"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206</xdr:row>
      <xdr:rowOff>0</xdr:rowOff>
    </xdr:from>
    <xdr:to>
      <xdr:col>7</xdr:col>
      <xdr:colOff>323850</xdr:colOff>
      <xdr:row>206</xdr:row>
      <xdr:rowOff>0</xdr:rowOff>
    </xdr:to>
    <xdr:sp macro="" textlink="">
      <xdr:nvSpPr>
        <xdr:cNvPr id="21" name="Line 7">
          <a:extLst>
            <a:ext uri="{FF2B5EF4-FFF2-40B4-BE49-F238E27FC236}">
              <a16:creationId xmlns:a16="http://schemas.microsoft.com/office/drawing/2014/main" id="{A45AE233-5362-4C79-A78A-B220FBA9E448}"/>
            </a:ext>
          </a:extLst>
        </xdr:cNvPr>
        <xdr:cNvSpPr>
          <a:spLocks noChangeShapeType="1"/>
        </xdr:cNvSpPr>
      </xdr:nvSpPr>
      <xdr:spPr bwMode="auto">
        <a:xfrm>
          <a:off x="2295525" y="30270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2" name="Line 1">
          <a:extLst>
            <a:ext uri="{FF2B5EF4-FFF2-40B4-BE49-F238E27FC236}">
              <a16:creationId xmlns:a16="http://schemas.microsoft.com/office/drawing/2014/main" id="{34E2FAD9-EFA7-4911-88EF-16DF923DBFD1}"/>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3" name="Line 1">
          <a:extLst>
            <a:ext uri="{FF2B5EF4-FFF2-40B4-BE49-F238E27FC236}">
              <a16:creationId xmlns:a16="http://schemas.microsoft.com/office/drawing/2014/main" id="{CF1D8A8E-8C57-41AF-9460-5241FBF788EA}"/>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24" name="Line 1">
          <a:extLst>
            <a:ext uri="{FF2B5EF4-FFF2-40B4-BE49-F238E27FC236}">
              <a16:creationId xmlns:a16="http://schemas.microsoft.com/office/drawing/2014/main" id="{F2B0D677-2F63-4BB4-923D-B1322FA7389A}"/>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389</xdr:row>
      <xdr:rowOff>0</xdr:rowOff>
    </xdr:from>
    <xdr:to>
      <xdr:col>35</xdr:col>
      <xdr:colOff>323850</xdr:colOff>
      <xdr:row>389</xdr:row>
      <xdr:rowOff>0</xdr:rowOff>
    </xdr:to>
    <xdr:sp macro="" textlink="">
      <xdr:nvSpPr>
        <xdr:cNvPr id="25" name="Line 1">
          <a:extLst>
            <a:ext uri="{FF2B5EF4-FFF2-40B4-BE49-F238E27FC236}">
              <a16:creationId xmlns:a16="http://schemas.microsoft.com/office/drawing/2014/main" id="{2D8DFC15-D9DF-4A01-A69E-A6F725B99D79}"/>
            </a:ext>
          </a:extLst>
        </xdr:cNvPr>
        <xdr:cNvSpPr>
          <a:spLocks noChangeShapeType="1"/>
        </xdr:cNvSpPr>
      </xdr:nvSpPr>
      <xdr:spPr bwMode="auto">
        <a:xfrm>
          <a:off x="122491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26" name="Line 7">
          <a:extLst>
            <a:ext uri="{FF2B5EF4-FFF2-40B4-BE49-F238E27FC236}">
              <a16:creationId xmlns:a16="http://schemas.microsoft.com/office/drawing/2014/main" id="{F923B689-3326-4904-AF5A-5693BAF75C8E}"/>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27" name="Line 1">
          <a:extLst>
            <a:ext uri="{FF2B5EF4-FFF2-40B4-BE49-F238E27FC236}">
              <a16:creationId xmlns:a16="http://schemas.microsoft.com/office/drawing/2014/main" id="{24EA829E-DF80-4119-8CF5-A1E6C9FCA589}"/>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8" name="Line 1">
          <a:extLst>
            <a:ext uri="{FF2B5EF4-FFF2-40B4-BE49-F238E27FC236}">
              <a16:creationId xmlns:a16="http://schemas.microsoft.com/office/drawing/2014/main" id="{12D2C540-6229-488D-9A4D-DAAAF174B8B1}"/>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29" name="Line 1">
          <a:extLst>
            <a:ext uri="{FF2B5EF4-FFF2-40B4-BE49-F238E27FC236}">
              <a16:creationId xmlns:a16="http://schemas.microsoft.com/office/drawing/2014/main" id="{6536BC35-981C-487A-901F-FDF34E912E07}"/>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0" name="Line 1">
          <a:extLst>
            <a:ext uri="{FF2B5EF4-FFF2-40B4-BE49-F238E27FC236}">
              <a16:creationId xmlns:a16="http://schemas.microsoft.com/office/drawing/2014/main" id="{B48DB661-98BE-4EBE-B36F-5AEE8381E17A}"/>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1" name="Line 1">
          <a:extLst>
            <a:ext uri="{FF2B5EF4-FFF2-40B4-BE49-F238E27FC236}">
              <a16:creationId xmlns:a16="http://schemas.microsoft.com/office/drawing/2014/main" id="{9D4F6DA3-DE2C-4030-8494-7E9419B0C089}"/>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389</xdr:row>
      <xdr:rowOff>0</xdr:rowOff>
    </xdr:from>
    <xdr:to>
      <xdr:col>11</xdr:col>
      <xdr:colOff>323850</xdr:colOff>
      <xdr:row>389</xdr:row>
      <xdr:rowOff>0</xdr:rowOff>
    </xdr:to>
    <xdr:sp macro="" textlink="">
      <xdr:nvSpPr>
        <xdr:cNvPr id="32" name="Line 1">
          <a:extLst>
            <a:ext uri="{FF2B5EF4-FFF2-40B4-BE49-F238E27FC236}">
              <a16:creationId xmlns:a16="http://schemas.microsoft.com/office/drawing/2014/main" id="{24CA94D8-1CF0-42BE-A8C2-D84D0624A101}"/>
            </a:ext>
          </a:extLst>
        </xdr:cNvPr>
        <xdr:cNvSpPr>
          <a:spLocks noChangeShapeType="1"/>
        </xdr:cNvSpPr>
      </xdr:nvSpPr>
      <xdr:spPr bwMode="auto">
        <a:xfrm>
          <a:off x="371475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3" name="Line 1">
          <a:extLst>
            <a:ext uri="{FF2B5EF4-FFF2-40B4-BE49-F238E27FC236}">
              <a16:creationId xmlns:a16="http://schemas.microsoft.com/office/drawing/2014/main" id="{E8413E69-3A35-495A-A186-2C283DEA0FEE}"/>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389</xdr:row>
      <xdr:rowOff>0</xdr:rowOff>
    </xdr:from>
    <xdr:to>
      <xdr:col>3</xdr:col>
      <xdr:colOff>323850</xdr:colOff>
      <xdr:row>389</xdr:row>
      <xdr:rowOff>0</xdr:rowOff>
    </xdr:to>
    <xdr:sp macro="" textlink="">
      <xdr:nvSpPr>
        <xdr:cNvPr id="34" name="Line 1">
          <a:extLst>
            <a:ext uri="{FF2B5EF4-FFF2-40B4-BE49-F238E27FC236}">
              <a16:creationId xmlns:a16="http://schemas.microsoft.com/office/drawing/2014/main" id="{8BC5B78C-C645-460D-B03D-896244C7172A}"/>
            </a:ext>
          </a:extLst>
        </xdr:cNvPr>
        <xdr:cNvSpPr>
          <a:spLocks noChangeShapeType="1"/>
        </xdr:cNvSpPr>
      </xdr:nvSpPr>
      <xdr:spPr bwMode="auto">
        <a:xfrm>
          <a:off x="876300"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5" name="Line 1">
          <a:extLst>
            <a:ext uri="{FF2B5EF4-FFF2-40B4-BE49-F238E27FC236}">
              <a16:creationId xmlns:a16="http://schemas.microsoft.com/office/drawing/2014/main" id="{6DFD5DB5-E95A-4F12-AE47-269251A8DF70}"/>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36" name="Line 7">
          <a:extLst>
            <a:ext uri="{FF2B5EF4-FFF2-40B4-BE49-F238E27FC236}">
              <a16:creationId xmlns:a16="http://schemas.microsoft.com/office/drawing/2014/main" id="{A52B59CC-3C8C-4152-9321-78FB988B590E}"/>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7" name="Line 1">
          <a:extLst>
            <a:ext uri="{FF2B5EF4-FFF2-40B4-BE49-F238E27FC236}">
              <a16:creationId xmlns:a16="http://schemas.microsoft.com/office/drawing/2014/main" id="{89355462-070A-4761-8AC8-691F87A23230}"/>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389</xdr:row>
      <xdr:rowOff>0</xdr:rowOff>
    </xdr:from>
    <xdr:to>
      <xdr:col>7</xdr:col>
      <xdr:colOff>323850</xdr:colOff>
      <xdr:row>389</xdr:row>
      <xdr:rowOff>0</xdr:rowOff>
    </xdr:to>
    <xdr:sp macro="" textlink="">
      <xdr:nvSpPr>
        <xdr:cNvPr id="38" name="Line 1">
          <a:extLst>
            <a:ext uri="{FF2B5EF4-FFF2-40B4-BE49-F238E27FC236}">
              <a16:creationId xmlns:a16="http://schemas.microsoft.com/office/drawing/2014/main" id="{9FF0A7B2-36B7-403A-AE06-1AA21E1EE30D}"/>
            </a:ext>
          </a:extLst>
        </xdr:cNvPr>
        <xdr:cNvSpPr>
          <a:spLocks noChangeShapeType="1"/>
        </xdr:cNvSpPr>
      </xdr:nvSpPr>
      <xdr:spPr bwMode="auto">
        <a:xfrm>
          <a:off x="2295525" y="519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388</xdr:row>
      <xdr:rowOff>0</xdr:rowOff>
    </xdr:from>
    <xdr:to>
      <xdr:col>3</xdr:col>
      <xdr:colOff>323850</xdr:colOff>
      <xdr:row>388</xdr:row>
      <xdr:rowOff>0</xdr:rowOff>
    </xdr:to>
    <xdr:sp macro="" textlink="">
      <xdr:nvSpPr>
        <xdr:cNvPr id="39" name="Line 7">
          <a:extLst>
            <a:ext uri="{FF2B5EF4-FFF2-40B4-BE49-F238E27FC236}">
              <a16:creationId xmlns:a16="http://schemas.microsoft.com/office/drawing/2014/main" id="{A7641208-B58C-4306-B419-62CDBEEDA7DA}"/>
            </a:ext>
          </a:extLst>
        </xdr:cNvPr>
        <xdr:cNvSpPr>
          <a:spLocks noChangeShapeType="1"/>
        </xdr:cNvSpPr>
      </xdr:nvSpPr>
      <xdr:spPr bwMode="auto">
        <a:xfrm>
          <a:off x="876300"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0" name="Line 7">
          <a:extLst>
            <a:ext uri="{FF2B5EF4-FFF2-40B4-BE49-F238E27FC236}">
              <a16:creationId xmlns:a16="http://schemas.microsoft.com/office/drawing/2014/main" id="{5DE58472-EEE4-40E0-9EEC-0C689D5CF781}"/>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388</xdr:row>
      <xdr:rowOff>0</xdr:rowOff>
    </xdr:from>
    <xdr:to>
      <xdr:col>7</xdr:col>
      <xdr:colOff>323850</xdr:colOff>
      <xdr:row>388</xdr:row>
      <xdr:rowOff>0</xdr:rowOff>
    </xdr:to>
    <xdr:sp macro="" textlink="">
      <xdr:nvSpPr>
        <xdr:cNvPr id="41" name="Line 7">
          <a:extLst>
            <a:ext uri="{FF2B5EF4-FFF2-40B4-BE49-F238E27FC236}">
              <a16:creationId xmlns:a16="http://schemas.microsoft.com/office/drawing/2014/main" id="{63BBF3F7-F479-47D4-B77A-DC4D2C2112A4}"/>
            </a:ext>
          </a:extLst>
        </xdr:cNvPr>
        <xdr:cNvSpPr>
          <a:spLocks noChangeShapeType="1"/>
        </xdr:cNvSpPr>
      </xdr:nvSpPr>
      <xdr:spPr bwMode="auto">
        <a:xfrm>
          <a:off x="2295525" y="51825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2" name="Line 1">
          <a:extLst>
            <a:ext uri="{FF2B5EF4-FFF2-40B4-BE49-F238E27FC236}">
              <a16:creationId xmlns:a16="http://schemas.microsoft.com/office/drawing/2014/main" id="{313C2030-818F-468E-888A-07E448637770}"/>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3" name="Line 1">
          <a:extLst>
            <a:ext uri="{FF2B5EF4-FFF2-40B4-BE49-F238E27FC236}">
              <a16:creationId xmlns:a16="http://schemas.microsoft.com/office/drawing/2014/main" id="{E0763D65-7362-464F-BD07-1B52CCD7C921}"/>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44" name="Line 1">
          <a:extLst>
            <a:ext uri="{FF2B5EF4-FFF2-40B4-BE49-F238E27FC236}">
              <a16:creationId xmlns:a16="http://schemas.microsoft.com/office/drawing/2014/main" id="{46FBF372-B26A-4E23-A94E-910E358330C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555</xdr:row>
      <xdr:rowOff>0</xdr:rowOff>
    </xdr:from>
    <xdr:to>
      <xdr:col>35</xdr:col>
      <xdr:colOff>323850</xdr:colOff>
      <xdr:row>555</xdr:row>
      <xdr:rowOff>0</xdr:rowOff>
    </xdr:to>
    <xdr:sp macro="" textlink="">
      <xdr:nvSpPr>
        <xdr:cNvPr id="45" name="Line 1">
          <a:extLst>
            <a:ext uri="{FF2B5EF4-FFF2-40B4-BE49-F238E27FC236}">
              <a16:creationId xmlns:a16="http://schemas.microsoft.com/office/drawing/2014/main" id="{987CB7EF-CE84-4890-9BAC-1E9BE6060381}"/>
            </a:ext>
          </a:extLst>
        </xdr:cNvPr>
        <xdr:cNvSpPr>
          <a:spLocks noChangeShapeType="1"/>
        </xdr:cNvSpPr>
      </xdr:nvSpPr>
      <xdr:spPr bwMode="auto">
        <a:xfrm>
          <a:off x="122491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46" name="Line 7">
          <a:extLst>
            <a:ext uri="{FF2B5EF4-FFF2-40B4-BE49-F238E27FC236}">
              <a16:creationId xmlns:a16="http://schemas.microsoft.com/office/drawing/2014/main" id="{A0A3DC5C-AA0A-43C7-BE0E-4F3F00FBD552}"/>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47" name="Line 1">
          <a:extLst>
            <a:ext uri="{FF2B5EF4-FFF2-40B4-BE49-F238E27FC236}">
              <a16:creationId xmlns:a16="http://schemas.microsoft.com/office/drawing/2014/main" id="{D9E20CD1-7378-40D2-BA62-9437C030EB57}"/>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8" name="Line 1">
          <a:extLst>
            <a:ext uri="{FF2B5EF4-FFF2-40B4-BE49-F238E27FC236}">
              <a16:creationId xmlns:a16="http://schemas.microsoft.com/office/drawing/2014/main" id="{2BCB9B6E-A72D-4CFB-B2E2-16E76348C73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49" name="Line 1">
          <a:extLst>
            <a:ext uri="{FF2B5EF4-FFF2-40B4-BE49-F238E27FC236}">
              <a16:creationId xmlns:a16="http://schemas.microsoft.com/office/drawing/2014/main" id="{AFFDB4B1-03B0-40A5-9481-5099907EA448}"/>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0" name="Line 1">
          <a:extLst>
            <a:ext uri="{FF2B5EF4-FFF2-40B4-BE49-F238E27FC236}">
              <a16:creationId xmlns:a16="http://schemas.microsoft.com/office/drawing/2014/main" id="{A1DA0A72-4E98-48D5-9C51-1D6FE46B2E9A}"/>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1" name="Line 1">
          <a:extLst>
            <a:ext uri="{FF2B5EF4-FFF2-40B4-BE49-F238E27FC236}">
              <a16:creationId xmlns:a16="http://schemas.microsoft.com/office/drawing/2014/main" id="{D6741705-CB26-4DC2-9CCE-302CDBF04059}"/>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52" name="Line 1">
          <a:extLst>
            <a:ext uri="{FF2B5EF4-FFF2-40B4-BE49-F238E27FC236}">
              <a16:creationId xmlns:a16="http://schemas.microsoft.com/office/drawing/2014/main" id="{BB4D003E-F82D-4347-AEAC-1757256B4F0D}"/>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3" name="Line 1">
          <a:extLst>
            <a:ext uri="{FF2B5EF4-FFF2-40B4-BE49-F238E27FC236}">
              <a16:creationId xmlns:a16="http://schemas.microsoft.com/office/drawing/2014/main" id="{1DBFC444-2BAA-4448-9A6D-383C1D32E3D5}"/>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54" name="Line 1">
          <a:extLst>
            <a:ext uri="{FF2B5EF4-FFF2-40B4-BE49-F238E27FC236}">
              <a16:creationId xmlns:a16="http://schemas.microsoft.com/office/drawing/2014/main" id="{14EDCB1E-5E2B-4336-A4A2-4E4681E91C5D}"/>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5" name="Line 1">
          <a:extLst>
            <a:ext uri="{FF2B5EF4-FFF2-40B4-BE49-F238E27FC236}">
              <a16:creationId xmlns:a16="http://schemas.microsoft.com/office/drawing/2014/main" id="{739AEE02-45AD-473D-ACA7-70EA4636036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56" name="Line 7">
          <a:extLst>
            <a:ext uri="{FF2B5EF4-FFF2-40B4-BE49-F238E27FC236}">
              <a16:creationId xmlns:a16="http://schemas.microsoft.com/office/drawing/2014/main" id="{44582054-3B34-4619-8D10-E0F9C114B294}"/>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7" name="Line 1">
          <a:extLst>
            <a:ext uri="{FF2B5EF4-FFF2-40B4-BE49-F238E27FC236}">
              <a16:creationId xmlns:a16="http://schemas.microsoft.com/office/drawing/2014/main" id="{3BDD055B-85C0-4E37-AB3F-3C76E6927A26}"/>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58" name="Line 1">
          <a:extLst>
            <a:ext uri="{FF2B5EF4-FFF2-40B4-BE49-F238E27FC236}">
              <a16:creationId xmlns:a16="http://schemas.microsoft.com/office/drawing/2014/main" id="{836179BD-0622-4FEC-8208-AF0D61D7B661}"/>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59" name="Line 7">
          <a:extLst>
            <a:ext uri="{FF2B5EF4-FFF2-40B4-BE49-F238E27FC236}">
              <a16:creationId xmlns:a16="http://schemas.microsoft.com/office/drawing/2014/main" id="{E2B1210E-8860-4383-86A3-52328407A8F0}"/>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0" name="Line 7">
          <a:extLst>
            <a:ext uri="{FF2B5EF4-FFF2-40B4-BE49-F238E27FC236}">
              <a16:creationId xmlns:a16="http://schemas.microsoft.com/office/drawing/2014/main" id="{F7C4B039-8105-46C3-9504-D35028362326}"/>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1" name="Line 7">
          <a:extLst>
            <a:ext uri="{FF2B5EF4-FFF2-40B4-BE49-F238E27FC236}">
              <a16:creationId xmlns:a16="http://schemas.microsoft.com/office/drawing/2014/main" id="{3DE2F524-5703-4A39-9A48-DD7137E68BB6}"/>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2" name="Line 7">
          <a:extLst>
            <a:ext uri="{FF2B5EF4-FFF2-40B4-BE49-F238E27FC236}">
              <a16:creationId xmlns:a16="http://schemas.microsoft.com/office/drawing/2014/main" id="{BA3AD960-4A6E-4B58-BE50-23F14DEDA507}"/>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63" name="Line 7">
          <a:extLst>
            <a:ext uri="{FF2B5EF4-FFF2-40B4-BE49-F238E27FC236}">
              <a16:creationId xmlns:a16="http://schemas.microsoft.com/office/drawing/2014/main" id="{70DFD98F-A74C-452E-AABF-305B40419284}"/>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4" name="Line 7">
          <a:extLst>
            <a:ext uri="{FF2B5EF4-FFF2-40B4-BE49-F238E27FC236}">
              <a16:creationId xmlns:a16="http://schemas.microsoft.com/office/drawing/2014/main" id="{6ECBD25E-A8E7-4E6A-8BC2-5D214C0EEB05}"/>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65" name="Line 7">
          <a:extLst>
            <a:ext uri="{FF2B5EF4-FFF2-40B4-BE49-F238E27FC236}">
              <a16:creationId xmlns:a16="http://schemas.microsoft.com/office/drawing/2014/main" id="{9A70322C-CC71-4C40-BC0B-04A1C70E93D2}"/>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6" name="Line 7">
          <a:extLst>
            <a:ext uri="{FF2B5EF4-FFF2-40B4-BE49-F238E27FC236}">
              <a16:creationId xmlns:a16="http://schemas.microsoft.com/office/drawing/2014/main" id="{D81264A1-2255-4233-A3D0-9F5F220895D0}"/>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7" name="Line 7">
          <a:extLst>
            <a:ext uri="{FF2B5EF4-FFF2-40B4-BE49-F238E27FC236}">
              <a16:creationId xmlns:a16="http://schemas.microsoft.com/office/drawing/2014/main" id="{FF8B15E0-10A9-4346-B8E5-3526185DF890}"/>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8" name="Line 7">
          <a:extLst>
            <a:ext uri="{FF2B5EF4-FFF2-40B4-BE49-F238E27FC236}">
              <a16:creationId xmlns:a16="http://schemas.microsoft.com/office/drawing/2014/main" id="{51B8EB99-E680-47F4-9D0C-AE622F7783F1}"/>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69" name="Line 7">
          <a:extLst>
            <a:ext uri="{FF2B5EF4-FFF2-40B4-BE49-F238E27FC236}">
              <a16:creationId xmlns:a16="http://schemas.microsoft.com/office/drawing/2014/main" id="{22A96586-2471-47A2-B5B0-5BBAA772E8A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70" name="Line 7">
          <a:extLst>
            <a:ext uri="{FF2B5EF4-FFF2-40B4-BE49-F238E27FC236}">
              <a16:creationId xmlns:a16="http://schemas.microsoft.com/office/drawing/2014/main" id="{B688722D-3C42-4809-9FEF-34598260E5E6}"/>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1" name="Line 7">
          <a:extLst>
            <a:ext uri="{FF2B5EF4-FFF2-40B4-BE49-F238E27FC236}">
              <a16:creationId xmlns:a16="http://schemas.microsoft.com/office/drawing/2014/main" id="{5F923205-824C-4C25-ABCE-8DA73803C89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2" name="Line 7">
          <a:extLst>
            <a:ext uri="{FF2B5EF4-FFF2-40B4-BE49-F238E27FC236}">
              <a16:creationId xmlns:a16="http://schemas.microsoft.com/office/drawing/2014/main" id="{145643EB-B283-4085-8FD3-0771298355B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3" name="Line 7">
          <a:extLst>
            <a:ext uri="{FF2B5EF4-FFF2-40B4-BE49-F238E27FC236}">
              <a16:creationId xmlns:a16="http://schemas.microsoft.com/office/drawing/2014/main" id="{CE8F97CC-34C4-482E-B7FE-BF0FC807CF7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4" name="Line 7">
          <a:extLst>
            <a:ext uri="{FF2B5EF4-FFF2-40B4-BE49-F238E27FC236}">
              <a16:creationId xmlns:a16="http://schemas.microsoft.com/office/drawing/2014/main" id="{5DB72B5B-862E-47A0-B76A-DDDF0F6D7A2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5" name="Line 7">
          <a:extLst>
            <a:ext uri="{FF2B5EF4-FFF2-40B4-BE49-F238E27FC236}">
              <a16:creationId xmlns:a16="http://schemas.microsoft.com/office/drawing/2014/main" id="{6EC98DDA-913E-473D-9A73-4C344226D22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6" name="Line 7">
          <a:extLst>
            <a:ext uri="{FF2B5EF4-FFF2-40B4-BE49-F238E27FC236}">
              <a16:creationId xmlns:a16="http://schemas.microsoft.com/office/drawing/2014/main" id="{3D0674BC-D107-4BED-A7C2-E92BE832E20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77" name="Line 7">
          <a:extLst>
            <a:ext uri="{FF2B5EF4-FFF2-40B4-BE49-F238E27FC236}">
              <a16:creationId xmlns:a16="http://schemas.microsoft.com/office/drawing/2014/main" id="{B39AB4B3-20CF-4DD3-ADB8-89800DE342D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8" name="Line 7">
          <a:extLst>
            <a:ext uri="{FF2B5EF4-FFF2-40B4-BE49-F238E27FC236}">
              <a16:creationId xmlns:a16="http://schemas.microsoft.com/office/drawing/2014/main" id="{601899F5-1988-4775-BC3F-9BA5E5CAC274}"/>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79" name="Line 7">
          <a:extLst>
            <a:ext uri="{FF2B5EF4-FFF2-40B4-BE49-F238E27FC236}">
              <a16:creationId xmlns:a16="http://schemas.microsoft.com/office/drawing/2014/main" id="{6BBF9370-D6B6-47EB-9FDD-E35902746DC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0" name="Line 7">
          <a:extLst>
            <a:ext uri="{FF2B5EF4-FFF2-40B4-BE49-F238E27FC236}">
              <a16:creationId xmlns:a16="http://schemas.microsoft.com/office/drawing/2014/main" id="{A782FABE-BEDC-4B7D-A416-0C15D8099615}"/>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1" name="Line 7">
          <a:extLst>
            <a:ext uri="{FF2B5EF4-FFF2-40B4-BE49-F238E27FC236}">
              <a16:creationId xmlns:a16="http://schemas.microsoft.com/office/drawing/2014/main" id="{FC6CD9DF-E66E-48B3-884B-2B77821114E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82" name="Line 7">
          <a:extLst>
            <a:ext uri="{FF2B5EF4-FFF2-40B4-BE49-F238E27FC236}">
              <a16:creationId xmlns:a16="http://schemas.microsoft.com/office/drawing/2014/main" id="{597B7072-2034-45F6-BFA3-52FC35278A6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3" name="Line 7">
          <a:extLst>
            <a:ext uri="{FF2B5EF4-FFF2-40B4-BE49-F238E27FC236}">
              <a16:creationId xmlns:a16="http://schemas.microsoft.com/office/drawing/2014/main" id="{83FB6C36-1B61-41BA-AEC3-2E8DC2A1A1EE}"/>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84" name="Line 7">
          <a:extLst>
            <a:ext uri="{FF2B5EF4-FFF2-40B4-BE49-F238E27FC236}">
              <a16:creationId xmlns:a16="http://schemas.microsoft.com/office/drawing/2014/main" id="{4555974C-5724-4021-BD9E-421C851B676C}"/>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5" name="Line 7">
          <a:extLst>
            <a:ext uri="{FF2B5EF4-FFF2-40B4-BE49-F238E27FC236}">
              <a16:creationId xmlns:a16="http://schemas.microsoft.com/office/drawing/2014/main" id="{B4B4C3A3-06FB-47DA-AB64-715132188FF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6" name="Line 7">
          <a:extLst>
            <a:ext uri="{FF2B5EF4-FFF2-40B4-BE49-F238E27FC236}">
              <a16:creationId xmlns:a16="http://schemas.microsoft.com/office/drawing/2014/main" id="{90C75692-73D3-4BE0-852D-C652D3CB13F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7" name="Line 7">
          <a:extLst>
            <a:ext uri="{FF2B5EF4-FFF2-40B4-BE49-F238E27FC236}">
              <a16:creationId xmlns:a16="http://schemas.microsoft.com/office/drawing/2014/main" id="{96C95870-B76B-436E-BF99-6454F86D16B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8" name="Line 7">
          <a:extLst>
            <a:ext uri="{FF2B5EF4-FFF2-40B4-BE49-F238E27FC236}">
              <a16:creationId xmlns:a16="http://schemas.microsoft.com/office/drawing/2014/main" id="{D4EF7E67-A645-484E-A4D5-3C2F60910D7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89" name="Line 7">
          <a:extLst>
            <a:ext uri="{FF2B5EF4-FFF2-40B4-BE49-F238E27FC236}">
              <a16:creationId xmlns:a16="http://schemas.microsoft.com/office/drawing/2014/main" id="{8988E6D9-F006-40B5-AA2F-D49EF7CEC72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0" name="Line 7">
          <a:extLst>
            <a:ext uri="{FF2B5EF4-FFF2-40B4-BE49-F238E27FC236}">
              <a16:creationId xmlns:a16="http://schemas.microsoft.com/office/drawing/2014/main" id="{4833D999-03E5-43C7-AFA5-917B7DEB4CC4}"/>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1" name="Line 7">
          <a:extLst>
            <a:ext uri="{FF2B5EF4-FFF2-40B4-BE49-F238E27FC236}">
              <a16:creationId xmlns:a16="http://schemas.microsoft.com/office/drawing/2014/main" id="{9210BC78-2D59-4D23-98F5-6A6333D8489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92" name="Line 7">
          <a:extLst>
            <a:ext uri="{FF2B5EF4-FFF2-40B4-BE49-F238E27FC236}">
              <a16:creationId xmlns:a16="http://schemas.microsoft.com/office/drawing/2014/main" id="{9E392391-CB2B-44E7-9DAB-1ABCABBBA11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3" name="Line 7">
          <a:extLst>
            <a:ext uri="{FF2B5EF4-FFF2-40B4-BE49-F238E27FC236}">
              <a16:creationId xmlns:a16="http://schemas.microsoft.com/office/drawing/2014/main" id="{E2DE03BA-E387-45FC-93C2-398FA53AE1E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4" name="Line 7">
          <a:extLst>
            <a:ext uri="{FF2B5EF4-FFF2-40B4-BE49-F238E27FC236}">
              <a16:creationId xmlns:a16="http://schemas.microsoft.com/office/drawing/2014/main" id="{A7F44887-3822-4563-9BD3-1B2630480D1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5" name="Line 7">
          <a:extLst>
            <a:ext uri="{FF2B5EF4-FFF2-40B4-BE49-F238E27FC236}">
              <a16:creationId xmlns:a16="http://schemas.microsoft.com/office/drawing/2014/main" id="{C58B1BD1-2B6E-4C26-8F12-389C965797A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96" name="Line 7">
          <a:extLst>
            <a:ext uri="{FF2B5EF4-FFF2-40B4-BE49-F238E27FC236}">
              <a16:creationId xmlns:a16="http://schemas.microsoft.com/office/drawing/2014/main" id="{8C2614A5-2246-4EA2-85F5-55D9422EDDC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7" name="Line 7">
          <a:extLst>
            <a:ext uri="{FF2B5EF4-FFF2-40B4-BE49-F238E27FC236}">
              <a16:creationId xmlns:a16="http://schemas.microsoft.com/office/drawing/2014/main" id="{03F331C5-56D8-4533-9F29-A8217A93D0E8}"/>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98" name="Line 7">
          <a:extLst>
            <a:ext uri="{FF2B5EF4-FFF2-40B4-BE49-F238E27FC236}">
              <a16:creationId xmlns:a16="http://schemas.microsoft.com/office/drawing/2014/main" id="{6CCFFAB6-1FF9-4418-BD9D-A8023C29274F}"/>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99" name="Line 7">
          <a:extLst>
            <a:ext uri="{FF2B5EF4-FFF2-40B4-BE49-F238E27FC236}">
              <a16:creationId xmlns:a16="http://schemas.microsoft.com/office/drawing/2014/main" id="{052C99C3-48DD-4C61-A376-0F12596AA3F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100" name="Line 7">
          <a:extLst>
            <a:ext uri="{FF2B5EF4-FFF2-40B4-BE49-F238E27FC236}">
              <a16:creationId xmlns:a16="http://schemas.microsoft.com/office/drawing/2014/main" id="{49D96026-5280-40AF-8560-D29EE119D7B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1" name="Line 7">
          <a:extLst>
            <a:ext uri="{FF2B5EF4-FFF2-40B4-BE49-F238E27FC236}">
              <a16:creationId xmlns:a16="http://schemas.microsoft.com/office/drawing/2014/main" id="{4E01D073-C6C6-4B05-B612-88E286DDFE97}"/>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102" name="Line 7">
          <a:extLst>
            <a:ext uri="{FF2B5EF4-FFF2-40B4-BE49-F238E27FC236}">
              <a16:creationId xmlns:a16="http://schemas.microsoft.com/office/drawing/2014/main" id="{B37BB98E-2EB1-4D57-884F-49E4E9202610}"/>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3" name="Line 7">
          <a:extLst>
            <a:ext uri="{FF2B5EF4-FFF2-40B4-BE49-F238E27FC236}">
              <a16:creationId xmlns:a16="http://schemas.microsoft.com/office/drawing/2014/main" id="{CC105A04-A2BC-456F-859B-A25B071B55EF}"/>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4" name="Line 7">
          <a:extLst>
            <a:ext uri="{FF2B5EF4-FFF2-40B4-BE49-F238E27FC236}">
              <a16:creationId xmlns:a16="http://schemas.microsoft.com/office/drawing/2014/main" id="{1987355B-5CB6-4BB1-8A7B-CE4E4EC2620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5" name="Line 7">
          <a:extLst>
            <a:ext uri="{FF2B5EF4-FFF2-40B4-BE49-F238E27FC236}">
              <a16:creationId xmlns:a16="http://schemas.microsoft.com/office/drawing/2014/main" id="{503377BE-F6B7-4B4B-913A-912EFFF6C523}"/>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6" name="Line 7">
          <a:extLst>
            <a:ext uri="{FF2B5EF4-FFF2-40B4-BE49-F238E27FC236}">
              <a16:creationId xmlns:a16="http://schemas.microsoft.com/office/drawing/2014/main" id="{DE9F411D-4CCB-4BBB-8AEB-4CB4D80C23B4}"/>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107" name="Line 7">
          <a:extLst>
            <a:ext uri="{FF2B5EF4-FFF2-40B4-BE49-F238E27FC236}">
              <a16:creationId xmlns:a16="http://schemas.microsoft.com/office/drawing/2014/main" id="{863FF1F5-675E-4D4F-881C-C24F0FD7AE93}"/>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8" name="Line 7">
          <a:extLst>
            <a:ext uri="{FF2B5EF4-FFF2-40B4-BE49-F238E27FC236}">
              <a16:creationId xmlns:a16="http://schemas.microsoft.com/office/drawing/2014/main" id="{5FB3A4C7-5AF3-42D9-90ED-DE2B3FE2737A}"/>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109" name="Line 7">
          <a:extLst>
            <a:ext uri="{FF2B5EF4-FFF2-40B4-BE49-F238E27FC236}">
              <a16:creationId xmlns:a16="http://schemas.microsoft.com/office/drawing/2014/main" id="{C5179A2C-1424-4ECD-953D-0BCBE21F56CA}"/>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0" name="Line 7">
          <a:extLst>
            <a:ext uri="{FF2B5EF4-FFF2-40B4-BE49-F238E27FC236}">
              <a16:creationId xmlns:a16="http://schemas.microsoft.com/office/drawing/2014/main" id="{24B8D574-0D7B-416E-9C6E-8DFA7A187BB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1" name="Line 7">
          <a:extLst>
            <a:ext uri="{FF2B5EF4-FFF2-40B4-BE49-F238E27FC236}">
              <a16:creationId xmlns:a16="http://schemas.microsoft.com/office/drawing/2014/main" id="{52289809-9554-437C-B044-4D73C5A15D7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2" name="Line 7">
          <a:extLst>
            <a:ext uri="{FF2B5EF4-FFF2-40B4-BE49-F238E27FC236}">
              <a16:creationId xmlns:a16="http://schemas.microsoft.com/office/drawing/2014/main" id="{60E79268-7641-423F-B7D1-BA8455DB631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3" name="Line 7">
          <a:extLst>
            <a:ext uri="{FF2B5EF4-FFF2-40B4-BE49-F238E27FC236}">
              <a16:creationId xmlns:a16="http://schemas.microsoft.com/office/drawing/2014/main" id="{71D447D0-D87F-44CA-9972-626CCFCBC12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4" name="Line 7">
          <a:extLst>
            <a:ext uri="{FF2B5EF4-FFF2-40B4-BE49-F238E27FC236}">
              <a16:creationId xmlns:a16="http://schemas.microsoft.com/office/drawing/2014/main" id="{8743FBB7-3B17-47A4-A4FF-705AA07E89B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5" name="Line 7">
          <a:extLst>
            <a:ext uri="{FF2B5EF4-FFF2-40B4-BE49-F238E27FC236}">
              <a16:creationId xmlns:a16="http://schemas.microsoft.com/office/drawing/2014/main" id="{B5359619-D645-4AC5-9012-53E0610657A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6" name="Line 7">
          <a:extLst>
            <a:ext uri="{FF2B5EF4-FFF2-40B4-BE49-F238E27FC236}">
              <a16:creationId xmlns:a16="http://schemas.microsoft.com/office/drawing/2014/main" id="{66AED334-4562-4D96-9DE9-C1860B4046B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7" name="Line 7">
          <a:extLst>
            <a:ext uri="{FF2B5EF4-FFF2-40B4-BE49-F238E27FC236}">
              <a16:creationId xmlns:a16="http://schemas.microsoft.com/office/drawing/2014/main" id="{EB30153C-072C-4C7C-91CA-890A2C3B564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118" name="Line 7">
          <a:extLst>
            <a:ext uri="{FF2B5EF4-FFF2-40B4-BE49-F238E27FC236}">
              <a16:creationId xmlns:a16="http://schemas.microsoft.com/office/drawing/2014/main" id="{BC4FBC41-C026-499E-9D42-6E62564CC81B}"/>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19" name="Line 7">
          <a:extLst>
            <a:ext uri="{FF2B5EF4-FFF2-40B4-BE49-F238E27FC236}">
              <a16:creationId xmlns:a16="http://schemas.microsoft.com/office/drawing/2014/main" id="{DB6A25F9-E2AC-4513-9083-8D3A63A3670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0" name="Line 7">
          <a:extLst>
            <a:ext uri="{FF2B5EF4-FFF2-40B4-BE49-F238E27FC236}">
              <a16:creationId xmlns:a16="http://schemas.microsoft.com/office/drawing/2014/main" id="{E62036FC-A97B-4404-A1E6-780F3819134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1" name="Line 7">
          <a:extLst>
            <a:ext uri="{FF2B5EF4-FFF2-40B4-BE49-F238E27FC236}">
              <a16:creationId xmlns:a16="http://schemas.microsoft.com/office/drawing/2014/main" id="{8C4B44A8-C921-4C1E-9FA8-FBDDF8EA7F8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2" name="Line 7">
          <a:extLst>
            <a:ext uri="{FF2B5EF4-FFF2-40B4-BE49-F238E27FC236}">
              <a16:creationId xmlns:a16="http://schemas.microsoft.com/office/drawing/2014/main" id="{9C27DE0C-12C3-4583-A25E-8CA45A844F9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3" name="Line 7">
          <a:extLst>
            <a:ext uri="{FF2B5EF4-FFF2-40B4-BE49-F238E27FC236}">
              <a16:creationId xmlns:a16="http://schemas.microsoft.com/office/drawing/2014/main" id="{571517AA-AEEB-4298-9E28-A5668401708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4" name="Line 7">
          <a:extLst>
            <a:ext uri="{FF2B5EF4-FFF2-40B4-BE49-F238E27FC236}">
              <a16:creationId xmlns:a16="http://schemas.microsoft.com/office/drawing/2014/main" id="{89055B27-10F1-42CE-8BCE-D4F5990D6F9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5" name="Line 7">
          <a:extLst>
            <a:ext uri="{FF2B5EF4-FFF2-40B4-BE49-F238E27FC236}">
              <a16:creationId xmlns:a16="http://schemas.microsoft.com/office/drawing/2014/main" id="{C08469C6-95DC-44C9-8226-FCDFE48DA08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6" name="Line 7">
          <a:extLst>
            <a:ext uri="{FF2B5EF4-FFF2-40B4-BE49-F238E27FC236}">
              <a16:creationId xmlns:a16="http://schemas.microsoft.com/office/drawing/2014/main" id="{DF80E3FC-213D-4D9A-9611-734F49DFFC9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7" name="Line 7">
          <a:extLst>
            <a:ext uri="{FF2B5EF4-FFF2-40B4-BE49-F238E27FC236}">
              <a16:creationId xmlns:a16="http://schemas.microsoft.com/office/drawing/2014/main" id="{E54C87B5-AAEB-48C8-BC84-A1F911332EB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8" name="Line 7">
          <a:extLst>
            <a:ext uri="{FF2B5EF4-FFF2-40B4-BE49-F238E27FC236}">
              <a16:creationId xmlns:a16="http://schemas.microsoft.com/office/drawing/2014/main" id="{755CFD11-0FC7-4FF3-B747-D8B758B523C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29" name="Line 7">
          <a:extLst>
            <a:ext uri="{FF2B5EF4-FFF2-40B4-BE49-F238E27FC236}">
              <a16:creationId xmlns:a16="http://schemas.microsoft.com/office/drawing/2014/main" id="{31401C10-AD30-481A-A0CF-176F5BEC5AA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0" name="Line 7">
          <a:extLst>
            <a:ext uri="{FF2B5EF4-FFF2-40B4-BE49-F238E27FC236}">
              <a16:creationId xmlns:a16="http://schemas.microsoft.com/office/drawing/2014/main" id="{8A735B23-511C-489A-9996-6FBABB2845B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1" name="Line 7">
          <a:extLst>
            <a:ext uri="{FF2B5EF4-FFF2-40B4-BE49-F238E27FC236}">
              <a16:creationId xmlns:a16="http://schemas.microsoft.com/office/drawing/2014/main" id="{D412C73A-6093-4212-AA15-D18F14D0051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2" name="Line 7">
          <a:extLst>
            <a:ext uri="{FF2B5EF4-FFF2-40B4-BE49-F238E27FC236}">
              <a16:creationId xmlns:a16="http://schemas.microsoft.com/office/drawing/2014/main" id="{72AA60CE-CEE9-4A54-86FE-5FF3478929C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3" name="Line 7">
          <a:extLst>
            <a:ext uri="{FF2B5EF4-FFF2-40B4-BE49-F238E27FC236}">
              <a16:creationId xmlns:a16="http://schemas.microsoft.com/office/drawing/2014/main" id="{F264FDD7-0B6E-49FC-8D06-2443E0C17EC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4" name="Line 7">
          <a:extLst>
            <a:ext uri="{FF2B5EF4-FFF2-40B4-BE49-F238E27FC236}">
              <a16:creationId xmlns:a16="http://schemas.microsoft.com/office/drawing/2014/main" id="{A820268C-5EFC-42BF-92B4-1635846C16F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5" name="Line 7">
          <a:extLst>
            <a:ext uri="{FF2B5EF4-FFF2-40B4-BE49-F238E27FC236}">
              <a16:creationId xmlns:a16="http://schemas.microsoft.com/office/drawing/2014/main" id="{2CD38D70-5C74-4508-9F3D-D6AFF1587A6E}"/>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6" name="Line 7">
          <a:extLst>
            <a:ext uri="{FF2B5EF4-FFF2-40B4-BE49-F238E27FC236}">
              <a16:creationId xmlns:a16="http://schemas.microsoft.com/office/drawing/2014/main" id="{582D4156-3695-4BDA-9F52-7399C9F3158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7" name="Line 7">
          <a:extLst>
            <a:ext uri="{FF2B5EF4-FFF2-40B4-BE49-F238E27FC236}">
              <a16:creationId xmlns:a16="http://schemas.microsoft.com/office/drawing/2014/main" id="{38E0A2A8-BD89-4FA5-9996-EBAB4B39B25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8" name="Line 7">
          <a:extLst>
            <a:ext uri="{FF2B5EF4-FFF2-40B4-BE49-F238E27FC236}">
              <a16:creationId xmlns:a16="http://schemas.microsoft.com/office/drawing/2014/main" id="{DE75C50B-AD84-4D19-9648-3FB46813C80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139" name="Line 7">
          <a:extLst>
            <a:ext uri="{FF2B5EF4-FFF2-40B4-BE49-F238E27FC236}">
              <a16:creationId xmlns:a16="http://schemas.microsoft.com/office/drawing/2014/main" id="{CFA3C7BB-7166-42EE-82A6-3B70DF3417E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0" name="Line 7">
          <a:extLst>
            <a:ext uri="{FF2B5EF4-FFF2-40B4-BE49-F238E27FC236}">
              <a16:creationId xmlns:a16="http://schemas.microsoft.com/office/drawing/2014/main" id="{C93DC46A-43C0-4BA5-9CF3-B48A5B3EE4C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1" name="Line 7">
          <a:extLst>
            <a:ext uri="{FF2B5EF4-FFF2-40B4-BE49-F238E27FC236}">
              <a16:creationId xmlns:a16="http://schemas.microsoft.com/office/drawing/2014/main" id="{5921B460-50AC-4DD9-8B2F-2A637E837A2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2" name="Line 7">
          <a:extLst>
            <a:ext uri="{FF2B5EF4-FFF2-40B4-BE49-F238E27FC236}">
              <a16:creationId xmlns:a16="http://schemas.microsoft.com/office/drawing/2014/main" id="{909A5B02-FBE0-4CB6-8386-64B80712C56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3" name="Line 7">
          <a:extLst>
            <a:ext uri="{FF2B5EF4-FFF2-40B4-BE49-F238E27FC236}">
              <a16:creationId xmlns:a16="http://schemas.microsoft.com/office/drawing/2014/main" id="{870CF704-5260-4DDB-A7B8-6F287DCC006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4" name="Line 7">
          <a:extLst>
            <a:ext uri="{FF2B5EF4-FFF2-40B4-BE49-F238E27FC236}">
              <a16:creationId xmlns:a16="http://schemas.microsoft.com/office/drawing/2014/main" id="{FF286859-A267-4315-B04D-E528F12F719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5" name="Line 7">
          <a:extLst>
            <a:ext uri="{FF2B5EF4-FFF2-40B4-BE49-F238E27FC236}">
              <a16:creationId xmlns:a16="http://schemas.microsoft.com/office/drawing/2014/main" id="{A641539F-79C9-4E4C-A121-0947F8F3413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6" name="Line 7">
          <a:extLst>
            <a:ext uri="{FF2B5EF4-FFF2-40B4-BE49-F238E27FC236}">
              <a16:creationId xmlns:a16="http://schemas.microsoft.com/office/drawing/2014/main" id="{2F2CC483-0894-4C31-B8B0-C2118D6EDE87}"/>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7" name="Line 7">
          <a:extLst>
            <a:ext uri="{FF2B5EF4-FFF2-40B4-BE49-F238E27FC236}">
              <a16:creationId xmlns:a16="http://schemas.microsoft.com/office/drawing/2014/main" id="{5B5D499D-7ABB-4051-BC4B-43810562146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8" name="Line 7">
          <a:extLst>
            <a:ext uri="{FF2B5EF4-FFF2-40B4-BE49-F238E27FC236}">
              <a16:creationId xmlns:a16="http://schemas.microsoft.com/office/drawing/2014/main" id="{FA29D678-9038-44DE-A2D5-70AEE47ED13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49" name="Line 7">
          <a:extLst>
            <a:ext uri="{FF2B5EF4-FFF2-40B4-BE49-F238E27FC236}">
              <a16:creationId xmlns:a16="http://schemas.microsoft.com/office/drawing/2014/main" id="{E06A3152-08FA-4692-9863-FF1B111D7ED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0" name="Line 7">
          <a:extLst>
            <a:ext uri="{FF2B5EF4-FFF2-40B4-BE49-F238E27FC236}">
              <a16:creationId xmlns:a16="http://schemas.microsoft.com/office/drawing/2014/main" id="{DFE55BFC-87D6-4BBF-912D-5DD271B07FA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1" name="Line 7">
          <a:extLst>
            <a:ext uri="{FF2B5EF4-FFF2-40B4-BE49-F238E27FC236}">
              <a16:creationId xmlns:a16="http://schemas.microsoft.com/office/drawing/2014/main" id="{6A5DDE90-8146-4177-A6F2-58DB30B6C5A9}"/>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2" name="Line 7">
          <a:extLst>
            <a:ext uri="{FF2B5EF4-FFF2-40B4-BE49-F238E27FC236}">
              <a16:creationId xmlns:a16="http://schemas.microsoft.com/office/drawing/2014/main" id="{D2804971-6971-428B-8F18-6B0D284934A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3" name="Line 7">
          <a:extLst>
            <a:ext uri="{FF2B5EF4-FFF2-40B4-BE49-F238E27FC236}">
              <a16:creationId xmlns:a16="http://schemas.microsoft.com/office/drawing/2014/main" id="{DA92ACA7-3406-4DF6-B2B3-6BF2B50AA78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4" name="Line 7">
          <a:extLst>
            <a:ext uri="{FF2B5EF4-FFF2-40B4-BE49-F238E27FC236}">
              <a16:creationId xmlns:a16="http://schemas.microsoft.com/office/drawing/2014/main" id="{864B7A35-A6A9-45B2-840C-37EF2B6CF78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5" name="Line 7">
          <a:extLst>
            <a:ext uri="{FF2B5EF4-FFF2-40B4-BE49-F238E27FC236}">
              <a16:creationId xmlns:a16="http://schemas.microsoft.com/office/drawing/2014/main" id="{BE67265A-B1EA-42AE-B5CE-EADBC2EB56C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6" name="Line 7">
          <a:extLst>
            <a:ext uri="{FF2B5EF4-FFF2-40B4-BE49-F238E27FC236}">
              <a16:creationId xmlns:a16="http://schemas.microsoft.com/office/drawing/2014/main" id="{224AA52B-C888-4764-9FAA-5C2443808B4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7" name="Line 7">
          <a:extLst>
            <a:ext uri="{FF2B5EF4-FFF2-40B4-BE49-F238E27FC236}">
              <a16:creationId xmlns:a16="http://schemas.microsoft.com/office/drawing/2014/main" id="{435F75B6-7B2F-4D22-9876-8714BB3455A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8" name="Line 7">
          <a:extLst>
            <a:ext uri="{FF2B5EF4-FFF2-40B4-BE49-F238E27FC236}">
              <a16:creationId xmlns:a16="http://schemas.microsoft.com/office/drawing/2014/main" id="{FABE0F68-9D13-433A-846F-3A58F19B76EB}"/>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59" name="Line 7">
          <a:extLst>
            <a:ext uri="{FF2B5EF4-FFF2-40B4-BE49-F238E27FC236}">
              <a16:creationId xmlns:a16="http://schemas.microsoft.com/office/drawing/2014/main" id="{05476735-14BD-4E2B-BC07-F0FCD87F90A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160" name="Line 7">
          <a:extLst>
            <a:ext uri="{FF2B5EF4-FFF2-40B4-BE49-F238E27FC236}">
              <a16:creationId xmlns:a16="http://schemas.microsoft.com/office/drawing/2014/main" id="{FDD336ED-034D-437F-A189-D66DEA3FCAD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1" name="Line 7">
          <a:extLst>
            <a:ext uri="{FF2B5EF4-FFF2-40B4-BE49-F238E27FC236}">
              <a16:creationId xmlns:a16="http://schemas.microsoft.com/office/drawing/2014/main" id="{A434BAE0-EBA6-4539-8E8C-ED405A6AF5B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2" name="Line 7">
          <a:extLst>
            <a:ext uri="{FF2B5EF4-FFF2-40B4-BE49-F238E27FC236}">
              <a16:creationId xmlns:a16="http://schemas.microsoft.com/office/drawing/2014/main" id="{8E8C4157-1BA1-4A62-B037-881D46FBFFB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3" name="Line 7">
          <a:extLst>
            <a:ext uri="{FF2B5EF4-FFF2-40B4-BE49-F238E27FC236}">
              <a16:creationId xmlns:a16="http://schemas.microsoft.com/office/drawing/2014/main" id="{9D66B8D9-8492-4A4F-A1DF-F215C4E79B7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4" name="Line 7">
          <a:extLst>
            <a:ext uri="{FF2B5EF4-FFF2-40B4-BE49-F238E27FC236}">
              <a16:creationId xmlns:a16="http://schemas.microsoft.com/office/drawing/2014/main" id="{3BCC67AC-CBBF-4FA0-8F12-57669308127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5" name="Line 7">
          <a:extLst>
            <a:ext uri="{FF2B5EF4-FFF2-40B4-BE49-F238E27FC236}">
              <a16:creationId xmlns:a16="http://schemas.microsoft.com/office/drawing/2014/main" id="{020B834E-CDCD-4ECF-9593-8C79F2DEB4B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6" name="Line 7">
          <a:extLst>
            <a:ext uri="{FF2B5EF4-FFF2-40B4-BE49-F238E27FC236}">
              <a16:creationId xmlns:a16="http://schemas.microsoft.com/office/drawing/2014/main" id="{CA567167-B696-4B0A-8168-7F28789B66F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7" name="Line 7">
          <a:extLst>
            <a:ext uri="{FF2B5EF4-FFF2-40B4-BE49-F238E27FC236}">
              <a16:creationId xmlns:a16="http://schemas.microsoft.com/office/drawing/2014/main" id="{B5ED764C-3417-4D7B-B635-83F3AC32D9D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8" name="Line 7">
          <a:extLst>
            <a:ext uri="{FF2B5EF4-FFF2-40B4-BE49-F238E27FC236}">
              <a16:creationId xmlns:a16="http://schemas.microsoft.com/office/drawing/2014/main" id="{FE865BCD-D8AC-4855-87B9-B499C188E36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69" name="Line 7">
          <a:extLst>
            <a:ext uri="{FF2B5EF4-FFF2-40B4-BE49-F238E27FC236}">
              <a16:creationId xmlns:a16="http://schemas.microsoft.com/office/drawing/2014/main" id="{92955E92-4DED-4FA3-AE5B-4238B66C1E6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0" name="Line 7">
          <a:extLst>
            <a:ext uri="{FF2B5EF4-FFF2-40B4-BE49-F238E27FC236}">
              <a16:creationId xmlns:a16="http://schemas.microsoft.com/office/drawing/2014/main" id="{1AF3E1A1-A7A6-487F-97A3-A963FF16036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1" name="Line 7">
          <a:extLst>
            <a:ext uri="{FF2B5EF4-FFF2-40B4-BE49-F238E27FC236}">
              <a16:creationId xmlns:a16="http://schemas.microsoft.com/office/drawing/2014/main" id="{AEBB201E-6DFF-4657-96A1-B82F44BA7CE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2" name="Line 7">
          <a:extLst>
            <a:ext uri="{FF2B5EF4-FFF2-40B4-BE49-F238E27FC236}">
              <a16:creationId xmlns:a16="http://schemas.microsoft.com/office/drawing/2014/main" id="{D7BADF2B-E540-47FC-B4D4-6D9C0BF2373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3" name="Line 7">
          <a:extLst>
            <a:ext uri="{FF2B5EF4-FFF2-40B4-BE49-F238E27FC236}">
              <a16:creationId xmlns:a16="http://schemas.microsoft.com/office/drawing/2014/main" id="{F1438BC3-955F-4784-A2E6-D1B83625B7A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4" name="Line 7">
          <a:extLst>
            <a:ext uri="{FF2B5EF4-FFF2-40B4-BE49-F238E27FC236}">
              <a16:creationId xmlns:a16="http://schemas.microsoft.com/office/drawing/2014/main" id="{8AD0750E-0785-4BA3-806C-D4E29E0FB44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5" name="Line 7">
          <a:extLst>
            <a:ext uri="{FF2B5EF4-FFF2-40B4-BE49-F238E27FC236}">
              <a16:creationId xmlns:a16="http://schemas.microsoft.com/office/drawing/2014/main" id="{DCF99292-7E87-4B05-B9F7-B6788861916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6" name="Line 7">
          <a:extLst>
            <a:ext uri="{FF2B5EF4-FFF2-40B4-BE49-F238E27FC236}">
              <a16:creationId xmlns:a16="http://schemas.microsoft.com/office/drawing/2014/main" id="{FD78F142-B6F3-4C39-8DEE-D538A8A9E3A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7" name="Line 7">
          <a:extLst>
            <a:ext uri="{FF2B5EF4-FFF2-40B4-BE49-F238E27FC236}">
              <a16:creationId xmlns:a16="http://schemas.microsoft.com/office/drawing/2014/main" id="{E59B82CE-8D88-4821-9B70-6E2D9F51DB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8" name="Line 7">
          <a:extLst>
            <a:ext uri="{FF2B5EF4-FFF2-40B4-BE49-F238E27FC236}">
              <a16:creationId xmlns:a16="http://schemas.microsoft.com/office/drawing/2014/main" id="{A9EE2F2B-48C5-4E92-9398-1349BC251E7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79" name="Line 7">
          <a:extLst>
            <a:ext uri="{FF2B5EF4-FFF2-40B4-BE49-F238E27FC236}">
              <a16:creationId xmlns:a16="http://schemas.microsoft.com/office/drawing/2014/main" id="{BE3C4E63-CF8C-4C4B-AD2B-CBA3EBCD1AB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0" name="Line 7">
          <a:extLst>
            <a:ext uri="{FF2B5EF4-FFF2-40B4-BE49-F238E27FC236}">
              <a16:creationId xmlns:a16="http://schemas.microsoft.com/office/drawing/2014/main" id="{5E5F8BED-D030-4B9B-9CFD-B63A45EDCF3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181" name="Line 7">
          <a:extLst>
            <a:ext uri="{FF2B5EF4-FFF2-40B4-BE49-F238E27FC236}">
              <a16:creationId xmlns:a16="http://schemas.microsoft.com/office/drawing/2014/main" id="{84CDF16E-FBB2-472A-AEDE-3F1983B87EC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2" name="Line 7">
          <a:extLst>
            <a:ext uri="{FF2B5EF4-FFF2-40B4-BE49-F238E27FC236}">
              <a16:creationId xmlns:a16="http://schemas.microsoft.com/office/drawing/2014/main" id="{D33405B2-D2E0-4177-9E95-335FDEC48CF3}"/>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3" name="Line 7">
          <a:extLst>
            <a:ext uri="{FF2B5EF4-FFF2-40B4-BE49-F238E27FC236}">
              <a16:creationId xmlns:a16="http://schemas.microsoft.com/office/drawing/2014/main" id="{082D1F1E-D207-4BB1-8DF1-9B02FEB63D8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4" name="Line 7">
          <a:extLst>
            <a:ext uri="{FF2B5EF4-FFF2-40B4-BE49-F238E27FC236}">
              <a16:creationId xmlns:a16="http://schemas.microsoft.com/office/drawing/2014/main" id="{BAFC1C75-4727-4D28-97E5-563A7EBDF17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5" name="Line 7">
          <a:extLst>
            <a:ext uri="{FF2B5EF4-FFF2-40B4-BE49-F238E27FC236}">
              <a16:creationId xmlns:a16="http://schemas.microsoft.com/office/drawing/2014/main" id="{6A8E26DC-F319-4DBC-BCCF-08A67495A90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6" name="Line 7">
          <a:extLst>
            <a:ext uri="{FF2B5EF4-FFF2-40B4-BE49-F238E27FC236}">
              <a16:creationId xmlns:a16="http://schemas.microsoft.com/office/drawing/2014/main" id="{246E12B6-DAB2-4085-81A8-7C73D004F61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7" name="Line 7">
          <a:extLst>
            <a:ext uri="{FF2B5EF4-FFF2-40B4-BE49-F238E27FC236}">
              <a16:creationId xmlns:a16="http://schemas.microsoft.com/office/drawing/2014/main" id="{5C3A33C9-41CA-453C-88BB-B3E79D97927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8" name="Line 7">
          <a:extLst>
            <a:ext uri="{FF2B5EF4-FFF2-40B4-BE49-F238E27FC236}">
              <a16:creationId xmlns:a16="http://schemas.microsoft.com/office/drawing/2014/main" id="{90CBBC94-4F4C-4FEF-8FA3-50D4DBAD994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89" name="Line 7">
          <a:extLst>
            <a:ext uri="{FF2B5EF4-FFF2-40B4-BE49-F238E27FC236}">
              <a16:creationId xmlns:a16="http://schemas.microsoft.com/office/drawing/2014/main" id="{077B3004-7B7B-406C-A9BA-BACA43FF18C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0" name="Line 7">
          <a:extLst>
            <a:ext uri="{FF2B5EF4-FFF2-40B4-BE49-F238E27FC236}">
              <a16:creationId xmlns:a16="http://schemas.microsoft.com/office/drawing/2014/main" id="{E56181EB-C5F8-403F-8FB4-4C422B7ED4B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1" name="Line 7">
          <a:extLst>
            <a:ext uri="{FF2B5EF4-FFF2-40B4-BE49-F238E27FC236}">
              <a16:creationId xmlns:a16="http://schemas.microsoft.com/office/drawing/2014/main" id="{17EE9C27-07F1-486B-A0B9-D5C9A9BE39C3}"/>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2" name="Line 7">
          <a:extLst>
            <a:ext uri="{FF2B5EF4-FFF2-40B4-BE49-F238E27FC236}">
              <a16:creationId xmlns:a16="http://schemas.microsoft.com/office/drawing/2014/main" id="{E89C8080-9B6A-4D1A-8FE0-783F7323985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3" name="Line 7">
          <a:extLst>
            <a:ext uri="{FF2B5EF4-FFF2-40B4-BE49-F238E27FC236}">
              <a16:creationId xmlns:a16="http://schemas.microsoft.com/office/drawing/2014/main" id="{E9BA7839-F7C8-4F4C-B951-612FE5DD504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4" name="Line 7">
          <a:extLst>
            <a:ext uri="{FF2B5EF4-FFF2-40B4-BE49-F238E27FC236}">
              <a16:creationId xmlns:a16="http://schemas.microsoft.com/office/drawing/2014/main" id="{A8075C91-95A4-49A8-AB3B-71B8823167B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5" name="Line 7">
          <a:extLst>
            <a:ext uri="{FF2B5EF4-FFF2-40B4-BE49-F238E27FC236}">
              <a16:creationId xmlns:a16="http://schemas.microsoft.com/office/drawing/2014/main" id="{EA3B7AA1-EBAA-477E-BEEE-95B2C5FA5126}"/>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6" name="Line 7">
          <a:extLst>
            <a:ext uri="{FF2B5EF4-FFF2-40B4-BE49-F238E27FC236}">
              <a16:creationId xmlns:a16="http://schemas.microsoft.com/office/drawing/2014/main" id="{2C476FE9-A96E-457B-8429-4489FC0377F2}"/>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7" name="Line 7">
          <a:extLst>
            <a:ext uri="{FF2B5EF4-FFF2-40B4-BE49-F238E27FC236}">
              <a16:creationId xmlns:a16="http://schemas.microsoft.com/office/drawing/2014/main" id="{78B8245B-22B3-464A-A5D8-110493A96A7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8" name="Line 7">
          <a:extLst>
            <a:ext uri="{FF2B5EF4-FFF2-40B4-BE49-F238E27FC236}">
              <a16:creationId xmlns:a16="http://schemas.microsoft.com/office/drawing/2014/main" id="{3B6011EC-F321-4639-BA46-6B22D6BEA8E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199" name="Line 7">
          <a:extLst>
            <a:ext uri="{FF2B5EF4-FFF2-40B4-BE49-F238E27FC236}">
              <a16:creationId xmlns:a16="http://schemas.microsoft.com/office/drawing/2014/main" id="{E365C466-9B6B-4E48-921E-96E33393418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0" name="Line 7">
          <a:extLst>
            <a:ext uri="{FF2B5EF4-FFF2-40B4-BE49-F238E27FC236}">
              <a16:creationId xmlns:a16="http://schemas.microsoft.com/office/drawing/2014/main" id="{D52D7C6A-9211-4E64-AE47-5549693C9830}"/>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1" name="Line 7">
          <a:extLst>
            <a:ext uri="{FF2B5EF4-FFF2-40B4-BE49-F238E27FC236}">
              <a16:creationId xmlns:a16="http://schemas.microsoft.com/office/drawing/2014/main" id="{5E43AF94-F541-49E9-86D9-C39F1C31C497}"/>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02" name="Line 7">
          <a:extLst>
            <a:ext uri="{FF2B5EF4-FFF2-40B4-BE49-F238E27FC236}">
              <a16:creationId xmlns:a16="http://schemas.microsoft.com/office/drawing/2014/main" id="{F625D947-4415-411F-B343-82EE0F96B150}"/>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3" name="Line 7">
          <a:extLst>
            <a:ext uri="{FF2B5EF4-FFF2-40B4-BE49-F238E27FC236}">
              <a16:creationId xmlns:a16="http://schemas.microsoft.com/office/drawing/2014/main" id="{03954D92-F5EF-4CED-8DF3-0EC13DFED7D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204" name="Line 7">
          <a:extLst>
            <a:ext uri="{FF2B5EF4-FFF2-40B4-BE49-F238E27FC236}">
              <a16:creationId xmlns:a16="http://schemas.microsoft.com/office/drawing/2014/main" id="{340C6339-40EF-4322-92AE-0C7AB499F62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5" name="Line 7">
          <a:extLst>
            <a:ext uri="{FF2B5EF4-FFF2-40B4-BE49-F238E27FC236}">
              <a16:creationId xmlns:a16="http://schemas.microsoft.com/office/drawing/2014/main" id="{52C1787B-7E24-4FEF-9709-12C45ED37A2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6" name="Line 7">
          <a:extLst>
            <a:ext uri="{FF2B5EF4-FFF2-40B4-BE49-F238E27FC236}">
              <a16:creationId xmlns:a16="http://schemas.microsoft.com/office/drawing/2014/main" id="{2CB80ED1-16C4-4E46-AC54-7D7B151E8268}"/>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7" name="Line 7">
          <a:extLst>
            <a:ext uri="{FF2B5EF4-FFF2-40B4-BE49-F238E27FC236}">
              <a16:creationId xmlns:a16="http://schemas.microsoft.com/office/drawing/2014/main" id="{AEE5770B-C853-4294-A596-7DD0BDC441C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8" name="Line 7">
          <a:extLst>
            <a:ext uri="{FF2B5EF4-FFF2-40B4-BE49-F238E27FC236}">
              <a16:creationId xmlns:a16="http://schemas.microsoft.com/office/drawing/2014/main" id="{4F58C194-1E5A-4FB7-B1E6-0C5D5E9C088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209" name="Line 7">
          <a:extLst>
            <a:ext uri="{FF2B5EF4-FFF2-40B4-BE49-F238E27FC236}">
              <a16:creationId xmlns:a16="http://schemas.microsoft.com/office/drawing/2014/main" id="{3934EC1E-67AE-4F17-9500-BE15EE45699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0" name="Line 7">
          <a:extLst>
            <a:ext uri="{FF2B5EF4-FFF2-40B4-BE49-F238E27FC236}">
              <a16:creationId xmlns:a16="http://schemas.microsoft.com/office/drawing/2014/main" id="{943450F8-3C14-4F53-9026-3DFA7DBDFABF}"/>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1" name="Line 7">
          <a:extLst>
            <a:ext uri="{FF2B5EF4-FFF2-40B4-BE49-F238E27FC236}">
              <a16:creationId xmlns:a16="http://schemas.microsoft.com/office/drawing/2014/main" id="{39857D79-3150-4B9A-8EFA-6C8D998F3F5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2" name="Line 7">
          <a:extLst>
            <a:ext uri="{FF2B5EF4-FFF2-40B4-BE49-F238E27FC236}">
              <a16:creationId xmlns:a16="http://schemas.microsoft.com/office/drawing/2014/main" id="{8CF49353-EB21-4A87-ADDC-79641D0025FA}"/>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3" name="Line 7">
          <a:extLst>
            <a:ext uri="{FF2B5EF4-FFF2-40B4-BE49-F238E27FC236}">
              <a16:creationId xmlns:a16="http://schemas.microsoft.com/office/drawing/2014/main" id="{D55C0F3F-8AF4-42D3-B4BF-AA0A9A91257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214" name="Line 7">
          <a:extLst>
            <a:ext uri="{FF2B5EF4-FFF2-40B4-BE49-F238E27FC236}">
              <a16:creationId xmlns:a16="http://schemas.microsoft.com/office/drawing/2014/main" id="{2617F1B8-98B3-405D-BD2C-904E1D4368D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5" name="Line 7">
          <a:extLst>
            <a:ext uri="{FF2B5EF4-FFF2-40B4-BE49-F238E27FC236}">
              <a16:creationId xmlns:a16="http://schemas.microsoft.com/office/drawing/2014/main" id="{8CC46A79-6C83-4658-BAB2-EAD1B9C165F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6" name="Line 7">
          <a:extLst>
            <a:ext uri="{FF2B5EF4-FFF2-40B4-BE49-F238E27FC236}">
              <a16:creationId xmlns:a16="http://schemas.microsoft.com/office/drawing/2014/main" id="{1DDE0F50-9691-453C-9EB1-23F6C588500A}"/>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7" name="Line 7">
          <a:extLst>
            <a:ext uri="{FF2B5EF4-FFF2-40B4-BE49-F238E27FC236}">
              <a16:creationId xmlns:a16="http://schemas.microsoft.com/office/drawing/2014/main" id="{44D1B04D-A9AF-4329-B122-5A0CD00EDA52}"/>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8" name="Line 7">
          <a:extLst>
            <a:ext uri="{FF2B5EF4-FFF2-40B4-BE49-F238E27FC236}">
              <a16:creationId xmlns:a16="http://schemas.microsoft.com/office/drawing/2014/main" id="{C20170B1-B09B-4956-95BF-A5F340EE116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19" name="Line 7">
          <a:extLst>
            <a:ext uri="{FF2B5EF4-FFF2-40B4-BE49-F238E27FC236}">
              <a16:creationId xmlns:a16="http://schemas.microsoft.com/office/drawing/2014/main" id="{C3C4D1E2-4874-4D3D-873F-CD6078A84FD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0" name="Line 7">
          <a:extLst>
            <a:ext uri="{FF2B5EF4-FFF2-40B4-BE49-F238E27FC236}">
              <a16:creationId xmlns:a16="http://schemas.microsoft.com/office/drawing/2014/main" id="{040654EA-C908-475A-A152-69C01E4A1F5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1" name="Line 7">
          <a:extLst>
            <a:ext uri="{FF2B5EF4-FFF2-40B4-BE49-F238E27FC236}">
              <a16:creationId xmlns:a16="http://schemas.microsoft.com/office/drawing/2014/main" id="{9ADB5EB5-8F6F-4684-928A-1C78AA28B7A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2" name="Line 7">
          <a:extLst>
            <a:ext uri="{FF2B5EF4-FFF2-40B4-BE49-F238E27FC236}">
              <a16:creationId xmlns:a16="http://schemas.microsoft.com/office/drawing/2014/main" id="{56FBD0FE-0D2C-415E-B0BA-D2B6483C8F58}"/>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3" name="Line 7">
          <a:extLst>
            <a:ext uri="{FF2B5EF4-FFF2-40B4-BE49-F238E27FC236}">
              <a16:creationId xmlns:a16="http://schemas.microsoft.com/office/drawing/2014/main" id="{15C584AC-A857-4F74-A617-A90612C555C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4" name="Line 7">
          <a:extLst>
            <a:ext uri="{FF2B5EF4-FFF2-40B4-BE49-F238E27FC236}">
              <a16:creationId xmlns:a16="http://schemas.microsoft.com/office/drawing/2014/main" id="{1AF5C370-B572-4D54-9A4B-5DE5880A5D1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5" name="Line 7">
          <a:extLst>
            <a:ext uri="{FF2B5EF4-FFF2-40B4-BE49-F238E27FC236}">
              <a16:creationId xmlns:a16="http://schemas.microsoft.com/office/drawing/2014/main" id="{8B380779-248E-430E-9041-16C35E3C53DE}"/>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6" name="Line 7">
          <a:extLst>
            <a:ext uri="{FF2B5EF4-FFF2-40B4-BE49-F238E27FC236}">
              <a16:creationId xmlns:a16="http://schemas.microsoft.com/office/drawing/2014/main" id="{8A309D73-138C-415B-B7B5-492752BDE611}"/>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7" name="Line 7">
          <a:extLst>
            <a:ext uri="{FF2B5EF4-FFF2-40B4-BE49-F238E27FC236}">
              <a16:creationId xmlns:a16="http://schemas.microsoft.com/office/drawing/2014/main" id="{946C13D6-796D-46AF-8A3F-3EA27D5F665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8" name="Line 7">
          <a:extLst>
            <a:ext uri="{FF2B5EF4-FFF2-40B4-BE49-F238E27FC236}">
              <a16:creationId xmlns:a16="http://schemas.microsoft.com/office/drawing/2014/main" id="{7A094265-77BF-43F0-BD15-17C1AA5C82CF}"/>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29" name="Line 7">
          <a:extLst>
            <a:ext uri="{FF2B5EF4-FFF2-40B4-BE49-F238E27FC236}">
              <a16:creationId xmlns:a16="http://schemas.microsoft.com/office/drawing/2014/main" id="{101C7767-1EDA-46B1-85A3-8A23A839E085}"/>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0" name="Line 7">
          <a:extLst>
            <a:ext uri="{FF2B5EF4-FFF2-40B4-BE49-F238E27FC236}">
              <a16:creationId xmlns:a16="http://schemas.microsoft.com/office/drawing/2014/main" id="{E26491E8-CBAA-4D6F-A078-5A3568818A9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1" name="Line 7">
          <a:extLst>
            <a:ext uri="{FF2B5EF4-FFF2-40B4-BE49-F238E27FC236}">
              <a16:creationId xmlns:a16="http://schemas.microsoft.com/office/drawing/2014/main" id="{E7F96362-E74F-4DEE-AE6C-2DB7D4F7EDE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2" name="Line 7">
          <a:extLst>
            <a:ext uri="{FF2B5EF4-FFF2-40B4-BE49-F238E27FC236}">
              <a16:creationId xmlns:a16="http://schemas.microsoft.com/office/drawing/2014/main" id="{69B43F66-FB5A-4C78-9677-4196A33594E9}"/>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3" name="Line 7">
          <a:extLst>
            <a:ext uri="{FF2B5EF4-FFF2-40B4-BE49-F238E27FC236}">
              <a16:creationId xmlns:a16="http://schemas.microsoft.com/office/drawing/2014/main" id="{E48DB0A0-DE1D-49EE-9E64-6F29F9907E3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4" name="Line 7">
          <a:extLst>
            <a:ext uri="{FF2B5EF4-FFF2-40B4-BE49-F238E27FC236}">
              <a16:creationId xmlns:a16="http://schemas.microsoft.com/office/drawing/2014/main" id="{36C867AF-7184-4D35-91A0-1313F18F430C}"/>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323850</xdr:colOff>
      <xdr:row>554</xdr:row>
      <xdr:rowOff>0</xdr:rowOff>
    </xdr:from>
    <xdr:to>
      <xdr:col>47</xdr:col>
      <xdr:colOff>323850</xdr:colOff>
      <xdr:row>554</xdr:row>
      <xdr:rowOff>0</xdr:rowOff>
    </xdr:to>
    <xdr:sp macro="" textlink="">
      <xdr:nvSpPr>
        <xdr:cNvPr id="235" name="Line 7">
          <a:extLst>
            <a:ext uri="{FF2B5EF4-FFF2-40B4-BE49-F238E27FC236}">
              <a16:creationId xmlns:a16="http://schemas.microsoft.com/office/drawing/2014/main" id="{7B007045-6CD9-4737-9918-9CFF3E2C816D}"/>
            </a:ext>
          </a:extLst>
        </xdr:cNvPr>
        <xdr:cNvSpPr>
          <a:spLocks noChangeShapeType="1"/>
        </xdr:cNvSpPr>
      </xdr:nvSpPr>
      <xdr:spPr bwMode="auto">
        <a:xfrm>
          <a:off x="165163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36" name="Line 1">
          <a:extLst>
            <a:ext uri="{FF2B5EF4-FFF2-40B4-BE49-F238E27FC236}">
              <a16:creationId xmlns:a16="http://schemas.microsoft.com/office/drawing/2014/main" id="{5A80C6F4-F385-4AD2-977A-0AC4492D18A2}"/>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37" name="Line 1">
          <a:extLst>
            <a:ext uri="{FF2B5EF4-FFF2-40B4-BE49-F238E27FC236}">
              <a16:creationId xmlns:a16="http://schemas.microsoft.com/office/drawing/2014/main" id="{FFDFEB90-079E-4809-963B-5CAA2FC51112}"/>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38" name="Line 1">
          <a:extLst>
            <a:ext uri="{FF2B5EF4-FFF2-40B4-BE49-F238E27FC236}">
              <a16:creationId xmlns:a16="http://schemas.microsoft.com/office/drawing/2014/main" id="{15E153E8-1330-4862-AAD9-7ABBDEE71B29}"/>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555</xdr:row>
      <xdr:rowOff>0</xdr:rowOff>
    </xdr:from>
    <xdr:to>
      <xdr:col>31</xdr:col>
      <xdr:colOff>323850</xdr:colOff>
      <xdr:row>555</xdr:row>
      <xdr:rowOff>0</xdr:rowOff>
    </xdr:to>
    <xdr:sp macro="" textlink="">
      <xdr:nvSpPr>
        <xdr:cNvPr id="239" name="Line 1">
          <a:extLst>
            <a:ext uri="{FF2B5EF4-FFF2-40B4-BE49-F238E27FC236}">
              <a16:creationId xmlns:a16="http://schemas.microsoft.com/office/drawing/2014/main" id="{71487211-E5D6-424F-B993-E07B745A0A81}"/>
            </a:ext>
          </a:extLst>
        </xdr:cNvPr>
        <xdr:cNvSpPr>
          <a:spLocks noChangeShapeType="1"/>
        </xdr:cNvSpPr>
      </xdr:nvSpPr>
      <xdr:spPr bwMode="auto">
        <a:xfrm>
          <a:off x="108299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40" name="Line 7">
          <a:extLst>
            <a:ext uri="{FF2B5EF4-FFF2-40B4-BE49-F238E27FC236}">
              <a16:creationId xmlns:a16="http://schemas.microsoft.com/office/drawing/2014/main" id="{6A76677B-C778-4EE9-AFE3-D7FAB32A2559}"/>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1" name="Line 1">
          <a:extLst>
            <a:ext uri="{FF2B5EF4-FFF2-40B4-BE49-F238E27FC236}">
              <a16:creationId xmlns:a16="http://schemas.microsoft.com/office/drawing/2014/main" id="{781333CF-724C-4CF9-A426-6F11FDE2CE8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2" name="Line 1">
          <a:extLst>
            <a:ext uri="{FF2B5EF4-FFF2-40B4-BE49-F238E27FC236}">
              <a16:creationId xmlns:a16="http://schemas.microsoft.com/office/drawing/2014/main" id="{59CFDAA3-27EA-4F12-A9AF-431E2950FFAD}"/>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3" name="Line 1">
          <a:extLst>
            <a:ext uri="{FF2B5EF4-FFF2-40B4-BE49-F238E27FC236}">
              <a16:creationId xmlns:a16="http://schemas.microsoft.com/office/drawing/2014/main" id="{021DB103-B529-441D-A335-0BF8A90530B9}"/>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4" name="Line 1">
          <a:extLst>
            <a:ext uri="{FF2B5EF4-FFF2-40B4-BE49-F238E27FC236}">
              <a16:creationId xmlns:a16="http://schemas.microsoft.com/office/drawing/2014/main" id="{14B07796-10F4-4F40-ADAC-73BC1335A28B}"/>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5" name="Line 1">
          <a:extLst>
            <a:ext uri="{FF2B5EF4-FFF2-40B4-BE49-F238E27FC236}">
              <a16:creationId xmlns:a16="http://schemas.microsoft.com/office/drawing/2014/main" id="{106C0F89-7EC8-4D34-8D2D-E4DCBE39BFCD}"/>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555</xdr:row>
      <xdr:rowOff>0</xdr:rowOff>
    </xdr:from>
    <xdr:to>
      <xdr:col>11</xdr:col>
      <xdr:colOff>323850</xdr:colOff>
      <xdr:row>555</xdr:row>
      <xdr:rowOff>0</xdr:rowOff>
    </xdr:to>
    <xdr:sp macro="" textlink="">
      <xdr:nvSpPr>
        <xdr:cNvPr id="246" name="Line 1">
          <a:extLst>
            <a:ext uri="{FF2B5EF4-FFF2-40B4-BE49-F238E27FC236}">
              <a16:creationId xmlns:a16="http://schemas.microsoft.com/office/drawing/2014/main" id="{05371B2C-44DC-46CE-A046-8D3363C89DEC}"/>
            </a:ext>
          </a:extLst>
        </xdr:cNvPr>
        <xdr:cNvSpPr>
          <a:spLocks noChangeShapeType="1"/>
        </xdr:cNvSpPr>
      </xdr:nvSpPr>
      <xdr:spPr bwMode="auto">
        <a:xfrm>
          <a:off x="371475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7" name="Line 1">
          <a:extLst>
            <a:ext uri="{FF2B5EF4-FFF2-40B4-BE49-F238E27FC236}">
              <a16:creationId xmlns:a16="http://schemas.microsoft.com/office/drawing/2014/main" id="{D68F603C-D3F7-4943-96B8-B1F157288069}"/>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555</xdr:row>
      <xdr:rowOff>0</xdr:rowOff>
    </xdr:from>
    <xdr:to>
      <xdr:col>3</xdr:col>
      <xdr:colOff>323850</xdr:colOff>
      <xdr:row>555</xdr:row>
      <xdr:rowOff>0</xdr:rowOff>
    </xdr:to>
    <xdr:sp macro="" textlink="">
      <xdr:nvSpPr>
        <xdr:cNvPr id="248" name="Line 1">
          <a:extLst>
            <a:ext uri="{FF2B5EF4-FFF2-40B4-BE49-F238E27FC236}">
              <a16:creationId xmlns:a16="http://schemas.microsoft.com/office/drawing/2014/main" id="{9CC988E0-A657-4E04-9BAF-A6587D6417C8}"/>
            </a:ext>
          </a:extLst>
        </xdr:cNvPr>
        <xdr:cNvSpPr>
          <a:spLocks noChangeShapeType="1"/>
        </xdr:cNvSpPr>
      </xdr:nvSpPr>
      <xdr:spPr bwMode="auto">
        <a:xfrm>
          <a:off x="876300"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49" name="Line 1">
          <a:extLst>
            <a:ext uri="{FF2B5EF4-FFF2-40B4-BE49-F238E27FC236}">
              <a16:creationId xmlns:a16="http://schemas.microsoft.com/office/drawing/2014/main" id="{9686B7EB-2A1E-44D3-BE2D-EC7B69B5392D}"/>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0" name="Line 7">
          <a:extLst>
            <a:ext uri="{FF2B5EF4-FFF2-40B4-BE49-F238E27FC236}">
              <a16:creationId xmlns:a16="http://schemas.microsoft.com/office/drawing/2014/main" id="{D5E0290B-D0DC-4BBF-A514-5DF79929660A}"/>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1" name="Line 1">
          <a:extLst>
            <a:ext uri="{FF2B5EF4-FFF2-40B4-BE49-F238E27FC236}">
              <a16:creationId xmlns:a16="http://schemas.microsoft.com/office/drawing/2014/main" id="{7FAFBECD-5343-49A8-BE1B-A9B6819AE614}"/>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555</xdr:row>
      <xdr:rowOff>0</xdr:rowOff>
    </xdr:from>
    <xdr:to>
      <xdr:col>7</xdr:col>
      <xdr:colOff>323850</xdr:colOff>
      <xdr:row>555</xdr:row>
      <xdr:rowOff>0</xdr:rowOff>
    </xdr:to>
    <xdr:sp macro="" textlink="">
      <xdr:nvSpPr>
        <xdr:cNvPr id="252" name="Line 1">
          <a:extLst>
            <a:ext uri="{FF2B5EF4-FFF2-40B4-BE49-F238E27FC236}">
              <a16:creationId xmlns:a16="http://schemas.microsoft.com/office/drawing/2014/main" id="{E867F3B3-88B6-440F-B73A-897DA144489C}"/>
            </a:ext>
          </a:extLst>
        </xdr:cNvPr>
        <xdr:cNvSpPr>
          <a:spLocks noChangeShapeType="1"/>
        </xdr:cNvSpPr>
      </xdr:nvSpPr>
      <xdr:spPr bwMode="auto">
        <a:xfrm>
          <a:off x="2295525" y="7353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554</xdr:row>
      <xdr:rowOff>0</xdr:rowOff>
    </xdr:from>
    <xdr:to>
      <xdr:col>3</xdr:col>
      <xdr:colOff>323850</xdr:colOff>
      <xdr:row>554</xdr:row>
      <xdr:rowOff>0</xdr:rowOff>
    </xdr:to>
    <xdr:sp macro="" textlink="">
      <xdr:nvSpPr>
        <xdr:cNvPr id="253" name="Line 7">
          <a:extLst>
            <a:ext uri="{FF2B5EF4-FFF2-40B4-BE49-F238E27FC236}">
              <a16:creationId xmlns:a16="http://schemas.microsoft.com/office/drawing/2014/main" id="{A0164866-852A-4D9C-AC55-B9540CD2BB05}"/>
            </a:ext>
          </a:extLst>
        </xdr:cNvPr>
        <xdr:cNvSpPr>
          <a:spLocks noChangeShapeType="1"/>
        </xdr:cNvSpPr>
      </xdr:nvSpPr>
      <xdr:spPr bwMode="auto">
        <a:xfrm>
          <a:off x="8763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4" name="Line 7">
          <a:extLst>
            <a:ext uri="{FF2B5EF4-FFF2-40B4-BE49-F238E27FC236}">
              <a16:creationId xmlns:a16="http://schemas.microsoft.com/office/drawing/2014/main" id="{BCA8017B-5F2A-4CEE-8065-09F673887D39}"/>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5" name="Line 7">
          <a:extLst>
            <a:ext uri="{FF2B5EF4-FFF2-40B4-BE49-F238E27FC236}">
              <a16:creationId xmlns:a16="http://schemas.microsoft.com/office/drawing/2014/main" id="{5E7E958E-7EF3-4723-9206-3B9EC36934BB}"/>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6" name="Line 7">
          <a:extLst>
            <a:ext uri="{FF2B5EF4-FFF2-40B4-BE49-F238E27FC236}">
              <a16:creationId xmlns:a16="http://schemas.microsoft.com/office/drawing/2014/main" id="{FCD2C892-7E10-4220-845C-7D0135C05B17}"/>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554</xdr:row>
      <xdr:rowOff>0</xdr:rowOff>
    </xdr:from>
    <xdr:to>
      <xdr:col>7</xdr:col>
      <xdr:colOff>323850</xdr:colOff>
      <xdr:row>554</xdr:row>
      <xdr:rowOff>0</xdr:rowOff>
    </xdr:to>
    <xdr:sp macro="" textlink="">
      <xdr:nvSpPr>
        <xdr:cNvPr id="257" name="Line 7">
          <a:extLst>
            <a:ext uri="{FF2B5EF4-FFF2-40B4-BE49-F238E27FC236}">
              <a16:creationId xmlns:a16="http://schemas.microsoft.com/office/drawing/2014/main" id="{1559DDF6-F206-46A0-8E5F-92C19C871B2F}"/>
            </a:ext>
          </a:extLst>
        </xdr:cNvPr>
        <xdr:cNvSpPr>
          <a:spLocks noChangeShapeType="1"/>
        </xdr:cNvSpPr>
      </xdr:nvSpPr>
      <xdr:spPr bwMode="auto">
        <a:xfrm>
          <a:off x="22955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8" name="Line 7">
          <a:extLst>
            <a:ext uri="{FF2B5EF4-FFF2-40B4-BE49-F238E27FC236}">
              <a16:creationId xmlns:a16="http://schemas.microsoft.com/office/drawing/2014/main" id="{67192EF8-3953-4A97-9946-664775C8B7E2}"/>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554</xdr:row>
      <xdr:rowOff>0</xdr:rowOff>
    </xdr:from>
    <xdr:to>
      <xdr:col>11</xdr:col>
      <xdr:colOff>323850</xdr:colOff>
      <xdr:row>554</xdr:row>
      <xdr:rowOff>0</xdr:rowOff>
    </xdr:to>
    <xdr:sp macro="" textlink="">
      <xdr:nvSpPr>
        <xdr:cNvPr id="259" name="Line 7">
          <a:extLst>
            <a:ext uri="{FF2B5EF4-FFF2-40B4-BE49-F238E27FC236}">
              <a16:creationId xmlns:a16="http://schemas.microsoft.com/office/drawing/2014/main" id="{67F7E234-AF44-4875-A1C0-628F353C1735}"/>
            </a:ext>
          </a:extLst>
        </xdr:cNvPr>
        <xdr:cNvSpPr>
          <a:spLocks noChangeShapeType="1"/>
        </xdr:cNvSpPr>
      </xdr:nvSpPr>
      <xdr:spPr bwMode="auto">
        <a:xfrm>
          <a:off x="37147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0" name="Line 7">
          <a:extLst>
            <a:ext uri="{FF2B5EF4-FFF2-40B4-BE49-F238E27FC236}">
              <a16:creationId xmlns:a16="http://schemas.microsoft.com/office/drawing/2014/main" id="{93228FD0-08F5-4875-A281-4468EDAEAFD9}"/>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1" name="Line 7">
          <a:extLst>
            <a:ext uri="{FF2B5EF4-FFF2-40B4-BE49-F238E27FC236}">
              <a16:creationId xmlns:a16="http://schemas.microsoft.com/office/drawing/2014/main" id="{36974230-1A91-43A3-A2F9-B1F06831CB31}"/>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2" name="Line 7">
          <a:extLst>
            <a:ext uri="{FF2B5EF4-FFF2-40B4-BE49-F238E27FC236}">
              <a16:creationId xmlns:a16="http://schemas.microsoft.com/office/drawing/2014/main" id="{4A139096-11A9-48F5-9F60-B55FC6665BC5}"/>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3" name="Line 7">
          <a:extLst>
            <a:ext uri="{FF2B5EF4-FFF2-40B4-BE49-F238E27FC236}">
              <a16:creationId xmlns:a16="http://schemas.microsoft.com/office/drawing/2014/main" id="{BDB71C74-29B5-44F0-B1F7-58A5BB0F677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64" name="Line 7">
          <a:extLst>
            <a:ext uri="{FF2B5EF4-FFF2-40B4-BE49-F238E27FC236}">
              <a16:creationId xmlns:a16="http://schemas.microsoft.com/office/drawing/2014/main" id="{6BF422B4-D8E0-44D9-8110-080A2B309BD8}"/>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5" name="Line 7">
          <a:extLst>
            <a:ext uri="{FF2B5EF4-FFF2-40B4-BE49-F238E27FC236}">
              <a16:creationId xmlns:a16="http://schemas.microsoft.com/office/drawing/2014/main" id="{B6CE8CC5-3DDF-48EE-8A21-D38BB34AB934}"/>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6" name="Line 7">
          <a:extLst>
            <a:ext uri="{FF2B5EF4-FFF2-40B4-BE49-F238E27FC236}">
              <a16:creationId xmlns:a16="http://schemas.microsoft.com/office/drawing/2014/main" id="{DBBE7421-ADF2-4C61-AE10-07B42604E5AF}"/>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7" name="Line 7">
          <a:extLst>
            <a:ext uri="{FF2B5EF4-FFF2-40B4-BE49-F238E27FC236}">
              <a16:creationId xmlns:a16="http://schemas.microsoft.com/office/drawing/2014/main" id="{6095D9D2-0BCB-4231-91DB-816FB964F29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8" name="Line 7">
          <a:extLst>
            <a:ext uri="{FF2B5EF4-FFF2-40B4-BE49-F238E27FC236}">
              <a16:creationId xmlns:a16="http://schemas.microsoft.com/office/drawing/2014/main" id="{B96E98D3-CA4B-44A7-8EF5-FFB0BF48AA9C}"/>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69" name="Line 7">
          <a:extLst>
            <a:ext uri="{FF2B5EF4-FFF2-40B4-BE49-F238E27FC236}">
              <a16:creationId xmlns:a16="http://schemas.microsoft.com/office/drawing/2014/main" id="{BA551EA9-1285-4518-94ED-24C886EEEB35}"/>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0" name="Line 7">
          <a:extLst>
            <a:ext uri="{FF2B5EF4-FFF2-40B4-BE49-F238E27FC236}">
              <a16:creationId xmlns:a16="http://schemas.microsoft.com/office/drawing/2014/main" id="{45FDFBEC-6929-41BF-90F0-39CA3AE611EA}"/>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71" name="Line 7">
          <a:extLst>
            <a:ext uri="{FF2B5EF4-FFF2-40B4-BE49-F238E27FC236}">
              <a16:creationId xmlns:a16="http://schemas.microsoft.com/office/drawing/2014/main" id="{C718E4FC-521C-49C9-A0C2-B482041C079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2" name="Line 7">
          <a:extLst>
            <a:ext uri="{FF2B5EF4-FFF2-40B4-BE49-F238E27FC236}">
              <a16:creationId xmlns:a16="http://schemas.microsoft.com/office/drawing/2014/main" id="{88524C37-66FD-4A24-8226-3CDBA2558623}"/>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73" name="Line 7">
          <a:extLst>
            <a:ext uri="{FF2B5EF4-FFF2-40B4-BE49-F238E27FC236}">
              <a16:creationId xmlns:a16="http://schemas.microsoft.com/office/drawing/2014/main" id="{A64A8933-E5F8-4B3A-B5D4-5701B24FBC84}"/>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4" name="Line 7">
          <a:extLst>
            <a:ext uri="{FF2B5EF4-FFF2-40B4-BE49-F238E27FC236}">
              <a16:creationId xmlns:a16="http://schemas.microsoft.com/office/drawing/2014/main" id="{51002C2D-32B3-4439-AFF0-FD5215C9B14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5" name="Line 7">
          <a:extLst>
            <a:ext uri="{FF2B5EF4-FFF2-40B4-BE49-F238E27FC236}">
              <a16:creationId xmlns:a16="http://schemas.microsoft.com/office/drawing/2014/main" id="{C7E15A10-135F-487B-9F98-2D2A590CB19C}"/>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6" name="Line 7">
          <a:extLst>
            <a:ext uri="{FF2B5EF4-FFF2-40B4-BE49-F238E27FC236}">
              <a16:creationId xmlns:a16="http://schemas.microsoft.com/office/drawing/2014/main" id="{BD9FEF41-326D-4916-8090-2D7B82872722}"/>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7" name="Line 7">
          <a:extLst>
            <a:ext uri="{FF2B5EF4-FFF2-40B4-BE49-F238E27FC236}">
              <a16:creationId xmlns:a16="http://schemas.microsoft.com/office/drawing/2014/main" id="{D8D332D3-3AC1-48C8-B3AA-6D3714D65537}"/>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78" name="Line 7">
          <a:extLst>
            <a:ext uri="{FF2B5EF4-FFF2-40B4-BE49-F238E27FC236}">
              <a16:creationId xmlns:a16="http://schemas.microsoft.com/office/drawing/2014/main" id="{CA809FE3-2906-4056-9997-2127C5A3551E}"/>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79" name="Line 7">
          <a:extLst>
            <a:ext uri="{FF2B5EF4-FFF2-40B4-BE49-F238E27FC236}">
              <a16:creationId xmlns:a16="http://schemas.microsoft.com/office/drawing/2014/main" id="{DF7BE549-78A5-4A55-8106-CDFE15E4710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0" name="Line 7">
          <a:extLst>
            <a:ext uri="{FF2B5EF4-FFF2-40B4-BE49-F238E27FC236}">
              <a16:creationId xmlns:a16="http://schemas.microsoft.com/office/drawing/2014/main" id="{795544CF-007D-4249-9A7A-D6842C247EE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81" name="Line 7">
          <a:extLst>
            <a:ext uri="{FF2B5EF4-FFF2-40B4-BE49-F238E27FC236}">
              <a16:creationId xmlns:a16="http://schemas.microsoft.com/office/drawing/2014/main" id="{4EE03C55-76E5-4E27-B974-D6EC0CE97FE7}"/>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2" name="Line 7">
          <a:extLst>
            <a:ext uri="{FF2B5EF4-FFF2-40B4-BE49-F238E27FC236}">
              <a16:creationId xmlns:a16="http://schemas.microsoft.com/office/drawing/2014/main" id="{D0840F4C-D07D-45DF-9198-0CB9583E2EA6}"/>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3" name="Line 7">
          <a:extLst>
            <a:ext uri="{FF2B5EF4-FFF2-40B4-BE49-F238E27FC236}">
              <a16:creationId xmlns:a16="http://schemas.microsoft.com/office/drawing/2014/main" id="{DA7374EA-5AEB-4784-B77A-A4B8F5D59257}"/>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4" name="Line 7">
          <a:extLst>
            <a:ext uri="{FF2B5EF4-FFF2-40B4-BE49-F238E27FC236}">
              <a16:creationId xmlns:a16="http://schemas.microsoft.com/office/drawing/2014/main" id="{F70CE3E1-8BF9-4F1E-823D-468D67923E33}"/>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85" name="Line 7">
          <a:extLst>
            <a:ext uri="{FF2B5EF4-FFF2-40B4-BE49-F238E27FC236}">
              <a16:creationId xmlns:a16="http://schemas.microsoft.com/office/drawing/2014/main" id="{1BDF4B04-33A0-4765-BCC6-70CE2F9B8B10}"/>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6" name="Line 7">
          <a:extLst>
            <a:ext uri="{FF2B5EF4-FFF2-40B4-BE49-F238E27FC236}">
              <a16:creationId xmlns:a16="http://schemas.microsoft.com/office/drawing/2014/main" id="{CA2B95B7-8174-4E2E-A278-236B28F8DA2B}"/>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287" name="Line 7">
          <a:extLst>
            <a:ext uri="{FF2B5EF4-FFF2-40B4-BE49-F238E27FC236}">
              <a16:creationId xmlns:a16="http://schemas.microsoft.com/office/drawing/2014/main" id="{BED21B31-29D4-4510-945A-A6ECF35D4702}"/>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8" name="Line 7">
          <a:extLst>
            <a:ext uri="{FF2B5EF4-FFF2-40B4-BE49-F238E27FC236}">
              <a16:creationId xmlns:a16="http://schemas.microsoft.com/office/drawing/2014/main" id="{E80F2F10-149B-4EE8-8C22-9B8319C5E741}"/>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554</xdr:row>
      <xdr:rowOff>0</xdr:rowOff>
    </xdr:from>
    <xdr:to>
      <xdr:col>15</xdr:col>
      <xdr:colOff>323850</xdr:colOff>
      <xdr:row>554</xdr:row>
      <xdr:rowOff>0</xdr:rowOff>
    </xdr:to>
    <xdr:sp macro="" textlink="">
      <xdr:nvSpPr>
        <xdr:cNvPr id="289" name="Line 7">
          <a:extLst>
            <a:ext uri="{FF2B5EF4-FFF2-40B4-BE49-F238E27FC236}">
              <a16:creationId xmlns:a16="http://schemas.microsoft.com/office/drawing/2014/main" id="{5F13700C-A26C-4FDA-B21F-F23220D6EC09}"/>
            </a:ext>
          </a:extLst>
        </xdr:cNvPr>
        <xdr:cNvSpPr>
          <a:spLocks noChangeShapeType="1"/>
        </xdr:cNvSpPr>
      </xdr:nvSpPr>
      <xdr:spPr bwMode="auto">
        <a:xfrm>
          <a:off x="51435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0" name="Line 7">
          <a:extLst>
            <a:ext uri="{FF2B5EF4-FFF2-40B4-BE49-F238E27FC236}">
              <a16:creationId xmlns:a16="http://schemas.microsoft.com/office/drawing/2014/main" id="{6C7B6FC4-2025-4DAF-96AB-D4D08FC6459D}"/>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1" name="Line 7">
          <a:extLst>
            <a:ext uri="{FF2B5EF4-FFF2-40B4-BE49-F238E27FC236}">
              <a16:creationId xmlns:a16="http://schemas.microsoft.com/office/drawing/2014/main" id="{4006C1B8-6749-4FFF-A83C-6EEB7C4C97DA}"/>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2" name="Line 7">
          <a:extLst>
            <a:ext uri="{FF2B5EF4-FFF2-40B4-BE49-F238E27FC236}">
              <a16:creationId xmlns:a16="http://schemas.microsoft.com/office/drawing/2014/main" id="{CA90635F-F7D6-4440-8D77-00EE1EE16136}"/>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3" name="Line 7">
          <a:extLst>
            <a:ext uri="{FF2B5EF4-FFF2-40B4-BE49-F238E27FC236}">
              <a16:creationId xmlns:a16="http://schemas.microsoft.com/office/drawing/2014/main" id="{EFC71A84-5C69-4D05-9F4D-A13B4E8A7297}"/>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323850</xdr:colOff>
      <xdr:row>554</xdr:row>
      <xdr:rowOff>0</xdr:rowOff>
    </xdr:from>
    <xdr:to>
      <xdr:col>19</xdr:col>
      <xdr:colOff>323850</xdr:colOff>
      <xdr:row>554</xdr:row>
      <xdr:rowOff>0</xdr:rowOff>
    </xdr:to>
    <xdr:sp macro="" textlink="">
      <xdr:nvSpPr>
        <xdr:cNvPr id="294" name="Line 7">
          <a:extLst>
            <a:ext uri="{FF2B5EF4-FFF2-40B4-BE49-F238E27FC236}">
              <a16:creationId xmlns:a16="http://schemas.microsoft.com/office/drawing/2014/main" id="{9885810A-7B1C-4D87-96DD-76EA0187392F}"/>
            </a:ext>
          </a:extLst>
        </xdr:cNvPr>
        <xdr:cNvSpPr>
          <a:spLocks noChangeShapeType="1"/>
        </xdr:cNvSpPr>
      </xdr:nvSpPr>
      <xdr:spPr bwMode="auto">
        <a:xfrm>
          <a:off x="65722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5" name="Line 7">
          <a:extLst>
            <a:ext uri="{FF2B5EF4-FFF2-40B4-BE49-F238E27FC236}">
              <a16:creationId xmlns:a16="http://schemas.microsoft.com/office/drawing/2014/main" id="{84379152-4302-40B3-AD50-E76F9A620F7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6" name="Line 7">
          <a:extLst>
            <a:ext uri="{FF2B5EF4-FFF2-40B4-BE49-F238E27FC236}">
              <a16:creationId xmlns:a16="http://schemas.microsoft.com/office/drawing/2014/main" id="{85A8DFC9-D815-4EBB-A36B-F0028E4D293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7" name="Line 7">
          <a:extLst>
            <a:ext uri="{FF2B5EF4-FFF2-40B4-BE49-F238E27FC236}">
              <a16:creationId xmlns:a16="http://schemas.microsoft.com/office/drawing/2014/main" id="{7484BCBD-081D-4D7C-89AA-117E16FF73CD}"/>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8" name="Line 7">
          <a:extLst>
            <a:ext uri="{FF2B5EF4-FFF2-40B4-BE49-F238E27FC236}">
              <a16:creationId xmlns:a16="http://schemas.microsoft.com/office/drawing/2014/main" id="{4D406E13-047E-4F79-8B72-B0E26F134549}"/>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299" name="Line 7">
          <a:extLst>
            <a:ext uri="{FF2B5EF4-FFF2-40B4-BE49-F238E27FC236}">
              <a16:creationId xmlns:a16="http://schemas.microsoft.com/office/drawing/2014/main" id="{AE9D990A-DE90-46E4-A463-562A2F98C7D8}"/>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0" name="Line 7">
          <a:extLst>
            <a:ext uri="{FF2B5EF4-FFF2-40B4-BE49-F238E27FC236}">
              <a16:creationId xmlns:a16="http://schemas.microsoft.com/office/drawing/2014/main" id="{7FB0C716-E26E-47E5-93A6-A693D95666D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1" name="Line 7">
          <a:extLst>
            <a:ext uri="{FF2B5EF4-FFF2-40B4-BE49-F238E27FC236}">
              <a16:creationId xmlns:a16="http://schemas.microsoft.com/office/drawing/2014/main" id="{78F2C70E-F7D7-4CB6-8351-AA787BFA0EA1}"/>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2" name="Line 7">
          <a:extLst>
            <a:ext uri="{FF2B5EF4-FFF2-40B4-BE49-F238E27FC236}">
              <a16:creationId xmlns:a16="http://schemas.microsoft.com/office/drawing/2014/main" id="{4B0B0D4A-74B2-49B9-9282-1FB76EB7E912}"/>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554</xdr:row>
      <xdr:rowOff>0</xdr:rowOff>
    </xdr:from>
    <xdr:to>
      <xdr:col>23</xdr:col>
      <xdr:colOff>323850</xdr:colOff>
      <xdr:row>554</xdr:row>
      <xdr:rowOff>0</xdr:rowOff>
    </xdr:to>
    <xdr:sp macro="" textlink="">
      <xdr:nvSpPr>
        <xdr:cNvPr id="303" name="Line 7">
          <a:extLst>
            <a:ext uri="{FF2B5EF4-FFF2-40B4-BE49-F238E27FC236}">
              <a16:creationId xmlns:a16="http://schemas.microsoft.com/office/drawing/2014/main" id="{722716E2-02F8-41F2-9744-04AD2C49047E}"/>
            </a:ext>
          </a:extLst>
        </xdr:cNvPr>
        <xdr:cNvSpPr>
          <a:spLocks noChangeShapeType="1"/>
        </xdr:cNvSpPr>
      </xdr:nvSpPr>
      <xdr:spPr bwMode="auto">
        <a:xfrm>
          <a:off x="79914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4" name="Line 7">
          <a:extLst>
            <a:ext uri="{FF2B5EF4-FFF2-40B4-BE49-F238E27FC236}">
              <a16:creationId xmlns:a16="http://schemas.microsoft.com/office/drawing/2014/main" id="{39FF2C89-9285-4CC2-8627-B111075286F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5" name="Line 7">
          <a:extLst>
            <a:ext uri="{FF2B5EF4-FFF2-40B4-BE49-F238E27FC236}">
              <a16:creationId xmlns:a16="http://schemas.microsoft.com/office/drawing/2014/main" id="{0C4D0FD1-4FE4-4582-81DC-E6FC69FF306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6" name="Line 7">
          <a:extLst>
            <a:ext uri="{FF2B5EF4-FFF2-40B4-BE49-F238E27FC236}">
              <a16:creationId xmlns:a16="http://schemas.microsoft.com/office/drawing/2014/main" id="{D86390DB-7267-4831-8C99-E70CDD7152B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7" name="Line 7">
          <a:extLst>
            <a:ext uri="{FF2B5EF4-FFF2-40B4-BE49-F238E27FC236}">
              <a16:creationId xmlns:a16="http://schemas.microsoft.com/office/drawing/2014/main" id="{0BF10202-8E7C-43F4-8C10-9001BA0A9B3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8" name="Line 7">
          <a:extLst>
            <a:ext uri="{FF2B5EF4-FFF2-40B4-BE49-F238E27FC236}">
              <a16:creationId xmlns:a16="http://schemas.microsoft.com/office/drawing/2014/main" id="{45312E5B-1357-432E-BB89-76D868274CA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09" name="Line 7">
          <a:extLst>
            <a:ext uri="{FF2B5EF4-FFF2-40B4-BE49-F238E27FC236}">
              <a16:creationId xmlns:a16="http://schemas.microsoft.com/office/drawing/2014/main" id="{85506F87-2D90-4287-BA73-B3F563A5C4E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0" name="Line 7">
          <a:extLst>
            <a:ext uri="{FF2B5EF4-FFF2-40B4-BE49-F238E27FC236}">
              <a16:creationId xmlns:a16="http://schemas.microsoft.com/office/drawing/2014/main" id="{E0049071-FA6C-4A8D-8A04-EFC4790C1B4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1" name="Line 7">
          <a:extLst>
            <a:ext uri="{FF2B5EF4-FFF2-40B4-BE49-F238E27FC236}">
              <a16:creationId xmlns:a16="http://schemas.microsoft.com/office/drawing/2014/main" id="{610EA365-184E-47C0-B4A9-3BBCE677242D}"/>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2" name="Line 7">
          <a:extLst>
            <a:ext uri="{FF2B5EF4-FFF2-40B4-BE49-F238E27FC236}">
              <a16:creationId xmlns:a16="http://schemas.microsoft.com/office/drawing/2014/main" id="{7F670A88-47FA-44A7-BE26-4CB9EEF46153}"/>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3" name="Line 7">
          <a:extLst>
            <a:ext uri="{FF2B5EF4-FFF2-40B4-BE49-F238E27FC236}">
              <a16:creationId xmlns:a16="http://schemas.microsoft.com/office/drawing/2014/main" id="{A29DB188-967C-4C90-8B4D-264CDB6C5F1B}"/>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4" name="Line 7">
          <a:extLst>
            <a:ext uri="{FF2B5EF4-FFF2-40B4-BE49-F238E27FC236}">
              <a16:creationId xmlns:a16="http://schemas.microsoft.com/office/drawing/2014/main" id="{C3038841-1741-42EE-82A3-A6159186DD2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5" name="Line 7">
          <a:extLst>
            <a:ext uri="{FF2B5EF4-FFF2-40B4-BE49-F238E27FC236}">
              <a16:creationId xmlns:a16="http://schemas.microsoft.com/office/drawing/2014/main" id="{0F83926D-8646-4E19-925F-43C4E19C672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6" name="Line 7">
          <a:extLst>
            <a:ext uri="{FF2B5EF4-FFF2-40B4-BE49-F238E27FC236}">
              <a16:creationId xmlns:a16="http://schemas.microsoft.com/office/drawing/2014/main" id="{A1D5324D-1DAA-4BBB-8C05-FCEBA4D0B445}"/>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7" name="Line 7">
          <a:extLst>
            <a:ext uri="{FF2B5EF4-FFF2-40B4-BE49-F238E27FC236}">
              <a16:creationId xmlns:a16="http://schemas.microsoft.com/office/drawing/2014/main" id="{0E855071-A8BC-4709-8F30-A7C3838F8FA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8" name="Line 7">
          <a:extLst>
            <a:ext uri="{FF2B5EF4-FFF2-40B4-BE49-F238E27FC236}">
              <a16:creationId xmlns:a16="http://schemas.microsoft.com/office/drawing/2014/main" id="{2CE9A289-1663-4452-84B5-E524353CE3EA}"/>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19" name="Line 7">
          <a:extLst>
            <a:ext uri="{FF2B5EF4-FFF2-40B4-BE49-F238E27FC236}">
              <a16:creationId xmlns:a16="http://schemas.microsoft.com/office/drawing/2014/main" id="{C30C88FE-AD65-4311-94AC-C8774811397C}"/>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0" name="Line 7">
          <a:extLst>
            <a:ext uri="{FF2B5EF4-FFF2-40B4-BE49-F238E27FC236}">
              <a16:creationId xmlns:a16="http://schemas.microsoft.com/office/drawing/2014/main" id="{5A899C67-5607-48B5-9081-80C8E3EF82A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1" name="Line 7">
          <a:extLst>
            <a:ext uri="{FF2B5EF4-FFF2-40B4-BE49-F238E27FC236}">
              <a16:creationId xmlns:a16="http://schemas.microsoft.com/office/drawing/2014/main" id="{42427E72-7A1C-447B-80CD-EE7492D00836}"/>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2" name="Line 7">
          <a:extLst>
            <a:ext uri="{FF2B5EF4-FFF2-40B4-BE49-F238E27FC236}">
              <a16:creationId xmlns:a16="http://schemas.microsoft.com/office/drawing/2014/main" id="{3D4CB6C6-6B99-498D-A658-CBFD01EE80C0}"/>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3" name="Line 7">
          <a:extLst>
            <a:ext uri="{FF2B5EF4-FFF2-40B4-BE49-F238E27FC236}">
              <a16:creationId xmlns:a16="http://schemas.microsoft.com/office/drawing/2014/main" id="{DE8E1536-4F41-4363-90E8-2394853DB427}"/>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24" name="Line 7">
          <a:extLst>
            <a:ext uri="{FF2B5EF4-FFF2-40B4-BE49-F238E27FC236}">
              <a16:creationId xmlns:a16="http://schemas.microsoft.com/office/drawing/2014/main" id="{24A945AB-5A94-4670-911B-95D3BF26CB08}"/>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5" name="Line 7">
          <a:extLst>
            <a:ext uri="{FF2B5EF4-FFF2-40B4-BE49-F238E27FC236}">
              <a16:creationId xmlns:a16="http://schemas.microsoft.com/office/drawing/2014/main" id="{0F320AA8-3762-43BA-85F7-870493E7570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6" name="Line 7">
          <a:extLst>
            <a:ext uri="{FF2B5EF4-FFF2-40B4-BE49-F238E27FC236}">
              <a16:creationId xmlns:a16="http://schemas.microsoft.com/office/drawing/2014/main" id="{FB4D35F1-CE6D-4BB1-8CC6-9BBB3CF81CD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7" name="Line 7">
          <a:extLst>
            <a:ext uri="{FF2B5EF4-FFF2-40B4-BE49-F238E27FC236}">
              <a16:creationId xmlns:a16="http://schemas.microsoft.com/office/drawing/2014/main" id="{5DB8CA5E-0F5E-466A-B658-2F6CABA2318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8" name="Line 7">
          <a:extLst>
            <a:ext uri="{FF2B5EF4-FFF2-40B4-BE49-F238E27FC236}">
              <a16:creationId xmlns:a16="http://schemas.microsoft.com/office/drawing/2014/main" id="{4405E739-09BE-453A-9136-BEB92B3E2D60}"/>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29" name="Line 7">
          <a:extLst>
            <a:ext uri="{FF2B5EF4-FFF2-40B4-BE49-F238E27FC236}">
              <a16:creationId xmlns:a16="http://schemas.microsoft.com/office/drawing/2014/main" id="{1E79B4D9-A6C4-4954-853D-6C1770BDB0A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0" name="Line 7">
          <a:extLst>
            <a:ext uri="{FF2B5EF4-FFF2-40B4-BE49-F238E27FC236}">
              <a16:creationId xmlns:a16="http://schemas.microsoft.com/office/drawing/2014/main" id="{891608E6-083A-42F5-9A5D-C5331EC289FA}"/>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1" name="Line 7">
          <a:extLst>
            <a:ext uri="{FF2B5EF4-FFF2-40B4-BE49-F238E27FC236}">
              <a16:creationId xmlns:a16="http://schemas.microsoft.com/office/drawing/2014/main" id="{6D18DD26-03E7-431F-82D3-96BB2CA3558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2" name="Line 7">
          <a:extLst>
            <a:ext uri="{FF2B5EF4-FFF2-40B4-BE49-F238E27FC236}">
              <a16:creationId xmlns:a16="http://schemas.microsoft.com/office/drawing/2014/main" id="{CA87C701-CD12-4996-9187-A4A7D8AFDB06}"/>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3" name="Line 7">
          <a:extLst>
            <a:ext uri="{FF2B5EF4-FFF2-40B4-BE49-F238E27FC236}">
              <a16:creationId xmlns:a16="http://schemas.microsoft.com/office/drawing/2014/main" id="{9C780011-FB96-45D0-B16A-9E5D13A46B6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4" name="Line 7">
          <a:extLst>
            <a:ext uri="{FF2B5EF4-FFF2-40B4-BE49-F238E27FC236}">
              <a16:creationId xmlns:a16="http://schemas.microsoft.com/office/drawing/2014/main" id="{BF98AF99-5281-4246-A0B2-E1E7AD2AB599}"/>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5" name="Line 7">
          <a:extLst>
            <a:ext uri="{FF2B5EF4-FFF2-40B4-BE49-F238E27FC236}">
              <a16:creationId xmlns:a16="http://schemas.microsoft.com/office/drawing/2014/main" id="{5DC73490-741D-4A1B-A100-7BD82BEA8671}"/>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6" name="Line 7">
          <a:extLst>
            <a:ext uri="{FF2B5EF4-FFF2-40B4-BE49-F238E27FC236}">
              <a16:creationId xmlns:a16="http://schemas.microsoft.com/office/drawing/2014/main" id="{16B928B8-6D7B-47A6-B780-D9B5EE6B556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7" name="Line 7">
          <a:extLst>
            <a:ext uri="{FF2B5EF4-FFF2-40B4-BE49-F238E27FC236}">
              <a16:creationId xmlns:a16="http://schemas.microsoft.com/office/drawing/2014/main" id="{6A3A9BBD-73C1-4A30-A7ED-3F2E1D7DA71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8" name="Line 7">
          <a:extLst>
            <a:ext uri="{FF2B5EF4-FFF2-40B4-BE49-F238E27FC236}">
              <a16:creationId xmlns:a16="http://schemas.microsoft.com/office/drawing/2014/main" id="{76889939-E0CC-45C6-A40A-780E08071494}"/>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39" name="Line 7">
          <a:extLst>
            <a:ext uri="{FF2B5EF4-FFF2-40B4-BE49-F238E27FC236}">
              <a16:creationId xmlns:a16="http://schemas.microsoft.com/office/drawing/2014/main" id="{3C706414-09C1-451E-A227-117E94484DE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0" name="Line 7">
          <a:extLst>
            <a:ext uri="{FF2B5EF4-FFF2-40B4-BE49-F238E27FC236}">
              <a16:creationId xmlns:a16="http://schemas.microsoft.com/office/drawing/2014/main" id="{03A1AF1C-805D-420A-8C83-9C492C1918B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1" name="Line 7">
          <a:extLst>
            <a:ext uri="{FF2B5EF4-FFF2-40B4-BE49-F238E27FC236}">
              <a16:creationId xmlns:a16="http://schemas.microsoft.com/office/drawing/2014/main" id="{CA21A8C9-9547-4CE1-B58F-1F3AFE4B90DB}"/>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2" name="Line 7">
          <a:extLst>
            <a:ext uri="{FF2B5EF4-FFF2-40B4-BE49-F238E27FC236}">
              <a16:creationId xmlns:a16="http://schemas.microsoft.com/office/drawing/2014/main" id="{3493224B-15B9-4C36-9714-0D3AF89DB253}"/>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3" name="Line 7">
          <a:extLst>
            <a:ext uri="{FF2B5EF4-FFF2-40B4-BE49-F238E27FC236}">
              <a16:creationId xmlns:a16="http://schemas.microsoft.com/office/drawing/2014/main" id="{B7D343CD-224A-4649-BA7A-8C5F759FA35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4" name="Line 7">
          <a:extLst>
            <a:ext uri="{FF2B5EF4-FFF2-40B4-BE49-F238E27FC236}">
              <a16:creationId xmlns:a16="http://schemas.microsoft.com/office/drawing/2014/main" id="{79B89152-B0F2-49ED-B43B-E0DFC8B528E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45" name="Line 7">
          <a:extLst>
            <a:ext uri="{FF2B5EF4-FFF2-40B4-BE49-F238E27FC236}">
              <a16:creationId xmlns:a16="http://schemas.microsoft.com/office/drawing/2014/main" id="{2F805402-81E8-4E49-A506-248B8D5903B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6" name="Line 7">
          <a:extLst>
            <a:ext uri="{FF2B5EF4-FFF2-40B4-BE49-F238E27FC236}">
              <a16:creationId xmlns:a16="http://schemas.microsoft.com/office/drawing/2014/main" id="{B6DA8D25-BF0E-47A7-A89C-CA3867308B8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7" name="Line 7">
          <a:extLst>
            <a:ext uri="{FF2B5EF4-FFF2-40B4-BE49-F238E27FC236}">
              <a16:creationId xmlns:a16="http://schemas.microsoft.com/office/drawing/2014/main" id="{245AC764-0DCD-4CD7-A0CD-BD53D173522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8" name="Line 7">
          <a:extLst>
            <a:ext uri="{FF2B5EF4-FFF2-40B4-BE49-F238E27FC236}">
              <a16:creationId xmlns:a16="http://schemas.microsoft.com/office/drawing/2014/main" id="{73770E6A-FA7E-4BDE-9DF6-B5831869618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49" name="Line 7">
          <a:extLst>
            <a:ext uri="{FF2B5EF4-FFF2-40B4-BE49-F238E27FC236}">
              <a16:creationId xmlns:a16="http://schemas.microsoft.com/office/drawing/2014/main" id="{E14CBD87-5DF1-423B-A9FB-7E39D0F389E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0" name="Line 7">
          <a:extLst>
            <a:ext uri="{FF2B5EF4-FFF2-40B4-BE49-F238E27FC236}">
              <a16:creationId xmlns:a16="http://schemas.microsoft.com/office/drawing/2014/main" id="{B2627730-F463-4ED0-97E5-BA57EB1C8314}"/>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1" name="Line 7">
          <a:extLst>
            <a:ext uri="{FF2B5EF4-FFF2-40B4-BE49-F238E27FC236}">
              <a16:creationId xmlns:a16="http://schemas.microsoft.com/office/drawing/2014/main" id="{62FBE0B3-3216-4275-A3F5-1DE7DCE6F237}"/>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2" name="Line 7">
          <a:extLst>
            <a:ext uri="{FF2B5EF4-FFF2-40B4-BE49-F238E27FC236}">
              <a16:creationId xmlns:a16="http://schemas.microsoft.com/office/drawing/2014/main" id="{B7D522ED-E077-4AF7-9CFB-47DCEBDE25A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3" name="Line 7">
          <a:extLst>
            <a:ext uri="{FF2B5EF4-FFF2-40B4-BE49-F238E27FC236}">
              <a16:creationId xmlns:a16="http://schemas.microsoft.com/office/drawing/2014/main" id="{4A02530A-5088-448F-9DD8-F40AA7B33776}"/>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4" name="Line 7">
          <a:extLst>
            <a:ext uri="{FF2B5EF4-FFF2-40B4-BE49-F238E27FC236}">
              <a16:creationId xmlns:a16="http://schemas.microsoft.com/office/drawing/2014/main" id="{BDECAF5E-3BF9-4721-B83C-6EC4FE59A69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5" name="Line 7">
          <a:extLst>
            <a:ext uri="{FF2B5EF4-FFF2-40B4-BE49-F238E27FC236}">
              <a16:creationId xmlns:a16="http://schemas.microsoft.com/office/drawing/2014/main" id="{C202AF5B-3D25-4AF3-A38B-BA1349444D8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6" name="Line 7">
          <a:extLst>
            <a:ext uri="{FF2B5EF4-FFF2-40B4-BE49-F238E27FC236}">
              <a16:creationId xmlns:a16="http://schemas.microsoft.com/office/drawing/2014/main" id="{9DFDF36D-1322-40D5-B881-BCEAB5265690}"/>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7" name="Line 7">
          <a:extLst>
            <a:ext uri="{FF2B5EF4-FFF2-40B4-BE49-F238E27FC236}">
              <a16:creationId xmlns:a16="http://schemas.microsoft.com/office/drawing/2014/main" id="{3C0E83B1-4C30-439F-B956-D434E295AF7C}"/>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8" name="Line 7">
          <a:extLst>
            <a:ext uri="{FF2B5EF4-FFF2-40B4-BE49-F238E27FC236}">
              <a16:creationId xmlns:a16="http://schemas.microsoft.com/office/drawing/2014/main" id="{53654FFF-4D02-4B4E-BD5B-A8ED58584FBD}"/>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59" name="Line 7">
          <a:extLst>
            <a:ext uri="{FF2B5EF4-FFF2-40B4-BE49-F238E27FC236}">
              <a16:creationId xmlns:a16="http://schemas.microsoft.com/office/drawing/2014/main" id="{05468610-313D-42E2-8EBE-F5983EDDE37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0" name="Line 7">
          <a:extLst>
            <a:ext uri="{FF2B5EF4-FFF2-40B4-BE49-F238E27FC236}">
              <a16:creationId xmlns:a16="http://schemas.microsoft.com/office/drawing/2014/main" id="{8088668E-50CC-42A6-9EC6-EA21FB14332F}"/>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1" name="Line 7">
          <a:extLst>
            <a:ext uri="{FF2B5EF4-FFF2-40B4-BE49-F238E27FC236}">
              <a16:creationId xmlns:a16="http://schemas.microsoft.com/office/drawing/2014/main" id="{E4CAD133-AD75-4EAC-8A07-162683082091}"/>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2" name="Line 7">
          <a:extLst>
            <a:ext uri="{FF2B5EF4-FFF2-40B4-BE49-F238E27FC236}">
              <a16:creationId xmlns:a16="http://schemas.microsoft.com/office/drawing/2014/main" id="{224C6599-5236-4A1A-95B9-7651FC19A912}"/>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3" name="Line 7">
          <a:extLst>
            <a:ext uri="{FF2B5EF4-FFF2-40B4-BE49-F238E27FC236}">
              <a16:creationId xmlns:a16="http://schemas.microsoft.com/office/drawing/2014/main" id="{837E73A8-1BB1-4AAB-83FA-FEAEA28BF038}"/>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4" name="Line 7">
          <a:extLst>
            <a:ext uri="{FF2B5EF4-FFF2-40B4-BE49-F238E27FC236}">
              <a16:creationId xmlns:a16="http://schemas.microsoft.com/office/drawing/2014/main" id="{39CD59C0-9AEA-4B52-80BD-7A2AFD862E6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5" name="Line 7">
          <a:extLst>
            <a:ext uri="{FF2B5EF4-FFF2-40B4-BE49-F238E27FC236}">
              <a16:creationId xmlns:a16="http://schemas.microsoft.com/office/drawing/2014/main" id="{A706F788-3518-450D-A4CB-18C5C826FF55}"/>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323850</xdr:colOff>
      <xdr:row>554</xdr:row>
      <xdr:rowOff>0</xdr:rowOff>
    </xdr:from>
    <xdr:to>
      <xdr:col>39</xdr:col>
      <xdr:colOff>323850</xdr:colOff>
      <xdr:row>554</xdr:row>
      <xdr:rowOff>0</xdr:rowOff>
    </xdr:to>
    <xdr:sp macro="" textlink="">
      <xdr:nvSpPr>
        <xdr:cNvPr id="366" name="Line 7">
          <a:extLst>
            <a:ext uri="{FF2B5EF4-FFF2-40B4-BE49-F238E27FC236}">
              <a16:creationId xmlns:a16="http://schemas.microsoft.com/office/drawing/2014/main" id="{12F9A56B-AEE5-4754-85F2-9B1943F5B21E}"/>
            </a:ext>
          </a:extLst>
        </xdr:cNvPr>
        <xdr:cNvSpPr>
          <a:spLocks noChangeShapeType="1"/>
        </xdr:cNvSpPr>
      </xdr:nvSpPr>
      <xdr:spPr bwMode="auto">
        <a:xfrm>
          <a:off x="136683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7" name="Line 7">
          <a:extLst>
            <a:ext uri="{FF2B5EF4-FFF2-40B4-BE49-F238E27FC236}">
              <a16:creationId xmlns:a16="http://schemas.microsoft.com/office/drawing/2014/main" id="{F6EA7A95-97B0-484B-B09A-4452AEFBC047}"/>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8" name="Line 7">
          <a:extLst>
            <a:ext uri="{FF2B5EF4-FFF2-40B4-BE49-F238E27FC236}">
              <a16:creationId xmlns:a16="http://schemas.microsoft.com/office/drawing/2014/main" id="{E2479B2B-B626-46E6-BAAE-7A2EA531507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69" name="Line 7">
          <a:extLst>
            <a:ext uri="{FF2B5EF4-FFF2-40B4-BE49-F238E27FC236}">
              <a16:creationId xmlns:a16="http://schemas.microsoft.com/office/drawing/2014/main" id="{231B2196-B26C-41E1-A784-28971DBEB90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0" name="Line 7">
          <a:extLst>
            <a:ext uri="{FF2B5EF4-FFF2-40B4-BE49-F238E27FC236}">
              <a16:creationId xmlns:a16="http://schemas.microsoft.com/office/drawing/2014/main" id="{CC403D18-30A2-4501-AFA7-CD41742C9F0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1" name="Line 7">
          <a:extLst>
            <a:ext uri="{FF2B5EF4-FFF2-40B4-BE49-F238E27FC236}">
              <a16:creationId xmlns:a16="http://schemas.microsoft.com/office/drawing/2014/main" id="{060501F9-F9F9-4064-9CF3-0CEFB19E108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2" name="Line 7">
          <a:extLst>
            <a:ext uri="{FF2B5EF4-FFF2-40B4-BE49-F238E27FC236}">
              <a16:creationId xmlns:a16="http://schemas.microsoft.com/office/drawing/2014/main" id="{01305628-5FAF-42B0-AFF1-14EDF6237E1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3" name="Line 7">
          <a:extLst>
            <a:ext uri="{FF2B5EF4-FFF2-40B4-BE49-F238E27FC236}">
              <a16:creationId xmlns:a16="http://schemas.microsoft.com/office/drawing/2014/main" id="{8D6BC02E-1508-4D27-9A26-084A44AC2A0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4" name="Line 7">
          <a:extLst>
            <a:ext uri="{FF2B5EF4-FFF2-40B4-BE49-F238E27FC236}">
              <a16:creationId xmlns:a16="http://schemas.microsoft.com/office/drawing/2014/main" id="{F6B1B7DB-B786-40BF-B188-C704CC88A2D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5" name="Line 7">
          <a:extLst>
            <a:ext uri="{FF2B5EF4-FFF2-40B4-BE49-F238E27FC236}">
              <a16:creationId xmlns:a16="http://schemas.microsoft.com/office/drawing/2014/main" id="{F2F2DF13-599D-4EAE-9A5E-14AE7848CAF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6" name="Line 7">
          <a:extLst>
            <a:ext uri="{FF2B5EF4-FFF2-40B4-BE49-F238E27FC236}">
              <a16:creationId xmlns:a16="http://schemas.microsoft.com/office/drawing/2014/main" id="{A626CD7C-2778-4CCE-BF86-A04F18F88055}"/>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7" name="Line 7">
          <a:extLst>
            <a:ext uri="{FF2B5EF4-FFF2-40B4-BE49-F238E27FC236}">
              <a16:creationId xmlns:a16="http://schemas.microsoft.com/office/drawing/2014/main" id="{D8683C01-03E5-426A-818A-4DF089CF58F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8" name="Line 7">
          <a:extLst>
            <a:ext uri="{FF2B5EF4-FFF2-40B4-BE49-F238E27FC236}">
              <a16:creationId xmlns:a16="http://schemas.microsoft.com/office/drawing/2014/main" id="{0DFADC82-15E6-439F-A7D3-97957C743AF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79" name="Line 7">
          <a:extLst>
            <a:ext uri="{FF2B5EF4-FFF2-40B4-BE49-F238E27FC236}">
              <a16:creationId xmlns:a16="http://schemas.microsoft.com/office/drawing/2014/main" id="{E870CC6A-764F-469B-8565-DBDC8E773F70}"/>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0" name="Line 7">
          <a:extLst>
            <a:ext uri="{FF2B5EF4-FFF2-40B4-BE49-F238E27FC236}">
              <a16:creationId xmlns:a16="http://schemas.microsoft.com/office/drawing/2014/main" id="{9D71ED77-476C-4CD4-93A3-BE3284F4032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1" name="Line 7">
          <a:extLst>
            <a:ext uri="{FF2B5EF4-FFF2-40B4-BE49-F238E27FC236}">
              <a16:creationId xmlns:a16="http://schemas.microsoft.com/office/drawing/2014/main" id="{B0D0CEFF-262B-4784-A30F-B0342DB28DF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2" name="Line 7">
          <a:extLst>
            <a:ext uri="{FF2B5EF4-FFF2-40B4-BE49-F238E27FC236}">
              <a16:creationId xmlns:a16="http://schemas.microsoft.com/office/drawing/2014/main" id="{3D121A5B-11CC-4DBA-BE9F-8D734AC876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3" name="Line 7">
          <a:extLst>
            <a:ext uri="{FF2B5EF4-FFF2-40B4-BE49-F238E27FC236}">
              <a16:creationId xmlns:a16="http://schemas.microsoft.com/office/drawing/2014/main" id="{E8241328-DF3A-436E-8B95-6DA6D990463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4" name="Line 7">
          <a:extLst>
            <a:ext uri="{FF2B5EF4-FFF2-40B4-BE49-F238E27FC236}">
              <a16:creationId xmlns:a16="http://schemas.microsoft.com/office/drawing/2014/main" id="{A304D91E-DFD1-4E72-B2D8-4577725562C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5" name="Line 7">
          <a:extLst>
            <a:ext uri="{FF2B5EF4-FFF2-40B4-BE49-F238E27FC236}">
              <a16:creationId xmlns:a16="http://schemas.microsoft.com/office/drawing/2014/main" id="{2744AC1B-1084-4EEA-B478-A15E8B83BC4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6" name="Line 7">
          <a:extLst>
            <a:ext uri="{FF2B5EF4-FFF2-40B4-BE49-F238E27FC236}">
              <a16:creationId xmlns:a16="http://schemas.microsoft.com/office/drawing/2014/main" id="{993F6D12-C46D-4E5E-A290-01308BA6693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387" name="Line 7">
          <a:extLst>
            <a:ext uri="{FF2B5EF4-FFF2-40B4-BE49-F238E27FC236}">
              <a16:creationId xmlns:a16="http://schemas.microsoft.com/office/drawing/2014/main" id="{068B29DD-CE9B-496A-A9D9-51AD347529BF}"/>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8" name="Line 7">
          <a:extLst>
            <a:ext uri="{FF2B5EF4-FFF2-40B4-BE49-F238E27FC236}">
              <a16:creationId xmlns:a16="http://schemas.microsoft.com/office/drawing/2014/main" id="{4A320E00-C9B1-49B9-82EE-5CC292418CB1}"/>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554</xdr:row>
      <xdr:rowOff>0</xdr:rowOff>
    </xdr:from>
    <xdr:to>
      <xdr:col>27</xdr:col>
      <xdr:colOff>323850</xdr:colOff>
      <xdr:row>554</xdr:row>
      <xdr:rowOff>0</xdr:rowOff>
    </xdr:to>
    <xdr:sp macro="" textlink="">
      <xdr:nvSpPr>
        <xdr:cNvPr id="389" name="Line 7">
          <a:extLst>
            <a:ext uri="{FF2B5EF4-FFF2-40B4-BE49-F238E27FC236}">
              <a16:creationId xmlns:a16="http://schemas.microsoft.com/office/drawing/2014/main" id="{AAA5C6D4-9A3D-4707-851D-90A84EC59393}"/>
            </a:ext>
          </a:extLst>
        </xdr:cNvPr>
        <xdr:cNvSpPr>
          <a:spLocks noChangeShapeType="1"/>
        </xdr:cNvSpPr>
      </xdr:nvSpPr>
      <xdr:spPr bwMode="auto">
        <a:xfrm>
          <a:off x="94107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0" name="Line 7">
          <a:extLst>
            <a:ext uri="{FF2B5EF4-FFF2-40B4-BE49-F238E27FC236}">
              <a16:creationId xmlns:a16="http://schemas.microsoft.com/office/drawing/2014/main" id="{4A69E708-8BA1-4B5E-96AE-F34153725212}"/>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1" name="Line 7">
          <a:extLst>
            <a:ext uri="{FF2B5EF4-FFF2-40B4-BE49-F238E27FC236}">
              <a16:creationId xmlns:a16="http://schemas.microsoft.com/office/drawing/2014/main" id="{1EB022D3-F1D0-420B-B8A0-D74D760F7E1F}"/>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2" name="Line 7">
          <a:extLst>
            <a:ext uri="{FF2B5EF4-FFF2-40B4-BE49-F238E27FC236}">
              <a16:creationId xmlns:a16="http://schemas.microsoft.com/office/drawing/2014/main" id="{09A14EFD-983E-453D-A710-46ED7984F18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3" name="Line 7">
          <a:extLst>
            <a:ext uri="{FF2B5EF4-FFF2-40B4-BE49-F238E27FC236}">
              <a16:creationId xmlns:a16="http://schemas.microsoft.com/office/drawing/2014/main" id="{EABE4F86-28E2-4BDE-BDF5-BAAE7AD53F9E}"/>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323850</xdr:colOff>
      <xdr:row>554</xdr:row>
      <xdr:rowOff>0</xdr:rowOff>
    </xdr:from>
    <xdr:to>
      <xdr:col>31</xdr:col>
      <xdr:colOff>323850</xdr:colOff>
      <xdr:row>554</xdr:row>
      <xdr:rowOff>0</xdr:rowOff>
    </xdr:to>
    <xdr:sp macro="" textlink="">
      <xdr:nvSpPr>
        <xdr:cNvPr id="394" name="Line 7">
          <a:extLst>
            <a:ext uri="{FF2B5EF4-FFF2-40B4-BE49-F238E27FC236}">
              <a16:creationId xmlns:a16="http://schemas.microsoft.com/office/drawing/2014/main" id="{54852AA8-298D-453D-8643-39F6536A7E74}"/>
            </a:ext>
          </a:extLst>
        </xdr:cNvPr>
        <xdr:cNvSpPr>
          <a:spLocks noChangeShapeType="1"/>
        </xdr:cNvSpPr>
      </xdr:nvSpPr>
      <xdr:spPr bwMode="auto">
        <a:xfrm>
          <a:off x="108299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5" name="Line 7">
          <a:extLst>
            <a:ext uri="{FF2B5EF4-FFF2-40B4-BE49-F238E27FC236}">
              <a16:creationId xmlns:a16="http://schemas.microsoft.com/office/drawing/2014/main" id="{B9C6A4A2-9582-48EE-AC74-BCADE9356262}"/>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6" name="Line 7">
          <a:extLst>
            <a:ext uri="{FF2B5EF4-FFF2-40B4-BE49-F238E27FC236}">
              <a16:creationId xmlns:a16="http://schemas.microsoft.com/office/drawing/2014/main" id="{3C228330-4AD6-4AC5-A40A-F00A9328A75F}"/>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7" name="Line 7">
          <a:extLst>
            <a:ext uri="{FF2B5EF4-FFF2-40B4-BE49-F238E27FC236}">
              <a16:creationId xmlns:a16="http://schemas.microsoft.com/office/drawing/2014/main" id="{4AD2F5B4-8C75-4A1E-9CB9-5E2A43AF47F5}"/>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8" name="Line 7">
          <a:extLst>
            <a:ext uri="{FF2B5EF4-FFF2-40B4-BE49-F238E27FC236}">
              <a16:creationId xmlns:a16="http://schemas.microsoft.com/office/drawing/2014/main" id="{38D69561-032B-4128-A935-A18AD1514CF7}"/>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554</xdr:row>
      <xdr:rowOff>0</xdr:rowOff>
    </xdr:from>
    <xdr:to>
      <xdr:col>35</xdr:col>
      <xdr:colOff>323850</xdr:colOff>
      <xdr:row>554</xdr:row>
      <xdr:rowOff>0</xdr:rowOff>
    </xdr:to>
    <xdr:sp macro="" textlink="">
      <xdr:nvSpPr>
        <xdr:cNvPr id="399" name="Line 7">
          <a:extLst>
            <a:ext uri="{FF2B5EF4-FFF2-40B4-BE49-F238E27FC236}">
              <a16:creationId xmlns:a16="http://schemas.microsoft.com/office/drawing/2014/main" id="{F31CA41A-581E-4B53-AA4F-96E74F037B2D}"/>
            </a:ext>
          </a:extLst>
        </xdr:cNvPr>
        <xdr:cNvSpPr>
          <a:spLocks noChangeShapeType="1"/>
        </xdr:cNvSpPr>
      </xdr:nvSpPr>
      <xdr:spPr bwMode="auto">
        <a:xfrm>
          <a:off x="1224915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0" name="Line 7">
          <a:extLst>
            <a:ext uri="{FF2B5EF4-FFF2-40B4-BE49-F238E27FC236}">
              <a16:creationId xmlns:a16="http://schemas.microsoft.com/office/drawing/2014/main" id="{C38A6786-79C7-46F1-B3C6-FE62B48DE08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1" name="Line 7">
          <a:extLst>
            <a:ext uri="{FF2B5EF4-FFF2-40B4-BE49-F238E27FC236}">
              <a16:creationId xmlns:a16="http://schemas.microsoft.com/office/drawing/2014/main" id="{1552E567-3B64-4841-AFE3-8175F537491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2" name="Line 7">
          <a:extLst>
            <a:ext uri="{FF2B5EF4-FFF2-40B4-BE49-F238E27FC236}">
              <a16:creationId xmlns:a16="http://schemas.microsoft.com/office/drawing/2014/main" id="{D50F6FA2-7311-4F4A-8177-5C1A7C51A4D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3" name="Line 7">
          <a:extLst>
            <a:ext uri="{FF2B5EF4-FFF2-40B4-BE49-F238E27FC236}">
              <a16:creationId xmlns:a16="http://schemas.microsoft.com/office/drawing/2014/main" id="{573C074D-7413-406A-9B86-4EC3CFA11CDC}"/>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4" name="Line 7">
          <a:extLst>
            <a:ext uri="{FF2B5EF4-FFF2-40B4-BE49-F238E27FC236}">
              <a16:creationId xmlns:a16="http://schemas.microsoft.com/office/drawing/2014/main" id="{2205D04E-3163-42B1-8BF6-313463FC6A7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5" name="Line 7">
          <a:extLst>
            <a:ext uri="{FF2B5EF4-FFF2-40B4-BE49-F238E27FC236}">
              <a16:creationId xmlns:a16="http://schemas.microsoft.com/office/drawing/2014/main" id="{6BAA1EE6-5C26-4718-8478-3590CF60AA8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6" name="Line 7">
          <a:extLst>
            <a:ext uri="{FF2B5EF4-FFF2-40B4-BE49-F238E27FC236}">
              <a16:creationId xmlns:a16="http://schemas.microsoft.com/office/drawing/2014/main" id="{24A6D3FD-A2F2-497D-A802-7E2E993CCA43}"/>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7" name="Line 7">
          <a:extLst>
            <a:ext uri="{FF2B5EF4-FFF2-40B4-BE49-F238E27FC236}">
              <a16:creationId xmlns:a16="http://schemas.microsoft.com/office/drawing/2014/main" id="{6175E014-B230-4DE0-81AE-75780E99CE5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8" name="Line 7">
          <a:extLst>
            <a:ext uri="{FF2B5EF4-FFF2-40B4-BE49-F238E27FC236}">
              <a16:creationId xmlns:a16="http://schemas.microsoft.com/office/drawing/2014/main" id="{646CB0A5-791D-4EB8-A8E0-AB4D0136C2D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09" name="Line 7">
          <a:extLst>
            <a:ext uri="{FF2B5EF4-FFF2-40B4-BE49-F238E27FC236}">
              <a16:creationId xmlns:a16="http://schemas.microsoft.com/office/drawing/2014/main" id="{232BC4D9-8058-4DBC-A43A-F6C6FAC1546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0" name="Line 7">
          <a:extLst>
            <a:ext uri="{FF2B5EF4-FFF2-40B4-BE49-F238E27FC236}">
              <a16:creationId xmlns:a16="http://schemas.microsoft.com/office/drawing/2014/main" id="{84E81A0C-805F-4130-AED9-7320ABECE00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1" name="Line 7">
          <a:extLst>
            <a:ext uri="{FF2B5EF4-FFF2-40B4-BE49-F238E27FC236}">
              <a16:creationId xmlns:a16="http://schemas.microsoft.com/office/drawing/2014/main" id="{0D856F0C-D112-47EE-96A1-E1B1E1E89C5D}"/>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2" name="Line 7">
          <a:extLst>
            <a:ext uri="{FF2B5EF4-FFF2-40B4-BE49-F238E27FC236}">
              <a16:creationId xmlns:a16="http://schemas.microsoft.com/office/drawing/2014/main" id="{FCD37790-ABC8-44F1-9777-762991F0291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3" name="Line 7">
          <a:extLst>
            <a:ext uri="{FF2B5EF4-FFF2-40B4-BE49-F238E27FC236}">
              <a16:creationId xmlns:a16="http://schemas.microsoft.com/office/drawing/2014/main" id="{55F9FA19-9209-4295-A1BB-2C234710ECC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4" name="Line 7">
          <a:extLst>
            <a:ext uri="{FF2B5EF4-FFF2-40B4-BE49-F238E27FC236}">
              <a16:creationId xmlns:a16="http://schemas.microsoft.com/office/drawing/2014/main" id="{397D8361-D1FA-4C12-A1B5-2037D08FB198}"/>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5" name="Line 7">
          <a:extLst>
            <a:ext uri="{FF2B5EF4-FFF2-40B4-BE49-F238E27FC236}">
              <a16:creationId xmlns:a16="http://schemas.microsoft.com/office/drawing/2014/main" id="{AFFE7532-740F-403B-A25A-2F04D96C5D4B}"/>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6" name="Line 7">
          <a:extLst>
            <a:ext uri="{FF2B5EF4-FFF2-40B4-BE49-F238E27FC236}">
              <a16:creationId xmlns:a16="http://schemas.microsoft.com/office/drawing/2014/main" id="{F9F81383-E578-4BD9-AB5F-450F83522A2E}"/>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7" name="Line 7">
          <a:extLst>
            <a:ext uri="{FF2B5EF4-FFF2-40B4-BE49-F238E27FC236}">
              <a16:creationId xmlns:a16="http://schemas.microsoft.com/office/drawing/2014/main" id="{288CC994-C764-4174-AE19-F74707F69EB4}"/>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8" name="Line 7">
          <a:extLst>
            <a:ext uri="{FF2B5EF4-FFF2-40B4-BE49-F238E27FC236}">
              <a16:creationId xmlns:a16="http://schemas.microsoft.com/office/drawing/2014/main" id="{C8896C5C-6353-4004-9EAA-D51E33195362}"/>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19" name="Line 7">
          <a:extLst>
            <a:ext uri="{FF2B5EF4-FFF2-40B4-BE49-F238E27FC236}">
              <a16:creationId xmlns:a16="http://schemas.microsoft.com/office/drawing/2014/main" id="{5FA07F2D-0C63-4CA7-8DA7-9FF42F95D03A}"/>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323850</xdr:colOff>
      <xdr:row>554</xdr:row>
      <xdr:rowOff>0</xdr:rowOff>
    </xdr:from>
    <xdr:to>
      <xdr:col>43</xdr:col>
      <xdr:colOff>323850</xdr:colOff>
      <xdr:row>554</xdr:row>
      <xdr:rowOff>0</xdr:rowOff>
    </xdr:to>
    <xdr:sp macro="" textlink="">
      <xdr:nvSpPr>
        <xdr:cNvPr id="420" name="Line 7">
          <a:extLst>
            <a:ext uri="{FF2B5EF4-FFF2-40B4-BE49-F238E27FC236}">
              <a16:creationId xmlns:a16="http://schemas.microsoft.com/office/drawing/2014/main" id="{01AAB753-24F1-49D8-8427-7DE3FFA922E9}"/>
            </a:ext>
          </a:extLst>
        </xdr:cNvPr>
        <xdr:cNvSpPr>
          <a:spLocks noChangeShapeType="1"/>
        </xdr:cNvSpPr>
      </xdr:nvSpPr>
      <xdr:spPr bwMode="auto">
        <a:xfrm>
          <a:off x="15087600"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1" name="Line 7">
          <a:extLst>
            <a:ext uri="{FF2B5EF4-FFF2-40B4-BE49-F238E27FC236}">
              <a16:creationId xmlns:a16="http://schemas.microsoft.com/office/drawing/2014/main" id="{6B23C334-B2D6-49DA-AB0E-07FDCC5E5543}"/>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2" name="Line 7">
          <a:extLst>
            <a:ext uri="{FF2B5EF4-FFF2-40B4-BE49-F238E27FC236}">
              <a16:creationId xmlns:a16="http://schemas.microsoft.com/office/drawing/2014/main" id="{8F65DE9E-D429-46AA-BC10-0E34462DB942}"/>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3" name="Line 7">
          <a:extLst>
            <a:ext uri="{FF2B5EF4-FFF2-40B4-BE49-F238E27FC236}">
              <a16:creationId xmlns:a16="http://schemas.microsoft.com/office/drawing/2014/main" id="{78ABEB8A-FFDD-40DB-9658-5CA9D31D9F7F}"/>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4" name="Line 7">
          <a:extLst>
            <a:ext uri="{FF2B5EF4-FFF2-40B4-BE49-F238E27FC236}">
              <a16:creationId xmlns:a16="http://schemas.microsoft.com/office/drawing/2014/main" id="{C2294B12-6024-4FA1-8D00-DAD35D2189C6}"/>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5" name="Line 7">
          <a:extLst>
            <a:ext uri="{FF2B5EF4-FFF2-40B4-BE49-F238E27FC236}">
              <a16:creationId xmlns:a16="http://schemas.microsoft.com/office/drawing/2014/main" id="{C997D7D7-2795-4FC1-8438-ECF5B0ACE2EC}"/>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6" name="Line 7">
          <a:extLst>
            <a:ext uri="{FF2B5EF4-FFF2-40B4-BE49-F238E27FC236}">
              <a16:creationId xmlns:a16="http://schemas.microsoft.com/office/drawing/2014/main" id="{E764019D-0780-4B0D-94F1-FF41A53E5B84}"/>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7" name="Line 7">
          <a:extLst>
            <a:ext uri="{FF2B5EF4-FFF2-40B4-BE49-F238E27FC236}">
              <a16:creationId xmlns:a16="http://schemas.microsoft.com/office/drawing/2014/main" id="{B4C65328-DD7C-483A-BA69-38964096346C}"/>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8" name="Line 7">
          <a:extLst>
            <a:ext uri="{FF2B5EF4-FFF2-40B4-BE49-F238E27FC236}">
              <a16:creationId xmlns:a16="http://schemas.microsoft.com/office/drawing/2014/main" id="{6337F127-720A-4622-8640-FEDA63AFBEDD}"/>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554</xdr:row>
      <xdr:rowOff>0</xdr:rowOff>
    </xdr:from>
    <xdr:to>
      <xdr:col>48</xdr:col>
      <xdr:colOff>323850</xdr:colOff>
      <xdr:row>554</xdr:row>
      <xdr:rowOff>0</xdr:rowOff>
    </xdr:to>
    <xdr:sp macro="" textlink="">
      <xdr:nvSpPr>
        <xdr:cNvPr id="429" name="Line 7">
          <a:extLst>
            <a:ext uri="{FF2B5EF4-FFF2-40B4-BE49-F238E27FC236}">
              <a16:creationId xmlns:a16="http://schemas.microsoft.com/office/drawing/2014/main" id="{0E795029-21FB-4CE2-8E12-356E33CA4831}"/>
            </a:ext>
          </a:extLst>
        </xdr:cNvPr>
        <xdr:cNvSpPr>
          <a:spLocks noChangeShapeType="1"/>
        </xdr:cNvSpPr>
      </xdr:nvSpPr>
      <xdr:spPr bwMode="auto">
        <a:xfrm>
          <a:off x="1749742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0" name="Line 1">
          <a:extLst>
            <a:ext uri="{FF2B5EF4-FFF2-40B4-BE49-F238E27FC236}">
              <a16:creationId xmlns:a16="http://schemas.microsoft.com/office/drawing/2014/main" id="{CB2F992F-9E76-4691-990A-9DDC082E7521}"/>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1" name="Line 1">
          <a:extLst>
            <a:ext uri="{FF2B5EF4-FFF2-40B4-BE49-F238E27FC236}">
              <a16:creationId xmlns:a16="http://schemas.microsoft.com/office/drawing/2014/main" id="{C86E61A0-C200-4A3F-ACA4-E777E5818CD4}"/>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2" name="Line 1">
          <a:extLst>
            <a:ext uri="{FF2B5EF4-FFF2-40B4-BE49-F238E27FC236}">
              <a16:creationId xmlns:a16="http://schemas.microsoft.com/office/drawing/2014/main" id="{84447048-CC07-44D1-8AF4-55BB6EB37D7D}"/>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323850</xdr:colOff>
      <xdr:row>668</xdr:row>
      <xdr:rowOff>0</xdr:rowOff>
    </xdr:from>
    <xdr:to>
      <xdr:col>35</xdr:col>
      <xdr:colOff>323850</xdr:colOff>
      <xdr:row>668</xdr:row>
      <xdr:rowOff>0</xdr:rowOff>
    </xdr:to>
    <xdr:sp macro="" textlink="">
      <xdr:nvSpPr>
        <xdr:cNvPr id="433" name="Line 1">
          <a:extLst>
            <a:ext uri="{FF2B5EF4-FFF2-40B4-BE49-F238E27FC236}">
              <a16:creationId xmlns:a16="http://schemas.microsoft.com/office/drawing/2014/main" id="{6D300D9B-50F6-4BC0-91DF-4B57889AEE4E}"/>
            </a:ext>
          </a:extLst>
        </xdr:cNvPr>
        <xdr:cNvSpPr>
          <a:spLocks noChangeShapeType="1"/>
        </xdr:cNvSpPr>
      </xdr:nvSpPr>
      <xdr:spPr bwMode="auto">
        <a:xfrm>
          <a:off x="122491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34" name="Line 7">
          <a:extLst>
            <a:ext uri="{FF2B5EF4-FFF2-40B4-BE49-F238E27FC236}">
              <a16:creationId xmlns:a16="http://schemas.microsoft.com/office/drawing/2014/main" id="{056F3AEB-0DDF-4D7D-9239-68E9D1218D59}"/>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35" name="Line 1">
          <a:extLst>
            <a:ext uri="{FF2B5EF4-FFF2-40B4-BE49-F238E27FC236}">
              <a16:creationId xmlns:a16="http://schemas.microsoft.com/office/drawing/2014/main" id="{32BAEE3F-1AFC-4884-A77E-1A85362627C1}"/>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6" name="Line 1">
          <a:extLst>
            <a:ext uri="{FF2B5EF4-FFF2-40B4-BE49-F238E27FC236}">
              <a16:creationId xmlns:a16="http://schemas.microsoft.com/office/drawing/2014/main" id="{8118A042-44F3-4FC4-96BA-E33419C17287}"/>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37" name="Line 1">
          <a:extLst>
            <a:ext uri="{FF2B5EF4-FFF2-40B4-BE49-F238E27FC236}">
              <a16:creationId xmlns:a16="http://schemas.microsoft.com/office/drawing/2014/main" id="{178A3BBD-E67E-41CC-A8B7-6C30A963778E}"/>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8" name="Line 1">
          <a:extLst>
            <a:ext uri="{FF2B5EF4-FFF2-40B4-BE49-F238E27FC236}">
              <a16:creationId xmlns:a16="http://schemas.microsoft.com/office/drawing/2014/main" id="{C9635C8F-6AA1-42F5-827C-5E97F9B25D69}"/>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39" name="Line 1">
          <a:extLst>
            <a:ext uri="{FF2B5EF4-FFF2-40B4-BE49-F238E27FC236}">
              <a16:creationId xmlns:a16="http://schemas.microsoft.com/office/drawing/2014/main" id="{C11678DC-A877-47B7-B5BF-C26F30E678CB}"/>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323850</xdr:colOff>
      <xdr:row>668</xdr:row>
      <xdr:rowOff>0</xdr:rowOff>
    </xdr:from>
    <xdr:to>
      <xdr:col>11</xdr:col>
      <xdr:colOff>323850</xdr:colOff>
      <xdr:row>668</xdr:row>
      <xdr:rowOff>0</xdr:rowOff>
    </xdr:to>
    <xdr:sp macro="" textlink="">
      <xdr:nvSpPr>
        <xdr:cNvPr id="440" name="Line 1">
          <a:extLst>
            <a:ext uri="{FF2B5EF4-FFF2-40B4-BE49-F238E27FC236}">
              <a16:creationId xmlns:a16="http://schemas.microsoft.com/office/drawing/2014/main" id="{EDB574FA-2B72-4CE9-9E5C-030986A810C1}"/>
            </a:ext>
          </a:extLst>
        </xdr:cNvPr>
        <xdr:cNvSpPr>
          <a:spLocks noChangeShapeType="1"/>
        </xdr:cNvSpPr>
      </xdr:nvSpPr>
      <xdr:spPr bwMode="auto">
        <a:xfrm>
          <a:off x="371475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1" name="Line 1">
          <a:extLst>
            <a:ext uri="{FF2B5EF4-FFF2-40B4-BE49-F238E27FC236}">
              <a16:creationId xmlns:a16="http://schemas.microsoft.com/office/drawing/2014/main" id="{2805A08C-015A-464B-9029-2CAE508243EC}"/>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668</xdr:row>
      <xdr:rowOff>0</xdr:rowOff>
    </xdr:from>
    <xdr:to>
      <xdr:col>3</xdr:col>
      <xdr:colOff>323850</xdr:colOff>
      <xdr:row>668</xdr:row>
      <xdr:rowOff>0</xdr:rowOff>
    </xdr:to>
    <xdr:sp macro="" textlink="">
      <xdr:nvSpPr>
        <xdr:cNvPr id="442" name="Line 1">
          <a:extLst>
            <a:ext uri="{FF2B5EF4-FFF2-40B4-BE49-F238E27FC236}">
              <a16:creationId xmlns:a16="http://schemas.microsoft.com/office/drawing/2014/main" id="{C135CE9B-EFEB-4F3C-883D-D98B98EB7828}"/>
            </a:ext>
          </a:extLst>
        </xdr:cNvPr>
        <xdr:cNvSpPr>
          <a:spLocks noChangeShapeType="1"/>
        </xdr:cNvSpPr>
      </xdr:nvSpPr>
      <xdr:spPr bwMode="auto">
        <a:xfrm>
          <a:off x="8763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3" name="Line 1">
          <a:extLst>
            <a:ext uri="{FF2B5EF4-FFF2-40B4-BE49-F238E27FC236}">
              <a16:creationId xmlns:a16="http://schemas.microsoft.com/office/drawing/2014/main" id="{97C5CA4A-6A4B-4AD4-8049-C628617EF306}"/>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4" name="Line 7">
          <a:extLst>
            <a:ext uri="{FF2B5EF4-FFF2-40B4-BE49-F238E27FC236}">
              <a16:creationId xmlns:a16="http://schemas.microsoft.com/office/drawing/2014/main" id="{06656B53-4555-4891-BB4A-5E133988107D}"/>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5" name="Line 1">
          <a:extLst>
            <a:ext uri="{FF2B5EF4-FFF2-40B4-BE49-F238E27FC236}">
              <a16:creationId xmlns:a16="http://schemas.microsoft.com/office/drawing/2014/main" id="{9C053C36-A0A1-4664-8281-DAD04E4230C8}"/>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668</xdr:row>
      <xdr:rowOff>0</xdr:rowOff>
    </xdr:from>
    <xdr:to>
      <xdr:col>7</xdr:col>
      <xdr:colOff>323850</xdr:colOff>
      <xdr:row>668</xdr:row>
      <xdr:rowOff>0</xdr:rowOff>
    </xdr:to>
    <xdr:sp macro="" textlink="">
      <xdr:nvSpPr>
        <xdr:cNvPr id="446" name="Line 1">
          <a:extLst>
            <a:ext uri="{FF2B5EF4-FFF2-40B4-BE49-F238E27FC236}">
              <a16:creationId xmlns:a16="http://schemas.microsoft.com/office/drawing/2014/main" id="{7320AB26-8F4F-4A00-BD71-CA4FADCB88C0}"/>
            </a:ext>
          </a:extLst>
        </xdr:cNvPr>
        <xdr:cNvSpPr>
          <a:spLocks noChangeShapeType="1"/>
        </xdr:cNvSpPr>
      </xdr:nvSpPr>
      <xdr:spPr bwMode="auto">
        <a:xfrm>
          <a:off x="229552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323850</xdr:colOff>
      <xdr:row>667</xdr:row>
      <xdr:rowOff>0</xdr:rowOff>
    </xdr:from>
    <xdr:to>
      <xdr:col>3</xdr:col>
      <xdr:colOff>323850</xdr:colOff>
      <xdr:row>667</xdr:row>
      <xdr:rowOff>0</xdr:rowOff>
    </xdr:to>
    <xdr:sp macro="" textlink="">
      <xdr:nvSpPr>
        <xdr:cNvPr id="447" name="Line 7">
          <a:extLst>
            <a:ext uri="{FF2B5EF4-FFF2-40B4-BE49-F238E27FC236}">
              <a16:creationId xmlns:a16="http://schemas.microsoft.com/office/drawing/2014/main" id="{5AED6AA9-1593-4F68-B341-BE420F21BC3A}"/>
            </a:ext>
          </a:extLst>
        </xdr:cNvPr>
        <xdr:cNvSpPr>
          <a:spLocks noChangeShapeType="1"/>
        </xdr:cNvSpPr>
      </xdr:nvSpPr>
      <xdr:spPr bwMode="auto">
        <a:xfrm>
          <a:off x="876300"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8" name="Line 7">
          <a:extLst>
            <a:ext uri="{FF2B5EF4-FFF2-40B4-BE49-F238E27FC236}">
              <a16:creationId xmlns:a16="http://schemas.microsoft.com/office/drawing/2014/main" id="{19697083-DCF0-459B-8C8F-A50360BB1304}"/>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667</xdr:row>
      <xdr:rowOff>0</xdr:rowOff>
    </xdr:from>
    <xdr:to>
      <xdr:col>7</xdr:col>
      <xdr:colOff>323850</xdr:colOff>
      <xdr:row>667</xdr:row>
      <xdr:rowOff>0</xdr:rowOff>
    </xdr:to>
    <xdr:sp macro="" textlink="">
      <xdr:nvSpPr>
        <xdr:cNvPr id="449" name="Line 7">
          <a:extLst>
            <a:ext uri="{FF2B5EF4-FFF2-40B4-BE49-F238E27FC236}">
              <a16:creationId xmlns:a16="http://schemas.microsoft.com/office/drawing/2014/main" id="{C0AC4904-FE3E-4B44-A63B-36485EF72A07}"/>
            </a:ext>
          </a:extLst>
        </xdr:cNvPr>
        <xdr:cNvSpPr>
          <a:spLocks noChangeShapeType="1"/>
        </xdr:cNvSpPr>
      </xdr:nvSpPr>
      <xdr:spPr bwMode="auto">
        <a:xfrm>
          <a:off x="2295525" y="905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0" name="Line 1">
          <a:extLst>
            <a:ext uri="{FF2B5EF4-FFF2-40B4-BE49-F238E27FC236}">
              <a16:creationId xmlns:a16="http://schemas.microsoft.com/office/drawing/2014/main" id="{1B90EA16-912D-42D5-B78E-4DF82CD85FE0}"/>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1" name="Line 1">
          <a:extLst>
            <a:ext uri="{FF2B5EF4-FFF2-40B4-BE49-F238E27FC236}">
              <a16:creationId xmlns:a16="http://schemas.microsoft.com/office/drawing/2014/main" id="{3DA0DB58-E0B7-4026-B0FC-9CD1809D9B4A}"/>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2" name="Line 1">
          <a:extLst>
            <a:ext uri="{FF2B5EF4-FFF2-40B4-BE49-F238E27FC236}">
              <a16:creationId xmlns:a16="http://schemas.microsoft.com/office/drawing/2014/main" id="{20AFB08F-BBF0-41EE-8209-1A0C318DC585}"/>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323850</xdr:colOff>
      <xdr:row>668</xdr:row>
      <xdr:rowOff>0</xdr:rowOff>
    </xdr:from>
    <xdr:to>
      <xdr:col>27</xdr:col>
      <xdr:colOff>323850</xdr:colOff>
      <xdr:row>668</xdr:row>
      <xdr:rowOff>0</xdr:rowOff>
    </xdr:to>
    <xdr:sp macro="" textlink="">
      <xdr:nvSpPr>
        <xdr:cNvPr id="453" name="Line 1">
          <a:extLst>
            <a:ext uri="{FF2B5EF4-FFF2-40B4-BE49-F238E27FC236}">
              <a16:creationId xmlns:a16="http://schemas.microsoft.com/office/drawing/2014/main" id="{9A991941-FA78-4414-8DFE-7F3B251713A1}"/>
            </a:ext>
          </a:extLst>
        </xdr:cNvPr>
        <xdr:cNvSpPr>
          <a:spLocks noChangeShapeType="1"/>
        </xdr:cNvSpPr>
      </xdr:nvSpPr>
      <xdr:spPr bwMode="auto">
        <a:xfrm>
          <a:off x="94107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668</xdr:row>
      <xdr:rowOff>0</xdr:rowOff>
    </xdr:from>
    <xdr:to>
      <xdr:col>23</xdr:col>
      <xdr:colOff>323850</xdr:colOff>
      <xdr:row>668</xdr:row>
      <xdr:rowOff>0</xdr:rowOff>
    </xdr:to>
    <xdr:sp macro="" textlink="">
      <xdr:nvSpPr>
        <xdr:cNvPr id="454" name="Line 1">
          <a:extLst>
            <a:ext uri="{FF2B5EF4-FFF2-40B4-BE49-F238E27FC236}">
              <a16:creationId xmlns:a16="http://schemas.microsoft.com/office/drawing/2014/main" id="{6488C111-195B-4756-8EB6-A16FB5AD8653}"/>
            </a:ext>
          </a:extLst>
        </xdr:cNvPr>
        <xdr:cNvSpPr>
          <a:spLocks noChangeShapeType="1"/>
        </xdr:cNvSpPr>
      </xdr:nvSpPr>
      <xdr:spPr bwMode="auto">
        <a:xfrm>
          <a:off x="7991475"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5" name="Line 1">
          <a:extLst>
            <a:ext uri="{FF2B5EF4-FFF2-40B4-BE49-F238E27FC236}">
              <a16:creationId xmlns:a16="http://schemas.microsoft.com/office/drawing/2014/main" id="{D7CCD8C7-F5E0-4B26-8B5F-82091B6D7524}"/>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6" name="Line 1">
          <a:extLst>
            <a:ext uri="{FF2B5EF4-FFF2-40B4-BE49-F238E27FC236}">
              <a16:creationId xmlns:a16="http://schemas.microsoft.com/office/drawing/2014/main" id="{345E8937-215A-4B13-BDED-965990763779}"/>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7" name="Line 1">
          <a:extLst>
            <a:ext uri="{FF2B5EF4-FFF2-40B4-BE49-F238E27FC236}">
              <a16:creationId xmlns:a16="http://schemas.microsoft.com/office/drawing/2014/main" id="{9C3EA54E-7BCE-4B7D-8321-DDC17EDD5A47}"/>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323850</xdr:colOff>
      <xdr:row>668</xdr:row>
      <xdr:rowOff>0</xdr:rowOff>
    </xdr:from>
    <xdr:to>
      <xdr:col>15</xdr:col>
      <xdr:colOff>323850</xdr:colOff>
      <xdr:row>668</xdr:row>
      <xdr:rowOff>0</xdr:rowOff>
    </xdr:to>
    <xdr:sp macro="" textlink="">
      <xdr:nvSpPr>
        <xdr:cNvPr id="458" name="Line 1">
          <a:extLst>
            <a:ext uri="{FF2B5EF4-FFF2-40B4-BE49-F238E27FC236}">
              <a16:creationId xmlns:a16="http://schemas.microsoft.com/office/drawing/2014/main" id="{8204C5BE-4FDF-4CED-AB6A-EE0757C472D4}"/>
            </a:ext>
          </a:extLst>
        </xdr:cNvPr>
        <xdr:cNvSpPr>
          <a:spLocks noChangeShapeType="1"/>
        </xdr:cNvSpPr>
      </xdr:nvSpPr>
      <xdr:spPr bwMode="auto">
        <a:xfrm>
          <a:off x="5143500" y="90735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59" name="Line 7">
          <a:extLst>
            <a:ext uri="{FF2B5EF4-FFF2-40B4-BE49-F238E27FC236}">
              <a16:creationId xmlns:a16="http://schemas.microsoft.com/office/drawing/2014/main" id="{CE41715A-3A27-45E0-9614-7F7D41FA1E3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0" name="Line 7">
          <a:extLst>
            <a:ext uri="{FF2B5EF4-FFF2-40B4-BE49-F238E27FC236}">
              <a16:creationId xmlns:a16="http://schemas.microsoft.com/office/drawing/2014/main" id="{07A10820-5447-4BA7-9648-62FCC363FED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1" name="Line 7">
          <a:extLst>
            <a:ext uri="{FF2B5EF4-FFF2-40B4-BE49-F238E27FC236}">
              <a16:creationId xmlns:a16="http://schemas.microsoft.com/office/drawing/2014/main" id="{8D739477-CB2F-4714-A183-C6EB25F36C6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2" name="Line 7">
          <a:extLst>
            <a:ext uri="{FF2B5EF4-FFF2-40B4-BE49-F238E27FC236}">
              <a16:creationId xmlns:a16="http://schemas.microsoft.com/office/drawing/2014/main" id="{D83B2DA9-6059-4A93-9CB5-D36CD655672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3" name="Line 7">
          <a:extLst>
            <a:ext uri="{FF2B5EF4-FFF2-40B4-BE49-F238E27FC236}">
              <a16:creationId xmlns:a16="http://schemas.microsoft.com/office/drawing/2014/main" id="{4734EA6F-31BE-4E6A-B184-27FFEC35D60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4" name="Line 7">
          <a:extLst>
            <a:ext uri="{FF2B5EF4-FFF2-40B4-BE49-F238E27FC236}">
              <a16:creationId xmlns:a16="http://schemas.microsoft.com/office/drawing/2014/main" id="{8F74A928-543E-4553-80C8-8CDF52511DC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5" name="Line 7">
          <a:extLst>
            <a:ext uri="{FF2B5EF4-FFF2-40B4-BE49-F238E27FC236}">
              <a16:creationId xmlns:a16="http://schemas.microsoft.com/office/drawing/2014/main" id="{D2BA2D9B-2543-4179-9840-40E2210CC8A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6" name="Line 7">
          <a:extLst>
            <a:ext uri="{FF2B5EF4-FFF2-40B4-BE49-F238E27FC236}">
              <a16:creationId xmlns:a16="http://schemas.microsoft.com/office/drawing/2014/main" id="{D3016335-A070-464B-AEF1-CB6C79611D8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7" name="Line 7">
          <a:extLst>
            <a:ext uri="{FF2B5EF4-FFF2-40B4-BE49-F238E27FC236}">
              <a16:creationId xmlns:a16="http://schemas.microsoft.com/office/drawing/2014/main" id="{5E8D1E1A-8407-4E64-A896-B77E753AA3C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8" name="Line 7">
          <a:extLst>
            <a:ext uri="{FF2B5EF4-FFF2-40B4-BE49-F238E27FC236}">
              <a16:creationId xmlns:a16="http://schemas.microsoft.com/office/drawing/2014/main" id="{BF5CE3DC-E40E-4E8B-AF65-2558959CD2D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69" name="Line 7">
          <a:extLst>
            <a:ext uri="{FF2B5EF4-FFF2-40B4-BE49-F238E27FC236}">
              <a16:creationId xmlns:a16="http://schemas.microsoft.com/office/drawing/2014/main" id="{C4A7D029-53F2-485C-AEF8-4F14F9FB4DC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0" name="Line 7">
          <a:extLst>
            <a:ext uri="{FF2B5EF4-FFF2-40B4-BE49-F238E27FC236}">
              <a16:creationId xmlns:a16="http://schemas.microsoft.com/office/drawing/2014/main" id="{2E02E542-9700-434C-98E0-DD32A6C72F8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1" name="Line 7">
          <a:extLst>
            <a:ext uri="{FF2B5EF4-FFF2-40B4-BE49-F238E27FC236}">
              <a16:creationId xmlns:a16="http://schemas.microsoft.com/office/drawing/2014/main" id="{13C88123-237C-4FF0-AF89-AF537396ED4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2" name="Line 7">
          <a:extLst>
            <a:ext uri="{FF2B5EF4-FFF2-40B4-BE49-F238E27FC236}">
              <a16:creationId xmlns:a16="http://schemas.microsoft.com/office/drawing/2014/main" id="{8A5B7CE2-F58D-4FD7-8A7A-AC69ECEC183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3" name="Line 7">
          <a:extLst>
            <a:ext uri="{FF2B5EF4-FFF2-40B4-BE49-F238E27FC236}">
              <a16:creationId xmlns:a16="http://schemas.microsoft.com/office/drawing/2014/main" id="{A52C8ED3-8F50-4E4A-996E-766EB5A9FC94}"/>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4" name="Line 7">
          <a:extLst>
            <a:ext uri="{FF2B5EF4-FFF2-40B4-BE49-F238E27FC236}">
              <a16:creationId xmlns:a16="http://schemas.microsoft.com/office/drawing/2014/main" id="{F3BCEF1D-8AD1-40BD-868A-57CD33A6324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5" name="Line 7">
          <a:extLst>
            <a:ext uri="{FF2B5EF4-FFF2-40B4-BE49-F238E27FC236}">
              <a16:creationId xmlns:a16="http://schemas.microsoft.com/office/drawing/2014/main" id="{91E7689B-B219-4C00-AE5E-7DFB889CB9F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6" name="Line 7">
          <a:extLst>
            <a:ext uri="{FF2B5EF4-FFF2-40B4-BE49-F238E27FC236}">
              <a16:creationId xmlns:a16="http://schemas.microsoft.com/office/drawing/2014/main" id="{1164ECBC-5588-4649-9BB0-9D31EEB7600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7" name="Line 7">
          <a:extLst>
            <a:ext uri="{FF2B5EF4-FFF2-40B4-BE49-F238E27FC236}">
              <a16:creationId xmlns:a16="http://schemas.microsoft.com/office/drawing/2014/main" id="{6B414018-D11E-4AE2-81C7-BB9FA23835C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8" name="Line 7">
          <a:extLst>
            <a:ext uri="{FF2B5EF4-FFF2-40B4-BE49-F238E27FC236}">
              <a16:creationId xmlns:a16="http://schemas.microsoft.com/office/drawing/2014/main" id="{E9DF2439-8E26-4FAE-A631-BAC83221E01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79" name="Line 7">
          <a:extLst>
            <a:ext uri="{FF2B5EF4-FFF2-40B4-BE49-F238E27FC236}">
              <a16:creationId xmlns:a16="http://schemas.microsoft.com/office/drawing/2014/main" id="{919528ED-32BD-4126-95D5-93E34CEED2E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0" name="Line 7">
          <a:extLst>
            <a:ext uri="{FF2B5EF4-FFF2-40B4-BE49-F238E27FC236}">
              <a16:creationId xmlns:a16="http://schemas.microsoft.com/office/drawing/2014/main" id="{3A70B103-F2E5-4EF5-9144-A90FA53C711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1" name="Line 7">
          <a:extLst>
            <a:ext uri="{FF2B5EF4-FFF2-40B4-BE49-F238E27FC236}">
              <a16:creationId xmlns:a16="http://schemas.microsoft.com/office/drawing/2014/main" id="{D891D8E4-3F98-4601-B8FE-75B4777C1D0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2" name="Line 7">
          <a:extLst>
            <a:ext uri="{FF2B5EF4-FFF2-40B4-BE49-F238E27FC236}">
              <a16:creationId xmlns:a16="http://schemas.microsoft.com/office/drawing/2014/main" id="{249B37AA-F944-43B6-AE03-FBBA017D25B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3" name="Line 7">
          <a:extLst>
            <a:ext uri="{FF2B5EF4-FFF2-40B4-BE49-F238E27FC236}">
              <a16:creationId xmlns:a16="http://schemas.microsoft.com/office/drawing/2014/main" id="{23A1EA92-4B8A-4CA4-AA96-DD5A0C24790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4" name="Line 7">
          <a:extLst>
            <a:ext uri="{FF2B5EF4-FFF2-40B4-BE49-F238E27FC236}">
              <a16:creationId xmlns:a16="http://schemas.microsoft.com/office/drawing/2014/main" id="{1EFAECAD-EAD9-4BF9-8210-D71DB8A2D4F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5" name="Line 7">
          <a:extLst>
            <a:ext uri="{FF2B5EF4-FFF2-40B4-BE49-F238E27FC236}">
              <a16:creationId xmlns:a16="http://schemas.microsoft.com/office/drawing/2014/main" id="{7E805BBC-5B15-4567-9141-2156BB5F784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6" name="Line 7">
          <a:extLst>
            <a:ext uri="{FF2B5EF4-FFF2-40B4-BE49-F238E27FC236}">
              <a16:creationId xmlns:a16="http://schemas.microsoft.com/office/drawing/2014/main" id="{66E29EB1-DFF9-4CA7-88A2-B02F0542EA3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7" name="Line 7">
          <a:extLst>
            <a:ext uri="{FF2B5EF4-FFF2-40B4-BE49-F238E27FC236}">
              <a16:creationId xmlns:a16="http://schemas.microsoft.com/office/drawing/2014/main" id="{79B53279-FC60-40F3-A6AF-5195743B4F9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8" name="Line 7">
          <a:extLst>
            <a:ext uri="{FF2B5EF4-FFF2-40B4-BE49-F238E27FC236}">
              <a16:creationId xmlns:a16="http://schemas.microsoft.com/office/drawing/2014/main" id="{ED4ABFC2-70B0-4165-B7AC-6F1CD9AEF78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89" name="Line 7">
          <a:extLst>
            <a:ext uri="{FF2B5EF4-FFF2-40B4-BE49-F238E27FC236}">
              <a16:creationId xmlns:a16="http://schemas.microsoft.com/office/drawing/2014/main" id="{07E08595-1F6F-4BDE-87E8-CAF3CE94047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0" name="Line 7">
          <a:extLst>
            <a:ext uri="{FF2B5EF4-FFF2-40B4-BE49-F238E27FC236}">
              <a16:creationId xmlns:a16="http://schemas.microsoft.com/office/drawing/2014/main" id="{2729AAE3-8BC8-46F9-8642-CAAA7F2681D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1" name="Line 7">
          <a:extLst>
            <a:ext uri="{FF2B5EF4-FFF2-40B4-BE49-F238E27FC236}">
              <a16:creationId xmlns:a16="http://schemas.microsoft.com/office/drawing/2014/main" id="{B6805AE7-AA5F-44F2-BC1E-9F4C6D590FA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2" name="Line 7">
          <a:extLst>
            <a:ext uri="{FF2B5EF4-FFF2-40B4-BE49-F238E27FC236}">
              <a16:creationId xmlns:a16="http://schemas.microsoft.com/office/drawing/2014/main" id="{3C871774-7712-45B0-AC15-54A4DC333B2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3" name="Line 7">
          <a:extLst>
            <a:ext uri="{FF2B5EF4-FFF2-40B4-BE49-F238E27FC236}">
              <a16:creationId xmlns:a16="http://schemas.microsoft.com/office/drawing/2014/main" id="{42401164-BCAA-4695-9FEC-049F7308148F}"/>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4" name="Line 7">
          <a:extLst>
            <a:ext uri="{FF2B5EF4-FFF2-40B4-BE49-F238E27FC236}">
              <a16:creationId xmlns:a16="http://schemas.microsoft.com/office/drawing/2014/main" id="{1239D9D0-905B-48CD-A220-8A3169EBD89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5" name="Line 7">
          <a:extLst>
            <a:ext uri="{FF2B5EF4-FFF2-40B4-BE49-F238E27FC236}">
              <a16:creationId xmlns:a16="http://schemas.microsoft.com/office/drawing/2014/main" id="{A4FD447C-E7CD-4C93-A10C-1A4AD445034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6" name="Line 7">
          <a:extLst>
            <a:ext uri="{FF2B5EF4-FFF2-40B4-BE49-F238E27FC236}">
              <a16:creationId xmlns:a16="http://schemas.microsoft.com/office/drawing/2014/main" id="{85412015-78F9-4C9C-A71B-DCBF43424AC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7" name="Line 7">
          <a:extLst>
            <a:ext uri="{FF2B5EF4-FFF2-40B4-BE49-F238E27FC236}">
              <a16:creationId xmlns:a16="http://schemas.microsoft.com/office/drawing/2014/main" id="{607A794B-59CD-47F1-9B2F-E3EF9351CFB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8" name="Line 7">
          <a:extLst>
            <a:ext uri="{FF2B5EF4-FFF2-40B4-BE49-F238E27FC236}">
              <a16:creationId xmlns:a16="http://schemas.microsoft.com/office/drawing/2014/main" id="{8C5ECB8A-334D-4250-9419-D3C95DF2F4D3}"/>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499" name="Line 7">
          <a:extLst>
            <a:ext uri="{FF2B5EF4-FFF2-40B4-BE49-F238E27FC236}">
              <a16:creationId xmlns:a16="http://schemas.microsoft.com/office/drawing/2014/main" id="{670F472A-4482-493A-ACD0-F6B27039E0D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0" name="Line 7">
          <a:extLst>
            <a:ext uri="{FF2B5EF4-FFF2-40B4-BE49-F238E27FC236}">
              <a16:creationId xmlns:a16="http://schemas.microsoft.com/office/drawing/2014/main" id="{7F0122CA-34F3-4C01-AB86-33189069415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1" name="Line 7">
          <a:extLst>
            <a:ext uri="{FF2B5EF4-FFF2-40B4-BE49-F238E27FC236}">
              <a16:creationId xmlns:a16="http://schemas.microsoft.com/office/drawing/2014/main" id="{326A9AE6-C4F2-465B-AA2F-FA28234381DD}"/>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2" name="Line 7">
          <a:extLst>
            <a:ext uri="{FF2B5EF4-FFF2-40B4-BE49-F238E27FC236}">
              <a16:creationId xmlns:a16="http://schemas.microsoft.com/office/drawing/2014/main" id="{C821A4C8-BB7B-4D64-B6BF-36475AB4B5C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3" name="Line 7">
          <a:extLst>
            <a:ext uri="{FF2B5EF4-FFF2-40B4-BE49-F238E27FC236}">
              <a16:creationId xmlns:a16="http://schemas.microsoft.com/office/drawing/2014/main" id="{64D4E30A-2CB2-48AF-81F5-88162AD9276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4" name="Line 7">
          <a:extLst>
            <a:ext uri="{FF2B5EF4-FFF2-40B4-BE49-F238E27FC236}">
              <a16:creationId xmlns:a16="http://schemas.microsoft.com/office/drawing/2014/main" id="{062FD176-D26A-46A8-8D5E-AF5EA832101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5" name="Line 7">
          <a:extLst>
            <a:ext uri="{FF2B5EF4-FFF2-40B4-BE49-F238E27FC236}">
              <a16:creationId xmlns:a16="http://schemas.microsoft.com/office/drawing/2014/main" id="{1CDF33F4-36EE-406C-89E9-F00BF90B1439}"/>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6" name="Line 7">
          <a:extLst>
            <a:ext uri="{FF2B5EF4-FFF2-40B4-BE49-F238E27FC236}">
              <a16:creationId xmlns:a16="http://schemas.microsoft.com/office/drawing/2014/main" id="{23CB8E7B-82A8-4082-894E-B3D7FE7C83B1}"/>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7" name="Line 7">
          <a:extLst>
            <a:ext uri="{FF2B5EF4-FFF2-40B4-BE49-F238E27FC236}">
              <a16:creationId xmlns:a16="http://schemas.microsoft.com/office/drawing/2014/main" id="{75445814-289E-4322-AEBC-705BC4CDBA0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8" name="Line 7">
          <a:extLst>
            <a:ext uri="{FF2B5EF4-FFF2-40B4-BE49-F238E27FC236}">
              <a16:creationId xmlns:a16="http://schemas.microsoft.com/office/drawing/2014/main" id="{88F1F4AA-2C43-4DF7-B91C-F1599B87AE4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09" name="Line 7">
          <a:extLst>
            <a:ext uri="{FF2B5EF4-FFF2-40B4-BE49-F238E27FC236}">
              <a16:creationId xmlns:a16="http://schemas.microsoft.com/office/drawing/2014/main" id="{8DB1A08E-3773-4378-8E04-EA63A3DF1C0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0" name="Line 7">
          <a:extLst>
            <a:ext uri="{FF2B5EF4-FFF2-40B4-BE49-F238E27FC236}">
              <a16:creationId xmlns:a16="http://schemas.microsoft.com/office/drawing/2014/main" id="{6B0A5D25-9307-477B-BF89-DB996BDDEF4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1" name="Line 7">
          <a:extLst>
            <a:ext uri="{FF2B5EF4-FFF2-40B4-BE49-F238E27FC236}">
              <a16:creationId xmlns:a16="http://schemas.microsoft.com/office/drawing/2014/main" id="{CFEC2262-F32F-4F8D-B3F6-9EDB60D80A10}"/>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2" name="Line 7">
          <a:extLst>
            <a:ext uri="{FF2B5EF4-FFF2-40B4-BE49-F238E27FC236}">
              <a16:creationId xmlns:a16="http://schemas.microsoft.com/office/drawing/2014/main" id="{9BF91263-88A2-408C-B196-6D70196E3075}"/>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3" name="Line 7">
          <a:extLst>
            <a:ext uri="{FF2B5EF4-FFF2-40B4-BE49-F238E27FC236}">
              <a16:creationId xmlns:a16="http://schemas.microsoft.com/office/drawing/2014/main" id="{A9DDCF23-E647-4587-9F73-90AE0BFCA74B}"/>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4" name="Line 7">
          <a:extLst>
            <a:ext uri="{FF2B5EF4-FFF2-40B4-BE49-F238E27FC236}">
              <a16:creationId xmlns:a16="http://schemas.microsoft.com/office/drawing/2014/main" id="{EBCC448F-52BF-4FD1-9DE8-F9F722FEE0B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5" name="Line 7">
          <a:extLst>
            <a:ext uri="{FF2B5EF4-FFF2-40B4-BE49-F238E27FC236}">
              <a16:creationId xmlns:a16="http://schemas.microsoft.com/office/drawing/2014/main" id="{C2E62423-0677-490E-8D84-59012401BC6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6" name="Line 7">
          <a:extLst>
            <a:ext uri="{FF2B5EF4-FFF2-40B4-BE49-F238E27FC236}">
              <a16:creationId xmlns:a16="http://schemas.microsoft.com/office/drawing/2014/main" id="{5FFF82D1-E8F6-4ECB-8AD7-9DD1E2457342}"/>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7" name="Line 7">
          <a:extLst>
            <a:ext uri="{FF2B5EF4-FFF2-40B4-BE49-F238E27FC236}">
              <a16:creationId xmlns:a16="http://schemas.microsoft.com/office/drawing/2014/main" id="{ED11067B-DD6E-4C53-A0B3-0AF86E749B78}"/>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8" name="Line 7">
          <a:extLst>
            <a:ext uri="{FF2B5EF4-FFF2-40B4-BE49-F238E27FC236}">
              <a16:creationId xmlns:a16="http://schemas.microsoft.com/office/drawing/2014/main" id="{98B55E06-9DFC-4398-AAAF-867EF8375D26}"/>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19" name="Line 7">
          <a:extLst>
            <a:ext uri="{FF2B5EF4-FFF2-40B4-BE49-F238E27FC236}">
              <a16:creationId xmlns:a16="http://schemas.microsoft.com/office/drawing/2014/main" id="{F6430F19-F4CC-446C-AA64-77423895464C}"/>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0" name="Line 7">
          <a:extLst>
            <a:ext uri="{FF2B5EF4-FFF2-40B4-BE49-F238E27FC236}">
              <a16:creationId xmlns:a16="http://schemas.microsoft.com/office/drawing/2014/main" id="{01C430E8-4788-4476-978E-8EA5F3DFBCDE}"/>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554</xdr:row>
      <xdr:rowOff>0</xdr:rowOff>
    </xdr:from>
    <xdr:to>
      <xdr:col>51</xdr:col>
      <xdr:colOff>323850</xdr:colOff>
      <xdr:row>554</xdr:row>
      <xdr:rowOff>0</xdr:rowOff>
    </xdr:to>
    <xdr:sp macro="" textlink="">
      <xdr:nvSpPr>
        <xdr:cNvPr id="521" name="Line 7">
          <a:extLst>
            <a:ext uri="{FF2B5EF4-FFF2-40B4-BE49-F238E27FC236}">
              <a16:creationId xmlns:a16="http://schemas.microsoft.com/office/drawing/2014/main" id="{5ABECA94-805D-4502-9E62-1824791AE967}"/>
            </a:ext>
          </a:extLst>
        </xdr:cNvPr>
        <xdr:cNvSpPr>
          <a:spLocks noChangeShapeType="1"/>
        </xdr:cNvSpPr>
      </xdr:nvSpPr>
      <xdr:spPr bwMode="auto">
        <a:xfrm>
          <a:off x="17935575" y="73390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2" name="Line 7">
          <a:extLst>
            <a:ext uri="{FF2B5EF4-FFF2-40B4-BE49-F238E27FC236}">
              <a16:creationId xmlns:a16="http://schemas.microsoft.com/office/drawing/2014/main" id="{A21C2A92-F11C-421B-9298-A493853C1212}"/>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3" name="Line 7">
          <a:extLst>
            <a:ext uri="{FF2B5EF4-FFF2-40B4-BE49-F238E27FC236}">
              <a16:creationId xmlns:a16="http://schemas.microsoft.com/office/drawing/2014/main" id="{F861DF1D-5555-404E-ADD5-54DB83ADBE99}"/>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4" name="Line 7">
          <a:extLst>
            <a:ext uri="{FF2B5EF4-FFF2-40B4-BE49-F238E27FC236}">
              <a16:creationId xmlns:a16="http://schemas.microsoft.com/office/drawing/2014/main" id="{98F60762-7678-41DB-B709-781987A9551F}"/>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323850</xdr:colOff>
      <xdr:row>11</xdr:row>
      <xdr:rowOff>0</xdr:rowOff>
    </xdr:from>
    <xdr:to>
      <xdr:col>51</xdr:col>
      <xdr:colOff>323850</xdr:colOff>
      <xdr:row>11</xdr:row>
      <xdr:rowOff>0</xdr:rowOff>
    </xdr:to>
    <xdr:sp macro="" textlink="">
      <xdr:nvSpPr>
        <xdr:cNvPr id="525" name="Line 7">
          <a:extLst>
            <a:ext uri="{FF2B5EF4-FFF2-40B4-BE49-F238E27FC236}">
              <a16:creationId xmlns:a16="http://schemas.microsoft.com/office/drawing/2014/main" id="{173F0157-9CA2-4B1D-9253-2DAF25931A48}"/>
            </a:ext>
          </a:extLst>
        </xdr:cNvPr>
        <xdr:cNvSpPr>
          <a:spLocks noChangeShapeType="1"/>
        </xdr:cNvSpPr>
      </xdr:nvSpPr>
      <xdr:spPr bwMode="auto">
        <a:xfrm>
          <a:off x="17935575" y="222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6" name="Line 7">
          <a:extLst>
            <a:ext uri="{FF2B5EF4-FFF2-40B4-BE49-F238E27FC236}">
              <a16:creationId xmlns:a16="http://schemas.microsoft.com/office/drawing/2014/main" id="{B1BD4D04-1566-4C4A-A153-2C4F422D8BA9}"/>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7" name="Line 7">
          <a:extLst>
            <a:ext uri="{FF2B5EF4-FFF2-40B4-BE49-F238E27FC236}">
              <a16:creationId xmlns:a16="http://schemas.microsoft.com/office/drawing/2014/main" id="{DCA2E88A-DB81-4CB5-A507-AFD2B4749DD8}"/>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8" name="Line 7">
          <a:extLst>
            <a:ext uri="{FF2B5EF4-FFF2-40B4-BE49-F238E27FC236}">
              <a16:creationId xmlns:a16="http://schemas.microsoft.com/office/drawing/2014/main" id="{FD782A7B-AA70-4DCB-AB5A-8B423B02EAE1}"/>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323850</xdr:colOff>
      <xdr:row>12</xdr:row>
      <xdr:rowOff>0</xdr:rowOff>
    </xdr:from>
    <xdr:to>
      <xdr:col>53</xdr:col>
      <xdr:colOff>323850</xdr:colOff>
      <xdr:row>12</xdr:row>
      <xdr:rowOff>0</xdr:rowOff>
    </xdr:to>
    <xdr:sp macro="" textlink="">
      <xdr:nvSpPr>
        <xdr:cNvPr id="529" name="Line 7">
          <a:extLst>
            <a:ext uri="{FF2B5EF4-FFF2-40B4-BE49-F238E27FC236}">
              <a16:creationId xmlns:a16="http://schemas.microsoft.com/office/drawing/2014/main" id="{BDC01262-C638-4A79-B133-0533B7B97393}"/>
            </a:ext>
          </a:extLst>
        </xdr:cNvPr>
        <xdr:cNvSpPr>
          <a:spLocks noChangeShapeType="1"/>
        </xdr:cNvSpPr>
      </xdr:nvSpPr>
      <xdr:spPr bwMode="auto">
        <a:xfrm>
          <a:off x="32604075" y="2428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54</xdr:col>
      <xdr:colOff>0</xdr:colOff>
      <xdr:row>5</xdr:row>
      <xdr:rowOff>219075</xdr:rowOff>
    </xdr:from>
    <xdr:ext cx="2753109" cy="495369"/>
    <xdr:pic>
      <xdr:nvPicPr>
        <xdr:cNvPr id="530" name="Image 529">
          <a:extLst>
            <a:ext uri="{FF2B5EF4-FFF2-40B4-BE49-F238E27FC236}">
              <a16:creationId xmlns:a16="http://schemas.microsoft.com/office/drawing/2014/main" id="{709D7157-7118-4FF4-9F30-025E63CFAA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547050" y="1219200"/>
          <a:ext cx="2753109" cy="49536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315322</xdr:colOff>
      <xdr:row>127</xdr:row>
      <xdr:rowOff>38693</xdr:rowOff>
    </xdr:to>
    <xdr:pic>
      <xdr:nvPicPr>
        <xdr:cNvPr id="2" name="Image 1">
          <a:extLst>
            <a:ext uri="{FF2B5EF4-FFF2-40B4-BE49-F238E27FC236}">
              <a16:creationId xmlns:a16="http://schemas.microsoft.com/office/drawing/2014/main" id="{B499F719-674A-4DBF-8215-8E4134EB8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22726650"/>
          <a:ext cx="7144747" cy="4239218"/>
        </a:xfrm>
        <a:prstGeom prst="rect">
          <a:avLst/>
        </a:prstGeom>
      </xdr:spPr>
    </xdr:pic>
    <xdr:clientData/>
  </xdr:twoCellAnchor>
  <xdr:twoCellAnchor editAs="oneCell">
    <xdr:from>
      <xdr:col>3</xdr:col>
      <xdr:colOff>0</xdr:colOff>
      <xdr:row>106</xdr:row>
      <xdr:rowOff>0</xdr:rowOff>
    </xdr:from>
    <xdr:to>
      <xdr:col>12</xdr:col>
      <xdr:colOff>39122</xdr:colOff>
      <xdr:row>126</xdr:row>
      <xdr:rowOff>181560</xdr:rowOff>
    </xdr:to>
    <xdr:pic>
      <xdr:nvPicPr>
        <xdr:cNvPr id="3" name="Image 2">
          <a:extLst>
            <a:ext uri="{FF2B5EF4-FFF2-40B4-BE49-F238E27FC236}">
              <a16:creationId xmlns:a16="http://schemas.microsoft.com/office/drawing/2014/main" id="{93705164-ADA0-4CB3-9F9F-A4CC1834F3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3875" y="22726650"/>
          <a:ext cx="7325747" cy="4182060"/>
        </a:xfrm>
        <a:prstGeom prst="rect">
          <a:avLst/>
        </a:prstGeom>
      </xdr:spPr>
    </xdr:pic>
    <xdr:clientData/>
  </xdr:twoCellAnchor>
  <xdr:twoCellAnchor editAs="oneCell">
    <xdr:from>
      <xdr:col>1</xdr:col>
      <xdr:colOff>0</xdr:colOff>
      <xdr:row>132</xdr:row>
      <xdr:rowOff>0</xdr:rowOff>
    </xdr:from>
    <xdr:to>
      <xdr:col>2</xdr:col>
      <xdr:colOff>96217</xdr:colOff>
      <xdr:row>159</xdr:row>
      <xdr:rowOff>29334</xdr:rowOff>
    </xdr:to>
    <xdr:pic>
      <xdr:nvPicPr>
        <xdr:cNvPr id="4" name="Image 3">
          <a:extLst>
            <a:ext uri="{FF2B5EF4-FFF2-40B4-BE49-F238E27FC236}">
              <a16:creationId xmlns:a16="http://schemas.microsoft.com/office/drawing/2014/main" id="{BD9157C6-D953-4644-963A-42B9E98339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5" y="27927300"/>
          <a:ext cx="6925642" cy="5430009"/>
        </a:xfrm>
        <a:prstGeom prst="rect">
          <a:avLst/>
        </a:prstGeom>
      </xdr:spPr>
    </xdr:pic>
    <xdr:clientData/>
  </xdr:twoCellAnchor>
  <xdr:twoCellAnchor editAs="oneCell">
    <xdr:from>
      <xdr:col>1</xdr:col>
      <xdr:colOff>0</xdr:colOff>
      <xdr:row>182</xdr:row>
      <xdr:rowOff>0</xdr:rowOff>
    </xdr:from>
    <xdr:to>
      <xdr:col>1</xdr:col>
      <xdr:colOff>6763421</xdr:colOff>
      <xdr:row>206</xdr:row>
      <xdr:rowOff>123826</xdr:rowOff>
    </xdr:to>
    <xdr:pic>
      <xdr:nvPicPr>
        <xdr:cNvPr id="5" name="Image 4">
          <a:extLst>
            <a:ext uri="{FF2B5EF4-FFF2-40B4-BE49-F238E27FC236}">
              <a16:creationId xmlns:a16="http://schemas.microsoft.com/office/drawing/2014/main" id="{C858A754-DD9A-42D5-B529-11FB9258AB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 y="37928550"/>
          <a:ext cx="6763421" cy="4924426"/>
        </a:xfrm>
        <a:prstGeom prst="rect">
          <a:avLst/>
        </a:prstGeom>
      </xdr:spPr>
    </xdr:pic>
    <xdr:clientData/>
  </xdr:twoCellAnchor>
  <xdr:twoCellAnchor editAs="oneCell">
    <xdr:from>
      <xdr:col>3</xdr:col>
      <xdr:colOff>0</xdr:colOff>
      <xdr:row>182</xdr:row>
      <xdr:rowOff>0</xdr:rowOff>
    </xdr:from>
    <xdr:to>
      <xdr:col>11</xdr:col>
      <xdr:colOff>19957</xdr:colOff>
      <xdr:row>207</xdr:row>
      <xdr:rowOff>10224</xdr:rowOff>
    </xdr:to>
    <xdr:pic>
      <xdr:nvPicPr>
        <xdr:cNvPr id="6" name="Image 5">
          <a:extLst>
            <a:ext uri="{FF2B5EF4-FFF2-40B4-BE49-F238E27FC236}">
              <a16:creationId xmlns:a16="http://schemas.microsoft.com/office/drawing/2014/main" id="{3131190D-DCA1-4836-A691-5DA703067C5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143875" y="37928550"/>
          <a:ext cx="6496957" cy="5010849"/>
        </a:xfrm>
        <a:prstGeom prst="rect">
          <a:avLst/>
        </a:prstGeom>
      </xdr:spPr>
    </xdr:pic>
    <xdr:clientData/>
  </xdr:twoCellAnchor>
  <xdr:twoCellAnchor editAs="oneCell">
    <xdr:from>
      <xdr:col>1</xdr:col>
      <xdr:colOff>0</xdr:colOff>
      <xdr:row>212</xdr:row>
      <xdr:rowOff>0</xdr:rowOff>
    </xdr:from>
    <xdr:to>
      <xdr:col>2</xdr:col>
      <xdr:colOff>410585</xdr:colOff>
      <xdr:row>226</xdr:row>
      <xdr:rowOff>48023</xdr:rowOff>
    </xdr:to>
    <xdr:pic>
      <xdr:nvPicPr>
        <xdr:cNvPr id="7" name="Image 6">
          <a:extLst>
            <a:ext uri="{FF2B5EF4-FFF2-40B4-BE49-F238E27FC236}">
              <a16:creationId xmlns:a16="http://schemas.microsoft.com/office/drawing/2014/main" id="{75143579-581F-4010-A23B-E4DE42A6F6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4825" y="43929300"/>
          <a:ext cx="7240010" cy="2848373"/>
        </a:xfrm>
        <a:prstGeom prst="rect">
          <a:avLst/>
        </a:prstGeom>
      </xdr:spPr>
    </xdr:pic>
    <xdr:clientData/>
  </xdr:twoCellAnchor>
  <xdr:twoCellAnchor editAs="oneCell">
    <xdr:from>
      <xdr:col>1</xdr:col>
      <xdr:colOff>0</xdr:colOff>
      <xdr:row>227</xdr:row>
      <xdr:rowOff>0</xdr:rowOff>
    </xdr:from>
    <xdr:to>
      <xdr:col>2</xdr:col>
      <xdr:colOff>266700</xdr:colOff>
      <xdr:row>275</xdr:row>
      <xdr:rowOff>41902</xdr:rowOff>
    </xdr:to>
    <xdr:pic>
      <xdr:nvPicPr>
        <xdr:cNvPr id="8" name="Image 7">
          <a:extLst>
            <a:ext uri="{FF2B5EF4-FFF2-40B4-BE49-F238E27FC236}">
              <a16:creationId xmlns:a16="http://schemas.microsoft.com/office/drawing/2014/main" id="{D7EF47B4-E6E4-4296-A7C3-BBA8578527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5" y="46929675"/>
          <a:ext cx="7096125" cy="9643102"/>
        </a:xfrm>
        <a:prstGeom prst="rect">
          <a:avLst/>
        </a:prstGeom>
      </xdr:spPr>
    </xdr:pic>
    <xdr:clientData/>
  </xdr:twoCellAnchor>
  <xdr:twoCellAnchor editAs="oneCell">
    <xdr:from>
      <xdr:col>1</xdr:col>
      <xdr:colOff>0</xdr:colOff>
      <xdr:row>50</xdr:row>
      <xdr:rowOff>131885</xdr:rowOff>
    </xdr:from>
    <xdr:to>
      <xdr:col>12</xdr:col>
      <xdr:colOff>520066</xdr:colOff>
      <xdr:row>99</xdr:row>
      <xdr:rowOff>161192</xdr:rowOff>
    </xdr:to>
    <xdr:pic>
      <xdr:nvPicPr>
        <xdr:cNvPr id="9" name="Image 8">
          <a:extLst>
            <a:ext uri="{FF2B5EF4-FFF2-40B4-BE49-F238E27FC236}">
              <a16:creationId xmlns:a16="http://schemas.microsoft.com/office/drawing/2014/main" id="{FE6B74E4-ABA8-4D83-9D89-82869C8967F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4825" y="11619035"/>
          <a:ext cx="15445741" cy="9830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40</xdr:col>
      <xdr:colOff>419100</xdr:colOff>
      <xdr:row>33</xdr:row>
      <xdr:rowOff>9525</xdr:rowOff>
    </xdr:from>
    <xdr:to>
      <xdr:col>44</xdr:col>
      <xdr:colOff>495300</xdr:colOff>
      <xdr:row>42</xdr:row>
      <xdr:rowOff>38100</xdr:rowOff>
    </xdr:to>
    <xdr:pic>
      <xdr:nvPicPr>
        <xdr:cNvPr id="2" name="Image 1">
          <a:extLst>
            <a:ext uri="{FF2B5EF4-FFF2-40B4-BE49-F238E27FC236}">
              <a16:creationId xmlns:a16="http://schemas.microsoft.com/office/drawing/2014/main" id="{10C0C4CE-AC96-4DDB-A0D0-DC175BC9F77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6175" y="4324350"/>
          <a:ext cx="4543425" cy="942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0</xdr:colOff>
      <xdr:row>34</xdr:row>
      <xdr:rowOff>0</xdr:rowOff>
    </xdr:from>
    <xdr:to>
      <xdr:col>44</xdr:col>
      <xdr:colOff>561975</xdr:colOff>
      <xdr:row>42</xdr:row>
      <xdr:rowOff>85725</xdr:rowOff>
    </xdr:to>
    <xdr:pic>
      <xdr:nvPicPr>
        <xdr:cNvPr id="2" name="Image 1">
          <a:extLst>
            <a:ext uri="{FF2B5EF4-FFF2-40B4-BE49-F238E27FC236}">
              <a16:creationId xmlns:a16="http://schemas.microsoft.com/office/drawing/2014/main" id="{966FDDD1-9408-4851-AB55-3B80E27048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63875" y="4381500"/>
          <a:ext cx="4543425" cy="942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323850</xdr:colOff>
      <xdr:row>13</xdr:row>
      <xdr:rowOff>0</xdr:rowOff>
    </xdr:from>
    <xdr:to>
      <xdr:col>21</xdr:col>
      <xdr:colOff>323850</xdr:colOff>
      <xdr:row>13</xdr:row>
      <xdr:rowOff>0</xdr:rowOff>
    </xdr:to>
    <xdr:sp macro="" textlink="">
      <xdr:nvSpPr>
        <xdr:cNvPr id="2" name="Line 1">
          <a:extLst>
            <a:ext uri="{FF2B5EF4-FFF2-40B4-BE49-F238E27FC236}">
              <a16:creationId xmlns:a16="http://schemas.microsoft.com/office/drawing/2014/main" id="{F69B5C6A-73B5-48BE-B8AD-603284D1FA97}"/>
            </a:ext>
          </a:extLst>
        </xdr:cNvPr>
        <xdr:cNvSpPr>
          <a:spLocks noChangeShapeType="1"/>
        </xdr:cNvSpPr>
      </xdr:nvSpPr>
      <xdr:spPr bwMode="auto">
        <a:xfrm>
          <a:off x="729615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3" name="Line 2">
          <a:extLst>
            <a:ext uri="{FF2B5EF4-FFF2-40B4-BE49-F238E27FC236}">
              <a16:creationId xmlns:a16="http://schemas.microsoft.com/office/drawing/2014/main" id="{E9C1F0EE-54F9-4A7B-A665-17FD55315E93}"/>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4" name="Line 3">
          <a:extLst>
            <a:ext uri="{FF2B5EF4-FFF2-40B4-BE49-F238E27FC236}">
              <a16:creationId xmlns:a16="http://schemas.microsoft.com/office/drawing/2014/main" id="{C65C1CFF-2F67-480A-B22A-D6ABC7394A5A}"/>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5" name="Line 4">
          <a:extLst>
            <a:ext uri="{FF2B5EF4-FFF2-40B4-BE49-F238E27FC236}">
              <a16:creationId xmlns:a16="http://schemas.microsoft.com/office/drawing/2014/main" id="{B84DC7B2-6824-4306-A704-1ADD7CC1F617}"/>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13</xdr:row>
      <xdr:rowOff>0</xdr:rowOff>
    </xdr:from>
    <xdr:to>
      <xdr:col>37</xdr:col>
      <xdr:colOff>0</xdr:colOff>
      <xdr:row>13</xdr:row>
      <xdr:rowOff>0</xdr:rowOff>
    </xdr:to>
    <xdr:sp macro="" textlink="">
      <xdr:nvSpPr>
        <xdr:cNvPr id="6" name="Line 5">
          <a:extLst>
            <a:ext uri="{FF2B5EF4-FFF2-40B4-BE49-F238E27FC236}">
              <a16:creationId xmlns:a16="http://schemas.microsoft.com/office/drawing/2014/main" id="{8D903B03-22FF-4EAB-9FEF-3CD14C21EFDB}"/>
            </a:ext>
          </a:extLst>
        </xdr:cNvPr>
        <xdr:cNvSpPr>
          <a:spLocks noChangeShapeType="1"/>
        </xdr:cNvSpPr>
      </xdr:nvSpPr>
      <xdr:spPr bwMode="auto">
        <a:xfrm>
          <a:off x="133350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0</xdr:colOff>
      <xdr:row>13</xdr:row>
      <xdr:rowOff>0</xdr:rowOff>
    </xdr:from>
    <xdr:to>
      <xdr:col>53</xdr:col>
      <xdr:colOff>0</xdr:colOff>
      <xdr:row>13</xdr:row>
      <xdr:rowOff>0</xdr:rowOff>
    </xdr:to>
    <xdr:sp macro="" textlink="">
      <xdr:nvSpPr>
        <xdr:cNvPr id="7" name="Line 6">
          <a:extLst>
            <a:ext uri="{FF2B5EF4-FFF2-40B4-BE49-F238E27FC236}">
              <a16:creationId xmlns:a16="http://schemas.microsoft.com/office/drawing/2014/main" id="{3DD9C3D5-7F0E-42FF-A24E-B14960303D03}"/>
            </a:ext>
          </a:extLst>
        </xdr:cNvPr>
        <xdr:cNvSpPr>
          <a:spLocks noChangeShapeType="1"/>
        </xdr:cNvSpPr>
      </xdr:nvSpPr>
      <xdr:spPr bwMode="auto">
        <a:xfrm>
          <a:off x="19697700" y="203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15</xdr:row>
      <xdr:rowOff>0</xdr:rowOff>
    </xdr:from>
    <xdr:to>
      <xdr:col>29</xdr:col>
      <xdr:colOff>323850</xdr:colOff>
      <xdr:row>15</xdr:row>
      <xdr:rowOff>0</xdr:rowOff>
    </xdr:to>
    <xdr:sp macro="" textlink="">
      <xdr:nvSpPr>
        <xdr:cNvPr id="8" name="Line 7">
          <a:extLst>
            <a:ext uri="{FF2B5EF4-FFF2-40B4-BE49-F238E27FC236}">
              <a16:creationId xmlns:a16="http://schemas.microsoft.com/office/drawing/2014/main" id="{7F3A2AAE-3089-40EC-BED9-0C8B882FBDE4}"/>
            </a:ext>
          </a:extLst>
        </xdr:cNvPr>
        <xdr:cNvSpPr>
          <a:spLocks noChangeShapeType="1"/>
        </xdr:cNvSpPr>
      </xdr:nvSpPr>
      <xdr:spPr bwMode="auto">
        <a:xfrm>
          <a:off x="1047750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15</xdr:row>
      <xdr:rowOff>0</xdr:rowOff>
    </xdr:from>
    <xdr:to>
      <xdr:col>9</xdr:col>
      <xdr:colOff>323850</xdr:colOff>
      <xdr:row>15</xdr:row>
      <xdr:rowOff>0</xdr:rowOff>
    </xdr:to>
    <xdr:sp macro="" textlink="">
      <xdr:nvSpPr>
        <xdr:cNvPr id="9" name="Line 7">
          <a:extLst>
            <a:ext uri="{FF2B5EF4-FFF2-40B4-BE49-F238E27FC236}">
              <a16:creationId xmlns:a16="http://schemas.microsoft.com/office/drawing/2014/main" id="{81C1EFEF-40D9-45EA-AFBB-97C6A0F337EB}"/>
            </a:ext>
          </a:extLst>
        </xdr:cNvPr>
        <xdr:cNvSpPr>
          <a:spLocks noChangeShapeType="1"/>
        </xdr:cNvSpPr>
      </xdr:nvSpPr>
      <xdr:spPr bwMode="auto">
        <a:xfrm>
          <a:off x="2524125"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0" name="Line 7">
          <a:extLst>
            <a:ext uri="{FF2B5EF4-FFF2-40B4-BE49-F238E27FC236}">
              <a16:creationId xmlns:a16="http://schemas.microsoft.com/office/drawing/2014/main" id="{DB39DA8F-AEAD-44D8-AA20-24EE11B0BA4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1" name="Line 7">
          <a:extLst>
            <a:ext uri="{FF2B5EF4-FFF2-40B4-BE49-F238E27FC236}">
              <a16:creationId xmlns:a16="http://schemas.microsoft.com/office/drawing/2014/main" id="{A9B4F00D-2DFD-454A-AD38-A029A9CA8DE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2" name="Line 7">
          <a:extLst>
            <a:ext uri="{FF2B5EF4-FFF2-40B4-BE49-F238E27FC236}">
              <a16:creationId xmlns:a16="http://schemas.microsoft.com/office/drawing/2014/main" id="{8129E483-09AC-488E-AE21-D17DACB8B9D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3" name="Line 7">
          <a:extLst>
            <a:ext uri="{FF2B5EF4-FFF2-40B4-BE49-F238E27FC236}">
              <a16:creationId xmlns:a16="http://schemas.microsoft.com/office/drawing/2014/main" id="{C3C0D26A-0209-48F1-849C-4EA4DF9E16C2}"/>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4" name="Line 7">
          <a:extLst>
            <a:ext uri="{FF2B5EF4-FFF2-40B4-BE49-F238E27FC236}">
              <a16:creationId xmlns:a16="http://schemas.microsoft.com/office/drawing/2014/main" id="{0D379FB3-4104-4576-A0BD-0D859EA033F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5" name="Line 7">
          <a:extLst>
            <a:ext uri="{FF2B5EF4-FFF2-40B4-BE49-F238E27FC236}">
              <a16:creationId xmlns:a16="http://schemas.microsoft.com/office/drawing/2014/main" id="{41533D01-6AC9-49EE-81ED-A4454F4571AC}"/>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6" name="Line 7">
          <a:extLst>
            <a:ext uri="{FF2B5EF4-FFF2-40B4-BE49-F238E27FC236}">
              <a16:creationId xmlns:a16="http://schemas.microsoft.com/office/drawing/2014/main" id="{CFFFFB7E-850E-4C1E-8410-BA0E1FD957B1}"/>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7" name="Line 7">
          <a:extLst>
            <a:ext uri="{FF2B5EF4-FFF2-40B4-BE49-F238E27FC236}">
              <a16:creationId xmlns:a16="http://schemas.microsoft.com/office/drawing/2014/main" id="{DE754C6B-211D-48F1-B0C9-E796A0EC6E68}"/>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8" name="Line 7">
          <a:extLst>
            <a:ext uri="{FF2B5EF4-FFF2-40B4-BE49-F238E27FC236}">
              <a16:creationId xmlns:a16="http://schemas.microsoft.com/office/drawing/2014/main" id="{A8E86264-22B4-42E7-AFD0-E5F0524D9CD0}"/>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19" name="Line 7">
          <a:extLst>
            <a:ext uri="{FF2B5EF4-FFF2-40B4-BE49-F238E27FC236}">
              <a16:creationId xmlns:a16="http://schemas.microsoft.com/office/drawing/2014/main" id="{5EE4BFEE-FB71-40BC-B7EB-FED886BC6C8D}"/>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0" name="Line 7">
          <a:extLst>
            <a:ext uri="{FF2B5EF4-FFF2-40B4-BE49-F238E27FC236}">
              <a16:creationId xmlns:a16="http://schemas.microsoft.com/office/drawing/2014/main" id="{CA460D32-8609-4D5C-855F-6C4096D25315}"/>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1" name="Line 7">
          <a:extLst>
            <a:ext uri="{FF2B5EF4-FFF2-40B4-BE49-F238E27FC236}">
              <a16:creationId xmlns:a16="http://schemas.microsoft.com/office/drawing/2014/main" id="{F7055793-D158-414D-B800-C0919A62E679}"/>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2" name="Line 7">
          <a:extLst>
            <a:ext uri="{FF2B5EF4-FFF2-40B4-BE49-F238E27FC236}">
              <a16:creationId xmlns:a16="http://schemas.microsoft.com/office/drawing/2014/main" id="{C5E4D111-310C-4573-A610-48ED0E39301E}"/>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3" name="Line 7">
          <a:extLst>
            <a:ext uri="{FF2B5EF4-FFF2-40B4-BE49-F238E27FC236}">
              <a16:creationId xmlns:a16="http://schemas.microsoft.com/office/drawing/2014/main" id="{F040D19D-E63B-4503-85E2-717EFA301EB4}"/>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4" name="Line 7">
          <a:extLst>
            <a:ext uri="{FF2B5EF4-FFF2-40B4-BE49-F238E27FC236}">
              <a16:creationId xmlns:a16="http://schemas.microsoft.com/office/drawing/2014/main" id="{323F89DB-67D1-4FD1-909D-CF05AD502BAC}"/>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5" name="Line 7">
          <a:extLst>
            <a:ext uri="{FF2B5EF4-FFF2-40B4-BE49-F238E27FC236}">
              <a16:creationId xmlns:a16="http://schemas.microsoft.com/office/drawing/2014/main" id="{4FE2DD59-79F5-4ECD-BE4E-233BB5F6B3A3}"/>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6" name="Line 7">
          <a:extLst>
            <a:ext uri="{FF2B5EF4-FFF2-40B4-BE49-F238E27FC236}">
              <a16:creationId xmlns:a16="http://schemas.microsoft.com/office/drawing/2014/main" id="{2948305C-FF18-47F5-87F6-F5DE9ABFADEF}"/>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27</xdr:row>
      <xdr:rowOff>0</xdr:rowOff>
    </xdr:from>
    <xdr:to>
      <xdr:col>5</xdr:col>
      <xdr:colOff>323850</xdr:colOff>
      <xdr:row>27</xdr:row>
      <xdr:rowOff>0</xdr:rowOff>
    </xdr:to>
    <xdr:sp macro="" textlink="">
      <xdr:nvSpPr>
        <xdr:cNvPr id="27" name="Line 7">
          <a:extLst>
            <a:ext uri="{FF2B5EF4-FFF2-40B4-BE49-F238E27FC236}">
              <a16:creationId xmlns:a16="http://schemas.microsoft.com/office/drawing/2014/main" id="{F5A13AD9-0C32-4D52-8858-990AA847EFD7}"/>
            </a:ext>
          </a:extLst>
        </xdr:cNvPr>
        <xdr:cNvSpPr>
          <a:spLocks noChangeShapeType="1"/>
        </xdr:cNvSpPr>
      </xdr:nvSpPr>
      <xdr:spPr bwMode="auto">
        <a:xfrm>
          <a:off x="933450"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28" name="Line 7">
          <a:extLst>
            <a:ext uri="{FF2B5EF4-FFF2-40B4-BE49-F238E27FC236}">
              <a16:creationId xmlns:a16="http://schemas.microsoft.com/office/drawing/2014/main" id="{85B6FB4F-3B94-4A08-AD11-05306FDCBEA7}"/>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29" name="Line 7">
          <a:extLst>
            <a:ext uri="{FF2B5EF4-FFF2-40B4-BE49-F238E27FC236}">
              <a16:creationId xmlns:a16="http://schemas.microsoft.com/office/drawing/2014/main" id="{9C7C4F98-0FB8-487F-A675-BEA654FA7100}"/>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xdr:row>
      <xdr:rowOff>0</xdr:rowOff>
    </xdr:from>
    <xdr:to>
      <xdr:col>5</xdr:col>
      <xdr:colOff>323850</xdr:colOff>
      <xdr:row>31</xdr:row>
      <xdr:rowOff>0</xdr:rowOff>
    </xdr:to>
    <xdr:sp macro="" textlink="">
      <xdr:nvSpPr>
        <xdr:cNvPr id="30" name="Line 7">
          <a:extLst>
            <a:ext uri="{FF2B5EF4-FFF2-40B4-BE49-F238E27FC236}">
              <a16:creationId xmlns:a16="http://schemas.microsoft.com/office/drawing/2014/main" id="{6EA2BF78-E8D3-4147-A2DF-6CD58D4A9E79}"/>
            </a:ext>
          </a:extLst>
        </xdr:cNvPr>
        <xdr:cNvSpPr>
          <a:spLocks noChangeShapeType="1"/>
        </xdr:cNvSpPr>
      </xdr:nvSpPr>
      <xdr:spPr bwMode="auto">
        <a:xfrm>
          <a:off x="933450"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1" name="Line 7">
          <a:extLst>
            <a:ext uri="{FF2B5EF4-FFF2-40B4-BE49-F238E27FC236}">
              <a16:creationId xmlns:a16="http://schemas.microsoft.com/office/drawing/2014/main" id="{974475B6-DC3B-40DF-A272-B12286DD80A2}"/>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2" name="Line 7">
          <a:extLst>
            <a:ext uri="{FF2B5EF4-FFF2-40B4-BE49-F238E27FC236}">
              <a16:creationId xmlns:a16="http://schemas.microsoft.com/office/drawing/2014/main" id="{E354B41F-31D8-4A66-A9B0-74A63F16889B}"/>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23</xdr:row>
      <xdr:rowOff>0</xdr:rowOff>
    </xdr:from>
    <xdr:to>
      <xdr:col>9</xdr:col>
      <xdr:colOff>323850</xdr:colOff>
      <xdr:row>23</xdr:row>
      <xdr:rowOff>0</xdr:rowOff>
    </xdr:to>
    <xdr:sp macro="" textlink="">
      <xdr:nvSpPr>
        <xdr:cNvPr id="33" name="Line 7">
          <a:extLst>
            <a:ext uri="{FF2B5EF4-FFF2-40B4-BE49-F238E27FC236}">
              <a16:creationId xmlns:a16="http://schemas.microsoft.com/office/drawing/2014/main" id="{E846A206-7F2B-429B-9203-BE19679ECA88}"/>
            </a:ext>
          </a:extLst>
        </xdr:cNvPr>
        <xdr:cNvSpPr>
          <a:spLocks noChangeShapeType="1"/>
        </xdr:cNvSpPr>
      </xdr:nvSpPr>
      <xdr:spPr bwMode="auto">
        <a:xfrm>
          <a:off x="2524125" y="2943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4" name="Line 7">
          <a:extLst>
            <a:ext uri="{FF2B5EF4-FFF2-40B4-BE49-F238E27FC236}">
              <a16:creationId xmlns:a16="http://schemas.microsoft.com/office/drawing/2014/main" id="{14B71273-C6DF-4650-804D-8ECC50949B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5" name="Line 7">
          <a:extLst>
            <a:ext uri="{FF2B5EF4-FFF2-40B4-BE49-F238E27FC236}">
              <a16:creationId xmlns:a16="http://schemas.microsoft.com/office/drawing/2014/main" id="{360D3D32-0C99-4861-9207-87A29EBD705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6" name="Line 7">
          <a:extLst>
            <a:ext uri="{FF2B5EF4-FFF2-40B4-BE49-F238E27FC236}">
              <a16:creationId xmlns:a16="http://schemas.microsoft.com/office/drawing/2014/main" id="{8CD11553-5A82-4B50-BEC7-9C0C9EF7D69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7" name="Line 7">
          <a:extLst>
            <a:ext uri="{FF2B5EF4-FFF2-40B4-BE49-F238E27FC236}">
              <a16:creationId xmlns:a16="http://schemas.microsoft.com/office/drawing/2014/main" id="{B8DFD9DB-7B83-4B6B-BE5D-525CA536EA2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8" name="Line 7">
          <a:extLst>
            <a:ext uri="{FF2B5EF4-FFF2-40B4-BE49-F238E27FC236}">
              <a16:creationId xmlns:a16="http://schemas.microsoft.com/office/drawing/2014/main" id="{02BB56C7-F702-43EB-8B96-2FE048C8647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39" name="Line 7">
          <a:extLst>
            <a:ext uri="{FF2B5EF4-FFF2-40B4-BE49-F238E27FC236}">
              <a16:creationId xmlns:a16="http://schemas.microsoft.com/office/drawing/2014/main" id="{A031990C-0348-4C27-ACD7-3A47CC1AF24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0" name="Line 7">
          <a:extLst>
            <a:ext uri="{FF2B5EF4-FFF2-40B4-BE49-F238E27FC236}">
              <a16:creationId xmlns:a16="http://schemas.microsoft.com/office/drawing/2014/main" id="{23BFB8F7-5B23-4BE8-8CBE-51B78DEC0E9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1" name="Line 7">
          <a:extLst>
            <a:ext uri="{FF2B5EF4-FFF2-40B4-BE49-F238E27FC236}">
              <a16:creationId xmlns:a16="http://schemas.microsoft.com/office/drawing/2014/main" id="{AED06388-D2EC-4FBA-9E83-6F85E1D8284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2" name="Line 7">
          <a:extLst>
            <a:ext uri="{FF2B5EF4-FFF2-40B4-BE49-F238E27FC236}">
              <a16:creationId xmlns:a16="http://schemas.microsoft.com/office/drawing/2014/main" id="{2C649AAF-D699-407A-BD8C-3BC254BFCC2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3" name="Line 7">
          <a:extLst>
            <a:ext uri="{FF2B5EF4-FFF2-40B4-BE49-F238E27FC236}">
              <a16:creationId xmlns:a16="http://schemas.microsoft.com/office/drawing/2014/main" id="{618A77E0-840C-4117-905D-0B5D369020A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4" name="Line 7">
          <a:extLst>
            <a:ext uri="{FF2B5EF4-FFF2-40B4-BE49-F238E27FC236}">
              <a16:creationId xmlns:a16="http://schemas.microsoft.com/office/drawing/2014/main" id="{7FDE3580-2CC4-48A6-9813-0D574687238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5" name="Line 7">
          <a:extLst>
            <a:ext uri="{FF2B5EF4-FFF2-40B4-BE49-F238E27FC236}">
              <a16:creationId xmlns:a16="http://schemas.microsoft.com/office/drawing/2014/main" id="{A6AB56FD-133E-4A91-BEB5-8F532D72C70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6" name="Line 7">
          <a:extLst>
            <a:ext uri="{FF2B5EF4-FFF2-40B4-BE49-F238E27FC236}">
              <a16:creationId xmlns:a16="http://schemas.microsoft.com/office/drawing/2014/main" id="{9DAC0A7C-D315-4EF6-A514-C7742DE4F45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7" name="Line 7">
          <a:extLst>
            <a:ext uri="{FF2B5EF4-FFF2-40B4-BE49-F238E27FC236}">
              <a16:creationId xmlns:a16="http://schemas.microsoft.com/office/drawing/2014/main" id="{63ACF297-F0CE-4AC0-A58F-9AAA78704FE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8" name="Line 7">
          <a:extLst>
            <a:ext uri="{FF2B5EF4-FFF2-40B4-BE49-F238E27FC236}">
              <a16:creationId xmlns:a16="http://schemas.microsoft.com/office/drawing/2014/main" id="{268B5B64-62F4-4656-AD09-1363B50F42A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49" name="Line 7">
          <a:extLst>
            <a:ext uri="{FF2B5EF4-FFF2-40B4-BE49-F238E27FC236}">
              <a16:creationId xmlns:a16="http://schemas.microsoft.com/office/drawing/2014/main" id="{25F24557-1C58-462D-A6A6-6ACE3495B71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0" name="Line 7">
          <a:extLst>
            <a:ext uri="{FF2B5EF4-FFF2-40B4-BE49-F238E27FC236}">
              <a16:creationId xmlns:a16="http://schemas.microsoft.com/office/drawing/2014/main" id="{95192FDB-A4A8-436A-B225-9BD213530D1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1" name="Line 7">
          <a:extLst>
            <a:ext uri="{FF2B5EF4-FFF2-40B4-BE49-F238E27FC236}">
              <a16:creationId xmlns:a16="http://schemas.microsoft.com/office/drawing/2014/main" id="{27370E6C-C614-4E3A-94E4-57DB23C7922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2" name="Line 7">
          <a:extLst>
            <a:ext uri="{FF2B5EF4-FFF2-40B4-BE49-F238E27FC236}">
              <a16:creationId xmlns:a16="http://schemas.microsoft.com/office/drawing/2014/main" id="{17EB5258-283D-4116-B82D-BEF4A9EC245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3" name="Line 7">
          <a:extLst>
            <a:ext uri="{FF2B5EF4-FFF2-40B4-BE49-F238E27FC236}">
              <a16:creationId xmlns:a16="http://schemas.microsoft.com/office/drawing/2014/main" id="{7D8B8737-406D-4673-ADA0-FE4D4B2628B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4" name="Line 7">
          <a:extLst>
            <a:ext uri="{FF2B5EF4-FFF2-40B4-BE49-F238E27FC236}">
              <a16:creationId xmlns:a16="http://schemas.microsoft.com/office/drawing/2014/main" id="{15A5C305-969E-4165-A3A4-E35017732F1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5" name="Line 7">
          <a:extLst>
            <a:ext uri="{FF2B5EF4-FFF2-40B4-BE49-F238E27FC236}">
              <a16:creationId xmlns:a16="http://schemas.microsoft.com/office/drawing/2014/main" id="{E507E17D-F673-4E60-ABD2-4B52B340E9B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6" name="Line 7">
          <a:extLst>
            <a:ext uri="{FF2B5EF4-FFF2-40B4-BE49-F238E27FC236}">
              <a16:creationId xmlns:a16="http://schemas.microsoft.com/office/drawing/2014/main" id="{5EE4C540-A4FA-426E-AA4D-92B23297D65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7" name="Line 7">
          <a:extLst>
            <a:ext uri="{FF2B5EF4-FFF2-40B4-BE49-F238E27FC236}">
              <a16:creationId xmlns:a16="http://schemas.microsoft.com/office/drawing/2014/main" id="{DA08E10C-F27C-4BF7-9F9C-A7A268B8527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8" name="Line 7">
          <a:extLst>
            <a:ext uri="{FF2B5EF4-FFF2-40B4-BE49-F238E27FC236}">
              <a16:creationId xmlns:a16="http://schemas.microsoft.com/office/drawing/2014/main" id="{6DFFE703-3476-47E2-9B98-4C8EE13AA7E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59" name="Line 7">
          <a:extLst>
            <a:ext uri="{FF2B5EF4-FFF2-40B4-BE49-F238E27FC236}">
              <a16:creationId xmlns:a16="http://schemas.microsoft.com/office/drawing/2014/main" id="{08CE99DB-B977-49C3-AF0B-E285E167E3C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0" name="Line 7">
          <a:extLst>
            <a:ext uri="{FF2B5EF4-FFF2-40B4-BE49-F238E27FC236}">
              <a16:creationId xmlns:a16="http://schemas.microsoft.com/office/drawing/2014/main" id="{976056D9-A10E-44C7-8FC9-2491361077C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1" name="Line 7">
          <a:extLst>
            <a:ext uri="{FF2B5EF4-FFF2-40B4-BE49-F238E27FC236}">
              <a16:creationId xmlns:a16="http://schemas.microsoft.com/office/drawing/2014/main" id="{DF661983-39C2-4A39-AA8E-694ADB9D55B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2" name="Line 7">
          <a:extLst>
            <a:ext uri="{FF2B5EF4-FFF2-40B4-BE49-F238E27FC236}">
              <a16:creationId xmlns:a16="http://schemas.microsoft.com/office/drawing/2014/main" id="{23D9B485-307E-4D63-9F2B-D38856E1995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3" name="Line 7">
          <a:extLst>
            <a:ext uri="{FF2B5EF4-FFF2-40B4-BE49-F238E27FC236}">
              <a16:creationId xmlns:a16="http://schemas.microsoft.com/office/drawing/2014/main" id="{1338F748-FA2A-4549-840C-ACEA6EE1B7F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4" name="Line 7">
          <a:extLst>
            <a:ext uri="{FF2B5EF4-FFF2-40B4-BE49-F238E27FC236}">
              <a16:creationId xmlns:a16="http://schemas.microsoft.com/office/drawing/2014/main" id="{2F303A37-BDAD-4F26-82E9-289BE69C50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5" name="Line 7">
          <a:extLst>
            <a:ext uri="{FF2B5EF4-FFF2-40B4-BE49-F238E27FC236}">
              <a16:creationId xmlns:a16="http://schemas.microsoft.com/office/drawing/2014/main" id="{DC01216E-EB22-4416-A730-F804820D7C8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6" name="Line 7">
          <a:extLst>
            <a:ext uri="{FF2B5EF4-FFF2-40B4-BE49-F238E27FC236}">
              <a16:creationId xmlns:a16="http://schemas.microsoft.com/office/drawing/2014/main" id="{DA50D3EE-16AA-4A1C-9065-D92B9424949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7" name="Line 7">
          <a:extLst>
            <a:ext uri="{FF2B5EF4-FFF2-40B4-BE49-F238E27FC236}">
              <a16:creationId xmlns:a16="http://schemas.microsoft.com/office/drawing/2014/main" id="{CFC97D53-C618-4490-8F6D-015AF8C3142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8" name="Line 7">
          <a:extLst>
            <a:ext uri="{FF2B5EF4-FFF2-40B4-BE49-F238E27FC236}">
              <a16:creationId xmlns:a16="http://schemas.microsoft.com/office/drawing/2014/main" id="{E48986E4-C46E-4447-8598-C4AA899ABB7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69" name="Line 7">
          <a:extLst>
            <a:ext uri="{FF2B5EF4-FFF2-40B4-BE49-F238E27FC236}">
              <a16:creationId xmlns:a16="http://schemas.microsoft.com/office/drawing/2014/main" id="{AD1D32CF-D009-4BE6-B8AB-0F360D1AE0D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0" name="Line 7">
          <a:extLst>
            <a:ext uri="{FF2B5EF4-FFF2-40B4-BE49-F238E27FC236}">
              <a16:creationId xmlns:a16="http://schemas.microsoft.com/office/drawing/2014/main" id="{FB2EF83A-E870-48E2-BE0E-CA1BA76C844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1" name="Line 7">
          <a:extLst>
            <a:ext uri="{FF2B5EF4-FFF2-40B4-BE49-F238E27FC236}">
              <a16:creationId xmlns:a16="http://schemas.microsoft.com/office/drawing/2014/main" id="{92F1AA6B-8EAE-4914-98DC-43D5EC3AABA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2" name="Line 7">
          <a:extLst>
            <a:ext uri="{FF2B5EF4-FFF2-40B4-BE49-F238E27FC236}">
              <a16:creationId xmlns:a16="http://schemas.microsoft.com/office/drawing/2014/main" id="{F291D7BF-66B0-4AA3-9EDE-200F8C2B1C3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3" name="Line 7">
          <a:extLst>
            <a:ext uri="{FF2B5EF4-FFF2-40B4-BE49-F238E27FC236}">
              <a16:creationId xmlns:a16="http://schemas.microsoft.com/office/drawing/2014/main" id="{5A71C5EF-A087-4674-8E54-2BB4CE9F2AF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4" name="Line 7">
          <a:extLst>
            <a:ext uri="{FF2B5EF4-FFF2-40B4-BE49-F238E27FC236}">
              <a16:creationId xmlns:a16="http://schemas.microsoft.com/office/drawing/2014/main" id="{80FB40C1-99DA-49D0-8C88-44720E965E1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5" name="Line 7">
          <a:extLst>
            <a:ext uri="{FF2B5EF4-FFF2-40B4-BE49-F238E27FC236}">
              <a16:creationId xmlns:a16="http://schemas.microsoft.com/office/drawing/2014/main" id="{EE803F7E-7D35-4010-9298-E52485804B0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6" name="Line 7">
          <a:extLst>
            <a:ext uri="{FF2B5EF4-FFF2-40B4-BE49-F238E27FC236}">
              <a16:creationId xmlns:a16="http://schemas.microsoft.com/office/drawing/2014/main" id="{4A1E742F-9A40-47CD-89D0-54C98446095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7" name="Line 7">
          <a:extLst>
            <a:ext uri="{FF2B5EF4-FFF2-40B4-BE49-F238E27FC236}">
              <a16:creationId xmlns:a16="http://schemas.microsoft.com/office/drawing/2014/main" id="{F79DA7FC-C726-48DE-8B1E-900BEB71076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8" name="Line 7">
          <a:extLst>
            <a:ext uri="{FF2B5EF4-FFF2-40B4-BE49-F238E27FC236}">
              <a16:creationId xmlns:a16="http://schemas.microsoft.com/office/drawing/2014/main" id="{3EC1C46A-DA3B-405A-985E-E31F3EE0DAB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79" name="Line 7">
          <a:extLst>
            <a:ext uri="{FF2B5EF4-FFF2-40B4-BE49-F238E27FC236}">
              <a16:creationId xmlns:a16="http://schemas.microsoft.com/office/drawing/2014/main" id="{780942B9-BF96-46BC-84EE-8943E131AB4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0" name="Line 7">
          <a:extLst>
            <a:ext uri="{FF2B5EF4-FFF2-40B4-BE49-F238E27FC236}">
              <a16:creationId xmlns:a16="http://schemas.microsoft.com/office/drawing/2014/main" id="{ACA19B47-8F5B-4EC1-8AF7-AC2EE2A9870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1" name="Line 7">
          <a:extLst>
            <a:ext uri="{FF2B5EF4-FFF2-40B4-BE49-F238E27FC236}">
              <a16:creationId xmlns:a16="http://schemas.microsoft.com/office/drawing/2014/main" id="{E8E7BBDA-A582-40EA-BD85-DC6694B65F1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2" name="Line 7">
          <a:extLst>
            <a:ext uri="{FF2B5EF4-FFF2-40B4-BE49-F238E27FC236}">
              <a16:creationId xmlns:a16="http://schemas.microsoft.com/office/drawing/2014/main" id="{C6CC90B7-EA79-43B6-8517-20CB21CE537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3" name="Line 7">
          <a:extLst>
            <a:ext uri="{FF2B5EF4-FFF2-40B4-BE49-F238E27FC236}">
              <a16:creationId xmlns:a16="http://schemas.microsoft.com/office/drawing/2014/main" id="{D814D0A9-9BC2-4A41-98E8-D71077933B3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4" name="Line 7">
          <a:extLst>
            <a:ext uri="{FF2B5EF4-FFF2-40B4-BE49-F238E27FC236}">
              <a16:creationId xmlns:a16="http://schemas.microsoft.com/office/drawing/2014/main" id="{FBA28B1C-8CEE-4C13-9DF3-7A928B90486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5" name="Line 7">
          <a:extLst>
            <a:ext uri="{FF2B5EF4-FFF2-40B4-BE49-F238E27FC236}">
              <a16:creationId xmlns:a16="http://schemas.microsoft.com/office/drawing/2014/main" id="{64E9BA6C-F758-4B83-9C8B-62BAF6648EF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6" name="Line 7">
          <a:extLst>
            <a:ext uri="{FF2B5EF4-FFF2-40B4-BE49-F238E27FC236}">
              <a16:creationId xmlns:a16="http://schemas.microsoft.com/office/drawing/2014/main" id="{ECEAA9F5-31B9-4397-9264-FFA6F85FEA6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7" name="Line 7">
          <a:extLst>
            <a:ext uri="{FF2B5EF4-FFF2-40B4-BE49-F238E27FC236}">
              <a16:creationId xmlns:a16="http://schemas.microsoft.com/office/drawing/2014/main" id="{36ED09F7-64FC-4AEB-8092-457D3DD983F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8" name="Line 7">
          <a:extLst>
            <a:ext uri="{FF2B5EF4-FFF2-40B4-BE49-F238E27FC236}">
              <a16:creationId xmlns:a16="http://schemas.microsoft.com/office/drawing/2014/main" id="{C4E12FF7-0E8F-41AC-96F8-C83AB58CEDE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89" name="Line 7">
          <a:extLst>
            <a:ext uri="{FF2B5EF4-FFF2-40B4-BE49-F238E27FC236}">
              <a16:creationId xmlns:a16="http://schemas.microsoft.com/office/drawing/2014/main" id="{423CA333-5027-4192-A216-2BE857F134F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0" name="Line 7">
          <a:extLst>
            <a:ext uri="{FF2B5EF4-FFF2-40B4-BE49-F238E27FC236}">
              <a16:creationId xmlns:a16="http://schemas.microsoft.com/office/drawing/2014/main" id="{A9B1A0BF-89EC-49D7-8326-075B6F452BE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1" name="Line 7">
          <a:extLst>
            <a:ext uri="{FF2B5EF4-FFF2-40B4-BE49-F238E27FC236}">
              <a16:creationId xmlns:a16="http://schemas.microsoft.com/office/drawing/2014/main" id="{EA1E6819-F1C0-4E23-91AF-F93BEDAE1D6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2" name="Line 7">
          <a:extLst>
            <a:ext uri="{FF2B5EF4-FFF2-40B4-BE49-F238E27FC236}">
              <a16:creationId xmlns:a16="http://schemas.microsoft.com/office/drawing/2014/main" id="{473F4721-1162-4414-A389-743234CED59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3" name="Line 7">
          <a:extLst>
            <a:ext uri="{FF2B5EF4-FFF2-40B4-BE49-F238E27FC236}">
              <a16:creationId xmlns:a16="http://schemas.microsoft.com/office/drawing/2014/main" id="{2036418B-4AF5-4D84-B593-57F9352EAA1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4" name="Line 7">
          <a:extLst>
            <a:ext uri="{FF2B5EF4-FFF2-40B4-BE49-F238E27FC236}">
              <a16:creationId xmlns:a16="http://schemas.microsoft.com/office/drawing/2014/main" id="{0295A68B-C9CB-4FA6-87D2-B2EBEC7B92A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5" name="Line 7">
          <a:extLst>
            <a:ext uri="{FF2B5EF4-FFF2-40B4-BE49-F238E27FC236}">
              <a16:creationId xmlns:a16="http://schemas.microsoft.com/office/drawing/2014/main" id="{631FFEB5-4F90-4DC1-A92A-D1F686AEAFC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6" name="Line 7">
          <a:extLst>
            <a:ext uri="{FF2B5EF4-FFF2-40B4-BE49-F238E27FC236}">
              <a16:creationId xmlns:a16="http://schemas.microsoft.com/office/drawing/2014/main" id="{1C12BB6E-2029-43BA-B497-0671A5C38B1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7" name="Line 7">
          <a:extLst>
            <a:ext uri="{FF2B5EF4-FFF2-40B4-BE49-F238E27FC236}">
              <a16:creationId xmlns:a16="http://schemas.microsoft.com/office/drawing/2014/main" id="{0F805C6B-6FB6-4542-B087-39F39AD88BF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8" name="Line 7">
          <a:extLst>
            <a:ext uri="{FF2B5EF4-FFF2-40B4-BE49-F238E27FC236}">
              <a16:creationId xmlns:a16="http://schemas.microsoft.com/office/drawing/2014/main" id="{90A5DF2C-16EA-46C4-B6FC-701FBD3FA7D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99" name="Line 7">
          <a:extLst>
            <a:ext uri="{FF2B5EF4-FFF2-40B4-BE49-F238E27FC236}">
              <a16:creationId xmlns:a16="http://schemas.microsoft.com/office/drawing/2014/main" id="{18E466FB-DF2C-4A85-9FBA-B0686965BFA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0" name="Line 7">
          <a:extLst>
            <a:ext uri="{FF2B5EF4-FFF2-40B4-BE49-F238E27FC236}">
              <a16:creationId xmlns:a16="http://schemas.microsoft.com/office/drawing/2014/main" id="{D39B1E1F-1A2C-4C5E-B426-137FB3D0900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1" name="Line 7">
          <a:extLst>
            <a:ext uri="{FF2B5EF4-FFF2-40B4-BE49-F238E27FC236}">
              <a16:creationId xmlns:a16="http://schemas.microsoft.com/office/drawing/2014/main" id="{224D60DB-9E3B-46A3-9B72-A99FD91B25F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2" name="Line 7">
          <a:extLst>
            <a:ext uri="{FF2B5EF4-FFF2-40B4-BE49-F238E27FC236}">
              <a16:creationId xmlns:a16="http://schemas.microsoft.com/office/drawing/2014/main" id="{397585F0-93E7-4A71-9FA3-AC356A8571A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3" name="Line 7">
          <a:extLst>
            <a:ext uri="{FF2B5EF4-FFF2-40B4-BE49-F238E27FC236}">
              <a16:creationId xmlns:a16="http://schemas.microsoft.com/office/drawing/2014/main" id="{167939C1-7DD2-4088-A3C1-10C88F1AA51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4" name="Line 7">
          <a:extLst>
            <a:ext uri="{FF2B5EF4-FFF2-40B4-BE49-F238E27FC236}">
              <a16:creationId xmlns:a16="http://schemas.microsoft.com/office/drawing/2014/main" id="{ECE5A150-5D15-4D98-9312-10D278421E7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5" name="Line 7">
          <a:extLst>
            <a:ext uri="{FF2B5EF4-FFF2-40B4-BE49-F238E27FC236}">
              <a16:creationId xmlns:a16="http://schemas.microsoft.com/office/drawing/2014/main" id="{4D350831-D142-48C0-8A77-5C2E351BF5B6}"/>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6" name="Line 7">
          <a:extLst>
            <a:ext uri="{FF2B5EF4-FFF2-40B4-BE49-F238E27FC236}">
              <a16:creationId xmlns:a16="http://schemas.microsoft.com/office/drawing/2014/main" id="{F1FF5502-B427-497F-BF30-083A5ED6A5F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7" name="Line 7">
          <a:extLst>
            <a:ext uri="{FF2B5EF4-FFF2-40B4-BE49-F238E27FC236}">
              <a16:creationId xmlns:a16="http://schemas.microsoft.com/office/drawing/2014/main" id="{C588E538-6AA9-4E26-B60D-95DB14FD1F8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8" name="Line 7">
          <a:extLst>
            <a:ext uri="{FF2B5EF4-FFF2-40B4-BE49-F238E27FC236}">
              <a16:creationId xmlns:a16="http://schemas.microsoft.com/office/drawing/2014/main" id="{AB6867EC-9CFE-467D-AB51-63605E1C9EC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09" name="Line 7">
          <a:extLst>
            <a:ext uri="{FF2B5EF4-FFF2-40B4-BE49-F238E27FC236}">
              <a16:creationId xmlns:a16="http://schemas.microsoft.com/office/drawing/2014/main" id="{247DD5EC-15EC-4ADA-B5A3-C223155E3E1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0" name="Line 7">
          <a:extLst>
            <a:ext uri="{FF2B5EF4-FFF2-40B4-BE49-F238E27FC236}">
              <a16:creationId xmlns:a16="http://schemas.microsoft.com/office/drawing/2014/main" id="{E7A4D213-9964-41CE-BD9C-195463E0D2D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1" name="Line 7">
          <a:extLst>
            <a:ext uri="{FF2B5EF4-FFF2-40B4-BE49-F238E27FC236}">
              <a16:creationId xmlns:a16="http://schemas.microsoft.com/office/drawing/2014/main" id="{E408782E-926D-42E3-A9BF-39849868FDF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2" name="Line 7">
          <a:extLst>
            <a:ext uri="{FF2B5EF4-FFF2-40B4-BE49-F238E27FC236}">
              <a16:creationId xmlns:a16="http://schemas.microsoft.com/office/drawing/2014/main" id="{2ABD9C28-8C65-4EE1-8B80-1412920AFCE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3" name="Line 7">
          <a:extLst>
            <a:ext uri="{FF2B5EF4-FFF2-40B4-BE49-F238E27FC236}">
              <a16:creationId xmlns:a16="http://schemas.microsoft.com/office/drawing/2014/main" id="{51E71C33-48C0-415C-A30A-5FDCAC5C599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4" name="Line 7">
          <a:extLst>
            <a:ext uri="{FF2B5EF4-FFF2-40B4-BE49-F238E27FC236}">
              <a16:creationId xmlns:a16="http://schemas.microsoft.com/office/drawing/2014/main" id="{6571CE98-5BFA-48EE-A1DF-08C5EA86669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5" name="Line 7">
          <a:extLst>
            <a:ext uri="{FF2B5EF4-FFF2-40B4-BE49-F238E27FC236}">
              <a16:creationId xmlns:a16="http://schemas.microsoft.com/office/drawing/2014/main" id="{2CF525EB-76DC-49B0-A8DE-AD0A8B6E4FB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6" name="Line 7">
          <a:extLst>
            <a:ext uri="{FF2B5EF4-FFF2-40B4-BE49-F238E27FC236}">
              <a16:creationId xmlns:a16="http://schemas.microsoft.com/office/drawing/2014/main" id="{AA8549A6-3E7C-4EB0-982E-0A343F0B373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7" name="Line 7">
          <a:extLst>
            <a:ext uri="{FF2B5EF4-FFF2-40B4-BE49-F238E27FC236}">
              <a16:creationId xmlns:a16="http://schemas.microsoft.com/office/drawing/2014/main" id="{BE3E97E4-AE07-429F-BF21-28B2C2EA4FF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8" name="Line 7">
          <a:extLst>
            <a:ext uri="{FF2B5EF4-FFF2-40B4-BE49-F238E27FC236}">
              <a16:creationId xmlns:a16="http://schemas.microsoft.com/office/drawing/2014/main" id="{E037EB97-EE0D-436B-88B4-433367238EB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19" name="Line 7">
          <a:extLst>
            <a:ext uri="{FF2B5EF4-FFF2-40B4-BE49-F238E27FC236}">
              <a16:creationId xmlns:a16="http://schemas.microsoft.com/office/drawing/2014/main" id="{9E4B5923-9167-40FC-ADC3-D91DF288137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0" name="Line 7">
          <a:extLst>
            <a:ext uri="{FF2B5EF4-FFF2-40B4-BE49-F238E27FC236}">
              <a16:creationId xmlns:a16="http://schemas.microsoft.com/office/drawing/2014/main" id="{020607FB-FFC2-4C05-BCD5-6153EDE8D191}"/>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1" name="Line 7">
          <a:extLst>
            <a:ext uri="{FF2B5EF4-FFF2-40B4-BE49-F238E27FC236}">
              <a16:creationId xmlns:a16="http://schemas.microsoft.com/office/drawing/2014/main" id="{A3386455-F97E-42A5-926C-E536A52288E2}"/>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2" name="Line 7">
          <a:extLst>
            <a:ext uri="{FF2B5EF4-FFF2-40B4-BE49-F238E27FC236}">
              <a16:creationId xmlns:a16="http://schemas.microsoft.com/office/drawing/2014/main" id="{0D97396A-B250-4391-AC26-B70803953050}"/>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3" name="Line 7">
          <a:extLst>
            <a:ext uri="{FF2B5EF4-FFF2-40B4-BE49-F238E27FC236}">
              <a16:creationId xmlns:a16="http://schemas.microsoft.com/office/drawing/2014/main" id="{35F57A22-A246-48A9-AC4B-0A02C38E55E8}"/>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4" name="Line 7">
          <a:extLst>
            <a:ext uri="{FF2B5EF4-FFF2-40B4-BE49-F238E27FC236}">
              <a16:creationId xmlns:a16="http://schemas.microsoft.com/office/drawing/2014/main" id="{914CFED3-4E99-4B2A-9BD3-C3163D114DE5}"/>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5" name="Line 7">
          <a:extLst>
            <a:ext uri="{FF2B5EF4-FFF2-40B4-BE49-F238E27FC236}">
              <a16:creationId xmlns:a16="http://schemas.microsoft.com/office/drawing/2014/main" id="{68259422-BA7A-4CDF-8113-104B67F8B52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6" name="Line 7">
          <a:extLst>
            <a:ext uri="{FF2B5EF4-FFF2-40B4-BE49-F238E27FC236}">
              <a16:creationId xmlns:a16="http://schemas.microsoft.com/office/drawing/2014/main" id="{21468465-8912-4083-A492-D38B3E9B6CBD}"/>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7" name="Line 7">
          <a:extLst>
            <a:ext uri="{FF2B5EF4-FFF2-40B4-BE49-F238E27FC236}">
              <a16:creationId xmlns:a16="http://schemas.microsoft.com/office/drawing/2014/main" id="{D7A82D0E-9C88-428C-B47B-EA2EA60ECFE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8" name="Line 7">
          <a:extLst>
            <a:ext uri="{FF2B5EF4-FFF2-40B4-BE49-F238E27FC236}">
              <a16:creationId xmlns:a16="http://schemas.microsoft.com/office/drawing/2014/main" id="{9B8DB02F-96E9-474F-B8F9-E7A686FB3884}"/>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29" name="Line 7">
          <a:extLst>
            <a:ext uri="{FF2B5EF4-FFF2-40B4-BE49-F238E27FC236}">
              <a16:creationId xmlns:a16="http://schemas.microsoft.com/office/drawing/2014/main" id="{E702635C-B48E-49F7-B0B0-F91A2D47AB43}"/>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0" name="Line 7">
          <a:extLst>
            <a:ext uri="{FF2B5EF4-FFF2-40B4-BE49-F238E27FC236}">
              <a16:creationId xmlns:a16="http://schemas.microsoft.com/office/drawing/2014/main" id="{B226A560-EBB0-4501-A18A-EA62EC46E2CF}"/>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1" name="Line 7">
          <a:extLst>
            <a:ext uri="{FF2B5EF4-FFF2-40B4-BE49-F238E27FC236}">
              <a16:creationId xmlns:a16="http://schemas.microsoft.com/office/drawing/2014/main" id="{101CC925-6A77-44A6-AB51-5A63E444877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2" name="Line 7">
          <a:extLst>
            <a:ext uri="{FF2B5EF4-FFF2-40B4-BE49-F238E27FC236}">
              <a16:creationId xmlns:a16="http://schemas.microsoft.com/office/drawing/2014/main" id="{D8FFA93A-F387-4FD3-9B20-D147E701590E}"/>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3" name="Line 7">
          <a:extLst>
            <a:ext uri="{FF2B5EF4-FFF2-40B4-BE49-F238E27FC236}">
              <a16:creationId xmlns:a16="http://schemas.microsoft.com/office/drawing/2014/main" id="{4D606541-F070-4AF0-B55E-4A80F9FA03A7}"/>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4" name="Line 7">
          <a:extLst>
            <a:ext uri="{FF2B5EF4-FFF2-40B4-BE49-F238E27FC236}">
              <a16:creationId xmlns:a16="http://schemas.microsoft.com/office/drawing/2014/main" id="{13C1F021-0FFD-48E6-9849-3E3E0086288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5" name="Line 7">
          <a:extLst>
            <a:ext uri="{FF2B5EF4-FFF2-40B4-BE49-F238E27FC236}">
              <a16:creationId xmlns:a16="http://schemas.microsoft.com/office/drawing/2014/main" id="{0C20CBD1-A760-4E61-80F0-5088F8B7B79C}"/>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6" name="Line 7">
          <a:extLst>
            <a:ext uri="{FF2B5EF4-FFF2-40B4-BE49-F238E27FC236}">
              <a16:creationId xmlns:a16="http://schemas.microsoft.com/office/drawing/2014/main" id="{56FF3665-95B1-465E-B514-3E8F10B5C9FB}"/>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7" name="Line 7">
          <a:extLst>
            <a:ext uri="{FF2B5EF4-FFF2-40B4-BE49-F238E27FC236}">
              <a16:creationId xmlns:a16="http://schemas.microsoft.com/office/drawing/2014/main" id="{0C7BC74E-2E5B-4F33-ADBE-6A3E0C541DE9}"/>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27</xdr:row>
      <xdr:rowOff>0</xdr:rowOff>
    </xdr:from>
    <xdr:to>
      <xdr:col>9</xdr:col>
      <xdr:colOff>323850</xdr:colOff>
      <xdr:row>27</xdr:row>
      <xdr:rowOff>0</xdr:rowOff>
    </xdr:to>
    <xdr:sp macro="" textlink="">
      <xdr:nvSpPr>
        <xdr:cNvPr id="138" name="Line 7">
          <a:extLst>
            <a:ext uri="{FF2B5EF4-FFF2-40B4-BE49-F238E27FC236}">
              <a16:creationId xmlns:a16="http://schemas.microsoft.com/office/drawing/2014/main" id="{D5BE45FD-001D-4D48-ADCF-27755677265A}"/>
            </a:ext>
          </a:extLst>
        </xdr:cNvPr>
        <xdr:cNvSpPr>
          <a:spLocks noChangeShapeType="1"/>
        </xdr:cNvSpPr>
      </xdr:nvSpPr>
      <xdr:spPr bwMode="auto">
        <a:xfrm>
          <a:off x="2524125" y="330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139" name="Line 7">
          <a:extLst>
            <a:ext uri="{FF2B5EF4-FFF2-40B4-BE49-F238E27FC236}">
              <a16:creationId xmlns:a16="http://schemas.microsoft.com/office/drawing/2014/main" id="{FEAFEA1A-6A46-415F-AF78-6C1207BCEA36}"/>
            </a:ext>
          </a:extLst>
        </xdr:cNvPr>
        <xdr:cNvSpPr>
          <a:spLocks noChangeShapeType="1"/>
        </xdr:cNvSpPr>
      </xdr:nvSpPr>
      <xdr:spPr bwMode="auto">
        <a:xfrm>
          <a:off x="2524125"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31</xdr:row>
      <xdr:rowOff>0</xdr:rowOff>
    </xdr:from>
    <xdr:to>
      <xdr:col>9</xdr:col>
      <xdr:colOff>323850</xdr:colOff>
      <xdr:row>31</xdr:row>
      <xdr:rowOff>0</xdr:rowOff>
    </xdr:to>
    <xdr:sp macro="" textlink="">
      <xdr:nvSpPr>
        <xdr:cNvPr id="140" name="Line 7">
          <a:extLst>
            <a:ext uri="{FF2B5EF4-FFF2-40B4-BE49-F238E27FC236}">
              <a16:creationId xmlns:a16="http://schemas.microsoft.com/office/drawing/2014/main" id="{82B68CE3-0D43-4B37-B3F8-C913B3D0D5D4}"/>
            </a:ext>
          </a:extLst>
        </xdr:cNvPr>
        <xdr:cNvSpPr>
          <a:spLocks noChangeShapeType="1"/>
        </xdr:cNvSpPr>
      </xdr:nvSpPr>
      <xdr:spPr bwMode="auto">
        <a:xfrm>
          <a:off x="2524125" y="3667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60</xdr:col>
      <xdr:colOff>0</xdr:colOff>
      <xdr:row>37</xdr:row>
      <xdr:rowOff>0</xdr:rowOff>
    </xdr:from>
    <xdr:to>
      <xdr:col>66</xdr:col>
      <xdr:colOff>428625</xdr:colOff>
      <xdr:row>47</xdr:row>
      <xdr:rowOff>38100</xdr:rowOff>
    </xdr:to>
    <xdr:pic>
      <xdr:nvPicPr>
        <xdr:cNvPr id="141" name="Image 140">
          <a:extLst>
            <a:ext uri="{FF2B5EF4-FFF2-40B4-BE49-F238E27FC236}">
              <a16:creationId xmlns:a16="http://schemas.microsoft.com/office/drawing/2014/main" id="{D3B8E190-88D0-4AC4-8157-D850AF944C8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50525" y="4210050"/>
          <a:ext cx="4543425" cy="942975"/>
        </a:xfrm>
        <a:prstGeom prst="rect">
          <a:avLst/>
        </a:prstGeom>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0</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orums.commentcamarche.net/forum/affich-28551595-afficher-une-date-celle-du-lundi-en-fonction-du-n-semaine" TargetMode="External"/><Relationship Id="rId1" Type="http://schemas.openxmlformats.org/officeDocument/2006/relationships/hyperlink" Target="http://ucformation.free.fr/poitou-charentes/missions-lycees/6-Mission-nutrition.pdf"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orums.commentcamarche.net/forum/affich-28551595-afficher-une-date-celle-du-lundi-en-fonction-du-n-semaine" TargetMode="External"/><Relationship Id="rId1" Type="http://schemas.openxmlformats.org/officeDocument/2006/relationships/hyperlink" Target="http://ucformation.free.fr/poitou-charentes/missions-lycees/6-Mission-nutrition.pdf"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bonbache.fr/fonctions-excel-pour-compter-selon-les-couleurs-de-fond-277.html" TargetMode="External"/><Relationship Id="rId1" Type="http://schemas.openxmlformats.org/officeDocument/2006/relationships/hyperlink" Target="https://www.excel-exercice.com/changer-la-couleur-a-partir-du-resultat-dune-formule/"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htmlcolorcodes.com/fr/tableau-de-couleur/tableau-de-couleur-du-web/" TargetMode="External"/><Relationship Id="rId13" Type="http://schemas.openxmlformats.org/officeDocument/2006/relationships/hyperlink" Target="https://toolki.com/fr/web-safe-color-palette" TargetMode="External"/><Relationship Id="rId18" Type="http://schemas.openxmlformats.org/officeDocument/2006/relationships/printerSettings" Target="../printerSettings/printerSettings13.bin"/><Relationship Id="rId3" Type="http://schemas.openxmlformats.org/officeDocument/2006/relationships/hyperlink" Target="https://www.code-couleur.com/dictionnaire/couleur-r.html" TargetMode="External"/><Relationship Id="rId7" Type="http://schemas.openxmlformats.org/officeDocument/2006/relationships/hyperlink" Target="https://clarisse-tutoriels-informatiques.fr/wiki-informatique/comment-recuperer-une-couleur-sur-une-image/" TargetMode="External"/><Relationship Id="rId12" Type="http://schemas.openxmlformats.org/officeDocument/2006/relationships/hyperlink" Target="https://www.youtube.com/watch?v=aRk_OkUqDbY" TargetMode="External"/><Relationship Id="rId17" Type="http://schemas.openxmlformats.org/officeDocument/2006/relationships/hyperlink" Target="https://www.canva.com/fr_fr/decouvrir/code-couleur-usage-signification/" TargetMode="External"/><Relationship Id="rId2" Type="http://schemas.openxmlformats.org/officeDocument/2006/relationships/hyperlink" Target="http://dmcritchie.mvps.org/excel/colors.htm" TargetMode="External"/><Relationship Id="rId16" Type="http://schemas.openxmlformats.org/officeDocument/2006/relationships/hyperlink" Target="https://http5000.com/blog/signification-des-couleurs-site-web-marketing/"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htmlcolorcodes.com/fr/tableau-de-couleur/tableau-de-couleur-du-web/" TargetMode="External"/><Relationship Id="rId11" Type="http://schemas.openxmlformats.org/officeDocument/2006/relationships/hyperlink" Target="https://www.youtube.com/watch?v=QRUMhEwtvHU" TargetMode="External"/><Relationship Id="rId5" Type="http://schemas.openxmlformats.org/officeDocument/2006/relationships/hyperlink" Target="https://clarisse-tutoriels-informatiques.fr/suite-bureautique-microsoft-office/microsoft-excel/excel-imprimer-sur-une-seule-page/" TargetMode="External"/><Relationship Id="rId15" Type="http://schemas.openxmlformats.org/officeDocument/2006/relationships/hyperlink" Target="https://http5000.com/blog/19-generateurs-palettes-de-couleurs/" TargetMode="External"/><Relationship Id="rId10" Type="http://schemas.openxmlformats.org/officeDocument/2006/relationships/hyperlink" Target="https://www.toutes-les-couleurs.com/code-couleur-html.php" TargetMode="External"/><Relationship Id="rId19" Type="http://schemas.openxmlformats.org/officeDocument/2006/relationships/drawing" Target="../drawings/drawing10.xml"/><Relationship Id="rId4" Type="http://schemas.openxmlformats.org/officeDocument/2006/relationships/hyperlink" Target="https://www.code-couleur.com/dictionnaire/couleur-b.html" TargetMode="External"/><Relationship Id="rId9" Type="http://schemas.openxmlformats.org/officeDocument/2006/relationships/hyperlink" Target="https://htmlcolorcodes.com/fr/" TargetMode="External"/><Relationship Id="rId14" Type="http://schemas.openxmlformats.org/officeDocument/2006/relationships/hyperlink" Target="https://www.ginifab.com/feeds/pms/color_picker_from_image.fr.php"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google.fr/search?q=visualiseur+d%27Emoji+et+de+symboles&amp;oq=visualiseur+d%27Emoji+et+de+symboles&amp;aqs=chrome..69i57.2156j0j8&amp;sourceid=chrome&amp;ie=UTF-8" TargetMode="External"/><Relationship Id="rId13" Type="http://schemas.openxmlformats.org/officeDocument/2006/relationships/hyperlink" Target="http://miam-images.centerblog.net/rub-vaisselle-ustensiles-de-cuisson--3.html" TargetMode="External"/><Relationship Id="rId18" Type="http://schemas.openxmlformats.org/officeDocument/2006/relationships/hyperlink" Target="https://www.oboqo.com/blog/optimiser-images-web-format-jpg-png-resolution-nom-fichier-export-photoshop/" TargetMode="External"/><Relationship Id="rId3" Type="http://schemas.openxmlformats.org/officeDocument/2006/relationships/hyperlink" Target="http://jacques-andre.fr/faqtypo/lessons.pdf" TargetMode="External"/><Relationship Id="rId21" Type="http://schemas.openxmlformats.org/officeDocument/2006/relationships/hyperlink" Target="http://www.mdf-xlpages.com/modules/publisher/item.php?itemid=91" TargetMode="External"/><Relationship Id="rId7" Type="http://schemas.openxmlformats.org/officeDocument/2006/relationships/hyperlink" Target="http://unicode.org/" TargetMode="External"/><Relationship Id="rId12" Type="http://schemas.openxmlformats.org/officeDocument/2006/relationships/hyperlink" Target="http://forum.excel-pratique.com/excel/donner-la-forme-de-carres-reguliers-a-toutes-les-cellules-t9229.html" TargetMode="External"/><Relationship Id="rId17" Type="http://schemas.openxmlformats.org/officeDocument/2006/relationships/hyperlink" Target="https://fr.wikipedia.org/wiki/Table_des_caract%C3%A8res_Unicode/U2460" TargetMode="External"/><Relationship Id="rId2" Type="http://schemas.openxmlformats.org/officeDocument/2006/relationships/hyperlink" Target="http://www.philing.net/" TargetMode="External"/><Relationship Id="rId16" Type="http://schemas.openxmlformats.org/officeDocument/2006/relationships/hyperlink" Target="https://support.office.com/fr-fr/article/combiner-le-texte-de-deux-cellules-ou-plus-en-une-cellule-81ba0946-ce78-42ed-b3c3-21340eb164a6" TargetMode="External"/><Relationship Id="rId20" Type="http://schemas.openxmlformats.org/officeDocument/2006/relationships/hyperlink" Target="http://www.comleweb.com/reduire-et-nommer-ses-images/" TargetMode="External"/><Relationship Id="rId1" Type="http://schemas.openxmlformats.org/officeDocument/2006/relationships/hyperlink" Target="https://pragmatice.net/kitinstit/3_installer_produire_polices_selection.htm" TargetMode="External"/><Relationship Id="rId6" Type="http://schemas.openxmlformats.org/officeDocument/2006/relationships/hyperlink" Target="https://www.youtube.com/watch?v=wMgBzUHzKvM" TargetMode="External"/><Relationship Id="rId11" Type="http://schemas.openxmlformats.org/officeDocument/2006/relationships/hyperlink" Target="http://www.lejournaldupatissier.com/fr" TargetMode="External"/><Relationship Id="rId24" Type="http://schemas.openxmlformats.org/officeDocument/2006/relationships/drawing" Target="../drawings/drawing11.xml"/><Relationship Id="rId5" Type="http://schemas.openxmlformats.org/officeDocument/2006/relationships/hyperlink" Target="http://fr.fontriver.com/" TargetMode="External"/><Relationship Id="rId15" Type="http://schemas.openxmlformats.org/officeDocument/2006/relationships/hyperlink" Target="https://www.informatique-bureautique.com/moodle/mod/page/view.php?id=5026" TargetMode="External"/><Relationship Id="rId23" Type="http://schemas.openxmlformats.org/officeDocument/2006/relationships/printerSettings" Target="../printerSettings/printerSettings14.bin"/><Relationship Id="rId10"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19" Type="http://schemas.openxmlformats.org/officeDocument/2006/relationships/hyperlink" Target="http://pyrros.fr/tutoriel/tutoriel-preparer-ses-photos-pour-le-web/" TargetMode="External"/><Relationship Id="rId4" Type="http://schemas.openxmlformats.org/officeDocument/2006/relationships/hyperlink" Target="http://joseph.larmarange.net/IMG/pdf/memo_caracteres_speciaux_windows.pdf" TargetMode="External"/><Relationship Id="rId9" Type="http://schemas.openxmlformats.org/officeDocument/2006/relationships/hyperlink" Target="http://fr.fonts2u.com/category.html?id=21" TargetMode="External"/><Relationship Id="rId14" Type="http://schemas.openxmlformats.org/officeDocument/2006/relationships/hyperlink" Target="https://www.youtube.com/watch?v=yk_ypXvUaHo" TargetMode="External"/><Relationship Id="rId22" Type="http://schemas.openxmlformats.org/officeDocument/2006/relationships/hyperlink" Target="https://www.clubic.com/telecharger-fiche189780-greenshot.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ucformation.free.fr/poitou-charentes/missions-lycees/6-Mission-nutrition.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3.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3.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support.microsoft.com/fr-fr/office/instructions-et-exemples-pour-le-tri-et-le-filtrage-des-donn%C3%A9es-par-couleur-b1bf3982-051d-49b8-8330-80e99c94365b" TargetMode="External"/><Relationship Id="rId3" Type="http://schemas.openxmlformats.org/officeDocument/2006/relationships/hyperlink" Target="https://quoidansmonassiette.fr/portions-proteines-vegetales-et-animales-reperes-sources-qualite-nutritionnelle/" TargetMode="External"/><Relationship Id="rId7" Type="http://schemas.openxmlformats.org/officeDocument/2006/relationships/hyperlink" Target="https://www.mangerbouger.fr/pro/IMG/pdf/guiderestauration_gradignan.pdf" TargetMode="External"/><Relationship Id="rId12" Type="http://schemas.openxmlformats.org/officeDocument/2006/relationships/drawing" Target="../drawings/drawing5.xml"/><Relationship Id="rId2" Type="http://schemas.openxmlformats.org/officeDocument/2006/relationships/hyperlink" Target="http://ucformation.free.fr/poitou-charentes/missions-lycees/6-Mission-nutrition.pdf" TargetMode="External"/><Relationship Id="rId1" Type="http://schemas.openxmlformats.org/officeDocument/2006/relationships/hyperlink" Target="https://fr.dreamstime.com/images-stock-alimentation-%C3%A9quilibr%C3%A9e-image30558054" TargetMode="External"/><Relationship Id="rId6" Type="http://schemas.openxmlformats.org/officeDocument/2006/relationships/hyperlink" Target="https://www.optigede.ademe.fr/alimentation-durable-restauration-collective-outils-pratiques?fbclid=IwAR08ufNdc9TCPToDsRnlGWkDbqc6oonK1c6nTv5gSBqgNb_11QzoaehPsg4" TargetMode="External"/><Relationship Id="rId11" Type="http://schemas.openxmlformats.org/officeDocument/2006/relationships/printerSettings" Target="../printerSettings/printerSettings6.bin"/><Relationship Id="rId5" Type="http://schemas.openxmlformats.org/officeDocument/2006/relationships/hyperlink" Target="http://www.hotellerie-restauration.ac-versailles.fr/documents/uppia/laval_sciences.pdf" TargetMode="External"/><Relationship Id="rId10" Type="http://schemas.openxmlformats.org/officeDocument/2006/relationships/hyperlink" Target="https://www.auditsi.eu/?p=8921" TargetMode="External"/><Relationship Id="rId4" Type="http://schemas.openxmlformats.org/officeDocument/2006/relationships/hyperlink" Target="http://mangerbouger.be/-Professionnels-" TargetMode="External"/><Relationship Id="rId9" Type="http://schemas.openxmlformats.org/officeDocument/2006/relationships/hyperlink" Target="https://www.code-couleur.com/dictionnair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ac-strasbourg.fr/pedagogie/nutrition/caaps-au-college-et-au-lycee/projet-caaps-20052012/" TargetMode="External"/><Relationship Id="rId2" Type="http://schemas.openxmlformats.org/officeDocument/2006/relationships/hyperlink" Target="http://www.gemrcn.fr/" TargetMode="External"/><Relationship Id="rId1" Type="http://schemas.openxmlformats.org/officeDocument/2006/relationships/hyperlink" Target="https://www.oscarsante.org/grand-est/action/detail/31981"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afdn.org/fileadmin/regions/aquitaine/140914-gemrcn" TargetMode="External"/><Relationship Id="rId3" Type="http://schemas.openxmlformats.org/officeDocument/2006/relationships/hyperlink" Target="http://www.ds-restauration.com/Le-GEMRCN-c-est-quoi.html?file=tl_files/editeur/3-Restauration%20collective/NUTRITION/Les%20fre&#769;quences%20GEMRCN.pdf" TargetMode="External"/><Relationship Id="rId7" Type="http://schemas.openxmlformats.org/officeDocument/2006/relationships/hyperlink" Target="https://paul-eluard.mon-ent-occitanie.fr/lectureFichiergw.do?ID_FICHIER=1365283748791" TargetMode="External"/><Relationship Id="rId2" Type="http://schemas.openxmlformats.org/officeDocument/2006/relationships/hyperlink" Target="https://www.cerin.org/etudes/recommandations-en-milieu-scolaire-quels-impacts-sur-la-qualite-nutritionnelle-des-repas/" TargetMode="External"/><Relationship Id="rId1" Type="http://schemas.openxmlformats.org/officeDocument/2006/relationships/hyperlink" Target="https://www.proapro.fr/page_old/pro-a-pro/guide-nutrition" TargetMode="External"/><Relationship Id="rId6" Type="http://schemas.openxmlformats.org/officeDocument/2006/relationships/hyperlink" Target="https://slideplayer.fr/slide/184607/" TargetMode="External"/><Relationship Id="rId5" Type="http://schemas.openxmlformats.org/officeDocument/2006/relationships/hyperlink" Target="http://www.afdn.org/fileadmin/regions/pays-de-loire/120331-gemrcn.pdf" TargetMode="External"/><Relationship Id="rId4" Type="http://schemas.openxmlformats.org/officeDocument/2006/relationships/hyperlink" Target="https://draaf.nouvelle-aquitaine.agriculture.gouv.fr/IMG/pdf/ANNEXES_CLASSEUR_PMN_GRANDE_UNITE_SEPT_2012_cle8ff4be.pdf" TargetMode="External"/><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activassistante.com/excel-reperer-des-cellules-vides/" TargetMode="External"/><Relationship Id="rId1" Type="http://schemas.openxmlformats.org/officeDocument/2006/relationships/hyperlink" Target="https://www.mealcanteen.fr/gemrcn-pourquoi-ne-mange-t-on-pas-plus-de-frites-a-la-cant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D9DE7-1FAE-4D65-8680-A5DEB8A59002}">
  <dimension ref="A1:AR76"/>
  <sheetViews>
    <sheetView tabSelected="1" zoomScale="75" zoomScaleNormal="75" workbookViewId="0">
      <selection activeCell="V13" sqref="V13"/>
    </sheetView>
  </sheetViews>
  <sheetFormatPr baseColWidth="10" defaultRowHeight="12.75"/>
  <cols>
    <col min="1" max="2" width="11.42578125" style="2437"/>
    <col min="3" max="3" width="16" style="2437" customWidth="1"/>
    <col min="4" max="18" width="11.42578125" style="2437"/>
    <col min="19" max="19" width="16" style="2437" customWidth="1"/>
    <col min="20" max="20" width="12.140625" style="2437" customWidth="1"/>
    <col min="21" max="21" width="15.28515625" style="2437" customWidth="1"/>
    <col min="22" max="22" width="11.42578125" style="2437"/>
    <col min="23" max="23" width="14.140625" style="2437" customWidth="1"/>
    <col min="24" max="24" width="12.140625" style="2437" bestFit="1" customWidth="1"/>
    <col min="25" max="16384" width="11.42578125" style="2437"/>
  </cols>
  <sheetData>
    <row r="1" spans="1:29" ht="30" customHeight="1">
      <c r="A1" s="2434"/>
      <c r="B1" s="2434"/>
      <c r="C1" s="2434"/>
      <c r="D1" s="2434"/>
      <c r="E1" s="2434"/>
      <c r="F1" s="2434"/>
      <c r="G1" s="2434"/>
      <c r="H1" s="2434"/>
      <c r="I1" s="2434"/>
      <c r="J1" s="2434"/>
      <c r="K1" s="2434"/>
      <c r="L1" s="2435"/>
      <c r="M1" s="2435"/>
      <c r="N1" s="2435"/>
      <c r="O1" s="2435"/>
      <c r="P1" s="2435"/>
      <c r="Q1" s="2436"/>
      <c r="R1" s="2436"/>
      <c r="S1" s="2436"/>
      <c r="T1" s="2436"/>
      <c r="U1" s="2436"/>
      <c r="V1" s="2436"/>
      <c r="W1" s="2436"/>
      <c r="X1" s="2436"/>
      <c r="Y1" s="2436"/>
      <c r="Z1" s="2436"/>
      <c r="AA1" s="2436"/>
      <c r="AB1" s="2436"/>
      <c r="AC1" s="2436"/>
    </row>
    <row r="2" spans="1:29" ht="30" customHeight="1">
      <c r="A2" s="2434"/>
      <c r="B2" s="2438" t="s">
        <v>4196</v>
      </c>
      <c r="C2" s="2434"/>
      <c r="D2" s="2434"/>
      <c r="E2" s="2434"/>
      <c r="F2" s="2434"/>
      <c r="G2" s="2434"/>
      <c r="H2" s="2434"/>
      <c r="I2" s="2435"/>
      <c r="J2" s="2434"/>
      <c r="K2" s="2434"/>
      <c r="L2" s="2435"/>
      <c r="M2" s="2435"/>
      <c r="N2" s="2435"/>
      <c r="O2" s="2435"/>
      <c r="P2" s="2435"/>
      <c r="Q2" s="2436"/>
      <c r="R2" s="2436"/>
      <c r="S2" s="2436"/>
      <c r="T2" s="2867" t="s">
        <v>4326</v>
      </c>
      <c r="U2" s="2436"/>
      <c r="V2" s="2436"/>
      <c r="W2" s="2436"/>
      <c r="X2" s="2436"/>
      <c r="Y2" s="2436"/>
      <c r="Z2" s="2436"/>
      <c r="AA2" s="2436"/>
      <c r="AB2" s="2436"/>
      <c r="AC2" s="2436"/>
    </row>
    <row r="3" spans="1:29" ht="30" customHeight="1">
      <c r="A3" s="2434"/>
      <c r="B3" s="2440" t="s">
        <v>4197</v>
      </c>
      <c r="C3" s="2441"/>
      <c r="D3" s="2434"/>
      <c r="E3" s="2434"/>
      <c r="F3" s="2434"/>
      <c r="G3" s="2434"/>
      <c r="H3" s="2434"/>
      <c r="I3" s="2435"/>
      <c r="J3" s="2434"/>
      <c r="K3" s="2434"/>
      <c r="L3" s="2435"/>
      <c r="M3" s="2435"/>
      <c r="N3" s="2435"/>
      <c r="O3" s="2435"/>
      <c r="P3" s="2435"/>
      <c r="Q3" s="2436"/>
      <c r="R3" s="2436"/>
      <c r="S3" s="2436"/>
      <c r="T3" s="2867" t="s">
        <v>4327</v>
      </c>
      <c r="U3" s="2436"/>
      <c r="V3" s="2436"/>
      <c r="W3" s="2436"/>
      <c r="X3" s="2436"/>
      <c r="Y3" s="2436"/>
      <c r="Z3" s="2436"/>
      <c r="AA3" s="2436"/>
      <c r="AB3" s="2436"/>
      <c r="AC3" s="2436"/>
    </row>
    <row r="4" spans="1:29" ht="30" customHeight="1">
      <c r="A4" s="2434"/>
      <c r="B4" s="2440" t="s">
        <v>4198</v>
      </c>
      <c r="C4" s="2441"/>
      <c r="D4" s="2434"/>
      <c r="E4" s="2434"/>
      <c r="F4" s="2434"/>
      <c r="G4" s="2434"/>
      <c r="H4" s="2434"/>
      <c r="I4" s="2435"/>
      <c r="J4" s="2434"/>
      <c r="K4" s="2434"/>
      <c r="L4" s="2435"/>
      <c r="M4" s="2435"/>
      <c r="N4" s="2435"/>
      <c r="O4" s="2435"/>
      <c r="P4" s="2435"/>
      <c r="Q4" s="2436"/>
      <c r="R4" s="2436"/>
      <c r="S4" s="2436"/>
      <c r="T4" s="2442" t="s">
        <v>4328</v>
      </c>
      <c r="U4" s="2436"/>
      <c r="V4" s="2436"/>
      <c r="W4" s="2436"/>
      <c r="X4" s="2436"/>
      <c r="Y4" s="2436"/>
      <c r="Z4" s="2436"/>
      <c r="AA4" s="2436"/>
      <c r="AB4" s="2436"/>
      <c r="AC4" s="2436"/>
    </row>
    <row r="5" spans="1:29" ht="30" customHeight="1">
      <c r="A5" s="2434"/>
      <c r="B5" s="2440" t="s">
        <v>4199</v>
      </c>
      <c r="C5" s="2441"/>
      <c r="D5" s="2434"/>
      <c r="E5" s="2434"/>
      <c r="F5" s="2434"/>
      <c r="G5" s="2434"/>
      <c r="H5" s="2434"/>
      <c r="I5" s="2435"/>
      <c r="J5" s="2434"/>
      <c r="K5" s="2434"/>
      <c r="L5" s="2435"/>
      <c r="M5" s="2435"/>
      <c r="N5" s="2435"/>
      <c r="O5" s="2435"/>
      <c r="P5" s="2435"/>
      <c r="Q5" s="2436"/>
      <c r="R5" s="2436"/>
      <c r="S5" s="2436"/>
      <c r="T5" s="2439" t="s">
        <v>4812</v>
      </c>
      <c r="U5" s="2436"/>
      <c r="V5" s="2436"/>
      <c r="W5" s="2436"/>
      <c r="X5" s="2436"/>
      <c r="Y5" s="2436"/>
      <c r="Z5" s="2436"/>
      <c r="AA5" s="2436"/>
      <c r="AB5" s="2436"/>
      <c r="AC5" s="2436"/>
    </row>
    <row r="6" spans="1:29" ht="30" customHeight="1">
      <c r="A6" s="2434"/>
      <c r="B6" s="2440" t="s">
        <v>4200</v>
      </c>
      <c r="C6" s="2434"/>
      <c r="D6" s="2434"/>
      <c r="E6" s="2434"/>
      <c r="F6" s="2434"/>
      <c r="G6" s="2434"/>
      <c r="H6" s="2434"/>
      <c r="I6" s="2435"/>
      <c r="J6" s="2434"/>
      <c r="K6" s="2434"/>
      <c r="L6" s="2435"/>
      <c r="M6" s="2435"/>
      <c r="N6" s="2435"/>
      <c r="O6" s="2435"/>
      <c r="P6" s="2435"/>
      <c r="Q6" s="2436"/>
      <c r="R6" s="2436"/>
      <c r="S6" s="2436"/>
      <c r="T6" s="2439" t="s">
        <v>4201</v>
      </c>
      <c r="U6" s="2436"/>
      <c r="V6" s="2436"/>
      <c r="W6" s="2436"/>
      <c r="X6" s="2436"/>
      <c r="Y6" s="2436"/>
      <c r="Z6" s="2436"/>
      <c r="AA6" s="2436"/>
      <c r="AB6" s="2436"/>
      <c r="AC6" s="2436"/>
    </row>
    <row r="7" spans="1:29" ht="30" customHeight="1">
      <c r="A7" s="2434"/>
      <c r="B7" s="2440"/>
      <c r="C7" s="2434"/>
      <c r="D7" s="2434"/>
      <c r="E7" s="2434"/>
      <c r="F7" s="2434"/>
      <c r="G7" s="2434"/>
      <c r="H7" s="2434"/>
      <c r="I7" s="2435"/>
      <c r="J7" s="2434"/>
      <c r="K7" s="2434"/>
      <c r="L7" s="2435"/>
      <c r="M7" s="2435"/>
      <c r="N7" s="2435"/>
      <c r="O7" s="2435"/>
      <c r="P7" s="2435"/>
      <c r="Q7" s="2436"/>
      <c r="R7" s="2436"/>
      <c r="S7" s="2436"/>
      <c r="T7" s="2436"/>
      <c r="U7" s="2436"/>
      <c r="V7" s="2436"/>
      <c r="W7" s="2436"/>
      <c r="X7" s="2436"/>
      <c r="Y7" s="2436"/>
      <c r="Z7" s="2436"/>
      <c r="AA7" s="2436"/>
      <c r="AB7" s="2436"/>
      <c r="AC7" s="2436"/>
    </row>
    <row r="8" spans="1:29" ht="30" customHeight="1">
      <c r="A8" s="2434"/>
      <c r="B8" s="2443" t="s">
        <v>4202</v>
      </c>
      <c r="C8" s="2443"/>
      <c r="D8" s="2443"/>
      <c r="E8" s="2443"/>
      <c r="F8" s="2443"/>
      <c r="G8" s="2443"/>
      <c r="H8" s="2443"/>
      <c r="I8" s="2443"/>
      <c r="J8" s="2443"/>
      <c r="K8" s="2443"/>
      <c r="L8" s="2443"/>
      <c r="M8" s="2443"/>
      <c r="N8" s="2443"/>
      <c r="O8" s="2443"/>
      <c r="P8" s="2443"/>
      <c r="Q8" s="2443"/>
      <c r="R8" s="2443"/>
      <c r="S8" s="2436"/>
      <c r="T8" s="2436"/>
      <c r="U8" s="2436"/>
      <c r="V8" s="2436"/>
      <c r="W8" s="2436"/>
      <c r="X8" s="2436"/>
      <c r="Y8" s="2436"/>
      <c r="Z8" s="2436"/>
      <c r="AA8" s="2436"/>
      <c r="AB8" s="2436"/>
      <c r="AC8" s="2436"/>
    </row>
    <row r="9" spans="1:29" ht="30" customHeight="1">
      <c r="A9" s="2434"/>
      <c r="B9" s="2443"/>
      <c r="C9" s="2443" t="s">
        <v>4589</v>
      </c>
      <c r="D9" s="2443"/>
      <c r="E9" s="2443"/>
      <c r="F9" s="2443"/>
      <c r="G9" s="2443"/>
      <c r="H9" s="2443"/>
      <c r="I9" s="2443"/>
      <c r="J9" s="2443"/>
      <c r="K9" s="2443"/>
      <c r="L9" s="2443"/>
      <c r="M9" s="2443"/>
      <c r="N9" s="2443"/>
      <c r="O9" s="2443"/>
      <c r="P9" s="2443"/>
      <c r="Q9" s="2443"/>
      <c r="R9" s="2443"/>
      <c r="S9" s="2436"/>
      <c r="T9" s="2436"/>
      <c r="U9" s="2436"/>
      <c r="V9" s="2436"/>
      <c r="W9" s="2436"/>
      <c r="X9" s="2436"/>
      <c r="Y9" s="2436"/>
      <c r="Z9" s="2436"/>
      <c r="AA9" s="2436"/>
      <c r="AB9" s="2436"/>
      <c r="AC9" s="2436"/>
    </row>
    <row r="10" spans="1:29" ht="30" customHeight="1">
      <c r="A10" s="2434"/>
      <c r="B10" s="2443"/>
      <c r="C10" s="2443" t="s">
        <v>4590</v>
      </c>
      <c r="D10" s="2443"/>
      <c r="E10" s="2443"/>
      <c r="F10" s="2443"/>
      <c r="G10" s="2443"/>
      <c r="H10" s="2443"/>
      <c r="I10" s="2443"/>
      <c r="J10" s="2443"/>
      <c r="K10" s="2443"/>
      <c r="L10" s="2443"/>
      <c r="M10" s="2443"/>
      <c r="N10" s="2443"/>
      <c r="O10" s="2443"/>
      <c r="P10" s="2443"/>
      <c r="Q10" s="2443"/>
      <c r="R10" s="2443"/>
      <c r="S10" s="2436"/>
      <c r="T10" s="2436"/>
      <c r="U10" s="2436"/>
      <c r="V10" s="2436"/>
      <c r="W10" s="2436"/>
      <c r="X10" s="2436"/>
      <c r="Y10" s="2436"/>
      <c r="Z10" s="2436"/>
      <c r="AA10" s="2436"/>
      <c r="AB10" s="2436"/>
      <c r="AC10" s="2436"/>
    </row>
    <row r="11" spans="1:29" ht="30" customHeight="1">
      <c r="A11" s="2434"/>
      <c r="B11" s="2443"/>
      <c r="C11" s="2443" t="s">
        <v>4591</v>
      </c>
      <c r="D11" s="2443"/>
      <c r="E11" s="2443"/>
      <c r="F11" s="2443"/>
      <c r="G11" s="2443"/>
      <c r="H11" s="2443"/>
      <c r="I11" s="2443"/>
      <c r="J11" s="2443"/>
      <c r="K11" s="2443"/>
      <c r="L11" s="2443"/>
      <c r="M11" s="2443"/>
      <c r="N11" s="2443"/>
      <c r="O11" s="2443"/>
      <c r="P11" s="2443"/>
      <c r="Q11" s="2443"/>
      <c r="R11" s="2443"/>
      <c r="S11" s="2436"/>
      <c r="T11" s="2436"/>
      <c r="U11" s="2436"/>
      <c r="V11" s="2436"/>
      <c r="W11" s="2436"/>
      <c r="X11" s="2436"/>
      <c r="Y11" s="2436"/>
      <c r="Z11" s="2436"/>
      <c r="AA11" s="2436"/>
      <c r="AB11" s="2436"/>
      <c r="AC11" s="2436"/>
    </row>
    <row r="12" spans="1:29" ht="30" customHeight="1">
      <c r="A12" s="2434"/>
      <c r="B12" s="2443"/>
      <c r="C12" s="2443" t="s">
        <v>4592</v>
      </c>
      <c r="D12" s="2443"/>
      <c r="E12" s="2443"/>
      <c r="F12" s="2443"/>
      <c r="G12" s="2443"/>
      <c r="H12" s="2443"/>
      <c r="I12" s="2443"/>
      <c r="J12" s="2443"/>
      <c r="K12" s="2443"/>
      <c r="L12" s="2443"/>
      <c r="M12" s="2443"/>
      <c r="N12" s="2443"/>
      <c r="O12" s="2443"/>
      <c r="P12" s="2443"/>
      <c r="Q12" s="2443"/>
      <c r="R12" s="2443"/>
      <c r="S12" s="2436"/>
      <c r="T12" s="2436"/>
      <c r="U12" s="2436"/>
      <c r="V12" s="2436"/>
      <c r="W12" s="2436"/>
      <c r="X12" s="2436"/>
      <c r="Y12" s="2436"/>
      <c r="Z12" s="2436"/>
      <c r="AA12" s="2436"/>
      <c r="AB12" s="2436"/>
      <c r="AC12" s="2436"/>
    </row>
    <row r="13" spans="1:29" ht="30" customHeight="1">
      <c r="A13" s="2434"/>
      <c r="B13" s="2443"/>
      <c r="C13" s="2443" t="s">
        <v>4593</v>
      </c>
      <c r="D13" s="2443"/>
      <c r="E13" s="2443"/>
      <c r="F13" s="2443"/>
      <c r="G13" s="2443"/>
      <c r="H13" s="2443"/>
      <c r="I13" s="2443"/>
      <c r="J13" s="2443"/>
      <c r="K13" s="2443"/>
      <c r="L13" s="2443"/>
      <c r="M13" s="2443"/>
      <c r="N13" s="2443"/>
      <c r="O13" s="2443"/>
      <c r="P13" s="2443"/>
      <c r="Q13" s="2443"/>
      <c r="R13" s="2443"/>
      <c r="S13" s="2436"/>
      <c r="T13" s="2436"/>
      <c r="U13" s="2436"/>
      <c r="V13" s="2436"/>
      <c r="W13" s="2436"/>
      <c r="X13" s="2436"/>
      <c r="Y13" s="2436"/>
      <c r="Z13" s="2436"/>
      <c r="AA13" s="2436"/>
      <c r="AB13" s="2436"/>
      <c r="AC13" s="2436"/>
    </row>
    <row r="14" spans="1:29" ht="30" customHeight="1">
      <c r="A14" s="2434"/>
      <c r="B14" s="2443"/>
      <c r="C14" s="2443" t="s">
        <v>4594</v>
      </c>
      <c r="D14" s="2443"/>
      <c r="E14" s="2443"/>
      <c r="F14" s="2443"/>
      <c r="G14" s="2443"/>
      <c r="H14" s="2443"/>
      <c r="I14" s="2443"/>
      <c r="J14" s="2443"/>
      <c r="K14" s="2443"/>
      <c r="L14" s="2443"/>
      <c r="M14" s="2443"/>
      <c r="N14" s="2443"/>
      <c r="O14" s="2443"/>
      <c r="P14" s="2443"/>
      <c r="Q14" s="2443"/>
      <c r="R14" s="2443"/>
      <c r="S14" s="2436"/>
      <c r="T14" s="2436"/>
      <c r="U14" s="2436"/>
      <c r="V14" s="2436"/>
      <c r="W14" s="2436"/>
      <c r="X14" s="2436"/>
      <c r="Y14" s="2436"/>
      <c r="Z14" s="2436"/>
      <c r="AA14" s="2436"/>
      <c r="AB14" s="2436"/>
      <c r="AC14" s="2436"/>
    </row>
    <row r="15" spans="1:29" ht="30" customHeight="1">
      <c r="A15" s="2434"/>
      <c r="B15" s="2443"/>
      <c r="C15" s="2443" t="s">
        <v>4595</v>
      </c>
      <c r="D15" s="2443"/>
      <c r="E15" s="2443"/>
      <c r="F15" s="2443"/>
      <c r="G15" s="2443"/>
      <c r="H15" s="2443"/>
      <c r="I15" s="2443"/>
      <c r="J15" s="2443"/>
      <c r="K15" s="2443"/>
      <c r="L15" s="2443"/>
      <c r="M15" s="2443"/>
      <c r="N15" s="2443"/>
      <c r="O15" s="2443"/>
      <c r="P15" s="2443"/>
      <c r="Q15" s="2443"/>
      <c r="R15" s="2443"/>
      <c r="S15" s="2436"/>
      <c r="T15" s="2436"/>
      <c r="U15" s="2436"/>
      <c r="V15" s="2436"/>
      <c r="W15" s="2436"/>
      <c r="X15" s="2436"/>
      <c r="Y15" s="2436"/>
      <c r="Z15" s="2436"/>
      <c r="AA15" s="2436"/>
      <c r="AB15" s="2436"/>
      <c r="AC15" s="2436"/>
    </row>
    <row r="16" spans="1:29" ht="30" customHeight="1">
      <c r="A16" s="2434"/>
      <c r="B16" s="2443"/>
      <c r="C16" s="2443" t="s">
        <v>4781</v>
      </c>
      <c r="D16" s="2443"/>
      <c r="E16" s="2443"/>
      <c r="F16" s="2443"/>
      <c r="G16" s="2443"/>
      <c r="H16" s="2443"/>
      <c r="I16" s="2443"/>
      <c r="J16" s="2443"/>
      <c r="K16" s="2443"/>
      <c r="L16" s="2443"/>
      <c r="M16" s="2443"/>
      <c r="N16" s="2443"/>
      <c r="O16" s="2443"/>
      <c r="P16" s="2443"/>
      <c r="Q16" s="2443"/>
      <c r="R16" s="2443"/>
      <c r="S16" s="2436"/>
      <c r="T16" s="2436"/>
      <c r="U16" s="2436"/>
      <c r="V16" s="2436"/>
      <c r="W16" s="2436"/>
      <c r="X16" s="2436"/>
      <c r="Y16" s="2436"/>
      <c r="Z16" s="2436"/>
      <c r="AA16" s="2436"/>
      <c r="AB16" s="2436"/>
      <c r="AC16" s="2436"/>
    </row>
    <row r="17" spans="1:44" ht="30" customHeight="1">
      <c r="A17" s="2434"/>
      <c r="B17" s="2443"/>
      <c r="C17" s="2443" t="s">
        <v>4782</v>
      </c>
      <c r="D17" s="2443"/>
      <c r="E17" s="2443"/>
      <c r="F17" s="2443"/>
      <c r="G17" s="2443"/>
      <c r="H17" s="2443"/>
      <c r="I17" s="2443"/>
      <c r="J17" s="2443"/>
      <c r="K17" s="2443"/>
      <c r="L17" s="2443"/>
      <c r="M17" s="2443"/>
      <c r="N17" s="2443"/>
      <c r="O17" s="2443"/>
      <c r="P17" s="2443"/>
      <c r="Q17" s="2443"/>
      <c r="R17" s="2443"/>
      <c r="S17" s="2436"/>
      <c r="T17" s="2436"/>
      <c r="U17" s="2436"/>
      <c r="V17" s="2436"/>
      <c r="W17" s="2436"/>
      <c r="X17" s="2436"/>
      <c r="Y17" s="2436"/>
      <c r="Z17" s="2436"/>
      <c r="AA17" s="2436"/>
      <c r="AB17" s="2436"/>
      <c r="AC17" s="2436"/>
    </row>
    <row r="18" spans="1:44" ht="30" customHeight="1">
      <c r="A18" s="2434"/>
      <c r="B18" s="2443"/>
      <c r="C18" s="2443" t="s">
        <v>4783</v>
      </c>
      <c r="D18" s="2443"/>
      <c r="E18" s="2443"/>
      <c r="F18" s="2443"/>
      <c r="G18" s="2443"/>
      <c r="H18" s="2443"/>
      <c r="I18" s="2443"/>
      <c r="J18" s="2443"/>
      <c r="K18" s="2443"/>
      <c r="L18" s="2443"/>
      <c r="M18" s="2443"/>
      <c r="N18" s="2443"/>
      <c r="O18" s="2443"/>
      <c r="P18" s="2443"/>
      <c r="Q18" s="2443"/>
      <c r="R18" s="2443"/>
      <c r="S18" s="2436"/>
      <c r="T18" s="2436"/>
      <c r="U18" s="2436"/>
      <c r="V18" s="2436"/>
      <c r="W18" s="2436"/>
      <c r="X18" s="2436"/>
      <c r="Y18" s="2436"/>
      <c r="Z18" s="2436"/>
      <c r="AA18" s="2436"/>
      <c r="AB18" s="2436"/>
      <c r="AC18" s="2436"/>
    </row>
    <row r="19" spans="1:44" ht="30" customHeight="1">
      <c r="A19" s="2434"/>
      <c r="B19" s="2443"/>
      <c r="C19" s="2443" t="s">
        <v>4784</v>
      </c>
      <c r="D19" s="2443"/>
      <c r="E19" s="2443"/>
      <c r="F19" s="2443"/>
      <c r="G19" s="2443"/>
      <c r="H19" s="2443"/>
      <c r="I19" s="2443"/>
      <c r="J19" s="2443"/>
      <c r="K19" s="2443"/>
      <c r="L19" s="2443"/>
      <c r="M19" s="2443"/>
      <c r="N19" s="2443"/>
      <c r="O19" s="2443"/>
      <c r="P19" s="2443"/>
      <c r="Q19" s="2443"/>
      <c r="R19" s="2443"/>
      <c r="S19" s="2436"/>
      <c r="T19" s="2436"/>
      <c r="U19" s="2436"/>
      <c r="V19" s="2436"/>
      <c r="W19" s="2436"/>
      <c r="X19" s="2436"/>
      <c r="Y19" s="2436"/>
      <c r="Z19" s="2436"/>
      <c r="AA19" s="2436"/>
      <c r="AB19" s="2436"/>
      <c r="AC19" s="2436"/>
    </row>
    <row r="20" spans="1:44" ht="30" customHeight="1">
      <c r="A20" s="2434"/>
      <c r="B20" s="2443"/>
      <c r="C20" s="2443"/>
      <c r="D20" s="2443" t="s">
        <v>4596</v>
      </c>
      <c r="E20" s="2443"/>
      <c r="F20" s="2443"/>
      <c r="G20" s="2443"/>
      <c r="H20" s="2443"/>
      <c r="I20" s="2443"/>
      <c r="J20" s="2443"/>
      <c r="K20" s="2443"/>
      <c r="L20" s="2443"/>
      <c r="M20" s="2443"/>
      <c r="N20" s="2443"/>
      <c r="O20" s="2443"/>
      <c r="P20" s="2443"/>
      <c r="Q20" s="2443"/>
      <c r="R20" s="2443"/>
      <c r="S20" s="2436"/>
      <c r="T20" s="2436"/>
      <c r="U20" s="2436"/>
      <c r="V20" s="2436"/>
      <c r="W20" s="2436"/>
      <c r="X20" s="2436"/>
      <c r="Y20" s="2436"/>
      <c r="Z20" s="2436"/>
      <c r="AA20" s="2436"/>
      <c r="AB20" s="2436"/>
      <c r="AC20" s="2436"/>
    </row>
    <row r="21" spans="1:44" ht="30" customHeight="1">
      <c r="A21" s="2434"/>
      <c r="B21" s="2443"/>
      <c r="C21" s="2443"/>
      <c r="D21" s="2443" t="s">
        <v>4597</v>
      </c>
      <c r="E21" s="2443"/>
      <c r="F21" s="2443"/>
      <c r="G21" s="2443"/>
      <c r="H21" s="2443"/>
      <c r="I21" s="2443"/>
      <c r="J21" s="2443"/>
      <c r="K21" s="2443"/>
      <c r="L21" s="2443"/>
      <c r="M21" s="2443"/>
      <c r="N21" s="2443"/>
      <c r="O21" s="2443"/>
      <c r="P21" s="2443"/>
      <c r="Q21" s="2443"/>
      <c r="R21" s="2443"/>
      <c r="S21" s="2436"/>
      <c r="T21" s="2436"/>
      <c r="U21" s="2436"/>
      <c r="V21" s="2436"/>
      <c r="W21" s="2436"/>
      <c r="X21" s="2436"/>
      <c r="Y21" s="2436"/>
      <c r="Z21" s="2436"/>
      <c r="AA21" s="2436"/>
      <c r="AB21" s="2436"/>
      <c r="AC21" s="2436"/>
    </row>
    <row r="22" spans="1:44" ht="30" customHeight="1">
      <c r="A22" s="2434"/>
      <c r="B22" s="2443"/>
      <c r="C22" s="2443" t="s">
        <v>4785</v>
      </c>
      <c r="D22" s="2443"/>
      <c r="E22" s="2443"/>
      <c r="F22" s="2443"/>
      <c r="G22" s="2443"/>
      <c r="H22" s="2443"/>
      <c r="I22" s="2443"/>
      <c r="J22" s="2443"/>
      <c r="K22" s="2443"/>
      <c r="L22" s="2443"/>
      <c r="M22" s="2443"/>
      <c r="N22" s="2443"/>
      <c r="O22" s="2443"/>
      <c r="P22" s="2443"/>
      <c r="Q22" s="2443"/>
      <c r="R22" s="2443"/>
      <c r="S22" s="2436"/>
      <c r="T22" s="2436"/>
      <c r="U22" s="2436"/>
      <c r="V22" s="2436"/>
      <c r="W22" s="2436"/>
      <c r="X22" s="2436"/>
      <c r="Y22" s="2436"/>
      <c r="Z22" s="2436"/>
      <c r="AA22" s="2436"/>
      <c r="AB22" s="2436"/>
      <c r="AC22" s="2436"/>
    </row>
    <row r="23" spans="1:44" ht="30" customHeight="1">
      <c r="A23" s="2434"/>
      <c r="B23" s="2443"/>
      <c r="C23" s="2443" t="s">
        <v>4786</v>
      </c>
      <c r="D23" s="2443"/>
      <c r="E23" s="2443"/>
      <c r="F23" s="2443"/>
      <c r="G23" s="2443"/>
      <c r="H23" s="2443"/>
      <c r="I23" s="2443"/>
      <c r="J23" s="2443"/>
      <c r="K23" s="2443"/>
      <c r="L23" s="2443"/>
      <c r="M23" s="2443"/>
      <c r="N23" s="2443"/>
      <c r="O23" s="2443"/>
      <c r="P23" s="2443"/>
      <c r="Q23" s="2443"/>
      <c r="R23" s="2443"/>
      <c r="S23" s="2436"/>
      <c r="T23" s="2436"/>
      <c r="U23" s="2436"/>
      <c r="V23" s="2436"/>
      <c r="W23" s="2436"/>
      <c r="X23" s="2436"/>
      <c r="Y23" s="2436"/>
      <c r="Z23" s="2436"/>
      <c r="AA23" s="2436"/>
      <c r="AB23" s="2436"/>
      <c r="AC23" s="2436"/>
    </row>
    <row r="24" spans="1:44" ht="30" customHeight="1">
      <c r="A24" s="2434"/>
      <c r="B24" s="2443"/>
      <c r="C24" s="2443" t="s">
        <v>4787</v>
      </c>
      <c r="D24" s="2443"/>
      <c r="E24" s="2443"/>
      <c r="F24" s="2443"/>
      <c r="G24" s="2443"/>
      <c r="H24" s="2443"/>
      <c r="I24" s="2443"/>
      <c r="J24" s="2443"/>
      <c r="K24" s="2443"/>
      <c r="L24" s="2443"/>
      <c r="M24" s="2443"/>
      <c r="N24" s="2443"/>
      <c r="O24" s="2443"/>
      <c r="P24" s="2443"/>
      <c r="Q24" s="2443"/>
      <c r="R24" s="2443"/>
      <c r="S24" s="2436"/>
      <c r="T24" s="2436"/>
      <c r="U24" s="2436"/>
      <c r="V24" s="2436"/>
      <c r="W24" s="2436"/>
      <c r="X24" s="2436"/>
      <c r="Y24" s="2436"/>
      <c r="Z24" s="2436"/>
      <c r="AA24" s="2436"/>
      <c r="AB24" s="2436"/>
      <c r="AC24" s="2436"/>
    </row>
    <row r="25" spans="1:44" ht="30" customHeight="1">
      <c r="A25" s="2434"/>
      <c r="B25" s="2443"/>
      <c r="C25" s="2443"/>
      <c r="D25" s="2443"/>
      <c r="E25" s="2443"/>
      <c r="F25" s="2443"/>
      <c r="G25" s="2443"/>
      <c r="H25" s="2443"/>
      <c r="I25" s="2443"/>
      <c r="J25" s="2443"/>
      <c r="K25" s="2443"/>
      <c r="L25" s="2443"/>
      <c r="M25" s="2443"/>
      <c r="N25" s="2443"/>
      <c r="O25" s="2443"/>
      <c r="P25" s="2443"/>
      <c r="Q25" s="2443"/>
      <c r="R25" s="2443"/>
      <c r="S25" s="2436"/>
      <c r="T25" s="2436"/>
      <c r="U25" s="2436"/>
      <c r="V25" s="2436"/>
      <c r="W25" s="2436"/>
      <c r="X25" s="2436"/>
      <c r="Y25" s="2436"/>
      <c r="Z25" s="2436"/>
      <c r="AA25" s="2436"/>
      <c r="AB25" s="2436"/>
      <c r="AC25" s="2436"/>
    </row>
    <row r="26" spans="1:44" ht="30" customHeight="1">
      <c r="A26" s="2434"/>
      <c r="B26" s="2440"/>
      <c r="C26" s="3382" t="s">
        <v>4811</v>
      </c>
      <c r="D26" s="2440" t="str">
        <f ca="1">CELL("nomfichier")</f>
        <v>E:\0-UPRT\1-UPRT.FR-SITE-WEB\me-menus\menus-festivals\[me-aide_aux_menus.2011.xlsx]13.Codes couleurs excel</v>
      </c>
      <c r="E26" s="2434"/>
      <c r="F26" s="2434"/>
      <c r="G26" s="2434"/>
      <c r="H26" s="2434"/>
      <c r="I26" s="2435"/>
      <c r="J26" s="2434"/>
      <c r="K26" s="2434"/>
      <c r="L26" s="2435"/>
      <c r="M26" s="2435"/>
      <c r="N26" s="2435"/>
      <c r="O26" s="2435"/>
      <c r="P26" s="2435"/>
      <c r="Q26" s="2436"/>
      <c r="R26" s="2436"/>
      <c r="S26" s="2436"/>
      <c r="T26" s="2436"/>
      <c r="U26" s="2436"/>
      <c r="V26" s="2436"/>
      <c r="W26" s="2436"/>
      <c r="X26" s="2436"/>
      <c r="Y26" s="2436"/>
      <c r="Z26" s="2436"/>
      <c r="AA26" s="2436"/>
      <c r="AB26" s="2436"/>
      <c r="AC26" s="2436"/>
    </row>
    <row r="27" spans="1:44" ht="30" customHeight="1">
      <c r="A27" s="2434"/>
      <c r="B27" s="2440"/>
      <c r="C27" s="3382"/>
      <c r="D27" s="2440"/>
      <c r="E27" s="2434"/>
      <c r="F27" s="2434"/>
      <c r="G27" s="2434"/>
      <c r="H27" s="2434"/>
      <c r="I27" s="2435"/>
      <c r="J27" s="2434"/>
      <c r="K27" s="2434"/>
      <c r="L27" s="2435"/>
      <c r="M27" s="2435"/>
      <c r="N27" s="2435"/>
      <c r="O27" s="2435"/>
      <c r="P27" s="2435"/>
      <c r="Q27" s="2436"/>
      <c r="R27" s="2436"/>
      <c r="S27" s="2436"/>
      <c r="T27" s="2436"/>
      <c r="U27" s="2436"/>
      <c r="V27" s="2436"/>
      <c r="W27" s="2436"/>
      <c r="X27" s="2436"/>
      <c r="Y27" s="2436"/>
      <c r="Z27" s="2436"/>
      <c r="AA27" s="2436"/>
      <c r="AB27" s="2436"/>
      <c r="AC27" s="2436"/>
    </row>
    <row r="28" spans="1:44" s="2445" customFormat="1" ht="40.5" customHeight="1">
      <c r="A28" s="2434"/>
      <c r="B28" s="2444" t="s">
        <v>4203</v>
      </c>
      <c r="C28" s="2434"/>
      <c r="D28" s="2434"/>
      <c r="E28" s="2434"/>
      <c r="F28" s="2434"/>
      <c r="G28" s="2434"/>
      <c r="H28" s="2434"/>
      <c r="I28" s="2435"/>
      <c r="J28" s="2434"/>
      <c r="K28" s="2434"/>
      <c r="L28" s="2435"/>
      <c r="M28" s="2435"/>
      <c r="N28" s="2435"/>
      <c r="O28" s="2435"/>
      <c r="P28" s="2435"/>
      <c r="Q28" s="2444" t="s">
        <v>4204</v>
      </c>
      <c r="R28" s="2436"/>
      <c r="S28" s="2436"/>
      <c r="T28" s="2436"/>
      <c r="U28" s="2436"/>
      <c r="V28" s="2436"/>
      <c r="W28" s="2436"/>
      <c r="X28" s="2436"/>
      <c r="Y28" s="2436"/>
      <c r="Z28" s="2436"/>
      <c r="AA28" s="2436"/>
      <c r="AB28" s="2436"/>
      <c r="AC28" s="2436"/>
      <c r="AD28" s="2437"/>
      <c r="AE28" s="2437"/>
      <c r="AL28" s="2437"/>
      <c r="AM28" s="2437"/>
      <c r="AN28" s="2437"/>
      <c r="AO28" s="2437"/>
      <c r="AP28" s="2437"/>
      <c r="AQ28" s="2437"/>
      <c r="AR28" s="2437"/>
    </row>
    <row r="29" spans="1:44" s="2445" customFormat="1" ht="40.5" customHeight="1">
      <c r="A29" s="2434"/>
      <c r="B29" s="2446"/>
      <c r="C29" s="2447" t="s">
        <v>4205</v>
      </c>
      <c r="D29" s="2434"/>
      <c r="E29" s="2448" t="s">
        <v>4206</v>
      </c>
      <c r="F29" s="2435"/>
      <c r="G29" s="2449" t="s">
        <v>4207</v>
      </c>
      <c r="H29" s="2434"/>
      <c r="I29" s="2435"/>
      <c r="J29" s="2440" t="s">
        <v>4208</v>
      </c>
      <c r="K29" s="2434"/>
      <c r="L29" s="2435"/>
      <c r="M29" s="2435"/>
      <c r="N29" s="2435"/>
      <c r="O29" s="2435"/>
      <c r="P29" s="2435"/>
      <c r="Q29" s="2450" t="s">
        <v>4209</v>
      </c>
      <c r="R29" s="2451"/>
      <c r="S29" s="2452">
        <v>15.5</v>
      </c>
      <c r="T29" s="2436"/>
      <c r="U29" s="2453">
        <v>15.5</v>
      </c>
      <c r="V29" s="2436"/>
      <c r="W29" s="2454">
        <v>15.5</v>
      </c>
      <c r="X29" s="2436"/>
      <c r="Y29" s="2436"/>
      <c r="Z29" s="2436"/>
      <c r="AA29" s="2436"/>
      <c r="AB29" s="2436"/>
      <c r="AC29" s="2436"/>
      <c r="AD29" s="2437"/>
      <c r="AE29" s="2437"/>
      <c r="AF29" s="2437"/>
      <c r="AG29" s="2437"/>
      <c r="AH29" s="2437"/>
      <c r="AI29" s="2437"/>
      <c r="AJ29" s="2437"/>
      <c r="AK29" s="2437"/>
      <c r="AL29" s="2437"/>
      <c r="AM29" s="2437"/>
      <c r="AN29" s="2437"/>
      <c r="AO29" s="2437"/>
      <c r="AP29" s="2437"/>
      <c r="AQ29" s="2437"/>
      <c r="AR29" s="2437"/>
    </row>
    <row r="30" spans="1:44" s="2445" customFormat="1" ht="40.5" customHeight="1">
      <c r="A30" s="2434"/>
      <c r="B30" s="2446"/>
      <c r="C30" s="2447" t="s">
        <v>4210</v>
      </c>
      <c r="D30" s="2434"/>
      <c r="E30" s="2448" t="s">
        <v>4211</v>
      </c>
      <c r="F30" s="2435"/>
      <c r="G30" s="2449" t="s">
        <v>4212</v>
      </c>
      <c r="H30" s="2434"/>
      <c r="I30" s="2435"/>
      <c r="J30" s="2440" t="s">
        <v>4213</v>
      </c>
      <c r="K30" s="2434"/>
      <c r="L30" s="2435"/>
      <c r="M30" s="2435"/>
      <c r="N30" s="2435"/>
      <c r="O30" s="2435"/>
      <c r="P30" s="2435"/>
      <c r="Q30" s="2455" t="s">
        <v>4214</v>
      </c>
      <c r="R30" s="2451"/>
      <c r="S30" s="2448" t="s">
        <v>4215</v>
      </c>
      <c r="T30" s="2436"/>
      <c r="U30" s="2456" t="s">
        <v>4216</v>
      </c>
      <c r="V30" s="2436"/>
      <c r="W30" s="2448" t="s">
        <v>4217</v>
      </c>
      <c r="X30" s="2436"/>
      <c r="Y30" s="2436"/>
      <c r="Z30" s="2436"/>
      <c r="AA30" s="2436"/>
      <c r="AB30" s="2436"/>
      <c r="AC30" s="2436"/>
      <c r="AD30" s="2437"/>
      <c r="AE30" s="2437"/>
      <c r="AF30" s="2437"/>
      <c r="AG30" s="2437"/>
      <c r="AH30" s="2437"/>
      <c r="AI30" s="2437"/>
      <c r="AJ30" s="2437"/>
      <c r="AK30" s="2437"/>
      <c r="AL30" s="2437"/>
      <c r="AM30" s="2437"/>
      <c r="AN30" s="2437"/>
      <c r="AO30" s="2437"/>
      <c r="AP30" s="2437"/>
      <c r="AQ30" s="2437"/>
      <c r="AR30" s="2437"/>
    </row>
    <row r="31" spans="1:44" s="2445" customFormat="1" ht="40.5" customHeight="1">
      <c r="A31" s="2434"/>
      <c r="B31" s="2446"/>
      <c r="C31" s="2434"/>
      <c r="D31" s="2434"/>
      <c r="E31" s="2434"/>
      <c r="F31" s="2434"/>
      <c r="G31" s="2434"/>
      <c r="H31" s="2434"/>
      <c r="I31" s="2435"/>
      <c r="J31" s="2434"/>
      <c r="K31" s="2434"/>
      <c r="L31" s="2435"/>
      <c r="M31" s="2435"/>
      <c r="N31" s="2435"/>
      <c r="O31" s="2435"/>
      <c r="P31" s="2435"/>
      <c r="Q31" s="2436"/>
      <c r="R31" s="2436"/>
      <c r="S31" s="2436"/>
      <c r="T31" s="2436"/>
      <c r="U31" s="2436"/>
      <c r="V31" s="2436"/>
      <c r="W31" s="2436"/>
      <c r="X31" s="2436"/>
      <c r="Y31" s="2436"/>
      <c r="Z31" s="2436"/>
      <c r="AA31" s="2436"/>
      <c r="AB31" s="2436"/>
      <c r="AC31" s="2436"/>
      <c r="AD31" s="2437"/>
      <c r="AE31" s="2437"/>
      <c r="AF31" s="2437"/>
      <c r="AG31" s="2437"/>
      <c r="AH31" s="2437"/>
      <c r="AI31" s="2437"/>
      <c r="AJ31" s="2437"/>
      <c r="AK31" s="2437"/>
      <c r="AL31" s="2437"/>
      <c r="AM31" s="2437"/>
      <c r="AN31" s="2437"/>
      <c r="AO31" s="2437"/>
      <c r="AP31" s="2437"/>
      <c r="AQ31" s="2437"/>
      <c r="AR31" s="2437"/>
    </row>
    <row r="32" spans="1:44" s="2445" customFormat="1" ht="40.5" customHeight="1">
      <c r="A32" s="2434"/>
      <c r="B32" s="2444" t="s">
        <v>4218</v>
      </c>
      <c r="C32" s="2434"/>
      <c r="D32" s="2434"/>
      <c r="E32" s="2434"/>
      <c r="F32" s="2434"/>
      <c r="G32" s="2434"/>
      <c r="H32" s="2434"/>
      <c r="I32" s="2435"/>
      <c r="J32" s="2434"/>
      <c r="K32" s="2434"/>
      <c r="L32" s="2435"/>
      <c r="M32" s="2435"/>
      <c r="N32" s="2435"/>
      <c r="O32" s="2435"/>
      <c r="P32" s="2435"/>
      <c r="Q32" s="2436"/>
      <c r="R32" s="2436"/>
      <c r="S32" s="2436"/>
      <c r="T32" s="2436"/>
      <c r="U32" s="2436"/>
      <c r="V32" s="2436"/>
      <c r="W32" s="2436"/>
      <c r="X32" s="2436"/>
      <c r="Y32" s="2436"/>
      <c r="Z32" s="2436"/>
      <c r="AA32" s="2436"/>
      <c r="AB32" s="2436"/>
      <c r="AC32" s="2436"/>
      <c r="AD32" s="2437"/>
      <c r="AE32" s="2437"/>
      <c r="AF32" s="2437"/>
      <c r="AG32" s="2437"/>
      <c r="AH32" s="2437"/>
      <c r="AI32" s="2437"/>
      <c r="AJ32" s="2437"/>
      <c r="AK32" s="2437"/>
      <c r="AL32" s="2437"/>
      <c r="AM32" s="2437"/>
      <c r="AN32" s="2437"/>
      <c r="AO32" s="2437"/>
      <c r="AP32" s="2437"/>
      <c r="AQ32" s="2437"/>
      <c r="AR32" s="2437"/>
    </row>
    <row r="33" spans="1:44" s="2445" customFormat="1" ht="40.5" customHeight="1">
      <c r="A33" s="2434"/>
      <c r="B33" s="2446"/>
      <c r="C33" s="2457" t="s">
        <v>4219</v>
      </c>
      <c r="D33" s="2434"/>
      <c r="E33" s="2434"/>
      <c r="F33" s="2434"/>
      <c r="G33" s="2434"/>
      <c r="H33" s="2458" t="s">
        <v>4220</v>
      </c>
      <c r="I33" s="2458"/>
      <c r="J33" s="2434"/>
      <c r="K33" s="2434"/>
      <c r="L33" s="2435"/>
      <c r="M33" s="2435"/>
      <c r="N33" s="2435"/>
      <c r="O33" s="2435"/>
      <c r="P33" s="2459" t="s">
        <v>4221</v>
      </c>
      <c r="Q33" s="2459"/>
      <c r="R33" s="2436"/>
      <c r="S33" s="2436"/>
      <c r="T33" s="2436"/>
      <c r="U33" s="2436"/>
      <c r="V33" s="2460" t="s">
        <v>4222</v>
      </c>
      <c r="W33" s="2460"/>
      <c r="X33" s="2436"/>
      <c r="Y33" s="2436"/>
      <c r="Z33" s="2436"/>
      <c r="AA33" s="2436"/>
      <c r="AB33" s="2436"/>
      <c r="AC33" s="2436"/>
      <c r="AD33" s="2437"/>
      <c r="AE33" s="2437"/>
      <c r="AF33" s="2437"/>
      <c r="AG33" s="2437"/>
      <c r="AH33" s="2437"/>
      <c r="AI33" s="2437"/>
      <c r="AJ33" s="2437"/>
      <c r="AK33" s="2437"/>
      <c r="AL33" s="2437"/>
      <c r="AM33" s="2437"/>
      <c r="AN33" s="2437"/>
      <c r="AO33" s="2437"/>
      <c r="AP33" s="2437"/>
      <c r="AQ33" s="2437"/>
      <c r="AR33" s="2437"/>
    </row>
    <row r="34" spans="1:44" s="2445" customFormat="1" ht="40.5" customHeight="1">
      <c r="A34" s="2434"/>
      <c r="B34" s="2446"/>
      <c r="C34" s="2461" t="s">
        <v>4223</v>
      </c>
      <c r="D34" s="2434"/>
      <c r="E34" s="2434"/>
      <c r="F34" s="2434"/>
      <c r="G34" s="2434"/>
      <c r="H34" s="2462" t="s">
        <v>4224</v>
      </c>
      <c r="I34" s="2462"/>
      <c r="J34" s="2434"/>
      <c r="K34" s="2434"/>
      <c r="L34" s="2435"/>
      <c r="M34" s="2435"/>
      <c r="N34" s="2435"/>
      <c r="O34" s="2435"/>
      <c r="P34" s="2463" t="s">
        <v>4225</v>
      </c>
      <c r="Q34" s="2463"/>
      <c r="R34" s="2436"/>
      <c r="S34" s="2436"/>
      <c r="T34" s="2436"/>
      <c r="U34" s="2436"/>
      <c r="V34" s="2464" t="s">
        <v>4226</v>
      </c>
      <c r="W34" s="2464"/>
      <c r="X34" s="2436"/>
      <c r="Y34" s="2436"/>
      <c r="Z34" s="2436"/>
      <c r="AA34" s="2436"/>
      <c r="AB34" s="2436"/>
      <c r="AC34" s="2436"/>
      <c r="AD34" s="2437"/>
      <c r="AE34" s="2437"/>
      <c r="AF34" s="2437"/>
      <c r="AG34" s="2437"/>
      <c r="AH34" s="2437"/>
      <c r="AI34" s="2437"/>
      <c r="AJ34" s="2437"/>
      <c r="AK34" s="2437"/>
      <c r="AL34" s="2437"/>
      <c r="AM34" s="2437"/>
      <c r="AN34" s="2437"/>
      <c r="AO34" s="2437"/>
      <c r="AP34" s="2437"/>
      <c r="AQ34" s="2437"/>
      <c r="AR34" s="2437"/>
    </row>
    <row r="35" spans="1:44" s="2445" customFormat="1" ht="40.5" customHeight="1">
      <c r="A35" s="2434"/>
      <c r="B35" s="2446"/>
      <c r="C35" s="2465" t="s">
        <v>4227</v>
      </c>
      <c r="D35" s="2434"/>
      <c r="E35" s="2434"/>
      <c r="F35" s="2434"/>
      <c r="G35" s="2434"/>
      <c r="H35" s="2434"/>
      <c r="I35" s="2435"/>
      <c r="J35" s="2434"/>
      <c r="K35" s="2434"/>
      <c r="L35" s="2435"/>
      <c r="M35" s="2435"/>
      <c r="N35" s="2435"/>
      <c r="O35" s="2435"/>
      <c r="P35" s="2435"/>
      <c r="Q35" s="2436"/>
      <c r="R35" s="2436"/>
      <c r="S35" s="2436"/>
      <c r="T35" s="2436"/>
      <c r="U35" s="2436"/>
      <c r="V35" s="2436"/>
      <c r="W35" s="2436"/>
      <c r="X35" s="2436"/>
      <c r="Y35" s="2436"/>
      <c r="Z35" s="2436"/>
      <c r="AA35" s="2436"/>
      <c r="AB35" s="2436"/>
      <c r="AC35" s="2436"/>
      <c r="AD35" s="2437"/>
      <c r="AE35" s="2437"/>
      <c r="AF35" s="2437"/>
      <c r="AG35" s="2437"/>
      <c r="AH35" s="2437"/>
      <c r="AI35" s="2437"/>
      <c r="AJ35" s="2437"/>
      <c r="AK35" s="2437"/>
      <c r="AL35" s="2437"/>
      <c r="AM35" s="2437"/>
      <c r="AN35" s="2437"/>
      <c r="AO35" s="2437"/>
      <c r="AP35" s="2437"/>
      <c r="AQ35" s="2437"/>
      <c r="AR35" s="2437"/>
    </row>
    <row r="36" spans="1:44" s="2468" customFormat="1" ht="40.5" customHeight="1">
      <c r="A36" s="2466"/>
      <c r="B36" s="2444" t="s">
        <v>4228</v>
      </c>
      <c r="C36" s="2466"/>
      <c r="D36" s="2466"/>
      <c r="E36" s="2466"/>
      <c r="F36" s="2466"/>
      <c r="G36" s="2466"/>
      <c r="H36" s="2466"/>
      <c r="I36" s="2435"/>
      <c r="J36" s="2466"/>
      <c r="K36" s="2466"/>
      <c r="L36" s="2435"/>
      <c r="M36" s="2435"/>
      <c r="N36" s="2435"/>
      <c r="O36" s="2435"/>
      <c r="P36" s="2435"/>
      <c r="Q36" s="2467"/>
      <c r="R36" s="2467"/>
      <c r="S36" s="2467"/>
      <c r="T36" s="2467"/>
      <c r="U36" s="2467"/>
      <c r="V36" s="2467"/>
      <c r="W36" s="2467"/>
      <c r="X36" s="2467"/>
      <c r="Y36" s="2467"/>
      <c r="Z36" s="2467"/>
      <c r="AA36" s="2467"/>
      <c r="AB36" s="2467"/>
      <c r="AC36" s="2467"/>
      <c r="AD36" s="2437"/>
      <c r="AE36" s="2437"/>
      <c r="AF36" s="2437"/>
      <c r="AG36" s="2437"/>
    </row>
    <row r="37" spans="1:44" s="2468" customFormat="1" ht="40.5" customHeight="1">
      <c r="A37" s="2466"/>
      <c r="B37" s="2469"/>
      <c r="C37" s="2470" t="s">
        <v>4229</v>
      </c>
      <c r="D37" s="2471" t="s">
        <v>4230</v>
      </c>
      <c r="E37" s="2472" t="s">
        <v>4231</v>
      </c>
      <c r="F37" s="2473" t="s">
        <v>4232</v>
      </c>
      <c r="G37" s="2474" t="s">
        <v>4233</v>
      </c>
      <c r="H37" s="2475" t="s">
        <v>4234</v>
      </c>
      <c r="I37" s="2476" t="s">
        <v>4235</v>
      </c>
      <c r="J37" s="2477" t="s">
        <v>4236</v>
      </c>
      <c r="K37" s="2478" t="s">
        <v>4237</v>
      </c>
      <c r="L37" s="2479" t="s">
        <v>4238</v>
      </c>
      <c r="M37" s="2480" t="s">
        <v>4239</v>
      </c>
      <c r="N37" s="2481" t="s">
        <v>4240</v>
      </c>
      <c r="O37" s="2482" t="s">
        <v>4241</v>
      </c>
      <c r="P37" s="2473" t="s">
        <v>4242</v>
      </c>
      <c r="Q37" s="2483" t="s">
        <v>4243</v>
      </c>
      <c r="R37" s="2484" t="s">
        <v>4244</v>
      </c>
      <c r="S37" s="2485" t="s">
        <v>4245</v>
      </c>
      <c r="T37" s="2486" t="s">
        <v>4246</v>
      </c>
      <c r="U37" s="2487" t="s">
        <v>4247</v>
      </c>
      <c r="V37" s="2472" t="s">
        <v>4248</v>
      </c>
      <c r="W37" s="2467"/>
      <c r="X37" s="2467"/>
      <c r="Y37" s="2467"/>
      <c r="Z37" s="2467"/>
      <c r="AA37" s="2467"/>
      <c r="AB37" s="2467"/>
      <c r="AC37" s="2467"/>
      <c r="AD37" s="2437"/>
      <c r="AE37" s="2437"/>
      <c r="AF37" s="2437"/>
      <c r="AG37" s="2437"/>
    </row>
    <row r="38" spans="1:44" s="2468" customFormat="1" ht="40.5" customHeight="1">
      <c r="A38" s="2466"/>
      <c r="B38" s="2469"/>
      <c r="C38" s="2466"/>
      <c r="D38" s="2466"/>
      <c r="E38" s="2466"/>
      <c r="F38" s="2466"/>
      <c r="G38" s="2466"/>
      <c r="H38" s="2466"/>
      <c r="I38" s="2435"/>
      <c r="J38" s="2466"/>
      <c r="K38" s="2466"/>
      <c r="L38" s="2435"/>
      <c r="M38" s="2435"/>
      <c r="N38" s="2435"/>
      <c r="O38" s="2435"/>
      <c r="P38" s="2435"/>
      <c r="Q38" s="2467"/>
      <c r="R38" s="2467"/>
      <c r="S38" s="2467"/>
      <c r="T38" s="2467"/>
      <c r="U38" s="2467"/>
      <c r="V38" s="2467"/>
      <c r="W38" s="2467"/>
      <c r="X38" s="2467"/>
      <c r="Y38" s="2467"/>
      <c r="Z38" s="2467"/>
      <c r="AA38" s="2467"/>
      <c r="AB38" s="2467"/>
      <c r="AC38" s="2467"/>
      <c r="AD38" s="2437"/>
      <c r="AE38" s="2437"/>
      <c r="AF38" s="2437"/>
      <c r="AG38" s="2437"/>
    </row>
    <row r="39" spans="1:44" s="2468" customFormat="1" ht="40.5" customHeight="1">
      <c r="A39" s="2466"/>
      <c r="B39" s="2469"/>
      <c r="C39" s="2488" t="s">
        <v>4229</v>
      </c>
      <c r="D39" s="2488" t="s">
        <v>4230</v>
      </c>
      <c r="E39" s="2488" t="s">
        <v>4231</v>
      </c>
      <c r="F39" s="2488" t="s">
        <v>4232</v>
      </c>
      <c r="G39" s="2488" t="s">
        <v>4233</v>
      </c>
      <c r="H39" s="2488" t="s">
        <v>4234</v>
      </c>
      <c r="I39" s="2488" t="s">
        <v>4235</v>
      </c>
      <c r="J39" s="2488" t="s">
        <v>4236</v>
      </c>
      <c r="K39" s="2488" t="s">
        <v>4237</v>
      </c>
      <c r="L39" s="2488" t="s">
        <v>4238</v>
      </c>
      <c r="M39" s="2488" t="s">
        <v>4239</v>
      </c>
      <c r="N39" s="2488" t="s">
        <v>4240</v>
      </c>
      <c r="O39" s="2488" t="s">
        <v>4241</v>
      </c>
      <c r="P39" s="2488" t="s">
        <v>4242</v>
      </c>
      <c r="Q39" s="2488" t="s">
        <v>4243</v>
      </c>
      <c r="R39" s="2488" t="s">
        <v>4244</v>
      </c>
      <c r="S39" s="2488" t="s">
        <v>4245</v>
      </c>
      <c r="T39" s="2488" t="s">
        <v>4246</v>
      </c>
      <c r="U39" s="2488" t="s">
        <v>4247</v>
      </c>
      <c r="V39" s="2488" t="s">
        <v>4248</v>
      </c>
      <c r="W39" s="2467"/>
      <c r="X39" s="2467"/>
      <c r="Y39" s="2467"/>
      <c r="Z39" s="2467"/>
      <c r="AA39" s="2467"/>
      <c r="AB39" s="2467"/>
      <c r="AC39" s="2467"/>
      <c r="AD39" s="2437"/>
      <c r="AE39" s="2437"/>
      <c r="AF39" s="2437"/>
      <c r="AG39" s="2437"/>
    </row>
    <row r="40" spans="1:44" s="2468" customFormat="1" ht="40.5" customHeight="1">
      <c r="A40" s="2466"/>
      <c r="B40" s="2469"/>
      <c r="C40" s="2466"/>
      <c r="D40" s="2466"/>
      <c r="E40" s="2466"/>
      <c r="F40" s="2466"/>
      <c r="G40" s="2466"/>
      <c r="H40" s="2466"/>
      <c r="I40" s="2435"/>
      <c r="J40" s="2466"/>
      <c r="K40" s="2466"/>
      <c r="L40" s="2435"/>
      <c r="M40" s="2435"/>
      <c r="N40" s="2435"/>
      <c r="O40" s="2435"/>
      <c r="P40" s="2435"/>
      <c r="Q40" s="2467"/>
      <c r="R40" s="2467"/>
      <c r="S40" s="2467"/>
      <c r="T40" s="2467"/>
      <c r="U40" s="2467"/>
      <c r="V40" s="2467"/>
      <c r="W40" s="2467"/>
      <c r="X40" s="2467"/>
      <c r="Y40" s="2467"/>
      <c r="Z40" s="2467"/>
      <c r="AA40" s="2467"/>
      <c r="AB40" s="2467"/>
      <c r="AC40" s="2467"/>
      <c r="AD40" s="2437"/>
      <c r="AE40" s="2437"/>
      <c r="AF40" s="2437"/>
      <c r="AG40" s="2437"/>
    </row>
    <row r="41" spans="1:44" s="2468" customFormat="1" ht="40.5" customHeight="1">
      <c r="A41" s="2466"/>
      <c r="B41" s="2469"/>
      <c r="C41" s="2489">
        <v>1</v>
      </c>
      <c r="D41" s="2489" t="s">
        <v>4249</v>
      </c>
      <c r="E41" s="2489" t="s">
        <v>4250</v>
      </c>
      <c r="F41" s="2489" t="s">
        <v>4251</v>
      </c>
      <c r="G41" s="2489" t="s">
        <v>4252</v>
      </c>
      <c r="H41" s="2489" t="s">
        <v>4253</v>
      </c>
      <c r="I41" s="2489" t="s">
        <v>4254</v>
      </c>
      <c r="J41" s="2489" t="s">
        <v>4255</v>
      </c>
      <c r="K41" s="2489" t="s">
        <v>4256</v>
      </c>
      <c r="L41" s="2489" t="s">
        <v>1100</v>
      </c>
      <c r="M41" s="2489" t="s">
        <v>4257</v>
      </c>
      <c r="N41" s="2489" t="s">
        <v>4258</v>
      </c>
      <c r="O41" s="2489" t="s">
        <v>4259</v>
      </c>
      <c r="P41" s="2489" t="s">
        <v>4260</v>
      </c>
      <c r="Q41" s="2489" t="s">
        <v>4261</v>
      </c>
      <c r="R41" s="2489" t="s">
        <v>4262</v>
      </c>
      <c r="S41" s="2489" t="s">
        <v>4263</v>
      </c>
      <c r="T41" s="2489" t="s">
        <v>4264</v>
      </c>
      <c r="U41" s="2489" t="s">
        <v>4265</v>
      </c>
      <c r="V41" s="2489" t="s">
        <v>1101</v>
      </c>
      <c r="W41" s="2467"/>
      <c r="X41" s="2467"/>
      <c r="Y41" s="2467"/>
      <c r="Z41" s="2467"/>
      <c r="AA41" s="2467"/>
      <c r="AB41" s="2467"/>
      <c r="AC41" s="2467"/>
      <c r="AD41" s="2437"/>
      <c r="AE41" s="2437"/>
      <c r="AF41" s="2437"/>
      <c r="AG41" s="2437"/>
    </row>
    <row r="42" spans="1:44" s="2468" customFormat="1" ht="40.5" customHeight="1">
      <c r="A42" s="2466"/>
      <c r="B42" s="2469"/>
      <c r="C42" s="2466"/>
      <c r="D42" s="2466"/>
      <c r="E42" s="2466"/>
      <c r="F42" s="2466"/>
      <c r="G42" s="2466"/>
      <c r="H42" s="2466"/>
      <c r="I42" s="2435"/>
      <c r="J42" s="2466"/>
      <c r="K42" s="2466"/>
      <c r="L42" s="2435"/>
      <c r="M42" s="2435"/>
      <c r="N42" s="2435"/>
      <c r="O42" s="2435"/>
      <c r="P42" s="2435"/>
      <c r="Q42" s="2467"/>
      <c r="R42" s="2467"/>
      <c r="S42" s="2467"/>
      <c r="T42" s="2467"/>
      <c r="U42" s="2467"/>
      <c r="V42" s="2467"/>
      <c r="W42" s="2467"/>
      <c r="X42" s="2467"/>
      <c r="Y42" s="2467"/>
      <c r="Z42" s="2467"/>
      <c r="AA42" s="2467"/>
      <c r="AB42" s="2467"/>
      <c r="AC42" s="2467"/>
      <c r="AD42" s="2437"/>
      <c r="AE42" s="2437"/>
      <c r="AF42" s="2437"/>
      <c r="AG42" s="2437"/>
    </row>
    <row r="43" spans="1:44" s="2468" customFormat="1" ht="40.5" customHeight="1">
      <c r="A43" s="2466"/>
      <c r="B43" s="2469"/>
      <c r="C43" s="2490">
        <v>1</v>
      </c>
      <c r="D43" s="2491">
        <v>2</v>
      </c>
      <c r="E43" s="2490">
        <v>3</v>
      </c>
      <c r="F43" s="2491">
        <v>4</v>
      </c>
      <c r="G43" s="2490">
        <v>5</v>
      </c>
      <c r="H43" s="2491">
        <v>6</v>
      </c>
      <c r="I43" s="2490">
        <v>7</v>
      </c>
      <c r="J43" s="2491">
        <v>8</v>
      </c>
      <c r="K43" s="2490">
        <v>9</v>
      </c>
      <c r="L43" s="2491">
        <v>10</v>
      </c>
      <c r="M43" s="2490">
        <v>11</v>
      </c>
      <c r="N43" s="2491">
        <v>12</v>
      </c>
      <c r="O43" s="2490">
        <v>13</v>
      </c>
      <c r="P43" s="2491">
        <v>14</v>
      </c>
      <c r="Q43" s="2490">
        <v>15</v>
      </c>
      <c r="R43" s="2491">
        <v>16</v>
      </c>
      <c r="S43" s="2490">
        <v>17</v>
      </c>
      <c r="T43" s="2491">
        <v>18</v>
      </c>
      <c r="U43" s="2490">
        <v>19</v>
      </c>
      <c r="V43" s="2491">
        <v>20</v>
      </c>
      <c r="W43" s="2467"/>
      <c r="X43" s="2467"/>
      <c r="Y43" s="2467"/>
      <c r="Z43" s="2467"/>
      <c r="AA43" s="2467"/>
      <c r="AB43" s="2467"/>
      <c r="AC43" s="2467"/>
      <c r="AD43" s="2437"/>
      <c r="AE43" s="2437"/>
      <c r="AF43" s="2437"/>
      <c r="AG43" s="2437"/>
    </row>
    <row r="44" spans="1:44" s="2468" customFormat="1" ht="40.5" customHeight="1">
      <c r="A44" s="2466"/>
      <c r="B44" s="2469"/>
      <c r="C44" s="2466"/>
      <c r="D44" s="2466"/>
      <c r="E44" s="2466"/>
      <c r="F44" s="2466"/>
      <c r="G44" s="2466"/>
      <c r="H44" s="2466"/>
      <c r="I44" s="2435"/>
      <c r="J44" s="2466"/>
      <c r="K44" s="2466"/>
      <c r="L44" s="2435"/>
      <c r="M44" s="2435"/>
      <c r="N44" s="2435"/>
      <c r="O44" s="2435"/>
      <c r="P44" s="2435"/>
      <c r="Q44" s="2467"/>
      <c r="R44" s="2467"/>
      <c r="S44" s="2467"/>
      <c r="T44" s="2467"/>
      <c r="U44" s="2467"/>
      <c r="V44" s="2467"/>
      <c r="W44" s="2467"/>
      <c r="X44" s="2467"/>
      <c r="Y44" s="2467"/>
      <c r="Z44" s="2467"/>
      <c r="AA44" s="2467"/>
      <c r="AB44" s="2467"/>
      <c r="AC44" s="2467"/>
      <c r="AD44" s="2437"/>
      <c r="AE44" s="2437"/>
      <c r="AF44" s="2437"/>
      <c r="AG44" s="2437"/>
    </row>
    <row r="45" spans="1:44" s="2468" customFormat="1" ht="40.5" customHeight="1">
      <c r="A45" s="2466"/>
      <c r="B45" s="2469"/>
      <c r="C45" s="2492" t="s">
        <v>4266</v>
      </c>
      <c r="D45" s="2493"/>
      <c r="E45" s="2493"/>
      <c r="F45" s="2493"/>
      <c r="G45" s="2435"/>
      <c r="H45" s="2435"/>
      <c r="I45" s="2435"/>
      <c r="J45" s="2435"/>
      <c r="K45" s="2435"/>
      <c r="L45" s="2494" t="s">
        <v>4267</v>
      </c>
      <c r="M45" s="2435"/>
      <c r="N45" s="2435"/>
      <c r="O45" s="2435"/>
      <c r="P45" s="2435"/>
      <c r="Q45" s="2467"/>
      <c r="R45" s="2495"/>
      <c r="S45" s="2467"/>
      <c r="T45" s="2467"/>
      <c r="U45" s="2467"/>
      <c r="V45" s="2467"/>
      <c r="W45" s="2467"/>
      <c r="X45" s="2467"/>
      <c r="Y45" s="2467"/>
      <c r="Z45" s="2467"/>
      <c r="AA45" s="2467"/>
      <c r="AB45" s="2467"/>
      <c r="AC45" s="2467"/>
      <c r="AD45" s="2437"/>
      <c r="AE45" s="2437"/>
      <c r="AF45" s="2437"/>
      <c r="AG45" s="2437"/>
    </row>
    <row r="46" spans="1:44" s="2468" customFormat="1" ht="40.5" customHeight="1">
      <c r="A46" s="2466"/>
      <c r="B46" s="2469"/>
      <c r="C46" s="2496" t="s">
        <v>4268</v>
      </c>
      <c r="D46" s="2493"/>
      <c r="E46" s="2493"/>
      <c r="F46" s="2493"/>
      <c r="G46" s="2495"/>
      <c r="H46" s="2497"/>
      <c r="I46" s="2493"/>
      <c r="J46" s="2493"/>
      <c r="K46" s="2466"/>
      <c r="L46" s="2435"/>
      <c r="M46" s="2435"/>
      <c r="N46" s="2435"/>
      <c r="O46" s="2435"/>
      <c r="P46" s="2435"/>
      <c r="Q46" s="2467"/>
      <c r="R46" s="2467"/>
      <c r="S46" s="2467"/>
      <c r="T46" s="2467"/>
      <c r="U46" s="2467"/>
      <c r="V46" s="2467"/>
      <c r="W46" s="2467"/>
      <c r="X46" s="2467"/>
      <c r="Y46" s="2467"/>
      <c r="Z46" s="2467"/>
      <c r="AA46" s="2467"/>
      <c r="AB46" s="2467"/>
      <c r="AC46" s="2467"/>
      <c r="AD46" s="2437"/>
      <c r="AE46" s="2437"/>
      <c r="AF46" s="2437"/>
      <c r="AG46" s="2437"/>
    </row>
    <row r="47" spans="1:44" s="2468" customFormat="1" ht="40.5" customHeight="1">
      <c r="A47" s="2466"/>
      <c r="B47" s="2469"/>
      <c r="C47" s="2498" t="s">
        <v>4269</v>
      </c>
      <c r="D47" s="2493"/>
      <c r="E47" s="2493"/>
      <c r="F47" s="2493"/>
      <c r="G47" s="2495"/>
      <c r="H47" s="2497"/>
      <c r="I47" s="2493"/>
      <c r="J47" s="2493"/>
      <c r="K47" s="2466"/>
      <c r="L47" s="2435"/>
      <c r="M47" s="2435"/>
      <c r="N47" s="2435"/>
      <c r="O47" s="2435"/>
      <c r="P47" s="2435"/>
      <c r="Q47" s="2467"/>
      <c r="R47" s="2467"/>
      <c r="S47" s="2467"/>
      <c r="T47" s="2467"/>
      <c r="U47" s="2467"/>
      <c r="V47" s="2467"/>
      <c r="W47" s="2467"/>
      <c r="X47" s="2467"/>
      <c r="Y47" s="2467"/>
      <c r="Z47" s="2467"/>
      <c r="AA47" s="2467"/>
      <c r="AB47" s="2467"/>
      <c r="AC47" s="2467"/>
      <c r="AD47" s="2437"/>
      <c r="AE47" s="2437"/>
      <c r="AF47" s="2437"/>
      <c r="AG47" s="2437"/>
    </row>
    <row r="48" spans="1:44" s="2468" customFormat="1" ht="40.5" customHeight="1">
      <c r="A48" s="2466"/>
      <c r="B48" s="2469"/>
      <c r="C48" s="2466"/>
      <c r="D48" s="2466"/>
      <c r="E48" s="2466"/>
      <c r="F48" s="2466"/>
      <c r="G48" s="2466"/>
      <c r="H48" s="2466"/>
      <c r="I48" s="2435"/>
      <c r="J48" s="2466"/>
      <c r="K48" s="2466"/>
      <c r="L48" s="2435"/>
      <c r="M48" s="2435"/>
      <c r="N48" s="2435"/>
      <c r="O48" s="2435"/>
      <c r="P48" s="2435"/>
      <c r="Q48" s="2467"/>
      <c r="R48" s="2467"/>
      <c r="S48" s="2467"/>
      <c r="T48" s="2467"/>
      <c r="U48" s="2467"/>
      <c r="V48" s="2467"/>
      <c r="W48" s="2467"/>
      <c r="X48" s="2467"/>
      <c r="Y48" s="2467"/>
      <c r="Z48" s="2467"/>
      <c r="AA48" s="2467"/>
      <c r="AB48" s="2467"/>
      <c r="AC48" s="2467"/>
      <c r="AD48" s="2437"/>
      <c r="AE48" s="2437"/>
      <c r="AF48" s="2437"/>
      <c r="AG48" s="2437"/>
    </row>
    <row r="49" spans="1:33" s="2468" customFormat="1" ht="40.5" customHeight="1">
      <c r="A49" s="2466"/>
      <c r="B49" s="2469"/>
      <c r="C49" s="2849"/>
      <c r="D49" s="2850" t="s">
        <v>4367</v>
      </c>
      <c r="E49" s="2851"/>
      <c r="F49" s="2851"/>
      <c r="G49" s="2851"/>
      <c r="H49" s="2851"/>
      <c r="I49" s="2851"/>
      <c r="J49" s="2851"/>
      <c r="K49" s="2852"/>
      <c r="L49" s="2435"/>
      <c r="M49" s="2435"/>
      <c r="N49" s="2435"/>
      <c r="O49" s="2435"/>
      <c r="P49" s="2435"/>
      <c r="Q49" s="2467"/>
      <c r="R49" s="2467"/>
      <c r="S49" s="2467"/>
      <c r="T49" s="2467"/>
      <c r="U49" s="2467"/>
      <c r="V49" s="2467"/>
      <c r="W49" s="2467"/>
      <c r="X49" s="2467"/>
      <c r="Y49" s="2467"/>
      <c r="Z49" s="2467"/>
      <c r="AA49" s="2467"/>
      <c r="AB49" s="2467"/>
      <c r="AC49" s="2467"/>
      <c r="AD49" s="2437"/>
      <c r="AE49" s="2437"/>
      <c r="AF49" s="2437"/>
      <c r="AG49" s="2437"/>
    </row>
    <row r="50" spans="1:33" s="2468" customFormat="1" ht="40.5" customHeight="1">
      <c r="A50" s="2466"/>
      <c r="B50" s="2469"/>
      <c r="C50" s="2847"/>
      <c r="D50" s="2853" t="s">
        <v>4368</v>
      </c>
      <c r="E50" s="2854"/>
      <c r="F50" s="2854"/>
      <c r="G50" s="2854"/>
      <c r="H50" s="2854"/>
      <c r="I50" s="2854"/>
      <c r="J50" s="2854"/>
      <c r="K50" s="2848"/>
      <c r="L50" s="2435"/>
      <c r="M50" s="2435"/>
      <c r="N50" s="2435"/>
      <c r="O50" s="2435"/>
      <c r="P50" s="2435"/>
      <c r="Q50" s="2467"/>
      <c r="R50" s="2467"/>
      <c r="S50" s="2467"/>
      <c r="T50" s="2467"/>
      <c r="U50" s="2467"/>
      <c r="V50" s="2467"/>
      <c r="W50" s="2467"/>
      <c r="X50" s="2467"/>
      <c r="Y50" s="2467"/>
      <c r="Z50" s="2467"/>
      <c r="AA50" s="2467"/>
      <c r="AB50" s="2467"/>
      <c r="AC50" s="2467"/>
      <c r="AD50" s="2437"/>
      <c r="AE50" s="2437"/>
      <c r="AF50" s="2437"/>
      <c r="AG50" s="2437"/>
    </row>
    <row r="51" spans="1:33" s="2468" customFormat="1" ht="40.5" customHeight="1">
      <c r="A51" s="2466"/>
      <c r="B51" s="2469"/>
      <c r="C51" s="2847"/>
      <c r="D51" s="2855" t="s">
        <v>4369</v>
      </c>
      <c r="E51" s="2854"/>
      <c r="F51" s="2854"/>
      <c r="G51" s="2854"/>
      <c r="H51" s="2854"/>
      <c r="I51" s="2854"/>
      <c r="J51" s="2854"/>
      <c r="K51" s="2848"/>
      <c r="L51" s="2435"/>
      <c r="M51" s="2435"/>
      <c r="N51" s="2435"/>
      <c r="O51" s="2435"/>
      <c r="P51" s="2435"/>
      <c r="Q51" s="2467"/>
      <c r="R51" s="2467"/>
      <c r="S51" s="2467"/>
      <c r="T51" s="2467"/>
      <c r="U51" s="2467"/>
      <c r="V51" s="2467"/>
      <c r="W51" s="2467"/>
      <c r="X51" s="2467"/>
      <c r="Y51" s="2467"/>
      <c r="Z51" s="2467"/>
      <c r="AA51" s="2467"/>
      <c r="AB51" s="2467"/>
      <c r="AC51" s="2467"/>
      <c r="AD51" s="2437"/>
      <c r="AE51" s="2437"/>
      <c r="AF51" s="2437"/>
      <c r="AG51" s="2437"/>
    </row>
    <row r="52" spans="1:33" s="2468" customFormat="1" ht="40.5" customHeight="1">
      <c r="A52" s="2466"/>
      <c r="B52" s="2469"/>
      <c r="C52" s="2847"/>
      <c r="D52" s="2856" t="s">
        <v>4370</v>
      </c>
      <c r="E52" s="2854"/>
      <c r="F52" s="2854"/>
      <c r="G52" s="2854"/>
      <c r="H52" s="2854"/>
      <c r="I52" s="2854"/>
      <c r="J52" s="2854"/>
      <c r="K52" s="2848"/>
      <c r="L52" s="2435"/>
      <c r="M52" s="2435"/>
      <c r="N52" s="2435"/>
      <c r="O52" s="2435"/>
      <c r="P52" s="2435"/>
      <c r="Q52" s="2467"/>
      <c r="R52" s="2467"/>
      <c r="S52" s="2467"/>
      <c r="T52" s="2467"/>
      <c r="U52" s="2467"/>
      <c r="V52" s="2467"/>
      <c r="W52" s="2467"/>
      <c r="X52" s="2467"/>
      <c r="Y52" s="2467"/>
      <c r="Z52" s="2467"/>
      <c r="AA52" s="2467"/>
      <c r="AB52" s="2467"/>
      <c r="AC52" s="2467"/>
      <c r="AD52" s="2437"/>
      <c r="AE52" s="2437"/>
      <c r="AF52" s="2437"/>
      <c r="AG52" s="2437"/>
    </row>
    <row r="53" spans="1:33" s="2468" customFormat="1" ht="40.5" customHeight="1">
      <c r="A53" s="2466"/>
      <c r="B53" s="2469"/>
      <c r="C53" s="2847"/>
      <c r="D53" s="2854" t="s">
        <v>4371</v>
      </c>
      <c r="E53" s="2854"/>
      <c r="F53" s="2854"/>
      <c r="G53" s="2854"/>
      <c r="H53" s="2854"/>
      <c r="I53" s="2854"/>
      <c r="J53" s="2854"/>
      <c r="K53" s="2848"/>
      <c r="L53" s="2435"/>
      <c r="M53" s="2435"/>
      <c r="N53" s="2435"/>
      <c r="O53" s="2435"/>
      <c r="P53" s="2435"/>
      <c r="Q53" s="2467"/>
      <c r="R53" s="2467"/>
      <c r="S53" s="2467"/>
      <c r="T53" s="2467"/>
      <c r="U53" s="2467"/>
      <c r="V53" s="2467"/>
      <c r="W53" s="2467"/>
      <c r="X53" s="2467"/>
      <c r="Y53" s="2467"/>
      <c r="Z53" s="2467"/>
      <c r="AA53" s="2467"/>
      <c r="AB53" s="2467"/>
      <c r="AC53" s="2467"/>
      <c r="AD53" s="2437"/>
      <c r="AE53" s="2437"/>
      <c r="AF53" s="2437"/>
      <c r="AG53" s="2437"/>
    </row>
    <row r="54" spans="1:33" s="2468" customFormat="1" ht="40.5" customHeight="1">
      <c r="A54" s="2466"/>
      <c r="B54" s="2469"/>
      <c r="C54" s="2847"/>
      <c r="D54" s="2854" t="s">
        <v>4372</v>
      </c>
      <c r="E54" s="2854"/>
      <c r="F54" s="2854"/>
      <c r="G54" s="2854"/>
      <c r="H54" s="2854"/>
      <c r="I54" s="2854"/>
      <c r="J54" s="2854"/>
      <c r="K54" s="2848"/>
      <c r="L54" s="2435"/>
      <c r="M54" s="2435"/>
      <c r="N54" s="2435"/>
      <c r="O54" s="2435"/>
      <c r="P54" s="2435"/>
      <c r="Q54" s="2467"/>
      <c r="R54" s="2467"/>
      <c r="S54" s="2467"/>
      <c r="T54" s="2467"/>
      <c r="U54" s="2467"/>
      <c r="V54" s="2467"/>
      <c r="W54" s="2467"/>
      <c r="X54" s="2467"/>
      <c r="Y54" s="2467"/>
      <c r="Z54" s="2467"/>
      <c r="AA54" s="2467"/>
      <c r="AB54" s="2467"/>
      <c r="AC54" s="2467"/>
      <c r="AD54" s="2437"/>
      <c r="AE54" s="2437"/>
      <c r="AF54" s="2437"/>
      <c r="AG54" s="2437"/>
    </row>
    <row r="55" spans="1:33" s="2468" customFormat="1" ht="40.5" customHeight="1">
      <c r="A55" s="2466"/>
      <c r="B55" s="2469"/>
      <c r="C55" s="3384" t="s">
        <v>4373</v>
      </c>
      <c r="D55" s="3385"/>
      <c r="E55" s="3385"/>
      <c r="F55" s="3385"/>
      <c r="G55" s="3385"/>
      <c r="H55" s="3385"/>
      <c r="I55" s="3385"/>
      <c r="J55" s="3385"/>
      <c r="K55" s="2848"/>
      <c r="L55" s="2435"/>
      <c r="M55" s="2435"/>
      <c r="N55" s="2435"/>
      <c r="O55" s="2435"/>
      <c r="P55" s="2435"/>
      <c r="Q55" s="2467"/>
      <c r="R55" s="2467"/>
      <c r="S55" s="2467"/>
      <c r="T55" s="2467"/>
      <c r="U55" s="2467"/>
      <c r="V55" s="2467"/>
      <c r="W55" s="2467"/>
      <c r="X55" s="2467"/>
      <c r="Y55" s="2467"/>
      <c r="Z55" s="2467"/>
      <c r="AA55" s="2467"/>
      <c r="AB55" s="2467"/>
      <c r="AC55" s="2467"/>
      <c r="AD55" s="2437"/>
      <c r="AE55" s="2437"/>
      <c r="AF55" s="2437"/>
      <c r="AG55" s="2437"/>
    </row>
    <row r="56" spans="1:33" s="2468" customFormat="1" ht="40.5" customHeight="1">
      <c r="A56" s="2466"/>
      <c r="B56" s="2469"/>
      <c r="C56" s="3386" t="s">
        <v>4587</v>
      </c>
      <c r="D56" s="3387"/>
      <c r="E56" s="3387"/>
      <c r="F56" s="3387"/>
      <c r="G56" s="3387"/>
      <c r="H56" s="3387"/>
      <c r="I56" s="3387"/>
      <c r="J56" s="3387"/>
      <c r="K56" s="2857"/>
      <c r="L56" s="2435"/>
      <c r="M56" s="2435"/>
      <c r="N56" s="2435"/>
      <c r="O56" s="2435"/>
      <c r="P56" s="2435"/>
      <c r="Q56" s="2467"/>
      <c r="R56" s="2467"/>
      <c r="S56" s="2467"/>
      <c r="T56" s="2467"/>
      <c r="U56" s="2467"/>
      <c r="V56" s="2467"/>
      <c r="W56" s="2467"/>
      <c r="X56" s="2467"/>
      <c r="Y56" s="2467"/>
      <c r="Z56" s="2467"/>
      <c r="AA56" s="2467"/>
      <c r="AB56" s="2467"/>
      <c r="AC56" s="2467"/>
      <c r="AD56" s="2437"/>
      <c r="AE56" s="2437"/>
      <c r="AF56" s="2437"/>
      <c r="AG56" s="2437"/>
    </row>
    <row r="57" spans="1:33" s="2468" customFormat="1" ht="40.5" customHeight="1">
      <c r="A57" s="2466"/>
      <c r="B57" s="2469"/>
      <c r="C57" s="2466"/>
      <c r="D57" s="2466"/>
      <c r="E57" s="2466"/>
      <c r="F57" s="2466"/>
      <c r="G57" s="2466"/>
      <c r="H57" s="2466"/>
      <c r="I57" s="2435"/>
      <c r="J57" s="2466"/>
      <c r="K57" s="2466"/>
      <c r="L57" s="2435"/>
      <c r="M57" s="2435"/>
      <c r="N57" s="2435"/>
      <c r="O57" s="2435"/>
      <c r="P57" s="2435"/>
      <c r="Q57" s="2467"/>
      <c r="R57" s="2467"/>
      <c r="S57" s="2467"/>
      <c r="T57" s="2467"/>
      <c r="U57" s="2467"/>
      <c r="V57" s="2467"/>
      <c r="W57" s="2467"/>
      <c r="X57" s="2467"/>
      <c r="Y57" s="2467"/>
      <c r="Z57" s="2467"/>
      <c r="AA57" s="2467"/>
      <c r="AB57" s="2467"/>
      <c r="AC57" s="2467"/>
      <c r="AD57" s="2437"/>
      <c r="AE57" s="2437"/>
      <c r="AF57" s="2437"/>
      <c r="AG57" s="2437"/>
    </row>
    <row r="58" spans="1:33" s="2468" customFormat="1" ht="40.5" customHeight="1">
      <c r="A58" s="2466"/>
      <c r="B58" s="2444" t="s">
        <v>4270</v>
      </c>
      <c r="C58" s="2466"/>
      <c r="D58" s="2466"/>
      <c r="E58" s="2466"/>
      <c r="F58" s="2466"/>
      <c r="G58" s="2466"/>
      <c r="H58" s="2466"/>
      <c r="I58" s="2435"/>
      <c r="J58" s="2466"/>
      <c r="K58" s="2466"/>
      <c r="L58" s="2435"/>
      <c r="M58" s="2435"/>
      <c r="N58" s="2435"/>
      <c r="O58" s="2435"/>
      <c r="P58" s="2435"/>
      <c r="Q58" s="2467"/>
      <c r="R58" s="2444"/>
      <c r="S58" s="2444"/>
      <c r="T58" s="2467"/>
      <c r="U58" s="2467"/>
      <c r="V58" s="2467"/>
      <c r="W58" s="2467"/>
      <c r="X58" s="2467"/>
      <c r="Y58" s="2467"/>
      <c r="Z58" s="2467"/>
      <c r="AA58" s="2467"/>
      <c r="AB58" s="2467"/>
      <c r="AC58" s="2467"/>
      <c r="AD58" s="2437"/>
      <c r="AE58" s="2437"/>
      <c r="AF58" s="2437"/>
      <c r="AG58" s="2437"/>
    </row>
    <row r="59" spans="1:33" s="2468" customFormat="1" ht="40.5" customHeight="1">
      <c r="A59" s="2466"/>
      <c r="B59" s="2499" t="s">
        <v>4271</v>
      </c>
      <c r="C59" s="2499" t="s">
        <v>4272</v>
      </c>
      <c r="D59" s="2499" t="s">
        <v>4273</v>
      </c>
      <c r="E59" s="2499" t="s">
        <v>4274</v>
      </c>
      <c r="F59" s="2499" t="s">
        <v>4275</v>
      </c>
      <c r="G59" s="2499" t="s">
        <v>4276</v>
      </c>
      <c r="H59" s="2499" t="s">
        <v>4277</v>
      </c>
      <c r="I59" s="2499" t="s">
        <v>4278</v>
      </c>
      <c r="J59" s="2499" t="s">
        <v>4279</v>
      </c>
      <c r="K59" s="2499" t="s">
        <v>4280</v>
      </c>
      <c r="L59" s="2499" t="s">
        <v>4281</v>
      </c>
      <c r="M59" s="2499" t="s">
        <v>4282</v>
      </c>
      <c r="N59" s="2499" t="s">
        <v>4283</v>
      </c>
      <c r="O59" s="2499" t="s">
        <v>4284</v>
      </c>
      <c r="P59" s="2499" t="s">
        <v>4285</v>
      </c>
      <c r="Q59" s="2499" t="s">
        <v>4286</v>
      </c>
      <c r="R59" s="2499" t="s">
        <v>4287</v>
      </c>
      <c r="S59" s="2499" t="s">
        <v>4288</v>
      </c>
      <c r="T59" s="2499" t="s">
        <v>4289</v>
      </c>
      <c r="U59" s="2499" t="s">
        <v>4290</v>
      </c>
      <c r="V59" s="2499"/>
      <c r="W59" s="2499"/>
      <c r="X59" s="2499"/>
      <c r="Y59" s="2499"/>
      <c r="Z59" s="2499"/>
      <c r="AA59" s="2499"/>
      <c r="AB59" s="2467"/>
      <c r="AC59" s="2467"/>
      <c r="AD59" s="2437"/>
      <c r="AE59" s="2437"/>
      <c r="AF59" s="2437"/>
      <c r="AG59" s="2437"/>
    </row>
    <row r="60" spans="1:33" s="2468" customFormat="1" ht="40.5" customHeight="1">
      <c r="A60" s="2466"/>
      <c r="B60" s="2444"/>
      <c r="C60" s="2466"/>
      <c r="D60" s="2466"/>
      <c r="E60" s="2466"/>
      <c r="F60" s="2466"/>
      <c r="G60" s="2466"/>
      <c r="H60" s="2466"/>
      <c r="I60" s="2435"/>
      <c r="J60" s="2466"/>
      <c r="K60" s="2466"/>
      <c r="L60" s="2435"/>
      <c r="M60" s="2435"/>
      <c r="N60" s="2435"/>
      <c r="O60" s="2435"/>
      <c r="P60" s="2435"/>
      <c r="Q60" s="2467"/>
      <c r="R60" s="2444"/>
      <c r="S60" s="2500"/>
      <c r="T60" s="2499"/>
      <c r="U60" s="2499"/>
      <c r="V60" s="2499"/>
      <c r="W60" s="2499"/>
      <c r="X60" s="2499"/>
      <c r="Y60" s="2499"/>
      <c r="Z60" s="2499"/>
      <c r="AA60" s="2499"/>
      <c r="AB60" s="2467"/>
      <c r="AC60" s="2467"/>
      <c r="AD60" s="2437"/>
      <c r="AE60" s="2437"/>
      <c r="AF60" s="2437"/>
      <c r="AG60" s="2437"/>
    </row>
    <row r="61" spans="1:33" s="2468" customFormat="1" ht="40.5" customHeight="1">
      <c r="A61" s="2466"/>
      <c r="B61" s="2469"/>
      <c r="C61" s="2501" t="s">
        <v>4291</v>
      </c>
      <c r="D61" s="2502"/>
      <c r="E61" s="2467"/>
      <c r="F61" s="2503" t="s">
        <v>4292</v>
      </c>
      <c r="G61" s="2504"/>
      <c r="H61" s="2504"/>
      <c r="I61" s="2504"/>
      <c r="J61" s="2504"/>
      <c r="K61" s="2504"/>
      <c r="L61" s="2504"/>
      <c r="M61" s="2467"/>
      <c r="N61" s="2467"/>
      <c r="O61" s="2435"/>
      <c r="P61" s="2435"/>
      <c r="Q61" s="2467"/>
      <c r="R61" s="2467"/>
      <c r="S61" s="2500"/>
      <c r="T61" s="2499"/>
      <c r="U61" s="2499"/>
      <c r="V61" s="2499"/>
      <c r="W61" s="2499"/>
      <c r="X61" s="2499"/>
      <c r="Y61" s="2499"/>
      <c r="Z61" s="2499"/>
      <c r="AA61" s="2499"/>
      <c r="AB61" s="2467"/>
      <c r="AC61" s="2467"/>
      <c r="AD61" s="2437"/>
      <c r="AE61" s="2437"/>
      <c r="AF61" s="2437"/>
      <c r="AG61" s="2437"/>
    </row>
    <row r="62" spans="1:33" s="2468" customFormat="1" ht="40.5" customHeight="1">
      <c r="A62" s="2466"/>
      <c r="B62" s="2469"/>
      <c r="C62" s="2505">
        <v>3</v>
      </c>
      <c r="D62" s="2502"/>
      <c r="E62" s="2466"/>
      <c r="F62" s="2466"/>
      <c r="G62" s="2466"/>
      <c r="H62" s="2435"/>
      <c r="I62" s="2435"/>
      <c r="J62" s="2435"/>
      <c r="K62" s="2435"/>
      <c r="L62" s="2435"/>
      <c r="M62" s="2435"/>
      <c r="N62" s="2435"/>
      <c r="O62" s="2435"/>
      <c r="P62" s="2435"/>
      <c r="Q62" s="2467"/>
      <c r="R62" s="2467"/>
      <c r="S62" s="2500"/>
      <c r="T62" s="2499"/>
      <c r="U62" s="2499"/>
      <c r="V62" s="2499"/>
      <c r="W62" s="2499"/>
      <c r="X62" s="2499"/>
      <c r="Y62" s="2499"/>
      <c r="Z62" s="2499"/>
      <c r="AA62" s="2499"/>
      <c r="AB62" s="2467"/>
      <c r="AC62" s="2467"/>
      <c r="AD62" s="2437"/>
      <c r="AE62" s="2437"/>
      <c r="AF62" s="2437"/>
      <c r="AG62" s="2437"/>
    </row>
    <row r="63" spans="1:33" s="2468" customFormat="1" ht="40.5" customHeight="1">
      <c r="A63" s="2466"/>
      <c r="B63" s="2469"/>
      <c r="C63" s="2466"/>
      <c r="D63" s="2466"/>
      <c r="E63" s="2466"/>
      <c r="F63" s="2466"/>
      <c r="G63" s="2466"/>
      <c r="H63" s="2506" t="s">
        <v>4293</v>
      </c>
      <c r="I63" s="2507"/>
      <c r="J63" s="2507"/>
      <c r="K63" s="2466"/>
      <c r="L63" s="2435"/>
      <c r="M63" s="2435"/>
      <c r="N63" s="2508" t="s">
        <v>4294</v>
      </c>
      <c r="O63" s="2509" t="s">
        <v>4295</v>
      </c>
      <c r="P63" s="2510" t="s">
        <v>4296</v>
      </c>
      <c r="Q63" s="2467"/>
      <c r="R63" s="2467"/>
      <c r="S63" s="2500"/>
      <c r="T63" s="2499"/>
      <c r="U63" s="2499"/>
      <c r="V63" s="2499"/>
      <c r="W63" s="2499"/>
      <c r="X63" s="2499"/>
      <c r="Y63" s="2499"/>
      <c r="Z63" s="2499"/>
      <c r="AA63" s="2499"/>
      <c r="AB63" s="2467"/>
      <c r="AC63" s="2467"/>
      <c r="AD63" s="2437"/>
      <c r="AE63" s="2437"/>
      <c r="AF63" s="2437"/>
      <c r="AG63" s="2437"/>
    </row>
    <row r="64" spans="1:33" s="2468" customFormat="1" ht="40.5" customHeight="1">
      <c r="A64" s="2466"/>
      <c r="B64" s="2469"/>
      <c r="C64" s="2511" t="s">
        <v>4297</v>
      </c>
      <c r="D64" s="2466"/>
      <c r="E64" s="2512"/>
      <c r="F64" s="2466"/>
      <c r="G64" s="2466"/>
      <c r="H64" s="2513" t="s">
        <v>4298</v>
      </c>
      <c r="I64" s="2513" t="s">
        <v>4299</v>
      </c>
      <c r="J64" s="2513" t="s">
        <v>4300</v>
      </c>
      <c r="K64" s="2499" t="s">
        <v>4301</v>
      </c>
      <c r="L64" s="2467"/>
      <c r="M64" s="2467"/>
      <c r="N64" s="2511" t="s">
        <v>4302</v>
      </c>
      <c r="O64" s="2467"/>
      <c r="P64" s="2467"/>
      <c r="Q64" s="2467"/>
      <c r="R64" s="2467"/>
      <c r="S64" s="2500"/>
      <c r="T64" s="2499"/>
      <c r="U64" s="2499"/>
      <c r="V64" s="2499"/>
      <c r="W64" s="2499"/>
      <c r="X64" s="2499"/>
      <c r="Y64" s="2499"/>
      <c r="Z64" s="2499"/>
      <c r="AA64" s="2499"/>
      <c r="AB64" s="2467"/>
      <c r="AC64" s="2467"/>
      <c r="AD64" s="2437"/>
      <c r="AE64" s="2437"/>
      <c r="AF64" s="2437"/>
      <c r="AG64" s="2437"/>
    </row>
    <row r="65" spans="1:44" s="2468" customFormat="1" ht="40.5" customHeight="1">
      <c r="A65" s="2466"/>
      <c r="B65" s="2469"/>
      <c r="C65" s="2511" t="s">
        <v>4303</v>
      </c>
      <c r="D65" s="2466"/>
      <c r="E65" s="2512"/>
      <c r="F65" s="2466"/>
      <c r="G65" s="2466"/>
      <c r="H65" s="2513" t="s">
        <v>4304</v>
      </c>
      <c r="I65" s="2513" t="s">
        <v>4305</v>
      </c>
      <c r="J65" s="2513" t="s">
        <v>4306</v>
      </c>
      <c r="K65" s="2499" t="s">
        <v>4307</v>
      </c>
      <c r="L65" s="2435"/>
      <c r="M65" s="2435"/>
      <c r="N65" s="2508" t="s">
        <v>4308</v>
      </c>
      <c r="O65" s="2509" t="s">
        <v>4309</v>
      </c>
      <c r="P65" s="2509" t="s">
        <v>4310</v>
      </c>
      <c r="Q65" s="2467"/>
      <c r="R65" s="2467"/>
      <c r="S65" s="2500"/>
      <c r="T65" s="2499"/>
      <c r="U65" s="2499"/>
      <c r="V65" s="2499"/>
      <c r="W65" s="2499"/>
      <c r="X65" s="2499"/>
      <c r="Y65" s="2499"/>
      <c r="Z65" s="2499"/>
      <c r="AA65" s="2499"/>
      <c r="AB65" s="2467"/>
      <c r="AC65" s="2467"/>
      <c r="AD65" s="2437"/>
      <c r="AE65" s="2437"/>
      <c r="AF65" s="2437"/>
      <c r="AG65" s="2437"/>
    </row>
    <row r="66" spans="1:44" s="2468" customFormat="1" ht="40.5" customHeight="1">
      <c r="A66" s="2466"/>
      <c r="B66" s="2469"/>
      <c r="C66" s="2511"/>
      <c r="D66" s="2466"/>
      <c r="E66" s="2511"/>
      <c r="F66" s="2514"/>
      <c r="G66" s="2511"/>
      <c r="H66" s="2511"/>
      <c r="I66" s="2466"/>
      <c r="J66" s="2466"/>
      <c r="K66" s="2466"/>
      <c r="L66" s="2466"/>
      <c r="M66" s="2466"/>
      <c r="N66" s="2466"/>
      <c r="O66" s="2466"/>
      <c r="P66" s="2467"/>
      <c r="Q66" s="2467"/>
      <c r="R66" s="2467"/>
      <c r="S66" s="2500"/>
      <c r="T66" s="2499"/>
      <c r="U66" s="2499"/>
      <c r="V66" s="2499"/>
      <c r="W66" s="2499"/>
      <c r="X66" s="2499"/>
      <c r="Y66" s="2499"/>
      <c r="Z66" s="2499"/>
      <c r="AA66" s="2499"/>
      <c r="AB66" s="2467"/>
      <c r="AC66" s="2467"/>
      <c r="AD66" s="2437"/>
      <c r="AE66" s="2437"/>
      <c r="AF66" s="2437"/>
      <c r="AG66" s="2437"/>
    </row>
    <row r="67" spans="1:44" s="2468" customFormat="1" ht="36.75" customHeight="1">
      <c r="A67" s="2466"/>
      <c r="B67" s="2516"/>
      <c r="C67" s="2517"/>
      <c r="D67" s="2518"/>
      <c r="E67" s="2518"/>
      <c r="F67" s="2518"/>
      <c r="G67" s="2518"/>
      <c r="H67" s="2518"/>
      <c r="I67" s="2518"/>
      <c r="J67" s="2518"/>
      <c r="K67" s="2518"/>
      <c r="L67" s="2435"/>
      <c r="M67" s="2435"/>
      <c r="N67" s="2435"/>
      <c r="O67" s="2435"/>
      <c r="P67" s="2435"/>
      <c r="Q67" s="2467"/>
      <c r="R67" s="2467"/>
      <c r="S67" s="2467"/>
      <c r="T67" s="2467"/>
      <c r="U67" s="2467"/>
      <c r="V67" s="2467"/>
      <c r="W67" s="2467"/>
      <c r="X67" s="2467"/>
      <c r="Y67" s="2467"/>
      <c r="Z67" s="2467"/>
      <c r="AA67" s="2467"/>
      <c r="AB67" s="2467"/>
      <c r="AC67" s="2467"/>
      <c r="AD67" s="2437"/>
      <c r="AE67" s="2437"/>
      <c r="AF67" s="2437"/>
      <c r="AG67" s="2437"/>
    </row>
    <row r="68" spans="1:44" s="2515" customFormat="1" ht="39.950000000000003" customHeight="1">
      <c r="A68" s="2466"/>
      <c r="B68" s="2520" t="s">
        <v>4318</v>
      </c>
      <c r="C68" s="2466"/>
      <c r="D68" s="2466"/>
      <c r="E68" s="2466"/>
      <c r="F68" s="2466"/>
      <c r="G68" s="2466"/>
      <c r="H68" s="2466"/>
      <c r="I68" s="2466"/>
      <c r="J68" s="2466"/>
      <c r="K68" s="2466"/>
      <c r="L68" s="2466"/>
      <c r="M68" s="2466"/>
      <c r="N68" s="2466"/>
      <c r="O68" s="2466"/>
      <c r="P68" s="2466"/>
      <c r="Q68" s="2466"/>
      <c r="R68" s="2466"/>
      <c r="S68" s="2467"/>
      <c r="T68" s="2467"/>
      <c r="U68" s="2467"/>
      <c r="V68" s="2467"/>
      <c r="W68" s="2467"/>
      <c r="X68" s="2467"/>
      <c r="Y68" s="2467"/>
      <c r="Z68" s="2467"/>
      <c r="AA68" s="2467"/>
      <c r="AB68" s="2467"/>
      <c r="AC68" s="2467"/>
      <c r="AD68" s="2437"/>
      <c r="AE68" s="2437"/>
      <c r="AF68" s="2437"/>
      <c r="AG68" s="2437"/>
    </row>
    <row r="69" spans="1:44" s="2515" customFormat="1" ht="39.950000000000003" customHeight="1">
      <c r="A69" s="2466"/>
      <c r="B69" s="2521" t="s">
        <v>4319</v>
      </c>
      <c r="C69" s="2466"/>
      <c r="D69" s="2466"/>
      <c r="E69" s="2466"/>
      <c r="F69" s="2466"/>
      <c r="G69" s="2466"/>
      <c r="H69" s="2466"/>
      <c r="I69" s="2466"/>
      <c r="J69" s="2466"/>
      <c r="K69" s="2466"/>
      <c r="L69" s="2466"/>
      <c r="M69" s="2466"/>
      <c r="N69" s="2466"/>
      <c r="O69" s="2466"/>
      <c r="P69" s="2466"/>
      <c r="Q69" s="2466"/>
      <c r="R69" s="2466"/>
      <c r="S69" s="2467"/>
      <c r="T69" s="2467"/>
      <c r="U69" s="2467"/>
      <c r="V69" s="2467"/>
      <c r="W69" s="2467"/>
      <c r="X69" s="2467"/>
      <c r="Y69" s="2467"/>
      <c r="Z69" s="2467"/>
      <c r="AA69" s="2467"/>
      <c r="AB69" s="2467"/>
      <c r="AC69" s="2467"/>
      <c r="AD69" s="2437"/>
      <c r="AE69" s="2437"/>
      <c r="AF69" s="2437"/>
      <c r="AG69" s="2437"/>
    </row>
    <row r="70" spans="1:44" s="2468" customFormat="1" ht="39.950000000000003" customHeight="1">
      <c r="A70" s="2466"/>
      <c r="B70" s="2522" t="s">
        <v>4320</v>
      </c>
      <c r="C70" s="2523"/>
      <c r="D70" s="2466"/>
      <c r="E70" s="2466"/>
      <c r="F70" s="2466"/>
      <c r="G70" s="2466"/>
      <c r="H70" s="2466"/>
      <c r="I70" s="2435"/>
      <c r="J70" s="2466"/>
      <c r="K70" s="2466"/>
      <c r="L70" s="2435"/>
      <c r="M70" s="2435"/>
      <c r="N70" s="2435"/>
      <c r="O70" s="2435"/>
      <c r="P70" s="2435"/>
      <c r="Q70" s="2467"/>
      <c r="R70" s="2467"/>
      <c r="S70" s="2467"/>
      <c r="T70" s="2467"/>
      <c r="U70" s="2467"/>
      <c r="V70" s="2467"/>
      <c r="W70" s="2524"/>
      <c r="X70" s="2467"/>
      <c r="Y70" s="2525"/>
      <c r="Z70" s="2467"/>
      <c r="AA70" s="2467"/>
      <c r="AB70" s="2467"/>
      <c r="AC70" s="2467"/>
      <c r="AD70" s="2437"/>
      <c r="AE70" s="2437"/>
      <c r="AF70" s="2437"/>
      <c r="AG70" s="2437"/>
      <c r="AH70" s="2515"/>
      <c r="AI70" s="2515"/>
      <c r="AJ70" s="2515"/>
      <c r="AK70" s="2515"/>
      <c r="AL70" s="2515"/>
      <c r="AM70" s="2515"/>
      <c r="AN70" s="2515"/>
      <c r="AO70" s="2515"/>
      <c r="AP70" s="2515"/>
      <c r="AQ70" s="2515"/>
      <c r="AR70" s="2515"/>
    </row>
    <row r="71" spans="1:44" s="2468" customFormat="1" ht="39.950000000000003" customHeight="1">
      <c r="A71" s="2466"/>
      <c r="B71" s="2469"/>
      <c r="C71" s="2466"/>
      <c r="D71" s="2466"/>
      <c r="E71" s="2466"/>
      <c r="F71" s="2466"/>
      <c r="G71" s="2466"/>
      <c r="H71" s="2466"/>
      <c r="I71" s="2435"/>
      <c r="J71" s="2466"/>
      <c r="K71" s="2466"/>
      <c r="L71" s="2435"/>
      <c r="M71" s="2435"/>
      <c r="N71" s="2435"/>
      <c r="O71" s="2435"/>
      <c r="P71" s="2435"/>
      <c r="Q71" s="2467"/>
      <c r="R71" s="2467"/>
      <c r="S71" s="2467"/>
      <c r="T71" s="2467"/>
      <c r="U71" s="2467"/>
      <c r="V71" s="2467"/>
      <c r="W71" s="2467"/>
      <c r="X71" s="2467"/>
      <c r="Y71" s="2467"/>
      <c r="Z71" s="2467"/>
      <c r="AA71" s="2467"/>
      <c r="AB71" s="2467"/>
      <c r="AC71" s="2467"/>
      <c r="AD71" s="2437"/>
      <c r="AE71" s="2437"/>
      <c r="AF71" s="2437"/>
      <c r="AG71" s="2437"/>
      <c r="AH71" s="2515"/>
      <c r="AI71" s="2515"/>
      <c r="AJ71" s="2515"/>
      <c r="AK71" s="2515"/>
      <c r="AL71" s="2515"/>
      <c r="AM71" s="2515"/>
      <c r="AN71" s="2515"/>
      <c r="AO71" s="2515"/>
      <c r="AP71" s="2515"/>
      <c r="AQ71" s="2515"/>
      <c r="AR71" s="2515"/>
    </row>
    <row r="72" spans="1:44" s="2468" customFormat="1" ht="39.950000000000003" customHeight="1">
      <c r="A72" s="2466"/>
      <c r="B72" s="2444" t="s">
        <v>4321</v>
      </c>
      <c r="C72" s="2517"/>
      <c r="D72" s="2517"/>
      <c r="E72" s="2517"/>
      <c r="F72" s="2517"/>
      <c r="G72" s="2517"/>
      <c r="H72" s="2526"/>
      <c r="I72" s="2526"/>
      <c r="J72" s="2526"/>
      <c r="K72" s="2526"/>
      <c r="L72" s="2527"/>
      <c r="M72" s="2527"/>
      <c r="N72" s="2528"/>
      <c r="O72" s="2528"/>
      <c r="P72" s="2528"/>
      <c r="Q72" s="2467"/>
      <c r="R72" s="2467"/>
      <c r="S72" s="2467"/>
      <c r="T72" s="2467"/>
      <c r="U72" s="2467"/>
      <c r="V72" s="2467"/>
      <c r="W72" s="2467"/>
      <c r="X72" s="2467"/>
      <c r="Y72" s="2467"/>
      <c r="Z72" s="2467"/>
      <c r="AA72" s="2467"/>
      <c r="AB72" s="2467"/>
      <c r="AC72" s="2467"/>
      <c r="AD72" s="2437"/>
      <c r="AE72" s="2437"/>
      <c r="AF72" s="2437"/>
      <c r="AG72" s="2437"/>
    </row>
    <row r="73" spans="1:44" s="2468" customFormat="1" ht="39.950000000000003" customHeight="1">
      <c r="A73" s="2466"/>
      <c r="B73" s="2517" t="s">
        <v>4322</v>
      </c>
      <c r="C73" s="2517"/>
      <c r="D73" s="2517"/>
      <c r="E73" s="2517"/>
      <c r="F73" s="2517"/>
      <c r="G73" s="2517"/>
      <c r="H73" s="2517"/>
      <c r="I73" s="2517"/>
      <c r="J73" s="2517"/>
      <c r="K73" s="2517"/>
      <c r="L73" s="2435"/>
      <c r="M73" s="2435"/>
      <c r="N73" s="2435"/>
      <c r="O73" s="2435"/>
      <c r="P73" s="2435"/>
      <c r="Q73" s="2467"/>
      <c r="R73" s="2467"/>
      <c r="S73" s="2467"/>
      <c r="T73" s="2467"/>
      <c r="U73" s="2467"/>
      <c r="V73" s="2467"/>
      <c r="W73" s="2467"/>
      <c r="X73" s="2467"/>
      <c r="Y73" s="2467"/>
      <c r="Z73" s="2467"/>
      <c r="AA73" s="2467"/>
      <c r="AB73" s="2467"/>
      <c r="AC73" s="2467"/>
      <c r="AD73" s="2437"/>
      <c r="AE73" s="2437"/>
      <c r="AF73" s="2437"/>
      <c r="AG73" s="2437"/>
    </row>
    <row r="74" spans="1:44" s="2468" customFormat="1" ht="39.950000000000003" customHeight="1">
      <c r="A74" s="2519" t="s">
        <v>4311</v>
      </c>
      <c r="B74" s="2517"/>
      <c r="C74" s="3383" t="s">
        <v>4323</v>
      </c>
      <c r="D74" s="3383"/>
      <c r="E74" s="3383"/>
      <c r="F74" s="3383"/>
      <c r="G74" s="3383"/>
      <c r="H74" s="3383"/>
      <c r="I74" s="3383"/>
      <c r="J74" s="3383"/>
      <c r="K74" s="3383"/>
      <c r="L74" s="2435"/>
      <c r="M74" s="2435"/>
      <c r="N74" s="2435"/>
      <c r="O74" s="2435"/>
      <c r="P74" s="2435"/>
      <c r="Q74" s="2467"/>
      <c r="R74" s="2467"/>
      <c r="S74" s="2467"/>
      <c r="T74" s="2467"/>
      <c r="U74" s="2467"/>
      <c r="V74" s="2467"/>
      <c r="W74" s="2467"/>
      <c r="X74" s="2467"/>
      <c r="Y74" s="2467"/>
      <c r="Z74" s="2467"/>
      <c r="AA74" s="2467"/>
      <c r="AB74" s="2467"/>
      <c r="AC74" s="2467"/>
      <c r="AD74" s="2437"/>
      <c r="AE74" s="2437"/>
      <c r="AF74" s="2437"/>
      <c r="AG74" s="2437"/>
    </row>
    <row r="75" spans="1:44" s="2468" customFormat="1" ht="39.950000000000003" customHeight="1">
      <c r="A75" s="2519" t="s">
        <v>4324</v>
      </c>
      <c r="B75" s="3383" t="s">
        <v>4325</v>
      </c>
      <c r="C75" s="3383"/>
      <c r="D75" s="3383"/>
      <c r="E75" s="3383"/>
      <c r="F75" s="3383"/>
      <c r="G75" s="3383"/>
      <c r="H75" s="3383"/>
      <c r="I75" s="3383"/>
      <c r="J75" s="3383"/>
      <c r="K75" s="3383"/>
      <c r="L75" s="3383"/>
      <c r="M75" s="3383"/>
      <c r="N75" s="3383"/>
      <c r="O75" s="3383"/>
      <c r="P75" s="3383"/>
      <c r="Q75" s="3383"/>
      <c r="R75" s="3383"/>
      <c r="S75" s="3383"/>
      <c r="T75" s="3383"/>
      <c r="U75" s="3383"/>
      <c r="V75" s="3383"/>
      <c r="W75" s="2467"/>
      <c r="X75" s="2467"/>
      <c r="Y75" s="2467"/>
      <c r="Z75" s="2467"/>
      <c r="AA75" s="2467"/>
      <c r="AB75" s="2467"/>
      <c r="AC75" s="2467"/>
      <c r="AD75" s="2437"/>
      <c r="AE75" s="2437"/>
      <c r="AF75" s="2437"/>
      <c r="AG75" s="2437"/>
    </row>
    <row r="76" spans="1:44" s="2468" customFormat="1" ht="39.950000000000003" customHeight="1">
      <c r="A76" s="2466"/>
      <c r="B76" s="2469"/>
      <c r="C76" s="2466"/>
      <c r="D76" s="2466"/>
      <c r="E76" s="2466"/>
      <c r="F76" s="2466"/>
      <c r="G76" s="2466"/>
      <c r="H76" s="2466"/>
      <c r="I76" s="2435"/>
      <c r="J76" s="2466"/>
      <c r="K76" s="2466"/>
      <c r="L76" s="2435"/>
      <c r="M76" s="2435"/>
      <c r="N76" s="2435"/>
      <c r="O76" s="2435"/>
      <c r="P76" s="2435"/>
      <c r="Q76" s="2467"/>
      <c r="R76" s="2467"/>
      <c r="S76" s="2467"/>
      <c r="T76" s="2467"/>
      <c r="U76" s="2467"/>
      <c r="V76" s="2467"/>
      <c r="W76" s="2467"/>
      <c r="X76" s="2467"/>
      <c r="Y76" s="2467"/>
      <c r="Z76" s="2467"/>
      <c r="AA76" s="2467"/>
      <c r="AB76" s="2467"/>
      <c r="AC76" s="2467"/>
      <c r="AD76" s="2437"/>
      <c r="AE76" s="2437"/>
      <c r="AF76" s="2437"/>
      <c r="AG76" s="2437"/>
      <c r="AH76" s="2515"/>
      <c r="AI76" s="2515"/>
      <c r="AJ76" s="2515"/>
      <c r="AK76" s="2515"/>
      <c r="AL76" s="2515"/>
      <c r="AM76" s="2515"/>
      <c r="AN76" s="2515"/>
      <c r="AO76" s="2515"/>
      <c r="AP76" s="2515"/>
      <c r="AQ76" s="2515"/>
      <c r="AR76" s="2515"/>
    </row>
  </sheetData>
  <mergeCells count="4">
    <mergeCell ref="C74:K74"/>
    <mergeCell ref="B75:V75"/>
    <mergeCell ref="C55:J55"/>
    <mergeCell ref="C56:J56"/>
  </mergeCells>
  <hyperlinks>
    <hyperlink ref="C74" r:id="rId1" display="http://www.excel-downloads.com/forum/111720-space.html" xr:uid="{75422743-754B-4056-A82F-A78C6DE092CF}"/>
    <hyperlink ref="B75" r:id="rId2" xr:uid="{E6E9B281-EE4F-4706-9F39-7AFD7BED9A9D}"/>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17B8-D400-4596-A120-AC78206AC589}">
  <dimension ref="B1:AY127"/>
  <sheetViews>
    <sheetView showGridLines="0" zoomScaleNormal="100" workbookViewId="0">
      <selection activeCell="AE34" sqref="AE34"/>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0.85546875" style="24" customWidth="1"/>
    <col min="31" max="31" width="13.28515625" style="24" customWidth="1"/>
    <col min="32" max="32" width="18.7109375" style="24" customWidth="1"/>
    <col min="33" max="35" width="0.85546875" style="24" customWidth="1"/>
    <col min="36" max="36" width="18.7109375" style="24" customWidth="1"/>
    <col min="37" max="38" width="0.85546875" style="24" customWidth="1"/>
    <col min="39" max="39" width="2.42578125" style="24" customWidth="1"/>
    <col min="40" max="40" width="18.7109375" style="24" customWidth="1"/>
    <col min="41" max="41" width="11.42578125" style="24"/>
    <col min="42" max="42" width="24.140625" style="24" customWidth="1"/>
    <col min="43" max="43" width="20" style="24" bestFit="1" customWidth="1"/>
    <col min="44" max="175" width="11.42578125" style="24"/>
    <col min="176" max="176" width="1.42578125" style="24" customWidth="1"/>
    <col min="177" max="177" width="5.140625" style="24" customWidth="1"/>
    <col min="178" max="178" width="1.7109375" style="24" customWidth="1"/>
    <col min="179" max="179" width="3.42578125" style="24" customWidth="1"/>
    <col min="180" max="180" width="18.7109375" style="24" customWidth="1"/>
    <col min="181" max="181" width="0.85546875" style="24" customWidth="1"/>
    <col min="182" max="182" width="18.7109375" style="24" customWidth="1"/>
    <col min="183" max="183" width="3.7109375" style="24" customWidth="1"/>
    <col min="184" max="184" width="3.140625" style="24" customWidth="1"/>
    <col min="185" max="185" width="18.7109375" style="24" customWidth="1"/>
    <col min="186" max="186" width="0.85546875" style="24" customWidth="1"/>
    <col min="187" max="187" width="18.7109375" style="24" customWidth="1"/>
    <col min="188" max="188" width="4.140625" style="24" customWidth="1"/>
    <col min="189" max="189" width="3.5703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2.140625" style="24" customWidth="1"/>
    <col min="199" max="199" width="1.42578125" style="24" customWidth="1"/>
    <col min="200" max="200" width="5.140625" style="24" customWidth="1"/>
    <col min="201" max="201" width="1.7109375" style="24" customWidth="1"/>
    <col min="202" max="202" width="3.42578125" style="24" customWidth="1"/>
    <col min="203" max="203" width="18.7109375" style="24" customWidth="1"/>
    <col min="204" max="204" width="0.85546875" style="24" customWidth="1"/>
    <col min="205" max="205" width="18.7109375" style="24" customWidth="1"/>
    <col min="206" max="206" width="3.7109375" style="24" customWidth="1"/>
    <col min="207" max="207" width="3.140625" style="24" customWidth="1"/>
    <col min="208" max="208" width="18.7109375" style="24" customWidth="1"/>
    <col min="209" max="209" width="0.85546875" style="24" customWidth="1"/>
    <col min="210" max="210" width="18.7109375" style="24" customWidth="1"/>
    <col min="211" max="211" width="4.140625" style="24" customWidth="1"/>
    <col min="212" max="212" width="3.5703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2.140625" style="24" customWidth="1"/>
    <col min="222" max="431" width="11.42578125" style="24"/>
    <col min="432" max="432" width="1.42578125" style="24" customWidth="1"/>
    <col min="433" max="433" width="5.140625" style="24" customWidth="1"/>
    <col min="434" max="434" width="1.7109375" style="24" customWidth="1"/>
    <col min="435" max="435" width="3.42578125" style="24" customWidth="1"/>
    <col min="436" max="436" width="18.7109375" style="24" customWidth="1"/>
    <col min="437" max="437" width="0.85546875" style="24" customWidth="1"/>
    <col min="438" max="438" width="18.7109375" style="24" customWidth="1"/>
    <col min="439" max="439" width="3.7109375" style="24" customWidth="1"/>
    <col min="440" max="440" width="3.140625" style="24" customWidth="1"/>
    <col min="441" max="441" width="18.7109375" style="24" customWidth="1"/>
    <col min="442" max="442" width="0.85546875" style="24" customWidth="1"/>
    <col min="443" max="443" width="18.7109375" style="24" customWidth="1"/>
    <col min="444" max="444" width="4.140625" style="24" customWidth="1"/>
    <col min="445" max="445" width="3.5703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2.140625" style="24" customWidth="1"/>
    <col min="455" max="455" width="1.42578125" style="24" customWidth="1"/>
    <col min="456" max="456" width="5.140625" style="24" customWidth="1"/>
    <col min="457" max="457" width="1.7109375" style="24" customWidth="1"/>
    <col min="458" max="458" width="3.42578125" style="24" customWidth="1"/>
    <col min="459" max="459" width="18.7109375" style="24" customWidth="1"/>
    <col min="460" max="460" width="0.85546875" style="24" customWidth="1"/>
    <col min="461" max="461" width="18.7109375" style="24" customWidth="1"/>
    <col min="462" max="462" width="3.7109375" style="24" customWidth="1"/>
    <col min="463" max="463" width="3.140625" style="24" customWidth="1"/>
    <col min="464" max="464" width="18.7109375" style="24" customWidth="1"/>
    <col min="465" max="465" width="0.85546875" style="24" customWidth="1"/>
    <col min="466" max="466" width="18.7109375" style="24" customWidth="1"/>
    <col min="467" max="467" width="4.140625" style="24" customWidth="1"/>
    <col min="468" max="468" width="3.5703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2.140625" style="24" customWidth="1"/>
    <col min="478" max="687" width="11.42578125" style="24"/>
    <col min="688" max="688" width="1.42578125" style="24" customWidth="1"/>
    <col min="689" max="689" width="5.140625" style="24" customWidth="1"/>
    <col min="690" max="690" width="1.7109375" style="24" customWidth="1"/>
    <col min="691" max="691" width="3.42578125" style="24" customWidth="1"/>
    <col min="692" max="692" width="18.7109375" style="24" customWidth="1"/>
    <col min="693" max="693" width="0.85546875" style="24" customWidth="1"/>
    <col min="694" max="694" width="18.7109375" style="24" customWidth="1"/>
    <col min="695" max="695" width="3.7109375" style="24" customWidth="1"/>
    <col min="696" max="696" width="3.140625" style="24" customWidth="1"/>
    <col min="697" max="697" width="18.7109375" style="24" customWidth="1"/>
    <col min="698" max="698" width="0.85546875" style="24" customWidth="1"/>
    <col min="699" max="699" width="18.7109375" style="24" customWidth="1"/>
    <col min="700" max="700" width="4.140625" style="24" customWidth="1"/>
    <col min="701" max="701" width="3.5703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2.140625" style="24" customWidth="1"/>
    <col min="711" max="711" width="1.42578125" style="24" customWidth="1"/>
    <col min="712" max="712" width="5.140625" style="24" customWidth="1"/>
    <col min="713" max="713" width="1.7109375" style="24" customWidth="1"/>
    <col min="714" max="714" width="3.42578125" style="24" customWidth="1"/>
    <col min="715" max="715" width="18.7109375" style="24" customWidth="1"/>
    <col min="716" max="716" width="0.85546875" style="24" customWidth="1"/>
    <col min="717" max="717" width="18.7109375" style="24" customWidth="1"/>
    <col min="718" max="718" width="3.7109375" style="24" customWidth="1"/>
    <col min="719" max="719" width="3.140625" style="24" customWidth="1"/>
    <col min="720" max="720" width="18.7109375" style="24" customWidth="1"/>
    <col min="721" max="721" width="0.85546875" style="24" customWidth="1"/>
    <col min="722" max="722" width="18.7109375" style="24" customWidth="1"/>
    <col min="723" max="723" width="4.140625" style="24" customWidth="1"/>
    <col min="724" max="724" width="3.5703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2.140625" style="24" customWidth="1"/>
    <col min="734" max="943" width="11.42578125" style="24"/>
    <col min="944" max="944" width="1.42578125" style="24" customWidth="1"/>
    <col min="945" max="945" width="5.140625" style="24" customWidth="1"/>
    <col min="946" max="946" width="1.7109375" style="24" customWidth="1"/>
    <col min="947" max="947" width="3.42578125" style="24" customWidth="1"/>
    <col min="948" max="948" width="18.7109375" style="24" customWidth="1"/>
    <col min="949" max="949" width="0.85546875" style="24" customWidth="1"/>
    <col min="950" max="950" width="18.7109375" style="24" customWidth="1"/>
    <col min="951" max="951" width="3.7109375" style="24" customWidth="1"/>
    <col min="952" max="952" width="3.140625" style="24" customWidth="1"/>
    <col min="953" max="953" width="18.7109375" style="24" customWidth="1"/>
    <col min="954" max="954" width="0.85546875" style="24" customWidth="1"/>
    <col min="955" max="955" width="18.7109375" style="24" customWidth="1"/>
    <col min="956" max="956" width="4.140625" style="24" customWidth="1"/>
    <col min="957" max="957" width="3.5703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2.140625" style="24" customWidth="1"/>
    <col min="967" max="967" width="1.42578125" style="24" customWidth="1"/>
    <col min="968" max="968" width="5.140625" style="24" customWidth="1"/>
    <col min="969" max="969" width="1.7109375" style="24" customWidth="1"/>
    <col min="970" max="970" width="3.42578125" style="24" customWidth="1"/>
    <col min="971" max="971" width="18.7109375" style="24" customWidth="1"/>
    <col min="972" max="972" width="0.85546875" style="24" customWidth="1"/>
    <col min="973" max="973" width="18.7109375" style="24" customWidth="1"/>
    <col min="974" max="974" width="3.7109375" style="24" customWidth="1"/>
    <col min="975" max="975" width="3.140625" style="24" customWidth="1"/>
    <col min="976" max="976" width="18.7109375" style="24" customWidth="1"/>
    <col min="977" max="977" width="0.85546875" style="24" customWidth="1"/>
    <col min="978" max="978" width="18.7109375" style="24" customWidth="1"/>
    <col min="979" max="979" width="4.140625" style="24" customWidth="1"/>
    <col min="980" max="980" width="3.5703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2.140625" style="24" customWidth="1"/>
    <col min="990" max="1199" width="11.42578125" style="24"/>
    <col min="1200" max="1200" width="1.42578125" style="24" customWidth="1"/>
    <col min="1201" max="1201" width="5.140625" style="24" customWidth="1"/>
    <col min="1202" max="1202" width="1.7109375" style="24" customWidth="1"/>
    <col min="1203" max="1203" width="3.42578125" style="24" customWidth="1"/>
    <col min="1204" max="1204" width="18.7109375" style="24" customWidth="1"/>
    <col min="1205" max="1205" width="0.85546875" style="24" customWidth="1"/>
    <col min="1206" max="1206" width="18.7109375" style="24" customWidth="1"/>
    <col min="1207" max="1207" width="3.7109375" style="24" customWidth="1"/>
    <col min="1208" max="1208" width="3.140625" style="24" customWidth="1"/>
    <col min="1209" max="1209" width="18.7109375" style="24" customWidth="1"/>
    <col min="1210" max="1210" width="0.85546875" style="24" customWidth="1"/>
    <col min="1211" max="1211" width="18.7109375" style="24" customWidth="1"/>
    <col min="1212" max="1212" width="4.140625" style="24" customWidth="1"/>
    <col min="1213" max="1213" width="3.5703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2.140625" style="24" customWidth="1"/>
    <col min="1223" max="1223" width="1.42578125" style="24" customWidth="1"/>
    <col min="1224" max="1224" width="5.140625" style="24" customWidth="1"/>
    <col min="1225" max="1225" width="1.7109375" style="24" customWidth="1"/>
    <col min="1226" max="1226" width="3.42578125" style="24" customWidth="1"/>
    <col min="1227" max="1227" width="18.7109375" style="24" customWidth="1"/>
    <col min="1228" max="1228" width="0.85546875" style="24" customWidth="1"/>
    <col min="1229" max="1229" width="18.7109375" style="24" customWidth="1"/>
    <col min="1230" max="1230" width="3.7109375" style="24" customWidth="1"/>
    <col min="1231" max="1231" width="3.140625" style="24" customWidth="1"/>
    <col min="1232" max="1232" width="18.7109375" style="24" customWidth="1"/>
    <col min="1233" max="1233" width="0.85546875" style="24" customWidth="1"/>
    <col min="1234" max="1234" width="18.7109375" style="24" customWidth="1"/>
    <col min="1235" max="1235" width="4.140625" style="24" customWidth="1"/>
    <col min="1236" max="1236" width="3.5703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2.140625" style="24" customWidth="1"/>
    <col min="1246" max="1455" width="11.42578125" style="24"/>
    <col min="1456" max="1456" width="1.42578125" style="24" customWidth="1"/>
    <col min="1457" max="1457" width="5.140625" style="24" customWidth="1"/>
    <col min="1458" max="1458" width="1.7109375" style="24" customWidth="1"/>
    <col min="1459" max="1459" width="3.42578125" style="24" customWidth="1"/>
    <col min="1460" max="1460" width="18.7109375" style="24" customWidth="1"/>
    <col min="1461" max="1461" width="0.85546875" style="24" customWidth="1"/>
    <col min="1462" max="1462" width="18.7109375" style="24" customWidth="1"/>
    <col min="1463" max="1463" width="3.7109375" style="24" customWidth="1"/>
    <col min="1464" max="1464" width="3.140625" style="24" customWidth="1"/>
    <col min="1465" max="1465" width="18.7109375" style="24" customWidth="1"/>
    <col min="1466" max="1466" width="0.85546875" style="24" customWidth="1"/>
    <col min="1467" max="1467" width="18.7109375" style="24" customWidth="1"/>
    <col min="1468" max="1468" width="4.140625" style="24" customWidth="1"/>
    <col min="1469" max="1469" width="3.5703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2.140625" style="24" customWidth="1"/>
    <col min="1479" max="1479" width="1.42578125" style="24" customWidth="1"/>
    <col min="1480" max="1480" width="5.140625" style="24" customWidth="1"/>
    <col min="1481" max="1481" width="1.7109375" style="24" customWidth="1"/>
    <col min="1482" max="1482" width="3.42578125" style="24" customWidth="1"/>
    <col min="1483" max="1483" width="18.7109375" style="24" customWidth="1"/>
    <col min="1484" max="1484" width="0.85546875" style="24" customWidth="1"/>
    <col min="1485" max="1485" width="18.7109375" style="24" customWidth="1"/>
    <col min="1486" max="1486" width="3.7109375" style="24" customWidth="1"/>
    <col min="1487" max="1487" width="3.140625" style="24" customWidth="1"/>
    <col min="1488" max="1488" width="18.7109375" style="24" customWidth="1"/>
    <col min="1489" max="1489" width="0.85546875" style="24" customWidth="1"/>
    <col min="1490" max="1490" width="18.7109375" style="24" customWidth="1"/>
    <col min="1491" max="1491" width="4.140625" style="24" customWidth="1"/>
    <col min="1492" max="1492" width="3.5703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2.140625" style="24" customWidth="1"/>
    <col min="1502" max="1711" width="11.42578125" style="24"/>
    <col min="1712" max="1712" width="1.42578125" style="24" customWidth="1"/>
    <col min="1713" max="1713" width="5.140625" style="24" customWidth="1"/>
    <col min="1714" max="1714" width="1.7109375" style="24" customWidth="1"/>
    <col min="1715" max="1715" width="3.42578125" style="24" customWidth="1"/>
    <col min="1716" max="1716" width="18.7109375" style="24" customWidth="1"/>
    <col min="1717" max="1717" width="0.85546875" style="24" customWidth="1"/>
    <col min="1718" max="1718" width="18.7109375" style="24" customWidth="1"/>
    <col min="1719" max="1719" width="3.7109375" style="24" customWidth="1"/>
    <col min="1720" max="1720" width="3.140625" style="24" customWidth="1"/>
    <col min="1721" max="1721" width="18.7109375" style="24" customWidth="1"/>
    <col min="1722" max="1722" width="0.85546875" style="24" customWidth="1"/>
    <col min="1723" max="1723" width="18.7109375" style="24" customWidth="1"/>
    <col min="1724" max="1724" width="4.140625" style="24" customWidth="1"/>
    <col min="1725" max="1725" width="3.5703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2.140625" style="24" customWidth="1"/>
    <col min="1735" max="1735" width="1.42578125" style="24" customWidth="1"/>
    <col min="1736" max="1736" width="5.140625" style="24" customWidth="1"/>
    <col min="1737" max="1737" width="1.7109375" style="24" customWidth="1"/>
    <col min="1738" max="1738" width="3.42578125" style="24" customWidth="1"/>
    <col min="1739" max="1739" width="18.7109375" style="24" customWidth="1"/>
    <col min="1740" max="1740" width="0.85546875" style="24" customWidth="1"/>
    <col min="1741" max="1741" width="18.7109375" style="24" customWidth="1"/>
    <col min="1742" max="1742" width="3.7109375" style="24" customWidth="1"/>
    <col min="1743" max="1743" width="3.140625" style="24" customWidth="1"/>
    <col min="1744" max="1744" width="18.7109375" style="24" customWidth="1"/>
    <col min="1745" max="1745" width="0.85546875" style="24" customWidth="1"/>
    <col min="1746" max="1746" width="18.7109375" style="24" customWidth="1"/>
    <col min="1747" max="1747" width="4.140625" style="24" customWidth="1"/>
    <col min="1748" max="1748" width="3.5703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2.140625" style="24" customWidth="1"/>
    <col min="1758" max="1967" width="11.42578125" style="24"/>
    <col min="1968" max="1968" width="1.42578125" style="24" customWidth="1"/>
    <col min="1969" max="1969" width="5.140625" style="24" customWidth="1"/>
    <col min="1970" max="1970" width="1.7109375" style="24" customWidth="1"/>
    <col min="1971" max="1971" width="3.42578125" style="24" customWidth="1"/>
    <col min="1972" max="1972" width="18.7109375" style="24" customWidth="1"/>
    <col min="1973" max="1973" width="0.85546875" style="24" customWidth="1"/>
    <col min="1974" max="1974" width="18.7109375" style="24" customWidth="1"/>
    <col min="1975" max="1975" width="3.7109375" style="24" customWidth="1"/>
    <col min="1976" max="1976" width="3.140625" style="24" customWidth="1"/>
    <col min="1977" max="1977" width="18.7109375" style="24" customWidth="1"/>
    <col min="1978" max="1978" width="0.85546875" style="24" customWidth="1"/>
    <col min="1979" max="1979" width="18.7109375" style="24" customWidth="1"/>
    <col min="1980" max="1980" width="4.140625" style="24" customWidth="1"/>
    <col min="1981" max="1981" width="3.5703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2.140625" style="24" customWidth="1"/>
    <col min="1991" max="1991" width="1.42578125" style="24" customWidth="1"/>
    <col min="1992" max="1992" width="5.140625" style="24" customWidth="1"/>
    <col min="1993" max="1993" width="1.7109375" style="24" customWidth="1"/>
    <col min="1994" max="1994" width="3.42578125" style="24" customWidth="1"/>
    <col min="1995" max="1995" width="18.7109375" style="24" customWidth="1"/>
    <col min="1996" max="1996" width="0.85546875" style="24" customWidth="1"/>
    <col min="1997" max="1997" width="18.7109375" style="24" customWidth="1"/>
    <col min="1998" max="1998" width="3.7109375" style="24" customWidth="1"/>
    <col min="1999" max="1999" width="3.140625" style="24" customWidth="1"/>
    <col min="2000" max="2000" width="18.7109375" style="24" customWidth="1"/>
    <col min="2001" max="2001" width="0.85546875" style="24" customWidth="1"/>
    <col min="2002" max="2002" width="18.7109375" style="24" customWidth="1"/>
    <col min="2003" max="2003" width="4.140625" style="24" customWidth="1"/>
    <col min="2004" max="2004" width="3.5703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2.140625" style="24" customWidth="1"/>
    <col min="2014" max="2223" width="11.42578125" style="24"/>
    <col min="2224" max="2224" width="1.42578125" style="24" customWidth="1"/>
    <col min="2225" max="2225" width="5.140625" style="24" customWidth="1"/>
    <col min="2226" max="2226" width="1.7109375" style="24" customWidth="1"/>
    <col min="2227" max="2227" width="3.42578125" style="24" customWidth="1"/>
    <col min="2228" max="2228" width="18.7109375" style="24" customWidth="1"/>
    <col min="2229" max="2229" width="0.85546875" style="24" customWidth="1"/>
    <col min="2230" max="2230" width="18.7109375" style="24" customWidth="1"/>
    <col min="2231" max="2231" width="3.7109375" style="24" customWidth="1"/>
    <col min="2232" max="2232" width="3.140625" style="24" customWidth="1"/>
    <col min="2233" max="2233" width="18.7109375" style="24" customWidth="1"/>
    <col min="2234" max="2234" width="0.85546875" style="24" customWidth="1"/>
    <col min="2235" max="2235" width="18.7109375" style="24" customWidth="1"/>
    <col min="2236" max="2236" width="4.140625" style="24" customWidth="1"/>
    <col min="2237" max="2237" width="3.5703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2.140625" style="24" customWidth="1"/>
    <col min="2247" max="2247" width="1.42578125" style="24" customWidth="1"/>
    <col min="2248" max="2248" width="5.140625" style="24" customWidth="1"/>
    <col min="2249" max="2249" width="1.7109375" style="24" customWidth="1"/>
    <col min="2250" max="2250" width="3.42578125" style="24" customWidth="1"/>
    <col min="2251" max="2251" width="18.7109375" style="24" customWidth="1"/>
    <col min="2252" max="2252" width="0.85546875" style="24" customWidth="1"/>
    <col min="2253" max="2253" width="18.7109375" style="24" customWidth="1"/>
    <col min="2254" max="2254" width="3.7109375" style="24" customWidth="1"/>
    <col min="2255" max="2255" width="3.140625" style="24" customWidth="1"/>
    <col min="2256" max="2256" width="18.7109375" style="24" customWidth="1"/>
    <col min="2257" max="2257" width="0.85546875" style="24" customWidth="1"/>
    <col min="2258" max="2258" width="18.7109375" style="24" customWidth="1"/>
    <col min="2259" max="2259" width="4.140625" style="24" customWidth="1"/>
    <col min="2260" max="2260" width="3.5703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2.140625" style="24" customWidth="1"/>
    <col min="2270" max="2479" width="11.42578125" style="24"/>
    <col min="2480" max="2480" width="1.42578125" style="24" customWidth="1"/>
    <col min="2481" max="2481" width="5.140625" style="24" customWidth="1"/>
    <col min="2482" max="2482" width="1.7109375" style="24" customWidth="1"/>
    <col min="2483" max="2483" width="3.42578125" style="24" customWidth="1"/>
    <col min="2484" max="2484" width="18.7109375" style="24" customWidth="1"/>
    <col min="2485" max="2485" width="0.85546875" style="24" customWidth="1"/>
    <col min="2486" max="2486" width="18.7109375" style="24" customWidth="1"/>
    <col min="2487" max="2487" width="3.7109375" style="24" customWidth="1"/>
    <col min="2488" max="2488" width="3.140625" style="24" customWidth="1"/>
    <col min="2489" max="2489" width="18.7109375" style="24" customWidth="1"/>
    <col min="2490" max="2490" width="0.85546875" style="24" customWidth="1"/>
    <col min="2491" max="2491" width="18.7109375" style="24" customWidth="1"/>
    <col min="2492" max="2492" width="4.140625" style="24" customWidth="1"/>
    <col min="2493" max="2493" width="3.5703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2.140625" style="24" customWidth="1"/>
    <col min="2503" max="2503" width="1.42578125" style="24" customWidth="1"/>
    <col min="2504" max="2504" width="5.140625" style="24" customWidth="1"/>
    <col min="2505" max="2505" width="1.7109375" style="24" customWidth="1"/>
    <col min="2506" max="2506" width="3.42578125" style="24" customWidth="1"/>
    <col min="2507" max="2507" width="18.7109375" style="24" customWidth="1"/>
    <col min="2508" max="2508" width="0.85546875" style="24" customWidth="1"/>
    <col min="2509" max="2509" width="18.7109375" style="24" customWidth="1"/>
    <col min="2510" max="2510" width="3.7109375" style="24" customWidth="1"/>
    <col min="2511" max="2511" width="3.140625" style="24" customWidth="1"/>
    <col min="2512" max="2512" width="18.7109375" style="24" customWidth="1"/>
    <col min="2513" max="2513" width="0.85546875" style="24" customWidth="1"/>
    <col min="2514" max="2514" width="18.7109375" style="24" customWidth="1"/>
    <col min="2515" max="2515" width="4.140625" style="24" customWidth="1"/>
    <col min="2516" max="2516" width="3.5703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2.140625" style="24" customWidth="1"/>
    <col min="2526" max="2735" width="11.42578125" style="24"/>
    <col min="2736" max="2736" width="1.42578125" style="24" customWidth="1"/>
    <col min="2737" max="2737" width="5.140625" style="24" customWidth="1"/>
    <col min="2738" max="2738" width="1.7109375" style="24" customWidth="1"/>
    <col min="2739" max="2739" width="3.42578125" style="24" customWidth="1"/>
    <col min="2740" max="2740" width="18.7109375" style="24" customWidth="1"/>
    <col min="2741" max="2741" width="0.85546875" style="24" customWidth="1"/>
    <col min="2742" max="2742" width="18.7109375" style="24" customWidth="1"/>
    <col min="2743" max="2743" width="3.7109375" style="24" customWidth="1"/>
    <col min="2744" max="2744" width="3.140625" style="24" customWidth="1"/>
    <col min="2745" max="2745" width="18.7109375" style="24" customWidth="1"/>
    <col min="2746" max="2746" width="0.85546875" style="24" customWidth="1"/>
    <col min="2747" max="2747" width="18.7109375" style="24" customWidth="1"/>
    <col min="2748" max="2748" width="4.140625" style="24" customWidth="1"/>
    <col min="2749" max="2749" width="3.5703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2.140625" style="24" customWidth="1"/>
    <col min="2759" max="2759" width="1.42578125" style="24" customWidth="1"/>
    <col min="2760" max="2760" width="5.140625" style="24" customWidth="1"/>
    <col min="2761" max="2761" width="1.7109375" style="24" customWidth="1"/>
    <col min="2762" max="2762" width="3.42578125" style="24" customWidth="1"/>
    <col min="2763" max="2763" width="18.7109375" style="24" customWidth="1"/>
    <col min="2764" max="2764" width="0.85546875" style="24" customWidth="1"/>
    <col min="2765" max="2765" width="18.7109375" style="24" customWidth="1"/>
    <col min="2766" max="2766" width="3.7109375" style="24" customWidth="1"/>
    <col min="2767" max="2767" width="3.140625" style="24" customWidth="1"/>
    <col min="2768" max="2768" width="18.7109375" style="24" customWidth="1"/>
    <col min="2769" max="2769" width="0.85546875" style="24" customWidth="1"/>
    <col min="2770" max="2770" width="18.7109375" style="24" customWidth="1"/>
    <col min="2771" max="2771" width="4.140625" style="24" customWidth="1"/>
    <col min="2772" max="2772" width="3.5703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2.140625" style="24" customWidth="1"/>
    <col min="2782" max="2991" width="11.42578125" style="24"/>
    <col min="2992" max="2992" width="1.42578125" style="24" customWidth="1"/>
    <col min="2993" max="2993" width="5.140625" style="24" customWidth="1"/>
    <col min="2994" max="2994" width="1.7109375" style="24" customWidth="1"/>
    <col min="2995" max="2995" width="3.42578125" style="24" customWidth="1"/>
    <col min="2996" max="2996" width="18.7109375" style="24" customWidth="1"/>
    <col min="2997" max="2997" width="0.85546875" style="24" customWidth="1"/>
    <col min="2998" max="2998" width="18.7109375" style="24" customWidth="1"/>
    <col min="2999" max="2999" width="3.7109375" style="24" customWidth="1"/>
    <col min="3000" max="3000" width="3.140625" style="24" customWidth="1"/>
    <col min="3001" max="3001" width="18.7109375" style="24" customWidth="1"/>
    <col min="3002" max="3002" width="0.85546875" style="24" customWidth="1"/>
    <col min="3003" max="3003" width="18.7109375" style="24" customWidth="1"/>
    <col min="3004" max="3004" width="4.140625" style="24" customWidth="1"/>
    <col min="3005" max="3005" width="3.5703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2.140625" style="24" customWidth="1"/>
    <col min="3015" max="3015" width="1.42578125" style="24" customWidth="1"/>
    <col min="3016" max="3016" width="5.140625" style="24" customWidth="1"/>
    <col min="3017" max="3017" width="1.7109375" style="24" customWidth="1"/>
    <col min="3018" max="3018" width="3.42578125" style="24" customWidth="1"/>
    <col min="3019" max="3019" width="18.7109375" style="24" customWidth="1"/>
    <col min="3020" max="3020" width="0.85546875" style="24" customWidth="1"/>
    <col min="3021" max="3021" width="18.7109375" style="24" customWidth="1"/>
    <col min="3022" max="3022" width="3.7109375" style="24" customWidth="1"/>
    <col min="3023" max="3023" width="3.140625" style="24" customWidth="1"/>
    <col min="3024" max="3024" width="18.7109375" style="24" customWidth="1"/>
    <col min="3025" max="3025" width="0.85546875" style="24" customWidth="1"/>
    <col min="3026" max="3026" width="18.7109375" style="24" customWidth="1"/>
    <col min="3027" max="3027" width="4.140625" style="24" customWidth="1"/>
    <col min="3028" max="3028" width="3.5703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2.140625" style="24" customWidth="1"/>
    <col min="3038" max="3247" width="11.42578125" style="24"/>
    <col min="3248" max="3248" width="1.42578125" style="24" customWidth="1"/>
    <col min="3249" max="3249" width="5.140625" style="24" customWidth="1"/>
    <col min="3250" max="3250" width="1.7109375" style="24" customWidth="1"/>
    <col min="3251" max="3251" width="3.42578125" style="24" customWidth="1"/>
    <col min="3252" max="3252" width="18.7109375" style="24" customWidth="1"/>
    <col min="3253" max="3253" width="0.85546875" style="24" customWidth="1"/>
    <col min="3254" max="3254" width="18.7109375" style="24" customWidth="1"/>
    <col min="3255" max="3255" width="3.7109375" style="24" customWidth="1"/>
    <col min="3256" max="3256" width="3.140625" style="24" customWidth="1"/>
    <col min="3257" max="3257" width="18.7109375" style="24" customWidth="1"/>
    <col min="3258" max="3258" width="0.85546875" style="24" customWidth="1"/>
    <col min="3259" max="3259" width="18.7109375" style="24" customWidth="1"/>
    <col min="3260" max="3260" width="4.140625" style="24" customWidth="1"/>
    <col min="3261" max="3261" width="3.5703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2.140625" style="24" customWidth="1"/>
    <col min="3271" max="3271" width="1.42578125" style="24" customWidth="1"/>
    <col min="3272" max="3272" width="5.140625" style="24" customWidth="1"/>
    <col min="3273" max="3273" width="1.7109375" style="24" customWidth="1"/>
    <col min="3274" max="3274" width="3.42578125" style="24" customWidth="1"/>
    <col min="3275" max="3275" width="18.7109375" style="24" customWidth="1"/>
    <col min="3276" max="3276" width="0.85546875" style="24" customWidth="1"/>
    <col min="3277" max="3277" width="18.7109375" style="24" customWidth="1"/>
    <col min="3278" max="3278" width="3.7109375" style="24" customWidth="1"/>
    <col min="3279" max="3279" width="3.140625" style="24" customWidth="1"/>
    <col min="3280" max="3280" width="18.7109375" style="24" customWidth="1"/>
    <col min="3281" max="3281" width="0.85546875" style="24" customWidth="1"/>
    <col min="3282" max="3282" width="18.7109375" style="24" customWidth="1"/>
    <col min="3283" max="3283" width="4.140625" style="24" customWidth="1"/>
    <col min="3284" max="3284" width="3.5703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2.140625" style="24" customWidth="1"/>
    <col min="3294" max="3503" width="11.42578125" style="24"/>
    <col min="3504" max="3504" width="1.42578125" style="24" customWidth="1"/>
    <col min="3505" max="3505" width="5.140625" style="24" customWidth="1"/>
    <col min="3506" max="3506" width="1.7109375" style="24" customWidth="1"/>
    <col min="3507" max="3507" width="3.42578125" style="24" customWidth="1"/>
    <col min="3508" max="3508" width="18.7109375" style="24" customWidth="1"/>
    <col min="3509" max="3509" width="0.85546875" style="24" customWidth="1"/>
    <col min="3510" max="3510" width="18.7109375" style="24" customWidth="1"/>
    <col min="3511" max="3511" width="3.7109375" style="24" customWidth="1"/>
    <col min="3512" max="3512" width="3.140625" style="24" customWidth="1"/>
    <col min="3513" max="3513" width="18.7109375" style="24" customWidth="1"/>
    <col min="3514" max="3514" width="0.85546875" style="24" customWidth="1"/>
    <col min="3515" max="3515" width="18.7109375" style="24" customWidth="1"/>
    <col min="3516" max="3516" width="4.140625" style="24" customWidth="1"/>
    <col min="3517" max="3517" width="3.5703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2.140625" style="24" customWidth="1"/>
    <col min="3527" max="3527" width="1.42578125" style="24" customWidth="1"/>
    <col min="3528" max="3528" width="5.140625" style="24" customWidth="1"/>
    <col min="3529" max="3529" width="1.7109375" style="24" customWidth="1"/>
    <col min="3530" max="3530" width="3.42578125" style="24" customWidth="1"/>
    <col min="3531" max="3531" width="18.7109375" style="24" customWidth="1"/>
    <col min="3532" max="3532" width="0.85546875" style="24" customWidth="1"/>
    <col min="3533" max="3533" width="18.7109375" style="24" customWidth="1"/>
    <col min="3534" max="3534" width="3.7109375" style="24" customWidth="1"/>
    <col min="3535" max="3535" width="3.140625" style="24" customWidth="1"/>
    <col min="3536" max="3536" width="18.7109375" style="24" customWidth="1"/>
    <col min="3537" max="3537" width="0.85546875" style="24" customWidth="1"/>
    <col min="3538" max="3538" width="18.7109375" style="24" customWidth="1"/>
    <col min="3539" max="3539" width="4.140625" style="24" customWidth="1"/>
    <col min="3540" max="3540" width="3.5703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2.140625" style="24" customWidth="1"/>
    <col min="3550" max="3759" width="11.42578125" style="24"/>
    <col min="3760" max="3760" width="1.42578125" style="24" customWidth="1"/>
    <col min="3761" max="3761" width="5.140625" style="24" customWidth="1"/>
    <col min="3762" max="3762" width="1.7109375" style="24" customWidth="1"/>
    <col min="3763" max="3763" width="3.42578125" style="24" customWidth="1"/>
    <col min="3764" max="3764" width="18.7109375" style="24" customWidth="1"/>
    <col min="3765" max="3765" width="0.85546875" style="24" customWidth="1"/>
    <col min="3766" max="3766" width="18.7109375" style="24" customWidth="1"/>
    <col min="3767" max="3767" width="3.7109375" style="24" customWidth="1"/>
    <col min="3768" max="3768" width="3.140625" style="24" customWidth="1"/>
    <col min="3769" max="3769" width="18.7109375" style="24" customWidth="1"/>
    <col min="3770" max="3770" width="0.85546875" style="24" customWidth="1"/>
    <col min="3771" max="3771" width="18.7109375" style="24" customWidth="1"/>
    <col min="3772" max="3772" width="4.140625" style="24" customWidth="1"/>
    <col min="3773" max="3773" width="3.5703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2.140625" style="24" customWidth="1"/>
    <col min="3783" max="3783" width="1.42578125" style="24" customWidth="1"/>
    <col min="3784" max="3784" width="5.140625" style="24" customWidth="1"/>
    <col min="3785" max="3785" width="1.7109375" style="24" customWidth="1"/>
    <col min="3786" max="3786" width="3.42578125" style="24" customWidth="1"/>
    <col min="3787" max="3787" width="18.7109375" style="24" customWidth="1"/>
    <col min="3788" max="3788" width="0.85546875" style="24" customWidth="1"/>
    <col min="3789" max="3789" width="18.7109375" style="24" customWidth="1"/>
    <col min="3790" max="3790" width="3.7109375" style="24" customWidth="1"/>
    <col min="3791" max="3791" width="3.140625" style="24" customWidth="1"/>
    <col min="3792" max="3792" width="18.7109375" style="24" customWidth="1"/>
    <col min="3793" max="3793" width="0.85546875" style="24" customWidth="1"/>
    <col min="3794" max="3794" width="18.7109375" style="24" customWidth="1"/>
    <col min="3795" max="3795" width="4.140625" style="24" customWidth="1"/>
    <col min="3796" max="3796" width="3.5703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2.140625" style="24" customWidth="1"/>
    <col min="3806" max="4015" width="11.42578125" style="24"/>
    <col min="4016" max="4016" width="1.42578125" style="24" customWidth="1"/>
    <col min="4017" max="4017" width="5.140625" style="24" customWidth="1"/>
    <col min="4018" max="4018" width="1.7109375" style="24" customWidth="1"/>
    <col min="4019" max="4019" width="3.42578125" style="24" customWidth="1"/>
    <col min="4020" max="4020" width="18.7109375" style="24" customWidth="1"/>
    <col min="4021" max="4021" width="0.85546875" style="24" customWidth="1"/>
    <col min="4022" max="4022" width="18.7109375" style="24" customWidth="1"/>
    <col min="4023" max="4023" width="3.7109375" style="24" customWidth="1"/>
    <col min="4024" max="4024" width="3.140625" style="24" customWidth="1"/>
    <col min="4025" max="4025" width="18.7109375" style="24" customWidth="1"/>
    <col min="4026" max="4026" width="0.85546875" style="24" customWidth="1"/>
    <col min="4027" max="4027" width="18.7109375" style="24" customWidth="1"/>
    <col min="4028" max="4028" width="4.140625" style="24" customWidth="1"/>
    <col min="4029" max="4029" width="3.5703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2.140625" style="24" customWidth="1"/>
    <col min="4039" max="4039" width="1.42578125" style="24" customWidth="1"/>
    <col min="4040" max="4040" width="5.140625" style="24" customWidth="1"/>
    <col min="4041" max="4041" width="1.7109375" style="24" customWidth="1"/>
    <col min="4042" max="4042" width="3.42578125" style="24" customWidth="1"/>
    <col min="4043" max="4043" width="18.7109375" style="24" customWidth="1"/>
    <col min="4044" max="4044" width="0.85546875" style="24" customWidth="1"/>
    <col min="4045" max="4045" width="18.7109375" style="24" customWidth="1"/>
    <col min="4046" max="4046" width="3.7109375" style="24" customWidth="1"/>
    <col min="4047" max="4047" width="3.140625" style="24" customWidth="1"/>
    <col min="4048" max="4048" width="18.7109375" style="24" customWidth="1"/>
    <col min="4049" max="4049" width="0.85546875" style="24" customWidth="1"/>
    <col min="4050" max="4050" width="18.7109375" style="24" customWidth="1"/>
    <col min="4051" max="4051" width="4.140625" style="24" customWidth="1"/>
    <col min="4052" max="4052" width="3.5703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2.140625" style="24" customWidth="1"/>
    <col min="4062" max="4271" width="11.42578125" style="24"/>
    <col min="4272" max="4272" width="1.42578125" style="24" customWidth="1"/>
    <col min="4273" max="4273" width="5.140625" style="24" customWidth="1"/>
    <col min="4274" max="4274" width="1.7109375" style="24" customWidth="1"/>
    <col min="4275" max="4275" width="3.42578125" style="24" customWidth="1"/>
    <col min="4276" max="4276" width="18.7109375" style="24" customWidth="1"/>
    <col min="4277" max="4277" width="0.85546875" style="24" customWidth="1"/>
    <col min="4278" max="4278" width="18.7109375" style="24" customWidth="1"/>
    <col min="4279" max="4279" width="3.7109375" style="24" customWidth="1"/>
    <col min="4280" max="4280" width="3.140625" style="24" customWidth="1"/>
    <col min="4281" max="4281" width="18.7109375" style="24" customWidth="1"/>
    <col min="4282" max="4282" width="0.85546875" style="24" customWidth="1"/>
    <col min="4283" max="4283" width="18.7109375" style="24" customWidth="1"/>
    <col min="4284" max="4284" width="4.140625" style="24" customWidth="1"/>
    <col min="4285" max="4285" width="3.5703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2.140625" style="24" customWidth="1"/>
    <col min="4295" max="4295" width="1.42578125" style="24" customWidth="1"/>
    <col min="4296" max="4296" width="5.140625" style="24" customWidth="1"/>
    <col min="4297" max="4297" width="1.7109375" style="24" customWidth="1"/>
    <col min="4298" max="4298" width="3.42578125" style="24" customWidth="1"/>
    <col min="4299" max="4299" width="18.7109375" style="24" customWidth="1"/>
    <col min="4300" max="4300" width="0.85546875" style="24" customWidth="1"/>
    <col min="4301" max="4301" width="18.7109375" style="24" customWidth="1"/>
    <col min="4302" max="4302" width="3.7109375" style="24" customWidth="1"/>
    <col min="4303" max="4303" width="3.140625" style="24" customWidth="1"/>
    <col min="4304" max="4304" width="18.7109375" style="24" customWidth="1"/>
    <col min="4305" max="4305" width="0.85546875" style="24" customWidth="1"/>
    <col min="4306" max="4306" width="18.7109375" style="24" customWidth="1"/>
    <col min="4307" max="4307" width="4.140625" style="24" customWidth="1"/>
    <col min="4308" max="4308" width="3.5703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2.140625" style="24" customWidth="1"/>
    <col min="4318" max="4527" width="11.42578125" style="24"/>
    <col min="4528" max="4528" width="1.42578125" style="24" customWidth="1"/>
    <col min="4529" max="4529" width="5.140625" style="24" customWidth="1"/>
    <col min="4530" max="4530" width="1.7109375" style="24" customWidth="1"/>
    <col min="4531" max="4531" width="3.42578125" style="24" customWidth="1"/>
    <col min="4532" max="4532" width="18.7109375" style="24" customWidth="1"/>
    <col min="4533" max="4533" width="0.85546875" style="24" customWidth="1"/>
    <col min="4534" max="4534" width="18.7109375" style="24" customWidth="1"/>
    <col min="4535" max="4535" width="3.7109375" style="24" customWidth="1"/>
    <col min="4536" max="4536" width="3.140625" style="24" customWidth="1"/>
    <col min="4537" max="4537" width="18.7109375" style="24" customWidth="1"/>
    <col min="4538" max="4538" width="0.85546875" style="24" customWidth="1"/>
    <col min="4539" max="4539" width="18.7109375" style="24" customWidth="1"/>
    <col min="4540" max="4540" width="4.140625" style="24" customWidth="1"/>
    <col min="4541" max="4541" width="3.5703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2.140625" style="24" customWidth="1"/>
    <col min="4551" max="4551" width="1.42578125" style="24" customWidth="1"/>
    <col min="4552" max="4552" width="5.140625" style="24" customWidth="1"/>
    <col min="4553" max="4553" width="1.7109375" style="24" customWidth="1"/>
    <col min="4554" max="4554" width="3.42578125" style="24" customWidth="1"/>
    <col min="4555" max="4555" width="18.7109375" style="24" customWidth="1"/>
    <col min="4556" max="4556" width="0.85546875" style="24" customWidth="1"/>
    <col min="4557" max="4557" width="18.7109375" style="24" customWidth="1"/>
    <col min="4558" max="4558" width="3.7109375" style="24" customWidth="1"/>
    <col min="4559" max="4559" width="3.140625" style="24" customWidth="1"/>
    <col min="4560" max="4560" width="18.7109375" style="24" customWidth="1"/>
    <col min="4561" max="4561" width="0.85546875" style="24" customWidth="1"/>
    <col min="4562" max="4562" width="18.7109375" style="24" customWidth="1"/>
    <col min="4563" max="4563" width="4.140625" style="24" customWidth="1"/>
    <col min="4564" max="4564" width="3.5703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2.140625" style="24" customWidth="1"/>
    <col min="4574" max="4783" width="11.42578125" style="24"/>
    <col min="4784" max="4784" width="1.42578125" style="24" customWidth="1"/>
    <col min="4785" max="4785" width="5.140625" style="24" customWidth="1"/>
    <col min="4786" max="4786" width="1.7109375" style="24" customWidth="1"/>
    <col min="4787" max="4787" width="3.42578125" style="24" customWidth="1"/>
    <col min="4788" max="4788" width="18.7109375" style="24" customWidth="1"/>
    <col min="4789" max="4789" width="0.85546875" style="24" customWidth="1"/>
    <col min="4790" max="4790" width="18.7109375" style="24" customWidth="1"/>
    <col min="4791" max="4791" width="3.7109375" style="24" customWidth="1"/>
    <col min="4792" max="4792" width="3.140625" style="24" customWidth="1"/>
    <col min="4793" max="4793" width="18.7109375" style="24" customWidth="1"/>
    <col min="4794" max="4794" width="0.85546875" style="24" customWidth="1"/>
    <col min="4795" max="4795" width="18.7109375" style="24" customWidth="1"/>
    <col min="4796" max="4796" width="4.140625" style="24" customWidth="1"/>
    <col min="4797" max="4797" width="3.5703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2.140625" style="24" customWidth="1"/>
    <col min="4807" max="4807" width="1.42578125" style="24" customWidth="1"/>
    <col min="4808" max="4808" width="5.140625" style="24" customWidth="1"/>
    <col min="4809" max="4809" width="1.7109375" style="24" customWidth="1"/>
    <col min="4810" max="4810" width="3.42578125" style="24" customWidth="1"/>
    <col min="4811" max="4811" width="18.7109375" style="24" customWidth="1"/>
    <col min="4812" max="4812" width="0.85546875" style="24" customWidth="1"/>
    <col min="4813" max="4813" width="18.7109375" style="24" customWidth="1"/>
    <col min="4814" max="4814" width="3.7109375" style="24" customWidth="1"/>
    <col min="4815" max="4815" width="3.140625" style="24" customWidth="1"/>
    <col min="4816" max="4816" width="18.7109375" style="24" customWidth="1"/>
    <col min="4817" max="4817" width="0.85546875" style="24" customWidth="1"/>
    <col min="4818" max="4818" width="18.7109375" style="24" customWidth="1"/>
    <col min="4819" max="4819" width="4.140625" style="24" customWidth="1"/>
    <col min="4820" max="4820" width="3.5703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2.140625" style="24" customWidth="1"/>
    <col min="4830" max="5039" width="11.42578125" style="24"/>
    <col min="5040" max="5040" width="1.42578125" style="24" customWidth="1"/>
    <col min="5041" max="5041" width="5.140625" style="24" customWidth="1"/>
    <col min="5042" max="5042" width="1.7109375" style="24" customWidth="1"/>
    <col min="5043" max="5043" width="3.42578125" style="24" customWidth="1"/>
    <col min="5044" max="5044" width="18.7109375" style="24" customWidth="1"/>
    <col min="5045" max="5045" width="0.85546875" style="24" customWidth="1"/>
    <col min="5046" max="5046" width="18.7109375" style="24" customWidth="1"/>
    <col min="5047" max="5047" width="3.7109375" style="24" customWidth="1"/>
    <col min="5048" max="5048" width="3.140625" style="24" customWidth="1"/>
    <col min="5049" max="5049" width="18.7109375" style="24" customWidth="1"/>
    <col min="5050" max="5050" width="0.85546875" style="24" customWidth="1"/>
    <col min="5051" max="5051" width="18.7109375" style="24" customWidth="1"/>
    <col min="5052" max="5052" width="4.140625" style="24" customWidth="1"/>
    <col min="5053" max="5053" width="3.5703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2.140625" style="24" customWidth="1"/>
    <col min="5063" max="5063" width="1.42578125" style="24" customWidth="1"/>
    <col min="5064" max="5064" width="5.140625" style="24" customWidth="1"/>
    <col min="5065" max="5065" width="1.7109375" style="24" customWidth="1"/>
    <col min="5066" max="5066" width="3.42578125" style="24" customWidth="1"/>
    <col min="5067" max="5067" width="18.7109375" style="24" customWidth="1"/>
    <col min="5068" max="5068" width="0.85546875" style="24" customWidth="1"/>
    <col min="5069" max="5069" width="18.7109375" style="24" customWidth="1"/>
    <col min="5070" max="5070" width="3.7109375" style="24" customWidth="1"/>
    <col min="5071" max="5071" width="3.140625" style="24" customWidth="1"/>
    <col min="5072" max="5072" width="18.7109375" style="24" customWidth="1"/>
    <col min="5073" max="5073" width="0.85546875" style="24" customWidth="1"/>
    <col min="5074" max="5074" width="18.7109375" style="24" customWidth="1"/>
    <col min="5075" max="5075" width="4.140625" style="24" customWidth="1"/>
    <col min="5076" max="5076" width="3.5703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2.140625" style="24" customWidth="1"/>
    <col min="5086" max="5295" width="11.42578125" style="24"/>
    <col min="5296" max="5296" width="1.42578125" style="24" customWidth="1"/>
    <col min="5297" max="5297" width="5.140625" style="24" customWidth="1"/>
    <col min="5298" max="5298" width="1.7109375" style="24" customWidth="1"/>
    <col min="5299" max="5299" width="3.42578125" style="24" customWidth="1"/>
    <col min="5300" max="5300" width="18.7109375" style="24" customWidth="1"/>
    <col min="5301" max="5301" width="0.85546875" style="24" customWidth="1"/>
    <col min="5302" max="5302" width="18.7109375" style="24" customWidth="1"/>
    <col min="5303" max="5303" width="3.7109375" style="24" customWidth="1"/>
    <col min="5304" max="5304" width="3.140625" style="24" customWidth="1"/>
    <col min="5305" max="5305" width="18.7109375" style="24" customWidth="1"/>
    <col min="5306" max="5306" width="0.85546875" style="24" customWidth="1"/>
    <col min="5307" max="5307" width="18.7109375" style="24" customWidth="1"/>
    <col min="5308" max="5308" width="4.140625" style="24" customWidth="1"/>
    <col min="5309" max="5309" width="3.5703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2.140625" style="24" customWidth="1"/>
    <col min="5319" max="5319" width="1.42578125" style="24" customWidth="1"/>
    <col min="5320" max="5320" width="5.140625" style="24" customWidth="1"/>
    <col min="5321" max="5321" width="1.7109375" style="24" customWidth="1"/>
    <col min="5322" max="5322" width="3.42578125" style="24" customWidth="1"/>
    <col min="5323" max="5323" width="18.7109375" style="24" customWidth="1"/>
    <col min="5324" max="5324" width="0.85546875" style="24" customWidth="1"/>
    <col min="5325" max="5325" width="18.7109375" style="24" customWidth="1"/>
    <col min="5326" max="5326" width="3.7109375" style="24" customWidth="1"/>
    <col min="5327" max="5327" width="3.140625" style="24" customWidth="1"/>
    <col min="5328" max="5328" width="18.7109375" style="24" customWidth="1"/>
    <col min="5329" max="5329" width="0.85546875" style="24" customWidth="1"/>
    <col min="5330" max="5330" width="18.7109375" style="24" customWidth="1"/>
    <col min="5331" max="5331" width="4.140625" style="24" customWidth="1"/>
    <col min="5332" max="5332" width="3.5703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2.140625" style="24" customWidth="1"/>
    <col min="5342" max="5551" width="11.42578125" style="24"/>
    <col min="5552" max="5552" width="1.42578125" style="24" customWidth="1"/>
    <col min="5553" max="5553" width="5.140625" style="24" customWidth="1"/>
    <col min="5554" max="5554" width="1.7109375" style="24" customWidth="1"/>
    <col min="5555" max="5555" width="3.42578125" style="24" customWidth="1"/>
    <col min="5556" max="5556" width="18.7109375" style="24" customWidth="1"/>
    <col min="5557" max="5557" width="0.85546875" style="24" customWidth="1"/>
    <col min="5558" max="5558" width="18.7109375" style="24" customWidth="1"/>
    <col min="5559" max="5559" width="3.7109375" style="24" customWidth="1"/>
    <col min="5560" max="5560" width="3.140625" style="24" customWidth="1"/>
    <col min="5561" max="5561" width="18.7109375" style="24" customWidth="1"/>
    <col min="5562" max="5562" width="0.85546875" style="24" customWidth="1"/>
    <col min="5563" max="5563" width="18.7109375" style="24" customWidth="1"/>
    <col min="5564" max="5564" width="4.140625" style="24" customWidth="1"/>
    <col min="5565" max="5565" width="3.5703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2.140625" style="24" customWidth="1"/>
    <col min="5575" max="5575" width="1.42578125" style="24" customWidth="1"/>
    <col min="5576" max="5576" width="5.140625" style="24" customWidth="1"/>
    <col min="5577" max="5577" width="1.7109375" style="24" customWidth="1"/>
    <col min="5578" max="5578" width="3.42578125" style="24" customWidth="1"/>
    <col min="5579" max="5579" width="18.7109375" style="24" customWidth="1"/>
    <col min="5580" max="5580" width="0.85546875" style="24" customWidth="1"/>
    <col min="5581" max="5581" width="18.7109375" style="24" customWidth="1"/>
    <col min="5582" max="5582" width="3.7109375" style="24" customWidth="1"/>
    <col min="5583" max="5583" width="3.140625" style="24" customWidth="1"/>
    <col min="5584" max="5584" width="18.7109375" style="24" customWidth="1"/>
    <col min="5585" max="5585" width="0.85546875" style="24" customWidth="1"/>
    <col min="5586" max="5586" width="18.7109375" style="24" customWidth="1"/>
    <col min="5587" max="5587" width="4.140625" style="24" customWidth="1"/>
    <col min="5588" max="5588" width="3.5703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2.140625" style="24" customWidth="1"/>
    <col min="5598" max="5807" width="11.42578125" style="24"/>
    <col min="5808" max="5808" width="1.42578125" style="24" customWidth="1"/>
    <col min="5809" max="5809" width="5.140625" style="24" customWidth="1"/>
    <col min="5810" max="5810" width="1.7109375" style="24" customWidth="1"/>
    <col min="5811" max="5811" width="3.42578125" style="24" customWidth="1"/>
    <col min="5812" max="5812" width="18.7109375" style="24" customWidth="1"/>
    <col min="5813" max="5813" width="0.85546875" style="24" customWidth="1"/>
    <col min="5814" max="5814" width="18.7109375" style="24" customWidth="1"/>
    <col min="5815" max="5815" width="3.7109375" style="24" customWidth="1"/>
    <col min="5816" max="5816" width="3.140625" style="24" customWidth="1"/>
    <col min="5817" max="5817" width="18.7109375" style="24" customWidth="1"/>
    <col min="5818" max="5818" width="0.85546875" style="24" customWidth="1"/>
    <col min="5819" max="5819" width="18.7109375" style="24" customWidth="1"/>
    <col min="5820" max="5820" width="4.140625" style="24" customWidth="1"/>
    <col min="5821" max="5821" width="3.5703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2.140625" style="24" customWidth="1"/>
    <col min="5831" max="5831" width="1.42578125" style="24" customWidth="1"/>
    <col min="5832" max="5832" width="5.140625" style="24" customWidth="1"/>
    <col min="5833" max="5833" width="1.7109375" style="24" customWidth="1"/>
    <col min="5834" max="5834" width="3.42578125" style="24" customWidth="1"/>
    <col min="5835" max="5835" width="18.7109375" style="24" customWidth="1"/>
    <col min="5836" max="5836" width="0.85546875" style="24" customWidth="1"/>
    <col min="5837" max="5837" width="18.7109375" style="24" customWidth="1"/>
    <col min="5838" max="5838" width="3.7109375" style="24" customWidth="1"/>
    <col min="5839" max="5839" width="3.140625" style="24" customWidth="1"/>
    <col min="5840" max="5840" width="18.7109375" style="24" customWidth="1"/>
    <col min="5841" max="5841" width="0.85546875" style="24" customWidth="1"/>
    <col min="5842" max="5842" width="18.7109375" style="24" customWidth="1"/>
    <col min="5843" max="5843" width="4.140625" style="24" customWidth="1"/>
    <col min="5844" max="5844" width="3.5703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2.140625" style="24" customWidth="1"/>
    <col min="5854" max="6063" width="11.42578125" style="24"/>
    <col min="6064" max="6064" width="1.42578125" style="24" customWidth="1"/>
    <col min="6065" max="6065" width="5.140625" style="24" customWidth="1"/>
    <col min="6066" max="6066" width="1.7109375" style="24" customWidth="1"/>
    <col min="6067" max="6067" width="3.42578125" style="24" customWidth="1"/>
    <col min="6068" max="6068" width="18.7109375" style="24" customWidth="1"/>
    <col min="6069" max="6069" width="0.85546875" style="24" customWidth="1"/>
    <col min="6070" max="6070" width="18.7109375" style="24" customWidth="1"/>
    <col min="6071" max="6071" width="3.7109375" style="24" customWidth="1"/>
    <col min="6072" max="6072" width="3.140625" style="24" customWidth="1"/>
    <col min="6073" max="6073" width="18.7109375" style="24" customWidth="1"/>
    <col min="6074" max="6074" width="0.85546875" style="24" customWidth="1"/>
    <col min="6075" max="6075" width="18.7109375" style="24" customWidth="1"/>
    <col min="6076" max="6076" width="4.140625" style="24" customWidth="1"/>
    <col min="6077" max="6077" width="3.5703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2.140625" style="24" customWidth="1"/>
    <col min="6087" max="6087" width="1.42578125" style="24" customWidth="1"/>
    <col min="6088" max="6088" width="5.140625" style="24" customWidth="1"/>
    <col min="6089" max="6089" width="1.7109375" style="24" customWidth="1"/>
    <col min="6090" max="6090" width="3.42578125" style="24" customWidth="1"/>
    <col min="6091" max="6091" width="18.7109375" style="24" customWidth="1"/>
    <col min="6092" max="6092" width="0.85546875" style="24" customWidth="1"/>
    <col min="6093" max="6093" width="18.7109375" style="24" customWidth="1"/>
    <col min="6094" max="6094" width="3.7109375" style="24" customWidth="1"/>
    <col min="6095" max="6095" width="3.140625" style="24" customWidth="1"/>
    <col min="6096" max="6096" width="18.7109375" style="24" customWidth="1"/>
    <col min="6097" max="6097" width="0.85546875" style="24" customWidth="1"/>
    <col min="6098" max="6098" width="18.7109375" style="24" customWidth="1"/>
    <col min="6099" max="6099" width="4.140625" style="24" customWidth="1"/>
    <col min="6100" max="6100" width="3.5703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2.140625" style="24" customWidth="1"/>
    <col min="6110" max="6319" width="11.42578125" style="24"/>
    <col min="6320" max="6320" width="1.42578125" style="24" customWidth="1"/>
    <col min="6321" max="6321" width="5.140625" style="24" customWidth="1"/>
    <col min="6322" max="6322" width="1.7109375" style="24" customWidth="1"/>
    <col min="6323" max="6323" width="3.42578125" style="24" customWidth="1"/>
    <col min="6324" max="6324" width="18.7109375" style="24" customWidth="1"/>
    <col min="6325" max="6325" width="0.85546875" style="24" customWidth="1"/>
    <col min="6326" max="6326" width="18.7109375" style="24" customWidth="1"/>
    <col min="6327" max="6327" width="3.7109375" style="24" customWidth="1"/>
    <col min="6328" max="6328" width="3.140625" style="24" customWidth="1"/>
    <col min="6329" max="6329" width="18.7109375" style="24" customWidth="1"/>
    <col min="6330" max="6330" width="0.85546875" style="24" customWidth="1"/>
    <col min="6331" max="6331" width="18.7109375" style="24" customWidth="1"/>
    <col min="6332" max="6332" width="4.140625" style="24" customWidth="1"/>
    <col min="6333" max="6333" width="3.5703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2.140625" style="24" customWidth="1"/>
    <col min="6343" max="6343" width="1.42578125" style="24" customWidth="1"/>
    <col min="6344" max="6344" width="5.140625" style="24" customWidth="1"/>
    <col min="6345" max="6345" width="1.7109375" style="24" customWidth="1"/>
    <col min="6346" max="6346" width="3.42578125" style="24" customWidth="1"/>
    <col min="6347" max="6347" width="18.7109375" style="24" customWidth="1"/>
    <col min="6348" max="6348" width="0.85546875" style="24" customWidth="1"/>
    <col min="6349" max="6349" width="18.7109375" style="24" customWidth="1"/>
    <col min="6350" max="6350" width="3.7109375" style="24" customWidth="1"/>
    <col min="6351" max="6351" width="3.140625" style="24" customWidth="1"/>
    <col min="6352" max="6352" width="18.7109375" style="24" customWidth="1"/>
    <col min="6353" max="6353" width="0.85546875" style="24" customWidth="1"/>
    <col min="6354" max="6354" width="18.7109375" style="24" customWidth="1"/>
    <col min="6355" max="6355" width="4.140625" style="24" customWidth="1"/>
    <col min="6356" max="6356" width="3.5703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2.140625" style="24" customWidth="1"/>
    <col min="6366" max="6575" width="11.42578125" style="24"/>
    <col min="6576" max="6576" width="1.42578125" style="24" customWidth="1"/>
    <col min="6577" max="6577" width="5.140625" style="24" customWidth="1"/>
    <col min="6578" max="6578" width="1.7109375" style="24" customWidth="1"/>
    <col min="6579" max="6579" width="3.42578125" style="24" customWidth="1"/>
    <col min="6580" max="6580" width="18.7109375" style="24" customWidth="1"/>
    <col min="6581" max="6581" width="0.85546875" style="24" customWidth="1"/>
    <col min="6582" max="6582" width="18.7109375" style="24" customWidth="1"/>
    <col min="6583" max="6583" width="3.7109375" style="24" customWidth="1"/>
    <col min="6584" max="6584" width="3.140625" style="24" customWidth="1"/>
    <col min="6585" max="6585" width="18.7109375" style="24" customWidth="1"/>
    <col min="6586" max="6586" width="0.85546875" style="24" customWidth="1"/>
    <col min="6587" max="6587" width="18.7109375" style="24" customWidth="1"/>
    <col min="6588" max="6588" width="4.140625" style="24" customWidth="1"/>
    <col min="6589" max="6589" width="3.5703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2.140625" style="24" customWidth="1"/>
    <col min="6599" max="6599" width="1.42578125" style="24" customWidth="1"/>
    <col min="6600" max="6600" width="5.140625" style="24" customWidth="1"/>
    <col min="6601" max="6601" width="1.7109375" style="24" customWidth="1"/>
    <col min="6602" max="6602" width="3.42578125" style="24" customWidth="1"/>
    <col min="6603" max="6603" width="18.7109375" style="24" customWidth="1"/>
    <col min="6604" max="6604" width="0.85546875" style="24" customWidth="1"/>
    <col min="6605" max="6605" width="18.7109375" style="24" customWidth="1"/>
    <col min="6606" max="6606" width="3.7109375" style="24" customWidth="1"/>
    <col min="6607" max="6607" width="3.140625" style="24" customWidth="1"/>
    <col min="6608" max="6608" width="18.7109375" style="24" customWidth="1"/>
    <col min="6609" max="6609" width="0.85546875" style="24" customWidth="1"/>
    <col min="6610" max="6610" width="18.7109375" style="24" customWidth="1"/>
    <col min="6611" max="6611" width="4.140625" style="24" customWidth="1"/>
    <col min="6612" max="6612" width="3.5703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2.140625" style="24" customWidth="1"/>
    <col min="6622" max="6831" width="11.42578125" style="24"/>
    <col min="6832" max="6832" width="1.42578125" style="24" customWidth="1"/>
    <col min="6833" max="6833" width="5.140625" style="24" customWidth="1"/>
    <col min="6834" max="6834" width="1.7109375" style="24" customWidth="1"/>
    <col min="6835" max="6835" width="3.42578125" style="24" customWidth="1"/>
    <col min="6836" max="6836" width="18.7109375" style="24" customWidth="1"/>
    <col min="6837" max="6837" width="0.85546875" style="24" customWidth="1"/>
    <col min="6838" max="6838" width="18.7109375" style="24" customWidth="1"/>
    <col min="6839" max="6839" width="3.7109375" style="24" customWidth="1"/>
    <col min="6840" max="6840" width="3.140625" style="24" customWidth="1"/>
    <col min="6841" max="6841" width="18.7109375" style="24" customWidth="1"/>
    <col min="6842" max="6842" width="0.85546875" style="24" customWidth="1"/>
    <col min="6843" max="6843" width="18.7109375" style="24" customWidth="1"/>
    <col min="6844" max="6844" width="4.140625" style="24" customWidth="1"/>
    <col min="6845" max="6845" width="3.5703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2.140625" style="24" customWidth="1"/>
    <col min="6855" max="6855" width="1.42578125" style="24" customWidth="1"/>
    <col min="6856" max="6856" width="5.140625" style="24" customWidth="1"/>
    <col min="6857" max="6857" width="1.7109375" style="24" customWidth="1"/>
    <col min="6858" max="6858" width="3.42578125" style="24" customWidth="1"/>
    <col min="6859" max="6859" width="18.7109375" style="24" customWidth="1"/>
    <col min="6860" max="6860" width="0.85546875" style="24" customWidth="1"/>
    <col min="6861" max="6861" width="18.7109375" style="24" customWidth="1"/>
    <col min="6862" max="6862" width="3.7109375" style="24" customWidth="1"/>
    <col min="6863" max="6863" width="3.140625" style="24" customWidth="1"/>
    <col min="6864" max="6864" width="18.7109375" style="24" customWidth="1"/>
    <col min="6865" max="6865" width="0.85546875" style="24" customWidth="1"/>
    <col min="6866" max="6866" width="18.7109375" style="24" customWidth="1"/>
    <col min="6867" max="6867" width="4.140625" style="24" customWidth="1"/>
    <col min="6868" max="6868" width="3.5703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2.140625" style="24" customWidth="1"/>
    <col min="6878" max="7087" width="11.42578125" style="24"/>
    <col min="7088" max="7088" width="1.42578125" style="24" customWidth="1"/>
    <col min="7089" max="7089" width="5.140625" style="24" customWidth="1"/>
    <col min="7090" max="7090" width="1.7109375" style="24" customWidth="1"/>
    <col min="7091" max="7091" width="3.42578125" style="24" customWidth="1"/>
    <col min="7092" max="7092" width="18.7109375" style="24" customWidth="1"/>
    <col min="7093" max="7093" width="0.85546875" style="24" customWidth="1"/>
    <col min="7094" max="7094" width="18.7109375" style="24" customWidth="1"/>
    <col min="7095" max="7095" width="3.7109375" style="24" customWidth="1"/>
    <col min="7096" max="7096" width="3.140625" style="24" customWidth="1"/>
    <col min="7097" max="7097" width="18.7109375" style="24" customWidth="1"/>
    <col min="7098" max="7098" width="0.85546875" style="24" customWidth="1"/>
    <col min="7099" max="7099" width="18.7109375" style="24" customWidth="1"/>
    <col min="7100" max="7100" width="4.140625" style="24" customWidth="1"/>
    <col min="7101" max="7101" width="3.5703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2.140625" style="24" customWidth="1"/>
    <col min="7111" max="7111" width="1.42578125" style="24" customWidth="1"/>
    <col min="7112" max="7112" width="5.140625" style="24" customWidth="1"/>
    <col min="7113" max="7113" width="1.7109375" style="24" customWidth="1"/>
    <col min="7114" max="7114" width="3.42578125" style="24" customWidth="1"/>
    <col min="7115" max="7115" width="18.7109375" style="24" customWidth="1"/>
    <col min="7116" max="7116" width="0.85546875" style="24" customWidth="1"/>
    <col min="7117" max="7117" width="18.7109375" style="24" customWidth="1"/>
    <col min="7118" max="7118" width="3.7109375" style="24" customWidth="1"/>
    <col min="7119" max="7119" width="3.140625" style="24" customWidth="1"/>
    <col min="7120" max="7120" width="18.7109375" style="24" customWidth="1"/>
    <col min="7121" max="7121" width="0.85546875" style="24" customWidth="1"/>
    <col min="7122" max="7122" width="18.7109375" style="24" customWidth="1"/>
    <col min="7123" max="7123" width="4.140625" style="24" customWidth="1"/>
    <col min="7124" max="7124" width="3.5703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2.140625" style="24" customWidth="1"/>
    <col min="7134" max="7343" width="11.42578125" style="24"/>
    <col min="7344" max="7344" width="1.42578125" style="24" customWidth="1"/>
    <col min="7345" max="7345" width="5.140625" style="24" customWidth="1"/>
    <col min="7346" max="7346" width="1.7109375" style="24" customWidth="1"/>
    <col min="7347" max="7347" width="3.42578125" style="24" customWidth="1"/>
    <col min="7348" max="7348" width="18.7109375" style="24" customWidth="1"/>
    <col min="7349" max="7349" width="0.85546875" style="24" customWidth="1"/>
    <col min="7350" max="7350" width="18.7109375" style="24" customWidth="1"/>
    <col min="7351" max="7351" width="3.7109375" style="24" customWidth="1"/>
    <col min="7352" max="7352" width="3.140625" style="24" customWidth="1"/>
    <col min="7353" max="7353" width="18.7109375" style="24" customWidth="1"/>
    <col min="7354" max="7354" width="0.85546875" style="24" customWidth="1"/>
    <col min="7355" max="7355" width="18.7109375" style="24" customWidth="1"/>
    <col min="7356" max="7356" width="4.140625" style="24" customWidth="1"/>
    <col min="7357" max="7357" width="3.5703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2.140625" style="24" customWidth="1"/>
    <col min="7367" max="7367" width="1.42578125" style="24" customWidth="1"/>
    <col min="7368" max="7368" width="5.140625" style="24" customWidth="1"/>
    <col min="7369" max="7369" width="1.7109375" style="24" customWidth="1"/>
    <col min="7370" max="7370" width="3.42578125" style="24" customWidth="1"/>
    <col min="7371" max="7371" width="18.7109375" style="24" customWidth="1"/>
    <col min="7372" max="7372" width="0.85546875" style="24" customWidth="1"/>
    <col min="7373" max="7373" width="18.7109375" style="24" customWidth="1"/>
    <col min="7374" max="7374" width="3.7109375" style="24" customWidth="1"/>
    <col min="7375" max="7375" width="3.140625" style="24" customWidth="1"/>
    <col min="7376" max="7376" width="18.7109375" style="24" customWidth="1"/>
    <col min="7377" max="7377" width="0.85546875" style="24" customWidth="1"/>
    <col min="7378" max="7378" width="18.7109375" style="24" customWidth="1"/>
    <col min="7379" max="7379" width="4.140625" style="24" customWidth="1"/>
    <col min="7380" max="7380" width="3.5703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2.140625" style="24" customWidth="1"/>
    <col min="7390" max="7599" width="11.42578125" style="24"/>
    <col min="7600" max="7600" width="1.42578125" style="24" customWidth="1"/>
    <col min="7601" max="7601" width="5.140625" style="24" customWidth="1"/>
    <col min="7602" max="7602" width="1.7109375" style="24" customWidth="1"/>
    <col min="7603" max="7603" width="3.42578125" style="24" customWidth="1"/>
    <col min="7604" max="7604" width="18.7109375" style="24" customWidth="1"/>
    <col min="7605" max="7605" width="0.85546875" style="24" customWidth="1"/>
    <col min="7606" max="7606" width="18.7109375" style="24" customWidth="1"/>
    <col min="7607" max="7607" width="3.7109375" style="24" customWidth="1"/>
    <col min="7608" max="7608" width="3.140625" style="24" customWidth="1"/>
    <col min="7609" max="7609" width="18.7109375" style="24" customWidth="1"/>
    <col min="7610" max="7610" width="0.85546875" style="24" customWidth="1"/>
    <col min="7611" max="7611" width="18.7109375" style="24" customWidth="1"/>
    <col min="7612" max="7612" width="4.140625" style="24" customWidth="1"/>
    <col min="7613" max="7613" width="3.5703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2.140625" style="24" customWidth="1"/>
    <col min="7623" max="7623" width="1.42578125" style="24" customWidth="1"/>
    <col min="7624" max="7624" width="5.140625" style="24" customWidth="1"/>
    <col min="7625" max="7625" width="1.7109375" style="24" customWidth="1"/>
    <col min="7626" max="7626" width="3.42578125" style="24" customWidth="1"/>
    <col min="7627" max="7627" width="18.7109375" style="24" customWidth="1"/>
    <col min="7628" max="7628" width="0.85546875" style="24" customWidth="1"/>
    <col min="7629" max="7629" width="18.7109375" style="24" customWidth="1"/>
    <col min="7630" max="7630" width="3.7109375" style="24" customWidth="1"/>
    <col min="7631" max="7631" width="3.140625" style="24" customWidth="1"/>
    <col min="7632" max="7632" width="18.7109375" style="24" customWidth="1"/>
    <col min="7633" max="7633" width="0.85546875" style="24" customWidth="1"/>
    <col min="7634" max="7634" width="18.7109375" style="24" customWidth="1"/>
    <col min="7635" max="7635" width="4.140625" style="24" customWidth="1"/>
    <col min="7636" max="7636" width="3.5703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2.140625" style="24" customWidth="1"/>
    <col min="7646" max="7855" width="11.42578125" style="24"/>
    <col min="7856" max="7856" width="1.42578125" style="24" customWidth="1"/>
    <col min="7857" max="7857" width="5.140625" style="24" customWidth="1"/>
    <col min="7858" max="7858" width="1.7109375" style="24" customWidth="1"/>
    <col min="7859" max="7859" width="3.42578125" style="24" customWidth="1"/>
    <col min="7860" max="7860" width="18.7109375" style="24" customWidth="1"/>
    <col min="7861" max="7861" width="0.85546875" style="24" customWidth="1"/>
    <col min="7862" max="7862" width="18.7109375" style="24" customWidth="1"/>
    <col min="7863" max="7863" width="3.7109375" style="24" customWidth="1"/>
    <col min="7864" max="7864" width="3.140625" style="24" customWidth="1"/>
    <col min="7865" max="7865" width="18.7109375" style="24" customWidth="1"/>
    <col min="7866" max="7866" width="0.85546875" style="24" customWidth="1"/>
    <col min="7867" max="7867" width="18.7109375" style="24" customWidth="1"/>
    <col min="7868" max="7868" width="4.140625" style="24" customWidth="1"/>
    <col min="7869" max="7869" width="3.5703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2.140625" style="24" customWidth="1"/>
    <col min="7879" max="7879" width="1.42578125" style="24" customWidth="1"/>
    <col min="7880" max="7880" width="5.140625" style="24" customWidth="1"/>
    <col min="7881" max="7881" width="1.7109375" style="24" customWidth="1"/>
    <col min="7882" max="7882" width="3.42578125" style="24" customWidth="1"/>
    <col min="7883" max="7883" width="18.7109375" style="24" customWidth="1"/>
    <col min="7884" max="7884" width="0.85546875" style="24" customWidth="1"/>
    <col min="7885" max="7885" width="18.7109375" style="24" customWidth="1"/>
    <col min="7886" max="7886" width="3.7109375" style="24" customWidth="1"/>
    <col min="7887" max="7887" width="3.140625" style="24" customWidth="1"/>
    <col min="7888" max="7888" width="18.7109375" style="24" customWidth="1"/>
    <col min="7889" max="7889" width="0.85546875" style="24" customWidth="1"/>
    <col min="7890" max="7890" width="18.7109375" style="24" customWidth="1"/>
    <col min="7891" max="7891" width="4.140625" style="24" customWidth="1"/>
    <col min="7892" max="7892" width="3.5703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2.140625" style="24" customWidth="1"/>
    <col min="7902" max="8111" width="11.42578125" style="24"/>
    <col min="8112" max="8112" width="1.42578125" style="24" customWidth="1"/>
    <col min="8113" max="8113" width="5.140625" style="24" customWidth="1"/>
    <col min="8114" max="8114" width="1.7109375" style="24" customWidth="1"/>
    <col min="8115" max="8115" width="3.42578125" style="24" customWidth="1"/>
    <col min="8116" max="8116" width="18.7109375" style="24" customWidth="1"/>
    <col min="8117" max="8117" width="0.85546875" style="24" customWidth="1"/>
    <col min="8118" max="8118" width="18.7109375" style="24" customWidth="1"/>
    <col min="8119" max="8119" width="3.7109375" style="24" customWidth="1"/>
    <col min="8120" max="8120" width="3.140625" style="24" customWidth="1"/>
    <col min="8121" max="8121" width="18.7109375" style="24" customWidth="1"/>
    <col min="8122" max="8122" width="0.85546875" style="24" customWidth="1"/>
    <col min="8123" max="8123" width="18.7109375" style="24" customWidth="1"/>
    <col min="8124" max="8124" width="4.140625" style="24" customWidth="1"/>
    <col min="8125" max="8125" width="3.5703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2.140625" style="24" customWidth="1"/>
    <col min="8135" max="8135" width="1.42578125" style="24" customWidth="1"/>
    <col min="8136" max="8136" width="5.140625" style="24" customWidth="1"/>
    <col min="8137" max="8137" width="1.7109375" style="24" customWidth="1"/>
    <col min="8138" max="8138" width="3.42578125" style="24" customWidth="1"/>
    <col min="8139" max="8139" width="18.7109375" style="24" customWidth="1"/>
    <col min="8140" max="8140" width="0.85546875" style="24" customWidth="1"/>
    <col min="8141" max="8141" width="18.7109375" style="24" customWidth="1"/>
    <col min="8142" max="8142" width="3.7109375" style="24" customWidth="1"/>
    <col min="8143" max="8143" width="3.140625" style="24" customWidth="1"/>
    <col min="8144" max="8144" width="18.7109375" style="24" customWidth="1"/>
    <col min="8145" max="8145" width="0.85546875" style="24" customWidth="1"/>
    <col min="8146" max="8146" width="18.7109375" style="24" customWidth="1"/>
    <col min="8147" max="8147" width="4.140625" style="24" customWidth="1"/>
    <col min="8148" max="8148" width="3.5703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2.140625" style="24" customWidth="1"/>
    <col min="8158" max="8367" width="11.42578125" style="24"/>
    <col min="8368" max="8368" width="1.42578125" style="24" customWidth="1"/>
    <col min="8369" max="8369" width="5.140625" style="24" customWidth="1"/>
    <col min="8370" max="8370" width="1.7109375" style="24" customWidth="1"/>
    <col min="8371" max="8371" width="3.42578125" style="24" customWidth="1"/>
    <col min="8372" max="8372" width="18.7109375" style="24" customWidth="1"/>
    <col min="8373" max="8373" width="0.85546875" style="24" customWidth="1"/>
    <col min="8374" max="8374" width="18.7109375" style="24" customWidth="1"/>
    <col min="8375" max="8375" width="3.7109375" style="24" customWidth="1"/>
    <col min="8376" max="8376" width="3.140625" style="24" customWidth="1"/>
    <col min="8377" max="8377" width="18.7109375" style="24" customWidth="1"/>
    <col min="8378" max="8378" width="0.85546875" style="24" customWidth="1"/>
    <col min="8379" max="8379" width="18.7109375" style="24" customWidth="1"/>
    <col min="8380" max="8380" width="4.140625" style="24" customWidth="1"/>
    <col min="8381" max="8381" width="3.5703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2.140625" style="24" customWidth="1"/>
    <col min="8391" max="8391" width="1.42578125" style="24" customWidth="1"/>
    <col min="8392" max="8392" width="5.140625" style="24" customWidth="1"/>
    <col min="8393" max="8393" width="1.7109375" style="24" customWidth="1"/>
    <col min="8394" max="8394" width="3.42578125" style="24" customWidth="1"/>
    <col min="8395" max="8395" width="18.7109375" style="24" customWidth="1"/>
    <col min="8396" max="8396" width="0.85546875" style="24" customWidth="1"/>
    <col min="8397" max="8397" width="18.7109375" style="24" customWidth="1"/>
    <col min="8398" max="8398" width="3.7109375" style="24" customWidth="1"/>
    <col min="8399" max="8399" width="3.140625" style="24" customWidth="1"/>
    <col min="8400" max="8400" width="18.7109375" style="24" customWidth="1"/>
    <col min="8401" max="8401" width="0.85546875" style="24" customWidth="1"/>
    <col min="8402" max="8402" width="18.7109375" style="24" customWidth="1"/>
    <col min="8403" max="8403" width="4.140625" style="24" customWidth="1"/>
    <col min="8404" max="8404" width="3.5703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2.140625" style="24" customWidth="1"/>
    <col min="8414" max="8623" width="11.42578125" style="24"/>
    <col min="8624" max="8624" width="1.42578125" style="24" customWidth="1"/>
    <col min="8625" max="8625" width="5.140625" style="24" customWidth="1"/>
    <col min="8626" max="8626" width="1.7109375" style="24" customWidth="1"/>
    <col min="8627" max="8627" width="3.42578125" style="24" customWidth="1"/>
    <col min="8628" max="8628" width="18.7109375" style="24" customWidth="1"/>
    <col min="8629" max="8629" width="0.85546875" style="24" customWidth="1"/>
    <col min="8630" max="8630" width="18.7109375" style="24" customWidth="1"/>
    <col min="8631" max="8631" width="3.7109375" style="24" customWidth="1"/>
    <col min="8632" max="8632" width="3.140625" style="24" customWidth="1"/>
    <col min="8633" max="8633" width="18.7109375" style="24" customWidth="1"/>
    <col min="8634" max="8634" width="0.85546875" style="24" customWidth="1"/>
    <col min="8635" max="8635" width="18.7109375" style="24" customWidth="1"/>
    <col min="8636" max="8636" width="4.140625" style="24" customWidth="1"/>
    <col min="8637" max="8637" width="3.5703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2.140625" style="24" customWidth="1"/>
    <col min="8647" max="8647" width="1.42578125" style="24" customWidth="1"/>
    <col min="8648" max="8648" width="5.140625" style="24" customWidth="1"/>
    <col min="8649" max="8649" width="1.7109375" style="24" customWidth="1"/>
    <col min="8650" max="8650" width="3.42578125" style="24" customWidth="1"/>
    <col min="8651" max="8651" width="18.7109375" style="24" customWidth="1"/>
    <col min="8652" max="8652" width="0.85546875" style="24" customWidth="1"/>
    <col min="8653" max="8653" width="18.7109375" style="24" customWidth="1"/>
    <col min="8654" max="8654" width="3.7109375" style="24" customWidth="1"/>
    <col min="8655" max="8655" width="3.140625" style="24" customWidth="1"/>
    <col min="8656" max="8656" width="18.7109375" style="24" customWidth="1"/>
    <col min="8657" max="8657" width="0.85546875" style="24" customWidth="1"/>
    <col min="8658" max="8658" width="18.7109375" style="24" customWidth="1"/>
    <col min="8659" max="8659" width="4.140625" style="24" customWidth="1"/>
    <col min="8660" max="8660" width="3.5703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2.140625" style="24" customWidth="1"/>
    <col min="8670" max="8879" width="11.42578125" style="24"/>
    <col min="8880" max="8880" width="1.42578125" style="24" customWidth="1"/>
    <col min="8881" max="8881" width="5.140625" style="24" customWidth="1"/>
    <col min="8882" max="8882" width="1.7109375" style="24" customWidth="1"/>
    <col min="8883" max="8883" width="3.42578125" style="24" customWidth="1"/>
    <col min="8884" max="8884" width="18.7109375" style="24" customWidth="1"/>
    <col min="8885" max="8885" width="0.85546875" style="24" customWidth="1"/>
    <col min="8886" max="8886" width="18.7109375" style="24" customWidth="1"/>
    <col min="8887" max="8887" width="3.7109375" style="24" customWidth="1"/>
    <col min="8888" max="8888" width="3.140625" style="24" customWidth="1"/>
    <col min="8889" max="8889" width="18.7109375" style="24" customWidth="1"/>
    <col min="8890" max="8890" width="0.85546875" style="24" customWidth="1"/>
    <col min="8891" max="8891" width="18.7109375" style="24" customWidth="1"/>
    <col min="8892" max="8892" width="4.140625" style="24" customWidth="1"/>
    <col min="8893" max="8893" width="3.5703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2.140625" style="24" customWidth="1"/>
    <col min="8903" max="8903" width="1.42578125" style="24" customWidth="1"/>
    <col min="8904" max="8904" width="5.140625" style="24" customWidth="1"/>
    <col min="8905" max="8905" width="1.7109375" style="24" customWidth="1"/>
    <col min="8906" max="8906" width="3.42578125" style="24" customWidth="1"/>
    <col min="8907" max="8907" width="18.7109375" style="24" customWidth="1"/>
    <col min="8908" max="8908" width="0.85546875" style="24" customWidth="1"/>
    <col min="8909" max="8909" width="18.7109375" style="24" customWidth="1"/>
    <col min="8910" max="8910" width="3.7109375" style="24" customWidth="1"/>
    <col min="8911" max="8911" width="3.140625" style="24" customWidth="1"/>
    <col min="8912" max="8912" width="18.7109375" style="24" customWidth="1"/>
    <col min="8913" max="8913" width="0.85546875" style="24" customWidth="1"/>
    <col min="8914" max="8914" width="18.7109375" style="24" customWidth="1"/>
    <col min="8915" max="8915" width="4.140625" style="24" customWidth="1"/>
    <col min="8916" max="8916" width="3.5703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2.140625" style="24" customWidth="1"/>
    <col min="8926" max="9135" width="11.42578125" style="24"/>
    <col min="9136" max="9136" width="1.42578125" style="24" customWidth="1"/>
    <col min="9137" max="9137" width="5.140625" style="24" customWidth="1"/>
    <col min="9138" max="9138" width="1.7109375" style="24" customWidth="1"/>
    <col min="9139" max="9139" width="3.42578125" style="24" customWidth="1"/>
    <col min="9140" max="9140" width="18.7109375" style="24" customWidth="1"/>
    <col min="9141" max="9141" width="0.85546875" style="24" customWidth="1"/>
    <col min="9142" max="9142" width="18.7109375" style="24" customWidth="1"/>
    <col min="9143" max="9143" width="3.7109375" style="24" customWidth="1"/>
    <col min="9144" max="9144" width="3.140625" style="24" customWidth="1"/>
    <col min="9145" max="9145" width="18.7109375" style="24" customWidth="1"/>
    <col min="9146" max="9146" width="0.85546875" style="24" customWidth="1"/>
    <col min="9147" max="9147" width="18.7109375" style="24" customWidth="1"/>
    <col min="9148" max="9148" width="4.140625" style="24" customWidth="1"/>
    <col min="9149" max="9149" width="3.5703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2.140625" style="24" customWidth="1"/>
    <col min="9159" max="9159" width="1.42578125" style="24" customWidth="1"/>
    <col min="9160" max="9160" width="5.140625" style="24" customWidth="1"/>
    <col min="9161" max="9161" width="1.7109375" style="24" customWidth="1"/>
    <col min="9162" max="9162" width="3.42578125" style="24" customWidth="1"/>
    <col min="9163" max="9163" width="18.7109375" style="24" customWidth="1"/>
    <col min="9164" max="9164" width="0.85546875" style="24" customWidth="1"/>
    <col min="9165" max="9165" width="18.7109375" style="24" customWidth="1"/>
    <col min="9166" max="9166" width="3.7109375" style="24" customWidth="1"/>
    <col min="9167" max="9167" width="3.140625" style="24" customWidth="1"/>
    <col min="9168" max="9168" width="18.7109375" style="24" customWidth="1"/>
    <col min="9169" max="9169" width="0.85546875" style="24" customWidth="1"/>
    <col min="9170" max="9170" width="18.7109375" style="24" customWidth="1"/>
    <col min="9171" max="9171" width="4.140625" style="24" customWidth="1"/>
    <col min="9172" max="9172" width="3.5703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2.140625" style="24" customWidth="1"/>
    <col min="9182" max="9391" width="11.42578125" style="24"/>
    <col min="9392" max="9392" width="1.42578125" style="24" customWidth="1"/>
    <col min="9393" max="9393" width="5.140625" style="24" customWidth="1"/>
    <col min="9394" max="9394" width="1.7109375" style="24" customWidth="1"/>
    <col min="9395" max="9395" width="3.42578125" style="24" customWidth="1"/>
    <col min="9396" max="9396" width="18.7109375" style="24" customWidth="1"/>
    <col min="9397" max="9397" width="0.85546875" style="24" customWidth="1"/>
    <col min="9398" max="9398" width="18.7109375" style="24" customWidth="1"/>
    <col min="9399" max="9399" width="3.7109375" style="24" customWidth="1"/>
    <col min="9400" max="9400" width="3.140625" style="24" customWidth="1"/>
    <col min="9401" max="9401" width="18.7109375" style="24" customWidth="1"/>
    <col min="9402" max="9402" width="0.85546875" style="24" customWidth="1"/>
    <col min="9403" max="9403" width="18.7109375" style="24" customWidth="1"/>
    <col min="9404" max="9404" width="4.140625" style="24" customWidth="1"/>
    <col min="9405" max="9405" width="3.5703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2.140625" style="24" customWidth="1"/>
    <col min="9415" max="9415" width="1.42578125" style="24" customWidth="1"/>
    <col min="9416" max="9416" width="5.140625" style="24" customWidth="1"/>
    <col min="9417" max="9417" width="1.7109375" style="24" customWidth="1"/>
    <col min="9418" max="9418" width="3.42578125" style="24" customWidth="1"/>
    <col min="9419" max="9419" width="18.7109375" style="24" customWidth="1"/>
    <col min="9420" max="9420" width="0.85546875" style="24" customWidth="1"/>
    <col min="9421" max="9421" width="18.7109375" style="24" customWidth="1"/>
    <col min="9422" max="9422" width="3.7109375" style="24" customWidth="1"/>
    <col min="9423" max="9423" width="3.140625" style="24" customWidth="1"/>
    <col min="9424" max="9424" width="18.7109375" style="24" customWidth="1"/>
    <col min="9425" max="9425" width="0.85546875" style="24" customWidth="1"/>
    <col min="9426" max="9426" width="18.7109375" style="24" customWidth="1"/>
    <col min="9427" max="9427" width="4.140625" style="24" customWidth="1"/>
    <col min="9428" max="9428" width="3.5703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2.140625" style="24" customWidth="1"/>
    <col min="9438" max="9647" width="11.42578125" style="24"/>
    <col min="9648" max="9648" width="1.42578125" style="24" customWidth="1"/>
    <col min="9649" max="9649" width="5.140625" style="24" customWidth="1"/>
    <col min="9650" max="9650" width="1.7109375" style="24" customWidth="1"/>
    <col min="9651" max="9651" width="3.42578125" style="24" customWidth="1"/>
    <col min="9652" max="9652" width="18.7109375" style="24" customWidth="1"/>
    <col min="9653" max="9653" width="0.85546875" style="24" customWidth="1"/>
    <col min="9654" max="9654" width="18.7109375" style="24" customWidth="1"/>
    <col min="9655" max="9655" width="3.7109375" style="24" customWidth="1"/>
    <col min="9656" max="9656" width="3.140625" style="24" customWidth="1"/>
    <col min="9657" max="9657" width="18.7109375" style="24" customWidth="1"/>
    <col min="9658" max="9658" width="0.85546875" style="24" customWidth="1"/>
    <col min="9659" max="9659" width="18.7109375" style="24" customWidth="1"/>
    <col min="9660" max="9660" width="4.140625" style="24" customWidth="1"/>
    <col min="9661" max="9661" width="3.5703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2.140625" style="24" customWidth="1"/>
    <col min="9671" max="9671" width="1.42578125" style="24" customWidth="1"/>
    <col min="9672" max="9672" width="5.140625" style="24" customWidth="1"/>
    <col min="9673" max="9673" width="1.7109375" style="24" customWidth="1"/>
    <col min="9674" max="9674" width="3.42578125" style="24" customWidth="1"/>
    <col min="9675" max="9675" width="18.7109375" style="24" customWidth="1"/>
    <col min="9676" max="9676" width="0.85546875" style="24" customWidth="1"/>
    <col min="9677" max="9677" width="18.7109375" style="24" customWidth="1"/>
    <col min="9678" max="9678" width="3.7109375" style="24" customWidth="1"/>
    <col min="9679" max="9679" width="3.140625" style="24" customWidth="1"/>
    <col min="9680" max="9680" width="18.7109375" style="24" customWidth="1"/>
    <col min="9681" max="9681" width="0.85546875" style="24" customWidth="1"/>
    <col min="9682" max="9682" width="18.7109375" style="24" customWidth="1"/>
    <col min="9683" max="9683" width="4.140625" style="24" customWidth="1"/>
    <col min="9684" max="9684" width="3.5703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2.140625" style="24" customWidth="1"/>
    <col min="9694" max="9903" width="11.42578125" style="24"/>
    <col min="9904" max="9904" width="1.42578125" style="24" customWidth="1"/>
    <col min="9905" max="9905" width="5.140625" style="24" customWidth="1"/>
    <col min="9906" max="9906" width="1.7109375" style="24" customWidth="1"/>
    <col min="9907" max="9907" width="3.42578125" style="24" customWidth="1"/>
    <col min="9908" max="9908" width="18.7109375" style="24" customWidth="1"/>
    <col min="9909" max="9909" width="0.85546875" style="24" customWidth="1"/>
    <col min="9910" max="9910" width="18.7109375" style="24" customWidth="1"/>
    <col min="9911" max="9911" width="3.7109375" style="24" customWidth="1"/>
    <col min="9912" max="9912" width="3.140625" style="24" customWidth="1"/>
    <col min="9913" max="9913" width="18.7109375" style="24" customWidth="1"/>
    <col min="9914" max="9914" width="0.85546875" style="24" customWidth="1"/>
    <col min="9915" max="9915" width="18.7109375" style="24" customWidth="1"/>
    <col min="9916" max="9916" width="4.140625" style="24" customWidth="1"/>
    <col min="9917" max="9917" width="3.5703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2.140625" style="24" customWidth="1"/>
    <col min="9927" max="9927" width="1.42578125" style="24" customWidth="1"/>
    <col min="9928" max="9928" width="5.140625" style="24" customWidth="1"/>
    <col min="9929" max="9929" width="1.7109375" style="24" customWidth="1"/>
    <col min="9930" max="9930" width="3.42578125" style="24" customWidth="1"/>
    <col min="9931" max="9931" width="18.7109375" style="24" customWidth="1"/>
    <col min="9932" max="9932" width="0.85546875" style="24" customWidth="1"/>
    <col min="9933" max="9933" width="18.7109375" style="24" customWidth="1"/>
    <col min="9934" max="9934" width="3.7109375" style="24" customWidth="1"/>
    <col min="9935" max="9935" width="3.140625" style="24" customWidth="1"/>
    <col min="9936" max="9936" width="18.7109375" style="24" customWidth="1"/>
    <col min="9937" max="9937" width="0.85546875" style="24" customWidth="1"/>
    <col min="9938" max="9938" width="18.7109375" style="24" customWidth="1"/>
    <col min="9939" max="9939" width="4.140625" style="24" customWidth="1"/>
    <col min="9940" max="9940" width="3.5703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2.140625" style="24" customWidth="1"/>
    <col min="9950" max="10159" width="11.42578125" style="24"/>
    <col min="10160" max="10160" width="1.42578125" style="24" customWidth="1"/>
    <col min="10161" max="10161" width="5.140625" style="24" customWidth="1"/>
    <col min="10162" max="10162" width="1.7109375" style="24" customWidth="1"/>
    <col min="10163" max="10163" width="3.42578125" style="24" customWidth="1"/>
    <col min="10164" max="10164" width="18.7109375" style="24" customWidth="1"/>
    <col min="10165" max="10165" width="0.85546875" style="24" customWidth="1"/>
    <col min="10166" max="10166" width="18.7109375" style="24" customWidth="1"/>
    <col min="10167" max="10167" width="3.7109375" style="24" customWidth="1"/>
    <col min="10168" max="10168" width="3.140625" style="24" customWidth="1"/>
    <col min="10169" max="10169" width="18.7109375" style="24" customWidth="1"/>
    <col min="10170" max="10170" width="0.85546875" style="24" customWidth="1"/>
    <col min="10171" max="10171" width="18.7109375" style="24" customWidth="1"/>
    <col min="10172" max="10172" width="4.140625" style="24" customWidth="1"/>
    <col min="10173" max="10173" width="3.5703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2.140625" style="24" customWidth="1"/>
    <col min="10183" max="10183" width="1.42578125" style="24" customWidth="1"/>
    <col min="10184" max="10184" width="5.140625" style="24" customWidth="1"/>
    <col min="10185" max="10185" width="1.7109375" style="24" customWidth="1"/>
    <col min="10186" max="10186" width="3.42578125" style="24" customWidth="1"/>
    <col min="10187" max="10187" width="18.7109375" style="24" customWidth="1"/>
    <col min="10188" max="10188" width="0.85546875" style="24" customWidth="1"/>
    <col min="10189" max="10189" width="18.7109375" style="24" customWidth="1"/>
    <col min="10190" max="10190" width="3.7109375" style="24" customWidth="1"/>
    <col min="10191" max="10191" width="3.140625" style="24" customWidth="1"/>
    <col min="10192" max="10192" width="18.7109375" style="24" customWidth="1"/>
    <col min="10193" max="10193" width="0.85546875" style="24" customWidth="1"/>
    <col min="10194" max="10194" width="18.7109375" style="24" customWidth="1"/>
    <col min="10195" max="10195" width="4.140625" style="24" customWidth="1"/>
    <col min="10196" max="10196" width="3.5703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2.140625" style="24" customWidth="1"/>
    <col min="10206" max="10415" width="11.42578125" style="24"/>
    <col min="10416" max="10416" width="1.42578125" style="24" customWidth="1"/>
    <col min="10417" max="10417" width="5.140625" style="24" customWidth="1"/>
    <col min="10418" max="10418" width="1.7109375" style="24" customWidth="1"/>
    <col min="10419" max="10419" width="3.42578125" style="24" customWidth="1"/>
    <col min="10420" max="10420" width="18.7109375" style="24" customWidth="1"/>
    <col min="10421" max="10421" width="0.85546875" style="24" customWidth="1"/>
    <col min="10422" max="10422" width="18.7109375" style="24" customWidth="1"/>
    <col min="10423" max="10423" width="3.7109375" style="24" customWidth="1"/>
    <col min="10424" max="10424" width="3.140625" style="24" customWidth="1"/>
    <col min="10425" max="10425" width="18.7109375" style="24" customWidth="1"/>
    <col min="10426" max="10426" width="0.85546875" style="24" customWidth="1"/>
    <col min="10427" max="10427" width="18.7109375" style="24" customWidth="1"/>
    <col min="10428" max="10428" width="4.140625" style="24" customWidth="1"/>
    <col min="10429" max="10429" width="3.5703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2.140625" style="24" customWidth="1"/>
    <col min="10439" max="10439" width="1.42578125" style="24" customWidth="1"/>
    <col min="10440" max="10440" width="5.140625" style="24" customWidth="1"/>
    <col min="10441" max="10441" width="1.7109375" style="24" customWidth="1"/>
    <col min="10442" max="10442" width="3.42578125" style="24" customWidth="1"/>
    <col min="10443" max="10443" width="18.7109375" style="24" customWidth="1"/>
    <col min="10444" max="10444" width="0.85546875" style="24" customWidth="1"/>
    <col min="10445" max="10445" width="18.7109375" style="24" customWidth="1"/>
    <col min="10446" max="10446" width="3.7109375" style="24" customWidth="1"/>
    <col min="10447" max="10447" width="3.140625" style="24" customWidth="1"/>
    <col min="10448" max="10448" width="18.7109375" style="24" customWidth="1"/>
    <col min="10449" max="10449" width="0.85546875" style="24" customWidth="1"/>
    <col min="10450" max="10450" width="18.7109375" style="24" customWidth="1"/>
    <col min="10451" max="10451" width="4.140625" style="24" customWidth="1"/>
    <col min="10452" max="10452" width="3.5703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2.140625" style="24" customWidth="1"/>
    <col min="10462" max="10671" width="11.42578125" style="24"/>
    <col min="10672" max="10672" width="1.42578125" style="24" customWidth="1"/>
    <col min="10673" max="10673" width="5.140625" style="24" customWidth="1"/>
    <col min="10674" max="10674" width="1.7109375" style="24" customWidth="1"/>
    <col min="10675" max="10675" width="3.42578125" style="24" customWidth="1"/>
    <col min="10676" max="10676" width="18.7109375" style="24" customWidth="1"/>
    <col min="10677" max="10677" width="0.85546875" style="24" customWidth="1"/>
    <col min="10678" max="10678" width="18.7109375" style="24" customWidth="1"/>
    <col min="10679" max="10679" width="3.7109375" style="24" customWidth="1"/>
    <col min="10680" max="10680" width="3.140625" style="24" customWidth="1"/>
    <col min="10681" max="10681" width="18.7109375" style="24" customWidth="1"/>
    <col min="10682" max="10682" width="0.85546875" style="24" customWidth="1"/>
    <col min="10683" max="10683" width="18.7109375" style="24" customWidth="1"/>
    <col min="10684" max="10684" width="4.140625" style="24" customWidth="1"/>
    <col min="10685" max="10685" width="3.5703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2.140625" style="24" customWidth="1"/>
    <col min="10695" max="10695" width="1.42578125" style="24" customWidth="1"/>
    <col min="10696" max="10696" width="5.140625" style="24" customWidth="1"/>
    <col min="10697" max="10697" width="1.7109375" style="24" customWidth="1"/>
    <col min="10698" max="10698" width="3.42578125" style="24" customWidth="1"/>
    <col min="10699" max="10699" width="18.7109375" style="24" customWidth="1"/>
    <col min="10700" max="10700" width="0.85546875" style="24" customWidth="1"/>
    <col min="10701" max="10701" width="18.7109375" style="24" customWidth="1"/>
    <col min="10702" max="10702" width="3.7109375" style="24" customWidth="1"/>
    <col min="10703" max="10703" width="3.140625" style="24" customWidth="1"/>
    <col min="10704" max="10704" width="18.7109375" style="24" customWidth="1"/>
    <col min="10705" max="10705" width="0.85546875" style="24" customWidth="1"/>
    <col min="10706" max="10706" width="18.7109375" style="24" customWidth="1"/>
    <col min="10707" max="10707" width="4.140625" style="24" customWidth="1"/>
    <col min="10708" max="10708" width="3.5703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2.140625" style="24" customWidth="1"/>
    <col min="10718" max="10927" width="11.42578125" style="24"/>
    <col min="10928" max="10928" width="1.42578125" style="24" customWidth="1"/>
    <col min="10929" max="10929" width="5.140625" style="24" customWidth="1"/>
    <col min="10930" max="10930" width="1.7109375" style="24" customWidth="1"/>
    <col min="10931" max="10931" width="3.42578125" style="24" customWidth="1"/>
    <col min="10932" max="10932" width="18.7109375" style="24" customWidth="1"/>
    <col min="10933" max="10933" width="0.85546875" style="24" customWidth="1"/>
    <col min="10934" max="10934" width="18.7109375" style="24" customWidth="1"/>
    <col min="10935" max="10935" width="3.7109375" style="24" customWidth="1"/>
    <col min="10936" max="10936" width="3.140625" style="24" customWidth="1"/>
    <col min="10937" max="10937" width="18.7109375" style="24" customWidth="1"/>
    <col min="10938" max="10938" width="0.85546875" style="24" customWidth="1"/>
    <col min="10939" max="10939" width="18.7109375" style="24" customWidth="1"/>
    <col min="10940" max="10940" width="4.140625" style="24" customWidth="1"/>
    <col min="10941" max="10941" width="3.5703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2.140625" style="24" customWidth="1"/>
    <col min="10951" max="10951" width="1.42578125" style="24" customWidth="1"/>
    <col min="10952" max="10952" width="5.140625" style="24" customWidth="1"/>
    <col min="10953" max="10953" width="1.7109375" style="24" customWidth="1"/>
    <col min="10954" max="10954" width="3.42578125" style="24" customWidth="1"/>
    <col min="10955" max="10955" width="18.7109375" style="24" customWidth="1"/>
    <col min="10956" max="10956" width="0.85546875" style="24" customWidth="1"/>
    <col min="10957" max="10957" width="18.7109375" style="24" customWidth="1"/>
    <col min="10958" max="10958" width="3.7109375" style="24" customWidth="1"/>
    <col min="10959" max="10959" width="3.140625" style="24" customWidth="1"/>
    <col min="10960" max="10960" width="18.7109375" style="24" customWidth="1"/>
    <col min="10961" max="10961" width="0.85546875" style="24" customWidth="1"/>
    <col min="10962" max="10962" width="18.7109375" style="24" customWidth="1"/>
    <col min="10963" max="10963" width="4.140625" style="24" customWidth="1"/>
    <col min="10964" max="10964" width="3.5703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2.140625" style="24" customWidth="1"/>
    <col min="10974" max="11183" width="11.42578125" style="24"/>
    <col min="11184" max="11184" width="1.42578125" style="24" customWidth="1"/>
    <col min="11185" max="11185" width="5.140625" style="24" customWidth="1"/>
    <col min="11186" max="11186" width="1.7109375" style="24" customWidth="1"/>
    <col min="11187" max="11187" width="3.42578125" style="24" customWidth="1"/>
    <col min="11188" max="11188" width="18.7109375" style="24" customWidth="1"/>
    <col min="11189" max="11189" width="0.85546875" style="24" customWidth="1"/>
    <col min="11190" max="11190" width="18.7109375" style="24" customWidth="1"/>
    <col min="11191" max="11191" width="3.7109375" style="24" customWidth="1"/>
    <col min="11192" max="11192" width="3.140625" style="24" customWidth="1"/>
    <col min="11193" max="11193" width="18.7109375" style="24" customWidth="1"/>
    <col min="11194" max="11194" width="0.85546875" style="24" customWidth="1"/>
    <col min="11195" max="11195" width="18.7109375" style="24" customWidth="1"/>
    <col min="11196" max="11196" width="4.140625" style="24" customWidth="1"/>
    <col min="11197" max="11197" width="3.5703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2.140625" style="24" customWidth="1"/>
    <col min="11207" max="11207" width="1.42578125" style="24" customWidth="1"/>
    <col min="11208" max="11208" width="5.140625" style="24" customWidth="1"/>
    <col min="11209" max="11209" width="1.7109375" style="24" customWidth="1"/>
    <col min="11210" max="11210" width="3.42578125" style="24" customWidth="1"/>
    <col min="11211" max="11211" width="18.7109375" style="24" customWidth="1"/>
    <col min="11212" max="11212" width="0.85546875" style="24" customWidth="1"/>
    <col min="11213" max="11213" width="18.7109375" style="24" customWidth="1"/>
    <col min="11214" max="11214" width="3.7109375" style="24" customWidth="1"/>
    <col min="11215" max="11215" width="3.140625" style="24" customWidth="1"/>
    <col min="11216" max="11216" width="18.7109375" style="24" customWidth="1"/>
    <col min="11217" max="11217" width="0.85546875" style="24" customWidth="1"/>
    <col min="11218" max="11218" width="18.7109375" style="24" customWidth="1"/>
    <col min="11219" max="11219" width="4.140625" style="24" customWidth="1"/>
    <col min="11220" max="11220" width="3.5703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2.140625" style="24" customWidth="1"/>
    <col min="11230" max="11439" width="11.42578125" style="24"/>
    <col min="11440" max="11440" width="1.42578125" style="24" customWidth="1"/>
    <col min="11441" max="11441" width="5.140625" style="24" customWidth="1"/>
    <col min="11442" max="11442" width="1.7109375" style="24" customWidth="1"/>
    <col min="11443" max="11443" width="3.42578125" style="24" customWidth="1"/>
    <col min="11444" max="11444" width="18.7109375" style="24" customWidth="1"/>
    <col min="11445" max="11445" width="0.85546875" style="24" customWidth="1"/>
    <col min="11446" max="11446" width="18.7109375" style="24" customWidth="1"/>
    <col min="11447" max="11447" width="3.7109375" style="24" customWidth="1"/>
    <col min="11448" max="11448" width="3.140625" style="24" customWidth="1"/>
    <col min="11449" max="11449" width="18.7109375" style="24" customWidth="1"/>
    <col min="11450" max="11450" width="0.85546875" style="24" customWidth="1"/>
    <col min="11451" max="11451" width="18.7109375" style="24" customWidth="1"/>
    <col min="11452" max="11452" width="4.140625" style="24" customWidth="1"/>
    <col min="11453" max="11453" width="3.5703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2.140625" style="24" customWidth="1"/>
    <col min="11463" max="11463" width="1.42578125" style="24" customWidth="1"/>
    <col min="11464" max="11464" width="5.140625" style="24" customWidth="1"/>
    <col min="11465" max="11465" width="1.7109375" style="24" customWidth="1"/>
    <col min="11466" max="11466" width="3.42578125" style="24" customWidth="1"/>
    <col min="11467" max="11467" width="18.7109375" style="24" customWidth="1"/>
    <col min="11468" max="11468" width="0.85546875" style="24" customWidth="1"/>
    <col min="11469" max="11469" width="18.7109375" style="24" customWidth="1"/>
    <col min="11470" max="11470" width="3.7109375" style="24" customWidth="1"/>
    <col min="11471" max="11471" width="3.140625" style="24" customWidth="1"/>
    <col min="11472" max="11472" width="18.7109375" style="24" customWidth="1"/>
    <col min="11473" max="11473" width="0.85546875" style="24" customWidth="1"/>
    <col min="11474" max="11474" width="18.7109375" style="24" customWidth="1"/>
    <col min="11475" max="11475" width="4.140625" style="24" customWidth="1"/>
    <col min="11476" max="11476" width="3.5703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2.140625" style="24" customWidth="1"/>
    <col min="11486" max="11695" width="11.42578125" style="24"/>
    <col min="11696" max="11696" width="1.42578125" style="24" customWidth="1"/>
    <col min="11697" max="11697" width="5.140625" style="24" customWidth="1"/>
    <col min="11698" max="11698" width="1.7109375" style="24" customWidth="1"/>
    <col min="11699" max="11699" width="3.42578125" style="24" customWidth="1"/>
    <col min="11700" max="11700" width="18.7109375" style="24" customWidth="1"/>
    <col min="11701" max="11701" width="0.85546875" style="24" customWidth="1"/>
    <col min="11702" max="11702" width="18.7109375" style="24" customWidth="1"/>
    <col min="11703" max="11703" width="3.7109375" style="24" customWidth="1"/>
    <col min="11704" max="11704" width="3.140625" style="24" customWidth="1"/>
    <col min="11705" max="11705" width="18.7109375" style="24" customWidth="1"/>
    <col min="11706" max="11706" width="0.85546875" style="24" customWidth="1"/>
    <col min="11707" max="11707" width="18.7109375" style="24" customWidth="1"/>
    <col min="11708" max="11708" width="4.140625" style="24" customWidth="1"/>
    <col min="11709" max="11709" width="3.5703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2.140625" style="24" customWidth="1"/>
    <col min="11719" max="11719" width="1.42578125" style="24" customWidth="1"/>
    <col min="11720" max="11720" width="5.140625" style="24" customWidth="1"/>
    <col min="11721" max="11721" width="1.7109375" style="24" customWidth="1"/>
    <col min="11722" max="11722" width="3.42578125" style="24" customWidth="1"/>
    <col min="11723" max="11723" width="18.7109375" style="24" customWidth="1"/>
    <col min="11724" max="11724" width="0.85546875" style="24" customWidth="1"/>
    <col min="11725" max="11725" width="18.7109375" style="24" customWidth="1"/>
    <col min="11726" max="11726" width="3.7109375" style="24" customWidth="1"/>
    <col min="11727" max="11727" width="3.140625" style="24" customWidth="1"/>
    <col min="11728" max="11728" width="18.7109375" style="24" customWidth="1"/>
    <col min="11729" max="11729" width="0.85546875" style="24" customWidth="1"/>
    <col min="11730" max="11730" width="18.7109375" style="24" customWidth="1"/>
    <col min="11731" max="11731" width="4.140625" style="24" customWidth="1"/>
    <col min="11732" max="11732" width="3.5703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2.140625" style="24" customWidth="1"/>
    <col min="11742" max="11951" width="11.42578125" style="24"/>
    <col min="11952" max="11952" width="1.42578125" style="24" customWidth="1"/>
    <col min="11953" max="11953" width="5.140625" style="24" customWidth="1"/>
    <col min="11954" max="11954" width="1.7109375" style="24" customWidth="1"/>
    <col min="11955" max="11955" width="3.42578125" style="24" customWidth="1"/>
    <col min="11956" max="11956" width="18.7109375" style="24" customWidth="1"/>
    <col min="11957" max="11957" width="0.85546875" style="24" customWidth="1"/>
    <col min="11958" max="11958" width="18.7109375" style="24" customWidth="1"/>
    <col min="11959" max="11959" width="3.7109375" style="24" customWidth="1"/>
    <col min="11960" max="11960" width="3.140625" style="24" customWidth="1"/>
    <col min="11961" max="11961" width="18.7109375" style="24" customWidth="1"/>
    <col min="11962" max="11962" width="0.85546875" style="24" customWidth="1"/>
    <col min="11963" max="11963" width="18.7109375" style="24" customWidth="1"/>
    <col min="11964" max="11964" width="4.140625" style="24" customWidth="1"/>
    <col min="11965" max="11965" width="3.5703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2.140625" style="24" customWidth="1"/>
    <col min="11975" max="11975" width="1.42578125" style="24" customWidth="1"/>
    <col min="11976" max="11976" width="5.140625" style="24" customWidth="1"/>
    <col min="11977" max="11977" width="1.7109375" style="24" customWidth="1"/>
    <col min="11978" max="11978" width="3.42578125" style="24" customWidth="1"/>
    <col min="11979" max="11979" width="18.7109375" style="24" customWidth="1"/>
    <col min="11980" max="11980" width="0.85546875" style="24" customWidth="1"/>
    <col min="11981" max="11981" width="18.7109375" style="24" customWidth="1"/>
    <col min="11982" max="11982" width="3.7109375" style="24" customWidth="1"/>
    <col min="11983" max="11983" width="3.140625" style="24" customWidth="1"/>
    <col min="11984" max="11984" width="18.7109375" style="24" customWidth="1"/>
    <col min="11985" max="11985" width="0.85546875" style="24" customWidth="1"/>
    <col min="11986" max="11986" width="18.7109375" style="24" customWidth="1"/>
    <col min="11987" max="11987" width="4.140625" style="24" customWidth="1"/>
    <col min="11988" max="11988" width="3.5703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2.140625" style="24" customWidth="1"/>
    <col min="11998" max="12207" width="11.42578125" style="24"/>
    <col min="12208" max="12208" width="1.42578125" style="24" customWidth="1"/>
    <col min="12209" max="12209" width="5.140625" style="24" customWidth="1"/>
    <col min="12210" max="12210" width="1.7109375" style="24" customWidth="1"/>
    <col min="12211" max="12211" width="3.42578125" style="24" customWidth="1"/>
    <col min="12212" max="12212" width="18.7109375" style="24" customWidth="1"/>
    <col min="12213" max="12213" width="0.85546875" style="24" customWidth="1"/>
    <col min="12214" max="12214" width="18.7109375" style="24" customWidth="1"/>
    <col min="12215" max="12215" width="3.7109375" style="24" customWidth="1"/>
    <col min="12216" max="12216" width="3.140625" style="24" customWidth="1"/>
    <col min="12217" max="12217" width="18.7109375" style="24" customWidth="1"/>
    <col min="12218" max="12218" width="0.85546875" style="24" customWidth="1"/>
    <col min="12219" max="12219" width="18.7109375" style="24" customWidth="1"/>
    <col min="12220" max="12220" width="4.140625" style="24" customWidth="1"/>
    <col min="12221" max="12221" width="3.5703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2.140625" style="24" customWidth="1"/>
    <col min="12231" max="12231" width="1.42578125" style="24" customWidth="1"/>
    <col min="12232" max="12232" width="5.140625" style="24" customWidth="1"/>
    <col min="12233" max="12233" width="1.7109375" style="24" customWidth="1"/>
    <col min="12234" max="12234" width="3.42578125" style="24" customWidth="1"/>
    <col min="12235" max="12235" width="18.7109375" style="24" customWidth="1"/>
    <col min="12236" max="12236" width="0.85546875" style="24" customWidth="1"/>
    <col min="12237" max="12237" width="18.7109375" style="24" customWidth="1"/>
    <col min="12238" max="12238" width="3.7109375" style="24" customWidth="1"/>
    <col min="12239" max="12239" width="3.140625" style="24" customWidth="1"/>
    <col min="12240" max="12240" width="18.7109375" style="24" customWidth="1"/>
    <col min="12241" max="12241" width="0.85546875" style="24" customWidth="1"/>
    <col min="12242" max="12242" width="18.7109375" style="24" customWidth="1"/>
    <col min="12243" max="12243" width="4.140625" style="24" customWidth="1"/>
    <col min="12244" max="12244" width="3.5703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2.140625" style="24" customWidth="1"/>
    <col min="12254" max="12463" width="11.42578125" style="24"/>
    <col min="12464" max="12464" width="1.42578125" style="24" customWidth="1"/>
    <col min="12465" max="12465" width="5.140625" style="24" customWidth="1"/>
    <col min="12466" max="12466" width="1.7109375" style="24" customWidth="1"/>
    <col min="12467" max="12467" width="3.42578125" style="24" customWidth="1"/>
    <col min="12468" max="12468" width="18.7109375" style="24" customWidth="1"/>
    <col min="12469" max="12469" width="0.85546875" style="24" customWidth="1"/>
    <col min="12470" max="12470" width="18.7109375" style="24" customWidth="1"/>
    <col min="12471" max="12471" width="3.7109375" style="24" customWidth="1"/>
    <col min="12472" max="12472" width="3.140625" style="24" customWidth="1"/>
    <col min="12473" max="12473" width="18.7109375" style="24" customWidth="1"/>
    <col min="12474" max="12474" width="0.85546875" style="24" customWidth="1"/>
    <col min="12475" max="12475" width="18.7109375" style="24" customWidth="1"/>
    <col min="12476" max="12476" width="4.140625" style="24" customWidth="1"/>
    <col min="12477" max="12477" width="3.5703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2.140625" style="24" customWidth="1"/>
    <col min="12487" max="12487" width="1.42578125" style="24" customWidth="1"/>
    <col min="12488" max="12488" width="5.140625" style="24" customWidth="1"/>
    <col min="12489" max="12489" width="1.7109375" style="24" customWidth="1"/>
    <col min="12490" max="12490" width="3.42578125" style="24" customWidth="1"/>
    <col min="12491" max="12491" width="18.7109375" style="24" customWidth="1"/>
    <col min="12492" max="12492" width="0.85546875" style="24" customWidth="1"/>
    <col min="12493" max="12493" width="18.7109375" style="24" customWidth="1"/>
    <col min="12494" max="12494" width="3.7109375" style="24" customWidth="1"/>
    <col min="12495" max="12495" width="3.140625" style="24" customWidth="1"/>
    <col min="12496" max="12496" width="18.7109375" style="24" customWidth="1"/>
    <col min="12497" max="12497" width="0.85546875" style="24" customWidth="1"/>
    <col min="12498" max="12498" width="18.7109375" style="24" customWidth="1"/>
    <col min="12499" max="12499" width="4.140625" style="24" customWidth="1"/>
    <col min="12500" max="12500" width="3.5703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2.140625" style="24" customWidth="1"/>
    <col min="12510" max="12719" width="11.42578125" style="24"/>
    <col min="12720" max="12720" width="1.42578125" style="24" customWidth="1"/>
    <col min="12721" max="12721" width="5.140625" style="24" customWidth="1"/>
    <col min="12722" max="12722" width="1.7109375" style="24" customWidth="1"/>
    <col min="12723" max="12723" width="3.42578125" style="24" customWidth="1"/>
    <col min="12724" max="12724" width="18.7109375" style="24" customWidth="1"/>
    <col min="12725" max="12725" width="0.85546875" style="24" customWidth="1"/>
    <col min="12726" max="12726" width="18.7109375" style="24" customWidth="1"/>
    <col min="12727" max="12727" width="3.7109375" style="24" customWidth="1"/>
    <col min="12728" max="12728" width="3.140625" style="24" customWidth="1"/>
    <col min="12729" max="12729" width="18.7109375" style="24" customWidth="1"/>
    <col min="12730" max="12730" width="0.85546875" style="24" customWidth="1"/>
    <col min="12731" max="12731" width="18.7109375" style="24" customWidth="1"/>
    <col min="12732" max="12732" width="4.140625" style="24" customWidth="1"/>
    <col min="12733" max="12733" width="3.5703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2.140625" style="24" customWidth="1"/>
    <col min="12743" max="12743" width="1.42578125" style="24" customWidth="1"/>
    <col min="12744" max="12744" width="5.140625" style="24" customWidth="1"/>
    <col min="12745" max="12745" width="1.7109375" style="24" customWidth="1"/>
    <col min="12746" max="12746" width="3.42578125" style="24" customWidth="1"/>
    <col min="12747" max="12747" width="18.7109375" style="24" customWidth="1"/>
    <col min="12748" max="12748" width="0.85546875" style="24" customWidth="1"/>
    <col min="12749" max="12749" width="18.7109375" style="24" customWidth="1"/>
    <col min="12750" max="12750" width="3.7109375" style="24" customWidth="1"/>
    <col min="12751" max="12751" width="3.140625" style="24" customWidth="1"/>
    <col min="12752" max="12752" width="18.7109375" style="24" customWidth="1"/>
    <col min="12753" max="12753" width="0.85546875" style="24" customWidth="1"/>
    <col min="12754" max="12754" width="18.7109375" style="24" customWidth="1"/>
    <col min="12755" max="12755" width="4.140625" style="24" customWidth="1"/>
    <col min="12756" max="12756" width="3.5703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2.140625" style="24" customWidth="1"/>
    <col min="12766" max="12975" width="11.42578125" style="24"/>
    <col min="12976" max="12976" width="1.42578125" style="24" customWidth="1"/>
    <col min="12977" max="12977" width="5.140625" style="24" customWidth="1"/>
    <col min="12978" max="12978" width="1.7109375" style="24" customWidth="1"/>
    <col min="12979" max="12979" width="3.42578125" style="24" customWidth="1"/>
    <col min="12980" max="12980" width="18.7109375" style="24" customWidth="1"/>
    <col min="12981" max="12981" width="0.85546875" style="24" customWidth="1"/>
    <col min="12982" max="12982" width="18.7109375" style="24" customWidth="1"/>
    <col min="12983" max="12983" width="3.7109375" style="24" customWidth="1"/>
    <col min="12984" max="12984" width="3.140625" style="24" customWidth="1"/>
    <col min="12985" max="12985" width="18.7109375" style="24" customWidth="1"/>
    <col min="12986" max="12986" width="0.85546875" style="24" customWidth="1"/>
    <col min="12987" max="12987" width="18.7109375" style="24" customWidth="1"/>
    <col min="12988" max="12988" width="4.140625" style="24" customWidth="1"/>
    <col min="12989" max="12989" width="3.5703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2.140625" style="24" customWidth="1"/>
    <col min="12999" max="12999" width="1.42578125" style="24" customWidth="1"/>
    <col min="13000" max="13000" width="5.140625" style="24" customWidth="1"/>
    <col min="13001" max="13001" width="1.7109375" style="24" customWidth="1"/>
    <col min="13002" max="13002" width="3.42578125" style="24" customWidth="1"/>
    <col min="13003" max="13003" width="18.7109375" style="24" customWidth="1"/>
    <col min="13004" max="13004" width="0.85546875" style="24" customWidth="1"/>
    <col min="13005" max="13005" width="18.7109375" style="24" customWidth="1"/>
    <col min="13006" max="13006" width="3.7109375" style="24" customWidth="1"/>
    <col min="13007" max="13007" width="3.140625" style="24" customWidth="1"/>
    <col min="13008" max="13008" width="18.7109375" style="24" customWidth="1"/>
    <col min="13009" max="13009" width="0.85546875" style="24" customWidth="1"/>
    <col min="13010" max="13010" width="18.7109375" style="24" customWidth="1"/>
    <col min="13011" max="13011" width="4.140625" style="24" customWidth="1"/>
    <col min="13012" max="13012" width="3.5703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2.140625" style="24" customWidth="1"/>
    <col min="13022" max="13231" width="11.42578125" style="24"/>
    <col min="13232" max="13232" width="1.42578125" style="24" customWidth="1"/>
    <col min="13233" max="13233" width="5.140625" style="24" customWidth="1"/>
    <col min="13234" max="13234" width="1.7109375" style="24" customWidth="1"/>
    <col min="13235" max="13235" width="3.42578125" style="24" customWidth="1"/>
    <col min="13236" max="13236" width="18.7109375" style="24" customWidth="1"/>
    <col min="13237" max="13237" width="0.85546875" style="24" customWidth="1"/>
    <col min="13238" max="13238" width="18.7109375" style="24" customWidth="1"/>
    <col min="13239" max="13239" width="3.7109375" style="24" customWidth="1"/>
    <col min="13240" max="13240" width="3.140625" style="24" customWidth="1"/>
    <col min="13241" max="13241" width="18.7109375" style="24" customWidth="1"/>
    <col min="13242" max="13242" width="0.85546875" style="24" customWidth="1"/>
    <col min="13243" max="13243" width="18.7109375" style="24" customWidth="1"/>
    <col min="13244" max="13244" width="4.140625" style="24" customWidth="1"/>
    <col min="13245" max="13245" width="3.5703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2.140625" style="24" customWidth="1"/>
    <col min="13255" max="13255" width="1.42578125" style="24" customWidth="1"/>
    <col min="13256" max="13256" width="5.140625" style="24" customWidth="1"/>
    <col min="13257" max="13257" width="1.7109375" style="24" customWidth="1"/>
    <col min="13258" max="13258" width="3.42578125" style="24" customWidth="1"/>
    <col min="13259" max="13259" width="18.7109375" style="24" customWidth="1"/>
    <col min="13260" max="13260" width="0.85546875" style="24" customWidth="1"/>
    <col min="13261" max="13261" width="18.7109375" style="24" customWidth="1"/>
    <col min="13262" max="13262" width="3.7109375" style="24" customWidth="1"/>
    <col min="13263" max="13263" width="3.140625" style="24" customWidth="1"/>
    <col min="13264" max="13264" width="18.7109375" style="24" customWidth="1"/>
    <col min="13265" max="13265" width="0.85546875" style="24" customWidth="1"/>
    <col min="13266" max="13266" width="18.7109375" style="24" customWidth="1"/>
    <col min="13267" max="13267" width="4.140625" style="24" customWidth="1"/>
    <col min="13268" max="13268" width="3.5703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2.140625" style="24" customWidth="1"/>
    <col min="13278" max="13487" width="11.42578125" style="24"/>
    <col min="13488" max="13488" width="1.42578125" style="24" customWidth="1"/>
    <col min="13489" max="13489" width="5.140625" style="24" customWidth="1"/>
    <col min="13490" max="13490" width="1.7109375" style="24" customWidth="1"/>
    <col min="13491" max="13491" width="3.42578125" style="24" customWidth="1"/>
    <col min="13492" max="13492" width="18.7109375" style="24" customWidth="1"/>
    <col min="13493" max="13493" width="0.85546875" style="24" customWidth="1"/>
    <col min="13494" max="13494" width="18.7109375" style="24" customWidth="1"/>
    <col min="13495" max="13495" width="3.7109375" style="24" customWidth="1"/>
    <col min="13496" max="13496" width="3.140625" style="24" customWidth="1"/>
    <col min="13497" max="13497" width="18.7109375" style="24" customWidth="1"/>
    <col min="13498" max="13498" width="0.85546875" style="24" customWidth="1"/>
    <col min="13499" max="13499" width="18.7109375" style="24" customWidth="1"/>
    <col min="13500" max="13500" width="4.140625" style="24" customWidth="1"/>
    <col min="13501" max="13501" width="3.5703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2.140625" style="24" customWidth="1"/>
    <col min="13511" max="13511" width="1.42578125" style="24" customWidth="1"/>
    <col min="13512" max="13512" width="5.140625" style="24" customWidth="1"/>
    <col min="13513" max="13513" width="1.7109375" style="24" customWidth="1"/>
    <col min="13514" max="13514" width="3.42578125" style="24" customWidth="1"/>
    <col min="13515" max="13515" width="18.7109375" style="24" customWidth="1"/>
    <col min="13516" max="13516" width="0.85546875" style="24" customWidth="1"/>
    <col min="13517" max="13517" width="18.7109375" style="24" customWidth="1"/>
    <col min="13518" max="13518" width="3.7109375" style="24" customWidth="1"/>
    <col min="13519" max="13519" width="3.140625" style="24" customWidth="1"/>
    <col min="13520" max="13520" width="18.7109375" style="24" customWidth="1"/>
    <col min="13521" max="13521" width="0.85546875" style="24" customWidth="1"/>
    <col min="13522" max="13522" width="18.7109375" style="24" customWidth="1"/>
    <col min="13523" max="13523" width="4.140625" style="24" customWidth="1"/>
    <col min="13524" max="13524" width="3.5703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2.140625" style="24" customWidth="1"/>
    <col min="13534" max="13743" width="11.42578125" style="24"/>
    <col min="13744" max="13744" width="1.42578125" style="24" customWidth="1"/>
    <col min="13745" max="13745" width="5.140625" style="24" customWidth="1"/>
    <col min="13746" max="13746" width="1.7109375" style="24" customWidth="1"/>
    <col min="13747" max="13747" width="3.42578125" style="24" customWidth="1"/>
    <col min="13748" max="13748" width="18.7109375" style="24" customWidth="1"/>
    <col min="13749" max="13749" width="0.85546875" style="24" customWidth="1"/>
    <col min="13750" max="13750" width="18.7109375" style="24" customWidth="1"/>
    <col min="13751" max="13751" width="3.7109375" style="24" customWidth="1"/>
    <col min="13752" max="13752" width="3.140625" style="24" customWidth="1"/>
    <col min="13753" max="13753" width="18.7109375" style="24" customWidth="1"/>
    <col min="13754" max="13754" width="0.85546875" style="24" customWidth="1"/>
    <col min="13755" max="13755" width="18.7109375" style="24" customWidth="1"/>
    <col min="13756" max="13756" width="4.140625" style="24" customWidth="1"/>
    <col min="13757" max="13757" width="3.5703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2.140625" style="24" customWidth="1"/>
    <col min="13767" max="13767" width="1.42578125" style="24" customWidth="1"/>
    <col min="13768" max="13768" width="5.140625" style="24" customWidth="1"/>
    <col min="13769" max="13769" width="1.7109375" style="24" customWidth="1"/>
    <col min="13770" max="13770" width="3.42578125" style="24" customWidth="1"/>
    <col min="13771" max="13771" width="18.7109375" style="24" customWidth="1"/>
    <col min="13772" max="13772" width="0.85546875" style="24" customWidth="1"/>
    <col min="13773" max="13773" width="18.7109375" style="24" customWidth="1"/>
    <col min="13774" max="13774" width="3.7109375" style="24" customWidth="1"/>
    <col min="13775" max="13775" width="3.140625" style="24" customWidth="1"/>
    <col min="13776" max="13776" width="18.7109375" style="24" customWidth="1"/>
    <col min="13777" max="13777" width="0.85546875" style="24" customWidth="1"/>
    <col min="13778" max="13778" width="18.7109375" style="24" customWidth="1"/>
    <col min="13779" max="13779" width="4.140625" style="24" customWidth="1"/>
    <col min="13780" max="13780" width="3.5703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2.140625" style="24" customWidth="1"/>
    <col min="13790" max="13999" width="11.42578125" style="24"/>
    <col min="14000" max="14000" width="1.42578125" style="24" customWidth="1"/>
    <col min="14001" max="14001" width="5.140625" style="24" customWidth="1"/>
    <col min="14002" max="14002" width="1.7109375" style="24" customWidth="1"/>
    <col min="14003" max="14003" width="3.42578125" style="24" customWidth="1"/>
    <col min="14004" max="14004" width="18.7109375" style="24" customWidth="1"/>
    <col min="14005" max="14005" width="0.85546875" style="24" customWidth="1"/>
    <col min="14006" max="14006" width="18.7109375" style="24" customWidth="1"/>
    <col min="14007" max="14007" width="3.7109375" style="24" customWidth="1"/>
    <col min="14008" max="14008" width="3.140625" style="24" customWidth="1"/>
    <col min="14009" max="14009" width="18.7109375" style="24" customWidth="1"/>
    <col min="14010" max="14010" width="0.85546875" style="24" customWidth="1"/>
    <col min="14011" max="14011" width="18.7109375" style="24" customWidth="1"/>
    <col min="14012" max="14012" width="4.140625" style="24" customWidth="1"/>
    <col min="14013" max="14013" width="3.5703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2.140625" style="24" customWidth="1"/>
    <col min="14023" max="14023" width="1.42578125" style="24" customWidth="1"/>
    <col min="14024" max="14024" width="5.140625" style="24" customWidth="1"/>
    <col min="14025" max="14025" width="1.7109375" style="24" customWidth="1"/>
    <col min="14026" max="14026" width="3.42578125" style="24" customWidth="1"/>
    <col min="14027" max="14027" width="18.7109375" style="24" customWidth="1"/>
    <col min="14028" max="14028" width="0.85546875" style="24" customWidth="1"/>
    <col min="14029" max="14029" width="18.7109375" style="24" customWidth="1"/>
    <col min="14030" max="14030" width="3.7109375" style="24" customWidth="1"/>
    <col min="14031" max="14031" width="3.140625" style="24" customWidth="1"/>
    <col min="14032" max="14032" width="18.7109375" style="24" customWidth="1"/>
    <col min="14033" max="14033" width="0.85546875" style="24" customWidth="1"/>
    <col min="14034" max="14034" width="18.7109375" style="24" customWidth="1"/>
    <col min="14035" max="14035" width="4.140625" style="24" customWidth="1"/>
    <col min="14036" max="14036" width="3.5703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2.140625" style="24" customWidth="1"/>
    <col min="14046" max="14255" width="11.42578125" style="24"/>
    <col min="14256" max="14256" width="1.42578125" style="24" customWidth="1"/>
    <col min="14257" max="14257" width="5.140625" style="24" customWidth="1"/>
    <col min="14258" max="14258" width="1.7109375" style="24" customWidth="1"/>
    <col min="14259" max="14259" width="3.42578125" style="24" customWidth="1"/>
    <col min="14260" max="14260" width="18.7109375" style="24" customWidth="1"/>
    <col min="14261" max="14261" width="0.85546875" style="24" customWidth="1"/>
    <col min="14262" max="14262" width="18.7109375" style="24" customWidth="1"/>
    <col min="14263" max="14263" width="3.7109375" style="24" customWidth="1"/>
    <col min="14264" max="14264" width="3.140625" style="24" customWidth="1"/>
    <col min="14265" max="14265" width="18.7109375" style="24" customWidth="1"/>
    <col min="14266" max="14266" width="0.85546875" style="24" customWidth="1"/>
    <col min="14267" max="14267" width="18.7109375" style="24" customWidth="1"/>
    <col min="14268" max="14268" width="4.140625" style="24" customWidth="1"/>
    <col min="14269" max="14269" width="3.5703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2.140625" style="24" customWidth="1"/>
    <col min="14279" max="14279" width="1.42578125" style="24" customWidth="1"/>
    <col min="14280" max="14280" width="5.140625" style="24" customWidth="1"/>
    <col min="14281" max="14281" width="1.7109375" style="24" customWidth="1"/>
    <col min="14282" max="14282" width="3.42578125" style="24" customWidth="1"/>
    <col min="14283" max="14283" width="18.7109375" style="24" customWidth="1"/>
    <col min="14284" max="14284" width="0.85546875" style="24" customWidth="1"/>
    <col min="14285" max="14285" width="18.7109375" style="24" customWidth="1"/>
    <col min="14286" max="14286" width="3.7109375" style="24" customWidth="1"/>
    <col min="14287" max="14287" width="3.140625" style="24" customWidth="1"/>
    <col min="14288" max="14288" width="18.7109375" style="24" customWidth="1"/>
    <col min="14289" max="14289" width="0.85546875" style="24" customWidth="1"/>
    <col min="14290" max="14290" width="18.7109375" style="24" customWidth="1"/>
    <col min="14291" max="14291" width="4.140625" style="24" customWidth="1"/>
    <col min="14292" max="14292" width="3.5703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2.140625" style="24" customWidth="1"/>
    <col min="14302" max="14511" width="11.42578125" style="24"/>
    <col min="14512" max="14512" width="1.42578125" style="24" customWidth="1"/>
    <col min="14513" max="14513" width="5.140625" style="24" customWidth="1"/>
    <col min="14514" max="14514" width="1.7109375" style="24" customWidth="1"/>
    <col min="14515" max="14515" width="3.42578125" style="24" customWidth="1"/>
    <col min="14516" max="14516" width="18.7109375" style="24" customWidth="1"/>
    <col min="14517" max="14517" width="0.85546875" style="24" customWidth="1"/>
    <col min="14518" max="14518" width="18.7109375" style="24" customWidth="1"/>
    <col min="14519" max="14519" width="3.7109375" style="24" customWidth="1"/>
    <col min="14520" max="14520" width="3.140625" style="24" customWidth="1"/>
    <col min="14521" max="14521" width="18.7109375" style="24" customWidth="1"/>
    <col min="14522" max="14522" width="0.85546875" style="24" customWidth="1"/>
    <col min="14523" max="14523" width="18.7109375" style="24" customWidth="1"/>
    <col min="14524" max="14524" width="4.140625" style="24" customWidth="1"/>
    <col min="14525" max="14525" width="3.5703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2.140625" style="24" customWidth="1"/>
    <col min="14535" max="14535" width="1.42578125" style="24" customWidth="1"/>
    <col min="14536" max="14536" width="5.140625" style="24" customWidth="1"/>
    <col min="14537" max="14537" width="1.7109375" style="24" customWidth="1"/>
    <col min="14538" max="14538" width="3.42578125" style="24" customWidth="1"/>
    <col min="14539" max="14539" width="18.7109375" style="24" customWidth="1"/>
    <col min="14540" max="14540" width="0.85546875" style="24" customWidth="1"/>
    <col min="14541" max="14541" width="18.7109375" style="24" customWidth="1"/>
    <col min="14542" max="14542" width="3.7109375" style="24" customWidth="1"/>
    <col min="14543" max="14543" width="3.140625" style="24" customWidth="1"/>
    <col min="14544" max="14544" width="18.7109375" style="24" customWidth="1"/>
    <col min="14545" max="14545" width="0.85546875" style="24" customWidth="1"/>
    <col min="14546" max="14546" width="18.7109375" style="24" customWidth="1"/>
    <col min="14547" max="14547" width="4.140625" style="24" customWidth="1"/>
    <col min="14548" max="14548" width="3.5703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2.140625" style="24" customWidth="1"/>
    <col min="14558" max="14767" width="11.42578125" style="24"/>
    <col min="14768" max="14768" width="1.42578125" style="24" customWidth="1"/>
    <col min="14769" max="14769" width="5.140625" style="24" customWidth="1"/>
    <col min="14770" max="14770" width="1.7109375" style="24" customWidth="1"/>
    <col min="14771" max="14771" width="3.42578125" style="24" customWidth="1"/>
    <col min="14772" max="14772" width="18.7109375" style="24" customWidth="1"/>
    <col min="14773" max="14773" width="0.85546875" style="24" customWidth="1"/>
    <col min="14774" max="14774" width="18.7109375" style="24" customWidth="1"/>
    <col min="14775" max="14775" width="3.7109375" style="24" customWidth="1"/>
    <col min="14776" max="14776" width="3.140625" style="24" customWidth="1"/>
    <col min="14777" max="14777" width="18.7109375" style="24" customWidth="1"/>
    <col min="14778" max="14778" width="0.85546875" style="24" customWidth="1"/>
    <col min="14779" max="14779" width="18.7109375" style="24" customWidth="1"/>
    <col min="14780" max="14780" width="4.140625" style="24" customWidth="1"/>
    <col min="14781" max="14781" width="3.5703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2.140625" style="24" customWidth="1"/>
    <col min="14791" max="14791" width="1.42578125" style="24" customWidth="1"/>
    <col min="14792" max="14792" width="5.140625" style="24" customWidth="1"/>
    <col min="14793" max="14793" width="1.7109375" style="24" customWidth="1"/>
    <col min="14794" max="14794" width="3.42578125" style="24" customWidth="1"/>
    <col min="14795" max="14795" width="18.7109375" style="24" customWidth="1"/>
    <col min="14796" max="14796" width="0.85546875" style="24" customWidth="1"/>
    <col min="14797" max="14797" width="18.7109375" style="24" customWidth="1"/>
    <col min="14798" max="14798" width="3.7109375" style="24" customWidth="1"/>
    <col min="14799" max="14799" width="3.140625" style="24" customWidth="1"/>
    <col min="14800" max="14800" width="18.7109375" style="24" customWidth="1"/>
    <col min="14801" max="14801" width="0.85546875" style="24" customWidth="1"/>
    <col min="14802" max="14802" width="18.7109375" style="24" customWidth="1"/>
    <col min="14803" max="14803" width="4.140625" style="24" customWidth="1"/>
    <col min="14804" max="14804" width="3.5703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2.140625" style="24" customWidth="1"/>
    <col min="14814" max="15023" width="11.42578125" style="24"/>
    <col min="15024" max="15024" width="1.42578125" style="24" customWidth="1"/>
    <col min="15025" max="15025" width="5.140625" style="24" customWidth="1"/>
    <col min="15026" max="15026" width="1.7109375" style="24" customWidth="1"/>
    <col min="15027" max="15027" width="3.42578125" style="24" customWidth="1"/>
    <col min="15028" max="15028" width="18.7109375" style="24" customWidth="1"/>
    <col min="15029" max="15029" width="0.85546875" style="24" customWidth="1"/>
    <col min="15030" max="15030" width="18.7109375" style="24" customWidth="1"/>
    <col min="15031" max="15031" width="3.7109375" style="24" customWidth="1"/>
    <col min="15032" max="15032" width="3.140625" style="24" customWidth="1"/>
    <col min="15033" max="15033" width="18.7109375" style="24" customWidth="1"/>
    <col min="15034" max="15034" width="0.85546875" style="24" customWidth="1"/>
    <col min="15035" max="15035" width="18.7109375" style="24" customWidth="1"/>
    <col min="15036" max="15036" width="4.140625" style="24" customWidth="1"/>
    <col min="15037" max="15037" width="3.5703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2.140625" style="24" customWidth="1"/>
    <col min="15047" max="15047" width="1.42578125" style="24" customWidth="1"/>
    <col min="15048" max="15048" width="5.140625" style="24" customWidth="1"/>
    <col min="15049" max="15049" width="1.7109375" style="24" customWidth="1"/>
    <col min="15050" max="15050" width="3.42578125" style="24" customWidth="1"/>
    <col min="15051" max="15051" width="18.7109375" style="24" customWidth="1"/>
    <col min="15052" max="15052" width="0.85546875" style="24" customWidth="1"/>
    <col min="15053" max="15053" width="18.7109375" style="24" customWidth="1"/>
    <col min="15054" max="15054" width="3.7109375" style="24" customWidth="1"/>
    <col min="15055" max="15055" width="3.140625" style="24" customWidth="1"/>
    <col min="15056" max="15056" width="18.7109375" style="24" customWidth="1"/>
    <col min="15057" max="15057" width="0.85546875" style="24" customWidth="1"/>
    <col min="15058" max="15058" width="18.7109375" style="24" customWidth="1"/>
    <col min="15059" max="15059" width="4.140625" style="24" customWidth="1"/>
    <col min="15060" max="15060" width="3.5703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2.140625" style="24" customWidth="1"/>
    <col min="15070" max="15279" width="11.42578125" style="24"/>
    <col min="15280" max="15280" width="1.42578125" style="24" customWidth="1"/>
    <col min="15281" max="15281" width="5.140625" style="24" customWidth="1"/>
    <col min="15282" max="15282" width="1.7109375" style="24" customWidth="1"/>
    <col min="15283" max="15283" width="3.42578125" style="24" customWidth="1"/>
    <col min="15284" max="15284" width="18.7109375" style="24" customWidth="1"/>
    <col min="15285" max="15285" width="0.85546875" style="24" customWidth="1"/>
    <col min="15286" max="15286" width="18.7109375" style="24" customWidth="1"/>
    <col min="15287" max="15287" width="3.7109375" style="24" customWidth="1"/>
    <col min="15288" max="15288" width="3.140625" style="24" customWidth="1"/>
    <col min="15289" max="15289" width="18.7109375" style="24" customWidth="1"/>
    <col min="15290" max="15290" width="0.85546875" style="24" customWidth="1"/>
    <col min="15291" max="15291" width="18.7109375" style="24" customWidth="1"/>
    <col min="15292" max="15292" width="4.140625" style="24" customWidth="1"/>
    <col min="15293" max="15293" width="3.5703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2.140625" style="24" customWidth="1"/>
    <col min="15303" max="15303" width="1.42578125" style="24" customWidth="1"/>
    <col min="15304" max="15304" width="5.140625" style="24" customWidth="1"/>
    <col min="15305" max="15305" width="1.7109375" style="24" customWidth="1"/>
    <col min="15306" max="15306" width="3.42578125" style="24" customWidth="1"/>
    <col min="15307" max="15307" width="18.7109375" style="24" customWidth="1"/>
    <col min="15308" max="15308" width="0.85546875" style="24" customWidth="1"/>
    <col min="15309" max="15309" width="18.7109375" style="24" customWidth="1"/>
    <col min="15310" max="15310" width="3.7109375" style="24" customWidth="1"/>
    <col min="15311" max="15311" width="3.140625" style="24" customWidth="1"/>
    <col min="15312" max="15312" width="18.7109375" style="24" customWidth="1"/>
    <col min="15313" max="15313" width="0.85546875" style="24" customWidth="1"/>
    <col min="15314" max="15314" width="18.7109375" style="24" customWidth="1"/>
    <col min="15315" max="15315" width="4.140625" style="24" customWidth="1"/>
    <col min="15316" max="15316" width="3.5703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2.140625" style="24" customWidth="1"/>
    <col min="15326" max="15535" width="11.42578125" style="24"/>
    <col min="15536" max="15536" width="1.42578125" style="24" customWidth="1"/>
    <col min="15537" max="15537" width="5.140625" style="24" customWidth="1"/>
    <col min="15538" max="15538" width="1.7109375" style="24" customWidth="1"/>
    <col min="15539" max="15539" width="3.42578125" style="24" customWidth="1"/>
    <col min="15540" max="15540" width="18.7109375" style="24" customWidth="1"/>
    <col min="15541" max="15541" width="0.85546875" style="24" customWidth="1"/>
    <col min="15542" max="15542" width="18.7109375" style="24" customWidth="1"/>
    <col min="15543" max="15543" width="3.7109375" style="24" customWidth="1"/>
    <col min="15544" max="15544" width="3.140625" style="24" customWidth="1"/>
    <col min="15545" max="15545" width="18.7109375" style="24" customWidth="1"/>
    <col min="15546" max="15546" width="0.85546875" style="24" customWidth="1"/>
    <col min="15547" max="15547" width="18.7109375" style="24" customWidth="1"/>
    <col min="15548" max="15548" width="4.140625" style="24" customWidth="1"/>
    <col min="15549" max="15549" width="3.5703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2.140625" style="24" customWidth="1"/>
    <col min="15559" max="15559" width="1.42578125" style="24" customWidth="1"/>
    <col min="15560" max="15560" width="5.140625" style="24" customWidth="1"/>
    <col min="15561" max="15561" width="1.7109375" style="24" customWidth="1"/>
    <col min="15562" max="15562" width="3.42578125" style="24" customWidth="1"/>
    <col min="15563" max="15563" width="18.7109375" style="24" customWidth="1"/>
    <col min="15564" max="15564" width="0.85546875" style="24" customWidth="1"/>
    <col min="15565" max="15565" width="18.7109375" style="24" customWidth="1"/>
    <col min="15566" max="15566" width="3.7109375" style="24" customWidth="1"/>
    <col min="15567" max="15567" width="3.140625" style="24" customWidth="1"/>
    <col min="15568" max="15568" width="18.7109375" style="24" customWidth="1"/>
    <col min="15569" max="15569" width="0.85546875" style="24" customWidth="1"/>
    <col min="15570" max="15570" width="18.7109375" style="24" customWidth="1"/>
    <col min="15571" max="15571" width="4.140625" style="24" customWidth="1"/>
    <col min="15572" max="15572" width="3.5703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2.140625" style="24" customWidth="1"/>
    <col min="15582" max="15791" width="11.42578125" style="24"/>
    <col min="15792" max="15792" width="1.42578125" style="24" customWidth="1"/>
    <col min="15793" max="15793" width="5.140625" style="24" customWidth="1"/>
    <col min="15794" max="15794" width="1.7109375" style="24" customWidth="1"/>
    <col min="15795" max="15795" width="3.42578125" style="24" customWidth="1"/>
    <col min="15796" max="15796" width="18.7109375" style="24" customWidth="1"/>
    <col min="15797" max="15797" width="0.85546875" style="24" customWidth="1"/>
    <col min="15798" max="15798" width="18.7109375" style="24" customWidth="1"/>
    <col min="15799" max="15799" width="3.7109375" style="24" customWidth="1"/>
    <col min="15800" max="15800" width="3.140625" style="24" customWidth="1"/>
    <col min="15801" max="15801" width="18.7109375" style="24" customWidth="1"/>
    <col min="15802" max="15802" width="0.85546875" style="24" customWidth="1"/>
    <col min="15803" max="15803" width="18.7109375" style="24" customWidth="1"/>
    <col min="15804" max="15804" width="4.140625" style="24" customWidth="1"/>
    <col min="15805" max="15805" width="3.5703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2.140625" style="24" customWidth="1"/>
    <col min="15815" max="15815" width="1.42578125" style="24" customWidth="1"/>
    <col min="15816" max="15816" width="5.140625" style="24" customWidth="1"/>
    <col min="15817" max="15817" width="1.7109375" style="24" customWidth="1"/>
    <col min="15818" max="15818" width="3.42578125" style="24" customWidth="1"/>
    <col min="15819" max="15819" width="18.7109375" style="24" customWidth="1"/>
    <col min="15820" max="15820" width="0.85546875" style="24" customWidth="1"/>
    <col min="15821" max="15821" width="18.7109375" style="24" customWidth="1"/>
    <col min="15822" max="15822" width="3.7109375" style="24" customWidth="1"/>
    <col min="15823" max="15823" width="3.140625" style="24" customWidth="1"/>
    <col min="15824" max="15824" width="18.7109375" style="24" customWidth="1"/>
    <col min="15825" max="15825" width="0.85546875" style="24" customWidth="1"/>
    <col min="15826" max="15826" width="18.7109375" style="24" customWidth="1"/>
    <col min="15827" max="15827" width="4.140625" style="24" customWidth="1"/>
    <col min="15828" max="15828" width="3.5703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2.140625" style="24" customWidth="1"/>
    <col min="15838" max="16047" width="11.42578125" style="24"/>
    <col min="16048" max="16048" width="1.42578125" style="24" customWidth="1"/>
    <col min="16049" max="16049" width="5.140625" style="24" customWidth="1"/>
    <col min="16050" max="16050" width="1.7109375" style="24" customWidth="1"/>
    <col min="16051" max="16051" width="3.42578125" style="24" customWidth="1"/>
    <col min="16052" max="16052" width="18.7109375" style="24" customWidth="1"/>
    <col min="16053" max="16053" width="0.85546875" style="24" customWidth="1"/>
    <col min="16054" max="16054" width="18.7109375" style="24" customWidth="1"/>
    <col min="16055" max="16055" width="3.7109375" style="24" customWidth="1"/>
    <col min="16056" max="16056" width="3.140625" style="24" customWidth="1"/>
    <col min="16057" max="16057" width="18.7109375" style="24" customWidth="1"/>
    <col min="16058" max="16058" width="0.85546875" style="24" customWidth="1"/>
    <col min="16059" max="16059" width="18.7109375" style="24" customWidth="1"/>
    <col min="16060" max="16060" width="4.140625" style="24" customWidth="1"/>
    <col min="16061" max="16061" width="3.5703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2.140625" style="24" customWidth="1"/>
    <col min="16071" max="16071" width="1.42578125" style="24" customWidth="1"/>
    <col min="16072" max="16072" width="5.140625" style="24" customWidth="1"/>
    <col min="16073" max="16073" width="1.7109375" style="24" customWidth="1"/>
    <col min="16074" max="16074" width="3.42578125" style="24" customWidth="1"/>
    <col min="16075" max="16075" width="18.7109375" style="24" customWidth="1"/>
    <col min="16076" max="16076" width="0.85546875" style="24" customWidth="1"/>
    <col min="16077" max="16077" width="18.7109375" style="24" customWidth="1"/>
    <col min="16078" max="16078" width="3.7109375" style="24" customWidth="1"/>
    <col min="16079" max="16079" width="3.140625" style="24" customWidth="1"/>
    <col min="16080" max="16080" width="18.7109375" style="24" customWidth="1"/>
    <col min="16081" max="16081" width="0.85546875" style="24" customWidth="1"/>
    <col min="16082" max="16082" width="18.7109375" style="24" customWidth="1"/>
    <col min="16083" max="16083" width="4.140625" style="24" customWidth="1"/>
    <col min="16084" max="16084" width="3.5703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2.140625" style="24" customWidth="1"/>
    <col min="16094" max="16384" width="11.42578125" style="24"/>
  </cols>
  <sheetData>
    <row r="1" spans="2:51" ht="6.75" customHeight="1" thickBot="1">
      <c r="AU1" s="2006">
        <v>0</v>
      </c>
      <c r="AV1" s="2006">
        <v>0</v>
      </c>
      <c r="AW1" s="2006">
        <v>0</v>
      </c>
      <c r="AX1" s="2006">
        <v>0</v>
      </c>
      <c r="AY1" s="421"/>
    </row>
    <row r="2" spans="2:51" s="25" customFormat="1" ht="18" customHeight="1" thickBot="1">
      <c r="B2" s="3564" t="s">
        <v>283</v>
      </c>
      <c r="C2" s="3565"/>
      <c r="D2" s="3565"/>
      <c r="E2" s="3565"/>
      <c r="F2" s="3565"/>
      <c r="G2" s="3566"/>
      <c r="H2" s="3590" t="s">
        <v>928</v>
      </c>
      <c r="I2" s="3591"/>
      <c r="J2" s="3591"/>
      <c r="K2" s="3591"/>
      <c r="L2" s="3591"/>
      <c r="M2" s="3591"/>
      <c r="N2" s="3591"/>
      <c r="O2" s="3591"/>
      <c r="P2" s="3591"/>
      <c r="Q2" s="3591"/>
      <c r="R2" s="3591"/>
      <c r="S2" s="220"/>
      <c r="T2" s="4953" t="s">
        <v>929</v>
      </c>
      <c r="U2" s="4953"/>
      <c r="V2" s="4953"/>
      <c r="W2" s="4954"/>
      <c r="X2" s="3576" t="s">
        <v>285</v>
      </c>
      <c r="Y2" s="3577"/>
      <c r="Z2" s="3577"/>
      <c r="AA2" s="3577"/>
      <c r="AB2" s="3577"/>
      <c r="AC2" s="3578"/>
      <c r="AD2" s="221"/>
      <c r="AE2" s="221"/>
      <c r="AF2" s="198"/>
      <c r="AG2" s="198"/>
      <c r="AH2" s="198"/>
      <c r="AI2" s="198"/>
      <c r="AU2" s="2006">
        <v>0</v>
      </c>
      <c r="AV2" s="2006">
        <v>0</v>
      </c>
      <c r="AW2" s="2006">
        <v>0</v>
      </c>
      <c r="AX2" s="2006">
        <v>0</v>
      </c>
      <c r="AY2" s="2410"/>
    </row>
    <row r="3" spans="2:51" s="25" customFormat="1" ht="18" customHeight="1">
      <c r="B3" s="3567"/>
      <c r="C3" s="3568"/>
      <c r="D3" s="3568"/>
      <c r="E3" s="3568"/>
      <c r="F3" s="3568"/>
      <c r="G3" s="3569"/>
      <c r="H3" s="4269"/>
      <c r="I3" s="4270"/>
      <c r="J3" s="4270"/>
      <c r="K3" s="4270"/>
      <c r="L3" s="4270"/>
      <c r="M3" s="4270"/>
      <c r="N3" s="4270"/>
      <c r="O3" s="4270"/>
      <c r="P3" s="4270"/>
      <c r="Q3" s="4270"/>
      <c r="R3" s="4270"/>
      <c r="S3" s="135"/>
      <c r="T3" s="4955" t="str">
        <f>CONCATENATE(B9," à ",B105)</f>
        <v>16 à 20</v>
      </c>
      <c r="U3" s="4955"/>
      <c r="V3" s="4955"/>
      <c r="W3" s="4956"/>
      <c r="X3" s="3777" t="s">
        <v>286</v>
      </c>
      <c r="Y3" s="3778"/>
      <c r="Z3" s="3778"/>
      <c r="AA3" s="3778"/>
      <c r="AB3" s="3778"/>
      <c r="AC3" s="3581"/>
      <c r="AD3" s="221"/>
      <c r="AE3" s="221"/>
      <c r="AF3" s="27" t="s">
        <v>967</v>
      </c>
      <c r="AG3" s="28"/>
      <c r="AH3" s="28"/>
      <c r="AI3" s="28"/>
      <c r="AJ3" s="28"/>
      <c r="AK3" s="28"/>
      <c r="AL3" s="28"/>
      <c r="AM3" s="28"/>
      <c r="AN3" s="88"/>
      <c r="AO3" s="294"/>
      <c r="AP3" s="280"/>
      <c r="AQ3" s="281"/>
      <c r="AR3" s="282"/>
      <c r="AU3" s="2006">
        <v>0</v>
      </c>
      <c r="AV3" s="2006">
        <v>0</v>
      </c>
      <c r="AW3" s="2006">
        <v>0</v>
      </c>
      <c r="AX3" s="2006">
        <v>0</v>
      </c>
      <c r="AY3" s="2410"/>
    </row>
    <row r="4" spans="2:51" s="25" customFormat="1" ht="18" customHeight="1">
      <c r="B4" s="3567"/>
      <c r="C4" s="3568"/>
      <c r="D4" s="3568"/>
      <c r="E4" s="3568"/>
      <c r="F4" s="3568"/>
      <c r="G4" s="3569"/>
      <c r="H4" s="3596"/>
      <c r="I4" s="3597"/>
      <c r="J4" s="3597"/>
      <c r="K4" s="3597"/>
      <c r="L4" s="3597"/>
      <c r="M4" s="3597"/>
      <c r="N4" s="3597"/>
      <c r="O4" s="3597"/>
      <c r="P4" s="3597"/>
      <c r="Q4" s="3597"/>
      <c r="R4" s="3597"/>
      <c r="S4" s="224"/>
      <c r="T4" s="4957"/>
      <c r="U4" s="4957"/>
      <c r="V4" s="4957"/>
      <c r="W4" s="4958"/>
      <c r="X4" s="3779" t="s">
        <v>113</v>
      </c>
      <c r="Y4" s="3780"/>
      <c r="Z4" s="3780"/>
      <c r="AA4" s="3780"/>
      <c r="AB4" s="3780"/>
      <c r="AC4" s="3584"/>
      <c r="AD4" s="221"/>
      <c r="AE4" s="221"/>
      <c r="AF4" s="27" t="s">
        <v>983</v>
      </c>
      <c r="AG4" s="28"/>
      <c r="AH4" s="28"/>
      <c r="AI4" s="28"/>
      <c r="AJ4" s="28"/>
      <c r="AK4" s="28"/>
      <c r="AL4" s="28"/>
      <c r="AM4" s="28"/>
      <c r="AN4" s="88"/>
      <c r="AO4" s="294"/>
      <c r="AP4" s="283" t="s">
        <v>968</v>
      </c>
      <c r="AQ4" s="3"/>
      <c r="AR4" s="284"/>
      <c r="AU4" s="2006">
        <v>0</v>
      </c>
      <c r="AV4" s="2006">
        <v>0</v>
      </c>
      <c r="AW4" s="2006">
        <v>0</v>
      </c>
      <c r="AX4" s="2006">
        <v>0</v>
      </c>
      <c r="AY4" s="2410"/>
    </row>
    <row r="5" spans="2:51" s="25" customFormat="1" ht="18" customHeight="1">
      <c r="B5" s="3567"/>
      <c r="C5" s="3568"/>
      <c r="D5" s="3568"/>
      <c r="E5" s="3568"/>
      <c r="F5" s="3568"/>
      <c r="G5" s="3569"/>
      <c r="H5" s="4262" t="s">
        <v>992</v>
      </c>
      <c r="I5" s="4263"/>
      <c r="J5" s="4263"/>
      <c r="K5" s="4263"/>
      <c r="L5" s="4263"/>
      <c r="M5" s="4959">
        <f>D9</f>
        <v>43570</v>
      </c>
      <c r="N5" s="4959"/>
      <c r="O5" s="4959"/>
      <c r="P5" s="4959"/>
      <c r="Q5" s="4959"/>
      <c r="R5" s="4961">
        <f>M5+34</f>
        <v>43604</v>
      </c>
      <c r="S5" s="4961"/>
      <c r="T5" s="4961"/>
      <c r="U5" s="4961"/>
      <c r="V5" s="4961"/>
      <c r="W5" s="4948"/>
      <c r="X5" s="3779" t="s">
        <v>280</v>
      </c>
      <c r="Y5" s="3780"/>
      <c r="Z5" s="3780"/>
      <c r="AA5" s="3780"/>
      <c r="AB5" s="3780"/>
      <c r="AC5" s="3584"/>
      <c r="AD5" s="225"/>
      <c r="AE5" s="225"/>
      <c r="AF5" s="27" t="s">
        <v>971</v>
      </c>
      <c r="AG5" s="27"/>
      <c r="AH5" s="27"/>
      <c r="AI5" s="27"/>
      <c r="AJ5" s="27"/>
      <c r="AK5" s="295"/>
      <c r="AL5" s="28"/>
      <c r="AM5" s="28"/>
      <c r="AN5" s="88"/>
      <c r="AO5" s="294"/>
      <c r="AP5" s="283" t="s">
        <v>970</v>
      </c>
      <c r="AQ5" s="3"/>
      <c r="AR5" s="284"/>
      <c r="AU5" s="2006">
        <v>0</v>
      </c>
      <c r="AV5" s="2006">
        <v>0</v>
      </c>
      <c r="AW5" s="2006">
        <v>0</v>
      </c>
      <c r="AX5" s="2006">
        <v>0</v>
      </c>
      <c r="AY5" s="2410"/>
    </row>
    <row r="6" spans="2:51" s="25" customFormat="1" ht="18" customHeight="1">
      <c r="B6" s="3570"/>
      <c r="C6" s="3571"/>
      <c r="D6" s="3571"/>
      <c r="E6" s="3571"/>
      <c r="F6" s="3571"/>
      <c r="G6" s="3572"/>
      <c r="H6" s="4265"/>
      <c r="I6" s="4266"/>
      <c r="J6" s="4266"/>
      <c r="K6" s="4266"/>
      <c r="L6" s="4266"/>
      <c r="M6" s="4960"/>
      <c r="N6" s="4960"/>
      <c r="O6" s="4960"/>
      <c r="P6" s="4960"/>
      <c r="Q6" s="4960"/>
      <c r="R6" s="4962"/>
      <c r="S6" s="4962"/>
      <c r="T6" s="4962"/>
      <c r="U6" s="4962"/>
      <c r="V6" s="4962"/>
      <c r="W6" s="4949"/>
      <c r="X6" s="3585" t="s">
        <v>110</v>
      </c>
      <c r="Y6" s="3586"/>
      <c r="Z6" s="3586"/>
      <c r="AA6" s="3586"/>
      <c r="AB6" s="3586"/>
      <c r="AC6" s="3587"/>
      <c r="AD6" s="225"/>
      <c r="AE6" s="225"/>
      <c r="AF6" s="27"/>
      <c r="AG6" s="27"/>
      <c r="AH6" s="27"/>
      <c r="AI6" s="27"/>
      <c r="AJ6" s="27"/>
      <c r="AK6" s="27"/>
      <c r="AL6" s="30"/>
      <c r="AM6" s="30"/>
      <c r="AN6" s="88"/>
      <c r="AO6" s="296"/>
      <c r="AP6" s="283" t="s">
        <v>972</v>
      </c>
      <c r="AQ6" s="3"/>
      <c r="AR6" s="284"/>
      <c r="AU6" s="2006">
        <v>0</v>
      </c>
      <c r="AV6" s="2006">
        <v>0</v>
      </c>
      <c r="AW6" s="2006">
        <v>0</v>
      </c>
      <c r="AX6" s="2006">
        <v>0</v>
      </c>
      <c r="AY6" s="2410"/>
    </row>
    <row r="7" spans="2:51" s="25" customFormat="1" ht="15" customHeight="1" thickBot="1">
      <c r="B7" s="31" t="s">
        <v>111</v>
      </c>
      <c r="C7" s="5" t="str">
        <f ca="1">CELL("nomfichier")</f>
        <v>E:\0-UPRT\1-UPRT.FR-SITE-WEB\me-menus\menus-festivals\[me-aide_aux_menus.2011.xlsx]13.Codes couleurs excel</v>
      </c>
      <c r="D7" s="32"/>
      <c r="E7" s="32"/>
      <c r="F7" s="32"/>
      <c r="G7" s="32"/>
      <c r="H7" s="32"/>
      <c r="I7" s="32"/>
      <c r="J7" s="32"/>
      <c r="K7" s="32"/>
      <c r="L7" s="32"/>
      <c r="M7" s="32"/>
      <c r="N7" s="32"/>
      <c r="O7" s="32"/>
      <c r="P7" s="32"/>
      <c r="Q7" s="32"/>
      <c r="R7" s="32"/>
      <c r="S7" s="32"/>
      <c r="T7" s="32"/>
      <c r="U7" s="32"/>
      <c r="V7" s="32"/>
      <c r="W7" s="32"/>
      <c r="X7" s="3588">
        <f ca="1">NOW()</f>
        <v>44340.470679513892</v>
      </c>
      <c r="Y7" s="3588"/>
      <c r="Z7" s="3588"/>
      <c r="AA7" s="3588"/>
      <c r="AB7" s="3588"/>
      <c r="AC7" s="3589"/>
      <c r="AD7" s="226"/>
      <c r="AE7" s="226"/>
      <c r="AF7" s="285" t="s">
        <v>288</v>
      </c>
      <c r="AG7" s="226"/>
      <c r="AH7" s="226"/>
      <c r="AI7" s="226"/>
      <c r="AJ7" s="223" t="s">
        <v>289</v>
      </c>
      <c r="AK7" s="222"/>
      <c r="AL7" s="222"/>
      <c r="AM7" s="222"/>
      <c r="AO7" s="25" t="s">
        <v>985</v>
      </c>
      <c r="AP7" s="287"/>
      <c r="AQ7" s="248"/>
      <c r="AR7" s="271"/>
      <c r="AS7" s="227"/>
      <c r="AT7" s="227"/>
      <c r="AU7" s="2006">
        <v>0</v>
      </c>
      <c r="AV7" s="2006">
        <v>0</v>
      </c>
      <c r="AW7" s="2006">
        <v>0</v>
      </c>
      <c r="AX7" s="2006">
        <v>0</v>
      </c>
      <c r="AY7" s="2410"/>
    </row>
    <row r="8" spans="2:51" ht="15.75" customHeight="1" thickBot="1">
      <c r="B8" s="34"/>
      <c r="E8" s="35"/>
      <c r="F8" s="35"/>
      <c r="G8" s="35"/>
      <c r="AC8" s="35"/>
      <c r="AD8" s="35"/>
      <c r="AE8" s="35"/>
      <c r="AF8" s="35"/>
      <c r="AG8" s="35"/>
      <c r="AH8" s="35"/>
      <c r="AI8" s="35"/>
      <c r="AJ8" s="35"/>
      <c r="AK8" s="35"/>
      <c r="AL8" s="35"/>
      <c r="AM8" s="35"/>
      <c r="AN8" s="35"/>
      <c r="AP8" s="262">
        <f>YEAR(D9)</f>
        <v>2019</v>
      </c>
      <c r="AQ8" s="263" t="s">
        <v>986</v>
      </c>
      <c r="AR8" s="264"/>
      <c r="AS8" s="227"/>
      <c r="AT8" s="227"/>
      <c r="AU8" s="2006">
        <v>0</v>
      </c>
      <c r="AV8" s="2006">
        <v>0</v>
      </c>
      <c r="AW8" s="2006">
        <v>0</v>
      </c>
      <c r="AX8" s="2006">
        <v>0</v>
      </c>
      <c r="AY8" s="421"/>
    </row>
    <row r="9" spans="2:51" ht="9.9499999999999993" customHeight="1" thickBot="1">
      <c r="B9" s="4213">
        <f>(INT(MOD(INT((D9-2)/7)+0.6,52+5/28))+1)</f>
        <v>16</v>
      </c>
      <c r="D9" s="4950">
        <v>43570</v>
      </c>
      <c r="E9" s="40"/>
      <c r="F9" s="40"/>
      <c r="G9" s="40"/>
      <c r="H9" s="4915">
        <f>D9+1</f>
        <v>43571</v>
      </c>
      <c r="I9" s="40"/>
      <c r="J9" s="40"/>
      <c r="K9" s="40"/>
      <c r="L9" s="4915">
        <f>H9+1</f>
        <v>43572</v>
      </c>
      <c r="M9" s="40"/>
      <c r="N9" s="40"/>
      <c r="O9" s="40"/>
      <c r="P9" s="4915">
        <f>L9+1</f>
        <v>43573</v>
      </c>
      <c r="Q9" s="40"/>
      <c r="R9" s="40"/>
      <c r="S9" s="40"/>
      <c r="T9" s="4915">
        <f>P9+1</f>
        <v>43574</v>
      </c>
      <c r="U9" s="40"/>
      <c r="V9" s="40"/>
      <c r="W9" s="40"/>
      <c r="X9" s="4915">
        <f>T9+1</f>
        <v>43575</v>
      </c>
      <c r="Y9" s="40"/>
      <c r="Z9" s="40"/>
      <c r="AA9" s="40"/>
      <c r="AB9" s="4915">
        <f>X9+1</f>
        <v>43576</v>
      </c>
      <c r="AC9" s="40"/>
      <c r="AD9" s="40"/>
      <c r="AE9" s="40"/>
      <c r="AF9" s="3543" t="s">
        <v>22</v>
      </c>
      <c r="AI9" s="40"/>
      <c r="AJ9" s="3543" t="s">
        <v>26</v>
      </c>
      <c r="AK9" s="35"/>
      <c r="AL9" s="35"/>
      <c r="AM9" s="35"/>
      <c r="AN9" s="4945" t="s">
        <v>61</v>
      </c>
      <c r="AP9" s="288" t="s">
        <v>975</v>
      </c>
      <c r="AQ9" s="266"/>
      <c r="AR9" s="264"/>
      <c r="AS9" s="87"/>
      <c r="AT9" s="87"/>
      <c r="AU9" s="2006">
        <v>0</v>
      </c>
      <c r="AV9" s="2006">
        <v>0</v>
      </c>
      <c r="AW9" s="2006">
        <v>0</v>
      </c>
      <c r="AX9" s="2006">
        <v>0</v>
      </c>
      <c r="AY9" s="421"/>
    </row>
    <row r="10" spans="2:51" ht="5.0999999999999996" customHeight="1">
      <c r="B10" s="4214"/>
      <c r="D10" s="4951"/>
      <c r="E10" s="90"/>
      <c r="F10" s="91"/>
      <c r="G10" s="90"/>
      <c r="H10" s="4916"/>
      <c r="I10" s="90"/>
      <c r="J10" s="91"/>
      <c r="K10" s="90"/>
      <c r="L10" s="4916"/>
      <c r="M10" s="90"/>
      <c r="N10" s="91"/>
      <c r="O10" s="90"/>
      <c r="P10" s="4916"/>
      <c r="Q10" s="90"/>
      <c r="R10" s="91"/>
      <c r="S10" s="90"/>
      <c r="T10" s="4916"/>
      <c r="U10" s="90"/>
      <c r="V10" s="91"/>
      <c r="W10" s="90"/>
      <c r="X10" s="4916"/>
      <c r="Y10" s="90"/>
      <c r="Z10" s="91"/>
      <c r="AA10" s="90"/>
      <c r="AB10" s="4916"/>
      <c r="AC10" s="90"/>
      <c r="AD10" s="91"/>
      <c r="AE10" s="90"/>
      <c r="AF10" s="3544"/>
      <c r="AI10" s="90"/>
      <c r="AJ10" s="3544"/>
      <c r="AK10" s="35"/>
      <c r="AL10" s="35"/>
      <c r="AM10" s="35"/>
      <c r="AN10" s="4946"/>
      <c r="AP10" s="267">
        <f>DATE(AP8,1,1)</f>
        <v>43466</v>
      </c>
      <c r="AQ10" s="268" t="s">
        <v>976</v>
      </c>
      <c r="AR10" s="264"/>
      <c r="AS10" s="87"/>
      <c r="AT10" s="87"/>
      <c r="AU10" s="2006">
        <v>0</v>
      </c>
      <c r="AV10" s="2006">
        <v>0</v>
      </c>
      <c r="AW10" s="2006">
        <v>0</v>
      </c>
      <c r="AX10" s="2006">
        <v>0</v>
      </c>
      <c r="AY10" s="421"/>
    </row>
    <row r="11" spans="2:51" ht="9.9499999999999993" customHeight="1" thickBot="1">
      <c r="B11" s="4215"/>
      <c r="D11" s="4952"/>
      <c r="E11" s="40"/>
      <c r="F11" s="40"/>
      <c r="G11" s="40"/>
      <c r="H11" s="4917"/>
      <c r="I11" s="40"/>
      <c r="J11" s="40"/>
      <c r="K11" s="40"/>
      <c r="L11" s="4917"/>
      <c r="M11" s="40"/>
      <c r="N11" s="40"/>
      <c r="O11" s="40"/>
      <c r="P11" s="4917"/>
      <c r="Q11" s="40"/>
      <c r="R11" s="40"/>
      <c r="S11" s="40"/>
      <c r="T11" s="4917"/>
      <c r="U11" s="40"/>
      <c r="V11" s="40"/>
      <c r="W11" s="40"/>
      <c r="X11" s="4917"/>
      <c r="Y11" s="40"/>
      <c r="Z11" s="40"/>
      <c r="AA11" s="40"/>
      <c r="AB11" s="4917"/>
      <c r="AC11" s="40"/>
      <c r="AD11" s="40"/>
      <c r="AE11" s="40"/>
      <c r="AF11" s="3545"/>
      <c r="AI11" s="40"/>
      <c r="AJ11" s="3545"/>
      <c r="AK11" s="35"/>
      <c r="AL11" s="35"/>
      <c r="AM11" s="35"/>
      <c r="AN11" s="4947"/>
      <c r="AP11"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+1</f>
        <v>43577</v>
      </c>
      <c r="AQ11" s="268" t="s">
        <v>977</v>
      </c>
      <c r="AR11" s="264"/>
      <c r="AS11" s="87"/>
      <c r="AT11" s="87"/>
      <c r="AU11" s="2006">
        <v>0</v>
      </c>
      <c r="AV11" s="2006">
        <v>0</v>
      </c>
      <c r="AW11" s="2006">
        <v>0</v>
      </c>
      <c r="AX11" s="2006">
        <v>0</v>
      </c>
      <c r="AY11" s="421"/>
    </row>
    <row r="12" spans="2:51" ht="9.9499999999999993" customHeight="1">
      <c r="B12" s="34"/>
      <c r="D12" s="104"/>
      <c r="E12" s="96"/>
      <c r="F12" s="96"/>
      <c r="G12" s="96"/>
      <c r="H12" s="49"/>
      <c r="I12" s="96"/>
      <c r="J12" s="96"/>
      <c r="K12" s="96"/>
      <c r="L12" s="52"/>
      <c r="M12" s="96"/>
      <c r="N12" s="96"/>
      <c r="O12" s="96"/>
      <c r="P12" s="45"/>
      <c r="Q12" s="96"/>
      <c r="R12" s="96"/>
      <c r="S12" s="96"/>
      <c r="T12" s="45"/>
      <c r="U12" s="96"/>
      <c r="V12" s="96"/>
      <c r="W12" s="96"/>
      <c r="X12" s="45"/>
      <c r="Y12" s="96"/>
      <c r="Z12" s="96"/>
      <c r="AA12" s="96"/>
      <c r="AB12" s="45"/>
      <c r="AC12" s="96"/>
      <c r="AD12" s="96"/>
      <c r="AE12" s="96"/>
      <c r="AF12" s="45"/>
      <c r="AI12" s="96"/>
      <c r="AJ12" s="45"/>
      <c r="AK12" s="35"/>
      <c r="AL12" s="35"/>
      <c r="AM12" s="35"/>
      <c r="AN12" s="45"/>
      <c r="AP12" s="270">
        <f>DATE(AP8,5,1)</f>
        <v>43586</v>
      </c>
      <c r="AQ12" s="268" t="s">
        <v>978</v>
      </c>
      <c r="AR12" s="264"/>
      <c r="AS12" s="87"/>
      <c r="AT12" s="87"/>
      <c r="AU12" s="2006">
        <v>0</v>
      </c>
      <c r="AV12" s="2006">
        <v>0</v>
      </c>
      <c r="AW12" s="2006">
        <v>0</v>
      </c>
      <c r="AX12" s="2006">
        <v>0</v>
      </c>
      <c r="AY12" s="421"/>
    </row>
    <row r="13" spans="2:51" ht="9.9499999999999993" customHeight="1">
      <c r="B13" s="4908" t="s">
        <v>930</v>
      </c>
      <c r="D13" s="4281" t="s">
        <v>28</v>
      </c>
      <c r="E13" s="40"/>
      <c r="F13" s="40"/>
      <c r="G13" s="40"/>
      <c r="H13" s="4303" t="s">
        <v>931</v>
      </c>
      <c r="I13" s="40"/>
      <c r="J13" s="40"/>
      <c r="K13" s="40"/>
      <c r="L13" s="4166"/>
      <c r="M13" s="40"/>
      <c r="N13" s="40"/>
      <c r="O13" s="40"/>
      <c r="P13" s="4281" t="s">
        <v>28</v>
      </c>
      <c r="Q13" s="40"/>
      <c r="R13" s="40"/>
      <c r="S13" s="40"/>
      <c r="T13" s="4911" t="s">
        <v>38</v>
      </c>
      <c r="U13" s="40"/>
      <c r="V13" s="40"/>
      <c r="W13" s="40"/>
      <c r="X13" s="4166"/>
      <c r="Y13" s="40"/>
      <c r="Z13" s="40"/>
      <c r="AA13" s="40"/>
      <c r="AB13" s="4166"/>
      <c r="AC13" s="40"/>
      <c r="AD13" s="40"/>
      <c r="AE13" s="40"/>
      <c r="AF13" s="3511" t="s">
        <v>867</v>
      </c>
      <c r="AG13" s="26"/>
      <c r="AH13" s="26"/>
      <c r="AI13" s="44"/>
      <c r="AJ13" s="3511" t="s">
        <v>30</v>
      </c>
      <c r="AK13" s="35"/>
      <c r="AL13" s="35"/>
      <c r="AM13" s="35"/>
      <c r="AN13" s="3543" t="s">
        <v>892</v>
      </c>
      <c r="AP13" s="270">
        <f>DATE(AP8,5,8)</f>
        <v>43593</v>
      </c>
      <c r="AQ13" s="268" t="s">
        <v>979</v>
      </c>
      <c r="AR13" s="271"/>
      <c r="AS13" s="229"/>
      <c r="AT13" s="229"/>
      <c r="AU13" s="2006">
        <v>0</v>
      </c>
      <c r="AV13" s="2006">
        <v>0</v>
      </c>
      <c r="AW13" s="2006">
        <v>0</v>
      </c>
      <c r="AX13" s="2006">
        <v>0</v>
      </c>
      <c r="AY13" s="421"/>
    </row>
    <row r="14" spans="2:51" ht="5.0999999999999996" customHeight="1">
      <c r="B14" s="4909"/>
      <c r="D14" s="3624"/>
      <c r="E14" s="90"/>
      <c r="F14" s="91"/>
      <c r="G14" s="90"/>
      <c r="H14" s="3630"/>
      <c r="I14" s="90"/>
      <c r="J14" s="91"/>
      <c r="K14" s="90"/>
      <c r="L14" s="3612"/>
      <c r="M14" s="90"/>
      <c r="N14" s="91"/>
      <c r="O14" s="90"/>
      <c r="P14" s="3624"/>
      <c r="Q14" s="90"/>
      <c r="R14" s="91"/>
      <c r="S14" s="90"/>
      <c r="T14" s="4912"/>
      <c r="U14" s="90"/>
      <c r="V14" s="91"/>
      <c r="W14" s="90"/>
      <c r="X14" s="3612"/>
      <c r="Y14" s="90"/>
      <c r="Z14" s="91"/>
      <c r="AA14" s="90"/>
      <c r="AB14" s="3612"/>
      <c r="AC14" s="90"/>
      <c r="AD14" s="91"/>
      <c r="AE14" s="90"/>
      <c r="AF14" s="3512"/>
      <c r="AG14" s="26"/>
      <c r="AH14" s="26"/>
      <c r="AI14" s="153"/>
      <c r="AJ14" s="3512"/>
      <c r="AK14" s="35"/>
      <c r="AL14" s="35"/>
      <c r="AM14" s="35"/>
      <c r="AN14" s="4943"/>
      <c r="AP14"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+39</f>
        <v>43615</v>
      </c>
      <c r="AQ14" s="268" t="s">
        <v>980</v>
      </c>
      <c r="AR14" s="271"/>
      <c r="AS14" s="229"/>
      <c r="AT14" s="229"/>
      <c r="AU14" s="2006">
        <v>0</v>
      </c>
      <c r="AV14" s="2006">
        <v>0</v>
      </c>
      <c r="AW14" s="2006">
        <v>0</v>
      </c>
      <c r="AX14" s="2006">
        <v>0</v>
      </c>
      <c r="AY14" s="421"/>
    </row>
    <row r="15" spans="2:51" ht="9.9499999999999993" customHeight="1">
      <c r="B15" s="4909"/>
      <c r="D15" s="3625"/>
      <c r="E15" s="40"/>
      <c r="F15" s="40"/>
      <c r="G15" s="40"/>
      <c r="H15" s="3631"/>
      <c r="I15" s="40"/>
      <c r="J15" s="40"/>
      <c r="K15" s="40"/>
      <c r="L15" s="3613"/>
      <c r="M15" s="40"/>
      <c r="N15" s="40"/>
      <c r="O15" s="40"/>
      <c r="P15" s="3625"/>
      <c r="Q15" s="40"/>
      <c r="R15" s="40"/>
      <c r="S15" s="40"/>
      <c r="T15" s="4913"/>
      <c r="U15" s="40"/>
      <c r="V15" s="40"/>
      <c r="W15" s="40"/>
      <c r="X15" s="3613"/>
      <c r="Y15" s="40"/>
      <c r="Z15" s="40"/>
      <c r="AA15" s="40"/>
      <c r="AB15" s="3613"/>
      <c r="AC15" s="40"/>
      <c r="AD15" s="40"/>
      <c r="AE15" s="40"/>
      <c r="AF15" s="3513"/>
      <c r="AG15" s="26"/>
      <c r="AH15" s="26"/>
      <c r="AI15" s="44"/>
      <c r="AJ15" s="3513"/>
      <c r="AK15" s="35"/>
      <c r="AL15" s="35"/>
      <c r="AM15" s="35"/>
      <c r="AN15" s="4944"/>
      <c r="AP15"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+50</f>
        <v>43626</v>
      </c>
      <c r="AQ15" s="268" t="s">
        <v>981</v>
      </c>
      <c r="AR15" s="271"/>
      <c r="AS15" s="87"/>
      <c r="AT15" s="87"/>
      <c r="AU15" s="2006">
        <v>0</v>
      </c>
      <c r="AV15" s="2006">
        <v>0</v>
      </c>
      <c r="AW15" s="2006">
        <v>0</v>
      </c>
      <c r="AX15" s="2006">
        <v>0</v>
      </c>
      <c r="AY15" s="421"/>
    </row>
    <row r="16" spans="2:51" ht="9.9499999999999993" customHeight="1">
      <c r="B16" s="4909"/>
      <c r="D16" s="104"/>
      <c r="E16" s="96"/>
      <c r="F16" s="96"/>
      <c r="G16" s="96"/>
      <c r="H16" s="49"/>
      <c r="I16" s="96"/>
      <c r="J16" s="96"/>
      <c r="K16" s="96"/>
      <c r="L16" s="52"/>
      <c r="M16" s="96"/>
      <c r="N16" s="96"/>
      <c r="O16" s="96"/>
      <c r="P16" s="45"/>
      <c r="Q16" s="96"/>
      <c r="R16" s="96"/>
      <c r="S16" s="96"/>
      <c r="T16" s="45"/>
      <c r="U16" s="96"/>
      <c r="V16" s="96"/>
      <c r="W16" s="96"/>
      <c r="X16" s="45"/>
      <c r="Y16" s="96"/>
      <c r="Z16" s="96"/>
      <c r="AA16" s="96"/>
      <c r="AB16" s="45"/>
      <c r="AC16" s="96"/>
      <c r="AD16" s="96"/>
      <c r="AE16" s="96"/>
      <c r="AF16" s="157"/>
      <c r="AG16" s="26"/>
      <c r="AH16" s="26"/>
      <c r="AI16" s="156"/>
      <c r="AJ16" s="157"/>
      <c r="AK16" s="35"/>
      <c r="AL16" s="35"/>
      <c r="AM16" s="35"/>
      <c r="AN16" s="157"/>
      <c r="AP16" s="270">
        <f>DATE(AP8,7,14)</f>
        <v>43660</v>
      </c>
      <c r="AQ16" s="268" t="s">
        <v>108</v>
      </c>
      <c r="AR16" s="271"/>
      <c r="AS16" s="87"/>
      <c r="AT16" s="87"/>
      <c r="AU16" s="2006">
        <v>0</v>
      </c>
      <c r="AV16" s="2006">
        <v>0</v>
      </c>
      <c r="AW16" s="2006">
        <v>0</v>
      </c>
      <c r="AX16" s="2006">
        <v>0</v>
      </c>
      <c r="AY16" s="421"/>
    </row>
    <row r="17" spans="2:51" ht="9.9499999999999993" customHeight="1">
      <c r="B17" s="4909"/>
      <c r="D17" s="4905" t="s">
        <v>51</v>
      </c>
      <c r="E17" s="40"/>
      <c r="F17" s="40"/>
      <c r="G17" s="40"/>
      <c r="H17" s="4905" t="s">
        <v>932</v>
      </c>
      <c r="I17" s="40"/>
      <c r="J17" s="40"/>
      <c r="K17" s="40"/>
      <c r="L17" s="4166"/>
      <c r="M17" s="40"/>
      <c r="N17" s="40"/>
      <c r="O17" s="40"/>
      <c r="P17" s="4905" t="s">
        <v>60</v>
      </c>
      <c r="Q17" s="40"/>
      <c r="R17" s="40"/>
      <c r="S17" s="40"/>
      <c r="T17" s="4905" t="s">
        <v>37</v>
      </c>
      <c r="U17" s="40"/>
      <c r="V17" s="40"/>
      <c r="W17" s="40"/>
      <c r="X17" s="4166"/>
      <c r="Y17" s="40"/>
      <c r="Z17" s="40"/>
      <c r="AA17" s="40"/>
      <c r="AB17" s="4166"/>
      <c r="AC17" s="40"/>
      <c r="AD17" s="40"/>
      <c r="AE17" s="40"/>
      <c r="AF17" s="3514" t="s">
        <v>870</v>
      </c>
      <c r="AG17" s="26"/>
      <c r="AH17" s="26"/>
      <c r="AI17" s="44"/>
      <c r="AJ17" s="3525" t="s">
        <v>33</v>
      </c>
      <c r="AK17" s="35"/>
      <c r="AL17" s="35"/>
      <c r="AM17" s="35"/>
      <c r="AN17" s="3543" t="s">
        <v>894</v>
      </c>
      <c r="AP17" s="270">
        <f>DATE(AP8,8,15)</f>
        <v>43692</v>
      </c>
      <c r="AQ17" s="268" t="s">
        <v>105</v>
      </c>
      <c r="AR17" s="271"/>
      <c r="AS17" s="231"/>
      <c r="AT17" s="231"/>
      <c r="AU17" s="2006">
        <v>0</v>
      </c>
      <c r="AV17" s="2006">
        <v>0</v>
      </c>
      <c r="AW17" s="2006">
        <v>0</v>
      </c>
      <c r="AX17" s="2006">
        <v>0</v>
      </c>
      <c r="AY17" s="421"/>
    </row>
    <row r="18" spans="2:51" ht="5.0999999999999996" customHeight="1">
      <c r="B18" s="4909"/>
      <c r="D18" s="4906"/>
      <c r="E18" s="90"/>
      <c r="F18" s="91"/>
      <c r="G18" s="90"/>
      <c r="H18" s="4906"/>
      <c r="I18" s="90"/>
      <c r="J18" s="91"/>
      <c r="K18" s="90"/>
      <c r="L18" s="3612"/>
      <c r="M18" s="90"/>
      <c r="N18" s="91"/>
      <c r="O18" s="90"/>
      <c r="P18" s="4906"/>
      <c r="Q18" s="90"/>
      <c r="R18" s="91"/>
      <c r="S18" s="90"/>
      <c r="T18" s="4906"/>
      <c r="U18" s="90"/>
      <c r="V18" s="91"/>
      <c r="W18" s="90"/>
      <c r="X18" s="3612"/>
      <c r="Y18" s="90"/>
      <c r="Z18" s="91"/>
      <c r="AA18" s="90"/>
      <c r="AB18" s="3612"/>
      <c r="AC18" s="90"/>
      <c r="AD18" s="91"/>
      <c r="AE18" s="90"/>
      <c r="AF18" s="3515"/>
      <c r="AG18" s="26"/>
      <c r="AH18" s="26"/>
      <c r="AI18" s="153"/>
      <c r="AJ18" s="3526"/>
      <c r="AK18" s="35"/>
      <c r="AL18" s="35"/>
      <c r="AM18" s="35"/>
      <c r="AN18" s="3544"/>
      <c r="AP18" s="270">
        <f>DATE(AP8,11,1)</f>
        <v>43770</v>
      </c>
      <c r="AQ18" s="268" t="s">
        <v>106</v>
      </c>
      <c r="AR18" s="271"/>
      <c r="AS18" s="231"/>
      <c r="AT18" s="231"/>
      <c r="AU18" s="2006">
        <v>0</v>
      </c>
      <c r="AV18" s="2006">
        <v>0</v>
      </c>
      <c r="AW18" s="2006">
        <v>0</v>
      </c>
      <c r="AX18" s="2006">
        <v>0</v>
      </c>
      <c r="AY18" s="421"/>
    </row>
    <row r="19" spans="2:51" ht="9.9499999999999993" customHeight="1">
      <c r="B19" s="4909"/>
      <c r="D19" s="4907"/>
      <c r="E19" s="40"/>
      <c r="F19" s="40"/>
      <c r="G19" s="40"/>
      <c r="H19" s="4907"/>
      <c r="I19" s="40"/>
      <c r="J19" s="40"/>
      <c r="K19" s="40"/>
      <c r="L19" s="3613"/>
      <c r="M19" s="40"/>
      <c r="N19" s="40"/>
      <c r="O19" s="40"/>
      <c r="P19" s="4907"/>
      <c r="Q19" s="40"/>
      <c r="R19" s="40"/>
      <c r="S19" s="40"/>
      <c r="T19" s="4907"/>
      <c r="U19" s="40"/>
      <c r="V19" s="40"/>
      <c r="W19" s="40"/>
      <c r="X19" s="3613"/>
      <c r="Y19" s="40"/>
      <c r="Z19" s="40"/>
      <c r="AA19" s="40"/>
      <c r="AB19" s="3613"/>
      <c r="AC19" s="40"/>
      <c r="AD19" s="40"/>
      <c r="AE19" s="40"/>
      <c r="AF19" s="3516"/>
      <c r="AG19" s="26"/>
      <c r="AH19" s="26"/>
      <c r="AI19" s="44"/>
      <c r="AJ19" s="3527"/>
      <c r="AK19" s="35"/>
      <c r="AL19" s="35"/>
      <c r="AM19" s="35"/>
      <c r="AN19" s="3545"/>
      <c r="AP19" s="270">
        <f>DATE(AP8,11,11)</f>
        <v>43780</v>
      </c>
      <c r="AQ19" s="268" t="s">
        <v>982</v>
      </c>
      <c r="AR19" s="271"/>
      <c r="AS19" s="231"/>
      <c r="AT19" s="231"/>
      <c r="AU19" s="2006">
        <v>0</v>
      </c>
      <c r="AV19" s="2006">
        <v>0</v>
      </c>
      <c r="AW19" s="2006">
        <v>0</v>
      </c>
      <c r="AX19" s="2006">
        <v>0</v>
      </c>
      <c r="AY19" s="421"/>
    </row>
    <row r="20" spans="2:51" ht="9.9499999999999993" customHeight="1" thickBot="1">
      <c r="B20" s="4909"/>
      <c r="D20" s="104"/>
      <c r="E20" s="96"/>
      <c r="F20" s="96"/>
      <c r="G20" s="96"/>
      <c r="H20" s="49"/>
      <c r="I20" s="96"/>
      <c r="J20" s="96"/>
      <c r="K20" s="96"/>
      <c r="L20" s="52"/>
      <c r="M20" s="96"/>
      <c r="N20" s="96"/>
      <c r="O20" s="96"/>
      <c r="P20" s="45"/>
      <c r="Q20" s="96"/>
      <c r="R20" s="96"/>
      <c r="S20" s="96"/>
      <c r="T20" s="45"/>
      <c r="U20" s="96"/>
      <c r="V20" s="96"/>
      <c r="W20" s="96"/>
      <c r="X20" s="45"/>
      <c r="Y20" s="96"/>
      <c r="Z20" s="96"/>
      <c r="AA20" s="96"/>
      <c r="AB20" s="45"/>
      <c r="AC20" s="96"/>
      <c r="AD20" s="96"/>
      <c r="AE20" s="96"/>
      <c r="AF20" s="157"/>
      <c r="AG20" s="26"/>
      <c r="AH20" s="26"/>
      <c r="AI20" s="156"/>
      <c r="AJ20" s="157"/>
      <c r="AK20" s="35"/>
      <c r="AL20" s="35"/>
      <c r="AM20" s="35"/>
      <c r="AN20" s="157"/>
      <c r="AP20" s="272">
        <f>DATE(AP8,12,25)</f>
        <v>43824</v>
      </c>
      <c r="AQ20" s="268" t="s">
        <v>107</v>
      </c>
      <c r="AR20" s="271"/>
      <c r="AS20" s="232"/>
      <c r="AT20" s="232"/>
      <c r="AU20" s="2006">
        <v>0</v>
      </c>
      <c r="AV20" s="2006">
        <v>0</v>
      </c>
      <c r="AW20" s="2006">
        <v>0</v>
      </c>
      <c r="AX20" s="2006">
        <v>0</v>
      </c>
      <c r="AY20" s="421"/>
    </row>
    <row r="21" spans="2:51" ht="9.9499999999999993" customHeight="1" thickBot="1">
      <c r="B21" s="4909"/>
      <c r="D21" s="4914" t="s">
        <v>922</v>
      </c>
      <c r="E21" s="40"/>
      <c r="F21" s="40"/>
      <c r="G21" s="40"/>
      <c r="H21" s="4893" t="s">
        <v>31</v>
      </c>
      <c r="I21" s="40"/>
      <c r="J21" s="40"/>
      <c r="K21" s="40"/>
      <c r="L21" s="4166"/>
      <c r="M21" s="40"/>
      <c r="N21" s="40"/>
      <c r="O21" s="40"/>
      <c r="P21" s="4911" t="s">
        <v>38</v>
      </c>
      <c r="Q21" s="40"/>
      <c r="R21" s="40"/>
      <c r="S21" s="40"/>
      <c r="T21" s="4893" t="s">
        <v>31</v>
      </c>
      <c r="U21" s="40"/>
      <c r="V21" s="40"/>
      <c r="W21" s="40"/>
      <c r="X21" s="4166"/>
      <c r="Y21" s="40"/>
      <c r="Z21" s="40"/>
      <c r="AA21" s="40"/>
      <c r="AB21" s="4166"/>
      <c r="AC21" s="40"/>
      <c r="AD21" s="40"/>
      <c r="AE21" s="40"/>
      <c r="AF21" s="4914" t="s">
        <v>873</v>
      </c>
      <c r="AG21" s="26"/>
      <c r="AH21" s="26"/>
      <c r="AI21" s="44"/>
      <c r="AJ21" s="4914" t="s">
        <v>40</v>
      </c>
      <c r="AK21" s="35"/>
      <c r="AL21" s="35"/>
      <c r="AM21" s="35"/>
      <c r="AN21" s="3543" t="s">
        <v>896</v>
      </c>
      <c r="AP21" s="273">
        <f>AP8+1</f>
        <v>2020</v>
      </c>
      <c r="AQ21" s="274"/>
      <c r="AR21" s="271"/>
      <c r="AS21" s="232"/>
      <c r="AT21" s="232"/>
      <c r="AU21" s="2006">
        <v>0</v>
      </c>
      <c r="AV21" s="2006">
        <v>0</v>
      </c>
      <c r="AW21" s="2006">
        <v>0</v>
      </c>
      <c r="AX21" s="2006">
        <v>0</v>
      </c>
      <c r="AY21" s="421"/>
    </row>
    <row r="22" spans="2:51" ht="5.0999999999999996" customHeight="1">
      <c r="B22" s="4909"/>
      <c r="D22" s="3518"/>
      <c r="E22" s="90"/>
      <c r="F22" s="91"/>
      <c r="G22" s="90"/>
      <c r="H22" s="4894"/>
      <c r="I22" s="90"/>
      <c r="J22" s="91"/>
      <c r="K22" s="90"/>
      <c r="L22" s="3612"/>
      <c r="M22" s="90"/>
      <c r="N22" s="91"/>
      <c r="O22" s="90"/>
      <c r="P22" s="4912"/>
      <c r="Q22" s="90"/>
      <c r="R22" s="91"/>
      <c r="S22" s="90"/>
      <c r="T22" s="4894"/>
      <c r="U22" s="90"/>
      <c r="V22" s="91"/>
      <c r="W22" s="90"/>
      <c r="X22" s="3612"/>
      <c r="Y22" s="90"/>
      <c r="Z22" s="91"/>
      <c r="AA22" s="90"/>
      <c r="AB22" s="3612"/>
      <c r="AC22" s="90"/>
      <c r="AD22" s="91"/>
      <c r="AE22" s="90"/>
      <c r="AF22" s="3518"/>
      <c r="AG22" s="26"/>
      <c r="AH22" s="26"/>
      <c r="AI22" s="153"/>
      <c r="AJ22" s="3518"/>
      <c r="AK22" s="35"/>
      <c r="AL22" s="35"/>
      <c r="AM22" s="35"/>
      <c r="AN22" s="3544"/>
      <c r="AP22" s="267">
        <f>DATE(AP8+1,1,1)</f>
        <v>43831</v>
      </c>
      <c r="AQ22" s="268" t="s">
        <v>976</v>
      </c>
      <c r="AR22" s="271"/>
      <c r="AS22" s="232"/>
      <c r="AT22" s="232"/>
      <c r="AU22" s="2006">
        <v>0</v>
      </c>
      <c r="AV22" s="2006">
        <v>0</v>
      </c>
      <c r="AW22" s="2006">
        <v>0</v>
      </c>
      <c r="AX22" s="2006">
        <v>0</v>
      </c>
      <c r="AY22" s="421"/>
    </row>
    <row r="23" spans="2:51" ht="9.9499999999999993" customHeight="1">
      <c r="B23" s="4909"/>
      <c r="D23" s="3519"/>
      <c r="E23" s="40"/>
      <c r="F23" s="40"/>
      <c r="G23" s="40"/>
      <c r="H23" s="4895"/>
      <c r="I23" s="40"/>
      <c r="J23" s="40"/>
      <c r="K23" s="40"/>
      <c r="L23" s="3613"/>
      <c r="M23" s="40"/>
      <c r="N23" s="40"/>
      <c r="O23" s="40"/>
      <c r="P23" s="4913"/>
      <c r="Q23" s="40"/>
      <c r="R23" s="40"/>
      <c r="S23" s="40"/>
      <c r="T23" s="4895"/>
      <c r="U23" s="40"/>
      <c r="V23" s="40"/>
      <c r="W23" s="40"/>
      <c r="X23" s="3613"/>
      <c r="Y23" s="40"/>
      <c r="Z23" s="40"/>
      <c r="AA23" s="40"/>
      <c r="AB23" s="3613"/>
      <c r="AC23" s="40"/>
      <c r="AD23" s="40"/>
      <c r="AE23" s="40"/>
      <c r="AF23" s="3519"/>
      <c r="AG23" s="26"/>
      <c r="AH23" s="26"/>
      <c r="AI23" s="44"/>
      <c r="AJ23" s="3519"/>
      <c r="AK23" s="35"/>
      <c r="AL23" s="35"/>
      <c r="AM23" s="35"/>
      <c r="AN23" s="3545"/>
      <c r="AP23"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+1</f>
        <v>43934</v>
      </c>
      <c r="AQ23" s="268" t="s">
        <v>977</v>
      </c>
      <c r="AR23" s="271"/>
      <c r="AS23" s="232"/>
      <c r="AT23" s="232"/>
      <c r="AU23" s="2006">
        <v>0</v>
      </c>
      <c r="AV23" s="2006">
        <v>0</v>
      </c>
      <c r="AW23" s="2006">
        <v>0</v>
      </c>
      <c r="AX23" s="2006">
        <v>0</v>
      </c>
      <c r="AY23" s="421"/>
    </row>
    <row r="24" spans="2:51" ht="9.9499999999999993" customHeight="1">
      <c r="B24" s="4909"/>
      <c r="D24" s="104"/>
      <c r="E24" s="96"/>
      <c r="F24" s="96"/>
      <c r="G24" s="96"/>
      <c r="H24" s="49"/>
      <c r="I24" s="96"/>
      <c r="J24" s="96"/>
      <c r="K24" s="96"/>
      <c r="L24" s="52"/>
      <c r="M24" s="96"/>
      <c r="N24" s="96"/>
      <c r="O24" s="96"/>
      <c r="P24" s="45"/>
      <c r="Q24" s="96"/>
      <c r="R24" s="96"/>
      <c r="S24" s="96"/>
      <c r="T24" s="45"/>
      <c r="U24" s="96"/>
      <c r="V24" s="96"/>
      <c r="W24" s="96"/>
      <c r="X24" s="45"/>
      <c r="Y24" s="96"/>
      <c r="Z24" s="96"/>
      <c r="AA24" s="96"/>
      <c r="AB24" s="45"/>
      <c r="AC24" s="96"/>
      <c r="AD24" s="96"/>
      <c r="AE24" s="96"/>
      <c r="AF24" s="157"/>
      <c r="AG24" s="26"/>
      <c r="AH24" s="26"/>
      <c r="AI24" s="156"/>
      <c r="AJ24" s="157"/>
      <c r="AK24" s="35"/>
      <c r="AL24" s="35"/>
      <c r="AM24" s="35"/>
      <c r="AN24" s="157"/>
      <c r="AP24" s="270">
        <f>DATE(AP8+1,5,1)</f>
        <v>43952</v>
      </c>
      <c r="AQ24" s="268" t="s">
        <v>978</v>
      </c>
      <c r="AR24" s="271"/>
      <c r="AS24" s="232"/>
      <c r="AT24" s="232"/>
      <c r="AU24" s="2006">
        <v>0</v>
      </c>
      <c r="AV24" s="2006">
        <v>0</v>
      </c>
      <c r="AW24" s="2006">
        <v>0</v>
      </c>
      <c r="AX24" s="2006">
        <v>0</v>
      </c>
      <c r="AY24" s="421"/>
    </row>
    <row r="25" spans="2:51" ht="9.9499999999999993" customHeight="1">
      <c r="B25" s="4909"/>
      <c r="D25" s="4315" t="s">
        <v>682</v>
      </c>
      <c r="E25" s="40"/>
      <c r="F25" s="40"/>
      <c r="G25" s="40"/>
      <c r="H25" s="4902" t="s">
        <v>855</v>
      </c>
      <c r="I25" s="40"/>
      <c r="J25" s="40"/>
      <c r="K25" s="40"/>
      <c r="L25" s="4166"/>
      <c r="M25" s="40"/>
      <c r="N25" s="40"/>
      <c r="O25" s="40"/>
      <c r="P25" s="4918" t="s">
        <v>687</v>
      </c>
      <c r="Q25" s="40"/>
      <c r="R25" s="40"/>
      <c r="S25" s="40"/>
      <c r="T25" s="4315" t="s">
        <v>682</v>
      </c>
      <c r="U25" s="40"/>
      <c r="V25" s="40"/>
      <c r="W25" s="40"/>
      <c r="X25" s="4166"/>
      <c r="Y25" s="40"/>
      <c r="Z25" s="40"/>
      <c r="AA25" s="40"/>
      <c r="AB25" s="4166"/>
      <c r="AC25" s="40"/>
      <c r="AD25" s="40"/>
      <c r="AE25" s="40"/>
      <c r="AF25" s="4280" t="s">
        <v>43</v>
      </c>
      <c r="AG25" s="26"/>
      <c r="AH25" s="26"/>
      <c r="AI25" s="44"/>
      <c r="AJ25" s="4280" t="s">
        <v>898</v>
      </c>
      <c r="AK25" s="35"/>
      <c r="AL25" s="35"/>
      <c r="AM25" s="35"/>
      <c r="AN25" s="3543" t="s">
        <v>897</v>
      </c>
      <c r="AP25" s="270">
        <f>DATE(AP8+1,5,8)</f>
        <v>43959</v>
      </c>
      <c r="AQ25" s="268" t="s">
        <v>979</v>
      </c>
      <c r="AR25" s="271"/>
      <c r="AU25" s="2006">
        <v>0</v>
      </c>
      <c r="AV25" s="2006">
        <v>0</v>
      </c>
      <c r="AW25" s="2006">
        <v>0</v>
      </c>
      <c r="AX25" s="2006">
        <v>0</v>
      </c>
      <c r="AY25" s="421"/>
    </row>
    <row r="26" spans="2:51" ht="5.0999999999999996" customHeight="1">
      <c r="B26" s="4909"/>
      <c r="D26" s="3669"/>
      <c r="E26" s="90"/>
      <c r="F26" s="91"/>
      <c r="G26" s="90"/>
      <c r="H26" s="4903"/>
      <c r="I26" s="90"/>
      <c r="J26" s="91"/>
      <c r="K26" s="90"/>
      <c r="L26" s="3612"/>
      <c r="M26" s="90"/>
      <c r="N26" s="91"/>
      <c r="O26" s="90"/>
      <c r="P26" s="4919"/>
      <c r="Q26" s="90"/>
      <c r="R26" s="91"/>
      <c r="S26" s="90"/>
      <c r="T26" s="3669"/>
      <c r="U26" s="90"/>
      <c r="V26" s="91"/>
      <c r="W26" s="90"/>
      <c r="X26" s="3612"/>
      <c r="Y26" s="90"/>
      <c r="Z26" s="91"/>
      <c r="AA26" s="90"/>
      <c r="AB26" s="3612"/>
      <c r="AC26" s="90"/>
      <c r="AD26" s="91"/>
      <c r="AE26" s="90"/>
      <c r="AF26" s="3529"/>
      <c r="AG26" s="26"/>
      <c r="AH26" s="26"/>
      <c r="AI26" s="153"/>
      <c r="AJ26" s="3529"/>
      <c r="AK26" s="35"/>
      <c r="AL26" s="35"/>
      <c r="AM26" s="35"/>
      <c r="AN26" s="3544"/>
      <c r="AP26"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+39</f>
        <v>43972</v>
      </c>
      <c r="AQ26" s="268" t="s">
        <v>980</v>
      </c>
      <c r="AR26" s="271"/>
      <c r="AU26" s="2006">
        <v>0</v>
      </c>
      <c r="AV26" s="2006">
        <v>0</v>
      </c>
      <c r="AW26" s="2006">
        <v>0</v>
      </c>
      <c r="AX26" s="2006">
        <v>0</v>
      </c>
      <c r="AY26" s="421"/>
    </row>
    <row r="27" spans="2:51" ht="9.9499999999999993" customHeight="1">
      <c r="B27" s="4909"/>
      <c r="D27" s="3670"/>
      <c r="E27" s="40"/>
      <c r="F27" s="40"/>
      <c r="G27" s="40"/>
      <c r="H27" s="4904"/>
      <c r="I27" s="40"/>
      <c r="J27" s="40"/>
      <c r="K27" s="40"/>
      <c r="L27" s="3613"/>
      <c r="M27" s="40"/>
      <c r="N27" s="40"/>
      <c r="O27" s="40"/>
      <c r="P27" s="4920"/>
      <c r="Q27" s="40"/>
      <c r="R27" s="40"/>
      <c r="S27" s="40"/>
      <c r="T27" s="3670"/>
      <c r="U27" s="40"/>
      <c r="V27" s="40"/>
      <c r="W27" s="40"/>
      <c r="X27" s="3613"/>
      <c r="Y27" s="40"/>
      <c r="Z27" s="40"/>
      <c r="AA27" s="40"/>
      <c r="AB27" s="3613"/>
      <c r="AC27" s="40"/>
      <c r="AD27" s="40"/>
      <c r="AE27" s="40"/>
      <c r="AF27" s="3530"/>
      <c r="AG27" s="26"/>
      <c r="AH27" s="26"/>
      <c r="AI27" s="44"/>
      <c r="AJ27" s="3530"/>
      <c r="AK27" s="35"/>
      <c r="AL27" s="35"/>
      <c r="AM27" s="35"/>
      <c r="AN27" s="3545"/>
      <c r="AP27"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+50</f>
        <v>43983</v>
      </c>
      <c r="AQ27" s="268" t="s">
        <v>981</v>
      </c>
      <c r="AR27" s="271"/>
      <c r="AU27" s="2006">
        <v>0</v>
      </c>
      <c r="AV27" s="2006">
        <v>0</v>
      </c>
      <c r="AW27" s="2006">
        <v>0</v>
      </c>
      <c r="AX27" s="2006">
        <v>0</v>
      </c>
      <c r="AY27" s="421"/>
    </row>
    <row r="28" spans="2:51" ht="9.9499999999999993" customHeight="1">
      <c r="B28" s="4909"/>
      <c r="D28" s="104"/>
      <c r="E28" s="96"/>
      <c r="F28" s="96"/>
      <c r="G28" s="96"/>
      <c r="H28" s="49"/>
      <c r="I28" s="96"/>
      <c r="J28" s="96"/>
      <c r="K28" s="96"/>
      <c r="L28" s="52"/>
      <c r="M28" s="96"/>
      <c r="N28" s="96"/>
      <c r="O28" s="96"/>
      <c r="P28" s="45"/>
      <c r="Q28" s="96"/>
      <c r="R28" s="96"/>
      <c r="S28" s="96"/>
      <c r="T28" s="45"/>
      <c r="U28" s="96"/>
      <c r="V28" s="96"/>
      <c r="W28" s="96"/>
      <c r="X28" s="45"/>
      <c r="Y28" s="96"/>
      <c r="Z28" s="96"/>
      <c r="AA28" s="96"/>
      <c r="AB28" s="45"/>
      <c r="AC28" s="96"/>
      <c r="AD28" s="96"/>
      <c r="AE28" s="96"/>
      <c r="AF28" s="157"/>
      <c r="AG28" s="26"/>
      <c r="AH28" s="26"/>
      <c r="AI28" s="156"/>
      <c r="AJ28" s="157"/>
      <c r="AK28" s="35"/>
      <c r="AL28" s="35"/>
      <c r="AM28" s="35"/>
      <c r="AP28" s="270">
        <f>DATE(AP8+1,7,14)</f>
        <v>44026</v>
      </c>
      <c r="AQ28" s="268" t="s">
        <v>108</v>
      </c>
      <c r="AR28" s="271"/>
      <c r="AU28" s="2006">
        <v>0</v>
      </c>
      <c r="AV28" s="2006">
        <v>0</v>
      </c>
      <c r="AW28" s="2006">
        <v>0</v>
      </c>
      <c r="AX28" s="2006">
        <v>0</v>
      </c>
      <c r="AY28" s="421"/>
    </row>
    <row r="29" spans="2:51" ht="9.9499999999999993" customHeight="1">
      <c r="B29" s="4909"/>
      <c r="D29" s="4893" t="s">
        <v>934</v>
      </c>
      <c r="E29" s="40"/>
      <c r="F29" s="40"/>
      <c r="G29" s="40"/>
      <c r="H29" s="4281" t="s">
        <v>935</v>
      </c>
      <c r="I29" s="40"/>
      <c r="J29" s="40"/>
      <c r="K29" s="40"/>
      <c r="L29" s="4166"/>
      <c r="M29" s="40"/>
      <c r="N29" s="40"/>
      <c r="O29" s="40"/>
      <c r="P29" s="4166"/>
      <c r="Q29" s="40"/>
      <c r="R29" s="40"/>
      <c r="S29" s="40"/>
      <c r="T29" s="4281" t="s">
        <v>935</v>
      </c>
      <c r="U29" s="40"/>
      <c r="V29" s="40"/>
      <c r="W29" s="40"/>
      <c r="X29" s="4166"/>
      <c r="Y29" s="40"/>
      <c r="Z29" s="40"/>
      <c r="AA29" s="40"/>
      <c r="AB29" s="4166"/>
      <c r="AC29" s="40"/>
      <c r="AD29" s="40"/>
      <c r="AE29" s="40"/>
      <c r="AF29" s="4314" t="s">
        <v>48</v>
      </c>
      <c r="AG29" s="26"/>
      <c r="AH29" s="26"/>
      <c r="AI29" s="44"/>
      <c r="AJ29" s="4314" t="s">
        <v>899</v>
      </c>
      <c r="AK29" s="35"/>
      <c r="AL29" s="35"/>
      <c r="AM29" s="35"/>
      <c r="AN29" s="3617"/>
      <c r="AP29" s="270">
        <f>DATE(AP8+1,8,15)</f>
        <v>44058</v>
      </c>
      <c r="AQ29" s="268" t="s">
        <v>105</v>
      </c>
      <c r="AR29" s="271"/>
      <c r="AU29" s="2006">
        <v>0</v>
      </c>
      <c r="AV29" s="2006">
        <v>0</v>
      </c>
      <c r="AW29" s="2006">
        <v>0</v>
      </c>
      <c r="AX29" s="2006">
        <v>0</v>
      </c>
      <c r="AY29" s="421"/>
    </row>
    <row r="30" spans="2:51" ht="5.0999999999999996" customHeight="1">
      <c r="B30" s="4909"/>
      <c r="D30" s="4894"/>
      <c r="E30" s="90"/>
      <c r="F30" s="91"/>
      <c r="G30" s="90"/>
      <c r="H30" s="3624"/>
      <c r="I30" s="90"/>
      <c r="J30" s="91"/>
      <c r="K30" s="90"/>
      <c r="L30" s="3612"/>
      <c r="M30" s="90"/>
      <c r="N30" s="91"/>
      <c r="O30" s="90"/>
      <c r="P30" s="3612"/>
      <c r="Q30" s="90"/>
      <c r="R30" s="91"/>
      <c r="S30" s="90"/>
      <c r="T30" s="3624"/>
      <c r="U30" s="90"/>
      <c r="V30" s="91"/>
      <c r="W30" s="90"/>
      <c r="X30" s="3612"/>
      <c r="Y30" s="90"/>
      <c r="Z30" s="91"/>
      <c r="AA30" s="90"/>
      <c r="AB30" s="3612"/>
      <c r="AC30" s="90"/>
      <c r="AD30" s="91"/>
      <c r="AE30" s="90"/>
      <c r="AF30" s="3532"/>
      <c r="AG30" s="26"/>
      <c r="AH30" s="26"/>
      <c r="AI30" s="153"/>
      <c r="AJ30" s="3532"/>
      <c r="AK30" s="35"/>
      <c r="AL30" s="35"/>
      <c r="AM30" s="35"/>
      <c r="AN30" s="3618"/>
      <c r="AP30" s="270">
        <f>DATE(AP8+1,11,1)</f>
        <v>44136</v>
      </c>
      <c r="AQ30" s="268" t="s">
        <v>106</v>
      </c>
      <c r="AR30" s="271"/>
      <c r="AU30" s="2006">
        <v>0</v>
      </c>
      <c r="AV30" s="2006">
        <v>0</v>
      </c>
      <c r="AW30" s="2006">
        <v>0</v>
      </c>
      <c r="AX30" s="2006">
        <v>0</v>
      </c>
      <c r="AY30" s="421"/>
    </row>
    <row r="31" spans="2:51" ht="9.9499999999999993" customHeight="1">
      <c r="B31" s="4910"/>
      <c r="D31" s="4895"/>
      <c r="E31" s="40"/>
      <c r="F31" s="40"/>
      <c r="G31" s="40"/>
      <c r="H31" s="3625"/>
      <c r="I31" s="40"/>
      <c r="J31" s="40"/>
      <c r="K31" s="40"/>
      <c r="L31" s="3613"/>
      <c r="M31" s="40"/>
      <c r="N31" s="40"/>
      <c r="O31" s="40"/>
      <c r="P31" s="3613"/>
      <c r="Q31" s="40"/>
      <c r="R31" s="40"/>
      <c r="S31" s="40"/>
      <c r="T31" s="3625"/>
      <c r="U31" s="40"/>
      <c r="V31" s="40"/>
      <c r="W31" s="40"/>
      <c r="X31" s="3613"/>
      <c r="Y31" s="40"/>
      <c r="Z31" s="40"/>
      <c r="AA31" s="40"/>
      <c r="AB31" s="3613"/>
      <c r="AC31" s="40"/>
      <c r="AD31" s="40"/>
      <c r="AE31" s="40"/>
      <c r="AF31" s="3533"/>
      <c r="AG31" s="26"/>
      <c r="AH31" s="26"/>
      <c r="AI31" s="44"/>
      <c r="AJ31" s="3533"/>
      <c r="AK31" s="35"/>
      <c r="AL31" s="35"/>
      <c r="AM31" s="35"/>
      <c r="AN31" s="3619"/>
      <c r="AP31" s="270">
        <f>DATE(AP8+1,11,11)</f>
        <v>44146</v>
      </c>
      <c r="AQ31" s="268" t="s">
        <v>982</v>
      </c>
      <c r="AR31" s="271"/>
      <c r="AU31" s="2006">
        <v>0</v>
      </c>
      <c r="AV31" s="2006">
        <v>0</v>
      </c>
      <c r="AW31" s="2006">
        <v>0</v>
      </c>
      <c r="AX31" s="2006">
        <v>0</v>
      </c>
      <c r="AY31" s="421"/>
    </row>
    <row r="32" spans="2:51" ht="9.9499999999999993" customHeight="1" thickBot="1">
      <c r="B32" s="34"/>
      <c r="D32" s="49"/>
      <c r="E32" s="96"/>
      <c r="F32" s="96"/>
      <c r="G32" s="96"/>
      <c r="H32" s="104"/>
      <c r="I32" s="96"/>
      <c r="J32" s="96"/>
      <c r="K32" s="96"/>
      <c r="L32" s="52"/>
      <c r="M32" s="35"/>
      <c r="N32" s="40"/>
      <c r="O32" s="40"/>
      <c r="P32" s="45"/>
      <c r="Q32" s="96"/>
      <c r="R32" s="96"/>
      <c r="S32" s="96"/>
      <c r="T32" s="45"/>
      <c r="U32" s="96"/>
      <c r="V32" s="96"/>
      <c r="X32" s="45"/>
      <c r="Y32" s="96"/>
      <c r="Z32" s="96"/>
      <c r="AA32" s="96"/>
      <c r="AB32" s="45"/>
      <c r="AC32" s="96"/>
      <c r="AD32" s="96"/>
      <c r="AE32" s="96"/>
      <c r="AF32" s="45"/>
      <c r="AI32" s="96"/>
      <c r="AJ32" s="35"/>
      <c r="AK32" s="35"/>
      <c r="AL32" s="35"/>
      <c r="AM32" s="35"/>
      <c r="AP32" s="275">
        <f>DATE(AP8+1,12,25)</f>
        <v>44190</v>
      </c>
      <c r="AQ32" s="276" t="s">
        <v>107</v>
      </c>
      <c r="AR32" s="277"/>
      <c r="AU32" s="2006">
        <v>0</v>
      </c>
      <c r="AV32" s="2006">
        <v>0</v>
      </c>
      <c r="AW32" s="2006">
        <v>0</v>
      </c>
      <c r="AX32" s="2006">
        <v>0</v>
      </c>
      <c r="AY32" s="421"/>
    </row>
    <row r="33" spans="2:51" ht="9.9499999999999993" customHeight="1">
      <c r="B33" s="4213">
        <f>(INT(MOD(INT((D33-2)/7)+0.6,52+5/28))+1)</f>
        <v>17</v>
      </c>
      <c r="D33" s="4915">
        <f>AB9+1</f>
        <v>43577</v>
      </c>
      <c r="E33" s="40"/>
      <c r="F33" s="40"/>
      <c r="G33" s="40"/>
      <c r="H33" s="4915">
        <f>D33+1</f>
        <v>43578</v>
      </c>
      <c r="I33" s="40"/>
      <c r="J33" s="40"/>
      <c r="K33" s="40"/>
      <c r="L33" s="4915">
        <f>H33+1</f>
        <v>43579</v>
      </c>
      <c r="M33" s="40"/>
      <c r="N33" s="40"/>
      <c r="O33" s="40"/>
      <c r="P33" s="4915">
        <f>L33+1</f>
        <v>43580</v>
      </c>
      <c r="Q33" s="40"/>
      <c r="R33" s="40"/>
      <c r="S33" s="40"/>
      <c r="T33" s="4915">
        <f>P33+1</f>
        <v>43581</v>
      </c>
      <c r="U33" s="40"/>
      <c r="V33" s="40"/>
      <c r="W33" s="40"/>
      <c r="X33" s="4915">
        <f>T33+1</f>
        <v>43582</v>
      </c>
      <c r="Y33" s="40"/>
      <c r="Z33" s="40"/>
      <c r="AA33" s="40"/>
      <c r="AB33" s="4915">
        <f>X33+1</f>
        <v>43583</v>
      </c>
      <c r="AC33" s="40"/>
      <c r="AD33" s="40"/>
      <c r="AE33" s="40"/>
      <c r="AF33" s="3534" t="s">
        <v>691</v>
      </c>
      <c r="AG33" s="26"/>
      <c r="AH33" s="26"/>
      <c r="AI33" s="44"/>
      <c r="AJ33" s="3534" t="s">
        <v>901</v>
      </c>
      <c r="AK33" s="35"/>
      <c r="AL33" s="35"/>
      <c r="AM33" s="35"/>
      <c r="AN33" s="3617"/>
      <c r="AP33" s="227"/>
      <c r="AQ33" s="227"/>
      <c r="AR33" s="227"/>
      <c r="AU33" s="2006">
        <v>0</v>
      </c>
      <c r="AV33" s="2006">
        <v>0</v>
      </c>
      <c r="AW33" s="2006">
        <v>0</v>
      </c>
      <c r="AX33" s="2006">
        <v>0</v>
      </c>
      <c r="AY33" s="421"/>
    </row>
    <row r="34" spans="2:51" ht="5.0999999999999996" customHeight="1">
      <c r="B34" s="4214"/>
      <c r="D34" s="4916"/>
      <c r="E34" s="90"/>
      <c r="F34" s="91"/>
      <c r="G34" s="90"/>
      <c r="H34" s="4916"/>
      <c r="I34" s="90"/>
      <c r="J34" s="91"/>
      <c r="K34" s="90"/>
      <c r="L34" s="4916"/>
      <c r="M34" s="90"/>
      <c r="N34" s="91"/>
      <c r="O34" s="90"/>
      <c r="P34" s="4916"/>
      <c r="Q34" s="90"/>
      <c r="R34" s="91"/>
      <c r="S34" s="90"/>
      <c r="T34" s="4916"/>
      <c r="U34" s="90"/>
      <c r="V34" s="91"/>
      <c r="W34" s="90"/>
      <c r="X34" s="4916"/>
      <c r="Y34" s="90"/>
      <c r="Z34" s="91"/>
      <c r="AA34" s="90"/>
      <c r="AB34" s="4916"/>
      <c r="AC34" s="90"/>
      <c r="AD34" s="91"/>
      <c r="AE34" s="90"/>
      <c r="AF34" s="3535"/>
      <c r="AG34" s="26"/>
      <c r="AH34" s="26"/>
      <c r="AI34" s="153"/>
      <c r="AJ34" s="3535"/>
      <c r="AK34" s="35"/>
      <c r="AL34" s="35"/>
      <c r="AM34" s="35"/>
      <c r="AN34" s="3618"/>
      <c r="AP34" s="227"/>
      <c r="AQ34" s="227"/>
      <c r="AR34" s="227"/>
      <c r="AU34" s="2006">
        <v>0</v>
      </c>
      <c r="AV34" s="2006">
        <v>0</v>
      </c>
      <c r="AW34" s="2006">
        <v>0</v>
      </c>
      <c r="AX34" s="2006">
        <v>0</v>
      </c>
      <c r="AY34" s="421"/>
    </row>
    <row r="35" spans="2:51" ht="9.9499999999999993" customHeight="1">
      <c r="B35" s="4215"/>
      <c r="D35" s="4917"/>
      <c r="E35" s="40"/>
      <c r="F35" s="40"/>
      <c r="G35" s="40"/>
      <c r="H35" s="4917"/>
      <c r="I35" s="40"/>
      <c r="J35" s="40"/>
      <c r="K35" s="40"/>
      <c r="L35" s="4917"/>
      <c r="M35" s="40"/>
      <c r="N35" s="40"/>
      <c r="O35" s="40"/>
      <c r="P35" s="4917"/>
      <c r="Q35" s="40"/>
      <c r="R35" s="40"/>
      <c r="S35" s="40"/>
      <c r="T35" s="4917"/>
      <c r="U35" s="40"/>
      <c r="V35" s="40"/>
      <c r="W35" s="40"/>
      <c r="X35" s="4917"/>
      <c r="Y35" s="40"/>
      <c r="Z35" s="40"/>
      <c r="AA35" s="40"/>
      <c r="AB35" s="4917"/>
      <c r="AC35" s="40"/>
      <c r="AD35" s="40"/>
      <c r="AE35" s="40"/>
      <c r="AF35" s="3536"/>
      <c r="AG35" s="26"/>
      <c r="AH35" s="26"/>
      <c r="AI35" s="44"/>
      <c r="AJ35" s="3536"/>
      <c r="AK35" s="35"/>
      <c r="AL35" s="35"/>
      <c r="AM35" s="35"/>
      <c r="AN35" s="3619"/>
      <c r="AP35" s="227"/>
      <c r="AQ35" s="227"/>
      <c r="AR35" s="227"/>
      <c r="AU35" s="2006">
        <v>0</v>
      </c>
      <c r="AV35" s="2006">
        <v>0</v>
      </c>
      <c r="AW35" s="2006">
        <v>0</v>
      </c>
      <c r="AX35" s="2006">
        <v>0</v>
      </c>
      <c r="AY35" s="421"/>
    </row>
    <row r="36" spans="2:51" ht="9.9499999999999993" customHeight="1">
      <c r="B36" s="34"/>
      <c r="D36" s="49"/>
      <c r="E36" s="96"/>
      <c r="F36" s="96"/>
      <c r="G36" s="96"/>
      <c r="H36" s="104"/>
      <c r="I36" s="96"/>
      <c r="J36" s="96"/>
      <c r="K36" s="96"/>
      <c r="L36" s="52"/>
      <c r="M36" s="35"/>
      <c r="N36" s="40"/>
      <c r="O36" s="40"/>
      <c r="P36" s="45"/>
      <c r="Q36" s="96"/>
      <c r="R36" s="96"/>
      <c r="S36" s="96"/>
      <c r="T36" s="45"/>
      <c r="U36" s="96"/>
      <c r="V36" s="96"/>
      <c r="X36" s="45"/>
      <c r="Y36" s="96"/>
      <c r="Z36" s="96"/>
      <c r="AA36" s="96"/>
      <c r="AB36" s="45"/>
      <c r="AC36" s="96"/>
      <c r="AD36" s="96"/>
      <c r="AE36" s="96"/>
      <c r="AF36" s="45"/>
      <c r="AI36" s="96"/>
      <c r="AJ36" s="35"/>
      <c r="AK36" s="35"/>
      <c r="AL36" s="35"/>
      <c r="AM36" s="35"/>
      <c r="AP36" s="227"/>
      <c r="AQ36" s="227"/>
      <c r="AR36" s="227"/>
      <c r="AU36" s="2006">
        <v>0</v>
      </c>
      <c r="AV36" s="2006">
        <v>0</v>
      </c>
      <c r="AW36" s="2006">
        <v>0</v>
      </c>
      <c r="AX36" s="2006">
        <v>0</v>
      </c>
      <c r="AY36" s="421"/>
    </row>
    <row r="37" spans="2:51" ht="9.9499999999999993" customHeight="1">
      <c r="B37" s="4908" t="s">
        <v>938</v>
      </c>
      <c r="D37" s="4281" t="s">
        <v>28</v>
      </c>
      <c r="E37" s="40"/>
      <c r="F37" s="40"/>
      <c r="G37" s="40"/>
      <c r="H37" s="4281" t="s">
        <v>28</v>
      </c>
      <c r="I37" s="40"/>
      <c r="J37" s="40"/>
      <c r="K37" s="40"/>
      <c r="L37" s="4166"/>
      <c r="M37" s="40"/>
      <c r="N37" s="40"/>
      <c r="O37" s="40"/>
      <c r="P37" s="4893" t="s">
        <v>31</v>
      </c>
      <c r="Q37" s="40"/>
      <c r="R37" s="40"/>
      <c r="S37" s="40"/>
      <c r="T37" s="4911" t="s">
        <v>38</v>
      </c>
      <c r="U37" s="40"/>
      <c r="V37" s="40"/>
      <c r="W37" s="40"/>
      <c r="X37" s="4166"/>
      <c r="Y37" s="40"/>
      <c r="Z37" s="40"/>
      <c r="AA37" s="40"/>
      <c r="AB37" s="4166"/>
      <c r="AC37" s="40"/>
      <c r="AD37" s="40"/>
      <c r="AE37" s="40"/>
      <c r="AF37" s="3537" t="s">
        <v>687</v>
      </c>
      <c r="AG37" s="26"/>
      <c r="AH37" s="26"/>
      <c r="AI37" s="44"/>
      <c r="AJ37" s="3537" t="s">
        <v>903</v>
      </c>
      <c r="AK37" s="35"/>
      <c r="AL37" s="35"/>
      <c r="AM37" s="35"/>
      <c r="AN37" s="3617"/>
      <c r="AP37" s="227"/>
      <c r="AQ37" s="227"/>
      <c r="AR37" s="227"/>
      <c r="AU37" s="2006">
        <v>0</v>
      </c>
      <c r="AV37" s="2006">
        <v>0</v>
      </c>
      <c r="AW37" s="2006">
        <v>0</v>
      </c>
      <c r="AX37" s="2006">
        <v>0</v>
      </c>
      <c r="AY37" s="421"/>
    </row>
    <row r="38" spans="2:51" ht="5.0999999999999996" customHeight="1">
      <c r="B38" s="4909"/>
      <c r="D38" s="3624"/>
      <c r="E38" s="90"/>
      <c r="F38" s="91"/>
      <c r="G38" s="90"/>
      <c r="H38" s="3624"/>
      <c r="I38" s="90"/>
      <c r="J38" s="91"/>
      <c r="K38" s="90"/>
      <c r="L38" s="3612"/>
      <c r="M38" s="90"/>
      <c r="N38" s="91"/>
      <c r="O38" s="90"/>
      <c r="P38" s="4894"/>
      <c r="Q38" s="90"/>
      <c r="R38" s="91"/>
      <c r="S38" s="90"/>
      <c r="T38" s="4912"/>
      <c r="U38" s="90"/>
      <c r="V38" s="91"/>
      <c r="W38" s="90"/>
      <c r="X38" s="3612"/>
      <c r="Y38" s="90"/>
      <c r="Z38" s="91"/>
      <c r="AA38" s="90"/>
      <c r="AB38" s="3612"/>
      <c r="AC38" s="90"/>
      <c r="AD38" s="91"/>
      <c r="AE38" s="90"/>
      <c r="AF38" s="3538"/>
      <c r="AG38" s="26"/>
      <c r="AH38" s="26"/>
      <c r="AI38" s="153"/>
      <c r="AJ38" s="3538"/>
      <c r="AK38" s="35"/>
      <c r="AL38" s="35"/>
      <c r="AM38" s="35"/>
      <c r="AN38" s="3618"/>
      <c r="AP38" s="227"/>
      <c r="AQ38" s="227"/>
      <c r="AR38" s="227"/>
      <c r="AU38" s="2006">
        <v>0</v>
      </c>
      <c r="AV38" s="2006">
        <v>0</v>
      </c>
      <c r="AW38" s="2006">
        <v>0</v>
      </c>
      <c r="AX38" s="2006">
        <v>0</v>
      </c>
      <c r="AY38" s="421"/>
    </row>
    <row r="39" spans="2:51" ht="9.9499999999999993" customHeight="1">
      <c r="B39" s="4909"/>
      <c r="D39" s="3625"/>
      <c r="E39" s="40"/>
      <c r="F39" s="40"/>
      <c r="G39" s="40"/>
      <c r="H39" s="3625"/>
      <c r="I39" s="40"/>
      <c r="J39" s="40"/>
      <c r="K39" s="40"/>
      <c r="L39" s="3613"/>
      <c r="M39" s="40"/>
      <c r="N39" s="40"/>
      <c r="O39" s="40"/>
      <c r="P39" s="4895"/>
      <c r="Q39" s="40"/>
      <c r="R39" s="40"/>
      <c r="S39" s="40"/>
      <c r="T39" s="4913"/>
      <c r="U39" s="40"/>
      <c r="V39" s="40"/>
      <c r="W39" s="40"/>
      <c r="X39" s="3613"/>
      <c r="Y39" s="40"/>
      <c r="Z39" s="40"/>
      <c r="AA39" s="40"/>
      <c r="AB39" s="3613"/>
      <c r="AC39" s="40"/>
      <c r="AD39" s="40"/>
      <c r="AE39" s="40"/>
      <c r="AF39" s="3539"/>
      <c r="AG39" s="26"/>
      <c r="AH39" s="26"/>
      <c r="AI39" s="44"/>
      <c r="AJ39" s="3539"/>
      <c r="AK39" s="35"/>
      <c r="AL39" s="35"/>
      <c r="AM39" s="35"/>
      <c r="AN39" s="3619"/>
      <c r="AP39" s="227"/>
      <c r="AQ39" s="227"/>
      <c r="AR39" s="227"/>
      <c r="AU39" s="2006">
        <v>0</v>
      </c>
      <c r="AV39" s="2006">
        <v>0</v>
      </c>
      <c r="AW39" s="2006">
        <v>0</v>
      </c>
      <c r="AX39" s="2006">
        <v>0</v>
      </c>
      <c r="AY39" s="421"/>
    </row>
    <row r="40" spans="2:51" ht="9.9499999999999993" customHeight="1">
      <c r="B40" s="4909"/>
      <c r="D40" s="104"/>
      <c r="E40" s="96"/>
      <c r="F40" s="96"/>
      <c r="G40" s="96"/>
      <c r="H40" s="49"/>
      <c r="I40" s="96"/>
      <c r="J40" s="96"/>
      <c r="K40" s="96"/>
      <c r="L40" s="52"/>
      <c r="M40" s="96"/>
      <c r="N40" s="96"/>
      <c r="O40" s="96"/>
      <c r="P40" s="45"/>
      <c r="Q40" s="96"/>
      <c r="R40" s="96"/>
      <c r="S40" s="96"/>
      <c r="T40" s="45"/>
      <c r="U40" s="96"/>
      <c r="V40" s="96"/>
      <c r="W40" s="96"/>
      <c r="X40" s="45"/>
      <c r="Y40" s="96"/>
      <c r="Z40" s="96"/>
      <c r="AA40" s="96"/>
      <c r="AB40" s="45"/>
      <c r="AC40" s="96"/>
      <c r="AD40" s="96"/>
      <c r="AE40" s="96"/>
      <c r="AF40" s="157"/>
      <c r="AG40" s="26"/>
      <c r="AH40" s="26"/>
      <c r="AI40" s="156"/>
      <c r="AJ40" s="157"/>
      <c r="AK40" s="35"/>
      <c r="AL40" s="35"/>
      <c r="AM40" s="35"/>
      <c r="AN40" s="157"/>
      <c r="AU40" s="2006">
        <v>0</v>
      </c>
      <c r="AV40" s="2006">
        <v>0</v>
      </c>
      <c r="AW40" s="2006">
        <v>0</v>
      </c>
      <c r="AX40" s="2006">
        <v>0</v>
      </c>
      <c r="AY40" s="421"/>
    </row>
    <row r="41" spans="2:51" ht="9.9499999999999993" customHeight="1">
      <c r="B41" s="4909"/>
      <c r="D41" s="4303" t="s">
        <v>940</v>
      </c>
      <c r="E41" s="40"/>
      <c r="F41" s="40"/>
      <c r="G41" s="40"/>
      <c r="H41" s="4280" t="s">
        <v>941</v>
      </c>
      <c r="I41" s="40"/>
      <c r="J41" s="40"/>
      <c r="K41" s="40"/>
      <c r="L41" s="4166"/>
      <c r="M41" s="40"/>
      <c r="N41" s="40"/>
      <c r="O41" s="40"/>
      <c r="P41" s="4905" t="s">
        <v>932</v>
      </c>
      <c r="Q41" s="40"/>
      <c r="R41" s="40"/>
      <c r="S41" s="40"/>
      <c r="T41" s="4905" t="s">
        <v>60</v>
      </c>
      <c r="U41" s="40"/>
      <c r="V41" s="40"/>
      <c r="W41" s="40"/>
      <c r="X41" s="4166"/>
      <c r="Y41" s="40"/>
      <c r="Z41" s="40"/>
      <c r="AA41" s="40"/>
      <c r="AB41" s="4166"/>
      <c r="AC41" s="40"/>
      <c r="AD41" s="40"/>
      <c r="AE41" s="40"/>
      <c r="AF41" s="4940" t="s">
        <v>682</v>
      </c>
      <c r="AG41" s="26"/>
      <c r="AH41" s="26"/>
      <c r="AI41" s="44"/>
      <c r="AJ41" s="3540" t="s">
        <v>906</v>
      </c>
      <c r="AK41" s="35"/>
      <c r="AL41" s="35"/>
      <c r="AM41" s="35"/>
      <c r="AN41" s="3617"/>
      <c r="AU41" s="2006">
        <v>0</v>
      </c>
      <c r="AV41" s="2006">
        <v>0</v>
      </c>
      <c r="AW41" s="2006">
        <v>0</v>
      </c>
      <c r="AX41" s="2006">
        <v>0</v>
      </c>
      <c r="AY41" s="421"/>
    </row>
    <row r="42" spans="2:51" ht="5.0999999999999996" customHeight="1">
      <c r="B42" s="4909"/>
      <c r="D42" s="3630"/>
      <c r="E42" s="90"/>
      <c r="F42" s="91"/>
      <c r="G42" s="90"/>
      <c r="H42" s="3529"/>
      <c r="I42" s="90"/>
      <c r="J42" s="91"/>
      <c r="K42" s="90"/>
      <c r="L42" s="3612"/>
      <c r="M42" s="90"/>
      <c r="N42" s="91"/>
      <c r="O42" s="90"/>
      <c r="P42" s="4906"/>
      <c r="Q42" s="90"/>
      <c r="R42" s="91"/>
      <c r="S42" s="90"/>
      <c r="T42" s="4906"/>
      <c r="U42" s="90"/>
      <c r="V42" s="91"/>
      <c r="W42" s="90"/>
      <c r="X42" s="3612"/>
      <c r="Y42" s="90"/>
      <c r="Z42" s="91"/>
      <c r="AA42" s="90"/>
      <c r="AB42" s="3612"/>
      <c r="AC42" s="90"/>
      <c r="AD42" s="91"/>
      <c r="AE42" s="90"/>
      <c r="AF42" s="4941"/>
      <c r="AG42" s="26"/>
      <c r="AH42" s="26"/>
      <c r="AI42" s="153"/>
      <c r="AJ42" s="3541"/>
      <c r="AK42" s="35"/>
      <c r="AL42" s="35"/>
      <c r="AM42" s="35"/>
      <c r="AN42" s="3618"/>
      <c r="AU42" s="2006">
        <v>0</v>
      </c>
      <c r="AV42" s="2006">
        <v>0</v>
      </c>
      <c r="AW42" s="2006">
        <v>0</v>
      </c>
      <c r="AX42" s="2006">
        <v>0</v>
      </c>
      <c r="AY42" s="421"/>
    </row>
    <row r="43" spans="2:51" ht="9.9499999999999993" customHeight="1">
      <c r="B43" s="4909"/>
      <c r="D43" s="3631"/>
      <c r="E43" s="40"/>
      <c r="F43" s="40"/>
      <c r="G43" s="40"/>
      <c r="H43" s="3530"/>
      <c r="I43" s="40"/>
      <c r="J43" s="40"/>
      <c r="K43" s="40"/>
      <c r="L43" s="3613"/>
      <c r="M43" s="40"/>
      <c r="N43" s="40"/>
      <c r="O43" s="40"/>
      <c r="P43" s="4907"/>
      <c r="Q43" s="40"/>
      <c r="R43" s="40"/>
      <c r="S43" s="40"/>
      <c r="T43" s="4907"/>
      <c r="U43" s="40"/>
      <c r="V43" s="40"/>
      <c r="W43" s="40"/>
      <c r="X43" s="3613"/>
      <c r="Y43" s="40"/>
      <c r="Z43" s="40"/>
      <c r="AA43" s="40"/>
      <c r="AB43" s="3613"/>
      <c r="AC43" s="40"/>
      <c r="AD43" s="40"/>
      <c r="AE43" s="40"/>
      <c r="AF43" s="4942"/>
      <c r="AG43" s="26"/>
      <c r="AH43" s="26"/>
      <c r="AI43" s="44"/>
      <c r="AJ43" s="3542"/>
      <c r="AK43" s="35"/>
      <c r="AL43" s="35"/>
      <c r="AM43" s="35"/>
      <c r="AN43" s="3619"/>
      <c r="AU43" s="2006">
        <v>0</v>
      </c>
      <c r="AV43" s="2006">
        <v>0</v>
      </c>
      <c r="AW43" s="2006">
        <v>0</v>
      </c>
      <c r="AX43" s="2006">
        <v>0</v>
      </c>
      <c r="AY43" s="421"/>
    </row>
    <row r="44" spans="2:51" ht="9.9499999999999993" customHeight="1">
      <c r="B44" s="4909"/>
      <c r="D44" s="104"/>
      <c r="E44" s="96"/>
      <c r="F44" s="96"/>
      <c r="G44" s="96"/>
      <c r="H44" s="49"/>
      <c r="I44" s="96"/>
      <c r="J44" s="96"/>
      <c r="K44" s="96"/>
      <c r="L44" s="52"/>
      <c r="M44" s="96"/>
      <c r="N44" s="96"/>
      <c r="O44" s="96"/>
      <c r="P44" s="45"/>
      <c r="Q44" s="96"/>
      <c r="R44" s="96"/>
      <c r="S44" s="96"/>
      <c r="T44" s="45"/>
      <c r="U44" s="96"/>
      <c r="V44" s="96"/>
      <c r="W44" s="96"/>
      <c r="X44" s="45"/>
      <c r="Y44" s="96"/>
      <c r="Z44" s="96"/>
      <c r="AA44" s="96"/>
      <c r="AB44" s="45"/>
      <c r="AC44" s="96"/>
      <c r="AD44" s="96"/>
      <c r="AE44" s="96"/>
      <c r="AF44" s="157"/>
      <c r="AG44" s="26"/>
      <c r="AH44" s="26"/>
      <c r="AI44" s="156"/>
      <c r="AJ44" s="157"/>
      <c r="AK44" s="35"/>
      <c r="AL44" s="35"/>
      <c r="AM44" s="35"/>
      <c r="AN44" s="157"/>
      <c r="AU44" s="2006">
        <v>0</v>
      </c>
      <c r="AV44" s="2006">
        <v>0</v>
      </c>
      <c r="AW44" s="2006">
        <v>0</v>
      </c>
      <c r="AX44" s="2006">
        <v>0</v>
      </c>
      <c r="AY44" s="421"/>
    </row>
    <row r="45" spans="2:51" ht="9.9499999999999993" customHeight="1">
      <c r="B45" s="4909"/>
      <c r="D45" s="4914" t="s">
        <v>944</v>
      </c>
      <c r="E45" s="40"/>
      <c r="F45" s="40"/>
      <c r="G45" s="40"/>
      <c r="H45" s="4893" t="s">
        <v>945</v>
      </c>
      <c r="I45" s="40"/>
      <c r="J45" s="40"/>
      <c r="K45" s="40"/>
      <c r="L45" s="4166"/>
      <c r="M45" s="40"/>
      <c r="N45" s="40"/>
      <c r="O45" s="40"/>
      <c r="P45" s="4914" t="s">
        <v>946</v>
      </c>
      <c r="Q45" s="40"/>
      <c r="R45" s="40"/>
      <c r="S45" s="40"/>
      <c r="T45" s="4893" t="s">
        <v>947</v>
      </c>
      <c r="U45" s="40"/>
      <c r="V45" s="40"/>
      <c r="W45" s="40"/>
      <c r="X45" s="4166"/>
      <c r="Y45" s="40"/>
      <c r="Z45" s="40"/>
      <c r="AA45" s="40"/>
      <c r="AB45" s="4166"/>
      <c r="AC45" s="40"/>
      <c r="AD45" s="40"/>
      <c r="AE45" s="40"/>
      <c r="AF45" s="239"/>
      <c r="AG45" s="240"/>
      <c r="AH45" s="240"/>
      <c r="AI45" s="241"/>
      <c r="AJ45" s="239"/>
      <c r="AK45" s="242"/>
      <c r="AL45" s="242"/>
      <c r="AM45" s="242"/>
      <c r="AN45" s="239"/>
      <c r="AU45" s="2006">
        <v>0</v>
      </c>
      <c r="AV45" s="2006">
        <v>0</v>
      </c>
      <c r="AW45" s="2006">
        <v>0</v>
      </c>
      <c r="AX45" s="2006">
        <v>0</v>
      </c>
      <c r="AY45" s="421"/>
    </row>
    <row r="46" spans="2:51" ht="5.0999999999999996" customHeight="1">
      <c r="B46" s="4909"/>
      <c r="D46" s="3518"/>
      <c r="E46" s="90"/>
      <c r="F46" s="91"/>
      <c r="G46" s="90"/>
      <c r="H46" s="4894"/>
      <c r="I46" s="90"/>
      <c r="J46" s="91"/>
      <c r="K46" s="90"/>
      <c r="L46" s="3612"/>
      <c r="M46" s="90"/>
      <c r="N46" s="91"/>
      <c r="O46" s="90"/>
      <c r="P46" s="3518"/>
      <c r="Q46" s="90"/>
      <c r="R46" s="91"/>
      <c r="S46" s="90"/>
      <c r="T46" s="4894"/>
      <c r="U46" s="90"/>
      <c r="V46" s="91"/>
      <c r="W46" s="90"/>
      <c r="X46" s="3612"/>
      <c r="Y46" s="90"/>
      <c r="Z46" s="91"/>
      <c r="AA46" s="90"/>
      <c r="AB46" s="3612"/>
      <c r="AC46" s="90"/>
      <c r="AD46" s="91"/>
      <c r="AE46" s="90"/>
      <c r="AF46" s="239"/>
      <c r="AG46" s="240"/>
      <c r="AH46" s="240"/>
      <c r="AI46" s="245"/>
      <c r="AJ46" s="239"/>
      <c r="AK46" s="242"/>
      <c r="AL46" s="242"/>
      <c r="AM46" s="242"/>
      <c r="AN46" s="239"/>
      <c r="AU46" s="2006">
        <v>0</v>
      </c>
      <c r="AV46" s="2006">
        <v>0</v>
      </c>
      <c r="AW46" s="2006">
        <v>0</v>
      </c>
      <c r="AX46" s="2006">
        <v>0</v>
      </c>
      <c r="AY46" s="421"/>
    </row>
    <row r="47" spans="2:51" ht="9.9499999999999993" customHeight="1" thickBot="1">
      <c r="B47" s="4909"/>
      <c r="D47" s="3519"/>
      <c r="E47" s="40"/>
      <c r="F47" s="40"/>
      <c r="G47" s="40"/>
      <c r="H47" s="4895"/>
      <c r="I47" s="40"/>
      <c r="J47" s="40"/>
      <c r="K47" s="40"/>
      <c r="L47" s="3613"/>
      <c r="M47" s="40"/>
      <c r="N47" s="40"/>
      <c r="O47" s="40"/>
      <c r="P47" s="3519"/>
      <c r="Q47" s="40"/>
      <c r="R47" s="40"/>
      <c r="S47" s="40"/>
      <c r="T47" s="4895"/>
      <c r="U47" s="40"/>
      <c r="V47" s="40"/>
      <c r="W47" s="40"/>
      <c r="X47" s="3613"/>
      <c r="Y47" s="40"/>
      <c r="Z47" s="40"/>
      <c r="AA47" s="40"/>
      <c r="AB47" s="3613"/>
      <c r="AC47" s="40"/>
      <c r="AD47" s="40"/>
      <c r="AE47" s="40"/>
      <c r="AF47" s="239"/>
      <c r="AG47" s="240"/>
      <c r="AH47" s="240"/>
      <c r="AI47" s="241"/>
      <c r="AU47" s="2006">
        <v>0</v>
      </c>
      <c r="AV47" s="2006">
        <v>0</v>
      </c>
      <c r="AW47" s="2006">
        <v>0</v>
      </c>
      <c r="AX47" s="2006">
        <v>0</v>
      </c>
      <c r="AY47" s="421"/>
    </row>
    <row r="48" spans="2:51" ht="9.9499999999999993" customHeight="1">
      <c r="B48" s="4909"/>
      <c r="D48" s="104"/>
      <c r="E48" s="96"/>
      <c r="F48" s="96"/>
      <c r="G48" s="96"/>
      <c r="H48" s="49"/>
      <c r="I48" s="96"/>
      <c r="J48" s="96"/>
      <c r="K48" s="96"/>
      <c r="L48" s="52"/>
      <c r="M48" s="96"/>
      <c r="N48" s="96"/>
      <c r="O48" s="96"/>
      <c r="P48" s="45"/>
      <c r="Q48" s="96"/>
      <c r="R48" s="96"/>
      <c r="S48" s="96"/>
      <c r="T48" s="45"/>
      <c r="U48" s="96"/>
      <c r="V48" s="96"/>
      <c r="W48" s="96"/>
      <c r="X48" s="45"/>
      <c r="Y48" s="96"/>
      <c r="Z48" s="96"/>
      <c r="AA48" s="96"/>
      <c r="AB48" s="45"/>
      <c r="AC48" s="96"/>
      <c r="AD48" s="96"/>
      <c r="AE48" s="96"/>
      <c r="AF48" s="246"/>
      <c r="AG48" s="240"/>
      <c r="AH48" s="240"/>
      <c r="AI48" s="247"/>
      <c r="AJ48" s="4935" t="s">
        <v>987</v>
      </c>
      <c r="AK48" s="4936"/>
      <c r="AL48" s="4936"/>
      <c r="AM48" s="4936"/>
      <c r="AN48" s="4936"/>
      <c r="AO48" s="4936"/>
      <c r="AP48" s="4936"/>
      <c r="AQ48" s="4936"/>
      <c r="AR48" s="4936"/>
      <c r="AS48" s="4936"/>
      <c r="AT48" s="4936"/>
      <c r="AU48" s="4936"/>
      <c r="AV48" s="292"/>
      <c r="AW48" s="293"/>
      <c r="AY48" s="421"/>
    </row>
    <row r="49" spans="2:51" ht="9.9499999999999993" customHeight="1">
      <c r="B49" s="4909"/>
      <c r="D49" s="4902" t="s">
        <v>855</v>
      </c>
      <c r="E49" s="40"/>
      <c r="F49" s="40"/>
      <c r="G49" s="40"/>
      <c r="H49" s="4315" t="s">
        <v>682</v>
      </c>
      <c r="I49" s="40"/>
      <c r="J49" s="40"/>
      <c r="K49" s="40"/>
      <c r="L49" s="4166"/>
      <c r="M49" s="40"/>
      <c r="N49" s="40"/>
      <c r="O49" s="40"/>
      <c r="P49" s="4918" t="s">
        <v>687</v>
      </c>
      <c r="Q49" s="40"/>
      <c r="R49" s="40"/>
      <c r="S49" s="40"/>
      <c r="T49" s="4315" t="s">
        <v>682</v>
      </c>
      <c r="U49" s="40"/>
      <c r="V49" s="40"/>
      <c r="W49" s="40"/>
      <c r="X49" s="4166"/>
      <c r="Y49" s="40"/>
      <c r="Z49" s="40"/>
      <c r="AA49" s="40"/>
      <c r="AB49" s="4166"/>
      <c r="AC49" s="40"/>
      <c r="AD49" s="40"/>
      <c r="AE49" s="40"/>
      <c r="AF49" s="239"/>
      <c r="AG49" s="240"/>
      <c r="AH49" s="240"/>
      <c r="AI49" s="241"/>
      <c r="AJ49" s="4937"/>
      <c r="AK49" s="3733"/>
      <c r="AL49" s="3733"/>
      <c r="AM49" s="3733"/>
      <c r="AN49" s="3733"/>
      <c r="AO49" s="3733"/>
      <c r="AP49" s="3733"/>
      <c r="AQ49" s="3733"/>
      <c r="AR49" s="3733"/>
      <c r="AS49" s="3733"/>
      <c r="AT49" s="3733"/>
      <c r="AU49" s="3733"/>
      <c r="AW49" s="233"/>
      <c r="AX49" s="2006">
        <v>0</v>
      </c>
      <c r="AY49" s="421"/>
    </row>
    <row r="50" spans="2:51" ht="5.0999999999999996" customHeight="1">
      <c r="B50" s="4909"/>
      <c r="D50" s="4903"/>
      <c r="E50" s="90"/>
      <c r="F50" s="91"/>
      <c r="G50" s="90"/>
      <c r="H50" s="3669"/>
      <c r="I50" s="90"/>
      <c r="J50" s="91"/>
      <c r="K50" s="90"/>
      <c r="L50" s="3612"/>
      <c r="M50" s="90"/>
      <c r="N50" s="91"/>
      <c r="O50" s="90"/>
      <c r="P50" s="4919"/>
      <c r="Q50" s="90"/>
      <c r="R50" s="91"/>
      <c r="S50" s="90"/>
      <c r="T50" s="3669"/>
      <c r="U50" s="90"/>
      <c r="V50" s="91"/>
      <c r="W50" s="90"/>
      <c r="X50" s="3612"/>
      <c r="Y50" s="90"/>
      <c r="Z50" s="91"/>
      <c r="AA50" s="90"/>
      <c r="AB50" s="3612"/>
      <c r="AC50" s="90"/>
      <c r="AD50" s="91"/>
      <c r="AE50" s="90"/>
      <c r="AF50" s="239"/>
      <c r="AG50" s="240"/>
      <c r="AH50" s="240"/>
      <c r="AI50" s="245"/>
      <c r="AJ50" s="4938" t="str">
        <f>T3</f>
        <v>16 à 20</v>
      </c>
      <c r="AK50" s="4939" t="s">
        <v>933</v>
      </c>
      <c r="AL50" s="4939"/>
      <c r="AM50" s="4939"/>
      <c r="AN50" s="4939"/>
      <c r="AW50" s="233"/>
      <c r="AX50" s="2006">
        <v>0</v>
      </c>
      <c r="AY50" s="421"/>
    </row>
    <row r="51" spans="2:51" ht="9.9499999999999993" customHeight="1">
      <c r="B51" s="4909"/>
      <c r="D51" s="4904"/>
      <c r="E51" s="40"/>
      <c r="F51" s="40"/>
      <c r="G51" s="40"/>
      <c r="H51" s="3670"/>
      <c r="I51" s="40"/>
      <c r="J51" s="40"/>
      <c r="K51" s="40"/>
      <c r="L51" s="3613"/>
      <c r="M51" s="40"/>
      <c r="N51" s="40"/>
      <c r="O51" s="40"/>
      <c r="P51" s="4920"/>
      <c r="Q51" s="40"/>
      <c r="R51" s="40"/>
      <c r="S51" s="40"/>
      <c r="T51" s="3670"/>
      <c r="U51" s="40"/>
      <c r="V51" s="40"/>
      <c r="W51" s="40"/>
      <c r="X51" s="3613"/>
      <c r="Y51" s="40"/>
      <c r="Z51" s="40"/>
      <c r="AA51" s="40"/>
      <c r="AB51" s="3613"/>
      <c r="AC51" s="40"/>
      <c r="AD51" s="40"/>
      <c r="AE51" s="40"/>
      <c r="AF51" s="239"/>
      <c r="AG51" s="240"/>
      <c r="AH51" s="240"/>
      <c r="AI51" s="241"/>
      <c r="AJ51" s="4938"/>
      <c r="AK51" s="4939"/>
      <c r="AL51" s="4939"/>
      <c r="AM51" s="4939"/>
      <c r="AN51" s="4939"/>
      <c r="AO51" s="228" t="s">
        <v>988</v>
      </c>
      <c r="AW51" s="233"/>
      <c r="AX51" s="2006">
        <v>0</v>
      </c>
      <c r="AY51" s="421"/>
    </row>
    <row r="52" spans="2:51" ht="9.9499999999999993" customHeight="1">
      <c r="B52" s="4909"/>
      <c r="D52" s="104"/>
      <c r="E52" s="96"/>
      <c r="F52" s="96"/>
      <c r="G52" s="96"/>
      <c r="H52" s="49"/>
      <c r="I52" s="96"/>
      <c r="J52" s="96"/>
      <c r="K52" s="96"/>
      <c r="L52" s="52"/>
      <c r="M52" s="96"/>
      <c r="N52" s="96"/>
      <c r="O52" s="96"/>
      <c r="P52" s="45"/>
      <c r="Q52" s="96"/>
      <c r="R52" s="96"/>
      <c r="S52" s="96"/>
      <c r="T52" s="45"/>
      <c r="U52" s="96"/>
      <c r="V52" s="96"/>
      <c r="W52" s="96"/>
      <c r="X52" s="45"/>
      <c r="Y52" s="96"/>
      <c r="Z52" s="96"/>
      <c r="AA52" s="96"/>
      <c r="AB52" s="45"/>
      <c r="AC52" s="96"/>
      <c r="AD52" s="96"/>
      <c r="AE52" s="96"/>
      <c r="AF52" s="246"/>
      <c r="AG52" s="240"/>
      <c r="AH52" s="240"/>
      <c r="AI52" s="247"/>
      <c r="AJ52" s="234"/>
      <c r="AN52" s="228"/>
      <c r="AW52" s="233"/>
      <c r="AX52" s="2006">
        <v>0</v>
      </c>
      <c r="AY52" s="421"/>
    </row>
    <row r="53" spans="2:51" ht="9.9499999999999993" customHeight="1">
      <c r="B53" s="4909"/>
      <c r="D53" s="4893" t="s">
        <v>708</v>
      </c>
      <c r="E53" s="40"/>
      <c r="F53" s="40"/>
      <c r="G53" s="40"/>
      <c r="H53" s="4911" t="s">
        <v>38</v>
      </c>
      <c r="I53" s="40"/>
      <c r="J53" s="40"/>
      <c r="K53" s="40"/>
      <c r="L53" s="4166"/>
      <c r="M53" s="40"/>
      <c r="N53" s="40"/>
      <c r="O53" s="40"/>
      <c r="P53" s="4281" t="s">
        <v>935</v>
      </c>
      <c r="Q53" s="40"/>
      <c r="R53" s="40"/>
      <c r="S53" s="40"/>
      <c r="T53" s="4281" t="s">
        <v>935</v>
      </c>
      <c r="U53" s="40"/>
      <c r="V53" s="40"/>
      <c r="W53" s="40"/>
      <c r="X53" s="4166"/>
      <c r="Y53" s="40"/>
      <c r="Z53" s="40"/>
      <c r="AA53" s="40"/>
      <c r="AB53" s="4166"/>
      <c r="AC53" s="40"/>
      <c r="AD53" s="40"/>
      <c r="AE53" s="40"/>
      <c r="AF53" s="239"/>
      <c r="AG53" s="240"/>
      <c r="AH53" s="240"/>
      <c r="AI53" s="241"/>
      <c r="AJ53" s="234"/>
      <c r="AN53" s="228" t="s">
        <v>989</v>
      </c>
      <c r="AW53" s="233"/>
      <c r="AX53" s="2006">
        <v>0</v>
      </c>
      <c r="AY53" s="421"/>
    </row>
    <row r="54" spans="2:51" ht="5.0999999999999996" customHeight="1">
      <c r="B54" s="4909"/>
      <c r="D54" s="4894"/>
      <c r="E54" s="90"/>
      <c r="F54" s="91"/>
      <c r="G54" s="90"/>
      <c r="H54" s="4912"/>
      <c r="I54" s="90"/>
      <c r="J54" s="91"/>
      <c r="K54" s="90"/>
      <c r="L54" s="3612"/>
      <c r="M54" s="90"/>
      <c r="N54" s="91"/>
      <c r="O54" s="90"/>
      <c r="P54" s="3624"/>
      <c r="Q54" s="90"/>
      <c r="R54" s="91"/>
      <c r="S54" s="90"/>
      <c r="T54" s="3624"/>
      <c r="U54" s="90"/>
      <c r="V54" s="91"/>
      <c r="W54" s="90"/>
      <c r="X54" s="3612"/>
      <c r="Y54" s="90"/>
      <c r="Z54" s="91"/>
      <c r="AA54" s="90"/>
      <c r="AB54" s="3612"/>
      <c r="AC54" s="90"/>
      <c r="AD54" s="91"/>
      <c r="AE54" s="90"/>
      <c r="AF54" s="239"/>
      <c r="AG54" s="240"/>
      <c r="AH54" s="240"/>
      <c r="AI54" s="245"/>
      <c r="AJ54" s="4933" t="str">
        <f>LEFT(T3,2)</f>
        <v>16</v>
      </c>
      <c r="AK54" s="4934">
        <f ca="1">7*B9+DATE(YEAR(TODAY())+(INT(B9*7/30)&lt;MONTH(TODAY())-1),1,1)-WEEKDAY(DATE(YEAR(TODAY())+(INT(B9*7/30)&lt;MONTH(TODAY())-1),1,3))-3</f>
        <v>44669</v>
      </c>
      <c r="AL54" s="4934"/>
      <c r="AM54" s="235"/>
      <c r="AN54" s="235"/>
      <c r="AO54" s="235"/>
      <c r="AW54" s="233"/>
      <c r="AX54" s="2006">
        <v>0</v>
      </c>
      <c r="AY54" s="421"/>
    </row>
    <row r="55" spans="2:51" ht="9.9499999999999993" customHeight="1">
      <c r="B55" s="4910"/>
      <c r="D55" s="4895"/>
      <c r="E55" s="40"/>
      <c r="F55" s="40"/>
      <c r="G55" s="40"/>
      <c r="H55" s="4913"/>
      <c r="I55" s="40"/>
      <c r="J55" s="40"/>
      <c r="K55" s="40"/>
      <c r="L55" s="3613"/>
      <c r="M55" s="40"/>
      <c r="N55" s="40"/>
      <c r="O55" s="40"/>
      <c r="P55" s="3625"/>
      <c r="Q55" s="40"/>
      <c r="R55" s="40"/>
      <c r="S55" s="40"/>
      <c r="T55" s="3625"/>
      <c r="U55" s="40"/>
      <c r="V55" s="40"/>
      <c r="W55" s="40"/>
      <c r="X55" s="3613"/>
      <c r="Y55" s="40"/>
      <c r="Z55" s="40"/>
      <c r="AA55" s="40"/>
      <c r="AB55" s="3613"/>
      <c r="AC55" s="40"/>
      <c r="AD55" s="40"/>
      <c r="AE55" s="40"/>
      <c r="AF55" s="239"/>
      <c r="AG55" s="240"/>
      <c r="AH55" s="240"/>
      <c r="AI55" s="241"/>
      <c r="AJ55" s="4933"/>
      <c r="AK55" s="235"/>
      <c r="AL55" s="235"/>
      <c r="AM55" s="235"/>
      <c r="AN55" s="230" t="s">
        <v>990</v>
      </c>
      <c r="AO55" s="235"/>
      <c r="AW55" s="233"/>
      <c r="AX55" s="2006">
        <v>0</v>
      </c>
      <c r="AY55" s="421"/>
    </row>
    <row r="56" spans="2:51" ht="9.9499999999999993" customHeight="1">
      <c r="B56" s="34"/>
      <c r="D56" s="49"/>
      <c r="E56" s="96"/>
      <c r="F56" s="96"/>
      <c r="G56" s="96"/>
      <c r="H56" s="104"/>
      <c r="I56" s="96"/>
      <c r="J56" s="96"/>
      <c r="K56" s="96"/>
      <c r="L56" s="52"/>
      <c r="M56" s="35"/>
      <c r="N56" s="40"/>
      <c r="O56" s="40"/>
      <c r="P56" s="45"/>
      <c r="Q56" s="96"/>
      <c r="R56" s="96"/>
      <c r="S56" s="96"/>
      <c r="T56" s="45"/>
      <c r="U56" s="96"/>
      <c r="V56" s="96"/>
      <c r="X56" s="45"/>
      <c r="Y56" s="96"/>
      <c r="Z56" s="96"/>
      <c r="AA56" s="96"/>
      <c r="AB56" s="45"/>
      <c r="AC56" s="96"/>
      <c r="AD56" s="96"/>
      <c r="AE56" s="96"/>
      <c r="AF56" s="246"/>
      <c r="AG56" s="240"/>
      <c r="AH56" s="240"/>
      <c r="AI56" s="247"/>
      <c r="AJ56" s="236" t="s">
        <v>936</v>
      </c>
      <c r="AW56" s="233"/>
      <c r="AX56" s="2006">
        <v>0</v>
      </c>
      <c r="AY56" s="421"/>
    </row>
    <row r="57" spans="2:51" ht="9.9499999999999993" customHeight="1">
      <c r="B57" s="4213">
        <f>(INT(MOD(INT((D57-2)/7)+0.6,52+5/28))+1)</f>
        <v>18</v>
      </c>
      <c r="D57" s="4915">
        <f>AB33+1</f>
        <v>43584</v>
      </c>
      <c r="E57" s="40"/>
      <c r="F57" s="40"/>
      <c r="G57" s="40"/>
      <c r="H57" s="4915">
        <f>D57+1</f>
        <v>43585</v>
      </c>
      <c r="I57" s="40"/>
      <c r="J57" s="40"/>
      <c r="K57" s="40"/>
      <c r="L57" s="4915">
        <f>H57+1</f>
        <v>43586</v>
      </c>
      <c r="M57" s="40"/>
      <c r="N57" s="40"/>
      <c r="O57" s="40"/>
      <c r="P57" s="4915">
        <f>L57+1</f>
        <v>43587</v>
      </c>
      <c r="Q57" s="40"/>
      <c r="R57" s="40"/>
      <c r="S57" s="40"/>
      <c r="T57" s="4915">
        <f>P57+1</f>
        <v>43588</v>
      </c>
      <c r="U57" s="40"/>
      <c r="V57" s="40"/>
      <c r="W57" s="40"/>
      <c r="X57" s="4915">
        <f>T57+1</f>
        <v>43589</v>
      </c>
      <c r="Y57" s="40"/>
      <c r="Z57" s="40"/>
      <c r="AA57" s="40"/>
      <c r="AB57" s="4915">
        <f>X57+1</f>
        <v>43590</v>
      </c>
      <c r="AC57" s="40"/>
      <c r="AD57" s="40"/>
      <c r="AE57" s="40"/>
      <c r="AF57" s="239"/>
      <c r="AG57" s="240"/>
      <c r="AH57" s="240"/>
      <c r="AI57" s="241"/>
      <c r="AJ57" s="237"/>
      <c r="AW57" s="233"/>
      <c r="AX57" s="2006">
        <v>0</v>
      </c>
      <c r="AY57" s="421"/>
    </row>
    <row r="58" spans="2:51" ht="5.0999999999999996" customHeight="1">
      <c r="B58" s="4214"/>
      <c r="D58" s="4916"/>
      <c r="E58" s="90"/>
      <c r="F58" s="91"/>
      <c r="G58" s="90"/>
      <c r="H58" s="4916"/>
      <c r="I58" s="90"/>
      <c r="J58" s="91"/>
      <c r="K58" s="90"/>
      <c r="L58" s="4916"/>
      <c r="M58" s="90"/>
      <c r="N58" s="91"/>
      <c r="O58" s="90"/>
      <c r="P58" s="4916"/>
      <c r="Q58" s="90"/>
      <c r="R58" s="91"/>
      <c r="S58" s="90"/>
      <c r="T58" s="4916"/>
      <c r="U58" s="90"/>
      <c r="V58" s="91"/>
      <c r="W58" s="90"/>
      <c r="X58" s="4916"/>
      <c r="Y58" s="90"/>
      <c r="Z58" s="91"/>
      <c r="AA58" s="90"/>
      <c r="AB58" s="4916"/>
      <c r="AC58" s="90"/>
      <c r="AD58" s="91"/>
      <c r="AE58" s="90"/>
      <c r="AF58" s="239"/>
      <c r="AG58" s="240"/>
      <c r="AH58" s="240"/>
      <c r="AI58" s="245"/>
      <c r="AJ58" s="4927" t="s">
        <v>991</v>
      </c>
      <c r="AK58" s="4928"/>
      <c r="AL58" s="4928"/>
      <c r="AM58" s="4928"/>
      <c r="AN58" s="4928"/>
      <c r="AO58" s="4928"/>
      <c r="AP58" s="4928"/>
      <c r="AQ58" s="4928"/>
      <c r="AR58" s="4928"/>
      <c r="AS58" s="4928"/>
      <c r="AT58" s="4928"/>
      <c r="AU58" s="4928"/>
      <c r="AW58" s="233"/>
      <c r="AX58" s="2006">
        <v>0</v>
      </c>
      <c r="AY58" s="421"/>
    </row>
    <row r="59" spans="2:51" ht="9.9499999999999993" customHeight="1">
      <c r="B59" s="4215"/>
      <c r="D59" s="4917"/>
      <c r="E59" s="40"/>
      <c r="F59" s="40"/>
      <c r="G59" s="40"/>
      <c r="H59" s="4917"/>
      <c r="I59" s="40"/>
      <c r="J59" s="40"/>
      <c r="K59" s="40"/>
      <c r="L59" s="4917"/>
      <c r="M59" s="40"/>
      <c r="N59" s="40"/>
      <c r="O59" s="40"/>
      <c r="P59" s="4917"/>
      <c r="Q59" s="40"/>
      <c r="R59" s="40"/>
      <c r="S59" s="40"/>
      <c r="T59" s="4917"/>
      <c r="U59" s="40"/>
      <c r="V59" s="40"/>
      <c r="W59" s="40"/>
      <c r="X59" s="4917"/>
      <c r="Y59" s="40"/>
      <c r="Z59" s="40"/>
      <c r="AA59" s="40"/>
      <c r="AB59" s="4917"/>
      <c r="AC59" s="40"/>
      <c r="AD59" s="40"/>
      <c r="AE59" s="40"/>
      <c r="AF59" s="239"/>
      <c r="AG59" s="240"/>
      <c r="AH59" s="240"/>
      <c r="AI59" s="241"/>
      <c r="AJ59" s="4927"/>
      <c r="AK59" s="4928"/>
      <c r="AL59" s="4928"/>
      <c r="AM59" s="4928"/>
      <c r="AN59" s="4928"/>
      <c r="AO59" s="4928"/>
      <c r="AP59" s="4928"/>
      <c r="AQ59" s="4928"/>
      <c r="AR59" s="4928"/>
      <c r="AS59" s="4928"/>
      <c r="AT59" s="4928"/>
      <c r="AU59" s="4928"/>
      <c r="AW59" s="233"/>
      <c r="AX59" s="2006">
        <v>0</v>
      </c>
      <c r="AY59" s="421"/>
    </row>
    <row r="60" spans="2:51" ht="9.9499999999999993" customHeight="1">
      <c r="B60" s="34"/>
      <c r="D60" s="49"/>
      <c r="E60" s="96"/>
      <c r="F60" s="96"/>
      <c r="G60" s="96"/>
      <c r="H60" s="104"/>
      <c r="I60" s="96"/>
      <c r="J60" s="96"/>
      <c r="K60" s="96"/>
      <c r="L60" s="52"/>
      <c r="M60" s="35"/>
      <c r="N60" s="40"/>
      <c r="O60" s="40"/>
      <c r="P60" s="45"/>
      <c r="Q60" s="96"/>
      <c r="R60" s="96"/>
      <c r="S60" s="96"/>
      <c r="T60" s="45"/>
      <c r="U60" s="96"/>
      <c r="V60" s="96"/>
      <c r="X60" s="45"/>
      <c r="Y60" s="96"/>
      <c r="Z60" s="96"/>
      <c r="AA60" s="96"/>
      <c r="AB60" s="45"/>
      <c r="AC60" s="96"/>
      <c r="AD60" s="96"/>
      <c r="AE60" s="96"/>
      <c r="AF60" s="246"/>
      <c r="AG60" s="240"/>
      <c r="AH60" s="240"/>
      <c r="AI60" s="247"/>
      <c r="AJ60" s="4927"/>
      <c r="AK60" s="4928"/>
      <c r="AL60" s="4928"/>
      <c r="AM60" s="4928"/>
      <c r="AN60" s="4928"/>
      <c r="AO60" s="4928"/>
      <c r="AP60" s="4928"/>
      <c r="AQ60" s="4928"/>
      <c r="AR60" s="4928"/>
      <c r="AS60" s="4928"/>
      <c r="AT60" s="4928"/>
      <c r="AU60" s="4928"/>
      <c r="AW60" s="233"/>
      <c r="AX60" s="2006">
        <v>0</v>
      </c>
      <c r="AY60" s="421"/>
    </row>
    <row r="61" spans="2:51" ht="9.9499999999999993" customHeight="1">
      <c r="B61" s="4908" t="s">
        <v>949</v>
      </c>
      <c r="D61" s="4911" t="s">
        <v>38</v>
      </c>
      <c r="E61" s="40"/>
      <c r="F61" s="40"/>
      <c r="G61" s="40"/>
      <c r="H61" s="4303" t="s">
        <v>292</v>
      </c>
      <c r="I61" s="40"/>
      <c r="J61" s="40"/>
      <c r="K61" s="40"/>
      <c r="L61" s="4166"/>
      <c r="M61" s="40"/>
      <c r="N61" s="40"/>
      <c r="O61" s="40"/>
      <c r="P61" s="4281" t="s">
        <v>28</v>
      </c>
      <c r="Q61" s="40"/>
      <c r="R61" s="40"/>
      <c r="S61" s="40"/>
      <c r="T61" s="4281" t="s">
        <v>28</v>
      </c>
      <c r="U61" s="40"/>
      <c r="V61" s="40"/>
      <c r="W61" s="40"/>
      <c r="X61" s="4166"/>
      <c r="Y61" s="40"/>
      <c r="Z61" s="40"/>
      <c r="AA61" s="40"/>
      <c r="AB61" s="4166"/>
      <c r="AC61" s="40"/>
      <c r="AD61" s="40"/>
      <c r="AE61" s="40"/>
      <c r="AF61" s="239"/>
      <c r="AG61" s="240"/>
      <c r="AH61" s="240"/>
      <c r="AI61" s="241"/>
      <c r="AJ61" s="4929" t="s">
        <v>937</v>
      </c>
      <c r="AK61" s="4930"/>
      <c r="AL61" s="4930"/>
      <c r="AM61" s="4930"/>
      <c r="AN61" s="4930"/>
      <c r="AO61" s="4930"/>
      <c r="AP61" s="4930"/>
      <c r="AQ61" s="4930"/>
      <c r="AR61" s="4930"/>
      <c r="AS61" s="4930"/>
      <c r="AT61" s="4930"/>
      <c r="AU61" s="4930"/>
      <c r="AW61" s="233"/>
      <c r="AX61" s="2006">
        <v>0</v>
      </c>
      <c r="AY61" s="421"/>
    </row>
    <row r="62" spans="2:51" ht="5.0999999999999996" customHeight="1">
      <c r="B62" s="4909"/>
      <c r="D62" s="4912"/>
      <c r="E62" s="90"/>
      <c r="F62" s="91"/>
      <c r="G62" s="90"/>
      <c r="H62" s="3630"/>
      <c r="I62" s="90"/>
      <c r="J62" s="91"/>
      <c r="K62" s="90"/>
      <c r="L62" s="3612"/>
      <c r="M62" s="90"/>
      <c r="N62" s="91"/>
      <c r="O62" s="90"/>
      <c r="P62" s="3624"/>
      <c r="Q62" s="90"/>
      <c r="R62" s="91"/>
      <c r="S62" s="90"/>
      <c r="T62" s="3624"/>
      <c r="U62" s="90"/>
      <c r="V62" s="91"/>
      <c r="W62" s="90"/>
      <c r="X62" s="3612"/>
      <c r="Y62" s="90"/>
      <c r="Z62" s="91"/>
      <c r="AA62" s="90"/>
      <c r="AB62" s="3612"/>
      <c r="AC62" s="90"/>
      <c r="AD62" s="91"/>
      <c r="AE62" s="90"/>
      <c r="AF62" s="239"/>
      <c r="AG62" s="240"/>
      <c r="AH62" s="240"/>
      <c r="AI62" s="245"/>
      <c r="AJ62" s="4929"/>
      <c r="AK62" s="4930"/>
      <c r="AL62" s="4930"/>
      <c r="AM62" s="4930"/>
      <c r="AN62" s="4930"/>
      <c r="AO62" s="4930"/>
      <c r="AP62" s="4930"/>
      <c r="AQ62" s="4930"/>
      <c r="AR62" s="4930"/>
      <c r="AS62" s="4930"/>
      <c r="AT62" s="4930"/>
      <c r="AU62" s="4930"/>
      <c r="AW62" s="233"/>
      <c r="AX62" s="2006">
        <v>0</v>
      </c>
      <c r="AY62" s="421"/>
    </row>
    <row r="63" spans="2:51" ht="9.9499999999999993" customHeight="1">
      <c r="B63" s="4909"/>
      <c r="D63" s="4913"/>
      <c r="E63" s="40"/>
      <c r="F63" s="40"/>
      <c r="G63" s="40"/>
      <c r="H63" s="3631"/>
      <c r="I63" s="40"/>
      <c r="J63" s="40"/>
      <c r="K63" s="40"/>
      <c r="L63" s="3613"/>
      <c r="M63" s="40"/>
      <c r="N63" s="40"/>
      <c r="O63" s="40"/>
      <c r="P63" s="3625"/>
      <c r="Q63" s="40"/>
      <c r="R63" s="40"/>
      <c r="S63" s="40"/>
      <c r="T63" s="3625"/>
      <c r="U63" s="40"/>
      <c r="V63" s="40"/>
      <c r="W63" s="40"/>
      <c r="X63" s="3613"/>
      <c r="Y63" s="40"/>
      <c r="Z63" s="40"/>
      <c r="AA63" s="40"/>
      <c r="AB63" s="3613"/>
      <c r="AC63" s="40"/>
      <c r="AD63" s="40"/>
      <c r="AE63" s="40"/>
      <c r="AF63" s="239"/>
      <c r="AG63" s="240"/>
      <c r="AH63" s="240"/>
      <c r="AI63" s="241"/>
      <c r="AJ63" s="237"/>
      <c r="AW63" s="233"/>
      <c r="AX63" s="2006">
        <v>0</v>
      </c>
      <c r="AY63" s="421"/>
    </row>
    <row r="64" spans="2:51" ht="9.9499999999999993" customHeight="1">
      <c r="B64" s="4909"/>
      <c r="D64" s="104"/>
      <c r="E64" s="96"/>
      <c r="F64" s="96"/>
      <c r="G64" s="96"/>
      <c r="H64" s="49"/>
      <c r="I64" s="96"/>
      <c r="J64" s="96"/>
      <c r="K64" s="96"/>
      <c r="L64" s="52"/>
      <c r="M64" s="96"/>
      <c r="N64" s="96"/>
      <c r="O64" s="96"/>
      <c r="P64" s="45"/>
      <c r="Q64" s="96"/>
      <c r="R64" s="96"/>
      <c r="S64" s="96"/>
      <c r="T64" s="45"/>
      <c r="U64" s="96"/>
      <c r="V64" s="96"/>
      <c r="W64" s="96"/>
      <c r="X64" s="45"/>
      <c r="Y64" s="96"/>
      <c r="Z64" s="96"/>
      <c r="AA64" s="96"/>
      <c r="AB64" s="45"/>
      <c r="AC64" s="96"/>
      <c r="AD64" s="96"/>
      <c r="AE64" s="96"/>
      <c r="AF64" s="246"/>
      <c r="AG64" s="240"/>
      <c r="AH64" s="240"/>
      <c r="AI64" s="247"/>
      <c r="AJ64" s="4931" t="s">
        <v>939</v>
      </c>
      <c r="AK64" s="4932"/>
      <c r="AL64" s="4932"/>
      <c r="AM64" s="4932"/>
      <c r="AN64" s="4932"/>
      <c r="AO64" s="4932"/>
      <c r="AP64" s="4932"/>
      <c r="AQ64" s="4932"/>
      <c r="AR64" s="4932"/>
      <c r="AS64" s="4932"/>
      <c r="AT64" s="4932"/>
      <c r="AU64" s="4932"/>
      <c r="AW64" s="233"/>
      <c r="AX64" s="2006">
        <v>0</v>
      </c>
      <c r="AY64" s="421"/>
    </row>
    <row r="65" spans="2:51" ht="9.9499999999999993" customHeight="1">
      <c r="B65" s="4909"/>
      <c r="D65" s="4280" t="s">
        <v>950</v>
      </c>
      <c r="E65" s="40"/>
      <c r="F65" s="40"/>
      <c r="G65" s="40"/>
      <c r="H65" s="4905" t="s">
        <v>60</v>
      </c>
      <c r="I65" s="40"/>
      <c r="J65" s="40"/>
      <c r="K65" s="40"/>
      <c r="L65" s="4166"/>
      <c r="M65" s="40"/>
      <c r="N65" s="40"/>
      <c r="O65" s="40"/>
      <c r="P65" s="4905" t="s">
        <v>37</v>
      </c>
      <c r="Q65" s="40"/>
      <c r="R65" s="40"/>
      <c r="S65" s="40"/>
      <c r="T65" s="4905" t="s">
        <v>951</v>
      </c>
      <c r="U65" s="40"/>
      <c r="V65" s="40"/>
      <c r="W65" s="40"/>
      <c r="X65" s="4166"/>
      <c r="Y65" s="40"/>
      <c r="Z65" s="40"/>
      <c r="AA65" s="40"/>
      <c r="AB65" s="4166"/>
      <c r="AC65" s="40"/>
      <c r="AD65" s="40"/>
      <c r="AE65" s="40"/>
      <c r="AF65" s="239"/>
      <c r="AG65" s="240"/>
      <c r="AH65" s="240"/>
      <c r="AI65" s="241"/>
      <c r="AJ65" s="4931"/>
      <c r="AK65" s="4932"/>
      <c r="AL65" s="4932"/>
      <c r="AM65" s="4932"/>
      <c r="AN65" s="4932"/>
      <c r="AO65" s="4932"/>
      <c r="AP65" s="4932"/>
      <c r="AQ65" s="4932"/>
      <c r="AR65" s="4932"/>
      <c r="AS65" s="4932"/>
      <c r="AT65" s="4932"/>
      <c r="AU65" s="4932"/>
      <c r="AW65" s="233"/>
      <c r="AX65" s="2006">
        <v>0</v>
      </c>
      <c r="AY65" s="421"/>
    </row>
    <row r="66" spans="2:51" ht="5.0999999999999996" customHeight="1">
      <c r="B66" s="4909"/>
      <c r="D66" s="3529"/>
      <c r="E66" s="90"/>
      <c r="F66" s="91"/>
      <c r="G66" s="90"/>
      <c r="H66" s="4906"/>
      <c r="I66" s="90"/>
      <c r="J66" s="91"/>
      <c r="K66" s="90"/>
      <c r="L66" s="3612"/>
      <c r="M66" s="90"/>
      <c r="N66" s="91"/>
      <c r="O66" s="90"/>
      <c r="P66" s="4906"/>
      <c r="Q66" s="90"/>
      <c r="R66" s="91"/>
      <c r="S66" s="90"/>
      <c r="T66" s="4906"/>
      <c r="U66" s="90"/>
      <c r="V66" s="91"/>
      <c r="W66" s="90"/>
      <c r="X66" s="3612"/>
      <c r="Y66" s="90"/>
      <c r="Z66" s="91"/>
      <c r="AA66" s="90"/>
      <c r="AB66" s="3612"/>
      <c r="AC66" s="90"/>
      <c r="AD66" s="91"/>
      <c r="AE66" s="90"/>
      <c r="AF66" s="239"/>
      <c r="AG66" s="240"/>
      <c r="AH66" s="240"/>
      <c r="AI66" s="245"/>
      <c r="AJ66" s="238"/>
      <c r="AW66" s="233"/>
      <c r="AX66" s="2006">
        <v>0</v>
      </c>
      <c r="AY66" s="421"/>
    </row>
    <row r="67" spans="2:51" ht="9.9499999999999993" customHeight="1">
      <c r="B67" s="4909"/>
      <c r="D67" s="3530"/>
      <c r="E67" s="40"/>
      <c r="F67" s="40"/>
      <c r="G67" s="40"/>
      <c r="H67" s="4907"/>
      <c r="I67" s="40"/>
      <c r="J67" s="40"/>
      <c r="K67" s="40"/>
      <c r="L67" s="3613"/>
      <c r="M67" s="40"/>
      <c r="N67" s="40"/>
      <c r="O67" s="40"/>
      <c r="P67" s="4907"/>
      <c r="Q67" s="40"/>
      <c r="R67" s="40"/>
      <c r="S67" s="40"/>
      <c r="T67" s="4907"/>
      <c r="U67" s="40"/>
      <c r="V67" s="40"/>
      <c r="W67" s="40"/>
      <c r="X67" s="3613"/>
      <c r="Y67" s="40"/>
      <c r="Z67" s="40"/>
      <c r="AA67" s="40"/>
      <c r="AB67" s="3613"/>
      <c r="AC67" s="40"/>
      <c r="AD67" s="40"/>
      <c r="AE67" s="40"/>
      <c r="AF67" s="239"/>
      <c r="AG67" s="240"/>
      <c r="AH67" s="240"/>
      <c r="AI67" s="241"/>
      <c r="AJ67" s="238"/>
      <c r="AW67" s="233"/>
      <c r="AX67" s="2006">
        <v>0</v>
      </c>
      <c r="AY67" s="421"/>
    </row>
    <row r="68" spans="2:51" ht="9.9499999999999993" customHeight="1">
      <c r="B68" s="4909"/>
      <c r="D68" s="104"/>
      <c r="E68" s="96"/>
      <c r="F68" s="96"/>
      <c r="G68" s="96"/>
      <c r="H68" s="49"/>
      <c r="I68" s="96"/>
      <c r="J68" s="96"/>
      <c r="K68" s="96"/>
      <c r="L68" s="52"/>
      <c r="M68" s="96"/>
      <c r="N68" s="96"/>
      <c r="O68" s="96"/>
      <c r="P68" s="45"/>
      <c r="Q68" s="96"/>
      <c r="R68" s="96"/>
      <c r="S68" s="96"/>
      <c r="T68" s="45"/>
      <c r="U68" s="96"/>
      <c r="V68" s="96"/>
      <c r="W68" s="96"/>
      <c r="X68" s="45"/>
      <c r="Y68" s="96"/>
      <c r="Z68" s="96"/>
      <c r="AA68" s="96"/>
      <c r="AB68" s="45"/>
      <c r="AC68" s="96"/>
      <c r="AD68" s="96"/>
      <c r="AE68" s="96"/>
      <c r="AF68" s="246"/>
      <c r="AG68" s="240"/>
      <c r="AH68" s="240"/>
      <c r="AI68" s="247"/>
      <c r="AJ68" s="238" t="s">
        <v>942</v>
      </c>
      <c r="AW68" s="233"/>
      <c r="AX68" s="2006">
        <v>0</v>
      </c>
      <c r="AY68" s="421"/>
    </row>
    <row r="69" spans="2:51" ht="9.9499999999999993" customHeight="1">
      <c r="B69" s="4909"/>
      <c r="D69" s="4893" t="s">
        <v>945</v>
      </c>
      <c r="E69" s="40"/>
      <c r="F69" s="40"/>
      <c r="G69" s="40"/>
      <c r="H69" s="4911" t="s">
        <v>38</v>
      </c>
      <c r="I69" s="40"/>
      <c r="J69" s="40"/>
      <c r="K69" s="40"/>
      <c r="L69" s="4166"/>
      <c r="M69" s="40"/>
      <c r="N69" s="40"/>
      <c r="O69" s="40"/>
      <c r="P69" s="4893" t="s">
        <v>947</v>
      </c>
      <c r="Q69" s="40"/>
      <c r="R69" s="40"/>
      <c r="S69" s="40"/>
      <c r="T69" s="4914" t="s">
        <v>946</v>
      </c>
      <c r="U69" s="40"/>
      <c r="V69" s="40"/>
      <c r="W69" s="40"/>
      <c r="X69" s="4166"/>
      <c r="Y69" s="40"/>
      <c r="Z69" s="40"/>
      <c r="AA69" s="40"/>
      <c r="AB69" s="4166"/>
      <c r="AC69" s="40"/>
      <c r="AD69" s="40"/>
      <c r="AE69" s="40"/>
      <c r="AF69" s="239"/>
      <c r="AG69" s="240"/>
      <c r="AH69" s="240"/>
      <c r="AI69" s="241"/>
      <c r="AJ69" s="4921" t="s">
        <v>943</v>
      </c>
      <c r="AK69" s="4922"/>
      <c r="AL69" s="4922"/>
      <c r="AM69" s="4922"/>
      <c r="AN69" s="4922"/>
      <c r="AO69" s="4922"/>
      <c r="AP69" s="4922"/>
      <c r="AQ69" s="4922"/>
      <c r="AR69" s="4922"/>
      <c r="AS69" s="4922"/>
      <c r="AT69" s="4922"/>
      <c r="AU69" s="4922"/>
      <c r="AW69" s="233"/>
      <c r="AX69" s="2006">
        <v>0</v>
      </c>
      <c r="AY69" s="421"/>
    </row>
    <row r="70" spans="2:51" ht="5.0999999999999996" customHeight="1">
      <c r="B70" s="4909"/>
      <c r="D70" s="4894"/>
      <c r="E70" s="90"/>
      <c r="F70" s="91"/>
      <c r="G70" s="90"/>
      <c r="H70" s="4912"/>
      <c r="I70" s="90"/>
      <c r="J70" s="91"/>
      <c r="K70" s="90"/>
      <c r="L70" s="3612"/>
      <c r="M70" s="90"/>
      <c r="N70" s="91"/>
      <c r="O70" s="90"/>
      <c r="P70" s="4894"/>
      <c r="Q70" s="90"/>
      <c r="R70" s="91"/>
      <c r="S70" s="90"/>
      <c r="T70" s="3518"/>
      <c r="U70" s="90"/>
      <c r="V70" s="91"/>
      <c r="W70" s="90"/>
      <c r="X70" s="3612"/>
      <c r="Y70" s="90"/>
      <c r="Z70" s="91"/>
      <c r="AA70" s="90"/>
      <c r="AB70" s="3612"/>
      <c r="AC70" s="90"/>
      <c r="AD70" s="91"/>
      <c r="AE70" s="90"/>
      <c r="AF70" s="239"/>
      <c r="AG70" s="240"/>
      <c r="AH70" s="240"/>
      <c r="AI70" s="245"/>
      <c r="AJ70" s="4921"/>
      <c r="AK70" s="4922"/>
      <c r="AL70" s="4922"/>
      <c r="AM70" s="4922"/>
      <c r="AN70" s="4922"/>
      <c r="AO70" s="4922"/>
      <c r="AP70" s="4922"/>
      <c r="AQ70" s="4922"/>
      <c r="AR70" s="4922"/>
      <c r="AS70" s="4922"/>
      <c r="AT70" s="4922"/>
      <c r="AU70" s="4922"/>
      <c r="AW70" s="233"/>
      <c r="AX70" s="2006">
        <v>0</v>
      </c>
      <c r="AY70" s="421"/>
    </row>
    <row r="71" spans="2:51" ht="9.9499999999999993" customHeight="1">
      <c r="B71" s="4909"/>
      <c r="D71" s="4895"/>
      <c r="E71" s="40"/>
      <c r="F71" s="40"/>
      <c r="G71" s="40"/>
      <c r="H71" s="4913"/>
      <c r="I71" s="40"/>
      <c r="J71" s="40"/>
      <c r="K71" s="40"/>
      <c r="L71" s="3613"/>
      <c r="M71" s="40"/>
      <c r="N71" s="40"/>
      <c r="O71" s="40"/>
      <c r="P71" s="4895"/>
      <c r="Q71" s="40"/>
      <c r="R71" s="40"/>
      <c r="S71" s="40"/>
      <c r="T71" s="3519"/>
      <c r="U71" s="40"/>
      <c r="V71" s="40"/>
      <c r="W71" s="40"/>
      <c r="X71" s="3613"/>
      <c r="Y71" s="40"/>
      <c r="Z71" s="40"/>
      <c r="AA71" s="40"/>
      <c r="AB71" s="3613"/>
      <c r="AC71" s="40"/>
      <c r="AD71" s="40"/>
      <c r="AE71" s="40"/>
      <c r="AF71" s="239"/>
      <c r="AG71" s="240"/>
      <c r="AH71" s="240"/>
      <c r="AI71" s="241"/>
      <c r="AJ71" s="4923" t="s">
        <v>948</v>
      </c>
      <c r="AK71" s="4924"/>
      <c r="AL71" s="4924"/>
      <c r="AM71" s="4924"/>
      <c r="AN71" s="4924"/>
      <c r="AO71" s="4924"/>
      <c r="AP71" s="4924"/>
      <c r="AQ71" s="4924"/>
      <c r="AR71" s="4924"/>
      <c r="AS71" s="4924"/>
      <c r="AT71" s="4924"/>
      <c r="AU71" s="4924"/>
      <c r="AW71" s="233"/>
      <c r="AX71" s="2006">
        <v>0</v>
      </c>
      <c r="AY71" s="421"/>
    </row>
    <row r="72" spans="2:51" ht="9.9499999999999993" customHeight="1" thickBot="1">
      <c r="B72" s="4909"/>
      <c r="D72" s="104"/>
      <c r="E72" s="96"/>
      <c r="F72" s="96"/>
      <c r="G72" s="96"/>
      <c r="H72" s="49"/>
      <c r="I72" s="96"/>
      <c r="J72" s="96"/>
      <c r="K72" s="96"/>
      <c r="L72" s="52"/>
      <c r="M72" s="96"/>
      <c r="N72" s="96"/>
      <c r="O72" s="96"/>
      <c r="P72" s="45"/>
      <c r="Q72" s="96"/>
      <c r="R72" s="96"/>
      <c r="S72" s="96"/>
      <c r="T72" s="45"/>
      <c r="U72" s="96"/>
      <c r="V72" s="96"/>
      <c r="W72" s="96"/>
      <c r="X72" s="45"/>
      <c r="Y72" s="96"/>
      <c r="Z72" s="96"/>
      <c r="AA72" s="96"/>
      <c r="AB72" s="45"/>
      <c r="AC72" s="96"/>
      <c r="AD72" s="96"/>
      <c r="AE72" s="96"/>
      <c r="AF72" s="246"/>
      <c r="AG72" s="240"/>
      <c r="AH72" s="240"/>
      <c r="AI72" s="247"/>
      <c r="AJ72" s="4925"/>
      <c r="AK72" s="4926"/>
      <c r="AL72" s="4926"/>
      <c r="AM72" s="4926"/>
      <c r="AN72" s="4926"/>
      <c r="AO72" s="4926"/>
      <c r="AP72" s="4926"/>
      <c r="AQ72" s="4926"/>
      <c r="AR72" s="4926"/>
      <c r="AS72" s="4926"/>
      <c r="AT72" s="4926"/>
      <c r="AU72" s="4926"/>
      <c r="AV72" s="243"/>
      <c r="AW72" s="244"/>
      <c r="AX72" s="2006">
        <v>0</v>
      </c>
      <c r="AY72" s="421"/>
    </row>
    <row r="73" spans="2:51" ht="9.9499999999999993" customHeight="1">
      <c r="B73" s="4909"/>
      <c r="D73" s="4315" t="s">
        <v>682</v>
      </c>
      <c r="E73" s="40"/>
      <c r="F73" s="40"/>
      <c r="G73" s="40"/>
      <c r="H73" s="4902" t="s">
        <v>855</v>
      </c>
      <c r="I73" s="40"/>
      <c r="J73" s="40"/>
      <c r="K73" s="40"/>
      <c r="L73" s="4166"/>
      <c r="M73" s="40"/>
      <c r="N73" s="40"/>
      <c r="O73" s="40"/>
      <c r="P73" s="4315" t="s">
        <v>682</v>
      </c>
      <c r="Q73" s="40"/>
      <c r="R73" s="40"/>
      <c r="S73" s="40"/>
      <c r="T73" s="4902" t="s">
        <v>855</v>
      </c>
      <c r="U73" s="40"/>
      <c r="V73" s="40"/>
      <c r="W73" s="40"/>
      <c r="X73" s="4166"/>
      <c r="Y73" s="40"/>
      <c r="Z73" s="40"/>
      <c r="AA73" s="40"/>
      <c r="AB73" s="4166"/>
      <c r="AC73" s="40"/>
      <c r="AD73" s="40"/>
      <c r="AE73" s="40"/>
      <c r="AF73" s="2006">
        <v>0</v>
      </c>
      <c r="AG73" s="2006">
        <v>0</v>
      </c>
      <c r="AH73" s="2006">
        <v>0</v>
      </c>
      <c r="AI73" s="2006">
        <v>0</v>
      </c>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421"/>
    </row>
    <row r="74" spans="2:51" ht="5.0999999999999996" customHeight="1">
      <c r="B74" s="4909"/>
      <c r="D74" s="3669"/>
      <c r="E74" s="90"/>
      <c r="F74" s="91"/>
      <c r="G74" s="90"/>
      <c r="H74" s="4903"/>
      <c r="I74" s="90"/>
      <c r="J74" s="91"/>
      <c r="K74" s="90"/>
      <c r="L74" s="3612"/>
      <c r="M74" s="90"/>
      <c r="N74" s="91"/>
      <c r="O74" s="90"/>
      <c r="P74" s="3669"/>
      <c r="Q74" s="90"/>
      <c r="R74" s="91"/>
      <c r="S74" s="90"/>
      <c r="T74" s="4903"/>
      <c r="U74" s="90"/>
      <c r="V74" s="91"/>
      <c r="W74" s="90"/>
      <c r="X74" s="3612"/>
      <c r="Y74" s="90"/>
      <c r="Z74" s="91"/>
      <c r="AA74" s="90"/>
      <c r="AB74" s="3612"/>
      <c r="AC74" s="90"/>
      <c r="AD74" s="91"/>
      <c r="AE74" s="90"/>
      <c r="AF74" s="2006">
        <v>0</v>
      </c>
      <c r="AG74" s="2006">
        <v>0</v>
      </c>
      <c r="AH74" s="2006">
        <v>0</v>
      </c>
      <c r="AI74" s="2006">
        <v>0</v>
      </c>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421"/>
    </row>
    <row r="75" spans="2:51" ht="9.9499999999999993" customHeight="1">
      <c r="B75" s="4909"/>
      <c r="D75" s="3670"/>
      <c r="E75" s="40"/>
      <c r="F75" s="40"/>
      <c r="G75" s="40"/>
      <c r="H75" s="4904"/>
      <c r="I75" s="40"/>
      <c r="J75" s="40"/>
      <c r="K75" s="40"/>
      <c r="L75" s="3613"/>
      <c r="M75" s="40"/>
      <c r="N75" s="40"/>
      <c r="O75" s="40"/>
      <c r="P75" s="3670"/>
      <c r="Q75" s="40"/>
      <c r="R75" s="40"/>
      <c r="S75" s="40"/>
      <c r="T75" s="4904"/>
      <c r="U75" s="40"/>
      <c r="V75" s="40"/>
      <c r="W75" s="40"/>
      <c r="X75" s="3613"/>
      <c r="Y75" s="40"/>
      <c r="Z75" s="40"/>
      <c r="AA75" s="40"/>
      <c r="AB75" s="3613"/>
      <c r="AC75" s="40"/>
      <c r="AD75" s="40"/>
      <c r="AE75" s="40"/>
      <c r="AF75" s="2006">
        <v>0</v>
      </c>
      <c r="AG75" s="2006">
        <v>0</v>
      </c>
      <c r="AH75" s="2006">
        <v>0</v>
      </c>
      <c r="AI75" s="2006">
        <v>0</v>
      </c>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421"/>
    </row>
    <row r="76" spans="2:51" ht="9.9499999999999993" customHeight="1">
      <c r="B76" s="4909"/>
      <c r="D76" s="104"/>
      <c r="E76" s="96"/>
      <c r="F76" s="96"/>
      <c r="G76" s="96"/>
      <c r="H76" s="49"/>
      <c r="I76" s="96"/>
      <c r="J76" s="96"/>
      <c r="K76" s="96"/>
      <c r="L76" s="52"/>
      <c r="M76" s="96"/>
      <c r="N76" s="96"/>
      <c r="O76" s="96"/>
      <c r="P76" s="45"/>
      <c r="Q76" s="96"/>
      <c r="R76" s="96"/>
      <c r="S76" s="96"/>
      <c r="T76" s="45"/>
      <c r="U76" s="96"/>
      <c r="V76" s="96"/>
      <c r="W76" s="96"/>
      <c r="X76" s="45"/>
      <c r="Y76" s="96"/>
      <c r="Z76" s="96"/>
      <c r="AA76" s="96"/>
      <c r="AB76" s="45"/>
      <c r="AC76" s="96"/>
      <c r="AD76" s="96"/>
      <c r="AE76" s="96"/>
      <c r="AF76" s="2006">
        <v>0</v>
      </c>
      <c r="AG76" s="2006">
        <v>0</v>
      </c>
      <c r="AH76" s="2006">
        <v>0</v>
      </c>
      <c r="AI76" s="2006">
        <v>0</v>
      </c>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421"/>
    </row>
    <row r="77" spans="2:51" ht="9.9499999999999993" customHeight="1">
      <c r="B77" s="4909"/>
      <c r="D77" s="4896" t="s">
        <v>293</v>
      </c>
      <c r="E77" s="40"/>
      <c r="F77" s="40"/>
      <c r="G77" s="40"/>
      <c r="H77" s="4281" t="s">
        <v>952</v>
      </c>
      <c r="I77" s="40"/>
      <c r="J77" s="40"/>
      <c r="K77" s="40"/>
      <c r="L77" s="4166"/>
      <c r="M77" s="40"/>
      <c r="N77" s="40"/>
      <c r="O77" s="40"/>
      <c r="P77" s="4911" t="s">
        <v>38</v>
      </c>
      <c r="Q77" s="40"/>
      <c r="R77" s="40"/>
      <c r="S77" s="40"/>
      <c r="T77" s="4893" t="s">
        <v>953</v>
      </c>
      <c r="U77" s="40"/>
      <c r="V77" s="40"/>
      <c r="W77" s="40"/>
      <c r="X77" s="4166"/>
      <c r="Y77" s="40"/>
      <c r="Z77" s="40"/>
      <c r="AA77" s="40"/>
      <c r="AB77" s="4166"/>
      <c r="AC77" s="40"/>
      <c r="AD77" s="40"/>
      <c r="AE77" s="40"/>
      <c r="AF77" s="2006">
        <v>0</v>
      </c>
      <c r="AG77" s="2006">
        <v>0</v>
      </c>
      <c r="AH77" s="2006">
        <v>0</v>
      </c>
      <c r="AI77" s="2006">
        <v>0</v>
      </c>
      <c r="AJ77" s="2006">
        <v>0</v>
      </c>
      <c r="AK77" s="2006">
        <v>0</v>
      </c>
      <c r="AL77" s="2006">
        <v>0</v>
      </c>
      <c r="AM77" s="2006">
        <v>0</v>
      </c>
      <c r="AN77" s="2006">
        <v>0</v>
      </c>
      <c r="AO77" s="2006">
        <v>0</v>
      </c>
      <c r="AP77" s="2006">
        <v>0</v>
      </c>
      <c r="AQ77" s="2006">
        <v>0</v>
      </c>
      <c r="AR77" s="2006">
        <v>0</v>
      </c>
      <c r="AS77" s="2006">
        <v>0</v>
      </c>
      <c r="AT77" s="2006">
        <v>0</v>
      </c>
      <c r="AU77" s="2006">
        <v>0</v>
      </c>
      <c r="AV77" s="2006">
        <v>0</v>
      </c>
      <c r="AW77" s="2006">
        <v>0</v>
      </c>
      <c r="AX77" s="2006">
        <v>0</v>
      </c>
      <c r="AY77" s="421"/>
    </row>
    <row r="78" spans="2:51" ht="5.0999999999999996" customHeight="1">
      <c r="B78" s="4909"/>
      <c r="D78" s="4897"/>
      <c r="E78" s="90"/>
      <c r="F78" s="91"/>
      <c r="G78" s="90"/>
      <c r="H78" s="3624"/>
      <c r="I78" s="90"/>
      <c r="J78" s="91"/>
      <c r="K78" s="90"/>
      <c r="L78" s="3612"/>
      <c r="M78" s="90"/>
      <c r="N78" s="91"/>
      <c r="O78" s="90"/>
      <c r="P78" s="4912"/>
      <c r="Q78" s="90"/>
      <c r="R78" s="91"/>
      <c r="S78" s="90"/>
      <c r="T78" s="4894"/>
      <c r="U78" s="90"/>
      <c r="V78" s="91"/>
      <c r="W78" s="90"/>
      <c r="X78" s="3612"/>
      <c r="Y78" s="90"/>
      <c r="Z78" s="91"/>
      <c r="AA78" s="90"/>
      <c r="AB78" s="3612"/>
      <c r="AC78" s="90"/>
      <c r="AD78" s="91"/>
      <c r="AE78" s="90"/>
      <c r="AF78" s="2006">
        <v>0</v>
      </c>
      <c r="AG78" s="2006">
        <v>0</v>
      </c>
      <c r="AH78" s="2006">
        <v>0</v>
      </c>
      <c r="AI78" s="2006">
        <v>0</v>
      </c>
      <c r="AJ78" s="2006">
        <v>0</v>
      </c>
      <c r="AK78" s="2006">
        <v>0</v>
      </c>
      <c r="AL78" s="2006">
        <v>0</v>
      </c>
      <c r="AM78" s="2006">
        <v>0</v>
      </c>
      <c r="AN78" s="2006">
        <v>0</v>
      </c>
      <c r="AO78" s="2006">
        <v>0</v>
      </c>
      <c r="AP78" s="2006">
        <v>0</v>
      </c>
      <c r="AQ78" s="2006">
        <v>0</v>
      </c>
      <c r="AR78" s="2006">
        <v>0</v>
      </c>
      <c r="AS78" s="2006">
        <v>0</v>
      </c>
      <c r="AT78" s="2006">
        <v>0</v>
      </c>
      <c r="AU78" s="2006">
        <v>0</v>
      </c>
      <c r="AV78" s="2006">
        <v>0</v>
      </c>
      <c r="AW78" s="2006">
        <v>0</v>
      </c>
      <c r="AX78" s="2006">
        <v>0</v>
      </c>
      <c r="AY78" s="421"/>
    </row>
    <row r="79" spans="2:51" ht="9.9499999999999993" customHeight="1">
      <c r="B79" s="4910"/>
      <c r="D79" s="4898"/>
      <c r="E79" s="40"/>
      <c r="F79" s="40"/>
      <c r="G79" s="40"/>
      <c r="H79" s="3625"/>
      <c r="I79" s="40"/>
      <c r="J79" s="40"/>
      <c r="K79" s="40"/>
      <c r="L79" s="3613"/>
      <c r="M79" s="40"/>
      <c r="N79" s="40"/>
      <c r="O79" s="40"/>
      <c r="P79" s="4913"/>
      <c r="Q79" s="40"/>
      <c r="R79" s="40"/>
      <c r="S79" s="40"/>
      <c r="T79" s="4895"/>
      <c r="U79" s="40"/>
      <c r="V79" s="40"/>
      <c r="W79" s="40"/>
      <c r="X79" s="3613"/>
      <c r="Y79" s="40"/>
      <c r="Z79" s="40"/>
      <c r="AA79" s="40"/>
      <c r="AB79" s="3613"/>
      <c r="AC79" s="40"/>
      <c r="AD79" s="40"/>
      <c r="AE79" s="40"/>
      <c r="AF79" s="2006">
        <v>0</v>
      </c>
      <c r="AG79" s="2006">
        <v>0</v>
      </c>
      <c r="AH79" s="2006">
        <v>0</v>
      </c>
      <c r="AI79" s="2006">
        <v>0</v>
      </c>
      <c r="AJ79" s="2006">
        <v>0</v>
      </c>
      <c r="AK79" s="2006">
        <v>0</v>
      </c>
      <c r="AL79" s="2006">
        <v>0</v>
      </c>
      <c r="AM79" s="2006">
        <v>0</v>
      </c>
      <c r="AN79" s="2006">
        <v>0</v>
      </c>
      <c r="AO79" s="2006">
        <v>0</v>
      </c>
      <c r="AP79" s="2006">
        <v>0</v>
      </c>
      <c r="AQ79" s="2006">
        <v>0</v>
      </c>
      <c r="AR79" s="2006">
        <v>0</v>
      </c>
      <c r="AS79" s="2006">
        <v>0</v>
      </c>
      <c r="AT79" s="2006">
        <v>0</v>
      </c>
      <c r="AU79" s="2006">
        <v>0</v>
      </c>
      <c r="AV79" s="2006">
        <v>0</v>
      </c>
      <c r="AW79" s="2006">
        <v>0</v>
      </c>
      <c r="AX79" s="2006">
        <v>0</v>
      </c>
      <c r="AY79" s="421"/>
    </row>
    <row r="80" spans="2:51" ht="9.9499999999999993" customHeight="1">
      <c r="B80" s="34"/>
      <c r="D80" s="49"/>
      <c r="E80" s="96"/>
      <c r="F80" s="96"/>
      <c r="G80" s="96"/>
      <c r="H80" s="104"/>
      <c r="I80" s="96"/>
      <c r="J80" s="96"/>
      <c r="K80" s="96"/>
      <c r="L80" s="52"/>
      <c r="M80" s="35"/>
      <c r="N80" s="40"/>
      <c r="O80" s="40"/>
      <c r="P80" s="45"/>
      <c r="Q80" s="96"/>
      <c r="R80" s="96"/>
      <c r="S80" s="96"/>
      <c r="T80" s="45"/>
      <c r="U80" s="96"/>
      <c r="V80" s="96"/>
      <c r="X80" s="45"/>
      <c r="Y80" s="96"/>
      <c r="Z80" s="96"/>
      <c r="AA80" s="96"/>
      <c r="AB80" s="45"/>
      <c r="AC80" s="96"/>
      <c r="AD80" s="96"/>
      <c r="AE80" s="96"/>
      <c r="AF80" s="2006">
        <v>0</v>
      </c>
      <c r="AG80" s="2006">
        <v>0</v>
      </c>
      <c r="AH80" s="2006">
        <v>0</v>
      </c>
      <c r="AI80" s="2006">
        <v>0</v>
      </c>
      <c r="AJ80" s="2006">
        <v>0</v>
      </c>
      <c r="AK80" s="2006">
        <v>0</v>
      </c>
      <c r="AL80" s="2006">
        <v>0</v>
      </c>
      <c r="AM80" s="2006">
        <v>0</v>
      </c>
      <c r="AN80" s="2006">
        <v>0</v>
      </c>
      <c r="AO80" s="2006">
        <v>0</v>
      </c>
      <c r="AP80" s="2006">
        <v>0</v>
      </c>
      <c r="AQ80" s="2006">
        <v>0</v>
      </c>
      <c r="AR80" s="2006">
        <v>0</v>
      </c>
      <c r="AS80" s="2006">
        <v>0</v>
      </c>
      <c r="AT80" s="2006">
        <v>0</v>
      </c>
      <c r="AU80" s="2006">
        <v>0</v>
      </c>
      <c r="AV80" s="2006">
        <v>0</v>
      </c>
      <c r="AW80" s="2006">
        <v>0</v>
      </c>
      <c r="AX80" s="2006">
        <v>0</v>
      </c>
      <c r="AY80" s="421"/>
    </row>
    <row r="81" spans="2:51" ht="9.9499999999999993" customHeight="1">
      <c r="B81" s="4213">
        <f>(INT(MOD(INT((D81-2)/7)+0.6,52+5/28))+1)</f>
        <v>19</v>
      </c>
      <c r="D81" s="4915">
        <f>AB57+1</f>
        <v>43591</v>
      </c>
      <c r="E81" s="40"/>
      <c r="F81" s="40"/>
      <c r="G81" s="40"/>
      <c r="H81" s="4915">
        <f>D81+1</f>
        <v>43592</v>
      </c>
      <c r="I81" s="40"/>
      <c r="J81" s="40"/>
      <c r="K81" s="40"/>
      <c r="L81" s="4915">
        <f>H81+1</f>
        <v>43593</v>
      </c>
      <c r="M81" s="40"/>
      <c r="N81" s="40"/>
      <c r="O81" s="40"/>
      <c r="P81" s="4915">
        <f>L81+1</f>
        <v>43594</v>
      </c>
      <c r="Q81" s="40"/>
      <c r="R81" s="40"/>
      <c r="S81" s="40"/>
      <c r="T81" s="4915">
        <f>P81+1</f>
        <v>43595</v>
      </c>
      <c r="U81" s="40"/>
      <c r="V81" s="40"/>
      <c r="W81" s="40"/>
      <c r="X81" s="4915">
        <f>T81+1</f>
        <v>43596</v>
      </c>
      <c r="Y81" s="40"/>
      <c r="Z81" s="40"/>
      <c r="AA81" s="40"/>
      <c r="AB81" s="4915">
        <f>X81+1</f>
        <v>43597</v>
      </c>
      <c r="AC81" s="40"/>
      <c r="AD81" s="40"/>
      <c r="AE81" s="40"/>
      <c r="AF81" s="2006">
        <v>0</v>
      </c>
      <c r="AG81" s="2006">
        <v>0</v>
      </c>
      <c r="AH81" s="2006">
        <v>0</v>
      </c>
      <c r="AI81" s="2006">
        <v>0</v>
      </c>
      <c r="AJ81" s="2006">
        <v>0</v>
      </c>
      <c r="AK81" s="2006">
        <v>0</v>
      </c>
      <c r="AL81" s="2006">
        <v>0</v>
      </c>
      <c r="AM81" s="2006">
        <v>0</v>
      </c>
      <c r="AN81" s="2006">
        <v>0</v>
      </c>
      <c r="AO81" s="2006">
        <v>0</v>
      </c>
      <c r="AP81" s="2006">
        <v>0</v>
      </c>
      <c r="AQ81" s="2006">
        <v>0</v>
      </c>
      <c r="AR81" s="2006">
        <v>0</v>
      </c>
      <c r="AS81" s="2006">
        <v>0</v>
      </c>
      <c r="AT81" s="2006">
        <v>0</v>
      </c>
      <c r="AU81" s="2006">
        <v>0</v>
      </c>
      <c r="AV81" s="2006">
        <v>0</v>
      </c>
      <c r="AW81" s="2006">
        <v>0</v>
      </c>
      <c r="AX81" s="2006">
        <v>0</v>
      </c>
      <c r="AY81" s="421"/>
    </row>
    <row r="82" spans="2:51" ht="5.0999999999999996" customHeight="1">
      <c r="B82" s="4214"/>
      <c r="D82" s="4916"/>
      <c r="E82" s="90"/>
      <c r="F82" s="91"/>
      <c r="G82" s="90"/>
      <c r="H82" s="4916"/>
      <c r="I82" s="90"/>
      <c r="J82" s="91"/>
      <c r="K82" s="90"/>
      <c r="L82" s="4916"/>
      <c r="M82" s="90"/>
      <c r="N82" s="91"/>
      <c r="O82" s="90"/>
      <c r="P82" s="4916"/>
      <c r="Q82" s="90"/>
      <c r="R82" s="91"/>
      <c r="S82" s="90"/>
      <c r="T82" s="4916"/>
      <c r="U82" s="90"/>
      <c r="V82" s="91"/>
      <c r="W82" s="90"/>
      <c r="X82" s="4916"/>
      <c r="Y82" s="90"/>
      <c r="Z82" s="91"/>
      <c r="AA82" s="90"/>
      <c r="AB82" s="4916"/>
      <c r="AC82" s="90"/>
      <c r="AD82" s="91"/>
      <c r="AE82" s="90"/>
      <c r="AF82" s="2006">
        <v>0</v>
      </c>
      <c r="AG82" s="2006">
        <v>0</v>
      </c>
      <c r="AH82" s="2006">
        <v>0</v>
      </c>
      <c r="AI82" s="2006">
        <v>0</v>
      </c>
      <c r="AJ82" s="2006">
        <v>0</v>
      </c>
      <c r="AK82" s="2006">
        <v>0</v>
      </c>
      <c r="AL82" s="2006">
        <v>0</v>
      </c>
      <c r="AM82" s="2006">
        <v>0</v>
      </c>
      <c r="AN82" s="2006">
        <v>0</v>
      </c>
      <c r="AO82" s="2006">
        <v>0</v>
      </c>
      <c r="AP82" s="2006">
        <v>0</v>
      </c>
      <c r="AQ82" s="2006">
        <v>0</v>
      </c>
      <c r="AR82" s="2006">
        <v>0</v>
      </c>
      <c r="AS82" s="2006">
        <v>0</v>
      </c>
      <c r="AT82" s="2006">
        <v>0</v>
      </c>
      <c r="AU82" s="2006">
        <v>0</v>
      </c>
      <c r="AV82" s="2006">
        <v>0</v>
      </c>
      <c r="AW82" s="2006">
        <v>0</v>
      </c>
      <c r="AX82" s="2006">
        <v>0</v>
      </c>
      <c r="AY82" s="421"/>
    </row>
    <row r="83" spans="2:51" ht="9.9499999999999993" customHeight="1">
      <c r="B83" s="4215"/>
      <c r="D83" s="4917"/>
      <c r="E83" s="40"/>
      <c r="F83" s="40"/>
      <c r="G83" s="40"/>
      <c r="H83" s="4917"/>
      <c r="I83" s="40"/>
      <c r="J83" s="40"/>
      <c r="K83" s="40"/>
      <c r="L83" s="4917"/>
      <c r="M83" s="40"/>
      <c r="N83" s="40"/>
      <c r="O83" s="40"/>
      <c r="P83" s="4917"/>
      <c r="Q83" s="40"/>
      <c r="R83" s="40"/>
      <c r="S83" s="40"/>
      <c r="T83" s="4917"/>
      <c r="U83" s="40"/>
      <c r="V83" s="40"/>
      <c r="W83" s="40"/>
      <c r="X83" s="4917"/>
      <c r="Y83" s="40"/>
      <c r="Z83" s="40"/>
      <c r="AA83" s="40"/>
      <c r="AB83" s="4917"/>
      <c r="AC83" s="40"/>
      <c r="AD83" s="40"/>
      <c r="AE83" s="40"/>
      <c r="AF83" s="2006">
        <v>0</v>
      </c>
      <c r="AG83" s="2006">
        <v>0</v>
      </c>
      <c r="AH83" s="2006">
        <v>0</v>
      </c>
      <c r="AI83" s="2006">
        <v>0</v>
      </c>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421"/>
    </row>
    <row r="84" spans="2:51" ht="9.9499999999999993" customHeight="1">
      <c r="B84" s="34"/>
      <c r="D84" s="49"/>
      <c r="E84" s="96"/>
      <c r="F84" s="96"/>
      <c r="G84" s="96"/>
      <c r="H84" s="104"/>
      <c r="I84" s="96"/>
      <c r="J84" s="96"/>
      <c r="K84" s="96"/>
      <c r="L84" s="52"/>
      <c r="M84" s="35"/>
      <c r="N84" s="40"/>
      <c r="O84" s="40"/>
      <c r="P84" s="45"/>
      <c r="Q84" s="96"/>
      <c r="R84" s="96"/>
      <c r="S84" s="96"/>
      <c r="T84" s="45"/>
      <c r="U84" s="96"/>
      <c r="V84" s="96"/>
      <c r="X84" s="45"/>
      <c r="Y84" s="96"/>
      <c r="Z84" s="96"/>
      <c r="AA84" s="96"/>
      <c r="AB84" s="45"/>
      <c r="AC84" s="96"/>
      <c r="AD84" s="96"/>
      <c r="AE84" s="96"/>
      <c r="AF84" s="2006">
        <v>0</v>
      </c>
      <c r="AG84" s="2006">
        <v>0</v>
      </c>
      <c r="AH84" s="2006">
        <v>0</v>
      </c>
      <c r="AI84" s="2006">
        <v>0</v>
      </c>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421"/>
    </row>
    <row r="85" spans="2:51" ht="9.9499999999999993" customHeight="1">
      <c r="B85" s="4908" t="s">
        <v>954</v>
      </c>
      <c r="D85" s="4281" t="s">
        <v>28</v>
      </c>
      <c r="E85" s="40"/>
      <c r="F85" s="40"/>
      <c r="G85" s="40"/>
      <c r="H85" s="4281" t="s">
        <v>28</v>
      </c>
      <c r="I85" s="40"/>
      <c r="J85" s="40"/>
      <c r="K85" s="40"/>
      <c r="L85" s="4166"/>
      <c r="M85" s="40"/>
      <c r="N85" s="40"/>
      <c r="O85" s="40"/>
      <c r="P85" s="4303" t="s">
        <v>955</v>
      </c>
      <c r="Q85" s="40"/>
      <c r="R85" s="40"/>
      <c r="S85" s="40"/>
      <c r="T85" s="4911" t="s">
        <v>38</v>
      </c>
      <c r="U85" s="40"/>
      <c r="V85" s="40"/>
      <c r="W85" s="40"/>
      <c r="X85" s="4166"/>
      <c r="Y85" s="40"/>
      <c r="Z85" s="40"/>
      <c r="AA85" s="40"/>
      <c r="AB85" s="4166"/>
      <c r="AC85" s="40"/>
      <c r="AD85" s="40"/>
      <c r="AE85" s="40"/>
      <c r="AF85" s="2006">
        <v>0</v>
      </c>
      <c r="AG85" s="2006">
        <v>0</v>
      </c>
      <c r="AH85" s="2006">
        <v>0</v>
      </c>
      <c r="AI85" s="2006">
        <v>0</v>
      </c>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421"/>
    </row>
    <row r="86" spans="2:51" ht="5.0999999999999996" customHeight="1">
      <c r="B86" s="4909"/>
      <c r="D86" s="3624"/>
      <c r="E86" s="90"/>
      <c r="F86" s="91"/>
      <c r="G86" s="90"/>
      <c r="H86" s="3624"/>
      <c r="I86" s="90"/>
      <c r="J86" s="91"/>
      <c r="K86" s="90"/>
      <c r="L86" s="3612"/>
      <c r="M86" s="90"/>
      <c r="N86" s="91"/>
      <c r="O86" s="90"/>
      <c r="P86" s="3630"/>
      <c r="Q86" s="90"/>
      <c r="R86" s="91"/>
      <c r="S86" s="90"/>
      <c r="T86" s="4912"/>
      <c r="U86" s="90"/>
      <c r="V86" s="91"/>
      <c r="W86" s="90"/>
      <c r="X86" s="3612"/>
      <c r="Y86" s="90"/>
      <c r="Z86" s="91"/>
      <c r="AA86" s="90"/>
      <c r="AB86" s="3612"/>
      <c r="AC86" s="90"/>
      <c r="AD86" s="91"/>
      <c r="AE86" s="90"/>
      <c r="AF86" s="2006">
        <v>0</v>
      </c>
      <c r="AG86" s="2006">
        <v>0</v>
      </c>
      <c r="AH86" s="2006">
        <v>0</v>
      </c>
      <c r="AI86" s="2006">
        <v>0</v>
      </c>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421"/>
    </row>
    <row r="87" spans="2:51" ht="9.9499999999999993" customHeight="1">
      <c r="B87" s="4909"/>
      <c r="D87" s="3625"/>
      <c r="E87" s="40"/>
      <c r="F87" s="40"/>
      <c r="G87" s="40"/>
      <c r="H87" s="3625"/>
      <c r="I87" s="40"/>
      <c r="J87" s="40"/>
      <c r="K87" s="40"/>
      <c r="L87" s="3613"/>
      <c r="M87" s="40"/>
      <c r="N87" s="40"/>
      <c r="O87" s="40"/>
      <c r="P87" s="3631"/>
      <c r="Q87" s="40"/>
      <c r="R87" s="40"/>
      <c r="S87" s="40"/>
      <c r="T87" s="4913"/>
      <c r="U87" s="40"/>
      <c r="V87" s="40"/>
      <c r="W87" s="40"/>
      <c r="X87" s="3613"/>
      <c r="Y87" s="40"/>
      <c r="Z87" s="40"/>
      <c r="AA87" s="40"/>
      <c r="AB87" s="3613"/>
      <c r="AC87" s="40"/>
      <c r="AD87" s="40"/>
      <c r="AE87" s="40"/>
      <c r="AF87" s="2006">
        <v>0</v>
      </c>
      <c r="AG87" s="2006">
        <v>0</v>
      </c>
      <c r="AH87" s="2006">
        <v>0</v>
      </c>
      <c r="AI87" s="2006">
        <v>0</v>
      </c>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421"/>
    </row>
    <row r="88" spans="2:51" ht="9.9499999999999993" customHeight="1">
      <c r="B88" s="4909"/>
      <c r="D88" s="104"/>
      <c r="E88" s="96"/>
      <c r="F88" s="96"/>
      <c r="G88" s="96"/>
      <c r="H88" s="49"/>
      <c r="I88" s="96"/>
      <c r="J88" s="96"/>
      <c r="K88" s="96"/>
      <c r="L88" s="52"/>
      <c r="M88" s="96"/>
      <c r="N88" s="96"/>
      <c r="O88" s="96"/>
      <c r="P88" s="45"/>
      <c r="Q88" s="96"/>
      <c r="R88" s="96"/>
      <c r="S88" s="96"/>
      <c r="T88" s="45"/>
      <c r="U88" s="96"/>
      <c r="V88" s="96"/>
      <c r="W88" s="96"/>
      <c r="X88" s="45"/>
      <c r="Y88" s="96"/>
      <c r="Z88" s="96"/>
      <c r="AA88" s="96"/>
      <c r="AB88" s="45"/>
      <c r="AC88" s="96"/>
      <c r="AD88" s="96"/>
      <c r="AE88" s="96"/>
      <c r="AF88" s="2006">
        <v>0</v>
      </c>
      <c r="AG88" s="2006">
        <v>0</v>
      </c>
      <c r="AH88" s="2006">
        <v>0</v>
      </c>
      <c r="AI88" s="2006">
        <v>0</v>
      </c>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421"/>
    </row>
    <row r="89" spans="2:51" ht="9.9499999999999993" customHeight="1">
      <c r="B89" s="4909"/>
      <c r="D89" s="4905" t="s">
        <v>956</v>
      </c>
      <c r="E89" s="40"/>
      <c r="F89" s="40"/>
      <c r="G89" s="40"/>
      <c r="H89" s="4905" t="s">
        <v>37</v>
      </c>
      <c r="I89" s="40"/>
      <c r="J89" s="40"/>
      <c r="K89" s="40"/>
      <c r="L89" s="4166"/>
      <c r="M89" s="40"/>
      <c r="N89" s="40"/>
      <c r="O89" s="40"/>
      <c r="P89" s="4905" t="s">
        <v>957</v>
      </c>
      <c r="Q89" s="40"/>
      <c r="R89" s="40"/>
      <c r="S89" s="40"/>
      <c r="T89" s="4303" t="s">
        <v>940</v>
      </c>
      <c r="U89" s="40"/>
      <c r="V89" s="40"/>
      <c r="W89" s="40"/>
      <c r="X89" s="4166"/>
      <c r="Y89" s="40"/>
      <c r="Z89" s="40"/>
      <c r="AA89" s="40"/>
      <c r="AB89" s="4166"/>
      <c r="AC89" s="40"/>
      <c r="AD89" s="40"/>
      <c r="AE89" s="40"/>
      <c r="AF89" s="2006">
        <v>0</v>
      </c>
      <c r="AG89" s="2006">
        <v>0</v>
      </c>
      <c r="AH89" s="2006">
        <v>0</v>
      </c>
      <c r="AI89" s="2006">
        <v>0</v>
      </c>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421"/>
    </row>
    <row r="90" spans="2:51" ht="5.0999999999999996" customHeight="1">
      <c r="B90" s="4909"/>
      <c r="D90" s="4906"/>
      <c r="E90" s="90"/>
      <c r="F90" s="91"/>
      <c r="G90" s="90"/>
      <c r="H90" s="4906"/>
      <c r="I90" s="90"/>
      <c r="J90" s="91"/>
      <c r="K90" s="90"/>
      <c r="L90" s="3612"/>
      <c r="M90" s="90"/>
      <c r="N90" s="91"/>
      <c r="O90" s="90"/>
      <c r="P90" s="4906"/>
      <c r="Q90" s="90"/>
      <c r="R90" s="91"/>
      <c r="S90" s="90"/>
      <c r="T90" s="3630"/>
      <c r="U90" s="90"/>
      <c r="V90" s="91"/>
      <c r="W90" s="90"/>
      <c r="X90" s="3612"/>
      <c r="Y90" s="90"/>
      <c r="Z90" s="91"/>
      <c r="AA90" s="90"/>
      <c r="AB90" s="3612"/>
      <c r="AC90" s="90"/>
      <c r="AD90" s="91"/>
      <c r="AE90" s="90"/>
      <c r="AF90" s="2006">
        <v>0</v>
      </c>
      <c r="AG90" s="2006">
        <v>0</v>
      </c>
      <c r="AH90" s="2006">
        <v>0</v>
      </c>
      <c r="AI90" s="2006">
        <v>0</v>
      </c>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421"/>
    </row>
    <row r="91" spans="2:51" ht="9.9499999999999993" customHeight="1">
      <c r="B91" s="4909"/>
      <c r="D91" s="4907"/>
      <c r="E91" s="40"/>
      <c r="F91" s="40"/>
      <c r="G91" s="40"/>
      <c r="H91" s="4907"/>
      <c r="I91" s="40"/>
      <c r="J91" s="40"/>
      <c r="K91" s="40"/>
      <c r="L91" s="3613"/>
      <c r="M91" s="40"/>
      <c r="N91" s="40"/>
      <c r="O91" s="40"/>
      <c r="P91" s="4907"/>
      <c r="Q91" s="40"/>
      <c r="R91" s="40"/>
      <c r="S91" s="40"/>
      <c r="T91" s="3631"/>
      <c r="U91" s="40"/>
      <c r="V91" s="40"/>
      <c r="W91" s="40"/>
      <c r="X91" s="3613"/>
      <c r="Y91" s="40"/>
      <c r="Z91" s="40"/>
      <c r="AA91" s="40"/>
      <c r="AB91" s="3613"/>
      <c r="AC91" s="40"/>
      <c r="AD91" s="40"/>
      <c r="AE91" s="40"/>
      <c r="AF91" s="2006">
        <v>0</v>
      </c>
      <c r="AG91" s="2006">
        <v>0</v>
      </c>
      <c r="AH91" s="2006">
        <v>0</v>
      </c>
      <c r="AI91" s="2006">
        <v>0</v>
      </c>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421"/>
    </row>
    <row r="92" spans="2:51" ht="9.9499999999999993" customHeight="1">
      <c r="B92" s="4909"/>
      <c r="D92" s="104"/>
      <c r="E92" s="96"/>
      <c r="F92" s="96"/>
      <c r="G92" s="96"/>
      <c r="H92" s="49"/>
      <c r="I92" s="96"/>
      <c r="J92" s="96"/>
      <c r="K92" s="96"/>
      <c r="L92" s="52"/>
      <c r="M92" s="96"/>
      <c r="N92" s="96"/>
      <c r="O92" s="96"/>
      <c r="P92" s="45"/>
      <c r="Q92" s="96"/>
      <c r="R92" s="96"/>
      <c r="S92" s="96"/>
      <c r="T92" s="45"/>
      <c r="U92" s="96"/>
      <c r="V92" s="96"/>
      <c r="W92" s="96"/>
      <c r="X92" s="45"/>
      <c r="Y92" s="96"/>
      <c r="Z92" s="96"/>
      <c r="AA92" s="96"/>
      <c r="AB92" s="45"/>
      <c r="AC92" s="96"/>
      <c r="AD92" s="96"/>
      <c r="AE92" s="96"/>
      <c r="AF92" s="2006">
        <v>0</v>
      </c>
      <c r="AG92" s="2006">
        <v>0</v>
      </c>
      <c r="AH92" s="2006">
        <v>0</v>
      </c>
      <c r="AI92" s="2006">
        <v>0</v>
      </c>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421"/>
    </row>
    <row r="93" spans="2:51" ht="9.9499999999999993" customHeight="1">
      <c r="B93" s="4909"/>
      <c r="D93" s="4914" t="s">
        <v>946</v>
      </c>
      <c r="E93" s="40"/>
      <c r="F93" s="40"/>
      <c r="G93" s="40"/>
      <c r="H93" s="4914" t="s">
        <v>944</v>
      </c>
      <c r="I93" s="40"/>
      <c r="J93" s="40"/>
      <c r="K93" s="40"/>
      <c r="L93" s="4166"/>
      <c r="M93" s="40"/>
      <c r="N93" s="40"/>
      <c r="O93" s="40"/>
      <c r="P93" s="4914" t="s">
        <v>944</v>
      </c>
      <c r="Q93" s="40"/>
      <c r="R93" s="40"/>
      <c r="S93" s="40"/>
      <c r="T93" s="4893" t="s">
        <v>947</v>
      </c>
      <c r="U93" s="40"/>
      <c r="V93" s="40"/>
      <c r="W93" s="40"/>
      <c r="X93" s="4166"/>
      <c r="Y93" s="40"/>
      <c r="Z93" s="40"/>
      <c r="AA93" s="40"/>
      <c r="AB93" s="4166"/>
      <c r="AC93" s="40"/>
      <c r="AD93" s="40"/>
      <c r="AE93" s="40"/>
      <c r="AF93" s="2006">
        <v>0</v>
      </c>
      <c r="AG93" s="2006">
        <v>0</v>
      </c>
      <c r="AH93" s="2006">
        <v>0</v>
      </c>
      <c r="AI93" s="2006">
        <v>0</v>
      </c>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421"/>
    </row>
    <row r="94" spans="2:51" ht="5.0999999999999996" customHeight="1">
      <c r="B94" s="4909"/>
      <c r="D94" s="3518"/>
      <c r="E94" s="90"/>
      <c r="F94" s="91"/>
      <c r="G94" s="90"/>
      <c r="H94" s="3518"/>
      <c r="I94" s="90"/>
      <c r="J94" s="91"/>
      <c r="K94" s="90"/>
      <c r="L94" s="3612"/>
      <c r="M94" s="90"/>
      <c r="N94" s="91"/>
      <c r="O94" s="90"/>
      <c r="P94" s="3518"/>
      <c r="Q94" s="90"/>
      <c r="R94" s="91"/>
      <c r="S94" s="90"/>
      <c r="T94" s="4894"/>
      <c r="U94" s="90"/>
      <c r="V94" s="91"/>
      <c r="W94" s="90"/>
      <c r="X94" s="3612"/>
      <c r="Y94" s="90"/>
      <c r="Z94" s="91"/>
      <c r="AA94" s="90"/>
      <c r="AB94" s="3612"/>
      <c r="AC94" s="90"/>
      <c r="AD94" s="91"/>
      <c r="AE94" s="90"/>
      <c r="AF94" s="2006">
        <v>0</v>
      </c>
      <c r="AG94" s="2006">
        <v>0</v>
      </c>
      <c r="AH94" s="2006">
        <v>0</v>
      </c>
      <c r="AI94" s="2006">
        <v>0</v>
      </c>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421"/>
    </row>
    <row r="95" spans="2:51" ht="9.9499999999999993" customHeight="1">
      <c r="B95" s="4909"/>
      <c r="D95" s="3519"/>
      <c r="E95" s="40"/>
      <c r="F95" s="40"/>
      <c r="G95" s="40"/>
      <c r="H95" s="3519"/>
      <c r="I95" s="40"/>
      <c r="J95" s="40"/>
      <c r="K95" s="40"/>
      <c r="L95" s="3613"/>
      <c r="M95" s="40"/>
      <c r="N95" s="40"/>
      <c r="O95" s="40"/>
      <c r="P95" s="3519"/>
      <c r="Q95" s="40"/>
      <c r="R95" s="40"/>
      <c r="S95" s="40"/>
      <c r="T95" s="4895"/>
      <c r="U95" s="40"/>
      <c r="V95" s="40"/>
      <c r="W95" s="40"/>
      <c r="X95" s="3613"/>
      <c r="Y95" s="40"/>
      <c r="Z95" s="40"/>
      <c r="AA95" s="40"/>
      <c r="AB95" s="3613"/>
      <c r="AC95" s="40"/>
      <c r="AD95" s="40"/>
      <c r="AE95" s="40"/>
      <c r="AF95" s="2006">
        <v>0</v>
      </c>
      <c r="AG95" s="2006">
        <v>0</v>
      </c>
      <c r="AH95" s="2006">
        <v>0</v>
      </c>
      <c r="AI95" s="2006">
        <v>0</v>
      </c>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421"/>
    </row>
    <row r="96" spans="2:51" ht="9.9499999999999993" customHeight="1">
      <c r="B96" s="4909"/>
      <c r="D96" s="104"/>
      <c r="E96" s="96"/>
      <c r="F96" s="96"/>
      <c r="G96" s="96"/>
      <c r="H96" s="49"/>
      <c r="I96" s="96"/>
      <c r="J96" s="96"/>
      <c r="K96" s="96"/>
      <c r="L96" s="52"/>
      <c r="M96" s="96"/>
      <c r="N96" s="96"/>
      <c r="O96" s="96"/>
      <c r="P96" s="45"/>
      <c r="Q96" s="96"/>
      <c r="R96" s="96"/>
      <c r="S96" s="96"/>
      <c r="T96" s="45"/>
      <c r="U96" s="96"/>
      <c r="V96" s="96"/>
      <c r="W96" s="96"/>
      <c r="X96" s="45"/>
      <c r="Y96" s="96"/>
      <c r="Z96" s="96"/>
      <c r="AA96" s="96"/>
      <c r="AB96" s="45"/>
      <c r="AC96" s="96"/>
      <c r="AD96" s="96"/>
      <c r="AE96" s="96"/>
      <c r="AF96" s="2006">
        <v>0</v>
      </c>
      <c r="AG96" s="2006">
        <v>0</v>
      </c>
      <c r="AH96" s="2006">
        <v>0</v>
      </c>
      <c r="AI96" s="2006">
        <v>0</v>
      </c>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421"/>
    </row>
    <row r="97" spans="2:51" ht="9.9499999999999993" customHeight="1">
      <c r="B97" s="4909"/>
      <c r="D97" s="4315" t="s">
        <v>682</v>
      </c>
      <c r="E97" s="40"/>
      <c r="F97" s="40"/>
      <c r="G97" s="40"/>
      <c r="H97" s="4918" t="s">
        <v>687</v>
      </c>
      <c r="I97" s="40"/>
      <c r="J97" s="40"/>
      <c r="K97" s="40"/>
      <c r="L97" s="4166"/>
      <c r="M97" s="40"/>
      <c r="N97" s="40"/>
      <c r="O97" s="40"/>
      <c r="P97" s="4902" t="s">
        <v>855</v>
      </c>
      <c r="Q97" s="40"/>
      <c r="R97" s="40"/>
      <c r="S97" s="40"/>
      <c r="T97" s="4315" t="s">
        <v>682</v>
      </c>
      <c r="U97" s="40"/>
      <c r="V97" s="40"/>
      <c r="W97" s="40"/>
      <c r="X97" s="4166"/>
      <c r="Y97" s="40"/>
      <c r="Z97" s="40"/>
      <c r="AA97" s="40"/>
      <c r="AB97" s="4166"/>
      <c r="AC97" s="40"/>
      <c r="AD97" s="40"/>
      <c r="AE97" s="40"/>
      <c r="AF97" s="2006">
        <v>0</v>
      </c>
      <c r="AG97" s="2006">
        <v>0</v>
      </c>
      <c r="AH97" s="2006">
        <v>0</v>
      </c>
      <c r="AI97" s="2006">
        <v>0</v>
      </c>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421"/>
    </row>
    <row r="98" spans="2:51" ht="5.0999999999999996" customHeight="1">
      <c r="B98" s="4909"/>
      <c r="D98" s="3669"/>
      <c r="E98" s="90"/>
      <c r="F98" s="91"/>
      <c r="G98" s="90"/>
      <c r="H98" s="4919"/>
      <c r="I98" s="90"/>
      <c r="J98" s="91"/>
      <c r="K98" s="90"/>
      <c r="L98" s="3612"/>
      <c r="M98" s="90"/>
      <c r="N98" s="91"/>
      <c r="O98" s="90"/>
      <c r="P98" s="4903"/>
      <c r="Q98" s="90"/>
      <c r="R98" s="91"/>
      <c r="S98" s="90"/>
      <c r="T98" s="3669"/>
      <c r="U98" s="90"/>
      <c r="V98" s="91"/>
      <c r="W98" s="90"/>
      <c r="X98" s="3612"/>
      <c r="Y98" s="90"/>
      <c r="Z98" s="91"/>
      <c r="AA98" s="90"/>
      <c r="AB98" s="3612"/>
      <c r="AC98" s="90"/>
      <c r="AD98" s="91"/>
      <c r="AE98" s="90"/>
      <c r="AF98" s="2006">
        <v>0</v>
      </c>
      <c r="AG98" s="2006">
        <v>0</v>
      </c>
      <c r="AH98" s="2006">
        <v>0</v>
      </c>
      <c r="AI98" s="2006">
        <v>0</v>
      </c>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421"/>
    </row>
    <row r="99" spans="2:51" ht="9.9499999999999993" customHeight="1">
      <c r="B99" s="4909"/>
      <c r="D99" s="3670"/>
      <c r="E99" s="40"/>
      <c r="F99" s="40"/>
      <c r="G99" s="40"/>
      <c r="H99" s="4920"/>
      <c r="I99" s="40"/>
      <c r="J99" s="40"/>
      <c r="K99" s="40"/>
      <c r="L99" s="3613"/>
      <c r="M99" s="40"/>
      <c r="N99" s="40"/>
      <c r="O99" s="40"/>
      <c r="P99" s="4904"/>
      <c r="Q99" s="40"/>
      <c r="R99" s="40"/>
      <c r="S99" s="40"/>
      <c r="T99" s="3670"/>
      <c r="U99" s="40"/>
      <c r="V99" s="40"/>
      <c r="W99" s="40"/>
      <c r="X99" s="3613"/>
      <c r="Y99" s="40"/>
      <c r="Z99" s="40"/>
      <c r="AA99" s="40"/>
      <c r="AB99" s="3613"/>
      <c r="AC99" s="40"/>
      <c r="AD99" s="40"/>
      <c r="AE99" s="40"/>
      <c r="AF99" s="2006">
        <v>0</v>
      </c>
      <c r="AG99" s="2006">
        <v>0</v>
      </c>
      <c r="AH99" s="2006">
        <v>0</v>
      </c>
      <c r="AI99" s="2006">
        <v>0</v>
      </c>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421"/>
    </row>
    <row r="100" spans="2:51" ht="9.9499999999999993" customHeight="1">
      <c r="B100" s="4909"/>
      <c r="D100" s="104"/>
      <c r="E100" s="96"/>
      <c r="F100" s="96"/>
      <c r="G100" s="96"/>
      <c r="H100" s="49"/>
      <c r="I100" s="96"/>
      <c r="J100" s="96"/>
      <c r="K100" s="96"/>
      <c r="L100" s="52"/>
      <c r="M100" s="96"/>
      <c r="N100" s="96"/>
      <c r="O100" s="96"/>
      <c r="P100" s="45"/>
      <c r="Q100" s="96"/>
      <c r="R100" s="96"/>
      <c r="S100" s="96"/>
      <c r="T100" s="45"/>
      <c r="U100" s="96"/>
      <c r="V100" s="96"/>
      <c r="W100" s="96"/>
      <c r="X100" s="45"/>
      <c r="Y100" s="96"/>
      <c r="Z100" s="96"/>
      <c r="AA100" s="96"/>
      <c r="AB100" s="45"/>
      <c r="AC100" s="96"/>
      <c r="AD100" s="96"/>
      <c r="AE100" s="96"/>
      <c r="AF100" s="2006">
        <v>0</v>
      </c>
      <c r="AG100" s="2006">
        <v>0</v>
      </c>
      <c r="AH100" s="2006">
        <v>0</v>
      </c>
      <c r="AI100" s="2006">
        <v>0</v>
      </c>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421"/>
    </row>
    <row r="101" spans="2:51" ht="9.9499999999999993" customHeight="1">
      <c r="B101" s="4909"/>
      <c r="D101" s="4893" t="s">
        <v>953</v>
      </c>
      <c r="E101" s="40"/>
      <c r="F101" s="40"/>
      <c r="G101" s="40"/>
      <c r="H101" s="4896" t="s">
        <v>705</v>
      </c>
      <c r="I101" s="40"/>
      <c r="J101" s="40"/>
      <c r="K101" s="40"/>
      <c r="L101" s="4166"/>
      <c r="M101" s="40"/>
      <c r="N101" s="40"/>
      <c r="O101" s="40"/>
      <c r="P101" s="4281" t="s">
        <v>952</v>
      </c>
      <c r="Q101" s="40"/>
      <c r="R101" s="40"/>
      <c r="S101" s="40"/>
      <c r="T101" s="4281" t="s">
        <v>952</v>
      </c>
      <c r="U101" s="40"/>
      <c r="V101" s="40"/>
      <c r="W101" s="40"/>
      <c r="X101" s="4166"/>
      <c r="Y101" s="40"/>
      <c r="Z101" s="40"/>
      <c r="AA101" s="40"/>
      <c r="AB101" s="4166"/>
      <c r="AC101" s="40"/>
      <c r="AD101" s="40"/>
      <c r="AE101" s="40"/>
      <c r="AF101" s="2006">
        <v>0</v>
      </c>
      <c r="AG101" s="2006">
        <v>0</v>
      </c>
      <c r="AH101" s="2006">
        <v>0</v>
      </c>
      <c r="AI101" s="2006">
        <v>0</v>
      </c>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421"/>
    </row>
    <row r="102" spans="2:51" ht="5.0999999999999996" customHeight="1">
      <c r="B102" s="4909"/>
      <c r="D102" s="4894"/>
      <c r="E102" s="90"/>
      <c r="F102" s="91"/>
      <c r="G102" s="90"/>
      <c r="H102" s="4897"/>
      <c r="I102" s="90"/>
      <c r="J102" s="91"/>
      <c r="K102" s="90"/>
      <c r="L102" s="3612"/>
      <c r="M102" s="90"/>
      <c r="N102" s="91"/>
      <c r="O102" s="90"/>
      <c r="P102" s="3624"/>
      <c r="Q102" s="90"/>
      <c r="R102" s="91"/>
      <c r="S102" s="90"/>
      <c r="T102" s="3624"/>
      <c r="U102" s="90"/>
      <c r="V102" s="91"/>
      <c r="W102" s="90"/>
      <c r="X102" s="3612"/>
      <c r="Y102" s="90"/>
      <c r="Z102" s="91"/>
      <c r="AA102" s="90"/>
      <c r="AB102" s="3612"/>
      <c r="AC102" s="90"/>
      <c r="AD102" s="91"/>
      <c r="AE102" s="90"/>
      <c r="AF102" s="2006">
        <v>0</v>
      </c>
      <c r="AG102" s="2006">
        <v>0</v>
      </c>
      <c r="AH102" s="2006">
        <v>0</v>
      </c>
      <c r="AI102" s="2006">
        <v>0</v>
      </c>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421"/>
    </row>
    <row r="103" spans="2:51" ht="9.9499999999999993" customHeight="1">
      <c r="B103" s="4910"/>
      <c r="D103" s="4895"/>
      <c r="E103" s="40"/>
      <c r="F103" s="40"/>
      <c r="G103" s="40"/>
      <c r="H103" s="4898"/>
      <c r="I103" s="40"/>
      <c r="J103" s="40"/>
      <c r="K103" s="40"/>
      <c r="L103" s="3613"/>
      <c r="M103" s="40"/>
      <c r="N103" s="40"/>
      <c r="O103" s="40"/>
      <c r="P103" s="3625"/>
      <c r="Q103" s="40"/>
      <c r="R103" s="40"/>
      <c r="S103" s="40"/>
      <c r="T103" s="3625"/>
      <c r="U103" s="40"/>
      <c r="V103" s="40"/>
      <c r="W103" s="40"/>
      <c r="X103" s="3613"/>
      <c r="Y103" s="40"/>
      <c r="Z103" s="40"/>
      <c r="AA103" s="40"/>
      <c r="AB103" s="3613"/>
      <c r="AC103" s="40"/>
      <c r="AD103" s="40"/>
      <c r="AE103" s="40"/>
      <c r="AF103" s="2006">
        <v>0</v>
      </c>
      <c r="AG103" s="2006">
        <v>0</v>
      </c>
      <c r="AH103" s="2006">
        <v>0</v>
      </c>
      <c r="AI103" s="2006">
        <v>0</v>
      </c>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421"/>
    </row>
    <row r="104" spans="2:51" ht="9.9499999999999993" customHeight="1">
      <c r="B104" s="34"/>
      <c r="D104" s="49"/>
      <c r="E104" s="96"/>
      <c r="F104" s="96"/>
      <c r="G104" s="96"/>
      <c r="H104" s="104"/>
      <c r="I104" s="96"/>
      <c r="J104" s="96"/>
      <c r="K104" s="96"/>
      <c r="L104" s="52"/>
      <c r="M104" s="35"/>
      <c r="N104" s="40"/>
      <c r="O104" s="40"/>
      <c r="P104" s="45"/>
      <c r="Q104" s="96"/>
      <c r="R104" s="96"/>
      <c r="S104" s="96"/>
      <c r="T104" s="45"/>
      <c r="U104" s="96"/>
      <c r="V104" s="96"/>
      <c r="X104" s="45"/>
      <c r="Y104" s="96"/>
      <c r="Z104" s="96"/>
      <c r="AA104" s="96"/>
      <c r="AB104" s="45"/>
      <c r="AC104" s="96"/>
      <c r="AD104" s="96"/>
      <c r="AE104" s="96"/>
      <c r="AF104" s="2006">
        <v>0</v>
      </c>
      <c r="AG104" s="2006">
        <v>0</v>
      </c>
      <c r="AH104" s="2006">
        <v>0</v>
      </c>
      <c r="AI104" s="2006">
        <v>0</v>
      </c>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421"/>
    </row>
    <row r="105" spans="2:51" ht="9.9499999999999993" customHeight="1">
      <c r="B105" s="4213">
        <f>(INT(MOD(INT((D105-2)/7)+0.6,52+5/28))+1)</f>
        <v>20</v>
      </c>
      <c r="D105" s="4915">
        <f>AB81+1</f>
        <v>43598</v>
      </c>
      <c r="E105" s="40"/>
      <c r="F105" s="40"/>
      <c r="G105" s="40"/>
      <c r="H105" s="4915">
        <f>D105+1</f>
        <v>43599</v>
      </c>
      <c r="I105" s="40"/>
      <c r="J105" s="40"/>
      <c r="K105" s="40"/>
      <c r="L105" s="4915">
        <f>H105+1</f>
        <v>43600</v>
      </c>
      <c r="M105" s="40"/>
      <c r="N105" s="40"/>
      <c r="O105" s="40"/>
      <c r="P105" s="4915">
        <f>L105+1</f>
        <v>43601</v>
      </c>
      <c r="Q105" s="40"/>
      <c r="R105" s="40"/>
      <c r="S105" s="40"/>
      <c r="T105" s="4915">
        <f>P105+1</f>
        <v>43602</v>
      </c>
      <c r="U105" s="40"/>
      <c r="V105" s="40"/>
      <c r="W105" s="40"/>
      <c r="X105" s="4915">
        <f>T105+1</f>
        <v>43603</v>
      </c>
      <c r="Y105" s="40"/>
      <c r="Z105" s="40"/>
      <c r="AA105" s="40"/>
      <c r="AB105" s="4915">
        <f>X105+1</f>
        <v>43604</v>
      </c>
      <c r="AC105" s="40"/>
      <c r="AD105" s="40"/>
      <c r="AE105" s="40"/>
      <c r="AF105" s="2006">
        <v>0</v>
      </c>
      <c r="AG105" s="2006">
        <v>0</v>
      </c>
      <c r="AH105" s="2006">
        <v>0</v>
      </c>
      <c r="AI105" s="2006">
        <v>0</v>
      </c>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421"/>
    </row>
    <row r="106" spans="2:51" ht="5.0999999999999996" customHeight="1">
      <c r="B106" s="4214"/>
      <c r="D106" s="4916"/>
      <c r="E106" s="90"/>
      <c r="F106" s="91"/>
      <c r="G106" s="90"/>
      <c r="H106" s="4916"/>
      <c r="I106" s="90"/>
      <c r="J106" s="91"/>
      <c r="K106" s="90"/>
      <c r="L106" s="4916"/>
      <c r="M106" s="90"/>
      <c r="N106" s="91"/>
      <c r="O106" s="90"/>
      <c r="P106" s="4916"/>
      <c r="Q106" s="90"/>
      <c r="R106" s="91"/>
      <c r="S106" s="90"/>
      <c r="T106" s="4916"/>
      <c r="U106" s="90"/>
      <c r="V106" s="91"/>
      <c r="W106" s="90"/>
      <c r="X106" s="4916"/>
      <c r="Y106" s="90"/>
      <c r="Z106" s="91"/>
      <c r="AA106" s="90"/>
      <c r="AB106" s="4916"/>
      <c r="AC106" s="90"/>
      <c r="AD106" s="91"/>
      <c r="AE106" s="90"/>
      <c r="AF106" s="2006">
        <v>0</v>
      </c>
      <c r="AG106" s="2006">
        <v>0</v>
      </c>
      <c r="AH106" s="2006">
        <v>0</v>
      </c>
      <c r="AI106" s="2006">
        <v>0</v>
      </c>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421"/>
    </row>
    <row r="107" spans="2:51" ht="9.9499999999999993" customHeight="1">
      <c r="B107" s="4215"/>
      <c r="D107" s="4917"/>
      <c r="E107" s="40"/>
      <c r="F107" s="40"/>
      <c r="G107" s="40"/>
      <c r="H107" s="4917"/>
      <c r="I107" s="40"/>
      <c r="J107" s="40"/>
      <c r="K107" s="40"/>
      <c r="L107" s="4917"/>
      <c r="M107" s="40"/>
      <c r="N107" s="40"/>
      <c r="O107" s="40"/>
      <c r="P107" s="4917"/>
      <c r="Q107" s="40"/>
      <c r="R107" s="40"/>
      <c r="S107" s="40"/>
      <c r="T107" s="4917"/>
      <c r="U107" s="40"/>
      <c r="V107" s="40"/>
      <c r="W107" s="40"/>
      <c r="X107" s="4917"/>
      <c r="Y107" s="40"/>
      <c r="Z107" s="40"/>
      <c r="AA107" s="40"/>
      <c r="AB107" s="4917"/>
      <c r="AC107" s="40"/>
      <c r="AD107" s="40"/>
      <c r="AE107" s="40"/>
      <c r="AF107" s="2006">
        <v>0</v>
      </c>
      <c r="AG107" s="2006">
        <v>0</v>
      </c>
      <c r="AH107" s="2006">
        <v>0</v>
      </c>
      <c r="AI107" s="2006">
        <v>0</v>
      </c>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421"/>
    </row>
    <row r="108" spans="2:51" ht="9.9499999999999993" customHeight="1">
      <c r="B108" s="34"/>
      <c r="D108" s="49"/>
      <c r="E108" s="96"/>
      <c r="F108" s="96"/>
      <c r="G108" s="96"/>
      <c r="H108" s="104"/>
      <c r="I108" s="96"/>
      <c r="J108" s="96"/>
      <c r="K108" s="96"/>
      <c r="L108" s="52"/>
      <c r="M108" s="35"/>
      <c r="N108" s="40"/>
      <c r="O108" s="40"/>
      <c r="P108" s="45"/>
      <c r="Q108" s="96"/>
      <c r="R108" s="96"/>
      <c r="S108" s="96"/>
      <c r="T108" s="45"/>
      <c r="U108" s="96"/>
      <c r="V108" s="96"/>
      <c r="X108" s="45"/>
      <c r="Y108" s="96"/>
      <c r="Z108" s="96"/>
      <c r="AA108" s="96"/>
      <c r="AB108" s="45"/>
      <c r="AC108" s="96"/>
      <c r="AD108" s="96"/>
      <c r="AE108" s="96"/>
      <c r="AF108" s="2006">
        <v>0</v>
      </c>
      <c r="AG108" s="2006">
        <v>0</v>
      </c>
      <c r="AH108" s="2006">
        <v>0</v>
      </c>
      <c r="AI108" s="2006">
        <v>0</v>
      </c>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421"/>
    </row>
    <row r="109" spans="2:51" ht="9.9499999999999993" customHeight="1">
      <c r="B109" s="4908" t="s">
        <v>958</v>
      </c>
      <c r="D109" s="4911" t="s">
        <v>38</v>
      </c>
      <c r="E109" s="40"/>
      <c r="F109" s="40"/>
      <c r="G109" s="40"/>
      <c r="H109" s="4905" t="s">
        <v>959</v>
      </c>
      <c r="I109" s="40"/>
      <c r="J109" s="40"/>
      <c r="K109" s="40"/>
      <c r="L109" s="4166"/>
      <c r="M109" s="40"/>
      <c r="N109" s="40"/>
      <c r="O109" s="40"/>
      <c r="P109" s="4281" t="s">
        <v>28</v>
      </c>
      <c r="Q109" s="40"/>
      <c r="R109" s="40"/>
      <c r="S109" s="40"/>
      <c r="T109" s="4281" t="s">
        <v>28</v>
      </c>
      <c r="U109" s="40"/>
      <c r="V109" s="40"/>
      <c r="W109" s="40"/>
      <c r="X109" s="4166"/>
      <c r="Y109" s="40"/>
      <c r="Z109" s="40"/>
      <c r="AA109" s="40"/>
      <c r="AB109" s="4166"/>
      <c r="AC109" s="40"/>
      <c r="AD109" s="40"/>
      <c r="AE109" s="40"/>
      <c r="AF109" s="2006">
        <v>0</v>
      </c>
      <c r="AG109" s="2006">
        <v>0</v>
      </c>
      <c r="AH109" s="2006">
        <v>0</v>
      </c>
      <c r="AI109" s="2006">
        <v>0</v>
      </c>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421"/>
    </row>
    <row r="110" spans="2:51" ht="5.0999999999999996" customHeight="1">
      <c r="B110" s="4909"/>
      <c r="D110" s="4912"/>
      <c r="E110" s="90"/>
      <c r="F110" s="91"/>
      <c r="G110" s="90"/>
      <c r="H110" s="4906"/>
      <c r="I110" s="90"/>
      <c r="J110" s="91"/>
      <c r="K110" s="90"/>
      <c r="L110" s="3612"/>
      <c r="M110" s="90"/>
      <c r="N110" s="91"/>
      <c r="O110" s="90"/>
      <c r="P110" s="3624"/>
      <c r="Q110" s="90"/>
      <c r="R110" s="91"/>
      <c r="S110" s="90"/>
      <c r="T110" s="3624"/>
      <c r="U110" s="90"/>
      <c r="V110" s="91"/>
      <c r="W110" s="90"/>
      <c r="X110" s="3612"/>
      <c r="Y110" s="90"/>
      <c r="Z110" s="91"/>
      <c r="AA110" s="90"/>
      <c r="AB110" s="3612"/>
      <c r="AC110" s="90"/>
      <c r="AD110" s="91"/>
      <c r="AE110" s="90"/>
      <c r="AF110" s="2006">
        <v>0</v>
      </c>
      <c r="AG110" s="2006">
        <v>0</v>
      </c>
      <c r="AH110" s="2006">
        <v>0</v>
      </c>
      <c r="AI110" s="2006">
        <v>0</v>
      </c>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421"/>
    </row>
    <row r="111" spans="2:51" ht="9.9499999999999993" customHeight="1">
      <c r="B111" s="4909"/>
      <c r="D111" s="4913"/>
      <c r="E111" s="40"/>
      <c r="F111" s="40"/>
      <c r="G111" s="40"/>
      <c r="H111" s="4907"/>
      <c r="I111" s="40"/>
      <c r="J111" s="40"/>
      <c r="K111" s="40"/>
      <c r="L111" s="3613"/>
      <c r="M111" s="40"/>
      <c r="N111" s="40"/>
      <c r="O111" s="40"/>
      <c r="P111" s="3625"/>
      <c r="Q111" s="40"/>
      <c r="R111" s="40"/>
      <c r="S111" s="40"/>
      <c r="T111" s="3625"/>
      <c r="U111" s="40"/>
      <c r="V111" s="40"/>
      <c r="W111" s="40"/>
      <c r="X111" s="3613"/>
      <c r="Y111" s="40"/>
      <c r="Z111" s="40"/>
      <c r="AA111" s="40"/>
      <c r="AB111" s="3613"/>
      <c r="AC111" s="40"/>
      <c r="AD111" s="40"/>
      <c r="AE111" s="40"/>
      <c r="AF111" s="2006">
        <v>0</v>
      </c>
      <c r="AG111" s="2006">
        <v>0</v>
      </c>
      <c r="AH111" s="2006">
        <v>0</v>
      </c>
      <c r="AI111" s="2006">
        <v>0</v>
      </c>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421"/>
    </row>
    <row r="112" spans="2:51" ht="9.9499999999999993" customHeight="1">
      <c r="B112" s="4909"/>
      <c r="D112" s="104"/>
      <c r="E112" s="96"/>
      <c r="F112" s="96"/>
      <c r="G112" s="96"/>
      <c r="H112" s="49"/>
      <c r="I112" s="96"/>
      <c r="J112" s="96"/>
      <c r="K112" s="96"/>
      <c r="L112" s="52"/>
      <c r="M112" s="96"/>
      <c r="N112" s="96"/>
      <c r="O112" s="96"/>
      <c r="P112" s="45"/>
      <c r="Q112" s="96"/>
      <c r="R112" s="96"/>
      <c r="S112" s="96"/>
      <c r="T112" s="45"/>
      <c r="U112" s="96"/>
      <c r="V112" s="96"/>
      <c r="W112" s="96"/>
      <c r="X112" s="45"/>
      <c r="Y112" s="96"/>
      <c r="Z112" s="96"/>
      <c r="AA112" s="96"/>
      <c r="AB112" s="45"/>
      <c r="AC112" s="96"/>
      <c r="AD112" s="96"/>
      <c r="AE112" s="96"/>
      <c r="AF112" s="2006">
        <v>0</v>
      </c>
      <c r="AG112" s="2006">
        <v>0</v>
      </c>
      <c r="AH112" s="2006">
        <v>0</v>
      </c>
      <c r="AI112" s="2006">
        <v>0</v>
      </c>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421"/>
    </row>
    <row r="113" spans="2:51" ht="9.9499999999999993" customHeight="1">
      <c r="B113" s="4909"/>
      <c r="D113" s="4905" t="s">
        <v>960</v>
      </c>
      <c r="E113" s="40"/>
      <c r="F113" s="40"/>
      <c r="G113" s="40"/>
      <c r="H113" s="4905" t="s">
        <v>51</v>
      </c>
      <c r="I113" s="40"/>
      <c r="J113" s="40"/>
      <c r="K113" s="40"/>
      <c r="L113" s="4166"/>
      <c r="M113" s="40"/>
      <c r="N113" s="40"/>
      <c r="O113" s="40"/>
      <c r="P113" s="4905" t="s">
        <v>960</v>
      </c>
      <c r="Q113" s="40"/>
      <c r="R113" s="40"/>
      <c r="S113" s="40"/>
      <c r="T113" s="4905" t="s">
        <v>60</v>
      </c>
      <c r="U113" s="40"/>
      <c r="V113" s="40"/>
      <c r="W113" s="40"/>
      <c r="X113" s="4166"/>
      <c r="Y113" s="40"/>
      <c r="Z113" s="40"/>
      <c r="AA113" s="40"/>
      <c r="AB113" s="4166"/>
      <c r="AC113" s="40"/>
      <c r="AD113" s="40"/>
      <c r="AE113" s="40"/>
      <c r="AF113" s="2006">
        <v>0</v>
      </c>
      <c r="AG113" s="2006">
        <v>0</v>
      </c>
      <c r="AH113" s="2006">
        <v>0</v>
      </c>
      <c r="AI113" s="2006">
        <v>0</v>
      </c>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421"/>
    </row>
    <row r="114" spans="2:51" ht="5.0999999999999996" customHeight="1">
      <c r="B114" s="4909"/>
      <c r="D114" s="4906"/>
      <c r="E114" s="90"/>
      <c r="F114" s="91"/>
      <c r="G114" s="90"/>
      <c r="H114" s="4906"/>
      <c r="I114" s="90"/>
      <c r="J114" s="91"/>
      <c r="K114" s="90"/>
      <c r="L114" s="3612"/>
      <c r="M114" s="90"/>
      <c r="N114" s="91"/>
      <c r="O114" s="90"/>
      <c r="P114" s="4906"/>
      <c r="Q114" s="90"/>
      <c r="R114" s="91"/>
      <c r="S114" s="90"/>
      <c r="T114" s="4906"/>
      <c r="U114" s="90"/>
      <c r="V114" s="91"/>
      <c r="W114" s="90"/>
      <c r="X114" s="3612"/>
      <c r="Y114" s="90"/>
      <c r="Z114" s="91"/>
      <c r="AA114" s="90"/>
      <c r="AB114" s="3612"/>
      <c r="AC114" s="90"/>
      <c r="AD114" s="91"/>
      <c r="AE114" s="90"/>
      <c r="AF114" s="2006">
        <v>0</v>
      </c>
      <c r="AG114" s="2006">
        <v>0</v>
      </c>
      <c r="AH114" s="2006">
        <v>0</v>
      </c>
      <c r="AI114" s="2006">
        <v>0</v>
      </c>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421"/>
    </row>
    <row r="115" spans="2:51" ht="9.9499999999999993" customHeight="1">
      <c r="B115" s="4909"/>
      <c r="D115" s="4907"/>
      <c r="E115" s="40"/>
      <c r="F115" s="40"/>
      <c r="G115" s="40"/>
      <c r="H115" s="4907"/>
      <c r="I115" s="40"/>
      <c r="J115" s="40"/>
      <c r="K115" s="40"/>
      <c r="L115" s="3613"/>
      <c r="M115" s="40"/>
      <c r="N115" s="40"/>
      <c r="O115" s="40"/>
      <c r="P115" s="4907"/>
      <c r="Q115" s="40"/>
      <c r="R115" s="40"/>
      <c r="S115" s="40"/>
      <c r="T115" s="4907"/>
      <c r="U115" s="40"/>
      <c r="V115" s="40"/>
      <c r="W115" s="40"/>
      <c r="X115" s="3613"/>
      <c r="Y115" s="40"/>
      <c r="Z115" s="40"/>
      <c r="AA115" s="40"/>
      <c r="AB115" s="3613"/>
      <c r="AC115" s="40"/>
      <c r="AD115" s="40"/>
      <c r="AE115" s="40"/>
      <c r="AF115" s="2006">
        <v>0</v>
      </c>
      <c r="AG115" s="2006">
        <v>0</v>
      </c>
      <c r="AH115" s="2006">
        <v>0</v>
      </c>
      <c r="AI115" s="2006">
        <v>0</v>
      </c>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421"/>
    </row>
    <row r="116" spans="2:51" ht="9.9499999999999993" customHeight="1">
      <c r="B116" s="4909"/>
      <c r="D116" s="104"/>
      <c r="E116" s="96"/>
      <c r="F116" s="96"/>
      <c r="G116" s="96"/>
      <c r="H116" s="49"/>
      <c r="I116" s="96"/>
      <c r="J116" s="96"/>
      <c r="K116" s="96"/>
      <c r="L116" s="52"/>
      <c r="M116" s="96"/>
      <c r="N116" s="96"/>
      <c r="O116" s="96"/>
      <c r="P116" s="45"/>
      <c r="Q116" s="96"/>
      <c r="R116" s="96"/>
      <c r="S116" s="96"/>
      <c r="T116" s="45"/>
      <c r="U116" s="96"/>
      <c r="V116" s="96"/>
      <c r="W116" s="96"/>
      <c r="X116" s="45"/>
      <c r="Y116" s="96"/>
      <c r="Z116" s="96"/>
      <c r="AA116" s="96"/>
      <c r="AB116" s="45"/>
      <c r="AC116" s="96"/>
      <c r="AD116" s="96"/>
      <c r="AE116" s="96"/>
      <c r="AF116" s="2006">
        <v>0</v>
      </c>
      <c r="AG116" s="2006">
        <v>0</v>
      </c>
      <c r="AH116" s="2006">
        <v>0</v>
      </c>
      <c r="AI116" s="2006">
        <v>0</v>
      </c>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421"/>
    </row>
    <row r="117" spans="2:51" ht="9.9499999999999993" customHeight="1">
      <c r="B117" s="4909"/>
      <c r="D117" s="4893" t="s">
        <v>947</v>
      </c>
      <c r="E117" s="40"/>
      <c r="F117" s="40"/>
      <c r="G117" s="40"/>
      <c r="H117" s="4914" t="s">
        <v>944</v>
      </c>
      <c r="I117" s="40"/>
      <c r="J117" s="40"/>
      <c r="K117" s="40"/>
      <c r="L117" s="4166"/>
      <c r="M117" s="40"/>
      <c r="N117" s="40"/>
      <c r="O117" s="40"/>
      <c r="P117" s="4914" t="s">
        <v>946</v>
      </c>
      <c r="Q117" s="40"/>
      <c r="R117" s="40"/>
      <c r="S117" s="40"/>
      <c r="T117" s="4893" t="s">
        <v>947</v>
      </c>
      <c r="U117" s="40"/>
      <c r="V117" s="40"/>
      <c r="W117" s="40"/>
      <c r="X117" s="4166"/>
      <c r="Y117" s="40"/>
      <c r="Z117" s="40"/>
      <c r="AA117" s="40"/>
      <c r="AB117" s="4166"/>
      <c r="AC117" s="40"/>
      <c r="AD117" s="40"/>
      <c r="AE117" s="40"/>
      <c r="AF117" s="2006">
        <v>0</v>
      </c>
      <c r="AG117" s="2006">
        <v>0</v>
      </c>
      <c r="AH117" s="2006">
        <v>0</v>
      </c>
      <c r="AI117" s="2006">
        <v>0</v>
      </c>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421"/>
    </row>
    <row r="118" spans="2:51" ht="5.0999999999999996" customHeight="1">
      <c r="B118" s="4909"/>
      <c r="D118" s="4894"/>
      <c r="E118" s="90"/>
      <c r="F118" s="91"/>
      <c r="G118" s="90"/>
      <c r="H118" s="3518"/>
      <c r="I118" s="90"/>
      <c r="J118" s="91"/>
      <c r="K118" s="90"/>
      <c r="L118" s="3612"/>
      <c r="M118" s="90"/>
      <c r="N118" s="91"/>
      <c r="O118" s="90"/>
      <c r="P118" s="3518"/>
      <c r="Q118" s="90"/>
      <c r="R118" s="91"/>
      <c r="S118" s="90"/>
      <c r="T118" s="4894"/>
      <c r="U118" s="90"/>
      <c r="V118" s="91"/>
      <c r="W118" s="90"/>
      <c r="X118" s="3612"/>
      <c r="Y118" s="90"/>
      <c r="Z118" s="91"/>
      <c r="AA118" s="90"/>
      <c r="AB118" s="3612"/>
      <c r="AC118" s="90"/>
      <c r="AD118" s="91"/>
      <c r="AE118" s="90"/>
      <c r="AF118" s="2006">
        <v>0</v>
      </c>
      <c r="AG118" s="2006">
        <v>0</v>
      </c>
      <c r="AH118" s="2006">
        <v>0</v>
      </c>
      <c r="AI118" s="2006">
        <v>0</v>
      </c>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421"/>
    </row>
    <row r="119" spans="2:51" ht="9.9499999999999993" customHeight="1">
      <c r="B119" s="4909"/>
      <c r="D119" s="4895"/>
      <c r="E119" s="40"/>
      <c r="F119" s="40"/>
      <c r="G119" s="40"/>
      <c r="H119" s="3519"/>
      <c r="I119" s="40"/>
      <c r="J119" s="40"/>
      <c r="K119" s="40"/>
      <c r="L119" s="3613"/>
      <c r="M119" s="40"/>
      <c r="N119" s="40"/>
      <c r="O119" s="40"/>
      <c r="P119" s="3519"/>
      <c r="Q119" s="40"/>
      <c r="R119" s="40"/>
      <c r="S119" s="40"/>
      <c r="T119" s="4895"/>
      <c r="U119" s="40"/>
      <c r="V119" s="40"/>
      <c r="W119" s="40"/>
      <c r="X119" s="3613"/>
      <c r="Y119" s="40"/>
      <c r="Z119" s="40"/>
      <c r="AA119" s="40"/>
      <c r="AB119" s="3613"/>
      <c r="AC119" s="40"/>
      <c r="AD119" s="40"/>
      <c r="AE119" s="40"/>
      <c r="AF119" s="2006">
        <v>0</v>
      </c>
      <c r="AG119" s="2006">
        <v>0</v>
      </c>
      <c r="AH119" s="2006">
        <v>0</v>
      </c>
      <c r="AI119" s="2006">
        <v>0</v>
      </c>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421"/>
    </row>
    <row r="120" spans="2:51" ht="9.9499999999999993" customHeight="1">
      <c r="B120" s="4909"/>
      <c r="D120" s="104"/>
      <c r="E120" s="96"/>
      <c r="F120" s="96"/>
      <c r="G120" s="96"/>
      <c r="H120" s="49"/>
      <c r="I120" s="96"/>
      <c r="J120" s="96"/>
      <c r="K120" s="96"/>
      <c r="L120" s="52"/>
      <c r="M120" s="96"/>
      <c r="N120" s="96"/>
      <c r="O120" s="96"/>
      <c r="P120" s="45"/>
      <c r="Q120" s="96"/>
      <c r="R120" s="96"/>
      <c r="S120" s="96"/>
      <c r="T120" s="45"/>
      <c r="U120" s="96"/>
      <c r="V120" s="96"/>
      <c r="W120" s="96"/>
      <c r="X120" s="45"/>
      <c r="Y120" s="96"/>
      <c r="Z120" s="96"/>
      <c r="AA120" s="96"/>
      <c r="AB120" s="45"/>
      <c r="AC120" s="96"/>
      <c r="AD120" s="96"/>
      <c r="AE120" s="96"/>
      <c r="AF120" s="2006">
        <v>0</v>
      </c>
      <c r="AG120" s="2006">
        <v>0</v>
      </c>
      <c r="AH120" s="2006">
        <v>0</v>
      </c>
      <c r="AI120" s="2006">
        <v>0</v>
      </c>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421"/>
    </row>
    <row r="121" spans="2:51" ht="9.9499999999999993" customHeight="1">
      <c r="B121" s="4909"/>
      <c r="D121" s="4899" t="s">
        <v>691</v>
      </c>
      <c r="E121" s="40"/>
      <c r="F121" s="40"/>
      <c r="G121" s="40"/>
      <c r="H121" s="4902" t="s">
        <v>855</v>
      </c>
      <c r="I121" s="40"/>
      <c r="J121" s="40"/>
      <c r="K121" s="40"/>
      <c r="L121" s="4166"/>
      <c r="M121" s="40"/>
      <c r="N121" s="40"/>
      <c r="O121" s="40"/>
      <c r="P121" s="4315" t="s">
        <v>687</v>
      </c>
      <c r="Q121" s="40"/>
      <c r="R121" s="40"/>
      <c r="S121" s="40"/>
      <c r="T121" s="4902" t="s">
        <v>855</v>
      </c>
      <c r="U121" s="40"/>
      <c r="V121" s="40"/>
      <c r="W121" s="40"/>
      <c r="X121" s="4166"/>
      <c r="Y121" s="40"/>
      <c r="Z121" s="40"/>
      <c r="AA121" s="40"/>
      <c r="AB121" s="4166"/>
      <c r="AC121" s="40"/>
      <c r="AD121" s="40"/>
      <c r="AE121" s="40"/>
      <c r="AF121" s="2006">
        <v>0</v>
      </c>
      <c r="AG121" s="2006">
        <v>0</v>
      </c>
      <c r="AH121" s="2006">
        <v>0</v>
      </c>
      <c r="AI121" s="2006">
        <v>0</v>
      </c>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421"/>
    </row>
    <row r="122" spans="2:51" ht="5.0999999999999996" customHeight="1">
      <c r="B122" s="4909"/>
      <c r="D122" s="4900"/>
      <c r="E122" s="90"/>
      <c r="F122" s="91"/>
      <c r="G122" s="90"/>
      <c r="H122" s="4903"/>
      <c r="I122" s="90"/>
      <c r="J122" s="91"/>
      <c r="K122" s="90"/>
      <c r="L122" s="3612"/>
      <c r="M122" s="90"/>
      <c r="N122" s="91"/>
      <c r="O122" s="90"/>
      <c r="P122" s="3669"/>
      <c r="Q122" s="90"/>
      <c r="R122" s="91"/>
      <c r="S122" s="90"/>
      <c r="T122" s="4903"/>
      <c r="U122" s="90"/>
      <c r="V122" s="91"/>
      <c r="W122" s="90"/>
      <c r="X122" s="3612"/>
      <c r="Y122" s="90"/>
      <c r="Z122" s="91"/>
      <c r="AA122" s="90"/>
      <c r="AB122" s="3612"/>
      <c r="AC122" s="90"/>
      <c r="AD122" s="91"/>
      <c r="AE122" s="90"/>
      <c r="AF122" s="2006">
        <v>0</v>
      </c>
      <c r="AG122" s="2006">
        <v>0</v>
      </c>
      <c r="AH122" s="2006">
        <v>0</v>
      </c>
      <c r="AI122" s="2006">
        <v>0</v>
      </c>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421"/>
    </row>
    <row r="123" spans="2:51" ht="9.9499999999999993" customHeight="1">
      <c r="B123" s="4909"/>
      <c r="D123" s="4901"/>
      <c r="E123" s="40"/>
      <c r="F123" s="40"/>
      <c r="G123" s="40"/>
      <c r="H123" s="4904"/>
      <c r="I123" s="40"/>
      <c r="J123" s="40"/>
      <c r="K123" s="40"/>
      <c r="L123" s="3613"/>
      <c r="M123" s="40"/>
      <c r="N123" s="40"/>
      <c r="O123" s="40"/>
      <c r="P123" s="3670"/>
      <c r="Q123" s="40"/>
      <c r="R123" s="40"/>
      <c r="S123" s="40"/>
      <c r="T123" s="4904"/>
      <c r="U123" s="40"/>
      <c r="V123" s="40"/>
      <c r="W123" s="40"/>
      <c r="X123" s="3613"/>
      <c r="Y123" s="40"/>
      <c r="Z123" s="40"/>
      <c r="AA123" s="40"/>
      <c r="AB123" s="3613"/>
      <c r="AC123" s="40"/>
      <c r="AD123" s="40"/>
      <c r="AE123" s="40"/>
      <c r="AF123" s="2006">
        <v>0</v>
      </c>
      <c r="AG123" s="2006">
        <v>0</v>
      </c>
      <c r="AH123" s="2006">
        <v>0</v>
      </c>
      <c r="AI123" s="2006">
        <v>0</v>
      </c>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421"/>
    </row>
    <row r="124" spans="2:51" ht="9.9499999999999993" customHeight="1">
      <c r="B124" s="4909"/>
      <c r="D124" s="104"/>
      <c r="E124" s="96"/>
      <c r="F124" s="96"/>
      <c r="G124" s="96"/>
      <c r="H124" s="49"/>
      <c r="I124" s="96"/>
      <c r="J124" s="96"/>
      <c r="K124" s="96"/>
      <c r="L124" s="52"/>
      <c r="M124" s="96"/>
      <c r="N124" s="96"/>
      <c r="O124" s="96"/>
      <c r="P124" s="45"/>
      <c r="Q124" s="96"/>
      <c r="R124" s="96"/>
      <c r="S124" s="96"/>
      <c r="T124" s="45"/>
      <c r="U124" s="96"/>
      <c r="V124" s="96"/>
      <c r="W124" s="96"/>
      <c r="X124" s="45"/>
      <c r="Y124" s="96"/>
      <c r="Z124" s="96"/>
      <c r="AA124" s="96"/>
      <c r="AB124" s="45"/>
      <c r="AC124" s="96"/>
      <c r="AD124" s="96"/>
      <c r="AE124" s="96"/>
      <c r="AF124" s="2006">
        <v>0</v>
      </c>
      <c r="AG124" s="2006">
        <v>0</v>
      </c>
      <c r="AH124" s="2006">
        <v>0</v>
      </c>
      <c r="AI124" s="2006">
        <v>0</v>
      </c>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421"/>
    </row>
    <row r="125" spans="2:51" ht="9.9499999999999993" customHeight="1">
      <c r="B125" s="4909"/>
      <c r="D125" s="4281" t="s">
        <v>952</v>
      </c>
      <c r="E125" s="40"/>
      <c r="F125" s="40"/>
      <c r="G125" s="40"/>
      <c r="H125" s="4281" t="s">
        <v>952</v>
      </c>
      <c r="I125" s="40"/>
      <c r="J125" s="40"/>
      <c r="K125" s="40"/>
      <c r="L125" s="4166"/>
      <c r="M125" s="40"/>
      <c r="N125" s="40"/>
      <c r="O125" s="40"/>
      <c r="P125" s="4893" t="s">
        <v>953</v>
      </c>
      <c r="Q125" s="40"/>
      <c r="R125" s="40"/>
      <c r="S125" s="40"/>
      <c r="T125" s="4896" t="s">
        <v>293</v>
      </c>
      <c r="U125" s="40"/>
      <c r="V125" s="40"/>
      <c r="W125" s="40"/>
      <c r="X125" s="4166"/>
      <c r="Y125" s="40"/>
      <c r="Z125" s="40"/>
      <c r="AA125" s="40"/>
      <c r="AB125" s="4166"/>
      <c r="AC125" s="40"/>
      <c r="AD125" s="40"/>
      <c r="AE125" s="40"/>
      <c r="AF125" s="2006">
        <v>0</v>
      </c>
      <c r="AG125" s="2006">
        <v>0</v>
      </c>
      <c r="AH125" s="2006">
        <v>0</v>
      </c>
      <c r="AI125" s="2006">
        <v>0</v>
      </c>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421"/>
    </row>
    <row r="126" spans="2:51" ht="5.0999999999999996" customHeight="1">
      <c r="B126" s="4909"/>
      <c r="D126" s="3624"/>
      <c r="E126" s="90"/>
      <c r="F126" s="91"/>
      <c r="G126" s="90"/>
      <c r="H126" s="3624"/>
      <c r="I126" s="90"/>
      <c r="J126" s="91"/>
      <c r="K126" s="90"/>
      <c r="L126" s="3612"/>
      <c r="M126" s="90"/>
      <c r="N126" s="91"/>
      <c r="O126" s="90"/>
      <c r="P126" s="4894"/>
      <c r="Q126" s="90"/>
      <c r="R126" s="91"/>
      <c r="S126" s="90"/>
      <c r="T126" s="4897"/>
      <c r="U126" s="90"/>
      <c r="V126" s="91"/>
      <c r="W126" s="90"/>
      <c r="X126" s="3612"/>
      <c r="Y126" s="90"/>
      <c r="Z126" s="91"/>
      <c r="AA126" s="90"/>
      <c r="AB126" s="3612"/>
      <c r="AC126" s="90"/>
      <c r="AD126" s="91"/>
      <c r="AE126" s="90"/>
      <c r="AF126" s="239"/>
      <c r="AG126" s="240"/>
      <c r="AH126" s="240"/>
      <c r="AI126" s="245"/>
      <c r="AJ126" s="239"/>
      <c r="AK126" s="242"/>
      <c r="AL126" s="242"/>
      <c r="AM126" s="242"/>
      <c r="AN126" s="239"/>
    </row>
    <row r="127" spans="2:51" ht="9.9499999999999993" customHeight="1">
      <c r="B127" s="4910"/>
      <c r="D127" s="3625"/>
      <c r="E127" s="40"/>
      <c r="F127" s="40"/>
      <c r="G127" s="40"/>
      <c r="H127" s="3625"/>
      <c r="I127" s="40"/>
      <c r="J127" s="40"/>
      <c r="K127" s="40"/>
      <c r="L127" s="3613"/>
      <c r="M127" s="40"/>
      <c r="N127" s="40"/>
      <c r="O127" s="40"/>
      <c r="P127" s="4895"/>
      <c r="Q127" s="40"/>
      <c r="R127" s="40"/>
      <c r="S127" s="40"/>
      <c r="T127" s="4898"/>
      <c r="U127" s="40"/>
      <c r="V127" s="40"/>
      <c r="W127" s="40"/>
      <c r="X127" s="3613"/>
      <c r="Y127" s="40"/>
      <c r="Z127" s="40"/>
      <c r="AA127" s="40"/>
      <c r="AB127" s="3613"/>
      <c r="AC127" s="40"/>
      <c r="AD127" s="40"/>
      <c r="AE127" s="40"/>
      <c r="AF127" s="2411"/>
      <c r="AG127" s="2412"/>
      <c r="AH127" s="2412"/>
      <c r="AI127" s="2413"/>
      <c r="AJ127" s="2411"/>
      <c r="AK127" s="2414"/>
      <c r="AL127" s="2414"/>
      <c r="AM127" s="2414"/>
      <c r="AN127" s="2411"/>
      <c r="AO127" s="421"/>
      <c r="AP127" s="421"/>
      <c r="AQ127" s="421"/>
      <c r="AR127" s="421"/>
      <c r="AS127" s="421"/>
      <c r="AT127" s="421"/>
      <c r="AU127" s="421"/>
      <c r="AV127" s="421"/>
      <c r="AW127" s="421"/>
      <c r="AX127" s="421"/>
      <c r="AY127" s="2409" t="s">
        <v>4192</v>
      </c>
    </row>
  </sheetData>
  <mergeCells count="271">
    <mergeCell ref="W5:W6"/>
    <mergeCell ref="X5:AC5"/>
    <mergeCell ref="X6:AC6"/>
    <mergeCell ref="X7:AC7"/>
    <mergeCell ref="B9:B11"/>
    <mergeCell ref="D9:D11"/>
    <mergeCell ref="H9:H11"/>
    <mergeCell ref="L9:L11"/>
    <mergeCell ref="P9:P11"/>
    <mergeCell ref="T9:T11"/>
    <mergeCell ref="B2:G6"/>
    <mergeCell ref="H2:R4"/>
    <mergeCell ref="T2:W2"/>
    <mergeCell ref="X2:AC2"/>
    <mergeCell ref="T3:W4"/>
    <mergeCell ref="X3:AC3"/>
    <mergeCell ref="X4:AC4"/>
    <mergeCell ref="H5:L6"/>
    <mergeCell ref="M5:Q6"/>
    <mergeCell ref="R5:V6"/>
    <mergeCell ref="T13:T15"/>
    <mergeCell ref="X13:X15"/>
    <mergeCell ref="AB13:AB15"/>
    <mergeCell ref="AF13:AF15"/>
    <mergeCell ref="AJ13:AJ15"/>
    <mergeCell ref="AN13:AN15"/>
    <mergeCell ref="X9:X11"/>
    <mergeCell ref="AB9:AB11"/>
    <mergeCell ref="AF9:AF11"/>
    <mergeCell ref="AJ9:AJ11"/>
    <mergeCell ref="AN9:AN11"/>
    <mergeCell ref="AF17:AF19"/>
    <mergeCell ref="AJ17:AJ19"/>
    <mergeCell ref="AN17:AN19"/>
    <mergeCell ref="D21:D23"/>
    <mergeCell ref="H21:H23"/>
    <mergeCell ref="L21:L23"/>
    <mergeCell ref="P21:P23"/>
    <mergeCell ref="T21:T23"/>
    <mergeCell ref="X21:X23"/>
    <mergeCell ref="D17:D19"/>
    <mergeCell ref="H17:H19"/>
    <mergeCell ref="L17:L19"/>
    <mergeCell ref="P17:P19"/>
    <mergeCell ref="T17:T19"/>
    <mergeCell ref="X17:X19"/>
    <mergeCell ref="AB21:AB23"/>
    <mergeCell ref="AF21:AF23"/>
    <mergeCell ref="AJ21:AJ23"/>
    <mergeCell ref="AN21:AN23"/>
    <mergeCell ref="D29:D31"/>
    <mergeCell ref="H29:H31"/>
    <mergeCell ref="L29:L31"/>
    <mergeCell ref="P29:P31"/>
    <mergeCell ref="T29:T31"/>
    <mergeCell ref="X29:X31"/>
    <mergeCell ref="B37:B55"/>
    <mergeCell ref="D37:D39"/>
    <mergeCell ref="H37:H39"/>
    <mergeCell ref="L37:L39"/>
    <mergeCell ref="P37:P39"/>
    <mergeCell ref="B33:B35"/>
    <mergeCell ref="D33:D35"/>
    <mergeCell ref="H33:H35"/>
    <mergeCell ref="L33:L35"/>
    <mergeCell ref="P33:P35"/>
    <mergeCell ref="T33:T35"/>
    <mergeCell ref="B13:B31"/>
    <mergeCell ref="D13:D15"/>
    <mergeCell ref="D25:D27"/>
    <mergeCell ref="H25:H27"/>
    <mergeCell ref="L25:L27"/>
    <mergeCell ref="P25:P27"/>
    <mergeCell ref="T25:T27"/>
    <mergeCell ref="H13:H15"/>
    <mergeCell ref="L13:L15"/>
    <mergeCell ref="P13:P15"/>
    <mergeCell ref="T37:T39"/>
    <mergeCell ref="X37:X39"/>
    <mergeCell ref="AB37:AB39"/>
    <mergeCell ref="AF37:AF39"/>
    <mergeCell ref="AJ37:AJ39"/>
    <mergeCell ref="AN37:AN39"/>
    <mergeCell ref="X33:X35"/>
    <mergeCell ref="AB33:AB35"/>
    <mergeCell ref="AF33:AF35"/>
    <mergeCell ref="AJ33:AJ35"/>
    <mergeCell ref="AN33:AN35"/>
    <mergeCell ref="AN25:AN27"/>
    <mergeCell ref="AB29:AB31"/>
    <mergeCell ref="AF29:AF31"/>
    <mergeCell ref="AJ29:AJ31"/>
    <mergeCell ref="AN29:AN31"/>
    <mergeCell ref="X25:X27"/>
    <mergeCell ref="AB25:AB27"/>
    <mergeCell ref="AF25:AF27"/>
    <mergeCell ref="AJ25:AJ27"/>
    <mergeCell ref="AB17:AB19"/>
    <mergeCell ref="AB41:AB43"/>
    <mergeCell ref="AF41:AF43"/>
    <mergeCell ref="AJ41:AJ43"/>
    <mergeCell ref="AN41:AN43"/>
    <mergeCell ref="D45:D47"/>
    <mergeCell ref="H45:H47"/>
    <mergeCell ref="L45:L47"/>
    <mergeCell ref="P45:P47"/>
    <mergeCell ref="T45:T47"/>
    <mergeCell ref="X45:X47"/>
    <mergeCell ref="D41:D43"/>
    <mergeCell ref="H41:H43"/>
    <mergeCell ref="L41:L43"/>
    <mergeCell ref="P41:P43"/>
    <mergeCell ref="T41:T43"/>
    <mergeCell ref="X41:X43"/>
    <mergeCell ref="AB45:AB47"/>
    <mergeCell ref="AJ48:AU49"/>
    <mergeCell ref="D49:D51"/>
    <mergeCell ref="H49:H51"/>
    <mergeCell ref="L49:L51"/>
    <mergeCell ref="P49:P51"/>
    <mergeCell ref="T49:T51"/>
    <mergeCell ref="X49:X51"/>
    <mergeCell ref="AB49:AB51"/>
    <mergeCell ref="AJ50:AJ51"/>
    <mergeCell ref="AK50:AN51"/>
    <mergeCell ref="D53:D55"/>
    <mergeCell ref="H53:H55"/>
    <mergeCell ref="L53:L55"/>
    <mergeCell ref="P53:P55"/>
    <mergeCell ref="T53:T55"/>
    <mergeCell ref="X53:X55"/>
    <mergeCell ref="AB53:AB55"/>
    <mergeCell ref="AJ54:AJ55"/>
    <mergeCell ref="AK54:AL54"/>
    <mergeCell ref="X57:X59"/>
    <mergeCell ref="AB57:AB59"/>
    <mergeCell ref="AJ58:AU60"/>
    <mergeCell ref="B61:B79"/>
    <mergeCell ref="D61:D63"/>
    <mergeCell ref="H61:H63"/>
    <mergeCell ref="L61:L63"/>
    <mergeCell ref="P61:P63"/>
    <mergeCell ref="T61:T63"/>
    <mergeCell ref="X61:X63"/>
    <mergeCell ref="B57:B59"/>
    <mergeCell ref="D57:D59"/>
    <mergeCell ref="H57:H59"/>
    <mergeCell ref="L57:L59"/>
    <mergeCell ref="P57:P59"/>
    <mergeCell ref="T57:T59"/>
    <mergeCell ref="AB61:AB63"/>
    <mergeCell ref="AJ61:AU62"/>
    <mergeCell ref="AJ64:AU65"/>
    <mergeCell ref="D65:D67"/>
    <mergeCell ref="H65:H67"/>
    <mergeCell ref="L65:L67"/>
    <mergeCell ref="P65:P67"/>
    <mergeCell ref="T65:T67"/>
    <mergeCell ref="X65:X67"/>
    <mergeCell ref="AB65:AB67"/>
    <mergeCell ref="AB69:AB71"/>
    <mergeCell ref="AJ69:AU70"/>
    <mergeCell ref="AJ71:AU72"/>
    <mergeCell ref="D73:D75"/>
    <mergeCell ref="H73:H75"/>
    <mergeCell ref="L73:L75"/>
    <mergeCell ref="P73:P75"/>
    <mergeCell ref="T73:T75"/>
    <mergeCell ref="X73:X75"/>
    <mergeCell ref="AB73:AB75"/>
    <mergeCell ref="D69:D71"/>
    <mergeCell ref="H69:H71"/>
    <mergeCell ref="L69:L71"/>
    <mergeCell ref="P69:P71"/>
    <mergeCell ref="T69:T71"/>
    <mergeCell ref="X69:X71"/>
    <mergeCell ref="AB77:AB79"/>
    <mergeCell ref="B81:B83"/>
    <mergeCell ref="D81:D83"/>
    <mergeCell ref="H81:H83"/>
    <mergeCell ref="L81:L83"/>
    <mergeCell ref="P81:P83"/>
    <mergeCell ref="T81:T83"/>
    <mergeCell ref="X81:X83"/>
    <mergeCell ref="AB81:AB83"/>
    <mergeCell ref="D77:D79"/>
    <mergeCell ref="H77:H79"/>
    <mergeCell ref="L77:L79"/>
    <mergeCell ref="P77:P79"/>
    <mergeCell ref="T77:T79"/>
    <mergeCell ref="X77:X79"/>
    <mergeCell ref="X97:X99"/>
    <mergeCell ref="AB97:AB99"/>
    <mergeCell ref="D93:D95"/>
    <mergeCell ref="H93:H95"/>
    <mergeCell ref="L93:L95"/>
    <mergeCell ref="P93:P95"/>
    <mergeCell ref="X85:X87"/>
    <mergeCell ref="AB85:AB87"/>
    <mergeCell ref="D89:D91"/>
    <mergeCell ref="H89:H91"/>
    <mergeCell ref="L89:L91"/>
    <mergeCell ref="P89:P91"/>
    <mergeCell ref="T89:T91"/>
    <mergeCell ref="X89:X91"/>
    <mergeCell ref="AB89:AB91"/>
    <mergeCell ref="D85:D87"/>
    <mergeCell ref="H85:H87"/>
    <mergeCell ref="L85:L87"/>
    <mergeCell ref="P85:P87"/>
    <mergeCell ref="T85:T87"/>
    <mergeCell ref="AB101:AB103"/>
    <mergeCell ref="B105:B107"/>
    <mergeCell ref="D105:D107"/>
    <mergeCell ref="H105:H107"/>
    <mergeCell ref="L105:L107"/>
    <mergeCell ref="P105:P107"/>
    <mergeCell ref="T105:T107"/>
    <mergeCell ref="X105:X107"/>
    <mergeCell ref="AB105:AB107"/>
    <mergeCell ref="D101:D103"/>
    <mergeCell ref="H101:H103"/>
    <mergeCell ref="L101:L103"/>
    <mergeCell ref="P101:P103"/>
    <mergeCell ref="T101:T103"/>
    <mergeCell ref="X101:X103"/>
    <mergeCell ref="B85:B103"/>
    <mergeCell ref="T93:T95"/>
    <mergeCell ref="X93:X95"/>
    <mergeCell ref="AB93:AB95"/>
    <mergeCell ref="D97:D99"/>
    <mergeCell ref="H97:H99"/>
    <mergeCell ref="L97:L99"/>
    <mergeCell ref="P97:P99"/>
    <mergeCell ref="T97:T99"/>
    <mergeCell ref="B109:B127"/>
    <mergeCell ref="D109:D111"/>
    <mergeCell ref="H109:H111"/>
    <mergeCell ref="L109:L111"/>
    <mergeCell ref="P109:P111"/>
    <mergeCell ref="T109:T111"/>
    <mergeCell ref="D117:D119"/>
    <mergeCell ref="H117:H119"/>
    <mergeCell ref="L117:L119"/>
    <mergeCell ref="P117:P119"/>
    <mergeCell ref="X109:X111"/>
    <mergeCell ref="AB109:AB111"/>
    <mergeCell ref="D113:D115"/>
    <mergeCell ref="H113:H115"/>
    <mergeCell ref="L113:L115"/>
    <mergeCell ref="P113:P115"/>
    <mergeCell ref="T113:T115"/>
    <mergeCell ref="X113:X115"/>
    <mergeCell ref="AB113:AB115"/>
    <mergeCell ref="AB125:AB127"/>
    <mergeCell ref="D125:D127"/>
    <mergeCell ref="H125:H127"/>
    <mergeCell ref="L125:L127"/>
    <mergeCell ref="P125:P127"/>
    <mergeCell ref="T125:T127"/>
    <mergeCell ref="X125:X127"/>
    <mergeCell ref="T117:T119"/>
    <mergeCell ref="X117:X119"/>
    <mergeCell ref="AB117:AB119"/>
    <mergeCell ref="D121:D123"/>
    <mergeCell ref="H121:H123"/>
    <mergeCell ref="L121:L123"/>
    <mergeCell ref="P121:P123"/>
    <mergeCell ref="T121:T123"/>
    <mergeCell ref="X121:X123"/>
    <mergeCell ref="AB121:AB123"/>
  </mergeCells>
  <conditionalFormatting sqref="H9 L9 P9 T9 X9 AB9 D33 H33 L33 P33 T33 X33 AB33 D57 H57 L57 P57 T57 X57 AB57 D81 H81 L81 P81 T81 X81 AB81 D105 H105 L105 P105 T105 X105 AB105">
    <cfRule type="expression" dxfId="9" priority="2">
      <formula>COUNTIF($AP$10:$AP$32,"="&amp;D9)&gt;0</formula>
    </cfRule>
  </conditionalFormatting>
  <conditionalFormatting sqref="D9">
    <cfRule type="expression" dxfId="8" priority="1">
      <formula>COUNTIF($AP$10:$AP$32,"="&amp;D9)&gt;0</formula>
    </cfRule>
  </conditionalFormatting>
  <hyperlinks>
    <hyperlink ref="AJ7" r:id="rId1" xr:uid="{6B4EBB3A-88BF-4A4C-A5A0-92E0D71389D0}"/>
    <hyperlink ref="AJ61" r:id="rId2" xr:uid="{2FE97D7A-C28A-4A96-9305-6C6572E7CB24}"/>
  </hyperlinks>
  <printOptions horizontalCentered="1"/>
  <pageMargins left="0" right="0" top="0.39370078740157483" bottom="0.39370078740157483" header="0" footer="0"/>
  <pageSetup paperSize="8" scale="50" pageOrder="overThenDown" orientation="portrait" horizontalDpi="4294967293" r:id="rId3"/>
  <headerFooter alignWithMargins="0">
    <oddFooter>&amp;RImprimé le :&amp;D</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3A67-61AB-4CAF-901D-73B382BE5AF0}">
  <dimension ref="B1:AY247"/>
  <sheetViews>
    <sheetView showGridLines="0" zoomScaleNormal="100" workbookViewId="0">
      <selection activeCell="AV27" sqref="AV27"/>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0.85546875" style="24" customWidth="1"/>
    <col min="31" max="32" width="18.7109375" style="24" customWidth="1"/>
    <col min="33" max="35" width="0.85546875" style="24" customWidth="1"/>
    <col min="36" max="36" width="18.7109375" style="24" customWidth="1"/>
    <col min="37" max="39" width="0.85546875" style="24" customWidth="1"/>
    <col min="40" max="40" width="18.7109375" style="24" customWidth="1"/>
    <col min="41" max="41" width="17.5703125" style="24" bestFit="1" customWidth="1"/>
    <col min="42" max="42" width="18" style="24" bestFit="1" customWidth="1"/>
    <col min="43" max="43" width="22" style="24" customWidth="1"/>
    <col min="44" max="44" width="19.7109375" style="24" customWidth="1"/>
    <col min="45" max="185" width="11.42578125" style="24"/>
    <col min="186" max="186" width="1.42578125" style="24" customWidth="1"/>
    <col min="187" max="187" width="5.140625" style="24" customWidth="1"/>
    <col min="188" max="188" width="1.7109375" style="24" customWidth="1"/>
    <col min="189" max="189" width="3.42578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4.140625" style="24" customWidth="1"/>
    <col min="199" max="199" width="3.5703125" style="24" customWidth="1"/>
    <col min="200" max="200" width="18.7109375" style="24" customWidth="1"/>
    <col min="201" max="201" width="0.85546875" style="24" customWidth="1"/>
    <col min="202" max="202" width="18.7109375" style="24" customWidth="1"/>
    <col min="203" max="203" width="3.7109375" style="24" customWidth="1"/>
    <col min="204" max="204" width="3.140625" style="24" customWidth="1"/>
    <col min="205" max="205" width="18.7109375" style="24" customWidth="1"/>
    <col min="206" max="206" width="0.85546875" style="24" customWidth="1"/>
    <col min="207" max="207" width="18.7109375" style="24" customWidth="1"/>
    <col min="208" max="208" width="2.140625" style="24" customWidth="1"/>
    <col min="209" max="209" width="1.42578125" style="24" customWidth="1"/>
    <col min="210" max="210" width="5.140625" style="24" customWidth="1"/>
    <col min="211" max="211" width="1.7109375" style="24" customWidth="1"/>
    <col min="212" max="212" width="3.42578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4.140625" style="24" customWidth="1"/>
    <col min="222" max="222" width="3.5703125" style="24" customWidth="1"/>
    <col min="223" max="223" width="18.7109375" style="24" customWidth="1"/>
    <col min="224" max="224" width="0.85546875" style="24" customWidth="1"/>
    <col min="225" max="225" width="18.7109375" style="24" customWidth="1"/>
    <col min="226" max="226" width="3.7109375" style="24" customWidth="1"/>
    <col min="227" max="227" width="3.140625" style="24" customWidth="1"/>
    <col min="228" max="228" width="18.7109375" style="24" customWidth="1"/>
    <col min="229" max="229" width="0.85546875" style="24" customWidth="1"/>
    <col min="230" max="230" width="18.7109375" style="24" customWidth="1"/>
    <col min="231" max="231" width="2.140625" style="24" customWidth="1"/>
    <col min="232" max="441" width="11.42578125" style="24"/>
    <col min="442" max="442" width="1.42578125" style="24" customWidth="1"/>
    <col min="443" max="443" width="5.140625" style="24" customWidth="1"/>
    <col min="444" max="444" width="1.7109375" style="24" customWidth="1"/>
    <col min="445" max="445" width="3.42578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4.140625" style="24" customWidth="1"/>
    <col min="455" max="455" width="3.5703125" style="24" customWidth="1"/>
    <col min="456" max="456" width="18.7109375" style="24" customWidth="1"/>
    <col min="457" max="457" width="0.85546875" style="24" customWidth="1"/>
    <col min="458" max="458" width="18.7109375" style="24" customWidth="1"/>
    <col min="459" max="459" width="3.7109375" style="24" customWidth="1"/>
    <col min="460" max="460" width="3.140625" style="24" customWidth="1"/>
    <col min="461" max="461" width="18.7109375" style="24" customWidth="1"/>
    <col min="462" max="462" width="0.85546875" style="24" customWidth="1"/>
    <col min="463" max="463" width="18.7109375" style="24" customWidth="1"/>
    <col min="464" max="464" width="2.140625" style="24" customWidth="1"/>
    <col min="465" max="465" width="1.42578125" style="24" customWidth="1"/>
    <col min="466" max="466" width="5.140625" style="24" customWidth="1"/>
    <col min="467" max="467" width="1.7109375" style="24" customWidth="1"/>
    <col min="468" max="468" width="3.42578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4.140625" style="24" customWidth="1"/>
    <col min="478" max="478" width="3.5703125" style="24" customWidth="1"/>
    <col min="479" max="479" width="18.7109375" style="24" customWidth="1"/>
    <col min="480" max="480" width="0.85546875" style="24" customWidth="1"/>
    <col min="481" max="481" width="18.7109375" style="24" customWidth="1"/>
    <col min="482" max="482" width="3.7109375" style="24" customWidth="1"/>
    <col min="483" max="483" width="3.140625" style="24" customWidth="1"/>
    <col min="484" max="484" width="18.7109375" style="24" customWidth="1"/>
    <col min="485" max="485" width="0.85546875" style="24" customWidth="1"/>
    <col min="486" max="486" width="18.7109375" style="24" customWidth="1"/>
    <col min="487" max="487" width="2.140625" style="24" customWidth="1"/>
    <col min="488" max="697" width="11.42578125" style="24"/>
    <col min="698" max="698" width="1.42578125" style="24" customWidth="1"/>
    <col min="699" max="699" width="5.140625" style="24" customWidth="1"/>
    <col min="700" max="700" width="1.7109375" style="24" customWidth="1"/>
    <col min="701" max="701" width="3.42578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4.140625" style="24" customWidth="1"/>
    <col min="711" max="711" width="3.5703125" style="24" customWidth="1"/>
    <col min="712" max="712" width="18.7109375" style="24" customWidth="1"/>
    <col min="713" max="713" width="0.85546875" style="24" customWidth="1"/>
    <col min="714" max="714" width="18.7109375" style="24" customWidth="1"/>
    <col min="715" max="715" width="3.7109375" style="24" customWidth="1"/>
    <col min="716" max="716" width="3.140625" style="24" customWidth="1"/>
    <col min="717" max="717" width="18.7109375" style="24" customWidth="1"/>
    <col min="718" max="718" width="0.85546875" style="24" customWidth="1"/>
    <col min="719" max="719" width="18.7109375" style="24" customWidth="1"/>
    <col min="720" max="720" width="2.140625" style="24" customWidth="1"/>
    <col min="721" max="721" width="1.42578125" style="24" customWidth="1"/>
    <col min="722" max="722" width="5.140625" style="24" customWidth="1"/>
    <col min="723" max="723" width="1.7109375" style="24" customWidth="1"/>
    <col min="724" max="724" width="3.42578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4.140625" style="24" customWidth="1"/>
    <col min="734" max="734" width="3.5703125" style="24" customWidth="1"/>
    <col min="735" max="735" width="18.7109375" style="24" customWidth="1"/>
    <col min="736" max="736" width="0.85546875" style="24" customWidth="1"/>
    <col min="737" max="737" width="18.7109375" style="24" customWidth="1"/>
    <col min="738" max="738" width="3.7109375" style="24" customWidth="1"/>
    <col min="739" max="739" width="3.140625" style="24" customWidth="1"/>
    <col min="740" max="740" width="18.7109375" style="24" customWidth="1"/>
    <col min="741" max="741" width="0.85546875" style="24" customWidth="1"/>
    <col min="742" max="742" width="18.7109375" style="24" customWidth="1"/>
    <col min="743" max="743" width="2.140625" style="24" customWidth="1"/>
    <col min="744" max="953" width="11.42578125" style="24"/>
    <col min="954" max="954" width="1.42578125" style="24" customWidth="1"/>
    <col min="955" max="955" width="5.140625" style="24" customWidth="1"/>
    <col min="956" max="956" width="1.7109375" style="24" customWidth="1"/>
    <col min="957" max="957" width="3.42578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4.140625" style="24" customWidth="1"/>
    <col min="967" max="967" width="3.5703125" style="24" customWidth="1"/>
    <col min="968" max="968" width="18.7109375" style="24" customWidth="1"/>
    <col min="969" max="969" width="0.85546875" style="24" customWidth="1"/>
    <col min="970" max="970" width="18.7109375" style="24" customWidth="1"/>
    <col min="971" max="971" width="3.7109375" style="24" customWidth="1"/>
    <col min="972" max="972" width="3.140625" style="24" customWidth="1"/>
    <col min="973" max="973" width="18.7109375" style="24" customWidth="1"/>
    <col min="974" max="974" width="0.85546875" style="24" customWidth="1"/>
    <col min="975" max="975" width="18.7109375" style="24" customWidth="1"/>
    <col min="976" max="976" width="2.140625" style="24" customWidth="1"/>
    <col min="977" max="977" width="1.42578125" style="24" customWidth="1"/>
    <col min="978" max="978" width="5.140625" style="24" customWidth="1"/>
    <col min="979" max="979" width="1.7109375" style="24" customWidth="1"/>
    <col min="980" max="980" width="3.42578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4.140625" style="24" customWidth="1"/>
    <col min="990" max="990" width="3.5703125" style="24" customWidth="1"/>
    <col min="991" max="991" width="18.7109375" style="24" customWidth="1"/>
    <col min="992" max="992" width="0.85546875" style="24" customWidth="1"/>
    <col min="993" max="993" width="18.7109375" style="24" customWidth="1"/>
    <col min="994" max="994" width="3.7109375" style="24" customWidth="1"/>
    <col min="995" max="995" width="3.140625" style="24" customWidth="1"/>
    <col min="996" max="996" width="18.7109375" style="24" customWidth="1"/>
    <col min="997" max="997" width="0.85546875" style="24" customWidth="1"/>
    <col min="998" max="998" width="18.7109375" style="24" customWidth="1"/>
    <col min="999" max="999" width="2.140625" style="24" customWidth="1"/>
    <col min="1000" max="1209" width="11.42578125" style="24"/>
    <col min="1210" max="1210" width="1.42578125" style="24" customWidth="1"/>
    <col min="1211" max="1211" width="5.140625" style="24" customWidth="1"/>
    <col min="1212" max="1212" width="1.7109375" style="24" customWidth="1"/>
    <col min="1213" max="1213" width="3.42578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4.140625" style="24" customWidth="1"/>
    <col min="1223" max="1223" width="3.5703125" style="24" customWidth="1"/>
    <col min="1224" max="1224" width="18.7109375" style="24" customWidth="1"/>
    <col min="1225" max="1225" width="0.85546875" style="24" customWidth="1"/>
    <col min="1226" max="1226" width="18.7109375" style="24" customWidth="1"/>
    <col min="1227" max="1227" width="3.7109375" style="24" customWidth="1"/>
    <col min="1228" max="1228" width="3.140625" style="24" customWidth="1"/>
    <col min="1229" max="1229" width="18.7109375" style="24" customWidth="1"/>
    <col min="1230" max="1230" width="0.85546875" style="24" customWidth="1"/>
    <col min="1231" max="1231" width="18.7109375" style="24" customWidth="1"/>
    <col min="1232" max="1232" width="2.140625" style="24" customWidth="1"/>
    <col min="1233" max="1233" width="1.42578125" style="24" customWidth="1"/>
    <col min="1234" max="1234" width="5.140625" style="24" customWidth="1"/>
    <col min="1235" max="1235" width="1.7109375" style="24" customWidth="1"/>
    <col min="1236" max="1236" width="3.42578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4.140625" style="24" customWidth="1"/>
    <col min="1246" max="1246" width="3.5703125" style="24" customWidth="1"/>
    <col min="1247" max="1247" width="18.7109375" style="24" customWidth="1"/>
    <col min="1248" max="1248" width="0.85546875" style="24" customWidth="1"/>
    <col min="1249" max="1249" width="18.7109375" style="24" customWidth="1"/>
    <col min="1250" max="1250" width="3.7109375" style="24" customWidth="1"/>
    <col min="1251" max="1251" width="3.140625" style="24" customWidth="1"/>
    <col min="1252" max="1252" width="18.7109375" style="24" customWidth="1"/>
    <col min="1253" max="1253" width="0.85546875" style="24" customWidth="1"/>
    <col min="1254" max="1254" width="18.7109375" style="24" customWidth="1"/>
    <col min="1255" max="1255" width="2.140625" style="24" customWidth="1"/>
    <col min="1256" max="1465" width="11.42578125" style="24"/>
    <col min="1466" max="1466" width="1.42578125" style="24" customWidth="1"/>
    <col min="1467" max="1467" width="5.140625" style="24" customWidth="1"/>
    <col min="1468" max="1468" width="1.7109375" style="24" customWidth="1"/>
    <col min="1469" max="1469" width="3.42578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4.140625" style="24" customWidth="1"/>
    <col min="1479" max="1479" width="3.5703125" style="24" customWidth="1"/>
    <col min="1480" max="1480" width="18.7109375" style="24" customWidth="1"/>
    <col min="1481" max="1481" width="0.85546875" style="24" customWidth="1"/>
    <col min="1482" max="1482" width="18.7109375" style="24" customWidth="1"/>
    <col min="1483" max="1483" width="3.7109375" style="24" customWidth="1"/>
    <col min="1484" max="1484" width="3.140625" style="24" customWidth="1"/>
    <col min="1485" max="1485" width="18.7109375" style="24" customWidth="1"/>
    <col min="1486" max="1486" width="0.85546875" style="24" customWidth="1"/>
    <col min="1487" max="1487" width="18.7109375" style="24" customWidth="1"/>
    <col min="1488" max="1488" width="2.140625" style="24" customWidth="1"/>
    <col min="1489" max="1489" width="1.42578125" style="24" customWidth="1"/>
    <col min="1490" max="1490" width="5.140625" style="24" customWidth="1"/>
    <col min="1491" max="1491" width="1.7109375" style="24" customWidth="1"/>
    <col min="1492" max="1492" width="3.42578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4.140625" style="24" customWidth="1"/>
    <col min="1502" max="1502" width="3.5703125" style="24" customWidth="1"/>
    <col min="1503" max="1503" width="18.7109375" style="24" customWidth="1"/>
    <col min="1504" max="1504" width="0.85546875" style="24" customWidth="1"/>
    <col min="1505" max="1505" width="18.7109375" style="24" customWidth="1"/>
    <col min="1506" max="1506" width="3.7109375" style="24" customWidth="1"/>
    <col min="1507" max="1507" width="3.140625" style="24" customWidth="1"/>
    <col min="1508" max="1508" width="18.7109375" style="24" customWidth="1"/>
    <col min="1509" max="1509" width="0.85546875" style="24" customWidth="1"/>
    <col min="1510" max="1510" width="18.7109375" style="24" customWidth="1"/>
    <col min="1511" max="1511" width="2.140625" style="24" customWidth="1"/>
    <col min="1512" max="1721" width="11.42578125" style="24"/>
    <col min="1722" max="1722" width="1.42578125" style="24" customWidth="1"/>
    <col min="1723" max="1723" width="5.140625" style="24" customWidth="1"/>
    <col min="1724" max="1724" width="1.7109375" style="24" customWidth="1"/>
    <col min="1725" max="1725" width="3.42578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4.140625" style="24" customWidth="1"/>
    <col min="1735" max="1735" width="3.5703125" style="24" customWidth="1"/>
    <col min="1736" max="1736" width="18.7109375" style="24" customWidth="1"/>
    <col min="1737" max="1737" width="0.85546875" style="24" customWidth="1"/>
    <col min="1738" max="1738" width="18.7109375" style="24" customWidth="1"/>
    <col min="1739" max="1739" width="3.7109375" style="24" customWidth="1"/>
    <col min="1740" max="1740" width="3.140625" style="24" customWidth="1"/>
    <col min="1741" max="1741" width="18.7109375" style="24" customWidth="1"/>
    <col min="1742" max="1742" width="0.85546875" style="24" customWidth="1"/>
    <col min="1743" max="1743" width="18.7109375" style="24" customWidth="1"/>
    <col min="1744" max="1744" width="2.140625" style="24" customWidth="1"/>
    <col min="1745" max="1745" width="1.42578125" style="24" customWidth="1"/>
    <col min="1746" max="1746" width="5.140625" style="24" customWidth="1"/>
    <col min="1747" max="1747" width="1.7109375" style="24" customWidth="1"/>
    <col min="1748" max="1748" width="3.42578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4.140625" style="24" customWidth="1"/>
    <col min="1758" max="1758" width="3.5703125" style="24" customWidth="1"/>
    <col min="1759" max="1759" width="18.7109375" style="24" customWidth="1"/>
    <col min="1760" max="1760" width="0.85546875" style="24" customWidth="1"/>
    <col min="1761" max="1761" width="18.7109375" style="24" customWidth="1"/>
    <col min="1762" max="1762" width="3.7109375" style="24" customWidth="1"/>
    <col min="1763" max="1763" width="3.140625" style="24" customWidth="1"/>
    <col min="1764" max="1764" width="18.7109375" style="24" customWidth="1"/>
    <col min="1765" max="1765" width="0.85546875" style="24" customWidth="1"/>
    <col min="1766" max="1766" width="18.7109375" style="24" customWidth="1"/>
    <col min="1767" max="1767" width="2.140625" style="24" customWidth="1"/>
    <col min="1768" max="1977" width="11.42578125" style="24"/>
    <col min="1978" max="1978" width="1.42578125" style="24" customWidth="1"/>
    <col min="1979" max="1979" width="5.140625" style="24" customWidth="1"/>
    <col min="1980" max="1980" width="1.7109375" style="24" customWidth="1"/>
    <col min="1981" max="1981" width="3.42578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4.140625" style="24" customWidth="1"/>
    <col min="1991" max="1991" width="3.5703125" style="24" customWidth="1"/>
    <col min="1992" max="1992" width="18.7109375" style="24" customWidth="1"/>
    <col min="1993" max="1993" width="0.85546875" style="24" customWidth="1"/>
    <col min="1994" max="1994" width="18.7109375" style="24" customWidth="1"/>
    <col min="1995" max="1995" width="3.7109375" style="24" customWidth="1"/>
    <col min="1996" max="1996" width="3.140625" style="24" customWidth="1"/>
    <col min="1997" max="1997" width="18.7109375" style="24" customWidth="1"/>
    <col min="1998" max="1998" width="0.85546875" style="24" customWidth="1"/>
    <col min="1999" max="1999" width="18.7109375" style="24" customWidth="1"/>
    <col min="2000" max="2000" width="2.140625" style="24" customWidth="1"/>
    <col min="2001" max="2001" width="1.42578125" style="24" customWidth="1"/>
    <col min="2002" max="2002" width="5.140625" style="24" customWidth="1"/>
    <col min="2003" max="2003" width="1.7109375" style="24" customWidth="1"/>
    <col min="2004" max="2004" width="3.42578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4.140625" style="24" customWidth="1"/>
    <col min="2014" max="2014" width="3.5703125" style="24" customWidth="1"/>
    <col min="2015" max="2015" width="18.7109375" style="24" customWidth="1"/>
    <col min="2016" max="2016" width="0.85546875" style="24" customWidth="1"/>
    <col min="2017" max="2017" width="18.7109375" style="24" customWidth="1"/>
    <col min="2018" max="2018" width="3.7109375" style="24" customWidth="1"/>
    <col min="2019" max="2019" width="3.140625" style="24" customWidth="1"/>
    <col min="2020" max="2020" width="18.7109375" style="24" customWidth="1"/>
    <col min="2021" max="2021" width="0.85546875" style="24" customWidth="1"/>
    <col min="2022" max="2022" width="18.7109375" style="24" customWidth="1"/>
    <col min="2023" max="2023" width="2.140625" style="24" customWidth="1"/>
    <col min="2024" max="2233" width="11.42578125" style="24"/>
    <col min="2234" max="2234" width="1.42578125" style="24" customWidth="1"/>
    <col min="2235" max="2235" width="5.140625" style="24" customWidth="1"/>
    <col min="2236" max="2236" width="1.7109375" style="24" customWidth="1"/>
    <col min="2237" max="2237" width="3.42578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4.140625" style="24" customWidth="1"/>
    <col min="2247" max="2247" width="3.5703125" style="24" customWidth="1"/>
    <col min="2248" max="2248" width="18.7109375" style="24" customWidth="1"/>
    <col min="2249" max="2249" width="0.85546875" style="24" customWidth="1"/>
    <col min="2250" max="2250" width="18.7109375" style="24" customWidth="1"/>
    <col min="2251" max="2251" width="3.7109375" style="24" customWidth="1"/>
    <col min="2252" max="2252" width="3.140625" style="24" customWidth="1"/>
    <col min="2253" max="2253" width="18.7109375" style="24" customWidth="1"/>
    <col min="2254" max="2254" width="0.85546875" style="24" customWidth="1"/>
    <col min="2255" max="2255" width="18.7109375" style="24" customWidth="1"/>
    <col min="2256" max="2256" width="2.140625" style="24" customWidth="1"/>
    <col min="2257" max="2257" width="1.42578125" style="24" customWidth="1"/>
    <col min="2258" max="2258" width="5.140625" style="24" customWidth="1"/>
    <col min="2259" max="2259" width="1.7109375" style="24" customWidth="1"/>
    <col min="2260" max="2260" width="3.42578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4.140625" style="24" customWidth="1"/>
    <col min="2270" max="2270" width="3.5703125" style="24" customWidth="1"/>
    <col min="2271" max="2271" width="18.7109375" style="24" customWidth="1"/>
    <col min="2272" max="2272" width="0.85546875" style="24" customWidth="1"/>
    <col min="2273" max="2273" width="18.7109375" style="24" customWidth="1"/>
    <col min="2274" max="2274" width="3.7109375" style="24" customWidth="1"/>
    <col min="2275" max="2275" width="3.140625" style="24" customWidth="1"/>
    <col min="2276" max="2276" width="18.7109375" style="24" customWidth="1"/>
    <col min="2277" max="2277" width="0.85546875" style="24" customWidth="1"/>
    <col min="2278" max="2278" width="18.7109375" style="24" customWidth="1"/>
    <col min="2279" max="2279" width="2.140625" style="24" customWidth="1"/>
    <col min="2280" max="2489" width="11.42578125" style="24"/>
    <col min="2490" max="2490" width="1.42578125" style="24" customWidth="1"/>
    <col min="2491" max="2491" width="5.140625" style="24" customWidth="1"/>
    <col min="2492" max="2492" width="1.7109375" style="24" customWidth="1"/>
    <col min="2493" max="2493" width="3.42578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4.140625" style="24" customWidth="1"/>
    <col min="2503" max="2503" width="3.5703125" style="24" customWidth="1"/>
    <col min="2504" max="2504" width="18.7109375" style="24" customWidth="1"/>
    <col min="2505" max="2505" width="0.85546875" style="24" customWidth="1"/>
    <col min="2506" max="2506" width="18.7109375" style="24" customWidth="1"/>
    <col min="2507" max="2507" width="3.7109375" style="24" customWidth="1"/>
    <col min="2508" max="2508" width="3.140625" style="24" customWidth="1"/>
    <col min="2509" max="2509" width="18.7109375" style="24" customWidth="1"/>
    <col min="2510" max="2510" width="0.85546875" style="24" customWidth="1"/>
    <col min="2511" max="2511" width="18.7109375" style="24" customWidth="1"/>
    <col min="2512" max="2512" width="2.140625" style="24" customWidth="1"/>
    <col min="2513" max="2513" width="1.42578125" style="24" customWidth="1"/>
    <col min="2514" max="2514" width="5.140625" style="24" customWidth="1"/>
    <col min="2515" max="2515" width="1.7109375" style="24" customWidth="1"/>
    <col min="2516" max="2516" width="3.42578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4.140625" style="24" customWidth="1"/>
    <col min="2526" max="2526" width="3.5703125" style="24" customWidth="1"/>
    <col min="2527" max="2527" width="18.7109375" style="24" customWidth="1"/>
    <col min="2528" max="2528" width="0.85546875" style="24" customWidth="1"/>
    <col min="2529" max="2529" width="18.7109375" style="24" customWidth="1"/>
    <col min="2530" max="2530" width="3.7109375" style="24" customWidth="1"/>
    <col min="2531" max="2531" width="3.140625" style="24" customWidth="1"/>
    <col min="2532" max="2532" width="18.7109375" style="24" customWidth="1"/>
    <col min="2533" max="2533" width="0.85546875" style="24" customWidth="1"/>
    <col min="2534" max="2534" width="18.7109375" style="24" customWidth="1"/>
    <col min="2535" max="2535" width="2.140625" style="24" customWidth="1"/>
    <col min="2536" max="2745" width="11.42578125" style="24"/>
    <col min="2746" max="2746" width="1.42578125" style="24" customWidth="1"/>
    <col min="2747" max="2747" width="5.140625" style="24" customWidth="1"/>
    <col min="2748" max="2748" width="1.7109375" style="24" customWidth="1"/>
    <col min="2749" max="2749" width="3.42578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4.140625" style="24" customWidth="1"/>
    <col min="2759" max="2759" width="3.5703125" style="24" customWidth="1"/>
    <col min="2760" max="2760" width="18.7109375" style="24" customWidth="1"/>
    <col min="2761" max="2761" width="0.85546875" style="24" customWidth="1"/>
    <col min="2762" max="2762" width="18.7109375" style="24" customWidth="1"/>
    <col min="2763" max="2763" width="3.7109375" style="24" customWidth="1"/>
    <col min="2764" max="2764" width="3.140625" style="24" customWidth="1"/>
    <col min="2765" max="2765" width="18.7109375" style="24" customWidth="1"/>
    <col min="2766" max="2766" width="0.85546875" style="24" customWidth="1"/>
    <col min="2767" max="2767" width="18.7109375" style="24" customWidth="1"/>
    <col min="2768" max="2768" width="2.140625" style="24" customWidth="1"/>
    <col min="2769" max="2769" width="1.42578125" style="24" customWidth="1"/>
    <col min="2770" max="2770" width="5.140625" style="24" customWidth="1"/>
    <col min="2771" max="2771" width="1.7109375" style="24" customWidth="1"/>
    <col min="2772" max="2772" width="3.42578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4.140625" style="24" customWidth="1"/>
    <col min="2782" max="2782" width="3.5703125" style="24" customWidth="1"/>
    <col min="2783" max="2783" width="18.7109375" style="24" customWidth="1"/>
    <col min="2784" max="2784" width="0.85546875" style="24" customWidth="1"/>
    <col min="2785" max="2785" width="18.7109375" style="24" customWidth="1"/>
    <col min="2786" max="2786" width="3.7109375" style="24" customWidth="1"/>
    <col min="2787" max="2787" width="3.140625" style="24" customWidth="1"/>
    <col min="2788" max="2788" width="18.7109375" style="24" customWidth="1"/>
    <col min="2789" max="2789" width="0.85546875" style="24" customWidth="1"/>
    <col min="2790" max="2790" width="18.7109375" style="24" customWidth="1"/>
    <col min="2791" max="2791" width="2.140625" style="24" customWidth="1"/>
    <col min="2792" max="3001" width="11.42578125" style="24"/>
    <col min="3002" max="3002" width="1.42578125" style="24" customWidth="1"/>
    <col min="3003" max="3003" width="5.140625" style="24" customWidth="1"/>
    <col min="3004" max="3004" width="1.7109375" style="24" customWidth="1"/>
    <col min="3005" max="3005" width="3.42578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4.140625" style="24" customWidth="1"/>
    <col min="3015" max="3015" width="3.5703125" style="24" customWidth="1"/>
    <col min="3016" max="3016" width="18.7109375" style="24" customWidth="1"/>
    <col min="3017" max="3017" width="0.85546875" style="24" customWidth="1"/>
    <col min="3018" max="3018" width="18.7109375" style="24" customWidth="1"/>
    <col min="3019" max="3019" width="3.7109375" style="24" customWidth="1"/>
    <col min="3020" max="3020" width="3.140625" style="24" customWidth="1"/>
    <col min="3021" max="3021" width="18.7109375" style="24" customWidth="1"/>
    <col min="3022" max="3022" width="0.85546875" style="24" customWidth="1"/>
    <col min="3023" max="3023" width="18.7109375" style="24" customWidth="1"/>
    <col min="3024" max="3024" width="2.140625" style="24" customWidth="1"/>
    <col min="3025" max="3025" width="1.42578125" style="24" customWidth="1"/>
    <col min="3026" max="3026" width="5.140625" style="24" customWidth="1"/>
    <col min="3027" max="3027" width="1.7109375" style="24" customWidth="1"/>
    <col min="3028" max="3028" width="3.42578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4.140625" style="24" customWidth="1"/>
    <col min="3038" max="3038" width="3.5703125" style="24" customWidth="1"/>
    <col min="3039" max="3039" width="18.7109375" style="24" customWidth="1"/>
    <col min="3040" max="3040" width="0.85546875" style="24" customWidth="1"/>
    <col min="3041" max="3041" width="18.7109375" style="24" customWidth="1"/>
    <col min="3042" max="3042" width="3.7109375" style="24" customWidth="1"/>
    <col min="3043" max="3043" width="3.140625" style="24" customWidth="1"/>
    <col min="3044" max="3044" width="18.7109375" style="24" customWidth="1"/>
    <col min="3045" max="3045" width="0.85546875" style="24" customWidth="1"/>
    <col min="3046" max="3046" width="18.7109375" style="24" customWidth="1"/>
    <col min="3047" max="3047" width="2.140625" style="24" customWidth="1"/>
    <col min="3048" max="3257" width="11.42578125" style="24"/>
    <col min="3258" max="3258" width="1.42578125" style="24" customWidth="1"/>
    <col min="3259" max="3259" width="5.140625" style="24" customWidth="1"/>
    <col min="3260" max="3260" width="1.7109375" style="24" customWidth="1"/>
    <col min="3261" max="3261" width="3.42578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4.140625" style="24" customWidth="1"/>
    <col min="3271" max="3271" width="3.5703125" style="24" customWidth="1"/>
    <col min="3272" max="3272" width="18.7109375" style="24" customWidth="1"/>
    <col min="3273" max="3273" width="0.85546875" style="24" customWidth="1"/>
    <col min="3274" max="3274" width="18.7109375" style="24" customWidth="1"/>
    <col min="3275" max="3275" width="3.7109375" style="24" customWidth="1"/>
    <col min="3276" max="3276" width="3.140625" style="24" customWidth="1"/>
    <col min="3277" max="3277" width="18.7109375" style="24" customWidth="1"/>
    <col min="3278" max="3278" width="0.85546875" style="24" customWidth="1"/>
    <col min="3279" max="3279" width="18.7109375" style="24" customWidth="1"/>
    <col min="3280" max="3280" width="2.140625" style="24" customWidth="1"/>
    <col min="3281" max="3281" width="1.42578125" style="24" customWidth="1"/>
    <col min="3282" max="3282" width="5.140625" style="24" customWidth="1"/>
    <col min="3283" max="3283" width="1.7109375" style="24" customWidth="1"/>
    <col min="3284" max="3284" width="3.42578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4.140625" style="24" customWidth="1"/>
    <col min="3294" max="3294" width="3.5703125" style="24" customWidth="1"/>
    <col min="3295" max="3295" width="18.7109375" style="24" customWidth="1"/>
    <col min="3296" max="3296" width="0.85546875" style="24" customWidth="1"/>
    <col min="3297" max="3297" width="18.7109375" style="24" customWidth="1"/>
    <col min="3298" max="3298" width="3.7109375" style="24" customWidth="1"/>
    <col min="3299" max="3299" width="3.140625" style="24" customWidth="1"/>
    <col min="3300" max="3300" width="18.7109375" style="24" customWidth="1"/>
    <col min="3301" max="3301" width="0.85546875" style="24" customWidth="1"/>
    <col min="3302" max="3302" width="18.7109375" style="24" customWidth="1"/>
    <col min="3303" max="3303" width="2.140625" style="24" customWidth="1"/>
    <col min="3304" max="3513" width="11.42578125" style="24"/>
    <col min="3514" max="3514" width="1.42578125" style="24" customWidth="1"/>
    <col min="3515" max="3515" width="5.140625" style="24" customWidth="1"/>
    <col min="3516" max="3516" width="1.7109375" style="24" customWidth="1"/>
    <col min="3517" max="3517" width="3.42578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4.140625" style="24" customWidth="1"/>
    <col min="3527" max="3527" width="3.5703125" style="24" customWidth="1"/>
    <col min="3528" max="3528" width="18.7109375" style="24" customWidth="1"/>
    <col min="3529" max="3529" width="0.85546875" style="24" customWidth="1"/>
    <col min="3530" max="3530" width="18.7109375" style="24" customWidth="1"/>
    <col min="3531" max="3531" width="3.7109375" style="24" customWidth="1"/>
    <col min="3532" max="3532" width="3.140625" style="24" customWidth="1"/>
    <col min="3533" max="3533" width="18.7109375" style="24" customWidth="1"/>
    <col min="3534" max="3534" width="0.85546875" style="24" customWidth="1"/>
    <col min="3535" max="3535" width="18.7109375" style="24" customWidth="1"/>
    <col min="3536" max="3536" width="2.140625" style="24" customWidth="1"/>
    <col min="3537" max="3537" width="1.42578125" style="24" customWidth="1"/>
    <col min="3538" max="3538" width="5.140625" style="24" customWidth="1"/>
    <col min="3539" max="3539" width="1.7109375" style="24" customWidth="1"/>
    <col min="3540" max="3540" width="3.42578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4.140625" style="24" customWidth="1"/>
    <col min="3550" max="3550" width="3.5703125" style="24" customWidth="1"/>
    <col min="3551" max="3551" width="18.7109375" style="24" customWidth="1"/>
    <col min="3552" max="3552" width="0.85546875" style="24" customWidth="1"/>
    <col min="3553" max="3553" width="18.7109375" style="24" customWidth="1"/>
    <col min="3554" max="3554" width="3.7109375" style="24" customWidth="1"/>
    <col min="3555" max="3555" width="3.140625" style="24" customWidth="1"/>
    <col min="3556" max="3556" width="18.7109375" style="24" customWidth="1"/>
    <col min="3557" max="3557" width="0.85546875" style="24" customWidth="1"/>
    <col min="3558" max="3558" width="18.7109375" style="24" customWidth="1"/>
    <col min="3559" max="3559" width="2.140625" style="24" customWidth="1"/>
    <col min="3560" max="3769" width="11.42578125" style="24"/>
    <col min="3770" max="3770" width="1.42578125" style="24" customWidth="1"/>
    <col min="3771" max="3771" width="5.140625" style="24" customWidth="1"/>
    <col min="3772" max="3772" width="1.7109375" style="24" customWidth="1"/>
    <col min="3773" max="3773" width="3.42578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4.140625" style="24" customWidth="1"/>
    <col min="3783" max="3783" width="3.5703125" style="24" customWidth="1"/>
    <col min="3784" max="3784" width="18.7109375" style="24" customWidth="1"/>
    <col min="3785" max="3785" width="0.85546875" style="24" customWidth="1"/>
    <col min="3786" max="3786" width="18.7109375" style="24" customWidth="1"/>
    <col min="3787" max="3787" width="3.7109375" style="24" customWidth="1"/>
    <col min="3788" max="3788" width="3.140625" style="24" customWidth="1"/>
    <col min="3789" max="3789" width="18.7109375" style="24" customWidth="1"/>
    <col min="3790" max="3790" width="0.85546875" style="24" customWidth="1"/>
    <col min="3791" max="3791" width="18.7109375" style="24" customWidth="1"/>
    <col min="3792" max="3792" width="2.140625" style="24" customWidth="1"/>
    <col min="3793" max="3793" width="1.42578125" style="24" customWidth="1"/>
    <col min="3794" max="3794" width="5.140625" style="24" customWidth="1"/>
    <col min="3795" max="3795" width="1.7109375" style="24" customWidth="1"/>
    <col min="3796" max="3796" width="3.42578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4.140625" style="24" customWidth="1"/>
    <col min="3806" max="3806" width="3.5703125" style="24" customWidth="1"/>
    <col min="3807" max="3807" width="18.7109375" style="24" customWidth="1"/>
    <col min="3808" max="3808" width="0.85546875" style="24" customWidth="1"/>
    <col min="3809" max="3809" width="18.7109375" style="24" customWidth="1"/>
    <col min="3810" max="3810" width="3.7109375" style="24" customWidth="1"/>
    <col min="3811" max="3811" width="3.140625" style="24" customWidth="1"/>
    <col min="3812" max="3812" width="18.7109375" style="24" customWidth="1"/>
    <col min="3813" max="3813" width="0.85546875" style="24" customWidth="1"/>
    <col min="3814" max="3814" width="18.7109375" style="24" customWidth="1"/>
    <col min="3815" max="3815" width="2.140625" style="24" customWidth="1"/>
    <col min="3816" max="4025" width="11.42578125" style="24"/>
    <col min="4026" max="4026" width="1.42578125" style="24" customWidth="1"/>
    <col min="4027" max="4027" width="5.140625" style="24" customWidth="1"/>
    <col min="4028" max="4028" width="1.7109375" style="24" customWidth="1"/>
    <col min="4029" max="4029" width="3.42578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4.140625" style="24" customWidth="1"/>
    <col min="4039" max="4039" width="3.5703125" style="24" customWidth="1"/>
    <col min="4040" max="4040" width="18.7109375" style="24" customWidth="1"/>
    <col min="4041" max="4041" width="0.85546875" style="24" customWidth="1"/>
    <col min="4042" max="4042" width="18.7109375" style="24" customWidth="1"/>
    <col min="4043" max="4043" width="3.7109375" style="24" customWidth="1"/>
    <col min="4044" max="4044" width="3.140625" style="24" customWidth="1"/>
    <col min="4045" max="4045" width="18.7109375" style="24" customWidth="1"/>
    <col min="4046" max="4046" width="0.85546875" style="24" customWidth="1"/>
    <col min="4047" max="4047" width="18.7109375" style="24" customWidth="1"/>
    <col min="4048" max="4048" width="2.140625" style="24" customWidth="1"/>
    <col min="4049" max="4049" width="1.42578125" style="24" customWidth="1"/>
    <col min="4050" max="4050" width="5.140625" style="24" customWidth="1"/>
    <col min="4051" max="4051" width="1.7109375" style="24" customWidth="1"/>
    <col min="4052" max="4052" width="3.42578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4.140625" style="24" customWidth="1"/>
    <col min="4062" max="4062" width="3.5703125" style="24" customWidth="1"/>
    <col min="4063" max="4063" width="18.7109375" style="24" customWidth="1"/>
    <col min="4064" max="4064" width="0.85546875" style="24" customWidth="1"/>
    <col min="4065" max="4065" width="18.7109375" style="24" customWidth="1"/>
    <col min="4066" max="4066" width="3.7109375" style="24" customWidth="1"/>
    <col min="4067" max="4067" width="3.140625" style="24" customWidth="1"/>
    <col min="4068" max="4068" width="18.7109375" style="24" customWidth="1"/>
    <col min="4069" max="4069" width="0.85546875" style="24" customWidth="1"/>
    <col min="4070" max="4070" width="18.7109375" style="24" customWidth="1"/>
    <col min="4071" max="4071" width="2.140625" style="24" customWidth="1"/>
    <col min="4072" max="4281" width="11.42578125" style="24"/>
    <col min="4282" max="4282" width="1.42578125" style="24" customWidth="1"/>
    <col min="4283" max="4283" width="5.140625" style="24" customWidth="1"/>
    <col min="4284" max="4284" width="1.7109375" style="24" customWidth="1"/>
    <col min="4285" max="4285" width="3.42578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4.140625" style="24" customWidth="1"/>
    <col min="4295" max="4295" width="3.5703125" style="24" customWidth="1"/>
    <col min="4296" max="4296" width="18.7109375" style="24" customWidth="1"/>
    <col min="4297" max="4297" width="0.85546875" style="24" customWidth="1"/>
    <col min="4298" max="4298" width="18.7109375" style="24" customWidth="1"/>
    <col min="4299" max="4299" width="3.7109375" style="24" customWidth="1"/>
    <col min="4300" max="4300" width="3.140625" style="24" customWidth="1"/>
    <col min="4301" max="4301" width="18.7109375" style="24" customWidth="1"/>
    <col min="4302" max="4302" width="0.85546875" style="24" customWidth="1"/>
    <col min="4303" max="4303" width="18.7109375" style="24" customWidth="1"/>
    <col min="4304" max="4304" width="2.140625" style="24" customWidth="1"/>
    <col min="4305" max="4305" width="1.42578125" style="24" customWidth="1"/>
    <col min="4306" max="4306" width="5.140625" style="24" customWidth="1"/>
    <col min="4307" max="4307" width="1.7109375" style="24" customWidth="1"/>
    <col min="4308" max="4308" width="3.42578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4.140625" style="24" customWidth="1"/>
    <col min="4318" max="4318" width="3.5703125" style="24" customWidth="1"/>
    <col min="4319" max="4319" width="18.7109375" style="24" customWidth="1"/>
    <col min="4320" max="4320" width="0.85546875" style="24" customWidth="1"/>
    <col min="4321" max="4321" width="18.7109375" style="24" customWidth="1"/>
    <col min="4322" max="4322" width="3.7109375" style="24" customWidth="1"/>
    <col min="4323" max="4323" width="3.140625" style="24" customWidth="1"/>
    <col min="4324" max="4324" width="18.7109375" style="24" customWidth="1"/>
    <col min="4325" max="4325" width="0.85546875" style="24" customWidth="1"/>
    <col min="4326" max="4326" width="18.7109375" style="24" customWidth="1"/>
    <col min="4327" max="4327" width="2.140625" style="24" customWidth="1"/>
    <col min="4328" max="4537" width="11.42578125" style="24"/>
    <col min="4538" max="4538" width="1.42578125" style="24" customWidth="1"/>
    <col min="4539" max="4539" width="5.140625" style="24" customWidth="1"/>
    <col min="4540" max="4540" width="1.7109375" style="24" customWidth="1"/>
    <col min="4541" max="4541" width="3.42578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4.140625" style="24" customWidth="1"/>
    <col min="4551" max="4551" width="3.5703125" style="24" customWidth="1"/>
    <col min="4552" max="4552" width="18.7109375" style="24" customWidth="1"/>
    <col min="4553" max="4553" width="0.85546875" style="24" customWidth="1"/>
    <col min="4554" max="4554" width="18.7109375" style="24" customWidth="1"/>
    <col min="4555" max="4555" width="3.7109375" style="24" customWidth="1"/>
    <col min="4556" max="4556" width="3.140625" style="24" customWidth="1"/>
    <col min="4557" max="4557" width="18.7109375" style="24" customWidth="1"/>
    <col min="4558" max="4558" width="0.85546875" style="24" customWidth="1"/>
    <col min="4559" max="4559" width="18.7109375" style="24" customWidth="1"/>
    <col min="4560" max="4560" width="2.140625" style="24" customWidth="1"/>
    <col min="4561" max="4561" width="1.42578125" style="24" customWidth="1"/>
    <col min="4562" max="4562" width="5.140625" style="24" customWidth="1"/>
    <col min="4563" max="4563" width="1.7109375" style="24" customWidth="1"/>
    <col min="4564" max="4564" width="3.42578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4.140625" style="24" customWidth="1"/>
    <col min="4574" max="4574" width="3.5703125" style="24" customWidth="1"/>
    <col min="4575" max="4575" width="18.7109375" style="24" customWidth="1"/>
    <col min="4576" max="4576" width="0.85546875" style="24" customWidth="1"/>
    <col min="4577" max="4577" width="18.7109375" style="24" customWidth="1"/>
    <col min="4578" max="4578" width="3.7109375" style="24" customWidth="1"/>
    <col min="4579" max="4579" width="3.140625" style="24" customWidth="1"/>
    <col min="4580" max="4580" width="18.7109375" style="24" customWidth="1"/>
    <col min="4581" max="4581" width="0.85546875" style="24" customWidth="1"/>
    <col min="4582" max="4582" width="18.7109375" style="24" customWidth="1"/>
    <col min="4583" max="4583" width="2.140625" style="24" customWidth="1"/>
    <col min="4584" max="4793" width="11.42578125" style="24"/>
    <col min="4794" max="4794" width="1.42578125" style="24" customWidth="1"/>
    <col min="4795" max="4795" width="5.140625" style="24" customWidth="1"/>
    <col min="4796" max="4796" width="1.7109375" style="24" customWidth="1"/>
    <col min="4797" max="4797" width="3.42578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4.140625" style="24" customWidth="1"/>
    <col min="4807" max="4807" width="3.5703125" style="24" customWidth="1"/>
    <col min="4808" max="4808" width="18.7109375" style="24" customWidth="1"/>
    <col min="4809" max="4809" width="0.85546875" style="24" customWidth="1"/>
    <col min="4810" max="4810" width="18.7109375" style="24" customWidth="1"/>
    <col min="4811" max="4811" width="3.7109375" style="24" customWidth="1"/>
    <col min="4812" max="4812" width="3.140625" style="24" customWidth="1"/>
    <col min="4813" max="4813" width="18.7109375" style="24" customWidth="1"/>
    <col min="4814" max="4814" width="0.85546875" style="24" customWidth="1"/>
    <col min="4815" max="4815" width="18.7109375" style="24" customWidth="1"/>
    <col min="4816" max="4816" width="2.140625" style="24" customWidth="1"/>
    <col min="4817" max="4817" width="1.42578125" style="24" customWidth="1"/>
    <col min="4818" max="4818" width="5.140625" style="24" customWidth="1"/>
    <col min="4819" max="4819" width="1.7109375" style="24" customWidth="1"/>
    <col min="4820" max="4820" width="3.42578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4.140625" style="24" customWidth="1"/>
    <col min="4830" max="4830" width="3.5703125" style="24" customWidth="1"/>
    <col min="4831" max="4831" width="18.7109375" style="24" customWidth="1"/>
    <col min="4832" max="4832" width="0.85546875" style="24" customWidth="1"/>
    <col min="4833" max="4833" width="18.7109375" style="24" customWidth="1"/>
    <col min="4834" max="4834" width="3.7109375" style="24" customWidth="1"/>
    <col min="4835" max="4835" width="3.140625" style="24" customWidth="1"/>
    <col min="4836" max="4836" width="18.7109375" style="24" customWidth="1"/>
    <col min="4837" max="4837" width="0.85546875" style="24" customWidth="1"/>
    <col min="4838" max="4838" width="18.7109375" style="24" customWidth="1"/>
    <col min="4839" max="4839" width="2.140625" style="24" customWidth="1"/>
    <col min="4840" max="5049" width="11.42578125" style="24"/>
    <col min="5050" max="5050" width="1.42578125" style="24" customWidth="1"/>
    <col min="5051" max="5051" width="5.140625" style="24" customWidth="1"/>
    <col min="5052" max="5052" width="1.7109375" style="24" customWidth="1"/>
    <col min="5053" max="5053" width="3.42578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4.140625" style="24" customWidth="1"/>
    <col min="5063" max="5063" width="3.5703125" style="24" customWidth="1"/>
    <col min="5064" max="5064" width="18.7109375" style="24" customWidth="1"/>
    <col min="5065" max="5065" width="0.85546875" style="24" customWidth="1"/>
    <col min="5066" max="5066" width="18.7109375" style="24" customWidth="1"/>
    <col min="5067" max="5067" width="3.7109375" style="24" customWidth="1"/>
    <col min="5068" max="5068" width="3.140625" style="24" customWidth="1"/>
    <col min="5069" max="5069" width="18.7109375" style="24" customWidth="1"/>
    <col min="5070" max="5070" width="0.85546875" style="24" customWidth="1"/>
    <col min="5071" max="5071" width="18.7109375" style="24" customWidth="1"/>
    <col min="5072" max="5072" width="2.140625" style="24" customWidth="1"/>
    <col min="5073" max="5073" width="1.42578125" style="24" customWidth="1"/>
    <col min="5074" max="5074" width="5.140625" style="24" customWidth="1"/>
    <col min="5075" max="5075" width="1.7109375" style="24" customWidth="1"/>
    <col min="5076" max="5076" width="3.42578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4.140625" style="24" customWidth="1"/>
    <col min="5086" max="5086" width="3.5703125" style="24" customWidth="1"/>
    <col min="5087" max="5087" width="18.7109375" style="24" customWidth="1"/>
    <col min="5088" max="5088" width="0.85546875" style="24" customWidth="1"/>
    <col min="5089" max="5089" width="18.7109375" style="24" customWidth="1"/>
    <col min="5090" max="5090" width="3.7109375" style="24" customWidth="1"/>
    <col min="5091" max="5091" width="3.140625" style="24" customWidth="1"/>
    <col min="5092" max="5092" width="18.7109375" style="24" customWidth="1"/>
    <col min="5093" max="5093" width="0.85546875" style="24" customWidth="1"/>
    <col min="5094" max="5094" width="18.7109375" style="24" customWidth="1"/>
    <col min="5095" max="5095" width="2.140625" style="24" customWidth="1"/>
    <col min="5096" max="5305" width="11.42578125" style="24"/>
    <col min="5306" max="5306" width="1.42578125" style="24" customWidth="1"/>
    <col min="5307" max="5307" width="5.140625" style="24" customWidth="1"/>
    <col min="5308" max="5308" width="1.7109375" style="24" customWidth="1"/>
    <col min="5309" max="5309" width="3.42578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4.140625" style="24" customWidth="1"/>
    <col min="5319" max="5319" width="3.5703125" style="24" customWidth="1"/>
    <col min="5320" max="5320" width="18.7109375" style="24" customWidth="1"/>
    <col min="5321" max="5321" width="0.85546875" style="24" customWidth="1"/>
    <col min="5322" max="5322" width="18.7109375" style="24" customWidth="1"/>
    <col min="5323" max="5323" width="3.7109375" style="24" customWidth="1"/>
    <col min="5324" max="5324" width="3.140625" style="24" customWidth="1"/>
    <col min="5325" max="5325" width="18.7109375" style="24" customWidth="1"/>
    <col min="5326" max="5326" width="0.85546875" style="24" customWidth="1"/>
    <col min="5327" max="5327" width="18.7109375" style="24" customWidth="1"/>
    <col min="5328" max="5328" width="2.140625" style="24" customWidth="1"/>
    <col min="5329" max="5329" width="1.42578125" style="24" customWidth="1"/>
    <col min="5330" max="5330" width="5.140625" style="24" customWidth="1"/>
    <col min="5331" max="5331" width="1.7109375" style="24" customWidth="1"/>
    <col min="5332" max="5332" width="3.42578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4.140625" style="24" customWidth="1"/>
    <col min="5342" max="5342" width="3.5703125" style="24" customWidth="1"/>
    <col min="5343" max="5343" width="18.7109375" style="24" customWidth="1"/>
    <col min="5344" max="5344" width="0.85546875" style="24" customWidth="1"/>
    <col min="5345" max="5345" width="18.7109375" style="24" customWidth="1"/>
    <col min="5346" max="5346" width="3.7109375" style="24" customWidth="1"/>
    <col min="5347" max="5347" width="3.140625" style="24" customWidth="1"/>
    <col min="5348" max="5348" width="18.7109375" style="24" customWidth="1"/>
    <col min="5349" max="5349" width="0.85546875" style="24" customWidth="1"/>
    <col min="5350" max="5350" width="18.7109375" style="24" customWidth="1"/>
    <col min="5351" max="5351" width="2.140625" style="24" customWidth="1"/>
    <col min="5352" max="5561" width="11.42578125" style="24"/>
    <col min="5562" max="5562" width="1.42578125" style="24" customWidth="1"/>
    <col min="5563" max="5563" width="5.140625" style="24" customWidth="1"/>
    <col min="5564" max="5564" width="1.7109375" style="24" customWidth="1"/>
    <col min="5565" max="5565" width="3.42578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4.140625" style="24" customWidth="1"/>
    <col min="5575" max="5575" width="3.5703125" style="24" customWidth="1"/>
    <col min="5576" max="5576" width="18.7109375" style="24" customWidth="1"/>
    <col min="5577" max="5577" width="0.85546875" style="24" customWidth="1"/>
    <col min="5578" max="5578" width="18.7109375" style="24" customWidth="1"/>
    <col min="5579" max="5579" width="3.7109375" style="24" customWidth="1"/>
    <col min="5580" max="5580" width="3.140625" style="24" customWidth="1"/>
    <col min="5581" max="5581" width="18.7109375" style="24" customWidth="1"/>
    <col min="5582" max="5582" width="0.85546875" style="24" customWidth="1"/>
    <col min="5583" max="5583" width="18.7109375" style="24" customWidth="1"/>
    <col min="5584" max="5584" width="2.140625" style="24" customWidth="1"/>
    <col min="5585" max="5585" width="1.42578125" style="24" customWidth="1"/>
    <col min="5586" max="5586" width="5.140625" style="24" customWidth="1"/>
    <col min="5587" max="5587" width="1.7109375" style="24" customWidth="1"/>
    <col min="5588" max="5588" width="3.42578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4.140625" style="24" customWidth="1"/>
    <col min="5598" max="5598" width="3.5703125" style="24" customWidth="1"/>
    <col min="5599" max="5599" width="18.7109375" style="24" customWidth="1"/>
    <col min="5600" max="5600" width="0.85546875" style="24" customWidth="1"/>
    <col min="5601" max="5601" width="18.7109375" style="24" customWidth="1"/>
    <col min="5602" max="5602" width="3.7109375" style="24" customWidth="1"/>
    <col min="5603" max="5603" width="3.140625" style="24" customWidth="1"/>
    <col min="5604" max="5604" width="18.7109375" style="24" customWidth="1"/>
    <col min="5605" max="5605" width="0.85546875" style="24" customWidth="1"/>
    <col min="5606" max="5606" width="18.7109375" style="24" customWidth="1"/>
    <col min="5607" max="5607" width="2.140625" style="24" customWidth="1"/>
    <col min="5608" max="5817" width="11.42578125" style="24"/>
    <col min="5818" max="5818" width="1.42578125" style="24" customWidth="1"/>
    <col min="5819" max="5819" width="5.140625" style="24" customWidth="1"/>
    <col min="5820" max="5820" width="1.7109375" style="24" customWidth="1"/>
    <col min="5821" max="5821" width="3.42578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4.140625" style="24" customWidth="1"/>
    <col min="5831" max="5831" width="3.5703125" style="24" customWidth="1"/>
    <col min="5832" max="5832" width="18.7109375" style="24" customWidth="1"/>
    <col min="5833" max="5833" width="0.85546875" style="24" customWidth="1"/>
    <col min="5834" max="5834" width="18.7109375" style="24" customWidth="1"/>
    <col min="5835" max="5835" width="3.7109375" style="24" customWidth="1"/>
    <col min="5836" max="5836" width="3.140625" style="24" customWidth="1"/>
    <col min="5837" max="5837" width="18.7109375" style="24" customWidth="1"/>
    <col min="5838" max="5838" width="0.85546875" style="24" customWidth="1"/>
    <col min="5839" max="5839" width="18.7109375" style="24" customWidth="1"/>
    <col min="5840" max="5840" width="2.140625" style="24" customWidth="1"/>
    <col min="5841" max="5841" width="1.42578125" style="24" customWidth="1"/>
    <col min="5842" max="5842" width="5.140625" style="24" customWidth="1"/>
    <col min="5843" max="5843" width="1.7109375" style="24" customWidth="1"/>
    <col min="5844" max="5844" width="3.42578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4.140625" style="24" customWidth="1"/>
    <col min="5854" max="5854" width="3.5703125" style="24" customWidth="1"/>
    <col min="5855" max="5855" width="18.7109375" style="24" customWidth="1"/>
    <col min="5856" max="5856" width="0.85546875" style="24" customWidth="1"/>
    <col min="5857" max="5857" width="18.7109375" style="24" customWidth="1"/>
    <col min="5858" max="5858" width="3.7109375" style="24" customWidth="1"/>
    <col min="5859" max="5859" width="3.140625" style="24" customWidth="1"/>
    <col min="5860" max="5860" width="18.7109375" style="24" customWidth="1"/>
    <col min="5861" max="5861" width="0.85546875" style="24" customWidth="1"/>
    <col min="5862" max="5862" width="18.7109375" style="24" customWidth="1"/>
    <col min="5863" max="5863" width="2.140625" style="24" customWidth="1"/>
    <col min="5864" max="6073" width="11.42578125" style="24"/>
    <col min="6074" max="6074" width="1.42578125" style="24" customWidth="1"/>
    <col min="6075" max="6075" width="5.140625" style="24" customWidth="1"/>
    <col min="6076" max="6076" width="1.7109375" style="24" customWidth="1"/>
    <col min="6077" max="6077" width="3.42578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4.140625" style="24" customWidth="1"/>
    <col min="6087" max="6087" width="3.5703125" style="24" customWidth="1"/>
    <col min="6088" max="6088" width="18.7109375" style="24" customWidth="1"/>
    <col min="6089" max="6089" width="0.85546875" style="24" customWidth="1"/>
    <col min="6090" max="6090" width="18.7109375" style="24" customWidth="1"/>
    <col min="6091" max="6091" width="3.7109375" style="24" customWidth="1"/>
    <col min="6092" max="6092" width="3.140625" style="24" customWidth="1"/>
    <col min="6093" max="6093" width="18.7109375" style="24" customWidth="1"/>
    <col min="6094" max="6094" width="0.85546875" style="24" customWidth="1"/>
    <col min="6095" max="6095" width="18.7109375" style="24" customWidth="1"/>
    <col min="6096" max="6096" width="2.140625" style="24" customWidth="1"/>
    <col min="6097" max="6097" width="1.42578125" style="24" customWidth="1"/>
    <col min="6098" max="6098" width="5.140625" style="24" customWidth="1"/>
    <col min="6099" max="6099" width="1.7109375" style="24" customWidth="1"/>
    <col min="6100" max="6100" width="3.42578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4.140625" style="24" customWidth="1"/>
    <col min="6110" max="6110" width="3.5703125" style="24" customWidth="1"/>
    <col min="6111" max="6111" width="18.7109375" style="24" customWidth="1"/>
    <col min="6112" max="6112" width="0.85546875" style="24" customWidth="1"/>
    <col min="6113" max="6113" width="18.7109375" style="24" customWidth="1"/>
    <col min="6114" max="6114" width="3.7109375" style="24" customWidth="1"/>
    <col min="6115" max="6115" width="3.140625" style="24" customWidth="1"/>
    <col min="6116" max="6116" width="18.7109375" style="24" customWidth="1"/>
    <col min="6117" max="6117" width="0.85546875" style="24" customWidth="1"/>
    <col min="6118" max="6118" width="18.7109375" style="24" customWidth="1"/>
    <col min="6119" max="6119" width="2.140625" style="24" customWidth="1"/>
    <col min="6120" max="6329" width="11.42578125" style="24"/>
    <col min="6330" max="6330" width="1.42578125" style="24" customWidth="1"/>
    <col min="6331" max="6331" width="5.140625" style="24" customWidth="1"/>
    <col min="6332" max="6332" width="1.7109375" style="24" customWidth="1"/>
    <col min="6333" max="6333" width="3.42578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4.140625" style="24" customWidth="1"/>
    <col min="6343" max="6343" width="3.5703125" style="24" customWidth="1"/>
    <col min="6344" max="6344" width="18.7109375" style="24" customWidth="1"/>
    <col min="6345" max="6345" width="0.85546875" style="24" customWidth="1"/>
    <col min="6346" max="6346" width="18.7109375" style="24" customWidth="1"/>
    <col min="6347" max="6347" width="3.7109375" style="24" customWidth="1"/>
    <col min="6348" max="6348" width="3.140625" style="24" customWidth="1"/>
    <col min="6349" max="6349" width="18.7109375" style="24" customWidth="1"/>
    <col min="6350" max="6350" width="0.85546875" style="24" customWidth="1"/>
    <col min="6351" max="6351" width="18.7109375" style="24" customWidth="1"/>
    <col min="6352" max="6352" width="2.140625" style="24" customWidth="1"/>
    <col min="6353" max="6353" width="1.42578125" style="24" customWidth="1"/>
    <col min="6354" max="6354" width="5.140625" style="24" customWidth="1"/>
    <col min="6355" max="6355" width="1.7109375" style="24" customWidth="1"/>
    <col min="6356" max="6356" width="3.42578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4.140625" style="24" customWidth="1"/>
    <col min="6366" max="6366" width="3.5703125" style="24" customWidth="1"/>
    <col min="6367" max="6367" width="18.7109375" style="24" customWidth="1"/>
    <col min="6368" max="6368" width="0.85546875" style="24" customWidth="1"/>
    <col min="6369" max="6369" width="18.7109375" style="24" customWidth="1"/>
    <col min="6370" max="6370" width="3.7109375" style="24" customWidth="1"/>
    <col min="6371" max="6371" width="3.140625" style="24" customWidth="1"/>
    <col min="6372" max="6372" width="18.7109375" style="24" customWidth="1"/>
    <col min="6373" max="6373" width="0.85546875" style="24" customWidth="1"/>
    <col min="6374" max="6374" width="18.7109375" style="24" customWidth="1"/>
    <col min="6375" max="6375" width="2.140625" style="24" customWidth="1"/>
    <col min="6376" max="6585" width="11.42578125" style="24"/>
    <col min="6586" max="6586" width="1.42578125" style="24" customWidth="1"/>
    <col min="6587" max="6587" width="5.140625" style="24" customWidth="1"/>
    <col min="6588" max="6588" width="1.7109375" style="24" customWidth="1"/>
    <col min="6589" max="6589" width="3.42578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4.140625" style="24" customWidth="1"/>
    <col min="6599" max="6599" width="3.5703125" style="24" customWidth="1"/>
    <col min="6600" max="6600" width="18.7109375" style="24" customWidth="1"/>
    <col min="6601" max="6601" width="0.85546875" style="24" customWidth="1"/>
    <col min="6602" max="6602" width="18.7109375" style="24" customWidth="1"/>
    <col min="6603" max="6603" width="3.7109375" style="24" customWidth="1"/>
    <col min="6604" max="6604" width="3.140625" style="24" customWidth="1"/>
    <col min="6605" max="6605" width="18.7109375" style="24" customWidth="1"/>
    <col min="6606" max="6606" width="0.85546875" style="24" customWidth="1"/>
    <col min="6607" max="6607" width="18.7109375" style="24" customWidth="1"/>
    <col min="6608" max="6608" width="2.140625" style="24" customWidth="1"/>
    <col min="6609" max="6609" width="1.42578125" style="24" customWidth="1"/>
    <col min="6610" max="6610" width="5.140625" style="24" customWidth="1"/>
    <col min="6611" max="6611" width="1.7109375" style="24" customWidth="1"/>
    <col min="6612" max="6612" width="3.42578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4.140625" style="24" customWidth="1"/>
    <col min="6622" max="6622" width="3.5703125" style="24" customWidth="1"/>
    <col min="6623" max="6623" width="18.7109375" style="24" customWidth="1"/>
    <col min="6624" max="6624" width="0.85546875" style="24" customWidth="1"/>
    <col min="6625" max="6625" width="18.7109375" style="24" customWidth="1"/>
    <col min="6626" max="6626" width="3.7109375" style="24" customWidth="1"/>
    <col min="6627" max="6627" width="3.140625" style="24" customWidth="1"/>
    <col min="6628" max="6628" width="18.7109375" style="24" customWidth="1"/>
    <col min="6629" max="6629" width="0.85546875" style="24" customWidth="1"/>
    <col min="6630" max="6630" width="18.7109375" style="24" customWidth="1"/>
    <col min="6631" max="6631" width="2.140625" style="24" customWidth="1"/>
    <col min="6632" max="6841" width="11.42578125" style="24"/>
    <col min="6842" max="6842" width="1.42578125" style="24" customWidth="1"/>
    <col min="6843" max="6843" width="5.140625" style="24" customWidth="1"/>
    <col min="6844" max="6844" width="1.7109375" style="24" customWidth="1"/>
    <col min="6845" max="6845" width="3.42578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4.140625" style="24" customWidth="1"/>
    <col min="6855" max="6855" width="3.5703125" style="24" customWidth="1"/>
    <col min="6856" max="6856" width="18.7109375" style="24" customWidth="1"/>
    <col min="6857" max="6857" width="0.85546875" style="24" customWidth="1"/>
    <col min="6858" max="6858" width="18.7109375" style="24" customWidth="1"/>
    <col min="6859" max="6859" width="3.7109375" style="24" customWidth="1"/>
    <col min="6860" max="6860" width="3.140625" style="24" customWidth="1"/>
    <col min="6861" max="6861" width="18.7109375" style="24" customWidth="1"/>
    <col min="6862" max="6862" width="0.85546875" style="24" customWidth="1"/>
    <col min="6863" max="6863" width="18.7109375" style="24" customWidth="1"/>
    <col min="6864" max="6864" width="2.140625" style="24" customWidth="1"/>
    <col min="6865" max="6865" width="1.42578125" style="24" customWidth="1"/>
    <col min="6866" max="6866" width="5.140625" style="24" customWidth="1"/>
    <col min="6867" max="6867" width="1.7109375" style="24" customWidth="1"/>
    <col min="6868" max="6868" width="3.42578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4.140625" style="24" customWidth="1"/>
    <col min="6878" max="6878" width="3.5703125" style="24" customWidth="1"/>
    <col min="6879" max="6879" width="18.7109375" style="24" customWidth="1"/>
    <col min="6880" max="6880" width="0.85546875" style="24" customWidth="1"/>
    <col min="6881" max="6881" width="18.7109375" style="24" customWidth="1"/>
    <col min="6882" max="6882" width="3.7109375" style="24" customWidth="1"/>
    <col min="6883" max="6883" width="3.140625" style="24" customWidth="1"/>
    <col min="6884" max="6884" width="18.7109375" style="24" customWidth="1"/>
    <col min="6885" max="6885" width="0.85546875" style="24" customWidth="1"/>
    <col min="6886" max="6886" width="18.7109375" style="24" customWidth="1"/>
    <col min="6887" max="6887" width="2.140625" style="24" customWidth="1"/>
    <col min="6888" max="7097" width="11.42578125" style="24"/>
    <col min="7098" max="7098" width="1.42578125" style="24" customWidth="1"/>
    <col min="7099" max="7099" width="5.140625" style="24" customWidth="1"/>
    <col min="7100" max="7100" width="1.7109375" style="24" customWidth="1"/>
    <col min="7101" max="7101" width="3.42578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4.140625" style="24" customWidth="1"/>
    <col min="7111" max="7111" width="3.5703125" style="24" customWidth="1"/>
    <col min="7112" max="7112" width="18.7109375" style="24" customWidth="1"/>
    <col min="7113" max="7113" width="0.85546875" style="24" customWidth="1"/>
    <col min="7114" max="7114" width="18.7109375" style="24" customWidth="1"/>
    <col min="7115" max="7115" width="3.7109375" style="24" customWidth="1"/>
    <col min="7116" max="7116" width="3.140625" style="24" customWidth="1"/>
    <col min="7117" max="7117" width="18.7109375" style="24" customWidth="1"/>
    <col min="7118" max="7118" width="0.85546875" style="24" customWidth="1"/>
    <col min="7119" max="7119" width="18.7109375" style="24" customWidth="1"/>
    <col min="7120" max="7120" width="2.140625" style="24" customWidth="1"/>
    <col min="7121" max="7121" width="1.42578125" style="24" customWidth="1"/>
    <col min="7122" max="7122" width="5.140625" style="24" customWidth="1"/>
    <col min="7123" max="7123" width="1.7109375" style="24" customWidth="1"/>
    <col min="7124" max="7124" width="3.42578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4.140625" style="24" customWidth="1"/>
    <col min="7134" max="7134" width="3.5703125" style="24" customWidth="1"/>
    <col min="7135" max="7135" width="18.7109375" style="24" customWidth="1"/>
    <col min="7136" max="7136" width="0.85546875" style="24" customWidth="1"/>
    <col min="7137" max="7137" width="18.7109375" style="24" customWidth="1"/>
    <col min="7138" max="7138" width="3.7109375" style="24" customWidth="1"/>
    <col min="7139" max="7139" width="3.140625" style="24" customWidth="1"/>
    <col min="7140" max="7140" width="18.7109375" style="24" customWidth="1"/>
    <col min="7141" max="7141" width="0.85546875" style="24" customWidth="1"/>
    <col min="7142" max="7142" width="18.7109375" style="24" customWidth="1"/>
    <col min="7143" max="7143" width="2.140625" style="24" customWidth="1"/>
    <col min="7144" max="7353" width="11.42578125" style="24"/>
    <col min="7354" max="7354" width="1.42578125" style="24" customWidth="1"/>
    <col min="7355" max="7355" width="5.140625" style="24" customWidth="1"/>
    <col min="7356" max="7356" width="1.7109375" style="24" customWidth="1"/>
    <col min="7357" max="7357" width="3.42578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4.140625" style="24" customWidth="1"/>
    <col min="7367" max="7367" width="3.5703125" style="24" customWidth="1"/>
    <col min="7368" max="7368" width="18.7109375" style="24" customWidth="1"/>
    <col min="7369" max="7369" width="0.85546875" style="24" customWidth="1"/>
    <col min="7370" max="7370" width="18.7109375" style="24" customWidth="1"/>
    <col min="7371" max="7371" width="3.7109375" style="24" customWidth="1"/>
    <col min="7372" max="7372" width="3.140625" style="24" customWidth="1"/>
    <col min="7373" max="7373" width="18.7109375" style="24" customWidth="1"/>
    <col min="7374" max="7374" width="0.85546875" style="24" customWidth="1"/>
    <col min="7375" max="7375" width="18.7109375" style="24" customWidth="1"/>
    <col min="7376" max="7376" width="2.140625" style="24" customWidth="1"/>
    <col min="7377" max="7377" width="1.42578125" style="24" customWidth="1"/>
    <col min="7378" max="7378" width="5.140625" style="24" customWidth="1"/>
    <col min="7379" max="7379" width="1.7109375" style="24" customWidth="1"/>
    <col min="7380" max="7380" width="3.42578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4.140625" style="24" customWidth="1"/>
    <col min="7390" max="7390" width="3.5703125" style="24" customWidth="1"/>
    <col min="7391" max="7391" width="18.7109375" style="24" customWidth="1"/>
    <col min="7392" max="7392" width="0.85546875" style="24" customWidth="1"/>
    <col min="7393" max="7393" width="18.7109375" style="24" customWidth="1"/>
    <col min="7394" max="7394" width="3.7109375" style="24" customWidth="1"/>
    <col min="7395" max="7395" width="3.140625" style="24" customWidth="1"/>
    <col min="7396" max="7396" width="18.7109375" style="24" customWidth="1"/>
    <col min="7397" max="7397" width="0.85546875" style="24" customWidth="1"/>
    <col min="7398" max="7398" width="18.7109375" style="24" customWidth="1"/>
    <col min="7399" max="7399" width="2.140625" style="24" customWidth="1"/>
    <col min="7400" max="7609" width="11.42578125" style="24"/>
    <col min="7610" max="7610" width="1.42578125" style="24" customWidth="1"/>
    <col min="7611" max="7611" width="5.140625" style="24" customWidth="1"/>
    <col min="7612" max="7612" width="1.7109375" style="24" customWidth="1"/>
    <col min="7613" max="7613" width="3.42578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4.140625" style="24" customWidth="1"/>
    <col min="7623" max="7623" width="3.5703125" style="24" customWidth="1"/>
    <col min="7624" max="7624" width="18.7109375" style="24" customWidth="1"/>
    <col min="7625" max="7625" width="0.85546875" style="24" customWidth="1"/>
    <col min="7626" max="7626" width="18.7109375" style="24" customWidth="1"/>
    <col min="7627" max="7627" width="3.7109375" style="24" customWidth="1"/>
    <col min="7628" max="7628" width="3.140625" style="24" customWidth="1"/>
    <col min="7629" max="7629" width="18.7109375" style="24" customWidth="1"/>
    <col min="7630" max="7630" width="0.85546875" style="24" customWidth="1"/>
    <col min="7631" max="7631" width="18.7109375" style="24" customWidth="1"/>
    <col min="7632" max="7632" width="2.140625" style="24" customWidth="1"/>
    <col min="7633" max="7633" width="1.42578125" style="24" customWidth="1"/>
    <col min="7634" max="7634" width="5.140625" style="24" customWidth="1"/>
    <col min="7635" max="7635" width="1.7109375" style="24" customWidth="1"/>
    <col min="7636" max="7636" width="3.42578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4.140625" style="24" customWidth="1"/>
    <col min="7646" max="7646" width="3.5703125" style="24" customWidth="1"/>
    <col min="7647" max="7647" width="18.7109375" style="24" customWidth="1"/>
    <col min="7648" max="7648" width="0.85546875" style="24" customWidth="1"/>
    <col min="7649" max="7649" width="18.7109375" style="24" customWidth="1"/>
    <col min="7650" max="7650" width="3.7109375" style="24" customWidth="1"/>
    <col min="7651" max="7651" width="3.140625" style="24" customWidth="1"/>
    <col min="7652" max="7652" width="18.7109375" style="24" customWidth="1"/>
    <col min="7653" max="7653" width="0.85546875" style="24" customWidth="1"/>
    <col min="7654" max="7654" width="18.7109375" style="24" customWidth="1"/>
    <col min="7655" max="7655" width="2.140625" style="24" customWidth="1"/>
    <col min="7656" max="7865" width="11.42578125" style="24"/>
    <col min="7866" max="7866" width="1.42578125" style="24" customWidth="1"/>
    <col min="7867" max="7867" width="5.140625" style="24" customWidth="1"/>
    <col min="7868" max="7868" width="1.7109375" style="24" customWidth="1"/>
    <col min="7869" max="7869" width="3.42578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4.140625" style="24" customWidth="1"/>
    <col min="7879" max="7879" width="3.5703125" style="24" customWidth="1"/>
    <col min="7880" max="7880" width="18.7109375" style="24" customWidth="1"/>
    <col min="7881" max="7881" width="0.85546875" style="24" customWidth="1"/>
    <col min="7882" max="7882" width="18.7109375" style="24" customWidth="1"/>
    <col min="7883" max="7883" width="3.7109375" style="24" customWidth="1"/>
    <col min="7884" max="7884" width="3.140625" style="24" customWidth="1"/>
    <col min="7885" max="7885" width="18.7109375" style="24" customWidth="1"/>
    <col min="7886" max="7886" width="0.85546875" style="24" customWidth="1"/>
    <col min="7887" max="7887" width="18.7109375" style="24" customWidth="1"/>
    <col min="7888" max="7888" width="2.140625" style="24" customWidth="1"/>
    <col min="7889" max="7889" width="1.42578125" style="24" customWidth="1"/>
    <col min="7890" max="7890" width="5.140625" style="24" customWidth="1"/>
    <col min="7891" max="7891" width="1.7109375" style="24" customWidth="1"/>
    <col min="7892" max="7892" width="3.42578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4.140625" style="24" customWidth="1"/>
    <col min="7902" max="7902" width="3.5703125" style="24" customWidth="1"/>
    <col min="7903" max="7903" width="18.7109375" style="24" customWidth="1"/>
    <col min="7904" max="7904" width="0.85546875" style="24" customWidth="1"/>
    <col min="7905" max="7905" width="18.7109375" style="24" customWidth="1"/>
    <col min="7906" max="7906" width="3.7109375" style="24" customWidth="1"/>
    <col min="7907" max="7907" width="3.140625" style="24" customWidth="1"/>
    <col min="7908" max="7908" width="18.7109375" style="24" customWidth="1"/>
    <col min="7909" max="7909" width="0.85546875" style="24" customWidth="1"/>
    <col min="7910" max="7910" width="18.7109375" style="24" customWidth="1"/>
    <col min="7911" max="7911" width="2.140625" style="24" customWidth="1"/>
    <col min="7912" max="8121" width="11.42578125" style="24"/>
    <col min="8122" max="8122" width="1.42578125" style="24" customWidth="1"/>
    <col min="8123" max="8123" width="5.140625" style="24" customWidth="1"/>
    <col min="8124" max="8124" width="1.7109375" style="24" customWidth="1"/>
    <col min="8125" max="8125" width="3.42578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4.140625" style="24" customWidth="1"/>
    <col min="8135" max="8135" width="3.5703125" style="24" customWidth="1"/>
    <col min="8136" max="8136" width="18.7109375" style="24" customWidth="1"/>
    <col min="8137" max="8137" width="0.85546875" style="24" customWidth="1"/>
    <col min="8138" max="8138" width="18.7109375" style="24" customWidth="1"/>
    <col min="8139" max="8139" width="3.7109375" style="24" customWidth="1"/>
    <col min="8140" max="8140" width="3.140625" style="24" customWidth="1"/>
    <col min="8141" max="8141" width="18.7109375" style="24" customWidth="1"/>
    <col min="8142" max="8142" width="0.85546875" style="24" customWidth="1"/>
    <col min="8143" max="8143" width="18.7109375" style="24" customWidth="1"/>
    <col min="8144" max="8144" width="2.140625" style="24" customWidth="1"/>
    <col min="8145" max="8145" width="1.42578125" style="24" customWidth="1"/>
    <col min="8146" max="8146" width="5.140625" style="24" customWidth="1"/>
    <col min="8147" max="8147" width="1.7109375" style="24" customWidth="1"/>
    <col min="8148" max="8148" width="3.42578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4.140625" style="24" customWidth="1"/>
    <col min="8158" max="8158" width="3.5703125" style="24" customWidth="1"/>
    <col min="8159" max="8159" width="18.7109375" style="24" customWidth="1"/>
    <col min="8160" max="8160" width="0.85546875" style="24" customWidth="1"/>
    <col min="8161" max="8161" width="18.7109375" style="24" customWidth="1"/>
    <col min="8162" max="8162" width="3.7109375" style="24" customWidth="1"/>
    <col min="8163" max="8163" width="3.140625" style="24" customWidth="1"/>
    <col min="8164" max="8164" width="18.7109375" style="24" customWidth="1"/>
    <col min="8165" max="8165" width="0.85546875" style="24" customWidth="1"/>
    <col min="8166" max="8166" width="18.7109375" style="24" customWidth="1"/>
    <col min="8167" max="8167" width="2.140625" style="24" customWidth="1"/>
    <col min="8168" max="8377" width="11.42578125" style="24"/>
    <col min="8378" max="8378" width="1.42578125" style="24" customWidth="1"/>
    <col min="8379" max="8379" width="5.140625" style="24" customWidth="1"/>
    <col min="8380" max="8380" width="1.7109375" style="24" customWidth="1"/>
    <col min="8381" max="8381" width="3.42578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4.140625" style="24" customWidth="1"/>
    <col min="8391" max="8391" width="3.5703125" style="24" customWidth="1"/>
    <col min="8392" max="8392" width="18.7109375" style="24" customWidth="1"/>
    <col min="8393" max="8393" width="0.85546875" style="24" customWidth="1"/>
    <col min="8394" max="8394" width="18.7109375" style="24" customWidth="1"/>
    <col min="8395" max="8395" width="3.7109375" style="24" customWidth="1"/>
    <col min="8396" max="8396" width="3.140625" style="24" customWidth="1"/>
    <col min="8397" max="8397" width="18.7109375" style="24" customWidth="1"/>
    <col min="8398" max="8398" width="0.85546875" style="24" customWidth="1"/>
    <col min="8399" max="8399" width="18.7109375" style="24" customWidth="1"/>
    <col min="8400" max="8400" width="2.140625" style="24" customWidth="1"/>
    <col min="8401" max="8401" width="1.42578125" style="24" customWidth="1"/>
    <col min="8402" max="8402" width="5.140625" style="24" customWidth="1"/>
    <col min="8403" max="8403" width="1.7109375" style="24" customWidth="1"/>
    <col min="8404" max="8404" width="3.42578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4.140625" style="24" customWidth="1"/>
    <col min="8414" max="8414" width="3.5703125" style="24" customWidth="1"/>
    <col min="8415" max="8415" width="18.7109375" style="24" customWidth="1"/>
    <col min="8416" max="8416" width="0.85546875" style="24" customWidth="1"/>
    <col min="8417" max="8417" width="18.7109375" style="24" customWidth="1"/>
    <col min="8418" max="8418" width="3.7109375" style="24" customWidth="1"/>
    <col min="8419" max="8419" width="3.140625" style="24" customWidth="1"/>
    <col min="8420" max="8420" width="18.7109375" style="24" customWidth="1"/>
    <col min="8421" max="8421" width="0.85546875" style="24" customWidth="1"/>
    <col min="8422" max="8422" width="18.7109375" style="24" customWidth="1"/>
    <col min="8423" max="8423" width="2.140625" style="24" customWidth="1"/>
    <col min="8424" max="8633" width="11.42578125" style="24"/>
    <col min="8634" max="8634" width="1.42578125" style="24" customWidth="1"/>
    <col min="8635" max="8635" width="5.140625" style="24" customWidth="1"/>
    <col min="8636" max="8636" width="1.7109375" style="24" customWidth="1"/>
    <col min="8637" max="8637" width="3.42578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4.140625" style="24" customWidth="1"/>
    <col min="8647" max="8647" width="3.5703125" style="24" customWidth="1"/>
    <col min="8648" max="8648" width="18.7109375" style="24" customWidth="1"/>
    <col min="8649" max="8649" width="0.85546875" style="24" customWidth="1"/>
    <col min="8650" max="8650" width="18.7109375" style="24" customWidth="1"/>
    <col min="8651" max="8651" width="3.7109375" style="24" customWidth="1"/>
    <col min="8652" max="8652" width="3.140625" style="24" customWidth="1"/>
    <col min="8653" max="8653" width="18.7109375" style="24" customWidth="1"/>
    <col min="8654" max="8654" width="0.85546875" style="24" customWidth="1"/>
    <col min="8655" max="8655" width="18.7109375" style="24" customWidth="1"/>
    <col min="8656" max="8656" width="2.140625" style="24" customWidth="1"/>
    <col min="8657" max="8657" width="1.42578125" style="24" customWidth="1"/>
    <col min="8658" max="8658" width="5.140625" style="24" customWidth="1"/>
    <col min="8659" max="8659" width="1.7109375" style="24" customWidth="1"/>
    <col min="8660" max="8660" width="3.42578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4.140625" style="24" customWidth="1"/>
    <col min="8670" max="8670" width="3.5703125" style="24" customWidth="1"/>
    <col min="8671" max="8671" width="18.7109375" style="24" customWidth="1"/>
    <col min="8672" max="8672" width="0.85546875" style="24" customWidth="1"/>
    <col min="8673" max="8673" width="18.7109375" style="24" customWidth="1"/>
    <col min="8674" max="8674" width="3.7109375" style="24" customWidth="1"/>
    <col min="8675" max="8675" width="3.140625" style="24" customWidth="1"/>
    <col min="8676" max="8676" width="18.7109375" style="24" customWidth="1"/>
    <col min="8677" max="8677" width="0.85546875" style="24" customWidth="1"/>
    <col min="8678" max="8678" width="18.7109375" style="24" customWidth="1"/>
    <col min="8679" max="8679" width="2.140625" style="24" customWidth="1"/>
    <col min="8680" max="8889" width="11.42578125" style="24"/>
    <col min="8890" max="8890" width="1.42578125" style="24" customWidth="1"/>
    <col min="8891" max="8891" width="5.140625" style="24" customWidth="1"/>
    <col min="8892" max="8892" width="1.7109375" style="24" customWidth="1"/>
    <col min="8893" max="8893" width="3.42578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4.140625" style="24" customWidth="1"/>
    <col min="8903" max="8903" width="3.5703125" style="24" customWidth="1"/>
    <col min="8904" max="8904" width="18.7109375" style="24" customWidth="1"/>
    <col min="8905" max="8905" width="0.85546875" style="24" customWidth="1"/>
    <col min="8906" max="8906" width="18.7109375" style="24" customWidth="1"/>
    <col min="8907" max="8907" width="3.7109375" style="24" customWidth="1"/>
    <col min="8908" max="8908" width="3.140625" style="24" customWidth="1"/>
    <col min="8909" max="8909" width="18.7109375" style="24" customWidth="1"/>
    <col min="8910" max="8910" width="0.85546875" style="24" customWidth="1"/>
    <col min="8911" max="8911" width="18.7109375" style="24" customWidth="1"/>
    <col min="8912" max="8912" width="2.140625" style="24" customWidth="1"/>
    <col min="8913" max="8913" width="1.42578125" style="24" customWidth="1"/>
    <col min="8914" max="8914" width="5.140625" style="24" customWidth="1"/>
    <col min="8915" max="8915" width="1.7109375" style="24" customWidth="1"/>
    <col min="8916" max="8916" width="3.42578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4.140625" style="24" customWidth="1"/>
    <col min="8926" max="8926" width="3.5703125" style="24" customWidth="1"/>
    <col min="8927" max="8927" width="18.7109375" style="24" customWidth="1"/>
    <col min="8928" max="8928" width="0.85546875" style="24" customWidth="1"/>
    <col min="8929" max="8929" width="18.7109375" style="24" customWidth="1"/>
    <col min="8930" max="8930" width="3.7109375" style="24" customWidth="1"/>
    <col min="8931" max="8931" width="3.140625" style="24" customWidth="1"/>
    <col min="8932" max="8932" width="18.7109375" style="24" customWidth="1"/>
    <col min="8933" max="8933" width="0.85546875" style="24" customWidth="1"/>
    <col min="8934" max="8934" width="18.7109375" style="24" customWidth="1"/>
    <col min="8935" max="8935" width="2.140625" style="24" customWidth="1"/>
    <col min="8936" max="9145" width="11.42578125" style="24"/>
    <col min="9146" max="9146" width="1.42578125" style="24" customWidth="1"/>
    <col min="9147" max="9147" width="5.140625" style="24" customWidth="1"/>
    <col min="9148" max="9148" width="1.7109375" style="24" customWidth="1"/>
    <col min="9149" max="9149" width="3.42578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4.140625" style="24" customWidth="1"/>
    <col min="9159" max="9159" width="3.5703125" style="24" customWidth="1"/>
    <col min="9160" max="9160" width="18.7109375" style="24" customWidth="1"/>
    <col min="9161" max="9161" width="0.85546875" style="24" customWidth="1"/>
    <col min="9162" max="9162" width="18.7109375" style="24" customWidth="1"/>
    <col min="9163" max="9163" width="3.7109375" style="24" customWidth="1"/>
    <col min="9164" max="9164" width="3.140625" style="24" customWidth="1"/>
    <col min="9165" max="9165" width="18.7109375" style="24" customWidth="1"/>
    <col min="9166" max="9166" width="0.85546875" style="24" customWidth="1"/>
    <col min="9167" max="9167" width="18.7109375" style="24" customWidth="1"/>
    <col min="9168" max="9168" width="2.140625" style="24" customWidth="1"/>
    <col min="9169" max="9169" width="1.42578125" style="24" customWidth="1"/>
    <col min="9170" max="9170" width="5.140625" style="24" customWidth="1"/>
    <col min="9171" max="9171" width="1.7109375" style="24" customWidth="1"/>
    <col min="9172" max="9172" width="3.42578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4.140625" style="24" customWidth="1"/>
    <col min="9182" max="9182" width="3.5703125" style="24" customWidth="1"/>
    <col min="9183" max="9183" width="18.7109375" style="24" customWidth="1"/>
    <col min="9184" max="9184" width="0.85546875" style="24" customWidth="1"/>
    <col min="9185" max="9185" width="18.7109375" style="24" customWidth="1"/>
    <col min="9186" max="9186" width="3.7109375" style="24" customWidth="1"/>
    <col min="9187" max="9187" width="3.140625" style="24" customWidth="1"/>
    <col min="9188" max="9188" width="18.7109375" style="24" customWidth="1"/>
    <col min="9189" max="9189" width="0.85546875" style="24" customWidth="1"/>
    <col min="9190" max="9190" width="18.7109375" style="24" customWidth="1"/>
    <col min="9191" max="9191" width="2.140625" style="24" customWidth="1"/>
    <col min="9192" max="9401" width="11.42578125" style="24"/>
    <col min="9402" max="9402" width="1.42578125" style="24" customWidth="1"/>
    <col min="9403" max="9403" width="5.140625" style="24" customWidth="1"/>
    <col min="9404" max="9404" width="1.7109375" style="24" customWidth="1"/>
    <col min="9405" max="9405" width="3.42578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4.140625" style="24" customWidth="1"/>
    <col min="9415" max="9415" width="3.5703125" style="24" customWidth="1"/>
    <col min="9416" max="9416" width="18.7109375" style="24" customWidth="1"/>
    <col min="9417" max="9417" width="0.85546875" style="24" customWidth="1"/>
    <col min="9418" max="9418" width="18.7109375" style="24" customWidth="1"/>
    <col min="9419" max="9419" width="3.7109375" style="24" customWidth="1"/>
    <col min="9420" max="9420" width="3.140625" style="24" customWidth="1"/>
    <col min="9421" max="9421" width="18.7109375" style="24" customWidth="1"/>
    <col min="9422" max="9422" width="0.85546875" style="24" customWidth="1"/>
    <col min="9423" max="9423" width="18.7109375" style="24" customWidth="1"/>
    <col min="9424" max="9424" width="2.140625" style="24" customWidth="1"/>
    <col min="9425" max="9425" width="1.42578125" style="24" customWidth="1"/>
    <col min="9426" max="9426" width="5.140625" style="24" customWidth="1"/>
    <col min="9427" max="9427" width="1.7109375" style="24" customWidth="1"/>
    <col min="9428" max="9428" width="3.42578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4.140625" style="24" customWidth="1"/>
    <col min="9438" max="9438" width="3.5703125" style="24" customWidth="1"/>
    <col min="9439" max="9439" width="18.7109375" style="24" customWidth="1"/>
    <col min="9440" max="9440" width="0.85546875" style="24" customWidth="1"/>
    <col min="9441" max="9441" width="18.7109375" style="24" customWidth="1"/>
    <col min="9442" max="9442" width="3.7109375" style="24" customWidth="1"/>
    <col min="9443" max="9443" width="3.140625" style="24" customWidth="1"/>
    <col min="9444" max="9444" width="18.7109375" style="24" customWidth="1"/>
    <col min="9445" max="9445" width="0.85546875" style="24" customWidth="1"/>
    <col min="9446" max="9446" width="18.7109375" style="24" customWidth="1"/>
    <col min="9447" max="9447" width="2.140625" style="24" customWidth="1"/>
    <col min="9448" max="9657" width="11.42578125" style="24"/>
    <col min="9658" max="9658" width="1.42578125" style="24" customWidth="1"/>
    <col min="9659" max="9659" width="5.140625" style="24" customWidth="1"/>
    <col min="9660" max="9660" width="1.7109375" style="24" customWidth="1"/>
    <col min="9661" max="9661" width="3.42578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4.140625" style="24" customWidth="1"/>
    <col min="9671" max="9671" width="3.5703125" style="24" customWidth="1"/>
    <col min="9672" max="9672" width="18.7109375" style="24" customWidth="1"/>
    <col min="9673" max="9673" width="0.85546875" style="24" customWidth="1"/>
    <col min="9674" max="9674" width="18.7109375" style="24" customWidth="1"/>
    <col min="9675" max="9675" width="3.7109375" style="24" customWidth="1"/>
    <col min="9676" max="9676" width="3.140625" style="24" customWidth="1"/>
    <col min="9677" max="9677" width="18.7109375" style="24" customWidth="1"/>
    <col min="9678" max="9678" width="0.85546875" style="24" customWidth="1"/>
    <col min="9679" max="9679" width="18.7109375" style="24" customWidth="1"/>
    <col min="9680" max="9680" width="2.140625" style="24" customWidth="1"/>
    <col min="9681" max="9681" width="1.42578125" style="24" customWidth="1"/>
    <col min="9682" max="9682" width="5.140625" style="24" customWidth="1"/>
    <col min="9683" max="9683" width="1.7109375" style="24" customWidth="1"/>
    <col min="9684" max="9684" width="3.42578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4.140625" style="24" customWidth="1"/>
    <col min="9694" max="9694" width="3.5703125" style="24" customWidth="1"/>
    <col min="9695" max="9695" width="18.7109375" style="24" customWidth="1"/>
    <col min="9696" max="9696" width="0.85546875" style="24" customWidth="1"/>
    <col min="9697" max="9697" width="18.7109375" style="24" customWidth="1"/>
    <col min="9698" max="9698" width="3.7109375" style="24" customWidth="1"/>
    <col min="9699" max="9699" width="3.140625" style="24" customWidth="1"/>
    <col min="9700" max="9700" width="18.7109375" style="24" customWidth="1"/>
    <col min="9701" max="9701" width="0.85546875" style="24" customWidth="1"/>
    <col min="9702" max="9702" width="18.7109375" style="24" customWidth="1"/>
    <col min="9703" max="9703" width="2.140625" style="24" customWidth="1"/>
    <col min="9704" max="9913" width="11.42578125" style="24"/>
    <col min="9914" max="9914" width="1.42578125" style="24" customWidth="1"/>
    <col min="9915" max="9915" width="5.140625" style="24" customWidth="1"/>
    <col min="9916" max="9916" width="1.7109375" style="24" customWidth="1"/>
    <col min="9917" max="9917" width="3.42578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4.140625" style="24" customWidth="1"/>
    <col min="9927" max="9927" width="3.5703125" style="24" customWidth="1"/>
    <col min="9928" max="9928" width="18.7109375" style="24" customWidth="1"/>
    <col min="9929" max="9929" width="0.85546875" style="24" customWidth="1"/>
    <col min="9930" max="9930" width="18.7109375" style="24" customWidth="1"/>
    <col min="9931" max="9931" width="3.7109375" style="24" customWidth="1"/>
    <col min="9932" max="9932" width="3.140625" style="24" customWidth="1"/>
    <col min="9933" max="9933" width="18.7109375" style="24" customWidth="1"/>
    <col min="9934" max="9934" width="0.85546875" style="24" customWidth="1"/>
    <col min="9935" max="9935" width="18.7109375" style="24" customWidth="1"/>
    <col min="9936" max="9936" width="2.140625" style="24" customWidth="1"/>
    <col min="9937" max="9937" width="1.42578125" style="24" customWidth="1"/>
    <col min="9938" max="9938" width="5.140625" style="24" customWidth="1"/>
    <col min="9939" max="9939" width="1.7109375" style="24" customWidth="1"/>
    <col min="9940" max="9940" width="3.42578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4.140625" style="24" customWidth="1"/>
    <col min="9950" max="9950" width="3.5703125" style="24" customWidth="1"/>
    <col min="9951" max="9951" width="18.7109375" style="24" customWidth="1"/>
    <col min="9952" max="9952" width="0.85546875" style="24" customWidth="1"/>
    <col min="9953" max="9953" width="18.7109375" style="24" customWidth="1"/>
    <col min="9954" max="9954" width="3.7109375" style="24" customWidth="1"/>
    <col min="9955" max="9955" width="3.140625" style="24" customWidth="1"/>
    <col min="9956" max="9956" width="18.7109375" style="24" customWidth="1"/>
    <col min="9957" max="9957" width="0.85546875" style="24" customWidth="1"/>
    <col min="9958" max="9958" width="18.7109375" style="24" customWidth="1"/>
    <col min="9959" max="9959" width="2.140625" style="24" customWidth="1"/>
    <col min="9960" max="10169" width="11.42578125" style="24"/>
    <col min="10170" max="10170" width="1.42578125" style="24" customWidth="1"/>
    <col min="10171" max="10171" width="5.140625" style="24" customWidth="1"/>
    <col min="10172" max="10172" width="1.7109375" style="24" customWidth="1"/>
    <col min="10173" max="10173" width="3.42578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4.140625" style="24" customWidth="1"/>
    <col min="10183" max="10183" width="3.5703125" style="24" customWidth="1"/>
    <col min="10184" max="10184" width="18.7109375" style="24" customWidth="1"/>
    <col min="10185" max="10185" width="0.85546875" style="24" customWidth="1"/>
    <col min="10186" max="10186" width="18.7109375" style="24" customWidth="1"/>
    <col min="10187" max="10187" width="3.7109375" style="24" customWidth="1"/>
    <col min="10188" max="10188" width="3.140625" style="24" customWidth="1"/>
    <col min="10189" max="10189" width="18.7109375" style="24" customWidth="1"/>
    <col min="10190" max="10190" width="0.85546875" style="24" customWidth="1"/>
    <col min="10191" max="10191" width="18.7109375" style="24" customWidth="1"/>
    <col min="10192" max="10192" width="2.140625" style="24" customWidth="1"/>
    <col min="10193" max="10193" width="1.42578125" style="24" customWidth="1"/>
    <col min="10194" max="10194" width="5.140625" style="24" customWidth="1"/>
    <col min="10195" max="10195" width="1.7109375" style="24" customWidth="1"/>
    <col min="10196" max="10196" width="3.42578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4.140625" style="24" customWidth="1"/>
    <col min="10206" max="10206" width="3.5703125" style="24" customWidth="1"/>
    <col min="10207" max="10207" width="18.7109375" style="24" customWidth="1"/>
    <col min="10208" max="10208" width="0.85546875" style="24" customWidth="1"/>
    <col min="10209" max="10209" width="18.7109375" style="24" customWidth="1"/>
    <col min="10210" max="10210" width="3.7109375" style="24" customWidth="1"/>
    <col min="10211" max="10211" width="3.140625" style="24" customWidth="1"/>
    <col min="10212" max="10212" width="18.7109375" style="24" customWidth="1"/>
    <col min="10213" max="10213" width="0.85546875" style="24" customWidth="1"/>
    <col min="10214" max="10214" width="18.7109375" style="24" customWidth="1"/>
    <col min="10215" max="10215" width="2.140625" style="24" customWidth="1"/>
    <col min="10216" max="10425" width="11.42578125" style="24"/>
    <col min="10426" max="10426" width="1.42578125" style="24" customWidth="1"/>
    <col min="10427" max="10427" width="5.140625" style="24" customWidth="1"/>
    <col min="10428" max="10428" width="1.7109375" style="24" customWidth="1"/>
    <col min="10429" max="10429" width="3.42578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4.140625" style="24" customWidth="1"/>
    <col min="10439" max="10439" width="3.5703125" style="24" customWidth="1"/>
    <col min="10440" max="10440" width="18.7109375" style="24" customWidth="1"/>
    <col min="10441" max="10441" width="0.85546875" style="24" customWidth="1"/>
    <col min="10442" max="10442" width="18.7109375" style="24" customWidth="1"/>
    <col min="10443" max="10443" width="3.7109375" style="24" customWidth="1"/>
    <col min="10444" max="10444" width="3.140625" style="24" customWidth="1"/>
    <col min="10445" max="10445" width="18.7109375" style="24" customWidth="1"/>
    <col min="10446" max="10446" width="0.85546875" style="24" customWidth="1"/>
    <col min="10447" max="10447" width="18.7109375" style="24" customWidth="1"/>
    <col min="10448" max="10448" width="2.140625" style="24" customWidth="1"/>
    <col min="10449" max="10449" width="1.42578125" style="24" customWidth="1"/>
    <col min="10450" max="10450" width="5.140625" style="24" customWidth="1"/>
    <col min="10451" max="10451" width="1.7109375" style="24" customWidth="1"/>
    <col min="10452" max="10452" width="3.42578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4.140625" style="24" customWidth="1"/>
    <col min="10462" max="10462" width="3.5703125" style="24" customWidth="1"/>
    <col min="10463" max="10463" width="18.7109375" style="24" customWidth="1"/>
    <col min="10464" max="10464" width="0.85546875" style="24" customWidth="1"/>
    <col min="10465" max="10465" width="18.7109375" style="24" customWidth="1"/>
    <col min="10466" max="10466" width="3.7109375" style="24" customWidth="1"/>
    <col min="10467" max="10467" width="3.140625" style="24" customWidth="1"/>
    <col min="10468" max="10468" width="18.7109375" style="24" customWidth="1"/>
    <col min="10469" max="10469" width="0.85546875" style="24" customWidth="1"/>
    <col min="10470" max="10470" width="18.7109375" style="24" customWidth="1"/>
    <col min="10471" max="10471" width="2.140625" style="24" customWidth="1"/>
    <col min="10472" max="10681" width="11.42578125" style="24"/>
    <col min="10682" max="10682" width="1.42578125" style="24" customWidth="1"/>
    <col min="10683" max="10683" width="5.140625" style="24" customWidth="1"/>
    <col min="10684" max="10684" width="1.7109375" style="24" customWidth="1"/>
    <col min="10685" max="10685" width="3.42578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4.140625" style="24" customWidth="1"/>
    <col min="10695" max="10695" width="3.5703125" style="24" customWidth="1"/>
    <col min="10696" max="10696" width="18.7109375" style="24" customWidth="1"/>
    <col min="10697" max="10697" width="0.85546875" style="24" customWidth="1"/>
    <col min="10698" max="10698" width="18.7109375" style="24" customWidth="1"/>
    <col min="10699" max="10699" width="3.7109375" style="24" customWidth="1"/>
    <col min="10700" max="10700" width="3.140625" style="24" customWidth="1"/>
    <col min="10701" max="10701" width="18.7109375" style="24" customWidth="1"/>
    <col min="10702" max="10702" width="0.85546875" style="24" customWidth="1"/>
    <col min="10703" max="10703" width="18.7109375" style="24" customWidth="1"/>
    <col min="10704" max="10704" width="2.140625" style="24" customWidth="1"/>
    <col min="10705" max="10705" width="1.42578125" style="24" customWidth="1"/>
    <col min="10706" max="10706" width="5.140625" style="24" customWidth="1"/>
    <col min="10707" max="10707" width="1.7109375" style="24" customWidth="1"/>
    <col min="10708" max="10708" width="3.42578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4.140625" style="24" customWidth="1"/>
    <col min="10718" max="10718" width="3.5703125" style="24" customWidth="1"/>
    <col min="10719" max="10719" width="18.7109375" style="24" customWidth="1"/>
    <col min="10720" max="10720" width="0.85546875" style="24" customWidth="1"/>
    <col min="10721" max="10721" width="18.7109375" style="24" customWidth="1"/>
    <col min="10722" max="10722" width="3.7109375" style="24" customWidth="1"/>
    <col min="10723" max="10723" width="3.140625" style="24" customWidth="1"/>
    <col min="10724" max="10724" width="18.7109375" style="24" customWidth="1"/>
    <col min="10725" max="10725" width="0.85546875" style="24" customWidth="1"/>
    <col min="10726" max="10726" width="18.7109375" style="24" customWidth="1"/>
    <col min="10727" max="10727" width="2.140625" style="24" customWidth="1"/>
    <col min="10728" max="10937" width="11.42578125" style="24"/>
    <col min="10938" max="10938" width="1.42578125" style="24" customWidth="1"/>
    <col min="10939" max="10939" width="5.140625" style="24" customWidth="1"/>
    <col min="10940" max="10940" width="1.7109375" style="24" customWidth="1"/>
    <col min="10941" max="10941" width="3.42578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4.140625" style="24" customWidth="1"/>
    <col min="10951" max="10951" width="3.5703125" style="24" customWidth="1"/>
    <col min="10952" max="10952" width="18.7109375" style="24" customWidth="1"/>
    <col min="10953" max="10953" width="0.85546875" style="24" customWidth="1"/>
    <col min="10954" max="10954" width="18.7109375" style="24" customWidth="1"/>
    <col min="10955" max="10955" width="3.7109375" style="24" customWidth="1"/>
    <col min="10956" max="10956" width="3.140625" style="24" customWidth="1"/>
    <col min="10957" max="10957" width="18.7109375" style="24" customWidth="1"/>
    <col min="10958" max="10958" width="0.85546875" style="24" customWidth="1"/>
    <col min="10959" max="10959" width="18.7109375" style="24" customWidth="1"/>
    <col min="10960" max="10960" width="2.140625" style="24" customWidth="1"/>
    <col min="10961" max="10961" width="1.42578125" style="24" customWidth="1"/>
    <col min="10962" max="10962" width="5.140625" style="24" customWidth="1"/>
    <col min="10963" max="10963" width="1.7109375" style="24" customWidth="1"/>
    <col min="10964" max="10964" width="3.42578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4.140625" style="24" customWidth="1"/>
    <col min="10974" max="10974" width="3.5703125" style="24" customWidth="1"/>
    <col min="10975" max="10975" width="18.7109375" style="24" customWidth="1"/>
    <col min="10976" max="10976" width="0.85546875" style="24" customWidth="1"/>
    <col min="10977" max="10977" width="18.7109375" style="24" customWidth="1"/>
    <col min="10978" max="10978" width="3.7109375" style="24" customWidth="1"/>
    <col min="10979" max="10979" width="3.140625" style="24" customWidth="1"/>
    <col min="10980" max="10980" width="18.7109375" style="24" customWidth="1"/>
    <col min="10981" max="10981" width="0.85546875" style="24" customWidth="1"/>
    <col min="10982" max="10982" width="18.7109375" style="24" customWidth="1"/>
    <col min="10983" max="10983" width="2.140625" style="24" customWidth="1"/>
    <col min="10984" max="11193" width="11.42578125" style="24"/>
    <col min="11194" max="11194" width="1.42578125" style="24" customWidth="1"/>
    <col min="11195" max="11195" width="5.140625" style="24" customWidth="1"/>
    <col min="11196" max="11196" width="1.7109375" style="24" customWidth="1"/>
    <col min="11197" max="11197" width="3.42578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4.140625" style="24" customWidth="1"/>
    <col min="11207" max="11207" width="3.5703125" style="24" customWidth="1"/>
    <col min="11208" max="11208" width="18.7109375" style="24" customWidth="1"/>
    <col min="11209" max="11209" width="0.85546875" style="24" customWidth="1"/>
    <col min="11210" max="11210" width="18.7109375" style="24" customWidth="1"/>
    <col min="11211" max="11211" width="3.7109375" style="24" customWidth="1"/>
    <col min="11212" max="11212" width="3.140625" style="24" customWidth="1"/>
    <col min="11213" max="11213" width="18.7109375" style="24" customWidth="1"/>
    <col min="11214" max="11214" width="0.85546875" style="24" customWidth="1"/>
    <col min="11215" max="11215" width="18.7109375" style="24" customWidth="1"/>
    <col min="11216" max="11216" width="2.140625" style="24" customWidth="1"/>
    <col min="11217" max="11217" width="1.42578125" style="24" customWidth="1"/>
    <col min="11218" max="11218" width="5.140625" style="24" customWidth="1"/>
    <col min="11219" max="11219" width="1.7109375" style="24" customWidth="1"/>
    <col min="11220" max="11220" width="3.42578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4.140625" style="24" customWidth="1"/>
    <col min="11230" max="11230" width="3.5703125" style="24" customWidth="1"/>
    <col min="11231" max="11231" width="18.7109375" style="24" customWidth="1"/>
    <col min="11232" max="11232" width="0.85546875" style="24" customWidth="1"/>
    <col min="11233" max="11233" width="18.7109375" style="24" customWidth="1"/>
    <col min="11234" max="11234" width="3.7109375" style="24" customWidth="1"/>
    <col min="11235" max="11235" width="3.140625" style="24" customWidth="1"/>
    <col min="11236" max="11236" width="18.7109375" style="24" customWidth="1"/>
    <col min="11237" max="11237" width="0.85546875" style="24" customWidth="1"/>
    <col min="11238" max="11238" width="18.7109375" style="24" customWidth="1"/>
    <col min="11239" max="11239" width="2.140625" style="24" customWidth="1"/>
    <col min="11240" max="11449" width="11.42578125" style="24"/>
    <col min="11450" max="11450" width="1.42578125" style="24" customWidth="1"/>
    <col min="11451" max="11451" width="5.140625" style="24" customWidth="1"/>
    <col min="11452" max="11452" width="1.7109375" style="24" customWidth="1"/>
    <col min="11453" max="11453" width="3.42578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4.140625" style="24" customWidth="1"/>
    <col min="11463" max="11463" width="3.5703125" style="24" customWidth="1"/>
    <col min="11464" max="11464" width="18.7109375" style="24" customWidth="1"/>
    <col min="11465" max="11465" width="0.85546875" style="24" customWidth="1"/>
    <col min="11466" max="11466" width="18.7109375" style="24" customWidth="1"/>
    <col min="11467" max="11467" width="3.7109375" style="24" customWidth="1"/>
    <col min="11468" max="11468" width="3.140625" style="24" customWidth="1"/>
    <col min="11469" max="11469" width="18.7109375" style="24" customWidth="1"/>
    <col min="11470" max="11470" width="0.85546875" style="24" customWidth="1"/>
    <col min="11471" max="11471" width="18.7109375" style="24" customWidth="1"/>
    <col min="11472" max="11472" width="2.140625" style="24" customWidth="1"/>
    <col min="11473" max="11473" width="1.42578125" style="24" customWidth="1"/>
    <col min="11474" max="11474" width="5.140625" style="24" customWidth="1"/>
    <col min="11475" max="11475" width="1.7109375" style="24" customWidth="1"/>
    <col min="11476" max="11476" width="3.42578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4.140625" style="24" customWidth="1"/>
    <col min="11486" max="11486" width="3.5703125" style="24" customWidth="1"/>
    <col min="11487" max="11487" width="18.7109375" style="24" customWidth="1"/>
    <col min="11488" max="11488" width="0.85546875" style="24" customWidth="1"/>
    <col min="11489" max="11489" width="18.7109375" style="24" customWidth="1"/>
    <col min="11490" max="11490" width="3.7109375" style="24" customWidth="1"/>
    <col min="11491" max="11491" width="3.140625" style="24" customWidth="1"/>
    <col min="11492" max="11492" width="18.7109375" style="24" customWidth="1"/>
    <col min="11493" max="11493" width="0.85546875" style="24" customWidth="1"/>
    <col min="11494" max="11494" width="18.7109375" style="24" customWidth="1"/>
    <col min="11495" max="11495" width="2.140625" style="24" customWidth="1"/>
    <col min="11496" max="11705" width="11.42578125" style="24"/>
    <col min="11706" max="11706" width="1.42578125" style="24" customWidth="1"/>
    <col min="11707" max="11707" width="5.140625" style="24" customWidth="1"/>
    <col min="11708" max="11708" width="1.7109375" style="24" customWidth="1"/>
    <col min="11709" max="11709" width="3.42578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4.140625" style="24" customWidth="1"/>
    <col min="11719" max="11719" width="3.5703125" style="24" customWidth="1"/>
    <col min="11720" max="11720" width="18.7109375" style="24" customWidth="1"/>
    <col min="11721" max="11721" width="0.85546875" style="24" customWidth="1"/>
    <col min="11722" max="11722" width="18.7109375" style="24" customWidth="1"/>
    <col min="11723" max="11723" width="3.7109375" style="24" customWidth="1"/>
    <col min="11724" max="11724" width="3.140625" style="24" customWidth="1"/>
    <col min="11725" max="11725" width="18.7109375" style="24" customWidth="1"/>
    <col min="11726" max="11726" width="0.85546875" style="24" customWidth="1"/>
    <col min="11727" max="11727" width="18.7109375" style="24" customWidth="1"/>
    <col min="11728" max="11728" width="2.140625" style="24" customWidth="1"/>
    <col min="11729" max="11729" width="1.42578125" style="24" customWidth="1"/>
    <col min="11730" max="11730" width="5.140625" style="24" customWidth="1"/>
    <col min="11731" max="11731" width="1.7109375" style="24" customWidth="1"/>
    <col min="11732" max="11732" width="3.42578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4.140625" style="24" customWidth="1"/>
    <col min="11742" max="11742" width="3.5703125" style="24" customWidth="1"/>
    <col min="11743" max="11743" width="18.7109375" style="24" customWidth="1"/>
    <col min="11744" max="11744" width="0.85546875" style="24" customWidth="1"/>
    <col min="11745" max="11745" width="18.7109375" style="24" customWidth="1"/>
    <col min="11746" max="11746" width="3.7109375" style="24" customWidth="1"/>
    <col min="11747" max="11747" width="3.140625" style="24" customWidth="1"/>
    <col min="11748" max="11748" width="18.7109375" style="24" customWidth="1"/>
    <col min="11749" max="11749" width="0.85546875" style="24" customWidth="1"/>
    <col min="11750" max="11750" width="18.7109375" style="24" customWidth="1"/>
    <col min="11751" max="11751" width="2.140625" style="24" customWidth="1"/>
    <col min="11752" max="11961" width="11.42578125" style="24"/>
    <col min="11962" max="11962" width="1.42578125" style="24" customWidth="1"/>
    <col min="11963" max="11963" width="5.140625" style="24" customWidth="1"/>
    <col min="11964" max="11964" width="1.7109375" style="24" customWidth="1"/>
    <col min="11965" max="11965" width="3.42578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4.140625" style="24" customWidth="1"/>
    <col min="11975" max="11975" width="3.5703125" style="24" customWidth="1"/>
    <col min="11976" max="11976" width="18.7109375" style="24" customWidth="1"/>
    <col min="11977" max="11977" width="0.85546875" style="24" customWidth="1"/>
    <col min="11978" max="11978" width="18.7109375" style="24" customWidth="1"/>
    <col min="11979" max="11979" width="3.7109375" style="24" customWidth="1"/>
    <col min="11980" max="11980" width="3.140625" style="24" customWidth="1"/>
    <col min="11981" max="11981" width="18.7109375" style="24" customWidth="1"/>
    <col min="11982" max="11982" width="0.85546875" style="24" customWidth="1"/>
    <col min="11983" max="11983" width="18.7109375" style="24" customWidth="1"/>
    <col min="11984" max="11984" width="2.140625" style="24" customWidth="1"/>
    <col min="11985" max="11985" width="1.42578125" style="24" customWidth="1"/>
    <col min="11986" max="11986" width="5.140625" style="24" customWidth="1"/>
    <col min="11987" max="11987" width="1.7109375" style="24" customWidth="1"/>
    <col min="11988" max="11988" width="3.42578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4.140625" style="24" customWidth="1"/>
    <col min="11998" max="11998" width="3.5703125" style="24" customWidth="1"/>
    <col min="11999" max="11999" width="18.7109375" style="24" customWidth="1"/>
    <col min="12000" max="12000" width="0.85546875" style="24" customWidth="1"/>
    <col min="12001" max="12001" width="18.7109375" style="24" customWidth="1"/>
    <col min="12002" max="12002" width="3.7109375" style="24" customWidth="1"/>
    <col min="12003" max="12003" width="3.140625" style="24" customWidth="1"/>
    <col min="12004" max="12004" width="18.7109375" style="24" customWidth="1"/>
    <col min="12005" max="12005" width="0.85546875" style="24" customWidth="1"/>
    <col min="12006" max="12006" width="18.7109375" style="24" customWidth="1"/>
    <col min="12007" max="12007" width="2.140625" style="24" customWidth="1"/>
    <col min="12008" max="12217" width="11.42578125" style="24"/>
    <col min="12218" max="12218" width="1.42578125" style="24" customWidth="1"/>
    <col min="12219" max="12219" width="5.140625" style="24" customWidth="1"/>
    <col min="12220" max="12220" width="1.7109375" style="24" customWidth="1"/>
    <col min="12221" max="12221" width="3.42578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4.140625" style="24" customWidth="1"/>
    <col min="12231" max="12231" width="3.5703125" style="24" customWidth="1"/>
    <col min="12232" max="12232" width="18.7109375" style="24" customWidth="1"/>
    <col min="12233" max="12233" width="0.85546875" style="24" customWidth="1"/>
    <col min="12234" max="12234" width="18.7109375" style="24" customWidth="1"/>
    <col min="12235" max="12235" width="3.7109375" style="24" customWidth="1"/>
    <col min="12236" max="12236" width="3.140625" style="24" customWidth="1"/>
    <col min="12237" max="12237" width="18.7109375" style="24" customWidth="1"/>
    <col min="12238" max="12238" width="0.85546875" style="24" customWidth="1"/>
    <col min="12239" max="12239" width="18.7109375" style="24" customWidth="1"/>
    <col min="12240" max="12240" width="2.140625" style="24" customWidth="1"/>
    <col min="12241" max="12241" width="1.42578125" style="24" customWidth="1"/>
    <col min="12242" max="12242" width="5.140625" style="24" customWidth="1"/>
    <col min="12243" max="12243" width="1.7109375" style="24" customWidth="1"/>
    <col min="12244" max="12244" width="3.42578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4.140625" style="24" customWidth="1"/>
    <col min="12254" max="12254" width="3.5703125" style="24" customWidth="1"/>
    <col min="12255" max="12255" width="18.7109375" style="24" customWidth="1"/>
    <col min="12256" max="12256" width="0.85546875" style="24" customWidth="1"/>
    <col min="12257" max="12257" width="18.7109375" style="24" customWidth="1"/>
    <col min="12258" max="12258" width="3.7109375" style="24" customWidth="1"/>
    <col min="12259" max="12259" width="3.140625" style="24" customWidth="1"/>
    <col min="12260" max="12260" width="18.7109375" style="24" customWidth="1"/>
    <col min="12261" max="12261" width="0.85546875" style="24" customWidth="1"/>
    <col min="12262" max="12262" width="18.7109375" style="24" customWidth="1"/>
    <col min="12263" max="12263" width="2.140625" style="24" customWidth="1"/>
    <col min="12264" max="12473" width="11.42578125" style="24"/>
    <col min="12474" max="12474" width="1.42578125" style="24" customWidth="1"/>
    <col min="12475" max="12475" width="5.140625" style="24" customWidth="1"/>
    <col min="12476" max="12476" width="1.7109375" style="24" customWidth="1"/>
    <col min="12477" max="12477" width="3.42578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4.140625" style="24" customWidth="1"/>
    <col min="12487" max="12487" width="3.5703125" style="24" customWidth="1"/>
    <col min="12488" max="12488" width="18.7109375" style="24" customWidth="1"/>
    <col min="12489" max="12489" width="0.85546875" style="24" customWidth="1"/>
    <col min="12490" max="12490" width="18.7109375" style="24" customWidth="1"/>
    <col min="12491" max="12491" width="3.7109375" style="24" customWidth="1"/>
    <col min="12492" max="12492" width="3.140625" style="24" customWidth="1"/>
    <col min="12493" max="12493" width="18.7109375" style="24" customWidth="1"/>
    <col min="12494" max="12494" width="0.85546875" style="24" customWidth="1"/>
    <col min="12495" max="12495" width="18.7109375" style="24" customWidth="1"/>
    <col min="12496" max="12496" width="2.140625" style="24" customWidth="1"/>
    <col min="12497" max="12497" width="1.42578125" style="24" customWidth="1"/>
    <col min="12498" max="12498" width="5.140625" style="24" customWidth="1"/>
    <col min="12499" max="12499" width="1.7109375" style="24" customWidth="1"/>
    <col min="12500" max="12500" width="3.42578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4.140625" style="24" customWidth="1"/>
    <col min="12510" max="12510" width="3.5703125" style="24" customWidth="1"/>
    <col min="12511" max="12511" width="18.7109375" style="24" customWidth="1"/>
    <col min="12512" max="12512" width="0.85546875" style="24" customWidth="1"/>
    <col min="12513" max="12513" width="18.7109375" style="24" customWidth="1"/>
    <col min="12514" max="12514" width="3.7109375" style="24" customWidth="1"/>
    <col min="12515" max="12515" width="3.140625" style="24" customWidth="1"/>
    <col min="12516" max="12516" width="18.7109375" style="24" customWidth="1"/>
    <col min="12517" max="12517" width="0.85546875" style="24" customWidth="1"/>
    <col min="12518" max="12518" width="18.7109375" style="24" customWidth="1"/>
    <col min="12519" max="12519" width="2.140625" style="24" customWidth="1"/>
    <col min="12520" max="12729" width="11.42578125" style="24"/>
    <col min="12730" max="12730" width="1.42578125" style="24" customWidth="1"/>
    <col min="12731" max="12731" width="5.140625" style="24" customWidth="1"/>
    <col min="12732" max="12732" width="1.7109375" style="24" customWidth="1"/>
    <col min="12733" max="12733" width="3.42578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4.140625" style="24" customWidth="1"/>
    <col min="12743" max="12743" width="3.5703125" style="24" customWidth="1"/>
    <col min="12744" max="12744" width="18.7109375" style="24" customWidth="1"/>
    <col min="12745" max="12745" width="0.85546875" style="24" customWidth="1"/>
    <col min="12746" max="12746" width="18.7109375" style="24" customWidth="1"/>
    <col min="12747" max="12747" width="3.7109375" style="24" customWidth="1"/>
    <col min="12748" max="12748" width="3.140625" style="24" customWidth="1"/>
    <col min="12749" max="12749" width="18.7109375" style="24" customWidth="1"/>
    <col min="12750" max="12750" width="0.85546875" style="24" customWidth="1"/>
    <col min="12751" max="12751" width="18.7109375" style="24" customWidth="1"/>
    <col min="12752" max="12752" width="2.140625" style="24" customWidth="1"/>
    <col min="12753" max="12753" width="1.42578125" style="24" customWidth="1"/>
    <col min="12754" max="12754" width="5.140625" style="24" customWidth="1"/>
    <col min="12755" max="12755" width="1.7109375" style="24" customWidth="1"/>
    <col min="12756" max="12756" width="3.42578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4.140625" style="24" customWidth="1"/>
    <col min="12766" max="12766" width="3.5703125" style="24" customWidth="1"/>
    <col min="12767" max="12767" width="18.7109375" style="24" customWidth="1"/>
    <col min="12768" max="12768" width="0.85546875" style="24" customWidth="1"/>
    <col min="12769" max="12769" width="18.7109375" style="24" customWidth="1"/>
    <col min="12770" max="12770" width="3.7109375" style="24" customWidth="1"/>
    <col min="12771" max="12771" width="3.140625" style="24" customWidth="1"/>
    <col min="12772" max="12772" width="18.7109375" style="24" customWidth="1"/>
    <col min="12773" max="12773" width="0.85546875" style="24" customWidth="1"/>
    <col min="12774" max="12774" width="18.7109375" style="24" customWidth="1"/>
    <col min="12775" max="12775" width="2.140625" style="24" customWidth="1"/>
    <col min="12776" max="12985" width="11.42578125" style="24"/>
    <col min="12986" max="12986" width="1.42578125" style="24" customWidth="1"/>
    <col min="12987" max="12987" width="5.140625" style="24" customWidth="1"/>
    <col min="12988" max="12988" width="1.7109375" style="24" customWidth="1"/>
    <col min="12989" max="12989" width="3.42578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4.140625" style="24" customWidth="1"/>
    <col min="12999" max="12999" width="3.5703125" style="24" customWidth="1"/>
    <col min="13000" max="13000" width="18.7109375" style="24" customWidth="1"/>
    <col min="13001" max="13001" width="0.85546875" style="24" customWidth="1"/>
    <col min="13002" max="13002" width="18.7109375" style="24" customWidth="1"/>
    <col min="13003" max="13003" width="3.7109375" style="24" customWidth="1"/>
    <col min="13004" max="13004" width="3.140625" style="24" customWidth="1"/>
    <col min="13005" max="13005" width="18.7109375" style="24" customWidth="1"/>
    <col min="13006" max="13006" width="0.85546875" style="24" customWidth="1"/>
    <col min="13007" max="13007" width="18.7109375" style="24" customWidth="1"/>
    <col min="13008" max="13008" width="2.140625" style="24" customWidth="1"/>
    <col min="13009" max="13009" width="1.42578125" style="24" customWidth="1"/>
    <col min="13010" max="13010" width="5.140625" style="24" customWidth="1"/>
    <col min="13011" max="13011" width="1.7109375" style="24" customWidth="1"/>
    <col min="13012" max="13012" width="3.42578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4.140625" style="24" customWidth="1"/>
    <col min="13022" max="13022" width="3.5703125" style="24" customWidth="1"/>
    <col min="13023" max="13023" width="18.7109375" style="24" customWidth="1"/>
    <col min="13024" max="13024" width="0.85546875" style="24" customWidth="1"/>
    <col min="13025" max="13025" width="18.7109375" style="24" customWidth="1"/>
    <col min="13026" max="13026" width="3.7109375" style="24" customWidth="1"/>
    <col min="13027" max="13027" width="3.140625" style="24" customWidth="1"/>
    <col min="13028" max="13028" width="18.7109375" style="24" customWidth="1"/>
    <col min="13029" max="13029" width="0.85546875" style="24" customWidth="1"/>
    <col min="13030" max="13030" width="18.7109375" style="24" customWidth="1"/>
    <col min="13031" max="13031" width="2.140625" style="24" customWidth="1"/>
    <col min="13032" max="13241" width="11.42578125" style="24"/>
    <col min="13242" max="13242" width="1.42578125" style="24" customWidth="1"/>
    <col min="13243" max="13243" width="5.140625" style="24" customWidth="1"/>
    <col min="13244" max="13244" width="1.7109375" style="24" customWidth="1"/>
    <col min="13245" max="13245" width="3.42578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4.140625" style="24" customWidth="1"/>
    <col min="13255" max="13255" width="3.5703125" style="24" customWidth="1"/>
    <col min="13256" max="13256" width="18.7109375" style="24" customWidth="1"/>
    <col min="13257" max="13257" width="0.85546875" style="24" customWidth="1"/>
    <col min="13258" max="13258" width="18.7109375" style="24" customWidth="1"/>
    <col min="13259" max="13259" width="3.7109375" style="24" customWidth="1"/>
    <col min="13260" max="13260" width="3.140625" style="24" customWidth="1"/>
    <col min="13261" max="13261" width="18.7109375" style="24" customWidth="1"/>
    <col min="13262" max="13262" width="0.85546875" style="24" customWidth="1"/>
    <col min="13263" max="13263" width="18.7109375" style="24" customWidth="1"/>
    <col min="13264" max="13264" width="2.140625" style="24" customWidth="1"/>
    <col min="13265" max="13265" width="1.42578125" style="24" customWidth="1"/>
    <col min="13266" max="13266" width="5.140625" style="24" customWidth="1"/>
    <col min="13267" max="13267" width="1.7109375" style="24" customWidth="1"/>
    <col min="13268" max="13268" width="3.42578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4.140625" style="24" customWidth="1"/>
    <col min="13278" max="13278" width="3.5703125" style="24" customWidth="1"/>
    <col min="13279" max="13279" width="18.7109375" style="24" customWidth="1"/>
    <col min="13280" max="13280" width="0.85546875" style="24" customWidth="1"/>
    <col min="13281" max="13281" width="18.7109375" style="24" customWidth="1"/>
    <col min="13282" max="13282" width="3.7109375" style="24" customWidth="1"/>
    <col min="13283" max="13283" width="3.140625" style="24" customWidth="1"/>
    <col min="13284" max="13284" width="18.7109375" style="24" customWidth="1"/>
    <col min="13285" max="13285" width="0.85546875" style="24" customWidth="1"/>
    <col min="13286" max="13286" width="18.7109375" style="24" customWidth="1"/>
    <col min="13287" max="13287" width="2.140625" style="24" customWidth="1"/>
    <col min="13288" max="13497" width="11.42578125" style="24"/>
    <col min="13498" max="13498" width="1.42578125" style="24" customWidth="1"/>
    <col min="13499" max="13499" width="5.140625" style="24" customWidth="1"/>
    <col min="13500" max="13500" width="1.7109375" style="24" customWidth="1"/>
    <col min="13501" max="13501" width="3.42578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4.140625" style="24" customWidth="1"/>
    <col min="13511" max="13511" width="3.5703125" style="24" customWidth="1"/>
    <col min="13512" max="13512" width="18.7109375" style="24" customWidth="1"/>
    <col min="13513" max="13513" width="0.85546875" style="24" customWidth="1"/>
    <col min="13514" max="13514" width="18.7109375" style="24" customWidth="1"/>
    <col min="13515" max="13515" width="3.7109375" style="24" customWidth="1"/>
    <col min="13516" max="13516" width="3.140625" style="24" customWidth="1"/>
    <col min="13517" max="13517" width="18.7109375" style="24" customWidth="1"/>
    <col min="13518" max="13518" width="0.85546875" style="24" customWidth="1"/>
    <col min="13519" max="13519" width="18.7109375" style="24" customWidth="1"/>
    <col min="13520" max="13520" width="2.140625" style="24" customWidth="1"/>
    <col min="13521" max="13521" width="1.42578125" style="24" customWidth="1"/>
    <col min="13522" max="13522" width="5.140625" style="24" customWidth="1"/>
    <col min="13523" max="13523" width="1.7109375" style="24" customWidth="1"/>
    <col min="13524" max="13524" width="3.42578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4.140625" style="24" customWidth="1"/>
    <col min="13534" max="13534" width="3.5703125" style="24" customWidth="1"/>
    <col min="13535" max="13535" width="18.7109375" style="24" customWidth="1"/>
    <col min="13536" max="13536" width="0.85546875" style="24" customWidth="1"/>
    <col min="13537" max="13537" width="18.7109375" style="24" customWidth="1"/>
    <col min="13538" max="13538" width="3.7109375" style="24" customWidth="1"/>
    <col min="13539" max="13539" width="3.140625" style="24" customWidth="1"/>
    <col min="13540" max="13540" width="18.7109375" style="24" customWidth="1"/>
    <col min="13541" max="13541" width="0.85546875" style="24" customWidth="1"/>
    <col min="13542" max="13542" width="18.7109375" style="24" customWidth="1"/>
    <col min="13543" max="13543" width="2.140625" style="24" customWidth="1"/>
    <col min="13544" max="13753" width="11.42578125" style="24"/>
    <col min="13754" max="13754" width="1.42578125" style="24" customWidth="1"/>
    <col min="13755" max="13755" width="5.140625" style="24" customWidth="1"/>
    <col min="13756" max="13756" width="1.7109375" style="24" customWidth="1"/>
    <col min="13757" max="13757" width="3.42578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4.140625" style="24" customWidth="1"/>
    <col min="13767" max="13767" width="3.5703125" style="24" customWidth="1"/>
    <col min="13768" max="13768" width="18.7109375" style="24" customWidth="1"/>
    <col min="13769" max="13769" width="0.85546875" style="24" customWidth="1"/>
    <col min="13770" max="13770" width="18.7109375" style="24" customWidth="1"/>
    <col min="13771" max="13771" width="3.7109375" style="24" customWidth="1"/>
    <col min="13772" max="13772" width="3.140625" style="24" customWidth="1"/>
    <col min="13773" max="13773" width="18.7109375" style="24" customWidth="1"/>
    <col min="13774" max="13774" width="0.85546875" style="24" customWidth="1"/>
    <col min="13775" max="13775" width="18.7109375" style="24" customWidth="1"/>
    <col min="13776" max="13776" width="2.140625" style="24" customWidth="1"/>
    <col min="13777" max="13777" width="1.42578125" style="24" customWidth="1"/>
    <col min="13778" max="13778" width="5.140625" style="24" customWidth="1"/>
    <col min="13779" max="13779" width="1.7109375" style="24" customWidth="1"/>
    <col min="13780" max="13780" width="3.42578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4.140625" style="24" customWidth="1"/>
    <col min="13790" max="13790" width="3.5703125" style="24" customWidth="1"/>
    <col min="13791" max="13791" width="18.7109375" style="24" customWidth="1"/>
    <col min="13792" max="13792" width="0.85546875" style="24" customWidth="1"/>
    <col min="13793" max="13793" width="18.7109375" style="24" customWidth="1"/>
    <col min="13794" max="13794" width="3.7109375" style="24" customWidth="1"/>
    <col min="13795" max="13795" width="3.140625" style="24" customWidth="1"/>
    <col min="13796" max="13796" width="18.7109375" style="24" customWidth="1"/>
    <col min="13797" max="13797" width="0.85546875" style="24" customWidth="1"/>
    <col min="13798" max="13798" width="18.7109375" style="24" customWidth="1"/>
    <col min="13799" max="13799" width="2.140625" style="24" customWidth="1"/>
    <col min="13800" max="14009" width="11.42578125" style="24"/>
    <col min="14010" max="14010" width="1.42578125" style="24" customWidth="1"/>
    <col min="14011" max="14011" width="5.140625" style="24" customWidth="1"/>
    <col min="14012" max="14012" width="1.7109375" style="24" customWidth="1"/>
    <col min="14013" max="14013" width="3.42578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4.140625" style="24" customWidth="1"/>
    <col min="14023" max="14023" width="3.5703125" style="24" customWidth="1"/>
    <col min="14024" max="14024" width="18.7109375" style="24" customWidth="1"/>
    <col min="14025" max="14025" width="0.85546875" style="24" customWidth="1"/>
    <col min="14026" max="14026" width="18.7109375" style="24" customWidth="1"/>
    <col min="14027" max="14027" width="3.7109375" style="24" customWidth="1"/>
    <col min="14028" max="14028" width="3.140625" style="24" customWidth="1"/>
    <col min="14029" max="14029" width="18.7109375" style="24" customWidth="1"/>
    <col min="14030" max="14030" width="0.85546875" style="24" customWidth="1"/>
    <col min="14031" max="14031" width="18.7109375" style="24" customWidth="1"/>
    <col min="14032" max="14032" width="2.140625" style="24" customWidth="1"/>
    <col min="14033" max="14033" width="1.42578125" style="24" customWidth="1"/>
    <col min="14034" max="14034" width="5.140625" style="24" customWidth="1"/>
    <col min="14035" max="14035" width="1.7109375" style="24" customWidth="1"/>
    <col min="14036" max="14036" width="3.42578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4.140625" style="24" customWidth="1"/>
    <col min="14046" max="14046" width="3.5703125" style="24" customWidth="1"/>
    <col min="14047" max="14047" width="18.7109375" style="24" customWidth="1"/>
    <col min="14048" max="14048" width="0.85546875" style="24" customWidth="1"/>
    <col min="14049" max="14049" width="18.7109375" style="24" customWidth="1"/>
    <col min="14050" max="14050" width="3.7109375" style="24" customWidth="1"/>
    <col min="14051" max="14051" width="3.140625" style="24" customWidth="1"/>
    <col min="14052" max="14052" width="18.7109375" style="24" customWidth="1"/>
    <col min="14053" max="14053" width="0.85546875" style="24" customWidth="1"/>
    <col min="14054" max="14054" width="18.7109375" style="24" customWidth="1"/>
    <col min="14055" max="14055" width="2.140625" style="24" customWidth="1"/>
    <col min="14056" max="14265" width="11.42578125" style="24"/>
    <col min="14266" max="14266" width="1.42578125" style="24" customWidth="1"/>
    <col min="14267" max="14267" width="5.140625" style="24" customWidth="1"/>
    <col min="14268" max="14268" width="1.7109375" style="24" customWidth="1"/>
    <col min="14269" max="14269" width="3.42578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4.140625" style="24" customWidth="1"/>
    <col min="14279" max="14279" width="3.5703125" style="24" customWidth="1"/>
    <col min="14280" max="14280" width="18.7109375" style="24" customWidth="1"/>
    <col min="14281" max="14281" width="0.85546875" style="24" customWidth="1"/>
    <col min="14282" max="14282" width="18.7109375" style="24" customWidth="1"/>
    <col min="14283" max="14283" width="3.7109375" style="24" customWidth="1"/>
    <col min="14284" max="14284" width="3.140625" style="24" customWidth="1"/>
    <col min="14285" max="14285" width="18.7109375" style="24" customWidth="1"/>
    <col min="14286" max="14286" width="0.85546875" style="24" customWidth="1"/>
    <col min="14287" max="14287" width="18.7109375" style="24" customWidth="1"/>
    <col min="14288" max="14288" width="2.140625" style="24" customWidth="1"/>
    <col min="14289" max="14289" width="1.42578125" style="24" customWidth="1"/>
    <col min="14290" max="14290" width="5.140625" style="24" customWidth="1"/>
    <col min="14291" max="14291" width="1.7109375" style="24" customWidth="1"/>
    <col min="14292" max="14292" width="3.42578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4.140625" style="24" customWidth="1"/>
    <col min="14302" max="14302" width="3.5703125" style="24" customWidth="1"/>
    <col min="14303" max="14303" width="18.7109375" style="24" customWidth="1"/>
    <col min="14304" max="14304" width="0.85546875" style="24" customWidth="1"/>
    <col min="14305" max="14305" width="18.7109375" style="24" customWidth="1"/>
    <col min="14306" max="14306" width="3.7109375" style="24" customWidth="1"/>
    <col min="14307" max="14307" width="3.140625" style="24" customWidth="1"/>
    <col min="14308" max="14308" width="18.7109375" style="24" customWidth="1"/>
    <col min="14309" max="14309" width="0.85546875" style="24" customWidth="1"/>
    <col min="14310" max="14310" width="18.7109375" style="24" customWidth="1"/>
    <col min="14311" max="14311" width="2.140625" style="24" customWidth="1"/>
    <col min="14312" max="14521" width="11.42578125" style="24"/>
    <col min="14522" max="14522" width="1.42578125" style="24" customWidth="1"/>
    <col min="14523" max="14523" width="5.140625" style="24" customWidth="1"/>
    <col min="14524" max="14524" width="1.7109375" style="24" customWidth="1"/>
    <col min="14525" max="14525" width="3.42578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4.140625" style="24" customWidth="1"/>
    <col min="14535" max="14535" width="3.5703125" style="24" customWidth="1"/>
    <col min="14536" max="14536" width="18.7109375" style="24" customWidth="1"/>
    <col min="14537" max="14537" width="0.85546875" style="24" customWidth="1"/>
    <col min="14538" max="14538" width="18.7109375" style="24" customWidth="1"/>
    <col min="14539" max="14539" width="3.7109375" style="24" customWidth="1"/>
    <col min="14540" max="14540" width="3.140625" style="24" customWidth="1"/>
    <col min="14541" max="14541" width="18.7109375" style="24" customWidth="1"/>
    <col min="14542" max="14542" width="0.85546875" style="24" customWidth="1"/>
    <col min="14543" max="14543" width="18.7109375" style="24" customWidth="1"/>
    <col min="14544" max="14544" width="2.140625" style="24" customWidth="1"/>
    <col min="14545" max="14545" width="1.42578125" style="24" customWidth="1"/>
    <col min="14546" max="14546" width="5.140625" style="24" customWidth="1"/>
    <col min="14547" max="14547" width="1.7109375" style="24" customWidth="1"/>
    <col min="14548" max="14548" width="3.42578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4.140625" style="24" customWidth="1"/>
    <col min="14558" max="14558" width="3.5703125" style="24" customWidth="1"/>
    <col min="14559" max="14559" width="18.7109375" style="24" customWidth="1"/>
    <col min="14560" max="14560" width="0.85546875" style="24" customWidth="1"/>
    <col min="14561" max="14561" width="18.7109375" style="24" customWidth="1"/>
    <col min="14562" max="14562" width="3.7109375" style="24" customWidth="1"/>
    <col min="14563" max="14563" width="3.140625" style="24" customWidth="1"/>
    <col min="14564" max="14564" width="18.7109375" style="24" customWidth="1"/>
    <col min="14565" max="14565" width="0.85546875" style="24" customWidth="1"/>
    <col min="14566" max="14566" width="18.7109375" style="24" customWidth="1"/>
    <col min="14567" max="14567" width="2.140625" style="24" customWidth="1"/>
    <col min="14568" max="14777" width="11.42578125" style="24"/>
    <col min="14778" max="14778" width="1.42578125" style="24" customWidth="1"/>
    <col min="14779" max="14779" width="5.140625" style="24" customWidth="1"/>
    <col min="14780" max="14780" width="1.7109375" style="24" customWidth="1"/>
    <col min="14781" max="14781" width="3.42578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4.140625" style="24" customWidth="1"/>
    <col min="14791" max="14791" width="3.5703125" style="24" customWidth="1"/>
    <col min="14792" max="14792" width="18.7109375" style="24" customWidth="1"/>
    <col min="14793" max="14793" width="0.85546875" style="24" customWidth="1"/>
    <col min="14794" max="14794" width="18.7109375" style="24" customWidth="1"/>
    <col min="14795" max="14795" width="3.7109375" style="24" customWidth="1"/>
    <col min="14796" max="14796" width="3.140625" style="24" customWidth="1"/>
    <col min="14797" max="14797" width="18.7109375" style="24" customWidth="1"/>
    <col min="14798" max="14798" width="0.85546875" style="24" customWidth="1"/>
    <col min="14799" max="14799" width="18.7109375" style="24" customWidth="1"/>
    <col min="14800" max="14800" width="2.140625" style="24" customWidth="1"/>
    <col min="14801" max="14801" width="1.42578125" style="24" customWidth="1"/>
    <col min="14802" max="14802" width="5.140625" style="24" customWidth="1"/>
    <col min="14803" max="14803" width="1.7109375" style="24" customWidth="1"/>
    <col min="14804" max="14804" width="3.42578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4.140625" style="24" customWidth="1"/>
    <col min="14814" max="14814" width="3.5703125" style="24" customWidth="1"/>
    <col min="14815" max="14815" width="18.7109375" style="24" customWidth="1"/>
    <col min="14816" max="14816" width="0.85546875" style="24" customWidth="1"/>
    <col min="14817" max="14817" width="18.7109375" style="24" customWidth="1"/>
    <col min="14818" max="14818" width="3.7109375" style="24" customWidth="1"/>
    <col min="14819" max="14819" width="3.140625" style="24" customWidth="1"/>
    <col min="14820" max="14820" width="18.7109375" style="24" customWidth="1"/>
    <col min="14821" max="14821" width="0.85546875" style="24" customWidth="1"/>
    <col min="14822" max="14822" width="18.7109375" style="24" customWidth="1"/>
    <col min="14823" max="14823" width="2.140625" style="24" customWidth="1"/>
    <col min="14824" max="15033" width="11.42578125" style="24"/>
    <col min="15034" max="15034" width="1.42578125" style="24" customWidth="1"/>
    <col min="15035" max="15035" width="5.140625" style="24" customWidth="1"/>
    <col min="15036" max="15036" width="1.7109375" style="24" customWidth="1"/>
    <col min="15037" max="15037" width="3.42578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4.140625" style="24" customWidth="1"/>
    <col min="15047" max="15047" width="3.5703125" style="24" customWidth="1"/>
    <col min="15048" max="15048" width="18.7109375" style="24" customWidth="1"/>
    <col min="15049" max="15049" width="0.85546875" style="24" customWidth="1"/>
    <col min="15050" max="15050" width="18.7109375" style="24" customWidth="1"/>
    <col min="15051" max="15051" width="3.7109375" style="24" customWidth="1"/>
    <col min="15052" max="15052" width="3.140625" style="24" customWidth="1"/>
    <col min="15053" max="15053" width="18.7109375" style="24" customWidth="1"/>
    <col min="15054" max="15054" width="0.85546875" style="24" customWidth="1"/>
    <col min="15055" max="15055" width="18.7109375" style="24" customWidth="1"/>
    <col min="15056" max="15056" width="2.140625" style="24" customWidth="1"/>
    <col min="15057" max="15057" width="1.42578125" style="24" customWidth="1"/>
    <col min="15058" max="15058" width="5.140625" style="24" customWidth="1"/>
    <col min="15059" max="15059" width="1.7109375" style="24" customWidth="1"/>
    <col min="15060" max="15060" width="3.42578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4.140625" style="24" customWidth="1"/>
    <col min="15070" max="15070" width="3.5703125" style="24" customWidth="1"/>
    <col min="15071" max="15071" width="18.7109375" style="24" customWidth="1"/>
    <col min="15072" max="15072" width="0.85546875" style="24" customWidth="1"/>
    <col min="15073" max="15073" width="18.7109375" style="24" customWidth="1"/>
    <col min="15074" max="15074" width="3.7109375" style="24" customWidth="1"/>
    <col min="15075" max="15075" width="3.140625" style="24" customWidth="1"/>
    <col min="15076" max="15076" width="18.7109375" style="24" customWidth="1"/>
    <col min="15077" max="15077" width="0.85546875" style="24" customWidth="1"/>
    <col min="15078" max="15078" width="18.7109375" style="24" customWidth="1"/>
    <col min="15079" max="15079" width="2.140625" style="24" customWidth="1"/>
    <col min="15080" max="15289" width="11.42578125" style="24"/>
    <col min="15290" max="15290" width="1.42578125" style="24" customWidth="1"/>
    <col min="15291" max="15291" width="5.140625" style="24" customWidth="1"/>
    <col min="15292" max="15292" width="1.7109375" style="24" customWidth="1"/>
    <col min="15293" max="15293" width="3.42578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4.140625" style="24" customWidth="1"/>
    <col min="15303" max="15303" width="3.5703125" style="24" customWidth="1"/>
    <col min="15304" max="15304" width="18.7109375" style="24" customWidth="1"/>
    <col min="15305" max="15305" width="0.85546875" style="24" customWidth="1"/>
    <col min="15306" max="15306" width="18.7109375" style="24" customWidth="1"/>
    <col min="15307" max="15307" width="3.7109375" style="24" customWidth="1"/>
    <col min="15308" max="15308" width="3.140625" style="24" customWidth="1"/>
    <col min="15309" max="15309" width="18.7109375" style="24" customWidth="1"/>
    <col min="15310" max="15310" width="0.85546875" style="24" customWidth="1"/>
    <col min="15311" max="15311" width="18.7109375" style="24" customWidth="1"/>
    <col min="15312" max="15312" width="2.140625" style="24" customWidth="1"/>
    <col min="15313" max="15313" width="1.42578125" style="24" customWidth="1"/>
    <col min="15314" max="15314" width="5.140625" style="24" customWidth="1"/>
    <col min="15315" max="15315" width="1.7109375" style="24" customWidth="1"/>
    <col min="15316" max="15316" width="3.42578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4.140625" style="24" customWidth="1"/>
    <col min="15326" max="15326" width="3.5703125" style="24" customWidth="1"/>
    <col min="15327" max="15327" width="18.7109375" style="24" customWidth="1"/>
    <col min="15328" max="15328" width="0.85546875" style="24" customWidth="1"/>
    <col min="15329" max="15329" width="18.7109375" style="24" customWidth="1"/>
    <col min="15330" max="15330" width="3.7109375" style="24" customWidth="1"/>
    <col min="15331" max="15331" width="3.140625" style="24" customWidth="1"/>
    <col min="15332" max="15332" width="18.7109375" style="24" customWidth="1"/>
    <col min="15333" max="15333" width="0.85546875" style="24" customWidth="1"/>
    <col min="15334" max="15334" width="18.7109375" style="24" customWidth="1"/>
    <col min="15335" max="15335" width="2.140625" style="24" customWidth="1"/>
    <col min="15336" max="15545" width="11.42578125" style="24"/>
    <col min="15546" max="15546" width="1.42578125" style="24" customWidth="1"/>
    <col min="15547" max="15547" width="5.140625" style="24" customWidth="1"/>
    <col min="15548" max="15548" width="1.7109375" style="24" customWidth="1"/>
    <col min="15549" max="15549" width="3.42578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4.140625" style="24" customWidth="1"/>
    <col min="15559" max="15559" width="3.5703125" style="24" customWidth="1"/>
    <col min="15560" max="15560" width="18.7109375" style="24" customWidth="1"/>
    <col min="15561" max="15561" width="0.85546875" style="24" customWidth="1"/>
    <col min="15562" max="15562" width="18.7109375" style="24" customWidth="1"/>
    <col min="15563" max="15563" width="3.7109375" style="24" customWidth="1"/>
    <col min="15564" max="15564" width="3.140625" style="24" customWidth="1"/>
    <col min="15565" max="15565" width="18.7109375" style="24" customWidth="1"/>
    <col min="15566" max="15566" width="0.85546875" style="24" customWidth="1"/>
    <col min="15567" max="15567" width="18.7109375" style="24" customWidth="1"/>
    <col min="15568" max="15568" width="2.140625" style="24" customWidth="1"/>
    <col min="15569" max="15569" width="1.42578125" style="24" customWidth="1"/>
    <col min="15570" max="15570" width="5.140625" style="24" customWidth="1"/>
    <col min="15571" max="15571" width="1.7109375" style="24" customWidth="1"/>
    <col min="15572" max="15572" width="3.42578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4.140625" style="24" customWidth="1"/>
    <col min="15582" max="15582" width="3.5703125" style="24" customWidth="1"/>
    <col min="15583" max="15583" width="18.7109375" style="24" customWidth="1"/>
    <col min="15584" max="15584" width="0.85546875" style="24" customWidth="1"/>
    <col min="15585" max="15585" width="18.7109375" style="24" customWidth="1"/>
    <col min="15586" max="15586" width="3.7109375" style="24" customWidth="1"/>
    <col min="15587" max="15587" width="3.140625" style="24" customWidth="1"/>
    <col min="15588" max="15588" width="18.7109375" style="24" customWidth="1"/>
    <col min="15589" max="15589" width="0.85546875" style="24" customWidth="1"/>
    <col min="15590" max="15590" width="18.7109375" style="24" customWidth="1"/>
    <col min="15591" max="15591" width="2.140625" style="24" customWidth="1"/>
    <col min="15592" max="15801" width="11.42578125" style="24"/>
    <col min="15802" max="15802" width="1.42578125" style="24" customWidth="1"/>
    <col min="15803" max="15803" width="5.140625" style="24" customWidth="1"/>
    <col min="15804" max="15804" width="1.7109375" style="24" customWidth="1"/>
    <col min="15805" max="15805" width="3.42578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4.140625" style="24" customWidth="1"/>
    <col min="15815" max="15815" width="3.5703125" style="24" customWidth="1"/>
    <col min="15816" max="15816" width="18.7109375" style="24" customWidth="1"/>
    <col min="15817" max="15817" width="0.85546875" style="24" customWidth="1"/>
    <col min="15818" max="15818" width="18.7109375" style="24" customWidth="1"/>
    <col min="15819" max="15819" width="3.7109375" style="24" customWidth="1"/>
    <col min="15820" max="15820" width="3.140625" style="24" customWidth="1"/>
    <col min="15821" max="15821" width="18.7109375" style="24" customWidth="1"/>
    <col min="15822" max="15822" width="0.85546875" style="24" customWidth="1"/>
    <col min="15823" max="15823" width="18.7109375" style="24" customWidth="1"/>
    <col min="15824" max="15824" width="2.140625" style="24" customWidth="1"/>
    <col min="15825" max="15825" width="1.42578125" style="24" customWidth="1"/>
    <col min="15826" max="15826" width="5.140625" style="24" customWidth="1"/>
    <col min="15827" max="15827" width="1.7109375" style="24" customWidth="1"/>
    <col min="15828" max="15828" width="3.42578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4.140625" style="24" customWidth="1"/>
    <col min="15838" max="15838" width="3.5703125" style="24" customWidth="1"/>
    <col min="15839" max="15839" width="18.7109375" style="24" customWidth="1"/>
    <col min="15840" max="15840" width="0.85546875" style="24" customWidth="1"/>
    <col min="15841" max="15841" width="18.7109375" style="24" customWidth="1"/>
    <col min="15842" max="15842" width="3.7109375" style="24" customWidth="1"/>
    <col min="15843" max="15843" width="3.140625" style="24" customWidth="1"/>
    <col min="15844" max="15844" width="18.7109375" style="24" customWidth="1"/>
    <col min="15845" max="15845" width="0.85546875" style="24" customWidth="1"/>
    <col min="15846" max="15846" width="18.7109375" style="24" customWidth="1"/>
    <col min="15847" max="15847" width="2.140625" style="24" customWidth="1"/>
    <col min="15848" max="16057" width="11.42578125" style="24"/>
    <col min="16058" max="16058" width="1.42578125" style="24" customWidth="1"/>
    <col min="16059" max="16059" width="5.140625" style="24" customWidth="1"/>
    <col min="16060" max="16060" width="1.7109375" style="24" customWidth="1"/>
    <col min="16061" max="16061" width="3.42578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4.140625" style="24" customWidth="1"/>
    <col min="16071" max="16071" width="3.5703125" style="24" customWidth="1"/>
    <col min="16072" max="16072" width="18.7109375" style="24" customWidth="1"/>
    <col min="16073" max="16073" width="0.85546875" style="24" customWidth="1"/>
    <col min="16074" max="16074" width="18.7109375" style="24" customWidth="1"/>
    <col min="16075" max="16075" width="3.7109375" style="24" customWidth="1"/>
    <col min="16076" max="16076" width="3.140625" style="24" customWidth="1"/>
    <col min="16077" max="16077" width="18.7109375" style="24" customWidth="1"/>
    <col min="16078" max="16078" width="0.85546875" style="24" customWidth="1"/>
    <col min="16079" max="16079" width="18.7109375" style="24" customWidth="1"/>
    <col min="16080" max="16080" width="2.140625" style="24" customWidth="1"/>
    <col min="16081" max="16081" width="1.42578125" style="24" customWidth="1"/>
    <col min="16082" max="16082" width="5.140625" style="24" customWidth="1"/>
    <col min="16083" max="16083" width="1.7109375" style="24" customWidth="1"/>
    <col min="16084" max="16084" width="3.42578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4.140625" style="24" customWidth="1"/>
    <col min="16094" max="16094" width="3.5703125" style="24" customWidth="1"/>
    <col min="16095" max="16095" width="18.7109375" style="24" customWidth="1"/>
    <col min="16096" max="16096" width="0.85546875" style="24" customWidth="1"/>
    <col min="16097" max="16097" width="18.7109375" style="24" customWidth="1"/>
    <col min="16098" max="16098" width="3.7109375" style="24" customWidth="1"/>
    <col min="16099" max="16099" width="3.140625" style="24" customWidth="1"/>
    <col min="16100" max="16100" width="18.7109375" style="24" customWidth="1"/>
    <col min="16101" max="16101" width="0.85546875" style="24" customWidth="1"/>
    <col min="16102" max="16102" width="18.7109375" style="24" customWidth="1"/>
    <col min="16103" max="16103" width="2.140625" style="24" customWidth="1"/>
    <col min="16104" max="16384" width="11.42578125" style="24"/>
  </cols>
  <sheetData>
    <row r="1" spans="2:51" ht="6.75" customHeight="1" thickBot="1"/>
    <row r="2" spans="2:51" s="25" customFormat="1" ht="18" customHeight="1" thickBot="1">
      <c r="B2" s="3564" t="s">
        <v>283</v>
      </c>
      <c r="C2" s="3565"/>
      <c r="D2" s="3565"/>
      <c r="E2" s="3565"/>
      <c r="F2" s="3565"/>
      <c r="G2" s="3566"/>
      <c r="H2" s="3590" t="s">
        <v>961</v>
      </c>
      <c r="I2" s="3591"/>
      <c r="J2" s="3591"/>
      <c r="K2" s="3591"/>
      <c r="L2" s="3591"/>
      <c r="M2" s="3591"/>
      <c r="N2" s="3591"/>
      <c r="O2" s="3591"/>
      <c r="P2" s="3591"/>
      <c r="Q2" s="3591"/>
      <c r="R2" s="3591"/>
      <c r="S2" s="220"/>
      <c r="T2" s="4953" t="s">
        <v>929</v>
      </c>
      <c r="U2" s="4953"/>
      <c r="V2" s="4953"/>
      <c r="W2" s="4954"/>
      <c r="X2" s="3576" t="s">
        <v>285</v>
      </c>
      <c r="Y2" s="3577"/>
      <c r="Z2" s="3577"/>
      <c r="AA2" s="3577"/>
      <c r="AB2" s="3577"/>
      <c r="AC2" s="3578"/>
      <c r="AD2" s="221"/>
      <c r="AE2" s="221"/>
      <c r="AF2" s="198"/>
      <c r="AG2" s="198"/>
      <c r="AH2" s="198"/>
      <c r="AI2" s="198"/>
      <c r="AJ2" s="198"/>
      <c r="AK2" s="85"/>
      <c r="AL2" s="85"/>
      <c r="AM2" s="85"/>
      <c r="AN2" s="198"/>
      <c r="AO2" s="279"/>
      <c r="AP2" s="279"/>
      <c r="AY2" s="2410"/>
    </row>
    <row r="3" spans="2:51" s="25" customFormat="1" ht="18" customHeight="1">
      <c r="B3" s="3567"/>
      <c r="C3" s="3568"/>
      <c r="D3" s="3568"/>
      <c r="E3" s="3568"/>
      <c r="F3" s="3568"/>
      <c r="G3" s="3569"/>
      <c r="H3" s="4269"/>
      <c r="I3" s="4270"/>
      <c r="J3" s="4270"/>
      <c r="K3" s="4270"/>
      <c r="L3" s="4270"/>
      <c r="M3" s="4270"/>
      <c r="N3" s="4270"/>
      <c r="O3" s="4270"/>
      <c r="P3" s="4270"/>
      <c r="Q3" s="4270"/>
      <c r="R3" s="4270"/>
      <c r="S3" s="135"/>
      <c r="T3" s="4955" t="str">
        <f>CONCATENATE(B9," à ",B225)</f>
        <v>17 à 21</v>
      </c>
      <c r="U3" s="4955"/>
      <c r="V3" s="4955"/>
      <c r="W3" s="4956"/>
      <c r="X3" s="3777" t="s">
        <v>286</v>
      </c>
      <c r="Y3" s="3778"/>
      <c r="Z3" s="3778"/>
      <c r="AA3" s="3778"/>
      <c r="AB3" s="3778"/>
      <c r="AC3" s="3581"/>
      <c r="AD3" s="221"/>
      <c r="AE3" s="221"/>
      <c r="AF3" s="3195" t="s">
        <v>967</v>
      </c>
      <c r="AG3" s="3197"/>
      <c r="AH3" s="3198"/>
      <c r="AI3" s="3198"/>
      <c r="AJ3" s="3198"/>
      <c r="AK3" s="3198"/>
      <c r="AL3" s="3198"/>
      <c r="AM3" s="3198"/>
      <c r="AN3" s="3199"/>
      <c r="AO3" s="279"/>
      <c r="AP3" s="280"/>
      <c r="AQ3" s="281"/>
      <c r="AR3" s="282"/>
      <c r="AY3" s="2410"/>
    </row>
    <row r="4" spans="2:51" s="25" customFormat="1" ht="18" customHeight="1">
      <c r="B4" s="3567"/>
      <c r="C4" s="3568"/>
      <c r="D4" s="3568"/>
      <c r="E4" s="3568"/>
      <c r="F4" s="3568"/>
      <c r="G4" s="3569"/>
      <c r="H4" s="3596"/>
      <c r="I4" s="3597"/>
      <c r="J4" s="3597"/>
      <c r="K4" s="3597"/>
      <c r="L4" s="3597"/>
      <c r="M4" s="3597"/>
      <c r="N4" s="3597"/>
      <c r="O4" s="3597"/>
      <c r="P4" s="3597"/>
      <c r="Q4" s="3597"/>
      <c r="R4" s="3597"/>
      <c r="S4" s="224"/>
      <c r="T4" s="4957"/>
      <c r="U4" s="4957"/>
      <c r="V4" s="4957"/>
      <c r="W4" s="4958"/>
      <c r="X4" s="3779" t="s">
        <v>113</v>
      </c>
      <c r="Y4" s="3780"/>
      <c r="Z4" s="3780"/>
      <c r="AA4" s="3780"/>
      <c r="AB4" s="3780"/>
      <c r="AC4" s="3584"/>
      <c r="AD4" s="221"/>
      <c r="AE4" s="221"/>
      <c r="AF4" s="3196" t="s">
        <v>983</v>
      </c>
      <c r="AG4" s="3200"/>
      <c r="AH4" s="3201"/>
      <c r="AI4" s="3201"/>
      <c r="AJ4" s="3201"/>
      <c r="AK4" s="3201"/>
      <c r="AL4" s="3201"/>
      <c r="AM4" s="3201"/>
      <c r="AN4" s="3202"/>
      <c r="AO4" s="279"/>
      <c r="AP4" s="283" t="s">
        <v>968</v>
      </c>
      <c r="AQ4" s="3"/>
      <c r="AR4" s="284"/>
      <c r="AY4" s="2410"/>
    </row>
    <row r="5" spans="2:51" s="25" customFormat="1" ht="18" customHeight="1">
      <c r="B5" s="3567"/>
      <c r="C5" s="3568"/>
      <c r="D5" s="3568"/>
      <c r="E5" s="3568"/>
      <c r="F5" s="3568"/>
      <c r="G5" s="3569"/>
      <c r="H5" s="4262" t="s">
        <v>984</v>
      </c>
      <c r="I5" s="4263"/>
      <c r="J5" s="4263"/>
      <c r="K5" s="4263"/>
      <c r="L5" s="4263"/>
      <c r="M5" s="4959">
        <f>D9</f>
        <v>42849</v>
      </c>
      <c r="N5" s="4959"/>
      <c r="O5" s="4959"/>
      <c r="P5" s="4959"/>
      <c r="Q5" s="4959"/>
      <c r="R5" s="4961">
        <f>AB201</f>
        <v>42883</v>
      </c>
      <c r="S5" s="4961"/>
      <c r="T5" s="4961"/>
      <c r="U5" s="4961"/>
      <c r="V5" s="4961"/>
      <c r="W5" s="4973"/>
      <c r="X5" s="3779" t="s">
        <v>280</v>
      </c>
      <c r="Y5" s="3780"/>
      <c r="Z5" s="3780"/>
      <c r="AA5" s="3780"/>
      <c r="AB5" s="3780"/>
      <c r="AC5" s="3584"/>
      <c r="AD5" s="225"/>
      <c r="AE5" s="225"/>
      <c r="AF5" s="3196" t="s">
        <v>971</v>
      </c>
      <c r="AG5" s="3200"/>
      <c r="AH5" s="3203"/>
      <c r="AI5" s="3203"/>
      <c r="AJ5" s="3203"/>
      <c r="AK5" s="3203"/>
      <c r="AL5" s="3203"/>
      <c r="AM5" s="3203"/>
      <c r="AN5" s="3204"/>
      <c r="AO5" s="279"/>
      <c r="AP5" s="283" t="s">
        <v>970</v>
      </c>
      <c r="AQ5" s="3"/>
      <c r="AR5" s="284"/>
      <c r="AY5" s="2410"/>
    </row>
    <row r="6" spans="2:51" s="25" customFormat="1" ht="18" customHeight="1">
      <c r="B6" s="3570"/>
      <c r="C6" s="3571"/>
      <c r="D6" s="3571"/>
      <c r="E6" s="3571"/>
      <c r="F6" s="3571"/>
      <c r="G6" s="3572"/>
      <c r="H6" s="4265"/>
      <c r="I6" s="4266"/>
      <c r="J6" s="4266"/>
      <c r="K6" s="4266"/>
      <c r="L6" s="4266"/>
      <c r="M6" s="4960"/>
      <c r="N6" s="4960"/>
      <c r="O6" s="4960"/>
      <c r="P6" s="4960"/>
      <c r="Q6" s="4960"/>
      <c r="R6" s="4962"/>
      <c r="S6" s="4962"/>
      <c r="T6" s="4962"/>
      <c r="U6" s="4962"/>
      <c r="V6" s="4962"/>
      <c r="W6" s="4974"/>
      <c r="X6" s="3585" t="s">
        <v>110</v>
      </c>
      <c r="Y6" s="3586"/>
      <c r="Z6" s="3586"/>
      <c r="AA6" s="3586"/>
      <c r="AB6" s="3586"/>
      <c r="AC6" s="3587"/>
      <c r="AD6" s="225"/>
      <c r="AE6" s="225"/>
      <c r="AF6" s="3205" t="s">
        <v>4716</v>
      </c>
      <c r="AG6" s="3206"/>
      <c r="AH6" s="3206"/>
      <c r="AI6" s="3206"/>
      <c r="AJ6" s="3206"/>
      <c r="AK6" s="3206"/>
      <c r="AL6" s="3206"/>
      <c r="AM6" s="3206"/>
      <c r="AN6" s="3207"/>
      <c r="AO6" s="279"/>
      <c r="AP6" s="283" t="s">
        <v>972</v>
      </c>
      <c r="AQ6" s="3"/>
      <c r="AR6" s="284"/>
      <c r="AY6" s="2410"/>
    </row>
    <row r="7" spans="2:51" s="25" customFormat="1" ht="15" customHeight="1" thickBot="1">
      <c r="B7" s="31" t="s">
        <v>111</v>
      </c>
      <c r="C7" s="5" t="str">
        <f ca="1">CELL("nomfichier")</f>
        <v>E:\0-UPRT\1-UPRT.FR-SITE-WEB\me-menus\menus-festivals\[me-aide_aux_menus.2011.xlsx]13.Codes couleurs excel</v>
      </c>
      <c r="D7" s="32"/>
      <c r="E7" s="32"/>
      <c r="F7" s="32"/>
      <c r="G7" s="32"/>
      <c r="H7" s="32"/>
      <c r="I7" s="32"/>
      <c r="J7" s="32"/>
      <c r="K7" s="32"/>
      <c r="L7" s="32"/>
      <c r="M7" s="32"/>
      <c r="N7" s="32"/>
      <c r="O7" s="32"/>
      <c r="P7" s="32"/>
      <c r="Q7" s="32"/>
      <c r="R7" s="32"/>
      <c r="S7" s="32"/>
      <c r="T7" s="32"/>
      <c r="U7" s="32"/>
      <c r="V7" s="32"/>
      <c r="W7" s="32"/>
      <c r="X7" s="3588">
        <f ca="1">NOW()</f>
        <v>44340.470679513892</v>
      </c>
      <c r="Y7" s="3588"/>
      <c r="Z7" s="3588"/>
      <c r="AA7" s="3588"/>
      <c r="AB7" s="3588"/>
      <c r="AC7" s="3589"/>
      <c r="AD7" s="226"/>
      <c r="AE7" s="226"/>
      <c r="AF7" s="285" t="s">
        <v>288</v>
      </c>
      <c r="AG7" s="226"/>
      <c r="AH7" s="226"/>
      <c r="AI7" s="226"/>
      <c r="AJ7" s="223" t="s">
        <v>289</v>
      </c>
      <c r="AK7" s="222"/>
      <c r="AL7" s="222"/>
      <c r="AM7" s="222"/>
      <c r="AO7" s="286" t="s">
        <v>985</v>
      </c>
      <c r="AP7" s="287"/>
      <c r="AQ7" s="248"/>
      <c r="AR7" s="271"/>
      <c r="AY7" s="2410"/>
    </row>
    <row r="8" spans="2:51" ht="16.5" thickBot="1">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225"/>
      <c r="AG8" s="35"/>
      <c r="AH8" s="35"/>
      <c r="AI8" s="35"/>
      <c r="AJ8" s="35"/>
      <c r="AK8" s="35"/>
      <c r="AL8" s="35"/>
      <c r="AM8" s="35"/>
      <c r="AN8" s="35"/>
      <c r="AP8" s="262">
        <f>YEAR(D9)</f>
        <v>2017</v>
      </c>
      <c r="AQ8" s="263" t="s">
        <v>986</v>
      </c>
      <c r="AR8" s="264"/>
      <c r="AY8" s="421"/>
    </row>
    <row r="9" spans="2:51" ht="9.9499999999999993" customHeight="1" thickBot="1">
      <c r="B9" s="4213">
        <f>(INT(MOD(INT((D9-2)/7)+0.6,52+5/28))+1)</f>
        <v>17</v>
      </c>
      <c r="D9" s="4975">
        <v>42849</v>
      </c>
      <c r="E9" s="40"/>
      <c r="F9" s="40"/>
      <c r="G9" s="40"/>
      <c r="H9" s="4915">
        <f>D9+1</f>
        <v>42850</v>
      </c>
      <c r="I9" s="40"/>
      <c r="J9" s="40"/>
      <c r="K9" s="40"/>
      <c r="L9" s="4915">
        <f>H9+1</f>
        <v>42851</v>
      </c>
      <c r="M9" s="40"/>
      <c r="N9" s="40"/>
      <c r="O9" s="40"/>
      <c r="P9" s="4915">
        <f>L9+1</f>
        <v>42852</v>
      </c>
      <c r="Q9" s="40"/>
      <c r="R9" s="40"/>
      <c r="S9" s="40"/>
      <c r="T9" s="4915">
        <f>P9+1</f>
        <v>42853</v>
      </c>
      <c r="U9" s="40"/>
      <c r="V9" s="40"/>
      <c r="W9" s="40"/>
      <c r="X9" s="4915">
        <f>T9+1</f>
        <v>42854</v>
      </c>
      <c r="Y9" s="40"/>
      <c r="Z9" s="40"/>
      <c r="AA9" s="40"/>
      <c r="AB9" s="4915">
        <f>X9+1</f>
        <v>42855</v>
      </c>
      <c r="AC9" s="40"/>
      <c r="AD9" s="40"/>
      <c r="AE9" s="40"/>
      <c r="AF9" s="3543" t="s">
        <v>22</v>
      </c>
      <c r="AI9" s="40"/>
      <c r="AJ9" s="3543" t="s">
        <v>26</v>
      </c>
      <c r="AK9" s="35"/>
      <c r="AL9" s="35"/>
      <c r="AM9" s="35"/>
      <c r="AN9" s="4945" t="s">
        <v>61</v>
      </c>
      <c r="AP9" s="288" t="s">
        <v>975</v>
      </c>
      <c r="AQ9" s="266"/>
      <c r="AR9" s="264"/>
      <c r="AY9" s="421"/>
    </row>
    <row r="10" spans="2:51" ht="5.0999999999999996" customHeight="1">
      <c r="B10" s="4214"/>
      <c r="D10" s="4976"/>
      <c r="E10" s="90"/>
      <c r="F10" s="91"/>
      <c r="G10" s="90"/>
      <c r="H10" s="4916"/>
      <c r="I10" s="90"/>
      <c r="J10" s="91"/>
      <c r="K10" s="90"/>
      <c r="L10" s="4916"/>
      <c r="M10" s="90"/>
      <c r="N10" s="91"/>
      <c r="O10" s="90"/>
      <c r="P10" s="4916"/>
      <c r="Q10" s="90"/>
      <c r="R10" s="91"/>
      <c r="S10" s="90"/>
      <c r="T10" s="4916"/>
      <c r="U10" s="90"/>
      <c r="V10" s="91"/>
      <c r="W10" s="90"/>
      <c r="X10" s="4916"/>
      <c r="Y10" s="90"/>
      <c r="Z10" s="91"/>
      <c r="AA10" s="90"/>
      <c r="AB10" s="4916"/>
      <c r="AC10" s="90"/>
      <c r="AD10" s="91"/>
      <c r="AE10" s="90"/>
      <c r="AF10" s="3544"/>
      <c r="AI10" s="90"/>
      <c r="AJ10" s="3544"/>
      <c r="AK10" s="35"/>
      <c r="AL10" s="35"/>
      <c r="AM10" s="35"/>
      <c r="AN10" s="4946"/>
      <c r="AP10" s="267">
        <f>DATE(AP8,1,1)</f>
        <v>42736</v>
      </c>
      <c r="AQ10" s="289" t="s">
        <v>976</v>
      </c>
      <c r="AR10" s="264"/>
      <c r="AY10" s="421"/>
    </row>
    <row r="11" spans="2:51" ht="9.9499999999999993" customHeight="1" thickBot="1">
      <c r="B11" s="4215"/>
      <c r="D11" s="4977"/>
      <c r="E11" s="40"/>
      <c r="F11" s="40"/>
      <c r="G11" s="40"/>
      <c r="H11" s="4917"/>
      <c r="I11" s="40"/>
      <c r="J11" s="40"/>
      <c r="K11" s="40"/>
      <c r="L11" s="4917"/>
      <c r="M11" s="40"/>
      <c r="N11" s="40"/>
      <c r="O11" s="40"/>
      <c r="P11" s="4917"/>
      <c r="Q11" s="40"/>
      <c r="R11" s="40"/>
      <c r="S11" s="40"/>
      <c r="T11" s="4917"/>
      <c r="U11" s="40"/>
      <c r="V11" s="40"/>
      <c r="W11" s="40"/>
      <c r="X11" s="4917"/>
      <c r="Y11" s="40"/>
      <c r="Z11" s="40"/>
      <c r="AA11" s="40"/>
      <c r="AB11" s="4917"/>
      <c r="AC11" s="40"/>
      <c r="AD11" s="40"/>
      <c r="AE11" s="40"/>
      <c r="AF11" s="3545"/>
      <c r="AI11" s="40"/>
      <c r="AJ11" s="3545"/>
      <c r="AK11" s="35"/>
      <c r="AL11" s="35"/>
      <c r="AM11" s="35"/>
      <c r="AN11" s="4947"/>
      <c r="AP11"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+1</f>
        <v>42842</v>
      </c>
      <c r="AQ11" s="289" t="s">
        <v>977</v>
      </c>
      <c r="AR11" s="264"/>
      <c r="AY11" s="421"/>
    </row>
    <row r="12" spans="2:51" ht="9.9499999999999993" customHeight="1">
      <c r="B12" s="34"/>
      <c r="D12" s="104"/>
      <c r="E12" s="96"/>
      <c r="F12" s="96"/>
      <c r="G12" s="96"/>
      <c r="H12" s="49"/>
      <c r="I12" s="96"/>
      <c r="J12" s="96"/>
      <c r="K12" s="96"/>
      <c r="L12" s="52"/>
      <c r="M12" s="96"/>
      <c r="N12" s="96"/>
      <c r="O12" s="96"/>
      <c r="P12" s="45"/>
      <c r="Q12" s="96"/>
      <c r="R12" s="96"/>
      <c r="S12" s="96"/>
      <c r="T12" s="45"/>
      <c r="U12" s="96"/>
      <c r="V12" s="96"/>
      <c r="W12" s="96"/>
      <c r="X12" s="45"/>
      <c r="Y12" s="96"/>
      <c r="Z12" s="96"/>
      <c r="AA12" s="96"/>
      <c r="AB12" s="45"/>
      <c r="AC12" s="96"/>
      <c r="AD12" s="96"/>
      <c r="AE12" s="96"/>
      <c r="AF12" s="45"/>
      <c r="AI12" s="96"/>
      <c r="AJ12" s="45"/>
      <c r="AK12" s="35"/>
      <c r="AL12" s="35"/>
      <c r="AM12" s="35"/>
      <c r="AN12" s="45"/>
      <c r="AP12" s="270">
        <f>DATE(AP8,5,1)</f>
        <v>42856</v>
      </c>
      <c r="AQ12" s="289" t="s">
        <v>978</v>
      </c>
      <c r="AR12" s="264"/>
      <c r="AY12" s="421"/>
    </row>
    <row r="13" spans="2:51" ht="9.9499999999999993" customHeight="1">
      <c r="B13" s="4908" t="s">
        <v>930</v>
      </c>
      <c r="D13" s="3543"/>
      <c r="E13" s="40"/>
      <c r="F13" s="40"/>
      <c r="G13" s="40"/>
      <c r="H13" s="3543"/>
      <c r="I13" s="40"/>
      <c r="J13" s="40"/>
      <c r="K13" s="40"/>
      <c r="L13" s="3543"/>
      <c r="M13" s="40"/>
      <c r="N13" s="40"/>
      <c r="O13" s="40"/>
      <c r="P13" s="3543"/>
      <c r="Q13" s="40"/>
      <c r="R13" s="40"/>
      <c r="S13" s="40"/>
      <c r="T13" s="3543"/>
      <c r="U13" s="40"/>
      <c r="V13" s="40"/>
      <c r="W13" s="40"/>
      <c r="X13" s="3543"/>
      <c r="Y13" s="40"/>
      <c r="Z13" s="40"/>
      <c r="AA13" s="40"/>
      <c r="AB13" s="3543"/>
      <c r="AC13" s="40"/>
      <c r="AD13" s="40"/>
      <c r="AE13" s="40"/>
      <c r="AF13" s="3511" t="s">
        <v>867</v>
      </c>
      <c r="AG13" s="26"/>
      <c r="AH13" s="26"/>
      <c r="AI13" s="44"/>
      <c r="AJ13" s="3511" t="s">
        <v>30</v>
      </c>
      <c r="AK13" s="35"/>
      <c r="AL13" s="35"/>
      <c r="AM13" s="35"/>
      <c r="AN13" s="3543" t="s">
        <v>892</v>
      </c>
      <c r="AP13" s="270">
        <f>DATE(AP8,5,8)</f>
        <v>42863</v>
      </c>
      <c r="AQ13" s="289" t="s">
        <v>979</v>
      </c>
      <c r="AR13" s="271"/>
      <c r="AY13" s="421"/>
    </row>
    <row r="14" spans="2:51" ht="5.0999999999999996" customHeight="1">
      <c r="B14" s="4909"/>
      <c r="D14" s="3544"/>
      <c r="E14" s="90"/>
      <c r="F14" s="91"/>
      <c r="G14" s="90"/>
      <c r="H14" s="3544"/>
      <c r="I14" s="90"/>
      <c r="J14" s="91"/>
      <c r="K14" s="90"/>
      <c r="L14" s="3544"/>
      <c r="M14" s="90"/>
      <c r="N14" s="91"/>
      <c r="O14" s="90"/>
      <c r="P14" s="3544"/>
      <c r="Q14" s="90"/>
      <c r="R14" s="91"/>
      <c r="S14" s="90"/>
      <c r="T14" s="3544"/>
      <c r="U14" s="90"/>
      <c r="V14" s="91"/>
      <c r="W14" s="90"/>
      <c r="X14" s="3544"/>
      <c r="Y14" s="90"/>
      <c r="Z14" s="91"/>
      <c r="AA14" s="90"/>
      <c r="AB14" s="3544"/>
      <c r="AC14" s="90"/>
      <c r="AD14" s="91"/>
      <c r="AE14" s="90"/>
      <c r="AF14" s="3512"/>
      <c r="AG14" s="26"/>
      <c r="AH14" s="26"/>
      <c r="AI14" s="153"/>
      <c r="AJ14" s="3512"/>
      <c r="AK14" s="35"/>
      <c r="AL14" s="35"/>
      <c r="AM14" s="35"/>
      <c r="AN14" s="3544"/>
      <c r="AP14"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+39</f>
        <v>42880</v>
      </c>
      <c r="AQ14" s="289" t="s">
        <v>980</v>
      </c>
      <c r="AR14" s="271"/>
      <c r="AY14" s="421"/>
    </row>
    <row r="15" spans="2:51" ht="9.9499999999999993" customHeight="1">
      <c r="B15" s="4909"/>
      <c r="D15" s="3545"/>
      <c r="E15" s="40"/>
      <c r="F15" s="40"/>
      <c r="G15" s="40"/>
      <c r="H15" s="3545"/>
      <c r="I15" s="40"/>
      <c r="J15" s="40"/>
      <c r="K15" s="40"/>
      <c r="L15" s="3545"/>
      <c r="M15" s="40"/>
      <c r="N15" s="40"/>
      <c r="O15" s="40"/>
      <c r="P15" s="3545"/>
      <c r="Q15" s="40"/>
      <c r="R15" s="40"/>
      <c r="S15" s="40"/>
      <c r="T15" s="3545"/>
      <c r="U15" s="40"/>
      <c r="V15" s="40"/>
      <c r="W15" s="40"/>
      <c r="X15" s="3545"/>
      <c r="Y15" s="40"/>
      <c r="Z15" s="40"/>
      <c r="AA15" s="40"/>
      <c r="AB15" s="3545"/>
      <c r="AC15" s="40"/>
      <c r="AD15" s="40"/>
      <c r="AE15" s="40"/>
      <c r="AF15" s="3513"/>
      <c r="AG15" s="26"/>
      <c r="AH15" s="26"/>
      <c r="AI15" s="44"/>
      <c r="AJ15" s="3513"/>
      <c r="AK15" s="35"/>
      <c r="AL15" s="35"/>
      <c r="AM15" s="35"/>
      <c r="AN15" s="3545"/>
      <c r="AP15" s="269">
        <f>DATE(AP8,IF((25-MOD((11*MOD(AP8-1900,19)+4-INT((7*MOD(AP8-1900,19)+1)/19)),29)-MOD(AP8-1900+INT((AP8-1900)/4)+31-MOD((11*MOD(AP8-1900,19)+4-INT((7*MOD(AP8-1900,19)+1)/19)),29),7))&gt;0,4,3),IF((25-MOD((11*MOD(AP8-1900,19)+4-INT((7*MOD(AP8-1900,19)+1)/19)),29)-MOD(AP8-1900+INT((AP8-1900)/4)+31-MOD((11*MOD(AP8-1900,19)+4-INT((7*MOD(AP8-1900,19)+1)/19)),29),7))&gt;0,(25-MOD((11*MOD(AP8-1900,19)+4-INT((7*MOD(AP8-1900,19)+1)/19)),29)-MOD(AP8-1900+INT((AP8-1900)/4)+31-MOD((11*MOD(AP8-1900,19)+4-INT((7*MOD(AP8-1900,19)+1)/19)),29),7)),31+(25-MOD((11*MOD(AP8-1900,19)+4-INT((7*MOD(AP8-1900,19)+1)/19)),29)-MOD(AP8-1900+INT((AP8-1900)/4)+31-MOD((11*MOD(AP8-1900,19)+4-INT((7*MOD(AP8-1900,19)+1)/19)),29),7))))+50</f>
        <v>42891</v>
      </c>
      <c r="AQ15" s="289" t="s">
        <v>981</v>
      </c>
      <c r="AR15" s="271"/>
      <c r="AY15" s="421"/>
    </row>
    <row r="16" spans="2:51" ht="9.9499999999999993" customHeight="1">
      <c r="B16" s="4909"/>
      <c r="D16" s="104"/>
      <c r="E16" s="96"/>
      <c r="F16" s="96"/>
      <c r="G16" s="96"/>
      <c r="H16" s="49"/>
      <c r="I16" s="96"/>
      <c r="J16" s="96"/>
      <c r="K16" s="96"/>
      <c r="L16" s="52"/>
      <c r="M16" s="96"/>
      <c r="N16" s="96"/>
      <c r="O16" s="96"/>
      <c r="P16" s="45"/>
      <c r="Q16" s="96"/>
      <c r="R16" s="96"/>
      <c r="S16" s="96"/>
      <c r="T16" s="45"/>
      <c r="U16" s="96"/>
      <c r="V16" s="96"/>
      <c r="W16" s="96"/>
      <c r="X16" s="45"/>
      <c r="Y16" s="96"/>
      <c r="Z16" s="96"/>
      <c r="AA16" s="96"/>
      <c r="AB16" s="45"/>
      <c r="AC16" s="96"/>
      <c r="AD16" s="96"/>
      <c r="AE16" s="96"/>
      <c r="AF16" s="157"/>
      <c r="AG16" s="26"/>
      <c r="AH16" s="26"/>
      <c r="AI16" s="156"/>
      <c r="AJ16" s="157"/>
      <c r="AK16" s="35"/>
      <c r="AL16" s="35"/>
      <c r="AM16" s="35"/>
      <c r="AN16" s="157"/>
      <c r="AP16" s="270">
        <f>DATE(AP8,7,14)</f>
        <v>42930</v>
      </c>
      <c r="AQ16" s="289" t="s">
        <v>108</v>
      </c>
      <c r="AR16" s="271"/>
      <c r="AY16" s="421"/>
    </row>
    <row r="17" spans="2:51" ht="9.9499999999999993" customHeight="1">
      <c r="B17" s="4909"/>
      <c r="D17" s="3543"/>
      <c r="E17" s="40"/>
      <c r="F17" s="40"/>
      <c r="G17" s="40"/>
      <c r="H17" s="3543"/>
      <c r="I17" s="40"/>
      <c r="J17" s="40"/>
      <c r="K17" s="40"/>
      <c r="L17" s="3543"/>
      <c r="M17" s="40"/>
      <c r="N17" s="40"/>
      <c r="O17" s="40"/>
      <c r="P17" s="3543"/>
      <c r="Q17" s="40"/>
      <c r="R17" s="40"/>
      <c r="S17" s="40"/>
      <c r="T17" s="3543"/>
      <c r="U17" s="40"/>
      <c r="V17" s="40"/>
      <c r="W17" s="40"/>
      <c r="X17" s="3543"/>
      <c r="Y17" s="40"/>
      <c r="Z17" s="40"/>
      <c r="AA17" s="40"/>
      <c r="AB17" s="3543"/>
      <c r="AC17" s="40"/>
      <c r="AD17" s="40"/>
      <c r="AE17" s="40"/>
      <c r="AF17" s="3514" t="s">
        <v>870</v>
      </c>
      <c r="AG17" s="26"/>
      <c r="AH17" s="26"/>
      <c r="AI17" s="44"/>
      <c r="AJ17" s="3525" t="s">
        <v>33</v>
      </c>
      <c r="AK17" s="35"/>
      <c r="AL17" s="35"/>
      <c r="AM17" s="35"/>
      <c r="AN17" s="3543" t="s">
        <v>894</v>
      </c>
      <c r="AP17" s="270">
        <f>DATE(AP8,8,15)</f>
        <v>42962</v>
      </c>
      <c r="AQ17" s="289" t="s">
        <v>105</v>
      </c>
      <c r="AR17" s="271"/>
      <c r="AY17" s="421"/>
    </row>
    <row r="18" spans="2:51" ht="5.0999999999999996" customHeight="1">
      <c r="B18" s="4909"/>
      <c r="D18" s="3544"/>
      <c r="E18" s="90"/>
      <c r="F18" s="91"/>
      <c r="G18" s="90"/>
      <c r="H18" s="3544"/>
      <c r="I18" s="90"/>
      <c r="J18" s="91"/>
      <c r="K18" s="90"/>
      <c r="L18" s="3544"/>
      <c r="M18" s="90"/>
      <c r="N18" s="91"/>
      <c r="O18" s="90"/>
      <c r="P18" s="3544"/>
      <c r="Q18" s="90"/>
      <c r="R18" s="91"/>
      <c r="S18" s="90"/>
      <c r="T18" s="3544"/>
      <c r="U18" s="90"/>
      <c r="V18" s="91"/>
      <c r="W18" s="90"/>
      <c r="X18" s="3544"/>
      <c r="Y18" s="90"/>
      <c r="Z18" s="91"/>
      <c r="AA18" s="90"/>
      <c r="AB18" s="3544"/>
      <c r="AC18" s="90"/>
      <c r="AD18" s="91"/>
      <c r="AE18" s="90"/>
      <c r="AF18" s="3515"/>
      <c r="AG18" s="26"/>
      <c r="AH18" s="26"/>
      <c r="AI18" s="153"/>
      <c r="AJ18" s="3526"/>
      <c r="AK18" s="35"/>
      <c r="AL18" s="35"/>
      <c r="AM18" s="35"/>
      <c r="AN18" s="3544"/>
      <c r="AP18" s="270">
        <f>DATE(AP8,11,1)</f>
        <v>43040</v>
      </c>
      <c r="AQ18" s="289" t="s">
        <v>106</v>
      </c>
      <c r="AR18" s="271"/>
      <c r="AY18" s="421"/>
    </row>
    <row r="19" spans="2:51" ht="9.9499999999999993" customHeight="1">
      <c r="B19" s="4909"/>
      <c r="D19" s="3545"/>
      <c r="E19" s="40"/>
      <c r="F19" s="40"/>
      <c r="G19" s="40"/>
      <c r="H19" s="3545"/>
      <c r="I19" s="40"/>
      <c r="J19" s="40"/>
      <c r="K19" s="40"/>
      <c r="L19" s="3545"/>
      <c r="M19" s="40"/>
      <c r="N19" s="40"/>
      <c r="O19" s="40"/>
      <c r="P19" s="3545"/>
      <c r="Q19" s="40"/>
      <c r="R19" s="40"/>
      <c r="S19" s="40"/>
      <c r="T19" s="3545"/>
      <c r="U19" s="40"/>
      <c r="V19" s="40"/>
      <c r="W19" s="40"/>
      <c r="X19" s="3545"/>
      <c r="Y19" s="40"/>
      <c r="Z19" s="40"/>
      <c r="AA19" s="40"/>
      <c r="AB19" s="3545"/>
      <c r="AC19" s="40"/>
      <c r="AD19" s="40"/>
      <c r="AE19" s="40"/>
      <c r="AF19" s="3516"/>
      <c r="AG19" s="26"/>
      <c r="AH19" s="26"/>
      <c r="AI19" s="44"/>
      <c r="AJ19" s="3527"/>
      <c r="AK19" s="35"/>
      <c r="AL19" s="35"/>
      <c r="AM19" s="35"/>
      <c r="AN19" s="3545"/>
      <c r="AP19" s="270">
        <f>DATE(AP8,11,11)</f>
        <v>43050</v>
      </c>
      <c r="AQ19" s="289" t="s">
        <v>982</v>
      </c>
      <c r="AR19" s="271"/>
      <c r="AY19" s="421"/>
    </row>
    <row r="20" spans="2:51" ht="9.9499999999999993" customHeight="1" thickBot="1">
      <c r="B20" s="4909"/>
      <c r="D20" s="104"/>
      <c r="E20" s="96"/>
      <c r="F20" s="96"/>
      <c r="G20" s="96"/>
      <c r="H20" s="49"/>
      <c r="I20" s="96"/>
      <c r="J20" s="96"/>
      <c r="K20" s="96"/>
      <c r="L20" s="52"/>
      <c r="M20" s="96"/>
      <c r="N20" s="96"/>
      <c r="O20" s="96"/>
      <c r="P20" s="45"/>
      <c r="Q20" s="96"/>
      <c r="R20" s="96"/>
      <c r="S20" s="96"/>
      <c r="T20" s="45"/>
      <c r="U20" s="96"/>
      <c r="V20" s="96"/>
      <c r="W20" s="96"/>
      <c r="X20" s="45"/>
      <c r="Y20" s="96"/>
      <c r="Z20" s="96"/>
      <c r="AA20" s="96"/>
      <c r="AB20" s="45"/>
      <c r="AC20" s="96"/>
      <c r="AD20" s="96"/>
      <c r="AE20" s="96"/>
      <c r="AF20" s="157"/>
      <c r="AG20" s="26"/>
      <c r="AH20" s="26"/>
      <c r="AI20" s="156"/>
      <c r="AJ20" s="157"/>
      <c r="AK20" s="35"/>
      <c r="AL20" s="35"/>
      <c r="AM20" s="35"/>
      <c r="AN20" s="157"/>
      <c r="AP20" s="272">
        <f>DATE(AP8,12,25)</f>
        <v>43094</v>
      </c>
      <c r="AQ20" s="289" t="s">
        <v>107</v>
      </c>
      <c r="AR20" s="271"/>
      <c r="AY20" s="421"/>
    </row>
    <row r="21" spans="2:51" ht="9.9499999999999993" customHeight="1" thickBot="1">
      <c r="B21" s="4909"/>
      <c r="D21" s="3543"/>
      <c r="E21" s="40"/>
      <c r="F21" s="40"/>
      <c r="G21" s="40"/>
      <c r="H21" s="3543"/>
      <c r="I21" s="40"/>
      <c r="J21" s="40"/>
      <c r="K21" s="40"/>
      <c r="L21" s="3543"/>
      <c r="M21" s="40"/>
      <c r="N21" s="40"/>
      <c r="O21" s="40"/>
      <c r="P21" s="3543"/>
      <c r="Q21" s="40"/>
      <c r="R21" s="40"/>
      <c r="S21" s="40"/>
      <c r="T21" s="3543"/>
      <c r="U21" s="40"/>
      <c r="V21" s="40"/>
      <c r="W21" s="40"/>
      <c r="X21" s="3543"/>
      <c r="Y21" s="40"/>
      <c r="Z21" s="40"/>
      <c r="AA21" s="40"/>
      <c r="AB21" s="3543"/>
      <c r="AC21" s="40"/>
      <c r="AD21" s="40"/>
      <c r="AE21" s="40"/>
      <c r="AF21" s="4914" t="s">
        <v>873</v>
      </c>
      <c r="AG21" s="26"/>
      <c r="AH21" s="26"/>
      <c r="AI21" s="44"/>
      <c r="AJ21" s="4914" t="s">
        <v>40</v>
      </c>
      <c r="AK21" s="35"/>
      <c r="AL21" s="35"/>
      <c r="AM21" s="35"/>
      <c r="AN21" s="3543" t="s">
        <v>896</v>
      </c>
      <c r="AP21" s="273">
        <f>AP8+1</f>
        <v>2018</v>
      </c>
      <c r="AQ21" s="290"/>
      <c r="AR21" s="271"/>
      <c r="AY21" s="421"/>
    </row>
    <row r="22" spans="2:51" ht="5.0999999999999996" customHeight="1">
      <c r="B22" s="4909"/>
      <c r="D22" s="3544"/>
      <c r="E22" s="90"/>
      <c r="F22" s="91"/>
      <c r="G22" s="90"/>
      <c r="H22" s="3544"/>
      <c r="I22" s="90"/>
      <c r="J22" s="91"/>
      <c r="K22" s="90"/>
      <c r="L22" s="3544"/>
      <c r="M22" s="90"/>
      <c r="N22" s="91"/>
      <c r="O22" s="90"/>
      <c r="P22" s="3544"/>
      <c r="Q22" s="90"/>
      <c r="R22" s="91"/>
      <c r="S22" s="90"/>
      <c r="T22" s="3544"/>
      <c r="U22" s="90"/>
      <c r="V22" s="91"/>
      <c r="W22" s="90"/>
      <c r="X22" s="3544"/>
      <c r="Y22" s="90"/>
      <c r="Z22" s="91"/>
      <c r="AA22" s="90"/>
      <c r="AB22" s="3544"/>
      <c r="AC22" s="90"/>
      <c r="AD22" s="91"/>
      <c r="AE22" s="90"/>
      <c r="AF22" s="3518"/>
      <c r="AG22" s="26"/>
      <c r="AH22" s="26"/>
      <c r="AI22" s="153"/>
      <c r="AJ22" s="3518"/>
      <c r="AK22" s="35"/>
      <c r="AL22" s="35"/>
      <c r="AM22" s="35"/>
      <c r="AN22" s="3544"/>
      <c r="AP22" s="267">
        <f>DATE(AP8+1,1,1)</f>
        <v>43101</v>
      </c>
      <c r="AQ22" s="289" t="s">
        <v>976</v>
      </c>
      <c r="AR22" s="271"/>
      <c r="AY22" s="421"/>
    </row>
    <row r="23" spans="2:51" ht="9.9499999999999993" customHeight="1">
      <c r="B23" s="4909"/>
      <c r="D23" s="3545"/>
      <c r="E23" s="40"/>
      <c r="F23" s="40"/>
      <c r="G23" s="40"/>
      <c r="H23" s="3545"/>
      <c r="I23" s="40"/>
      <c r="J23" s="40"/>
      <c r="K23" s="40"/>
      <c r="L23" s="3545"/>
      <c r="M23" s="40"/>
      <c r="N23" s="40"/>
      <c r="O23" s="40"/>
      <c r="P23" s="3545"/>
      <c r="Q23" s="40"/>
      <c r="R23" s="40"/>
      <c r="S23" s="40"/>
      <c r="T23" s="3545"/>
      <c r="U23" s="40"/>
      <c r="V23" s="40"/>
      <c r="W23" s="40"/>
      <c r="X23" s="3545"/>
      <c r="Y23" s="40"/>
      <c r="Z23" s="40"/>
      <c r="AA23" s="40"/>
      <c r="AB23" s="3545"/>
      <c r="AC23" s="40"/>
      <c r="AD23" s="40"/>
      <c r="AE23" s="40"/>
      <c r="AF23" s="3519"/>
      <c r="AG23" s="26"/>
      <c r="AH23" s="26"/>
      <c r="AI23" s="44"/>
      <c r="AJ23" s="3519"/>
      <c r="AK23" s="35"/>
      <c r="AL23" s="35"/>
      <c r="AM23" s="35"/>
      <c r="AN23" s="3545"/>
      <c r="AP23"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+1</f>
        <v>43192</v>
      </c>
      <c r="AQ23" s="289" t="s">
        <v>977</v>
      </c>
      <c r="AR23" s="271"/>
      <c r="AY23" s="421"/>
    </row>
    <row r="24" spans="2:51" ht="9.9499999999999993" customHeight="1">
      <c r="B24" s="4909"/>
      <c r="D24" s="104"/>
      <c r="E24" s="96"/>
      <c r="F24" s="96"/>
      <c r="G24" s="96"/>
      <c r="H24" s="49"/>
      <c r="I24" s="96"/>
      <c r="J24" s="96"/>
      <c r="K24" s="96"/>
      <c r="L24" s="52"/>
      <c r="M24" s="96"/>
      <c r="N24" s="96"/>
      <c r="O24" s="96"/>
      <c r="P24" s="45"/>
      <c r="Q24" s="96"/>
      <c r="R24" s="96"/>
      <c r="S24" s="96"/>
      <c r="T24" s="45"/>
      <c r="U24" s="96"/>
      <c r="V24" s="96"/>
      <c r="W24" s="96"/>
      <c r="X24" s="45"/>
      <c r="Y24" s="96"/>
      <c r="Z24" s="96"/>
      <c r="AA24" s="96"/>
      <c r="AB24" s="45"/>
      <c r="AC24" s="96"/>
      <c r="AD24" s="96"/>
      <c r="AE24" s="96"/>
      <c r="AF24" s="157"/>
      <c r="AG24" s="26"/>
      <c r="AH24" s="26"/>
      <c r="AI24" s="156"/>
      <c r="AJ24" s="157"/>
      <c r="AK24" s="35"/>
      <c r="AL24" s="35"/>
      <c r="AM24" s="35"/>
      <c r="AN24" s="157"/>
      <c r="AP24" s="270">
        <f>DATE(AP8+1,5,1)</f>
        <v>43221</v>
      </c>
      <c r="AQ24" s="289" t="s">
        <v>978</v>
      </c>
      <c r="AR24" s="271"/>
      <c r="AY24" s="421"/>
    </row>
    <row r="25" spans="2:51" ht="9.9499999999999993" customHeight="1">
      <c r="B25" s="4909"/>
      <c r="D25" s="3543"/>
      <c r="E25" s="40"/>
      <c r="F25" s="40"/>
      <c r="G25" s="40"/>
      <c r="H25" s="3543"/>
      <c r="I25" s="40"/>
      <c r="J25" s="40"/>
      <c r="K25" s="40"/>
      <c r="L25" s="3543"/>
      <c r="M25" s="40"/>
      <c r="N25" s="40"/>
      <c r="O25" s="40"/>
      <c r="P25" s="3543"/>
      <c r="Q25" s="40"/>
      <c r="R25" s="40"/>
      <c r="S25" s="40"/>
      <c r="T25" s="3543"/>
      <c r="U25" s="40"/>
      <c r="V25" s="40"/>
      <c r="W25" s="40"/>
      <c r="X25" s="3543"/>
      <c r="Y25" s="40"/>
      <c r="Z25" s="40"/>
      <c r="AA25" s="40"/>
      <c r="AB25" s="3543"/>
      <c r="AC25" s="40"/>
      <c r="AD25" s="40"/>
      <c r="AE25" s="40"/>
      <c r="AF25" s="4280" t="s">
        <v>43</v>
      </c>
      <c r="AG25" s="26"/>
      <c r="AH25" s="26"/>
      <c r="AI25" s="44"/>
      <c r="AJ25" s="4280" t="s">
        <v>898</v>
      </c>
      <c r="AK25" s="35"/>
      <c r="AL25" s="35"/>
      <c r="AM25" s="35"/>
      <c r="AN25" s="3543" t="s">
        <v>897</v>
      </c>
      <c r="AP25" s="270">
        <f>DATE(AP8+1,5,8)</f>
        <v>43228</v>
      </c>
      <c r="AQ25" s="289" t="s">
        <v>979</v>
      </c>
      <c r="AR25" s="271"/>
      <c r="AY25" s="421"/>
    </row>
    <row r="26" spans="2:51" ht="5.0999999999999996" customHeight="1">
      <c r="B26" s="4909"/>
      <c r="D26" s="3544"/>
      <c r="E26" s="90"/>
      <c r="F26" s="91"/>
      <c r="G26" s="90"/>
      <c r="H26" s="3544"/>
      <c r="I26" s="90"/>
      <c r="J26" s="91"/>
      <c r="K26" s="90"/>
      <c r="L26" s="3544"/>
      <c r="M26" s="90"/>
      <c r="N26" s="91"/>
      <c r="O26" s="90"/>
      <c r="P26" s="3544"/>
      <c r="Q26" s="90"/>
      <c r="R26" s="91"/>
      <c r="S26" s="90"/>
      <c r="T26" s="3544"/>
      <c r="U26" s="90"/>
      <c r="V26" s="91"/>
      <c r="W26" s="90"/>
      <c r="X26" s="3544"/>
      <c r="Y26" s="90"/>
      <c r="Z26" s="91"/>
      <c r="AA26" s="90"/>
      <c r="AB26" s="3544"/>
      <c r="AC26" s="90"/>
      <c r="AD26" s="91"/>
      <c r="AE26" s="90"/>
      <c r="AF26" s="3529"/>
      <c r="AG26" s="26"/>
      <c r="AH26" s="26"/>
      <c r="AI26" s="153"/>
      <c r="AJ26" s="3529"/>
      <c r="AK26" s="35"/>
      <c r="AL26" s="35"/>
      <c r="AM26" s="35"/>
      <c r="AN26" s="3544"/>
      <c r="AP26"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+39</f>
        <v>43230</v>
      </c>
      <c r="AQ26" s="289" t="s">
        <v>980</v>
      </c>
      <c r="AR26" s="271"/>
      <c r="AY26" s="421"/>
    </row>
    <row r="27" spans="2:51" ht="9.9499999999999993" customHeight="1">
      <c r="B27" s="4909"/>
      <c r="D27" s="3545"/>
      <c r="E27" s="40"/>
      <c r="F27" s="40"/>
      <c r="G27" s="40"/>
      <c r="H27" s="3545"/>
      <c r="I27" s="40"/>
      <c r="J27" s="40"/>
      <c r="K27" s="40"/>
      <c r="L27" s="3545"/>
      <c r="M27" s="40"/>
      <c r="N27" s="40"/>
      <c r="O27" s="40"/>
      <c r="P27" s="3545"/>
      <c r="Q27" s="40"/>
      <c r="R27" s="40"/>
      <c r="S27" s="40"/>
      <c r="T27" s="3545"/>
      <c r="U27" s="40"/>
      <c r="V27" s="40"/>
      <c r="W27" s="40"/>
      <c r="X27" s="3545"/>
      <c r="Y27" s="40"/>
      <c r="Z27" s="40"/>
      <c r="AA27" s="40"/>
      <c r="AB27" s="3545"/>
      <c r="AC27" s="40"/>
      <c r="AD27" s="40"/>
      <c r="AE27" s="40"/>
      <c r="AF27" s="3530"/>
      <c r="AG27" s="26"/>
      <c r="AH27" s="26"/>
      <c r="AI27" s="44"/>
      <c r="AJ27" s="3530"/>
      <c r="AK27" s="35"/>
      <c r="AL27" s="35"/>
      <c r="AM27" s="35"/>
      <c r="AN27" s="3545"/>
      <c r="AP27" s="269">
        <f>DATE(AP8+1,IF((25-MOD((11*MOD(AP8+1-1900,19)+4-INT((7*MOD(AP8+1-1900,19)+1)/19)),29)-MOD(AP8+1-1900+INT((AP8+1-1900)/4)+31-MOD((11*MOD(AP8+1-1900,19)+4-INT((7*MOD(AP8+1-1900,19)+1)/19)),29),7))&gt;0,4,3),IF((25-MOD((11*MOD(AP8+1-1900,19)+4-INT((7*MOD(AP8+1-1900,19)+1)/19)),29)-MOD(AP8+1-1900+INT((AP8+1-1900)/4)+31-MOD((11*MOD(AP8+1-1900,19)+4-INT((7*MOD(AP8+1-1900,19)+1)/19)),29),7))&gt;0,(25-MOD((11*MOD(AP8+1-1900,19)+4-INT((7*MOD(AP8+1-1900,19)+1)/19)),29)-MOD(AP8+1-1900+INT((AP8+1-1900)/4)+31-MOD((11*MOD(AP8+1-1900,19)+4-INT((7*MOD(AP8+1-1900,19)+1)/19)),29),7)),31+(25-MOD((11*MOD(AP8+1-1900,19)+4-INT((7*MOD(AP8+1-1900,19)+1)/19)),29)-MOD(AP8+1-1900+INT((AP8+1-1900)/4)+31-MOD((11*MOD(AP8+1-1900,19)+4-INT((7*MOD(AP8+1-1900,19)+1)/19)),29),7))))+50</f>
        <v>43241</v>
      </c>
      <c r="AQ27" s="289" t="s">
        <v>981</v>
      </c>
      <c r="AR27" s="271"/>
      <c r="AY27" s="421"/>
    </row>
    <row r="28" spans="2:51" ht="9.9499999999999993" customHeight="1">
      <c r="B28" s="4909"/>
      <c r="D28" s="104"/>
      <c r="E28" s="96"/>
      <c r="F28" s="96"/>
      <c r="G28" s="96"/>
      <c r="H28" s="49"/>
      <c r="I28" s="96"/>
      <c r="J28" s="96"/>
      <c r="K28" s="96"/>
      <c r="L28" s="52"/>
      <c r="M28" s="96"/>
      <c r="N28" s="96"/>
      <c r="O28" s="96"/>
      <c r="P28" s="45"/>
      <c r="Q28" s="96"/>
      <c r="R28" s="96"/>
      <c r="S28" s="96"/>
      <c r="T28" s="45"/>
      <c r="U28" s="96"/>
      <c r="V28" s="96"/>
      <c r="W28" s="96"/>
      <c r="X28" s="45"/>
      <c r="Y28" s="96"/>
      <c r="Z28" s="96"/>
      <c r="AA28" s="96"/>
      <c r="AB28" s="45"/>
      <c r="AC28" s="96"/>
      <c r="AD28" s="96"/>
      <c r="AE28" s="96"/>
      <c r="AF28" s="157"/>
      <c r="AG28" s="26"/>
      <c r="AH28" s="26"/>
      <c r="AI28" s="156"/>
      <c r="AJ28" s="157"/>
      <c r="AK28" s="35"/>
      <c r="AL28" s="35"/>
      <c r="AM28" s="35"/>
      <c r="AP28" s="270">
        <f>DATE(AP8+1,7,14)</f>
        <v>43295</v>
      </c>
      <c r="AQ28" s="289" t="s">
        <v>108</v>
      </c>
      <c r="AR28" s="271"/>
      <c r="AY28" s="421"/>
    </row>
    <row r="29" spans="2:51" ht="9.9499999999999993" customHeight="1">
      <c r="B29" s="4909"/>
      <c r="D29" s="3543"/>
      <c r="E29" s="40"/>
      <c r="F29" s="40"/>
      <c r="G29" s="40"/>
      <c r="H29" s="3543"/>
      <c r="I29" s="40"/>
      <c r="J29" s="40"/>
      <c r="K29" s="40"/>
      <c r="L29" s="3543"/>
      <c r="M29" s="40"/>
      <c r="N29" s="40"/>
      <c r="O29" s="40"/>
      <c r="P29" s="3543"/>
      <c r="Q29" s="40"/>
      <c r="R29" s="40"/>
      <c r="S29" s="40"/>
      <c r="T29" s="3543"/>
      <c r="U29" s="40"/>
      <c r="V29" s="40"/>
      <c r="W29" s="40"/>
      <c r="X29" s="3543"/>
      <c r="Y29" s="40"/>
      <c r="Z29" s="40"/>
      <c r="AA29" s="40"/>
      <c r="AB29" s="3543"/>
      <c r="AC29" s="40"/>
      <c r="AD29" s="40"/>
      <c r="AE29" s="40"/>
      <c r="AF29" s="4314" t="s">
        <v>48</v>
      </c>
      <c r="AG29" s="26"/>
      <c r="AH29" s="26"/>
      <c r="AI29" s="44"/>
      <c r="AJ29" s="4314" t="s">
        <v>899</v>
      </c>
      <c r="AK29" s="35"/>
      <c r="AL29" s="35"/>
      <c r="AM29" s="35"/>
      <c r="AN29" s="3617"/>
      <c r="AP29" s="270">
        <f>DATE(AP8+1,8,15)</f>
        <v>43327</v>
      </c>
      <c r="AQ29" s="289" t="s">
        <v>105</v>
      </c>
      <c r="AR29" s="271"/>
      <c r="AY29" s="421"/>
    </row>
    <row r="30" spans="2:51" ht="5.0999999999999996" customHeight="1">
      <c r="B30" s="4909"/>
      <c r="D30" s="3544"/>
      <c r="E30" s="90"/>
      <c r="F30" s="91"/>
      <c r="G30" s="90"/>
      <c r="H30" s="3544"/>
      <c r="I30" s="90"/>
      <c r="J30" s="91"/>
      <c r="K30" s="90"/>
      <c r="L30" s="3544"/>
      <c r="M30" s="90"/>
      <c r="N30" s="91"/>
      <c r="O30" s="90"/>
      <c r="P30" s="3544"/>
      <c r="Q30" s="90"/>
      <c r="R30" s="91"/>
      <c r="S30" s="90"/>
      <c r="T30" s="3544"/>
      <c r="U30" s="90"/>
      <c r="V30" s="91"/>
      <c r="W30" s="90"/>
      <c r="X30" s="3544"/>
      <c r="Y30" s="90"/>
      <c r="Z30" s="91"/>
      <c r="AA30" s="90"/>
      <c r="AB30" s="3544"/>
      <c r="AC30" s="90"/>
      <c r="AD30" s="91"/>
      <c r="AE30" s="90"/>
      <c r="AF30" s="3532"/>
      <c r="AG30" s="26"/>
      <c r="AH30" s="26"/>
      <c r="AI30" s="153"/>
      <c r="AJ30" s="3532"/>
      <c r="AK30" s="35"/>
      <c r="AL30" s="35"/>
      <c r="AM30" s="35"/>
      <c r="AN30" s="3618"/>
      <c r="AP30" s="270">
        <f>DATE(AP8+1,11,1)</f>
        <v>43405</v>
      </c>
      <c r="AQ30" s="289" t="s">
        <v>106</v>
      </c>
      <c r="AR30" s="271"/>
      <c r="AY30" s="421"/>
    </row>
    <row r="31" spans="2:51" ht="9.9499999999999993" customHeight="1">
      <c r="B31" s="4910"/>
      <c r="D31" s="3545"/>
      <c r="E31" s="40"/>
      <c r="F31" s="40"/>
      <c r="G31" s="40"/>
      <c r="H31" s="3545"/>
      <c r="I31" s="40"/>
      <c r="J31" s="40"/>
      <c r="K31" s="40"/>
      <c r="L31" s="3545"/>
      <c r="M31" s="40"/>
      <c r="N31" s="40"/>
      <c r="O31" s="40"/>
      <c r="P31" s="3545"/>
      <c r="Q31" s="40"/>
      <c r="R31" s="40"/>
      <c r="S31" s="40"/>
      <c r="T31" s="3545"/>
      <c r="U31" s="40"/>
      <c r="V31" s="40"/>
      <c r="W31" s="40"/>
      <c r="X31" s="3545"/>
      <c r="Y31" s="40"/>
      <c r="Z31" s="40"/>
      <c r="AA31" s="40"/>
      <c r="AB31" s="3545"/>
      <c r="AC31" s="40"/>
      <c r="AD31" s="40"/>
      <c r="AE31" s="40"/>
      <c r="AF31" s="3533"/>
      <c r="AG31" s="26"/>
      <c r="AH31" s="26"/>
      <c r="AI31" s="44"/>
      <c r="AJ31" s="3533"/>
      <c r="AK31" s="35"/>
      <c r="AL31" s="35"/>
      <c r="AM31" s="35"/>
      <c r="AN31" s="3619"/>
      <c r="AP31" s="270">
        <f>DATE(AP8+1,11,11)</f>
        <v>43415</v>
      </c>
      <c r="AQ31" s="289" t="s">
        <v>982</v>
      </c>
      <c r="AR31" s="271"/>
      <c r="AY31" s="421"/>
    </row>
    <row r="32" spans="2:51" ht="9.9499999999999993" customHeight="1" thickBot="1">
      <c r="B32" s="34"/>
      <c r="D32" s="49"/>
      <c r="E32" s="96"/>
      <c r="F32" s="96"/>
      <c r="G32" s="96"/>
      <c r="H32" s="104"/>
      <c r="I32" s="96"/>
      <c r="J32" s="96"/>
      <c r="K32" s="96"/>
      <c r="L32" s="52"/>
      <c r="M32" s="35"/>
      <c r="N32" s="40"/>
      <c r="O32" s="40"/>
      <c r="P32" s="45"/>
      <c r="Q32" s="96"/>
      <c r="R32" s="96"/>
      <c r="S32" s="96"/>
      <c r="T32" s="45"/>
      <c r="U32" s="96"/>
      <c r="V32" s="96"/>
      <c r="X32" s="45"/>
      <c r="Y32" s="96"/>
      <c r="Z32" s="96"/>
      <c r="AA32" s="96"/>
      <c r="AB32" s="45"/>
      <c r="AC32" s="96"/>
      <c r="AD32" s="96"/>
      <c r="AE32" s="96"/>
      <c r="AF32" s="45"/>
      <c r="AI32" s="96"/>
      <c r="AJ32" s="35"/>
      <c r="AK32" s="35"/>
      <c r="AL32" s="35"/>
      <c r="AM32" s="35"/>
      <c r="AP32" s="275">
        <f>DATE(AP8+1,12,25)</f>
        <v>43459</v>
      </c>
      <c r="AQ32" s="291" t="s">
        <v>107</v>
      </c>
      <c r="AR32" s="277"/>
      <c r="AY32" s="421"/>
    </row>
    <row r="33" spans="2:51" ht="9.9499999999999993" customHeight="1">
      <c r="B33" s="4966">
        <f>B9</f>
        <v>17</v>
      </c>
      <c r="D33" s="4969">
        <v>44193</v>
      </c>
      <c r="E33" s="40"/>
      <c r="F33" s="40"/>
      <c r="G33" s="40"/>
      <c r="H33" s="4969">
        <f>H9</f>
        <v>42850</v>
      </c>
      <c r="I33" s="40"/>
      <c r="J33" s="40"/>
      <c r="K33" s="40"/>
      <c r="L33" s="4969">
        <f>L9</f>
        <v>42851</v>
      </c>
      <c r="M33" s="40"/>
      <c r="N33" s="40"/>
      <c r="O33" s="40"/>
      <c r="P33" s="4969">
        <f>P9</f>
        <v>42852</v>
      </c>
      <c r="Q33" s="40"/>
      <c r="R33" s="40"/>
      <c r="S33" s="40"/>
      <c r="T33" s="4969">
        <f>T9</f>
        <v>42853</v>
      </c>
      <c r="U33" s="40"/>
      <c r="V33" s="40"/>
      <c r="W33" s="40"/>
      <c r="X33" s="4969">
        <f>X9</f>
        <v>42854</v>
      </c>
      <c r="Y33" s="40"/>
      <c r="Z33" s="40"/>
      <c r="AA33" s="40"/>
      <c r="AB33" s="4969">
        <f>AB9</f>
        <v>42855</v>
      </c>
      <c r="AC33" s="40"/>
      <c r="AD33" s="40"/>
      <c r="AE33" s="40"/>
      <c r="AF33" s="3534" t="s">
        <v>691</v>
      </c>
      <c r="AG33" s="26"/>
      <c r="AH33" s="26"/>
      <c r="AI33" s="44"/>
      <c r="AJ33" s="3534" t="s">
        <v>901</v>
      </c>
      <c r="AK33" s="35"/>
      <c r="AL33" s="35"/>
      <c r="AM33" s="35"/>
      <c r="AN33" s="3617"/>
      <c r="AY33" s="421"/>
    </row>
    <row r="34" spans="2:51" ht="5.0999999999999996" customHeight="1">
      <c r="B34" s="4967"/>
      <c r="D34" s="4967"/>
      <c r="E34" s="90"/>
      <c r="F34" s="91"/>
      <c r="G34" s="90"/>
      <c r="H34" s="4967"/>
      <c r="I34" s="90"/>
      <c r="J34" s="91"/>
      <c r="K34" s="90"/>
      <c r="L34" s="4967"/>
      <c r="M34" s="90"/>
      <c r="N34" s="91"/>
      <c r="O34" s="90"/>
      <c r="P34" s="4967"/>
      <c r="Q34" s="90"/>
      <c r="R34" s="91"/>
      <c r="S34" s="90"/>
      <c r="T34" s="4967"/>
      <c r="U34" s="90"/>
      <c r="V34" s="91"/>
      <c r="W34" s="90"/>
      <c r="X34" s="4967"/>
      <c r="Y34" s="90"/>
      <c r="Z34" s="91"/>
      <c r="AA34" s="90"/>
      <c r="AB34" s="4967"/>
      <c r="AC34" s="90"/>
      <c r="AD34" s="91"/>
      <c r="AE34" s="90"/>
      <c r="AF34" s="3535"/>
      <c r="AG34" s="26"/>
      <c r="AH34" s="26"/>
      <c r="AI34" s="153"/>
      <c r="AJ34" s="3535"/>
      <c r="AK34" s="35"/>
      <c r="AL34" s="35"/>
      <c r="AM34" s="35"/>
      <c r="AN34" s="3618"/>
      <c r="AY34" s="421"/>
    </row>
    <row r="35" spans="2:51" ht="9.9499999999999993" customHeight="1">
      <c r="B35" s="4968"/>
      <c r="D35" s="4968"/>
      <c r="E35" s="40"/>
      <c r="F35" s="40"/>
      <c r="G35" s="40"/>
      <c r="H35" s="4968"/>
      <c r="I35" s="40"/>
      <c r="J35" s="40"/>
      <c r="K35" s="40"/>
      <c r="L35" s="4968"/>
      <c r="M35" s="40"/>
      <c r="N35" s="40"/>
      <c r="O35" s="40"/>
      <c r="P35" s="4968"/>
      <c r="Q35" s="40"/>
      <c r="R35" s="40"/>
      <c r="S35" s="40"/>
      <c r="T35" s="4968"/>
      <c r="U35" s="40"/>
      <c r="V35" s="40"/>
      <c r="W35" s="40"/>
      <c r="X35" s="4968"/>
      <c r="Y35" s="40"/>
      <c r="Z35" s="40"/>
      <c r="AA35" s="40"/>
      <c r="AB35" s="4968"/>
      <c r="AC35" s="40"/>
      <c r="AD35" s="40"/>
      <c r="AE35" s="40"/>
      <c r="AF35" s="3536"/>
      <c r="AG35" s="26"/>
      <c r="AH35" s="26"/>
      <c r="AI35" s="44"/>
      <c r="AJ35" s="3536"/>
      <c r="AK35" s="35"/>
      <c r="AL35" s="35"/>
      <c r="AM35" s="35"/>
      <c r="AN35" s="3619"/>
      <c r="AY35" s="421"/>
    </row>
    <row r="36" spans="2:51" ht="9.9499999999999993" customHeight="1">
      <c r="B36" s="34"/>
      <c r="D36" s="49"/>
      <c r="E36" s="96"/>
      <c r="F36" s="96"/>
      <c r="G36" s="96"/>
      <c r="H36" s="104"/>
      <c r="I36" s="96"/>
      <c r="J36" s="96"/>
      <c r="K36" s="96"/>
      <c r="L36" s="52"/>
      <c r="M36" s="35"/>
      <c r="N36" s="40"/>
      <c r="O36" s="40"/>
      <c r="P36" s="45"/>
      <c r="Q36" s="96"/>
      <c r="R36" s="96"/>
      <c r="S36" s="96"/>
      <c r="T36" s="45"/>
      <c r="U36" s="96"/>
      <c r="V36" s="96"/>
      <c r="X36" s="45"/>
      <c r="Y36" s="96"/>
      <c r="Z36" s="96"/>
      <c r="AA36" s="96"/>
      <c r="AB36" s="45"/>
      <c r="AC36" s="96"/>
      <c r="AD36" s="96"/>
      <c r="AE36" s="96"/>
      <c r="AF36" s="45"/>
      <c r="AI36" s="96"/>
      <c r="AJ36" s="35"/>
      <c r="AK36" s="35"/>
      <c r="AL36" s="35"/>
      <c r="AM36" s="35"/>
      <c r="AY36" s="421"/>
    </row>
    <row r="37" spans="2:51" ht="9.9499999999999993" customHeight="1">
      <c r="B37" s="4963" t="s">
        <v>962</v>
      </c>
      <c r="D37" s="3543"/>
      <c r="E37" s="40"/>
      <c r="F37" s="40"/>
      <c r="G37" s="40"/>
      <c r="H37" s="3543"/>
      <c r="I37" s="40"/>
      <c r="J37" s="40"/>
      <c r="K37" s="40"/>
      <c r="L37" s="3543"/>
      <c r="M37" s="40"/>
      <c r="N37" s="40"/>
      <c r="O37" s="40"/>
      <c r="P37" s="3543"/>
      <c r="Q37" s="40"/>
      <c r="R37" s="40"/>
      <c r="S37" s="40"/>
      <c r="T37" s="3543"/>
      <c r="U37" s="40"/>
      <c r="V37" s="40"/>
      <c r="W37" s="40"/>
      <c r="X37" s="3543"/>
      <c r="Y37" s="40"/>
      <c r="Z37" s="40"/>
      <c r="AA37" s="40"/>
      <c r="AB37" s="3543"/>
      <c r="AC37" s="40"/>
      <c r="AD37" s="40"/>
      <c r="AE37" s="40"/>
      <c r="AF37" s="3537" t="s">
        <v>687</v>
      </c>
      <c r="AG37" s="26"/>
      <c r="AH37" s="26"/>
      <c r="AI37" s="44"/>
      <c r="AJ37" s="3537" t="s">
        <v>903</v>
      </c>
      <c r="AK37" s="35"/>
      <c r="AL37" s="35"/>
      <c r="AM37" s="35"/>
      <c r="AN37" s="3617"/>
      <c r="AY37" s="421"/>
    </row>
    <row r="38" spans="2:51" ht="5.0999999999999996" customHeight="1">
      <c r="B38" s="4964"/>
      <c r="D38" s="3544"/>
      <c r="E38" s="90"/>
      <c r="F38" s="91"/>
      <c r="G38" s="90"/>
      <c r="H38" s="3544"/>
      <c r="I38" s="90"/>
      <c r="J38" s="91"/>
      <c r="K38" s="90"/>
      <c r="L38" s="3544"/>
      <c r="M38" s="90"/>
      <c r="N38" s="91"/>
      <c r="O38" s="90"/>
      <c r="P38" s="3544"/>
      <c r="Q38" s="90"/>
      <c r="R38" s="91"/>
      <c r="S38" s="90"/>
      <c r="T38" s="3544"/>
      <c r="U38" s="90"/>
      <c r="V38" s="91"/>
      <c r="W38" s="90"/>
      <c r="X38" s="3544"/>
      <c r="Y38" s="90"/>
      <c r="Z38" s="91"/>
      <c r="AA38" s="90"/>
      <c r="AB38" s="3544"/>
      <c r="AC38" s="90"/>
      <c r="AD38" s="91"/>
      <c r="AE38" s="90"/>
      <c r="AF38" s="3538"/>
      <c r="AG38" s="26"/>
      <c r="AH38" s="26"/>
      <c r="AI38" s="153"/>
      <c r="AJ38" s="3538"/>
      <c r="AK38" s="35"/>
      <c r="AL38" s="35"/>
      <c r="AM38" s="35"/>
      <c r="AN38" s="3618"/>
      <c r="AY38" s="421"/>
    </row>
    <row r="39" spans="2:51" ht="9.9499999999999993" customHeight="1">
      <c r="B39" s="4964"/>
      <c r="D39" s="3545"/>
      <c r="E39" s="40"/>
      <c r="F39" s="40"/>
      <c r="G39" s="40"/>
      <c r="H39" s="3545"/>
      <c r="I39" s="40"/>
      <c r="J39" s="40"/>
      <c r="K39" s="40"/>
      <c r="L39" s="3545"/>
      <c r="M39" s="40"/>
      <c r="N39" s="40"/>
      <c r="O39" s="40"/>
      <c r="P39" s="3545"/>
      <c r="Q39" s="40"/>
      <c r="R39" s="40"/>
      <c r="S39" s="40"/>
      <c r="T39" s="3545"/>
      <c r="U39" s="40"/>
      <c r="V39" s="40"/>
      <c r="W39" s="40"/>
      <c r="X39" s="3545"/>
      <c r="Y39" s="40"/>
      <c r="Z39" s="40"/>
      <c r="AA39" s="40"/>
      <c r="AB39" s="3545"/>
      <c r="AC39" s="40"/>
      <c r="AD39" s="40"/>
      <c r="AE39" s="40"/>
      <c r="AF39" s="3539"/>
      <c r="AG39" s="26"/>
      <c r="AH39" s="26"/>
      <c r="AI39" s="44"/>
      <c r="AJ39" s="3539"/>
      <c r="AK39" s="35"/>
      <c r="AL39" s="35"/>
      <c r="AM39" s="35"/>
      <c r="AN39" s="3619"/>
      <c r="AY39" s="421"/>
    </row>
    <row r="40" spans="2:51" ht="9.9499999999999993" customHeight="1">
      <c r="B40" s="4964"/>
      <c r="D40" s="104"/>
      <c r="E40" s="96"/>
      <c r="F40" s="96"/>
      <c r="G40" s="96"/>
      <c r="H40" s="49"/>
      <c r="I40" s="96"/>
      <c r="J40" s="96"/>
      <c r="K40" s="96"/>
      <c r="L40" s="52"/>
      <c r="M40" s="96"/>
      <c r="N40" s="96"/>
      <c r="O40" s="96"/>
      <c r="P40" s="45"/>
      <c r="Q40" s="96"/>
      <c r="R40" s="96"/>
      <c r="S40" s="96"/>
      <c r="T40" s="45"/>
      <c r="U40" s="96"/>
      <c r="V40" s="96"/>
      <c r="W40" s="96"/>
      <c r="X40" s="45"/>
      <c r="Y40" s="96"/>
      <c r="Z40" s="96"/>
      <c r="AA40" s="96"/>
      <c r="AB40" s="45"/>
      <c r="AC40" s="96"/>
      <c r="AD40" s="96"/>
      <c r="AE40" s="96"/>
      <c r="AF40" s="157"/>
      <c r="AG40" s="26"/>
      <c r="AH40" s="26"/>
      <c r="AI40" s="156"/>
      <c r="AJ40" s="157"/>
      <c r="AK40" s="35"/>
      <c r="AL40" s="35"/>
      <c r="AM40" s="35"/>
      <c r="AN40" s="157"/>
      <c r="AY40" s="421"/>
    </row>
    <row r="41" spans="2:51" ht="9.9499999999999993" customHeight="1">
      <c r="B41" s="4964"/>
      <c r="D41" s="3543"/>
      <c r="E41" s="40"/>
      <c r="F41" s="40"/>
      <c r="G41" s="40"/>
      <c r="H41" s="3543"/>
      <c r="I41" s="40"/>
      <c r="J41" s="40"/>
      <c r="K41" s="40"/>
      <c r="L41" s="3543"/>
      <c r="M41" s="40"/>
      <c r="N41" s="40"/>
      <c r="O41" s="40"/>
      <c r="P41" s="3543"/>
      <c r="Q41" s="40"/>
      <c r="R41" s="40"/>
      <c r="S41" s="40"/>
      <c r="T41" s="3543"/>
      <c r="U41" s="40"/>
      <c r="V41" s="40"/>
      <c r="W41" s="40"/>
      <c r="X41" s="3543"/>
      <c r="Y41" s="40"/>
      <c r="Z41" s="40"/>
      <c r="AA41" s="40"/>
      <c r="AB41" s="3543"/>
      <c r="AC41" s="40"/>
      <c r="AD41" s="40"/>
      <c r="AE41" s="40"/>
      <c r="AF41" s="4940" t="s">
        <v>682</v>
      </c>
      <c r="AG41" s="26"/>
      <c r="AH41" s="26"/>
      <c r="AI41" s="44"/>
      <c r="AJ41" s="3540" t="s">
        <v>906</v>
      </c>
      <c r="AK41" s="35"/>
      <c r="AL41" s="35"/>
      <c r="AM41" s="35"/>
      <c r="AN41" s="3617"/>
      <c r="AY41" s="421"/>
    </row>
    <row r="42" spans="2:51" ht="5.0999999999999996" customHeight="1">
      <c r="B42" s="4964"/>
      <c r="D42" s="3544"/>
      <c r="E42" s="90"/>
      <c r="F42" s="91"/>
      <c r="G42" s="90"/>
      <c r="H42" s="3544"/>
      <c r="I42" s="90"/>
      <c r="J42" s="91"/>
      <c r="K42" s="90"/>
      <c r="L42" s="3544"/>
      <c r="M42" s="90"/>
      <c r="N42" s="91"/>
      <c r="O42" s="90"/>
      <c r="P42" s="3544"/>
      <c r="Q42" s="90"/>
      <c r="R42" s="91"/>
      <c r="S42" s="90"/>
      <c r="T42" s="3544"/>
      <c r="U42" s="90"/>
      <c r="V42" s="91"/>
      <c r="W42" s="90"/>
      <c r="X42" s="3544"/>
      <c r="Y42" s="90"/>
      <c r="Z42" s="91"/>
      <c r="AA42" s="90"/>
      <c r="AB42" s="3544"/>
      <c r="AC42" s="90"/>
      <c r="AD42" s="91"/>
      <c r="AE42" s="90"/>
      <c r="AF42" s="4941"/>
      <c r="AG42" s="26"/>
      <c r="AH42" s="26"/>
      <c r="AI42" s="153"/>
      <c r="AJ42" s="3541"/>
      <c r="AK42" s="35"/>
      <c r="AL42" s="35"/>
      <c r="AM42" s="35"/>
      <c r="AN42" s="3618"/>
      <c r="AY42" s="421"/>
    </row>
    <row r="43" spans="2:51" ht="9.9499999999999993" customHeight="1">
      <c r="B43" s="4964"/>
      <c r="D43" s="3545"/>
      <c r="E43" s="40"/>
      <c r="F43" s="40"/>
      <c r="G43" s="40"/>
      <c r="H43" s="3545"/>
      <c r="I43" s="40"/>
      <c r="J43" s="40"/>
      <c r="K43" s="40"/>
      <c r="L43" s="3545"/>
      <c r="M43" s="40"/>
      <c r="N43" s="40"/>
      <c r="O43" s="40"/>
      <c r="P43" s="3545"/>
      <c r="Q43" s="40"/>
      <c r="R43" s="40"/>
      <c r="S43" s="40"/>
      <c r="T43" s="3545"/>
      <c r="U43" s="40"/>
      <c r="V43" s="40"/>
      <c r="W43" s="40"/>
      <c r="X43" s="3545"/>
      <c r="Y43" s="40"/>
      <c r="Z43" s="40"/>
      <c r="AA43" s="40"/>
      <c r="AB43" s="3545"/>
      <c r="AC43" s="40"/>
      <c r="AD43" s="40"/>
      <c r="AE43" s="40"/>
      <c r="AF43" s="4942"/>
      <c r="AG43" s="26"/>
      <c r="AH43" s="26"/>
      <c r="AI43" s="44"/>
      <c r="AJ43" s="3542"/>
      <c r="AK43" s="35"/>
      <c r="AL43" s="35"/>
      <c r="AM43" s="35"/>
      <c r="AN43" s="3619"/>
      <c r="AY43" s="421"/>
    </row>
    <row r="44" spans="2:51" ht="9.9499999999999993" customHeight="1">
      <c r="B44" s="4964"/>
      <c r="D44" s="104"/>
      <c r="E44" s="96"/>
      <c r="F44" s="96"/>
      <c r="G44" s="96"/>
      <c r="H44" s="49"/>
      <c r="I44" s="96"/>
      <c r="J44" s="96"/>
      <c r="K44" s="96"/>
      <c r="L44" s="52"/>
      <c r="M44" s="96"/>
      <c r="N44" s="96"/>
      <c r="O44" s="96"/>
      <c r="P44" s="45"/>
      <c r="Q44" s="96"/>
      <c r="R44" s="96"/>
      <c r="S44" s="96"/>
      <c r="T44" s="45"/>
      <c r="U44" s="96"/>
      <c r="V44" s="96"/>
      <c r="W44" s="96"/>
      <c r="X44" s="45"/>
      <c r="Y44" s="96"/>
      <c r="Z44" s="96"/>
      <c r="AA44" s="96"/>
      <c r="AB44" s="45"/>
      <c r="AC44" s="96"/>
      <c r="AD44" s="96"/>
      <c r="AE44" s="96"/>
      <c r="AF44" s="157"/>
      <c r="AG44" s="26"/>
      <c r="AH44" s="26"/>
      <c r="AI44" s="156"/>
      <c r="AJ44" s="157"/>
      <c r="AK44" s="35"/>
      <c r="AL44" s="35"/>
      <c r="AM44" s="35"/>
      <c r="AN44" s="157"/>
      <c r="AY44" s="421"/>
    </row>
    <row r="45" spans="2:51" ht="9.9499999999999993" customHeight="1">
      <c r="B45" s="4964"/>
      <c r="D45" s="3543"/>
      <c r="E45" s="40"/>
      <c r="F45" s="40"/>
      <c r="G45" s="40"/>
      <c r="H45" s="3543"/>
      <c r="I45" s="40"/>
      <c r="J45" s="40"/>
      <c r="K45" s="40"/>
      <c r="L45" s="3543"/>
      <c r="M45" s="40"/>
      <c r="N45" s="40"/>
      <c r="O45" s="40"/>
      <c r="P45" s="3543"/>
      <c r="Q45" s="40"/>
      <c r="R45" s="40"/>
      <c r="S45" s="40"/>
      <c r="T45" s="3543"/>
      <c r="U45" s="40"/>
      <c r="V45" s="40"/>
      <c r="W45" s="40"/>
      <c r="X45" s="3543"/>
      <c r="Y45" s="40"/>
      <c r="Z45" s="40"/>
      <c r="AA45" s="40"/>
      <c r="AB45" s="3543"/>
      <c r="AC45" s="40"/>
      <c r="AD45" s="40"/>
      <c r="AE45" s="40"/>
      <c r="AF45" s="239"/>
      <c r="AG45" s="240"/>
      <c r="AH45" s="240"/>
      <c r="AI45" s="241"/>
      <c r="AJ45" s="239"/>
      <c r="AK45" s="242"/>
      <c r="AL45" s="242"/>
      <c r="AM45" s="242"/>
      <c r="AN45" s="239"/>
      <c r="AY45" s="421"/>
    </row>
    <row r="46" spans="2:51" ht="5.0999999999999996" customHeight="1">
      <c r="B46" s="4964"/>
      <c r="D46" s="3544"/>
      <c r="E46" s="90"/>
      <c r="F46" s="91"/>
      <c r="G46" s="90"/>
      <c r="H46" s="3544"/>
      <c r="I46" s="90"/>
      <c r="J46" s="91"/>
      <c r="K46" s="90"/>
      <c r="L46" s="3544"/>
      <c r="M46" s="90"/>
      <c r="N46" s="91"/>
      <c r="O46" s="90"/>
      <c r="P46" s="3544"/>
      <c r="Q46" s="90"/>
      <c r="R46" s="91"/>
      <c r="S46" s="90"/>
      <c r="T46" s="3544"/>
      <c r="U46" s="90"/>
      <c r="V46" s="91"/>
      <c r="W46" s="90"/>
      <c r="X46" s="3544"/>
      <c r="Y46" s="90"/>
      <c r="Z46" s="91"/>
      <c r="AA46" s="90"/>
      <c r="AB46" s="3544"/>
      <c r="AC46" s="90"/>
      <c r="AD46" s="91"/>
      <c r="AE46" s="90"/>
      <c r="AF46" s="239"/>
      <c r="AG46" s="240"/>
      <c r="AH46" s="240"/>
      <c r="AI46" s="245"/>
      <c r="AJ46" s="239"/>
      <c r="AK46" s="242"/>
      <c r="AL46" s="242"/>
      <c r="AM46" s="242"/>
      <c r="AN46" s="239"/>
      <c r="AY46" s="421"/>
    </row>
    <row r="47" spans="2:51" ht="9.9499999999999993" customHeight="1" thickBot="1">
      <c r="B47" s="4964"/>
      <c r="D47" s="3545"/>
      <c r="E47" s="40"/>
      <c r="F47" s="40"/>
      <c r="G47" s="40"/>
      <c r="H47" s="3545"/>
      <c r="I47" s="40"/>
      <c r="J47" s="40"/>
      <c r="K47" s="40"/>
      <c r="L47" s="3545"/>
      <c r="M47" s="40"/>
      <c r="N47" s="40"/>
      <c r="O47" s="40"/>
      <c r="P47" s="3545"/>
      <c r="Q47" s="40"/>
      <c r="R47" s="40"/>
      <c r="S47" s="40"/>
      <c r="T47" s="3545"/>
      <c r="U47" s="40"/>
      <c r="V47" s="40"/>
      <c r="W47" s="40"/>
      <c r="X47" s="3545"/>
      <c r="Y47" s="40"/>
      <c r="Z47" s="40"/>
      <c r="AA47" s="40"/>
      <c r="AB47" s="3545"/>
      <c r="AC47" s="40"/>
      <c r="AD47" s="40"/>
      <c r="AE47" s="40"/>
      <c r="AF47" s="239"/>
      <c r="AG47" s="240"/>
      <c r="AH47" s="240"/>
      <c r="AI47" s="241"/>
      <c r="AJ47" s="239"/>
      <c r="AK47" s="242"/>
      <c r="AL47" s="242"/>
      <c r="AM47" s="242"/>
      <c r="AN47" s="239"/>
      <c r="AY47" s="421"/>
    </row>
    <row r="48" spans="2:51" ht="9.9499999999999993" customHeight="1">
      <c r="B48" s="4964"/>
      <c r="D48" s="104"/>
      <c r="E48" s="96"/>
      <c r="F48" s="96"/>
      <c r="G48" s="96"/>
      <c r="H48" s="49"/>
      <c r="I48" s="96"/>
      <c r="J48" s="96"/>
      <c r="K48" s="96"/>
      <c r="L48" s="52"/>
      <c r="M48" s="96"/>
      <c r="N48" s="96"/>
      <c r="O48" s="96"/>
      <c r="P48" s="45"/>
      <c r="Q48" s="96"/>
      <c r="R48" s="96"/>
      <c r="S48" s="96"/>
      <c r="T48" s="45"/>
      <c r="U48" s="96"/>
      <c r="V48" s="96"/>
      <c r="W48" s="96"/>
      <c r="X48" s="45"/>
      <c r="Y48" s="96"/>
      <c r="Z48" s="96"/>
      <c r="AA48" s="96"/>
      <c r="AB48" s="45"/>
      <c r="AC48" s="96"/>
      <c r="AD48" s="96"/>
      <c r="AE48" s="96"/>
      <c r="AF48" s="246"/>
      <c r="AG48" s="240"/>
      <c r="AH48" s="240"/>
      <c r="AI48" s="247"/>
      <c r="AJ48" s="4935" t="s">
        <v>987</v>
      </c>
      <c r="AK48" s="4936"/>
      <c r="AL48" s="4936"/>
      <c r="AM48" s="4936"/>
      <c r="AN48" s="4936"/>
      <c r="AO48" s="4936"/>
      <c r="AP48" s="4936"/>
      <c r="AQ48" s="4936"/>
      <c r="AR48" s="4936"/>
      <c r="AS48" s="4936"/>
      <c r="AT48" s="4936"/>
      <c r="AU48" s="4936"/>
      <c r="AV48" s="292"/>
      <c r="AW48" s="293"/>
      <c r="AY48" s="421"/>
    </row>
    <row r="49" spans="2:51" ht="9.9499999999999993" customHeight="1">
      <c r="B49" s="4964"/>
      <c r="D49" s="3543"/>
      <c r="E49" s="40"/>
      <c r="F49" s="40"/>
      <c r="G49" s="40"/>
      <c r="H49" s="3543"/>
      <c r="I49" s="40"/>
      <c r="J49" s="40"/>
      <c r="K49" s="40"/>
      <c r="L49" s="3543"/>
      <c r="M49" s="40"/>
      <c r="N49" s="40"/>
      <c r="O49" s="40"/>
      <c r="P49" s="3543"/>
      <c r="Q49" s="40"/>
      <c r="R49" s="40"/>
      <c r="S49" s="40"/>
      <c r="T49" s="3543"/>
      <c r="U49" s="40"/>
      <c r="V49" s="40"/>
      <c r="W49" s="40"/>
      <c r="X49" s="3543"/>
      <c r="Y49" s="40"/>
      <c r="Z49" s="40"/>
      <c r="AA49" s="40"/>
      <c r="AB49" s="3543"/>
      <c r="AC49" s="40"/>
      <c r="AD49" s="40"/>
      <c r="AE49" s="40"/>
      <c r="AF49" s="239"/>
      <c r="AG49" s="240"/>
      <c r="AH49" s="240"/>
      <c r="AI49" s="241"/>
      <c r="AJ49" s="4937"/>
      <c r="AK49" s="3733"/>
      <c r="AL49" s="3733"/>
      <c r="AM49" s="3733"/>
      <c r="AN49" s="3733"/>
      <c r="AO49" s="3733"/>
      <c r="AP49" s="3733"/>
      <c r="AQ49" s="3733"/>
      <c r="AR49" s="3733"/>
      <c r="AS49" s="3733"/>
      <c r="AT49" s="3733"/>
      <c r="AU49" s="3733"/>
      <c r="AW49" s="233"/>
      <c r="AY49" s="421"/>
    </row>
    <row r="50" spans="2:51" ht="5.0999999999999996" customHeight="1">
      <c r="B50" s="4964"/>
      <c r="D50" s="3544"/>
      <c r="E50" s="90"/>
      <c r="F50" s="91"/>
      <c r="G50" s="90"/>
      <c r="H50" s="3544"/>
      <c r="I50" s="90"/>
      <c r="J50" s="91"/>
      <c r="K50" s="90"/>
      <c r="L50" s="3544"/>
      <c r="M50" s="90"/>
      <c r="N50" s="91"/>
      <c r="O50" s="90"/>
      <c r="P50" s="3544"/>
      <c r="Q50" s="90"/>
      <c r="R50" s="91"/>
      <c r="S50" s="90"/>
      <c r="T50" s="3544"/>
      <c r="U50" s="90"/>
      <c r="V50" s="91"/>
      <c r="W50" s="90"/>
      <c r="X50" s="3544"/>
      <c r="Y50" s="90"/>
      <c r="Z50" s="91"/>
      <c r="AA50" s="90"/>
      <c r="AB50" s="3544"/>
      <c r="AC50" s="90"/>
      <c r="AD50" s="91"/>
      <c r="AE50" s="90"/>
      <c r="AF50" s="239"/>
      <c r="AG50" s="240"/>
      <c r="AH50" s="240"/>
      <c r="AI50" s="245"/>
      <c r="AJ50" s="4938" t="str">
        <f>T3</f>
        <v>17 à 21</v>
      </c>
      <c r="AK50" s="4939" t="s">
        <v>933</v>
      </c>
      <c r="AL50" s="4939"/>
      <c r="AM50" s="4939"/>
      <c r="AN50" s="4939"/>
      <c r="AW50" s="233"/>
      <c r="AY50" s="421"/>
    </row>
    <row r="51" spans="2:51" ht="9.9499999999999993" customHeight="1">
      <c r="B51" s="4964"/>
      <c r="D51" s="3545"/>
      <c r="E51" s="40"/>
      <c r="F51" s="40"/>
      <c r="G51" s="40"/>
      <c r="H51" s="3545"/>
      <c r="I51" s="40"/>
      <c r="J51" s="40"/>
      <c r="K51" s="40"/>
      <c r="L51" s="3545"/>
      <c r="M51" s="40"/>
      <c r="N51" s="40"/>
      <c r="O51" s="40"/>
      <c r="P51" s="3545"/>
      <c r="Q51" s="40"/>
      <c r="R51" s="40"/>
      <c r="S51" s="40"/>
      <c r="T51" s="3545"/>
      <c r="U51" s="40"/>
      <c r="V51" s="40"/>
      <c r="W51" s="40"/>
      <c r="X51" s="3545"/>
      <c r="Y51" s="40"/>
      <c r="Z51" s="40"/>
      <c r="AA51" s="40"/>
      <c r="AB51" s="3545"/>
      <c r="AC51" s="40"/>
      <c r="AD51" s="40"/>
      <c r="AE51" s="40"/>
      <c r="AF51" s="239"/>
      <c r="AG51" s="240"/>
      <c r="AH51" s="240"/>
      <c r="AI51" s="241"/>
      <c r="AJ51" s="4938"/>
      <c r="AK51" s="4939"/>
      <c r="AL51" s="4939"/>
      <c r="AM51" s="4939"/>
      <c r="AN51" s="4939"/>
      <c r="AO51" s="228" t="s">
        <v>988</v>
      </c>
      <c r="AW51" s="233"/>
      <c r="AY51" s="421"/>
    </row>
    <row r="52" spans="2:51" ht="9.9499999999999993" customHeight="1">
      <c r="B52" s="4964"/>
      <c r="D52" s="104"/>
      <c r="E52" s="96"/>
      <c r="F52" s="96"/>
      <c r="G52" s="96"/>
      <c r="H52" s="49"/>
      <c r="I52" s="96"/>
      <c r="J52" s="96"/>
      <c r="K52" s="96"/>
      <c r="L52" s="52"/>
      <c r="M52" s="96"/>
      <c r="N52" s="96"/>
      <c r="O52" s="96"/>
      <c r="P52" s="45"/>
      <c r="Q52" s="96"/>
      <c r="R52" s="96"/>
      <c r="S52" s="96"/>
      <c r="T52" s="45"/>
      <c r="U52" s="96"/>
      <c r="V52" s="96"/>
      <c r="W52" s="96"/>
      <c r="X52" s="45"/>
      <c r="Y52" s="96"/>
      <c r="Z52" s="96"/>
      <c r="AA52" s="96"/>
      <c r="AB52" s="45"/>
      <c r="AC52" s="96"/>
      <c r="AD52" s="96"/>
      <c r="AE52" s="96"/>
      <c r="AF52" s="246"/>
      <c r="AG52" s="240"/>
      <c r="AH52" s="240"/>
      <c r="AI52" s="247"/>
      <c r="AJ52" s="234"/>
      <c r="AN52" s="228"/>
      <c r="AW52" s="233"/>
      <c r="AY52" s="421"/>
    </row>
    <row r="53" spans="2:51" ht="9.9499999999999993" customHeight="1">
      <c r="B53" s="4964"/>
      <c r="D53" s="3543"/>
      <c r="E53" s="40"/>
      <c r="F53" s="40"/>
      <c r="G53" s="40"/>
      <c r="H53" s="3543"/>
      <c r="I53" s="40"/>
      <c r="J53" s="40"/>
      <c r="K53" s="40"/>
      <c r="L53" s="3543"/>
      <c r="M53" s="40"/>
      <c r="N53" s="40"/>
      <c r="O53" s="40"/>
      <c r="P53" s="3543"/>
      <c r="Q53" s="40"/>
      <c r="R53" s="40"/>
      <c r="S53" s="40"/>
      <c r="T53" s="3543"/>
      <c r="U53" s="40"/>
      <c r="V53" s="40"/>
      <c r="W53" s="40"/>
      <c r="X53" s="3543"/>
      <c r="Y53" s="40"/>
      <c r="Z53" s="40"/>
      <c r="AA53" s="40"/>
      <c r="AB53" s="3543"/>
      <c r="AC53" s="40"/>
      <c r="AD53" s="40"/>
      <c r="AE53" s="40"/>
      <c r="AF53" s="239"/>
      <c r="AG53" s="240"/>
      <c r="AH53" s="240"/>
      <c r="AI53" s="241"/>
      <c r="AJ53" s="234"/>
      <c r="AN53" s="228" t="s">
        <v>989</v>
      </c>
      <c r="AW53" s="233"/>
      <c r="AY53" s="421"/>
    </row>
    <row r="54" spans="2:51" ht="5.0999999999999996" customHeight="1">
      <c r="B54" s="4964"/>
      <c r="D54" s="3544"/>
      <c r="E54" s="90"/>
      <c r="F54" s="91"/>
      <c r="G54" s="90"/>
      <c r="H54" s="3544"/>
      <c r="I54" s="90"/>
      <c r="J54" s="91"/>
      <c r="K54" s="90"/>
      <c r="L54" s="3544"/>
      <c r="M54" s="90"/>
      <c r="N54" s="91"/>
      <c r="O54" s="90"/>
      <c r="P54" s="3544"/>
      <c r="Q54" s="90"/>
      <c r="R54" s="91"/>
      <c r="S54" s="90"/>
      <c r="T54" s="3544"/>
      <c r="U54" s="90"/>
      <c r="V54" s="91"/>
      <c r="W54" s="90"/>
      <c r="X54" s="3544"/>
      <c r="Y54" s="90"/>
      <c r="Z54" s="91"/>
      <c r="AA54" s="90"/>
      <c r="AB54" s="3544"/>
      <c r="AC54" s="90"/>
      <c r="AD54" s="91"/>
      <c r="AE54" s="90"/>
      <c r="AF54" s="239"/>
      <c r="AG54" s="240"/>
      <c r="AH54" s="240"/>
      <c r="AI54" s="245"/>
      <c r="AJ54" s="4933" t="str">
        <f>LEFT(T3,2)</f>
        <v>17</v>
      </c>
      <c r="AK54" s="4934">
        <f ca="1">7*B9+DATE(YEAR(TODAY())+(INT(B9*7/30)&lt;MONTH(TODAY())-1),1,1)-WEEKDAY(DATE(YEAR(TODAY())+(INT(B9*7/30)&lt;MONTH(TODAY())-1),1,3))-3</f>
        <v>44676</v>
      </c>
      <c r="AL54" s="4934"/>
      <c r="AM54" s="235"/>
      <c r="AN54" s="235"/>
      <c r="AO54" s="235"/>
      <c r="AW54" s="233"/>
      <c r="AY54" s="421"/>
    </row>
    <row r="55" spans="2:51" ht="9.9499999999999993" customHeight="1">
      <c r="B55" s="4965"/>
      <c r="D55" s="3545"/>
      <c r="E55" s="40"/>
      <c r="F55" s="40"/>
      <c r="G55" s="40"/>
      <c r="H55" s="3545"/>
      <c r="I55" s="40"/>
      <c r="J55" s="40"/>
      <c r="K55" s="40"/>
      <c r="L55" s="3545"/>
      <c r="M55" s="40"/>
      <c r="N55" s="40"/>
      <c r="O55" s="40"/>
      <c r="P55" s="3545"/>
      <c r="Q55" s="40"/>
      <c r="R55" s="40"/>
      <c r="S55" s="40"/>
      <c r="T55" s="3545"/>
      <c r="U55" s="40"/>
      <c r="V55" s="40"/>
      <c r="W55" s="40"/>
      <c r="X55" s="3545"/>
      <c r="Y55" s="40"/>
      <c r="Z55" s="40"/>
      <c r="AA55" s="40"/>
      <c r="AB55" s="3545"/>
      <c r="AC55" s="40"/>
      <c r="AD55" s="40"/>
      <c r="AE55" s="40"/>
      <c r="AF55" s="239"/>
      <c r="AG55" s="240"/>
      <c r="AH55" s="240"/>
      <c r="AI55" s="241"/>
      <c r="AJ55" s="4933"/>
      <c r="AK55" s="235"/>
      <c r="AL55" s="235"/>
      <c r="AM55" s="235"/>
      <c r="AN55" s="230" t="s">
        <v>990</v>
      </c>
      <c r="AO55" s="235"/>
      <c r="AW55" s="233"/>
      <c r="AY55" s="421"/>
    </row>
    <row r="56" spans="2:51" ht="9.9499999999999993" customHeight="1">
      <c r="B56" s="34"/>
      <c r="D56" s="49"/>
      <c r="E56" s="96"/>
      <c r="F56" s="96"/>
      <c r="G56" s="96"/>
      <c r="H56" s="104"/>
      <c r="I56" s="96"/>
      <c r="J56" s="96"/>
      <c r="K56" s="96"/>
      <c r="L56" s="52"/>
      <c r="M56" s="35"/>
      <c r="N56" s="40"/>
      <c r="O56" s="40"/>
      <c r="P56" s="45"/>
      <c r="Q56" s="96"/>
      <c r="R56" s="96"/>
      <c r="S56" s="96"/>
      <c r="T56" s="45"/>
      <c r="U56" s="96"/>
      <c r="V56" s="96"/>
      <c r="X56" s="45"/>
      <c r="Y56" s="96"/>
      <c r="Z56" s="96"/>
      <c r="AA56" s="96"/>
      <c r="AB56" s="45"/>
      <c r="AC56" s="96"/>
      <c r="AD56" s="96"/>
      <c r="AE56" s="96"/>
      <c r="AF56" s="246"/>
      <c r="AG56" s="240"/>
      <c r="AH56" s="240"/>
      <c r="AI56" s="247"/>
      <c r="AJ56" s="236" t="s">
        <v>936</v>
      </c>
      <c r="AW56" s="233"/>
      <c r="AY56" s="421"/>
    </row>
    <row r="57" spans="2:51" ht="9.9499999999999993" customHeight="1">
      <c r="B57" s="4213">
        <f>(INT(MOD(INT((D57-2)/7)+0.6,52+5/28))+1)</f>
        <v>18</v>
      </c>
      <c r="D57" s="4915">
        <f>AB33+1</f>
        <v>42856</v>
      </c>
      <c r="E57" s="40"/>
      <c r="F57" s="40"/>
      <c r="G57" s="40"/>
      <c r="H57" s="4915">
        <f>D57+1</f>
        <v>42857</v>
      </c>
      <c r="I57" s="40"/>
      <c r="J57" s="40"/>
      <c r="K57" s="40"/>
      <c r="L57" s="4915">
        <f>H57+1</f>
        <v>42858</v>
      </c>
      <c r="M57" s="40"/>
      <c r="N57" s="40"/>
      <c r="O57" s="40"/>
      <c r="P57" s="4915">
        <f>L57+1</f>
        <v>42859</v>
      </c>
      <c r="Q57" s="40"/>
      <c r="R57" s="40"/>
      <c r="S57" s="40"/>
      <c r="T57" s="4915">
        <f>P57+1</f>
        <v>42860</v>
      </c>
      <c r="U57" s="40"/>
      <c r="V57" s="40"/>
      <c r="W57" s="40"/>
      <c r="X57" s="4915">
        <f>T57+1</f>
        <v>42861</v>
      </c>
      <c r="Y57" s="40"/>
      <c r="Z57" s="40"/>
      <c r="AA57" s="40"/>
      <c r="AB57" s="4915">
        <f>X57+1</f>
        <v>42862</v>
      </c>
      <c r="AC57" s="40"/>
      <c r="AD57" s="40"/>
      <c r="AE57" s="40"/>
      <c r="AF57" s="239"/>
      <c r="AG57" s="240"/>
      <c r="AH57" s="240"/>
      <c r="AI57" s="241"/>
      <c r="AJ57" s="237"/>
      <c r="AW57" s="233"/>
      <c r="AY57" s="421"/>
    </row>
    <row r="58" spans="2:51" ht="5.0999999999999996" customHeight="1">
      <c r="B58" s="4214"/>
      <c r="D58" s="4916"/>
      <c r="E58" s="90"/>
      <c r="F58" s="91"/>
      <c r="G58" s="90"/>
      <c r="H58" s="4916"/>
      <c r="I58" s="90"/>
      <c r="J58" s="91"/>
      <c r="K58" s="90"/>
      <c r="L58" s="4916"/>
      <c r="M58" s="90"/>
      <c r="N58" s="91"/>
      <c r="O58" s="90"/>
      <c r="P58" s="4916"/>
      <c r="Q58" s="90"/>
      <c r="R58" s="91"/>
      <c r="S58" s="90"/>
      <c r="T58" s="4916"/>
      <c r="U58" s="90"/>
      <c r="V58" s="91"/>
      <c r="W58" s="90"/>
      <c r="X58" s="4916"/>
      <c r="Y58" s="90"/>
      <c r="Z58" s="91"/>
      <c r="AA58" s="90"/>
      <c r="AB58" s="4916"/>
      <c r="AC58" s="90"/>
      <c r="AD58" s="91"/>
      <c r="AE58" s="90"/>
      <c r="AF58" s="239"/>
      <c r="AG58" s="240"/>
      <c r="AH58" s="240"/>
      <c r="AI58" s="245"/>
      <c r="AJ58" s="4927" t="s">
        <v>991</v>
      </c>
      <c r="AK58" s="4928"/>
      <c r="AL58" s="4928"/>
      <c r="AM58" s="4928"/>
      <c r="AN58" s="4928"/>
      <c r="AO58" s="4928"/>
      <c r="AP58" s="4928"/>
      <c r="AQ58" s="4928"/>
      <c r="AR58" s="4928"/>
      <c r="AS58" s="4928"/>
      <c r="AT58" s="4928"/>
      <c r="AU58" s="4928"/>
      <c r="AW58" s="233"/>
      <c r="AY58" s="421"/>
    </row>
    <row r="59" spans="2:51" ht="9.9499999999999993" customHeight="1">
      <c r="B59" s="4215"/>
      <c r="D59" s="4917"/>
      <c r="E59" s="40"/>
      <c r="F59" s="40"/>
      <c r="G59" s="40"/>
      <c r="H59" s="4917"/>
      <c r="I59" s="40"/>
      <c r="J59" s="40"/>
      <c r="K59" s="40"/>
      <c r="L59" s="4917"/>
      <c r="M59" s="40"/>
      <c r="N59" s="40"/>
      <c r="O59" s="40"/>
      <c r="P59" s="4917"/>
      <c r="Q59" s="40"/>
      <c r="R59" s="40"/>
      <c r="S59" s="40"/>
      <c r="T59" s="4917"/>
      <c r="U59" s="40"/>
      <c r="V59" s="40"/>
      <c r="W59" s="40"/>
      <c r="X59" s="4917"/>
      <c r="Y59" s="40"/>
      <c r="Z59" s="40"/>
      <c r="AA59" s="40"/>
      <c r="AB59" s="4917"/>
      <c r="AC59" s="40"/>
      <c r="AD59" s="40"/>
      <c r="AE59" s="40"/>
      <c r="AF59" s="239"/>
      <c r="AG59" s="240"/>
      <c r="AH59" s="240"/>
      <c r="AI59" s="241"/>
      <c r="AJ59" s="4927"/>
      <c r="AK59" s="4928"/>
      <c r="AL59" s="4928"/>
      <c r="AM59" s="4928"/>
      <c r="AN59" s="4928"/>
      <c r="AO59" s="4928"/>
      <c r="AP59" s="4928"/>
      <c r="AQ59" s="4928"/>
      <c r="AR59" s="4928"/>
      <c r="AS59" s="4928"/>
      <c r="AT59" s="4928"/>
      <c r="AU59" s="4928"/>
      <c r="AW59" s="233"/>
      <c r="AY59" s="421"/>
    </row>
    <row r="60" spans="2:51" ht="9.9499999999999993" customHeight="1">
      <c r="B60" s="34"/>
      <c r="D60" s="49"/>
      <c r="E60" s="96"/>
      <c r="F60" s="96"/>
      <c r="G60" s="96"/>
      <c r="H60" s="104"/>
      <c r="I60" s="96"/>
      <c r="J60" s="96"/>
      <c r="K60" s="96"/>
      <c r="L60" s="52"/>
      <c r="M60" s="35"/>
      <c r="N60" s="40"/>
      <c r="O60" s="40"/>
      <c r="P60" s="45"/>
      <c r="Q60" s="96"/>
      <c r="R60" s="96"/>
      <c r="S60" s="96"/>
      <c r="T60" s="45"/>
      <c r="U60" s="96"/>
      <c r="V60" s="96"/>
      <c r="X60" s="45"/>
      <c r="Y60" s="96"/>
      <c r="Z60" s="96"/>
      <c r="AA60" s="96"/>
      <c r="AB60" s="45"/>
      <c r="AC60" s="96"/>
      <c r="AD60" s="96"/>
      <c r="AE60" s="96"/>
      <c r="AF60" s="246"/>
      <c r="AG60" s="240"/>
      <c r="AH60" s="240"/>
      <c r="AI60" s="247"/>
      <c r="AJ60" s="4927"/>
      <c r="AK60" s="4928"/>
      <c r="AL60" s="4928"/>
      <c r="AM60" s="4928"/>
      <c r="AN60" s="4928"/>
      <c r="AO60" s="4928"/>
      <c r="AP60" s="4928"/>
      <c r="AQ60" s="4928"/>
      <c r="AR60" s="4928"/>
      <c r="AS60" s="4928"/>
      <c r="AT60" s="4928"/>
      <c r="AU60" s="4928"/>
      <c r="AW60" s="233"/>
      <c r="AY60" s="421"/>
    </row>
    <row r="61" spans="2:51" ht="9.9499999999999993" customHeight="1">
      <c r="B61" s="4908" t="s">
        <v>938</v>
      </c>
      <c r="D61" s="3543"/>
      <c r="E61" s="40"/>
      <c r="F61" s="40"/>
      <c r="G61" s="40"/>
      <c r="H61" s="3543"/>
      <c r="I61" s="40"/>
      <c r="J61" s="40"/>
      <c r="K61" s="40"/>
      <c r="L61" s="3543"/>
      <c r="M61" s="40"/>
      <c r="N61" s="40"/>
      <c r="O61" s="40"/>
      <c r="P61" s="3543"/>
      <c r="Q61" s="40"/>
      <c r="R61" s="40"/>
      <c r="S61" s="40"/>
      <c r="T61" s="3543"/>
      <c r="U61" s="40"/>
      <c r="V61" s="40"/>
      <c r="W61" s="40"/>
      <c r="X61" s="3543"/>
      <c r="Y61" s="40"/>
      <c r="Z61" s="40"/>
      <c r="AA61" s="40"/>
      <c r="AB61" s="3543"/>
      <c r="AC61" s="40"/>
      <c r="AD61" s="40"/>
      <c r="AE61" s="40"/>
      <c r="AF61" s="239"/>
      <c r="AG61" s="240"/>
      <c r="AH61" s="240"/>
      <c r="AI61" s="241"/>
      <c r="AJ61" s="4929" t="s">
        <v>937</v>
      </c>
      <c r="AK61" s="4930"/>
      <c r="AL61" s="4930"/>
      <c r="AM61" s="4930"/>
      <c r="AN61" s="4930"/>
      <c r="AO61" s="4930"/>
      <c r="AP61" s="4930"/>
      <c r="AQ61" s="4930"/>
      <c r="AR61" s="4930"/>
      <c r="AS61" s="4930"/>
      <c r="AT61" s="4930"/>
      <c r="AU61" s="4930"/>
      <c r="AW61" s="233"/>
      <c r="AY61" s="421"/>
    </row>
    <row r="62" spans="2:51" ht="5.0999999999999996" customHeight="1">
      <c r="B62" s="4909"/>
      <c r="D62" s="3544"/>
      <c r="E62" s="90"/>
      <c r="F62" s="91"/>
      <c r="G62" s="90"/>
      <c r="H62" s="3544"/>
      <c r="I62" s="90"/>
      <c r="J62" s="91"/>
      <c r="K62" s="90"/>
      <c r="L62" s="3544"/>
      <c r="M62" s="90"/>
      <c r="N62" s="91"/>
      <c r="O62" s="90"/>
      <c r="P62" s="3544"/>
      <c r="Q62" s="90"/>
      <c r="R62" s="91"/>
      <c r="S62" s="90"/>
      <c r="T62" s="3544"/>
      <c r="U62" s="90"/>
      <c r="V62" s="91"/>
      <c r="W62" s="90"/>
      <c r="X62" s="3544"/>
      <c r="Y62" s="90"/>
      <c r="Z62" s="91"/>
      <c r="AA62" s="90"/>
      <c r="AB62" s="3544"/>
      <c r="AC62" s="90"/>
      <c r="AD62" s="91"/>
      <c r="AE62" s="90"/>
      <c r="AF62" s="239"/>
      <c r="AG62" s="240"/>
      <c r="AH62" s="240"/>
      <c r="AI62" s="245"/>
      <c r="AJ62" s="4929"/>
      <c r="AK62" s="4930"/>
      <c r="AL62" s="4930"/>
      <c r="AM62" s="4930"/>
      <c r="AN62" s="4930"/>
      <c r="AO62" s="4930"/>
      <c r="AP62" s="4930"/>
      <c r="AQ62" s="4930"/>
      <c r="AR62" s="4930"/>
      <c r="AS62" s="4930"/>
      <c r="AT62" s="4930"/>
      <c r="AU62" s="4930"/>
      <c r="AW62" s="233"/>
      <c r="AY62" s="421"/>
    </row>
    <row r="63" spans="2:51" ht="9.9499999999999993" customHeight="1">
      <c r="B63" s="4909"/>
      <c r="D63" s="3545"/>
      <c r="E63" s="40"/>
      <c r="F63" s="40"/>
      <c r="G63" s="40"/>
      <c r="H63" s="3545"/>
      <c r="I63" s="40"/>
      <c r="J63" s="40"/>
      <c r="K63" s="40"/>
      <c r="L63" s="3545"/>
      <c r="M63" s="40"/>
      <c r="N63" s="40"/>
      <c r="O63" s="40"/>
      <c r="P63" s="3545"/>
      <c r="Q63" s="40"/>
      <c r="R63" s="40"/>
      <c r="S63" s="40"/>
      <c r="T63" s="3545"/>
      <c r="U63" s="40"/>
      <c r="V63" s="40"/>
      <c r="W63" s="40"/>
      <c r="X63" s="3545"/>
      <c r="Y63" s="40"/>
      <c r="Z63" s="40"/>
      <c r="AA63" s="40"/>
      <c r="AB63" s="3545"/>
      <c r="AC63" s="40"/>
      <c r="AD63" s="40"/>
      <c r="AE63" s="40"/>
      <c r="AF63" s="239"/>
      <c r="AG63" s="240"/>
      <c r="AH63" s="240"/>
      <c r="AI63" s="241"/>
      <c r="AJ63" s="237"/>
      <c r="AW63" s="233"/>
      <c r="AY63" s="421"/>
    </row>
    <row r="64" spans="2:51" ht="9.9499999999999993" customHeight="1">
      <c r="B64" s="4909"/>
      <c r="D64" s="104"/>
      <c r="E64" s="96"/>
      <c r="F64" s="96"/>
      <c r="G64" s="96"/>
      <c r="H64" s="49"/>
      <c r="I64" s="96"/>
      <c r="J64" s="96"/>
      <c r="K64" s="96"/>
      <c r="L64" s="52"/>
      <c r="M64" s="96"/>
      <c r="N64" s="96"/>
      <c r="O64" s="96"/>
      <c r="P64" s="45"/>
      <c r="Q64" s="96"/>
      <c r="R64" s="96"/>
      <c r="S64" s="96"/>
      <c r="T64" s="45"/>
      <c r="U64" s="96"/>
      <c r="V64" s="96"/>
      <c r="W64" s="96"/>
      <c r="X64" s="45"/>
      <c r="Y64" s="96"/>
      <c r="Z64" s="96"/>
      <c r="AA64" s="96"/>
      <c r="AB64" s="45"/>
      <c r="AC64" s="96"/>
      <c r="AD64" s="96"/>
      <c r="AE64" s="96"/>
      <c r="AF64" s="246"/>
      <c r="AG64" s="240"/>
      <c r="AH64" s="240"/>
      <c r="AI64" s="247"/>
      <c r="AJ64" s="4931" t="s">
        <v>939</v>
      </c>
      <c r="AK64" s="4932"/>
      <c r="AL64" s="4932"/>
      <c r="AM64" s="4932"/>
      <c r="AN64" s="4932"/>
      <c r="AO64" s="4932"/>
      <c r="AP64" s="4932"/>
      <c r="AQ64" s="4932"/>
      <c r="AR64" s="4932"/>
      <c r="AS64" s="4932"/>
      <c r="AT64" s="4932"/>
      <c r="AU64" s="4932"/>
      <c r="AW64" s="233"/>
      <c r="AY64" s="421"/>
    </row>
    <row r="65" spans="2:51" ht="9.9499999999999993" customHeight="1">
      <c r="B65" s="4909"/>
      <c r="D65" s="3543"/>
      <c r="E65" s="40"/>
      <c r="F65" s="40"/>
      <c r="G65" s="40"/>
      <c r="H65" s="3543"/>
      <c r="I65" s="40"/>
      <c r="J65" s="40"/>
      <c r="K65" s="40"/>
      <c r="L65" s="3543"/>
      <c r="M65" s="40"/>
      <c r="N65" s="40"/>
      <c r="O65" s="40"/>
      <c r="P65" s="3543"/>
      <c r="Q65" s="40"/>
      <c r="R65" s="40"/>
      <c r="S65" s="40"/>
      <c r="T65" s="3543"/>
      <c r="U65" s="40"/>
      <c r="V65" s="40"/>
      <c r="W65" s="40"/>
      <c r="X65" s="3543"/>
      <c r="Y65" s="40"/>
      <c r="Z65" s="40"/>
      <c r="AA65" s="40"/>
      <c r="AB65" s="3543"/>
      <c r="AC65" s="40"/>
      <c r="AD65" s="40"/>
      <c r="AE65" s="40"/>
      <c r="AF65" s="239"/>
      <c r="AG65" s="240"/>
      <c r="AH65" s="240"/>
      <c r="AI65" s="241"/>
      <c r="AJ65" s="4931"/>
      <c r="AK65" s="4932"/>
      <c r="AL65" s="4932"/>
      <c r="AM65" s="4932"/>
      <c r="AN65" s="4932"/>
      <c r="AO65" s="4932"/>
      <c r="AP65" s="4932"/>
      <c r="AQ65" s="4932"/>
      <c r="AR65" s="4932"/>
      <c r="AS65" s="4932"/>
      <c r="AT65" s="4932"/>
      <c r="AU65" s="4932"/>
      <c r="AW65" s="233"/>
      <c r="AY65" s="421"/>
    </row>
    <row r="66" spans="2:51" ht="5.0999999999999996" customHeight="1">
      <c r="B66" s="4909"/>
      <c r="D66" s="3544"/>
      <c r="E66" s="90"/>
      <c r="F66" s="91"/>
      <c r="G66" s="90"/>
      <c r="H66" s="3544"/>
      <c r="I66" s="90"/>
      <c r="J66" s="91"/>
      <c r="K66" s="90"/>
      <c r="L66" s="3544"/>
      <c r="M66" s="90"/>
      <c r="N66" s="91"/>
      <c r="O66" s="90"/>
      <c r="P66" s="3544"/>
      <c r="Q66" s="90"/>
      <c r="R66" s="91"/>
      <c r="S66" s="90"/>
      <c r="T66" s="3544"/>
      <c r="U66" s="90"/>
      <c r="V66" s="91"/>
      <c r="W66" s="90"/>
      <c r="X66" s="3544"/>
      <c r="Y66" s="90"/>
      <c r="Z66" s="91"/>
      <c r="AA66" s="90"/>
      <c r="AB66" s="3544"/>
      <c r="AC66" s="90"/>
      <c r="AD66" s="91"/>
      <c r="AE66" s="90"/>
      <c r="AF66" s="239"/>
      <c r="AG66" s="240"/>
      <c r="AH66" s="240"/>
      <c r="AI66" s="245"/>
      <c r="AJ66" s="238"/>
      <c r="AW66" s="233"/>
      <c r="AY66" s="421"/>
    </row>
    <row r="67" spans="2:51" ht="9.9499999999999993" customHeight="1">
      <c r="B67" s="4909"/>
      <c r="D67" s="3545"/>
      <c r="E67" s="40"/>
      <c r="F67" s="40"/>
      <c r="G67" s="40"/>
      <c r="H67" s="3545"/>
      <c r="I67" s="40"/>
      <c r="J67" s="40"/>
      <c r="K67" s="40"/>
      <c r="L67" s="3545"/>
      <c r="M67" s="40"/>
      <c r="N67" s="40"/>
      <c r="O67" s="40"/>
      <c r="P67" s="3545"/>
      <c r="Q67" s="40"/>
      <c r="R67" s="40"/>
      <c r="S67" s="40"/>
      <c r="T67" s="3545"/>
      <c r="U67" s="40"/>
      <c r="V67" s="40"/>
      <c r="W67" s="40"/>
      <c r="X67" s="3545"/>
      <c r="Y67" s="40"/>
      <c r="Z67" s="40"/>
      <c r="AA67" s="40"/>
      <c r="AB67" s="3545"/>
      <c r="AC67" s="40"/>
      <c r="AD67" s="40"/>
      <c r="AE67" s="40"/>
      <c r="AF67" s="239"/>
      <c r="AG67" s="240"/>
      <c r="AH67" s="240"/>
      <c r="AI67" s="241"/>
      <c r="AJ67" s="238"/>
      <c r="AW67" s="233"/>
      <c r="AY67" s="421"/>
    </row>
    <row r="68" spans="2:51" ht="9.9499999999999993" customHeight="1">
      <c r="B68" s="4909"/>
      <c r="D68" s="104"/>
      <c r="E68" s="96"/>
      <c r="F68" s="96"/>
      <c r="G68" s="96"/>
      <c r="H68" s="49"/>
      <c r="I68" s="96"/>
      <c r="J68" s="96"/>
      <c r="K68" s="96"/>
      <c r="L68" s="52"/>
      <c r="M68" s="96"/>
      <c r="N68" s="96"/>
      <c r="O68" s="96"/>
      <c r="P68" s="45"/>
      <c r="Q68" s="96"/>
      <c r="R68" s="96"/>
      <c r="S68" s="96"/>
      <c r="T68" s="45"/>
      <c r="U68" s="96"/>
      <c r="V68" s="96"/>
      <c r="W68" s="96"/>
      <c r="X68" s="45"/>
      <c r="Y68" s="96"/>
      <c r="Z68" s="96"/>
      <c r="AA68" s="96"/>
      <c r="AB68" s="45"/>
      <c r="AC68" s="96"/>
      <c r="AD68" s="96"/>
      <c r="AE68" s="96"/>
      <c r="AF68" s="246"/>
      <c r="AG68" s="240"/>
      <c r="AH68" s="240"/>
      <c r="AI68" s="247"/>
      <c r="AJ68" s="238" t="s">
        <v>942</v>
      </c>
      <c r="AW68" s="233"/>
      <c r="AY68" s="421"/>
    </row>
    <row r="69" spans="2:51" ht="9.9499999999999993" customHeight="1">
      <c r="B69" s="4909"/>
      <c r="D69" s="3543"/>
      <c r="E69" s="40"/>
      <c r="F69" s="40"/>
      <c r="G69" s="40"/>
      <c r="H69" s="3543"/>
      <c r="I69" s="40"/>
      <c r="J69" s="40"/>
      <c r="K69" s="40"/>
      <c r="L69" s="3543"/>
      <c r="M69" s="40"/>
      <c r="N69" s="40"/>
      <c r="O69" s="40"/>
      <c r="P69" s="3543"/>
      <c r="Q69" s="40"/>
      <c r="R69" s="40"/>
      <c r="S69" s="40"/>
      <c r="T69" s="3543"/>
      <c r="U69" s="40"/>
      <c r="V69" s="40"/>
      <c r="W69" s="40"/>
      <c r="X69" s="3543"/>
      <c r="Y69" s="40"/>
      <c r="Z69" s="40"/>
      <c r="AA69" s="40"/>
      <c r="AB69" s="3543"/>
      <c r="AC69" s="40"/>
      <c r="AD69" s="40"/>
      <c r="AE69" s="40"/>
      <c r="AF69" s="239"/>
      <c r="AG69" s="240"/>
      <c r="AH69" s="240"/>
      <c r="AI69" s="241"/>
      <c r="AJ69" s="4921" t="s">
        <v>943</v>
      </c>
      <c r="AK69" s="4922"/>
      <c r="AL69" s="4922"/>
      <c r="AM69" s="4922"/>
      <c r="AN69" s="4922"/>
      <c r="AO69" s="4922"/>
      <c r="AP69" s="4922"/>
      <c r="AQ69" s="4922"/>
      <c r="AR69" s="4922"/>
      <c r="AS69" s="4922"/>
      <c r="AT69" s="4922"/>
      <c r="AU69" s="4922"/>
      <c r="AW69" s="233"/>
      <c r="AY69" s="421"/>
    </row>
    <row r="70" spans="2:51" ht="5.0999999999999996" customHeight="1">
      <c r="B70" s="4909"/>
      <c r="D70" s="3544"/>
      <c r="E70" s="90"/>
      <c r="F70" s="91"/>
      <c r="G70" s="90"/>
      <c r="H70" s="3544"/>
      <c r="I70" s="90"/>
      <c r="J70" s="91"/>
      <c r="K70" s="90"/>
      <c r="L70" s="3544"/>
      <c r="M70" s="90"/>
      <c r="N70" s="91"/>
      <c r="O70" s="90"/>
      <c r="P70" s="3544"/>
      <c r="Q70" s="90"/>
      <c r="R70" s="91"/>
      <c r="S70" s="90"/>
      <c r="T70" s="3544"/>
      <c r="U70" s="90"/>
      <c r="V70" s="91"/>
      <c r="W70" s="90"/>
      <c r="X70" s="3544"/>
      <c r="Y70" s="90"/>
      <c r="Z70" s="91"/>
      <c r="AA70" s="90"/>
      <c r="AB70" s="3544"/>
      <c r="AC70" s="90"/>
      <c r="AD70" s="91"/>
      <c r="AE70" s="90"/>
      <c r="AF70" s="239"/>
      <c r="AG70" s="240"/>
      <c r="AH70" s="240"/>
      <c r="AI70" s="245"/>
      <c r="AJ70" s="4921"/>
      <c r="AK70" s="4922"/>
      <c r="AL70" s="4922"/>
      <c r="AM70" s="4922"/>
      <c r="AN70" s="4922"/>
      <c r="AO70" s="4922"/>
      <c r="AP70" s="4922"/>
      <c r="AQ70" s="4922"/>
      <c r="AR70" s="4922"/>
      <c r="AS70" s="4922"/>
      <c r="AT70" s="4922"/>
      <c r="AU70" s="4922"/>
      <c r="AW70" s="233"/>
      <c r="AY70" s="421"/>
    </row>
    <row r="71" spans="2:51" ht="9.9499999999999993" customHeight="1">
      <c r="B71" s="4909"/>
      <c r="D71" s="3545"/>
      <c r="E71" s="40"/>
      <c r="F71" s="40"/>
      <c r="G71" s="40"/>
      <c r="H71" s="3545"/>
      <c r="I71" s="40"/>
      <c r="J71" s="40"/>
      <c r="K71" s="40"/>
      <c r="L71" s="3545"/>
      <c r="M71" s="40"/>
      <c r="N71" s="40"/>
      <c r="O71" s="40"/>
      <c r="P71" s="3545"/>
      <c r="Q71" s="40"/>
      <c r="R71" s="40"/>
      <c r="S71" s="40"/>
      <c r="T71" s="3545"/>
      <c r="U71" s="40"/>
      <c r="V71" s="40"/>
      <c r="W71" s="40"/>
      <c r="X71" s="3545"/>
      <c r="Y71" s="40"/>
      <c r="Z71" s="40"/>
      <c r="AA71" s="40"/>
      <c r="AB71" s="3545"/>
      <c r="AC71" s="40"/>
      <c r="AD71" s="40"/>
      <c r="AE71" s="40"/>
      <c r="AF71" s="239"/>
      <c r="AG71" s="240"/>
      <c r="AH71" s="240"/>
      <c r="AI71" s="241"/>
      <c r="AJ71" s="4923" t="s">
        <v>948</v>
      </c>
      <c r="AK71" s="4924"/>
      <c r="AL71" s="4924"/>
      <c r="AM71" s="4924"/>
      <c r="AN71" s="4924"/>
      <c r="AO71" s="4924"/>
      <c r="AP71" s="4924"/>
      <c r="AQ71" s="4924"/>
      <c r="AR71" s="4924"/>
      <c r="AS71" s="4924"/>
      <c r="AT71" s="4924"/>
      <c r="AU71" s="4924"/>
      <c r="AW71" s="233"/>
      <c r="AY71" s="421"/>
    </row>
    <row r="72" spans="2:51" ht="9.9499999999999993" customHeight="1" thickBot="1">
      <c r="B72" s="4909"/>
      <c r="D72" s="104"/>
      <c r="E72" s="96"/>
      <c r="F72" s="96"/>
      <c r="G72" s="96"/>
      <c r="H72" s="49"/>
      <c r="I72" s="96"/>
      <c r="J72" s="96"/>
      <c r="K72" s="96"/>
      <c r="L72" s="52"/>
      <c r="M72" s="96"/>
      <c r="N72" s="96"/>
      <c r="O72" s="96"/>
      <c r="P72" s="45"/>
      <c r="Q72" s="96"/>
      <c r="R72" s="96"/>
      <c r="S72" s="96"/>
      <c r="T72" s="45"/>
      <c r="U72" s="96"/>
      <c r="V72" s="96"/>
      <c r="W72" s="96"/>
      <c r="X72" s="45"/>
      <c r="Y72" s="96"/>
      <c r="Z72" s="96"/>
      <c r="AA72" s="96"/>
      <c r="AB72" s="45"/>
      <c r="AC72" s="96"/>
      <c r="AD72" s="96"/>
      <c r="AE72" s="96"/>
      <c r="AF72" s="246"/>
      <c r="AG72" s="240"/>
      <c r="AH72" s="240"/>
      <c r="AI72" s="247"/>
      <c r="AJ72" s="4925"/>
      <c r="AK72" s="4926"/>
      <c r="AL72" s="4926"/>
      <c r="AM72" s="4926"/>
      <c r="AN72" s="4926"/>
      <c r="AO72" s="4926"/>
      <c r="AP72" s="4926"/>
      <c r="AQ72" s="4926"/>
      <c r="AR72" s="4926"/>
      <c r="AS72" s="4926"/>
      <c r="AT72" s="4926"/>
      <c r="AU72" s="4926"/>
      <c r="AV72" s="243"/>
      <c r="AW72" s="244"/>
      <c r="AY72" s="421"/>
    </row>
    <row r="73" spans="2:51" ht="9.9499999999999993" customHeight="1">
      <c r="B73" s="4909"/>
      <c r="D73" s="3543"/>
      <c r="E73" s="40"/>
      <c r="F73" s="40"/>
      <c r="G73" s="40"/>
      <c r="H73" s="3543"/>
      <c r="I73" s="40"/>
      <c r="J73" s="40"/>
      <c r="K73" s="40"/>
      <c r="L73" s="3543"/>
      <c r="M73" s="40"/>
      <c r="N73" s="40"/>
      <c r="O73" s="40"/>
      <c r="P73" s="3543"/>
      <c r="Q73" s="40"/>
      <c r="R73" s="40"/>
      <c r="S73" s="40"/>
      <c r="T73" s="3543"/>
      <c r="U73" s="40"/>
      <c r="V73" s="40"/>
      <c r="W73" s="40"/>
      <c r="X73" s="3543"/>
      <c r="Y73" s="40"/>
      <c r="Z73" s="40"/>
      <c r="AA73" s="40"/>
      <c r="AB73" s="3543"/>
      <c r="AC73" s="40"/>
      <c r="AD73" s="40"/>
      <c r="AE73" s="40"/>
      <c r="AF73" s="2006">
        <v>0</v>
      </c>
      <c r="AG73" s="2006">
        <v>0</v>
      </c>
      <c r="AH73" s="2006">
        <v>0</v>
      </c>
      <c r="AI73" s="2006">
        <v>0</v>
      </c>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421"/>
    </row>
    <row r="74" spans="2:51" ht="5.0999999999999996" customHeight="1">
      <c r="B74" s="4909"/>
      <c r="D74" s="3544"/>
      <c r="E74" s="90"/>
      <c r="F74" s="91"/>
      <c r="G74" s="90"/>
      <c r="H74" s="3544"/>
      <c r="I74" s="90"/>
      <c r="J74" s="91"/>
      <c r="K74" s="90"/>
      <c r="L74" s="3544"/>
      <c r="M74" s="90"/>
      <c r="N74" s="91"/>
      <c r="O74" s="90"/>
      <c r="P74" s="3544"/>
      <c r="Q74" s="90"/>
      <c r="R74" s="91"/>
      <c r="S74" s="90"/>
      <c r="T74" s="3544"/>
      <c r="U74" s="90"/>
      <c r="V74" s="91"/>
      <c r="W74" s="90"/>
      <c r="X74" s="3544"/>
      <c r="Y74" s="90"/>
      <c r="Z74" s="91"/>
      <c r="AA74" s="90"/>
      <c r="AB74" s="3544"/>
      <c r="AC74" s="90"/>
      <c r="AD74" s="91"/>
      <c r="AE74" s="90"/>
      <c r="AF74" s="2006">
        <v>0</v>
      </c>
      <c r="AG74" s="2006">
        <v>0</v>
      </c>
      <c r="AH74" s="2006">
        <v>0</v>
      </c>
      <c r="AI74" s="2006">
        <v>0</v>
      </c>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421"/>
    </row>
    <row r="75" spans="2:51" ht="9.9499999999999993" customHeight="1">
      <c r="B75" s="4909"/>
      <c r="D75" s="3545"/>
      <c r="E75" s="40"/>
      <c r="F75" s="40"/>
      <c r="G75" s="40"/>
      <c r="H75" s="3545"/>
      <c r="I75" s="40"/>
      <c r="J75" s="40"/>
      <c r="K75" s="40"/>
      <c r="L75" s="3545"/>
      <c r="M75" s="40"/>
      <c r="N75" s="40"/>
      <c r="O75" s="40"/>
      <c r="P75" s="3545"/>
      <c r="Q75" s="40"/>
      <c r="R75" s="40"/>
      <c r="S75" s="40"/>
      <c r="T75" s="3545"/>
      <c r="U75" s="40"/>
      <c r="V75" s="40"/>
      <c r="W75" s="40"/>
      <c r="X75" s="3545"/>
      <c r="Y75" s="40"/>
      <c r="Z75" s="40"/>
      <c r="AA75" s="40"/>
      <c r="AB75" s="3545"/>
      <c r="AC75" s="40"/>
      <c r="AD75" s="40"/>
      <c r="AE75" s="40"/>
      <c r="AF75" s="2006">
        <v>0</v>
      </c>
      <c r="AG75" s="2006">
        <v>0</v>
      </c>
      <c r="AH75" s="2006">
        <v>0</v>
      </c>
      <c r="AI75" s="2006">
        <v>0</v>
      </c>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421"/>
    </row>
    <row r="76" spans="2:51" ht="9.9499999999999993" customHeight="1">
      <c r="B76" s="4909"/>
      <c r="D76" s="104"/>
      <c r="E76" s="96"/>
      <c r="F76" s="96"/>
      <c r="G76" s="96"/>
      <c r="H76" s="49"/>
      <c r="I76" s="96"/>
      <c r="J76" s="96"/>
      <c r="K76" s="96"/>
      <c r="L76" s="52"/>
      <c r="M76" s="96"/>
      <c r="N76" s="96"/>
      <c r="O76" s="96"/>
      <c r="P76" s="45"/>
      <c r="Q76" s="96"/>
      <c r="R76" s="96"/>
      <c r="S76" s="96"/>
      <c r="T76" s="45"/>
      <c r="U76" s="96"/>
      <c r="V76" s="96"/>
      <c r="W76" s="96"/>
      <c r="X76" s="45"/>
      <c r="Y76" s="96"/>
      <c r="Z76" s="96"/>
      <c r="AA76" s="96"/>
      <c r="AB76" s="45"/>
      <c r="AC76" s="96"/>
      <c r="AD76" s="96"/>
      <c r="AE76" s="96"/>
      <c r="AF76" s="2006">
        <v>0</v>
      </c>
      <c r="AG76" s="2006">
        <v>0</v>
      </c>
      <c r="AH76" s="2006">
        <v>0</v>
      </c>
      <c r="AI76" s="2006">
        <v>0</v>
      </c>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421"/>
    </row>
    <row r="77" spans="2:51" ht="9.9499999999999993" customHeight="1">
      <c r="B77" s="4909"/>
      <c r="D77" s="3543"/>
      <c r="E77" s="40"/>
      <c r="F77" s="40"/>
      <c r="G77" s="40"/>
      <c r="H77" s="3543"/>
      <c r="I77" s="40"/>
      <c r="J77" s="40"/>
      <c r="K77" s="40"/>
      <c r="L77" s="3543"/>
      <c r="M77" s="40"/>
      <c r="N77" s="40"/>
      <c r="O77" s="40"/>
      <c r="P77" s="3543"/>
      <c r="Q77" s="40"/>
      <c r="R77" s="40"/>
      <c r="S77" s="40"/>
      <c r="T77" s="3543"/>
      <c r="U77" s="40"/>
      <c r="V77" s="40"/>
      <c r="W77" s="40"/>
      <c r="X77" s="3543"/>
      <c r="Y77" s="40"/>
      <c r="Z77" s="40"/>
      <c r="AA77" s="40"/>
      <c r="AB77" s="3543"/>
      <c r="AC77" s="40"/>
      <c r="AD77" s="40"/>
      <c r="AE77" s="40"/>
      <c r="AF77" s="2006">
        <v>0</v>
      </c>
      <c r="AG77" s="2006">
        <v>0</v>
      </c>
      <c r="AH77" s="2006">
        <v>0</v>
      </c>
      <c r="AI77" s="2006">
        <v>0</v>
      </c>
      <c r="AJ77" s="2006">
        <v>0</v>
      </c>
      <c r="AK77" s="2006">
        <v>0</v>
      </c>
      <c r="AL77" s="2006">
        <v>0</v>
      </c>
      <c r="AM77" s="2006">
        <v>0</v>
      </c>
      <c r="AN77" s="2006">
        <v>0</v>
      </c>
      <c r="AO77" s="2006">
        <v>0</v>
      </c>
      <c r="AP77" s="2006">
        <v>0</v>
      </c>
      <c r="AQ77" s="2006">
        <v>0</v>
      </c>
      <c r="AR77" s="2006">
        <v>0</v>
      </c>
      <c r="AS77" s="2006">
        <v>0</v>
      </c>
      <c r="AT77" s="2006">
        <v>0</v>
      </c>
      <c r="AU77" s="2006">
        <v>0</v>
      </c>
      <c r="AV77" s="2006">
        <v>0</v>
      </c>
      <c r="AW77" s="2006">
        <v>0</v>
      </c>
      <c r="AX77" s="2006">
        <v>0</v>
      </c>
      <c r="AY77" s="421"/>
    </row>
    <row r="78" spans="2:51" ht="5.0999999999999996" customHeight="1">
      <c r="B78" s="4909"/>
      <c r="D78" s="3544"/>
      <c r="E78" s="90"/>
      <c r="F78" s="91"/>
      <c r="G78" s="90"/>
      <c r="H78" s="3544"/>
      <c r="I78" s="90"/>
      <c r="J78" s="91"/>
      <c r="K78" s="90"/>
      <c r="L78" s="3544"/>
      <c r="M78" s="90"/>
      <c r="N78" s="91"/>
      <c r="O78" s="90"/>
      <c r="P78" s="3544"/>
      <c r="Q78" s="90"/>
      <c r="R78" s="91"/>
      <c r="S78" s="90"/>
      <c r="T78" s="3544"/>
      <c r="U78" s="90"/>
      <c r="V78" s="91"/>
      <c r="W78" s="90"/>
      <c r="X78" s="3544"/>
      <c r="Y78" s="90"/>
      <c r="Z78" s="91"/>
      <c r="AA78" s="90"/>
      <c r="AB78" s="3544"/>
      <c r="AC78" s="90"/>
      <c r="AD78" s="91"/>
      <c r="AE78" s="90"/>
      <c r="AF78" s="2006">
        <v>0</v>
      </c>
      <c r="AG78" s="2006">
        <v>0</v>
      </c>
      <c r="AH78" s="2006">
        <v>0</v>
      </c>
      <c r="AI78" s="2006">
        <v>0</v>
      </c>
      <c r="AJ78" s="2006">
        <v>0</v>
      </c>
      <c r="AK78" s="2006">
        <v>0</v>
      </c>
      <c r="AL78" s="2006">
        <v>0</v>
      </c>
      <c r="AM78" s="2006">
        <v>0</v>
      </c>
      <c r="AN78" s="2006">
        <v>0</v>
      </c>
      <c r="AO78" s="2006">
        <v>0</v>
      </c>
      <c r="AP78" s="2006">
        <v>0</v>
      </c>
      <c r="AQ78" s="2006">
        <v>0</v>
      </c>
      <c r="AR78" s="2006">
        <v>0</v>
      </c>
      <c r="AS78" s="2006">
        <v>0</v>
      </c>
      <c r="AT78" s="2006">
        <v>0</v>
      </c>
      <c r="AU78" s="2006">
        <v>0</v>
      </c>
      <c r="AV78" s="2006">
        <v>0</v>
      </c>
      <c r="AW78" s="2006">
        <v>0</v>
      </c>
      <c r="AX78" s="2006">
        <v>0</v>
      </c>
      <c r="AY78" s="421"/>
    </row>
    <row r="79" spans="2:51" ht="9.9499999999999993" customHeight="1">
      <c r="B79" s="4910"/>
      <c r="D79" s="3545"/>
      <c r="E79" s="40"/>
      <c r="F79" s="40"/>
      <c r="G79" s="40"/>
      <c r="H79" s="3545"/>
      <c r="I79" s="40"/>
      <c r="J79" s="40"/>
      <c r="K79" s="40"/>
      <c r="L79" s="3545"/>
      <c r="M79" s="40"/>
      <c r="N79" s="40"/>
      <c r="O79" s="40"/>
      <c r="P79" s="3545"/>
      <c r="Q79" s="40"/>
      <c r="R79" s="40"/>
      <c r="S79" s="40"/>
      <c r="T79" s="3545"/>
      <c r="U79" s="40"/>
      <c r="V79" s="40"/>
      <c r="W79" s="40"/>
      <c r="X79" s="3545"/>
      <c r="Y79" s="40"/>
      <c r="Z79" s="40"/>
      <c r="AA79" s="40"/>
      <c r="AB79" s="3545"/>
      <c r="AC79" s="40"/>
      <c r="AD79" s="40"/>
      <c r="AE79" s="40"/>
      <c r="AF79" s="2006">
        <v>0</v>
      </c>
      <c r="AG79" s="2006">
        <v>0</v>
      </c>
      <c r="AH79" s="2006">
        <v>0</v>
      </c>
      <c r="AI79" s="2006">
        <v>0</v>
      </c>
      <c r="AJ79" s="2006">
        <v>0</v>
      </c>
      <c r="AK79" s="2006">
        <v>0</v>
      </c>
      <c r="AL79" s="2006">
        <v>0</v>
      </c>
      <c r="AM79" s="2006">
        <v>0</v>
      </c>
      <c r="AN79" s="2006">
        <v>0</v>
      </c>
      <c r="AO79" s="2006">
        <v>0</v>
      </c>
      <c r="AP79" s="2006">
        <v>0</v>
      </c>
      <c r="AQ79" s="2006">
        <v>0</v>
      </c>
      <c r="AR79" s="2006">
        <v>0</v>
      </c>
      <c r="AS79" s="2006">
        <v>0</v>
      </c>
      <c r="AT79" s="2006">
        <v>0</v>
      </c>
      <c r="AU79" s="2006">
        <v>0</v>
      </c>
      <c r="AV79" s="2006">
        <v>0</v>
      </c>
      <c r="AW79" s="2006">
        <v>0</v>
      </c>
      <c r="AX79" s="2006">
        <v>0</v>
      </c>
      <c r="AY79" s="421"/>
    </row>
    <row r="80" spans="2:51" ht="9.9499999999999993" customHeight="1">
      <c r="B80" s="34"/>
      <c r="D80" s="49"/>
      <c r="E80" s="96"/>
      <c r="F80" s="96"/>
      <c r="G80" s="96"/>
      <c r="H80" s="104"/>
      <c r="I80" s="96"/>
      <c r="J80" s="96"/>
      <c r="K80" s="96"/>
      <c r="L80" s="52"/>
      <c r="M80" s="35"/>
      <c r="N80" s="40"/>
      <c r="O80" s="40"/>
      <c r="P80" s="45"/>
      <c r="Q80" s="96"/>
      <c r="R80" s="96"/>
      <c r="S80" s="96"/>
      <c r="T80" s="45"/>
      <c r="U80" s="96"/>
      <c r="V80" s="96"/>
      <c r="X80" s="45"/>
      <c r="Y80" s="96"/>
      <c r="Z80" s="96"/>
      <c r="AA80" s="96"/>
      <c r="AB80" s="45"/>
      <c r="AC80" s="96"/>
      <c r="AD80" s="96"/>
      <c r="AE80" s="96"/>
      <c r="AF80" s="2006">
        <v>0</v>
      </c>
      <c r="AG80" s="2006">
        <v>0</v>
      </c>
      <c r="AH80" s="2006">
        <v>0</v>
      </c>
      <c r="AI80" s="2006">
        <v>0</v>
      </c>
      <c r="AJ80" s="2006">
        <v>0</v>
      </c>
      <c r="AK80" s="2006">
        <v>0</v>
      </c>
      <c r="AL80" s="2006">
        <v>0</v>
      </c>
      <c r="AM80" s="2006">
        <v>0</v>
      </c>
      <c r="AN80" s="2006">
        <v>0</v>
      </c>
      <c r="AO80" s="2006">
        <v>0</v>
      </c>
      <c r="AP80" s="2006">
        <v>0</v>
      </c>
      <c r="AQ80" s="2006">
        <v>0</v>
      </c>
      <c r="AR80" s="2006">
        <v>0</v>
      </c>
      <c r="AS80" s="2006">
        <v>0</v>
      </c>
      <c r="AT80" s="2006">
        <v>0</v>
      </c>
      <c r="AU80" s="2006">
        <v>0</v>
      </c>
      <c r="AV80" s="2006">
        <v>0</v>
      </c>
      <c r="AW80" s="2006">
        <v>0</v>
      </c>
      <c r="AX80" s="2006">
        <v>0</v>
      </c>
      <c r="AY80" s="421"/>
    </row>
    <row r="81" spans="2:51" ht="9.9499999999999993" customHeight="1">
      <c r="B81" s="4966">
        <f>B57</f>
        <v>18</v>
      </c>
      <c r="D81" s="4970">
        <f>D57</f>
        <v>42856</v>
      </c>
      <c r="E81" s="40"/>
      <c r="F81" s="40"/>
      <c r="G81" s="40"/>
      <c r="H81" s="4969">
        <f>H57</f>
        <v>42857</v>
      </c>
      <c r="I81" s="40"/>
      <c r="J81" s="40"/>
      <c r="K81" s="40"/>
      <c r="L81" s="4969">
        <f>L57</f>
        <v>42858</v>
      </c>
      <c r="M81" s="40"/>
      <c r="N81" s="40"/>
      <c r="O81" s="40"/>
      <c r="P81" s="4969">
        <f>P57</f>
        <v>42859</v>
      </c>
      <c r="Q81" s="40"/>
      <c r="R81" s="40"/>
      <c r="S81" s="40"/>
      <c r="T81" s="4969">
        <f>T57</f>
        <v>42860</v>
      </c>
      <c r="U81" s="40"/>
      <c r="V81" s="40"/>
      <c r="W81" s="40"/>
      <c r="X81" s="4969">
        <f>X57</f>
        <v>42861</v>
      </c>
      <c r="Y81" s="40"/>
      <c r="Z81" s="40"/>
      <c r="AA81" s="40"/>
      <c r="AB81" s="4969">
        <f>AB57</f>
        <v>42862</v>
      </c>
      <c r="AC81" s="40"/>
      <c r="AD81" s="40"/>
      <c r="AE81" s="40"/>
      <c r="AF81" s="2006">
        <v>0</v>
      </c>
      <c r="AG81" s="2006">
        <v>0</v>
      </c>
      <c r="AH81" s="2006">
        <v>0</v>
      </c>
      <c r="AI81" s="2006">
        <v>0</v>
      </c>
      <c r="AJ81" s="2006">
        <v>0</v>
      </c>
      <c r="AK81" s="2006">
        <v>0</v>
      </c>
      <c r="AL81" s="2006">
        <v>0</v>
      </c>
      <c r="AM81" s="2006">
        <v>0</v>
      </c>
      <c r="AN81" s="2006">
        <v>0</v>
      </c>
      <c r="AO81" s="2006">
        <v>0</v>
      </c>
      <c r="AP81" s="2006">
        <v>0</v>
      </c>
      <c r="AQ81" s="2006">
        <v>0</v>
      </c>
      <c r="AR81" s="2006">
        <v>0</v>
      </c>
      <c r="AS81" s="2006">
        <v>0</v>
      </c>
      <c r="AT81" s="2006">
        <v>0</v>
      </c>
      <c r="AU81" s="2006">
        <v>0</v>
      </c>
      <c r="AV81" s="2006">
        <v>0</v>
      </c>
      <c r="AW81" s="2006">
        <v>0</v>
      </c>
      <c r="AX81" s="2006">
        <v>0</v>
      </c>
      <c r="AY81" s="421"/>
    </row>
    <row r="82" spans="2:51" ht="5.0999999999999996" customHeight="1">
      <c r="B82" s="4967"/>
      <c r="D82" s="4971"/>
      <c r="E82" s="90"/>
      <c r="F82" s="91"/>
      <c r="G82" s="90"/>
      <c r="H82" s="4967"/>
      <c r="I82" s="90"/>
      <c r="J82" s="91"/>
      <c r="K82" s="90"/>
      <c r="L82" s="4967"/>
      <c r="M82" s="90"/>
      <c r="N82" s="91"/>
      <c r="O82" s="90"/>
      <c r="P82" s="4967"/>
      <c r="Q82" s="90"/>
      <c r="R82" s="91"/>
      <c r="S82" s="90"/>
      <c r="T82" s="4967"/>
      <c r="U82" s="90"/>
      <c r="V82" s="91"/>
      <c r="W82" s="90"/>
      <c r="X82" s="4967"/>
      <c r="Y82" s="90"/>
      <c r="Z82" s="91"/>
      <c r="AA82" s="90"/>
      <c r="AB82" s="4967"/>
      <c r="AC82" s="90"/>
      <c r="AD82" s="91"/>
      <c r="AE82" s="90"/>
      <c r="AF82" s="2006">
        <v>0</v>
      </c>
      <c r="AG82" s="2006">
        <v>0</v>
      </c>
      <c r="AH82" s="2006">
        <v>0</v>
      </c>
      <c r="AI82" s="2006">
        <v>0</v>
      </c>
      <c r="AJ82" s="2006">
        <v>0</v>
      </c>
      <c r="AK82" s="2006">
        <v>0</v>
      </c>
      <c r="AL82" s="2006">
        <v>0</v>
      </c>
      <c r="AM82" s="2006">
        <v>0</v>
      </c>
      <c r="AN82" s="2006">
        <v>0</v>
      </c>
      <c r="AO82" s="2006">
        <v>0</v>
      </c>
      <c r="AP82" s="2006">
        <v>0</v>
      </c>
      <c r="AQ82" s="2006">
        <v>0</v>
      </c>
      <c r="AR82" s="2006">
        <v>0</v>
      </c>
      <c r="AS82" s="2006">
        <v>0</v>
      </c>
      <c r="AT82" s="2006">
        <v>0</v>
      </c>
      <c r="AU82" s="2006">
        <v>0</v>
      </c>
      <c r="AV82" s="2006">
        <v>0</v>
      </c>
      <c r="AW82" s="2006">
        <v>0</v>
      </c>
      <c r="AX82" s="2006">
        <v>0</v>
      </c>
      <c r="AY82" s="421"/>
    </row>
    <row r="83" spans="2:51" ht="9.9499999999999993" customHeight="1">
      <c r="B83" s="4968"/>
      <c r="D83" s="4972"/>
      <c r="E83" s="40"/>
      <c r="F83" s="40"/>
      <c r="G83" s="40"/>
      <c r="H83" s="4968"/>
      <c r="I83" s="40"/>
      <c r="J83" s="40"/>
      <c r="K83" s="40"/>
      <c r="L83" s="4968"/>
      <c r="M83" s="40"/>
      <c r="N83" s="40"/>
      <c r="O83" s="40"/>
      <c r="P83" s="4968"/>
      <c r="Q83" s="40"/>
      <c r="R83" s="40"/>
      <c r="S83" s="40"/>
      <c r="T83" s="4968"/>
      <c r="U83" s="40"/>
      <c r="V83" s="40"/>
      <c r="W83" s="40"/>
      <c r="X83" s="4968"/>
      <c r="Y83" s="40"/>
      <c r="Z83" s="40"/>
      <c r="AA83" s="40"/>
      <c r="AB83" s="4968"/>
      <c r="AC83" s="40"/>
      <c r="AD83" s="40"/>
      <c r="AE83" s="40"/>
      <c r="AF83" s="2006">
        <v>0</v>
      </c>
      <c r="AG83" s="2006">
        <v>0</v>
      </c>
      <c r="AH83" s="2006">
        <v>0</v>
      </c>
      <c r="AI83" s="2006">
        <v>0</v>
      </c>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421"/>
    </row>
    <row r="84" spans="2:51" ht="9.9499999999999993" customHeight="1">
      <c r="B84" s="34"/>
      <c r="D84" s="49"/>
      <c r="E84" s="96"/>
      <c r="F84" s="96"/>
      <c r="G84" s="96"/>
      <c r="H84" s="104"/>
      <c r="I84" s="96"/>
      <c r="J84" s="96"/>
      <c r="K84" s="96"/>
      <c r="L84" s="52"/>
      <c r="M84" s="35"/>
      <c r="N84" s="40"/>
      <c r="O84" s="40"/>
      <c r="P84" s="45"/>
      <c r="Q84" s="96"/>
      <c r="R84" s="96"/>
      <c r="S84" s="96"/>
      <c r="T84" s="45"/>
      <c r="U84" s="96"/>
      <c r="V84" s="96"/>
      <c r="X84" s="45"/>
      <c r="Y84" s="96"/>
      <c r="Z84" s="96"/>
      <c r="AA84" s="96"/>
      <c r="AB84" s="45"/>
      <c r="AC84" s="96"/>
      <c r="AD84" s="96"/>
      <c r="AE84" s="96"/>
      <c r="AF84" s="2006">
        <v>0</v>
      </c>
      <c r="AG84" s="2006">
        <v>0</v>
      </c>
      <c r="AH84" s="2006">
        <v>0</v>
      </c>
      <c r="AI84" s="2006">
        <v>0</v>
      </c>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421"/>
    </row>
    <row r="85" spans="2:51" ht="9.9499999999999993" customHeight="1">
      <c r="B85" s="4963" t="s">
        <v>963</v>
      </c>
      <c r="D85" s="3543"/>
      <c r="E85" s="40"/>
      <c r="F85" s="40"/>
      <c r="G85" s="40"/>
      <c r="H85" s="3543"/>
      <c r="I85" s="40"/>
      <c r="J85" s="40"/>
      <c r="K85" s="40"/>
      <c r="L85" s="3543"/>
      <c r="M85" s="40"/>
      <c r="N85" s="40"/>
      <c r="O85" s="40"/>
      <c r="P85" s="3543"/>
      <c r="Q85" s="40"/>
      <c r="R85" s="40"/>
      <c r="S85" s="40"/>
      <c r="T85" s="3543"/>
      <c r="U85" s="40"/>
      <c r="V85" s="40"/>
      <c r="W85" s="40"/>
      <c r="X85" s="3543"/>
      <c r="Y85" s="40"/>
      <c r="Z85" s="40"/>
      <c r="AA85" s="40"/>
      <c r="AB85" s="3543"/>
      <c r="AC85" s="40"/>
      <c r="AD85" s="40"/>
      <c r="AE85" s="40"/>
      <c r="AF85" s="2006">
        <v>0</v>
      </c>
      <c r="AG85" s="2006">
        <v>0</v>
      </c>
      <c r="AH85" s="2006">
        <v>0</v>
      </c>
      <c r="AI85" s="2006">
        <v>0</v>
      </c>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421"/>
    </row>
    <row r="86" spans="2:51" ht="5.0999999999999996" customHeight="1">
      <c r="B86" s="4964"/>
      <c r="D86" s="3544"/>
      <c r="E86" s="90"/>
      <c r="F86" s="91"/>
      <c r="G86" s="90"/>
      <c r="H86" s="3544"/>
      <c r="I86" s="90"/>
      <c r="J86" s="91"/>
      <c r="K86" s="90"/>
      <c r="L86" s="3544"/>
      <c r="M86" s="90"/>
      <c r="N86" s="91"/>
      <c r="O86" s="90"/>
      <c r="P86" s="3544"/>
      <c r="Q86" s="90"/>
      <c r="R86" s="91"/>
      <c r="S86" s="90"/>
      <c r="T86" s="3544"/>
      <c r="U86" s="90"/>
      <c r="V86" s="91"/>
      <c r="W86" s="90"/>
      <c r="X86" s="3544"/>
      <c r="Y86" s="90"/>
      <c r="Z86" s="91"/>
      <c r="AA86" s="90"/>
      <c r="AB86" s="3544"/>
      <c r="AC86" s="90"/>
      <c r="AD86" s="91"/>
      <c r="AE86" s="90"/>
      <c r="AF86" s="2006">
        <v>0</v>
      </c>
      <c r="AG86" s="2006">
        <v>0</v>
      </c>
      <c r="AH86" s="2006">
        <v>0</v>
      </c>
      <c r="AI86" s="2006">
        <v>0</v>
      </c>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421"/>
    </row>
    <row r="87" spans="2:51" ht="9.9499999999999993" customHeight="1">
      <c r="B87" s="4964"/>
      <c r="D87" s="3545"/>
      <c r="E87" s="40"/>
      <c r="F87" s="40"/>
      <c r="G87" s="40"/>
      <c r="H87" s="3545"/>
      <c r="I87" s="40"/>
      <c r="J87" s="40"/>
      <c r="K87" s="40"/>
      <c r="L87" s="3545"/>
      <c r="M87" s="40"/>
      <c r="N87" s="40"/>
      <c r="O87" s="40"/>
      <c r="P87" s="3545"/>
      <c r="Q87" s="40"/>
      <c r="R87" s="40"/>
      <c r="S87" s="40"/>
      <c r="T87" s="3545"/>
      <c r="U87" s="40"/>
      <c r="V87" s="40"/>
      <c r="W87" s="40"/>
      <c r="X87" s="3545"/>
      <c r="Y87" s="40"/>
      <c r="Z87" s="40"/>
      <c r="AA87" s="40"/>
      <c r="AB87" s="3545"/>
      <c r="AC87" s="40"/>
      <c r="AD87" s="40"/>
      <c r="AE87" s="40"/>
      <c r="AF87" s="2006">
        <v>0</v>
      </c>
      <c r="AG87" s="2006">
        <v>0</v>
      </c>
      <c r="AH87" s="2006">
        <v>0</v>
      </c>
      <c r="AI87" s="2006">
        <v>0</v>
      </c>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421"/>
    </row>
    <row r="88" spans="2:51" ht="9.9499999999999993" customHeight="1">
      <c r="B88" s="4964"/>
      <c r="D88" s="104"/>
      <c r="E88" s="96"/>
      <c r="F88" s="96"/>
      <c r="G88" s="96"/>
      <c r="H88" s="49"/>
      <c r="I88" s="96"/>
      <c r="J88" s="96"/>
      <c r="K88" s="96"/>
      <c r="L88" s="52"/>
      <c r="M88" s="96"/>
      <c r="N88" s="96"/>
      <c r="O88" s="96"/>
      <c r="P88" s="45"/>
      <c r="Q88" s="96"/>
      <c r="R88" s="96"/>
      <c r="S88" s="96"/>
      <c r="T88" s="45"/>
      <c r="U88" s="96"/>
      <c r="V88" s="96"/>
      <c r="W88" s="96"/>
      <c r="X88" s="45"/>
      <c r="Y88" s="96"/>
      <c r="Z88" s="96"/>
      <c r="AA88" s="96"/>
      <c r="AB88" s="45"/>
      <c r="AC88" s="96"/>
      <c r="AD88" s="96"/>
      <c r="AE88" s="96"/>
      <c r="AF88" s="2006">
        <v>0</v>
      </c>
      <c r="AG88" s="2006">
        <v>0</v>
      </c>
      <c r="AH88" s="2006">
        <v>0</v>
      </c>
      <c r="AI88" s="2006">
        <v>0</v>
      </c>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421"/>
    </row>
    <row r="89" spans="2:51" ht="9.9499999999999993" customHeight="1">
      <c r="B89" s="4964"/>
      <c r="D89" s="3543"/>
      <c r="E89" s="40"/>
      <c r="F89" s="40"/>
      <c r="G89" s="40"/>
      <c r="H89" s="3543"/>
      <c r="I89" s="40"/>
      <c r="J89" s="40"/>
      <c r="K89" s="40"/>
      <c r="L89" s="3543"/>
      <c r="M89" s="40"/>
      <c r="N89" s="40"/>
      <c r="O89" s="40"/>
      <c r="P89" s="3543"/>
      <c r="Q89" s="40"/>
      <c r="R89" s="40"/>
      <c r="S89" s="40"/>
      <c r="T89" s="3543"/>
      <c r="U89" s="40"/>
      <c r="V89" s="40"/>
      <c r="W89" s="40"/>
      <c r="X89" s="3543"/>
      <c r="Y89" s="40"/>
      <c r="Z89" s="40"/>
      <c r="AA89" s="40"/>
      <c r="AB89" s="3543"/>
      <c r="AC89" s="40"/>
      <c r="AD89" s="40"/>
      <c r="AE89" s="40"/>
      <c r="AF89" s="2006">
        <v>0</v>
      </c>
      <c r="AG89" s="2006">
        <v>0</v>
      </c>
      <c r="AH89" s="2006">
        <v>0</v>
      </c>
      <c r="AI89" s="2006">
        <v>0</v>
      </c>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421"/>
    </row>
    <row r="90" spans="2:51" ht="5.0999999999999996" customHeight="1">
      <c r="B90" s="4964"/>
      <c r="D90" s="3544"/>
      <c r="E90" s="90"/>
      <c r="F90" s="91"/>
      <c r="G90" s="90"/>
      <c r="H90" s="3544"/>
      <c r="I90" s="90"/>
      <c r="J90" s="91"/>
      <c r="K90" s="90"/>
      <c r="L90" s="3544"/>
      <c r="M90" s="90"/>
      <c r="N90" s="91"/>
      <c r="O90" s="90"/>
      <c r="P90" s="3544"/>
      <c r="Q90" s="90"/>
      <c r="R90" s="91"/>
      <c r="S90" s="90"/>
      <c r="T90" s="3544"/>
      <c r="U90" s="90"/>
      <c r="V90" s="91"/>
      <c r="W90" s="90"/>
      <c r="X90" s="3544"/>
      <c r="Y90" s="90"/>
      <c r="Z90" s="91"/>
      <c r="AA90" s="90"/>
      <c r="AB90" s="3544"/>
      <c r="AC90" s="90"/>
      <c r="AD90" s="91"/>
      <c r="AE90" s="90"/>
      <c r="AF90" s="2006">
        <v>0</v>
      </c>
      <c r="AG90" s="2006">
        <v>0</v>
      </c>
      <c r="AH90" s="2006">
        <v>0</v>
      </c>
      <c r="AI90" s="2006">
        <v>0</v>
      </c>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421"/>
    </row>
    <row r="91" spans="2:51" ht="9.9499999999999993" customHeight="1">
      <c r="B91" s="4964"/>
      <c r="D91" s="3545"/>
      <c r="E91" s="40"/>
      <c r="F91" s="40"/>
      <c r="G91" s="40"/>
      <c r="H91" s="3545"/>
      <c r="I91" s="40"/>
      <c r="J91" s="40"/>
      <c r="K91" s="40"/>
      <c r="L91" s="3545"/>
      <c r="M91" s="40"/>
      <c r="N91" s="40"/>
      <c r="O91" s="40"/>
      <c r="P91" s="3545"/>
      <c r="Q91" s="40"/>
      <c r="R91" s="40"/>
      <c r="S91" s="40"/>
      <c r="T91" s="3545"/>
      <c r="U91" s="40"/>
      <c r="V91" s="40"/>
      <c r="W91" s="40"/>
      <c r="X91" s="3545"/>
      <c r="Y91" s="40"/>
      <c r="Z91" s="40"/>
      <c r="AA91" s="40"/>
      <c r="AB91" s="3545"/>
      <c r="AC91" s="40"/>
      <c r="AD91" s="40"/>
      <c r="AE91" s="40"/>
      <c r="AF91" s="2006">
        <v>0</v>
      </c>
      <c r="AG91" s="2006">
        <v>0</v>
      </c>
      <c r="AH91" s="2006">
        <v>0</v>
      </c>
      <c r="AI91" s="2006">
        <v>0</v>
      </c>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421"/>
    </row>
    <row r="92" spans="2:51" ht="9.9499999999999993" customHeight="1">
      <c r="B92" s="4964"/>
      <c r="D92" s="104"/>
      <c r="E92" s="96"/>
      <c r="F92" s="96"/>
      <c r="G92" s="96"/>
      <c r="H92" s="49"/>
      <c r="I92" s="96"/>
      <c r="J92" s="96"/>
      <c r="K92" s="96"/>
      <c r="L92" s="52"/>
      <c r="M92" s="96"/>
      <c r="N92" s="96"/>
      <c r="O92" s="96"/>
      <c r="P92" s="45"/>
      <c r="Q92" s="96"/>
      <c r="R92" s="96"/>
      <c r="S92" s="96"/>
      <c r="T92" s="45"/>
      <c r="U92" s="96"/>
      <c r="V92" s="96"/>
      <c r="W92" s="96"/>
      <c r="X92" s="45"/>
      <c r="Y92" s="96"/>
      <c r="Z92" s="96"/>
      <c r="AA92" s="96"/>
      <c r="AB92" s="45"/>
      <c r="AC92" s="96"/>
      <c r="AD92" s="96"/>
      <c r="AE92" s="96"/>
      <c r="AF92" s="2006">
        <v>0</v>
      </c>
      <c r="AG92" s="2006">
        <v>0</v>
      </c>
      <c r="AH92" s="2006">
        <v>0</v>
      </c>
      <c r="AI92" s="2006">
        <v>0</v>
      </c>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421"/>
    </row>
    <row r="93" spans="2:51" ht="9.9499999999999993" customHeight="1">
      <c r="B93" s="4964"/>
      <c r="D93" s="3543"/>
      <c r="E93" s="40"/>
      <c r="F93" s="40"/>
      <c r="G93" s="40"/>
      <c r="H93" s="3543"/>
      <c r="I93" s="40"/>
      <c r="J93" s="40"/>
      <c r="K93" s="40"/>
      <c r="L93" s="3543"/>
      <c r="M93" s="40"/>
      <c r="N93" s="40"/>
      <c r="O93" s="40"/>
      <c r="P93" s="3543"/>
      <c r="Q93" s="40"/>
      <c r="R93" s="40"/>
      <c r="S93" s="40"/>
      <c r="T93" s="3543"/>
      <c r="U93" s="40"/>
      <c r="V93" s="40"/>
      <c r="W93" s="40"/>
      <c r="X93" s="3543"/>
      <c r="Y93" s="40"/>
      <c r="Z93" s="40"/>
      <c r="AA93" s="40"/>
      <c r="AB93" s="3543"/>
      <c r="AC93" s="40"/>
      <c r="AD93" s="40"/>
      <c r="AE93" s="40"/>
      <c r="AF93" s="2006">
        <v>0</v>
      </c>
      <c r="AG93" s="2006">
        <v>0</v>
      </c>
      <c r="AH93" s="2006">
        <v>0</v>
      </c>
      <c r="AI93" s="2006">
        <v>0</v>
      </c>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421"/>
    </row>
    <row r="94" spans="2:51" ht="5.0999999999999996" customHeight="1">
      <c r="B94" s="4964"/>
      <c r="D94" s="3544"/>
      <c r="E94" s="90"/>
      <c r="F94" s="91"/>
      <c r="G94" s="90"/>
      <c r="H94" s="3544"/>
      <c r="I94" s="90"/>
      <c r="J94" s="91"/>
      <c r="K94" s="90"/>
      <c r="L94" s="3544"/>
      <c r="M94" s="90"/>
      <c r="N94" s="91"/>
      <c r="O94" s="90"/>
      <c r="P94" s="3544"/>
      <c r="Q94" s="90"/>
      <c r="R94" s="91"/>
      <c r="S94" s="90"/>
      <c r="T94" s="3544"/>
      <c r="U94" s="90"/>
      <c r="V94" s="91"/>
      <c r="W94" s="90"/>
      <c r="X94" s="3544"/>
      <c r="Y94" s="90"/>
      <c r="Z94" s="91"/>
      <c r="AA94" s="90"/>
      <c r="AB94" s="3544"/>
      <c r="AC94" s="90"/>
      <c r="AD94" s="91"/>
      <c r="AE94" s="90"/>
      <c r="AF94" s="2006">
        <v>0</v>
      </c>
      <c r="AG94" s="2006">
        <v>0</v>
      </c>
      <c r="AH94" s="2006">
        <v>0</v>
      </c>
      <c r="AI94" s="2006">
        <v>0</v>
      </c>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421"/>
    </row>
    <row r="95" spans="2:51" ht="9.9499999999999993" customHeight="1">
      <c r="B95" s="4964"/>
      <c r="D95" s="3545"/>
      <c r="E95" s="40"/>
      <c r="F95" s="40"/>
      <c r="G95" s="40"/>
      <c r="H95" s="3545"/>
      <c r="I95" s="40"/>
      <c r="J95" s="40"/>
      <c r="K95" s="40"/>
      <c r="L95" s="3545"/>
      <c r="M95" s="40"/>
      <c r="N95" s="40"/>
      <c r="O95" s="40"/>
      <c r="P95" s="3545"/>
      <c r="Q95" s="40"/>
      <c r="R95" s="40"/>
      <c r="S95" s="40"/>
      <c r="T95" s="3545"/>
      <c r="U95" s="40"/>
      <c r="V95" s="40"/>
      <c r="W95" s="40"/>
      <c r="X95" s="3545"/>
      <c r="Y95" s="40"/>
      <c r="Z95" s="40"/>
      <c r="AA95" s="40"/>
      <c r="AB95" s="3545"/>
      <c r="AC95" s="40"/>
      <c r="AD95" s="40"/>
      <c r="AE95" s="40"/>
      <c r="AF95" s="2006">
        <v>0</v>
      </c>
      <c r="AG95" s="2006">
        <v>0</v>
      </c>
      <c r="AH95" s="2006">
        <v>0</v>
      </c>
      <c r="AI95" s="2006">
        <v>0</v>
      </c>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421"/>
    </row>
    <row r="96" spans="2:51" ht="9.9499999999999993" customHeight="1">
      <c r="B96" s="4964"/>
      <c r="D96" s="104"/>
      <c r="E96" s="96"/>
      <c r="F96" s="96"/>
      <c r="G96" s="96"/>
      <c r="H96" s="49"/>
      <c r="I96" s="96"/>
      <c r="J96" s="96"/>
      <c r="K96" s="96"/>
      <c r="L96" s="52"/>
      <c r="M96" s="96"/>
      <c r="N96" s="96"/>
      <c r="O96" s="96"/>
      <c r="P96" s="45"/>
      <c r="Q96" s="96"/>
      <c r="R96" s="96"/>
      <c r="S96" s="96"/>
      <c r="T96" s="45"/>
      <c r="U96" s="96"/>
      <c r="V96" s="96"/>
      <c r="W96" s="96"/>
      <c r="X96" s="45"/>
      <c r="Y96" s="96"/>
      <c r="Z96" s="96"/>
      <c r="AA96" s="96"/>
      <c r="AB96" s="45"/>
      <c r="AC96" s="96"/>
      <c r="AD96" s="96"/>
      <c r="AE96" s="96"/>
      <c r="AF96" s="2006">
        <v>0</v>
      </c>
      <c r="AG96" s="2006">
        <v>0</v>
      </c>
      <c r="AH96" s="2006">
        <v>0</v>
      </c>
      <c r="AI96" s="2006">
        <v>0</v>
      </c>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421"/>
    </row>
    <row r="97" spans="2:51" ht="9.9499999999999993" customHeight="1">
      <c r="B97" s="4964"/>
      <c r="D97" s="3543"/>
      <c r="E97" s="40"/>
      <c r="F97" s="40"/>
      <c r="G97" s="40"/>
      <c r="H97" s="3543"/>
      <c r="I97" s="40"/>
      <c r="J97" s="40"/>
      <c r="K97" s="40"/>
      <c r="L97" s="3543"/>
      <c r="M97" s="40"/>
      <c r="N97" s="40"/>
      <c r="O97" s="40"/>
      <c r="P97" s="3543"/>
      <c r="Q97" s="40"/>
      <c r="R97" s="40"/>
      <c r="S97" s="40"/>
      <c r="T97" s="3543"/>
      <c r="U97" s="40"/>
      <c r="V97" s="40"/>
      <c r="W97" s="40"/>
      <c r="X97" s="3543"/>
      <c r="Y97" s="40"/>
      <c r="Z97" s="40"/>
      <c r="AA97" s="40"/>
      <c r="AB97" s="3543"/>
      <c r="AC97" s="40"/>
      <c r="AD97" s="40"/>
      <c r="AE97" s="40"/>
      <c r="AF97" s="2006">
        <v>0</v>
      </c>
      <c r="AG97" s="2006">
        <v>0</v>
      </c>
      <c r="AH97" s="2006">
        <v>0</v>
      </c>
      <c r="AI97" s="2006">
        <v>0</v>
      </c>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421"/>
    </row>
    <row r="98" spans="2:51" ht="5.0999999999999996" customHeight="1">
      <c r="B98" s="4964"/>
      <c r="D98" s="3544"/>
      <c r="E98" s="90"/>
      <c r="F98" s="91"/>
      <c r="G98" s="90"/>
      <c r="H98" s="3544"/>
      <c r="I98" s="90"/>
      <c r="J98" s="91"/>
      <c r="K98" s="90"/>
      <c r="L98" s="3544"/>
      <c r="M98" s="90"/>
      <c r="N98" s="91"/>
      <c r="O98" s="90"/>
      <c r="P98" s="3544"/>
      <c r="Q98" s="90"/>
      <c r="R98" s="91"/>
      <c r="S98" s="90"/>
      <c r="T98" s="3544"/>
      <c r="U98" s="90"/>
      <c r="V98" s="91"/>
      <c r="W98" s="90"/>
      <c r="X98" s="3544"/>
      <c r="Y98" s="90"/>
      <c r="Z98" s="91"/>
      <c r="AA98" s="90"/>
      <c r="AB98" s="3544"/>
      <c r="AC98" s="90"/>
      <c r="AD98" s="91"/>
      <c r="AE98" s="90"/>
      <c r="AF98" s="2006">
        <v>0</v>
      </c>
      <c r="AG98" s="2006">
        <v>0</v>
      </c>
      <c r="AH98" s="2006">
        <v>0</v>
      </c>
      <c r="AI98" s="2006">
        <v>0</v>
      </c>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421"/>
    </row>
    <row r="99" spans="2:51" ht="9.9499999999999993" customHeight="1">
      <c r="B99" s="4964"/>
      <c r="D99" s="3545"/>
      <c r="E99" s="40"/>
      <c r="F99" s="40"/>
      <c r="G99" s="40"/>
      <c r="H99" s="3545"/>
      <c r="I99" s="40"/>
      <c r="J99" s="40"/>
      <c r="K99" s="40"/>
      <c r="L99" s="3545"/>
      <c r="M99" s="40"/>
      <c r="N99" s="40"/>
      <c r="O99" s="40"/>
      <c r="P99" s="3545"/>
      <c r="Q99" s="40"/>
      <c r="R99" s="40"/>
      <c r="S99" s="40"/>
      <c r="T99" s="3545"/>
      <c r="U99" s="40"/>
      <c r="V99" s="40"/>
      <c r="W99" s="40"/>
      <c r="X99" s="3545"/>
      <c r="Y99" s="40"/>
      <c r="Z99" s="40"/>
      <c r="AA99" s="40"/>
      <c r="AB99" s="3545"/>
      <c r="AC99" s="40"/>
      <c r="AD99" s="40"/>
      <c r="AE99" s="40"/>
      <c r="AF99" s="2006">
        <v>0</v>
      </c>
      <c r="AG99" s="2006">
        <v>0</v>
      </c>
      <c r="AH99" s="2006">
        <v>0</v>
      </c>
      <c r="AI99" s="2006">
        <v>0</v>
      </c>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421"/>
    </row>
    <row r="100" spans="2:51" ht="9.9499999999999993" customHeight="1">
      <c r="B100" s="4964"/>
      <c r="D100" s="104"/>
      <c r="E100" s="96"/>
      <c r="F100" s="96"/>
      <c r="G100" s="96"/>
      <c r="H100" s="49"/>
      <c r="I100" s="96"/>
      <c r="J100" s="96"/>
      <c r="K100" s="96"/>
      <c r="L100" s="52"/>
      <c r="M100" s="96"/>
      <c r="N100" s="96"/>
      <c r="O100" s="96"/>
      <c r="P100" s="45"/>
      <c r="Q100" s="96"/>
      <c r="R100" s="96"/>
      <c r="S100" s="96"/>
      <c r="T100" s="45"/>
      <c r="U100" s="96"/>
      <c r="V100" s="96"/>
      <c r="W100" s="96"/>
      <c r="X100" s="45"/>
      <c r="Y100" s="96"/>
      <c r="Z100" s="96"/>
      <c r="AA100" s="96"/>
      <c r="AB100" s="45"/>
      <c r="AC100" s="96"/>
      <c r="AD100" s="96"/>
      <c r="AE100" s="96"/>
      <c r="AF100" s="2006">
        <v>0</v>
      </c>
      <c r="AG100" s="2006">
        <v>0</v>
      </c>
      <c r="AH100" s="2006">
        <v>0</v>
      </c>
      <c r="AI100" s="2006">
        <v>0</v>
      </c>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421"/>
    </row>
    <row r="101" spans="2:51" ht="9.9499999999999993" customHeight="1">
      <c r="B101" s="4964"/>
      <c r="D101" s="3543"/>
      <c r="E101" s="40"/>
      <c r="F101" s="40"/>
      <c r="G101" s="40"/>
      <c r="H101" s="3543"/>
      <c r="I101" s="40"/>
      <c r="J101" s="40"/>
      <c r="K101" s="40"/>
      <c r="L101" s="3543"/>
      <c r="M101" s="40"/>
      <c r="N101" s="40"/>
      <c r="O101" s="40"/>
      <c r="P101" s="3543"/>
      <c r="Q101" s="40"/>
      <c r="R101" s="40"/>
      <c r="S101" s="40"/>
      <c r="T101" s="3543"/>
      <c r="U101" s="40"/>
      <c r="V101" s="40"/>
      <c r="W101" s="40"/>
      <c r="X101" s="3543"/>
      <c r="Y101" s="40"/>
      <c r="Z101" s="40"/>
      <c r="AA101" s="40"/>
      <c r="AB101" s="3543"/>
      <c r="AC101" s="40"/>
      <c r="AD101" s="40"/>
      <c r="AE101" s="40"/>
      <c r="AF101" s="2006">
        <v>0</v>
      </c>
      <c r="AG101" s="2006">
        <v>0</v>
      </c>
      <c r="AH101" s="2006">
        <v>0</v>
      </c>
      <c r="AI101" s="2006">
        <v>0</v>
      </c>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421"/>
    </row>
    <row r="102" spans="2:51" ht="5.0999999999999996" customHeight="1">
      <c r="B102" s="4964"/>
      <c r="D102" s="3544"/>
      <c r="E102" s="90"/>
      <c r="F102" s="91"/>
      <c r="G102" s="90"/>
      <c r="H102" s="3544"/>
      <c r="I102" s="90"/>
      <c r="J102" s="91"/>
      <c r="K102" s="90"/>
      <c r="L102" s="3544"/>
      <c r="M102" s="90"/>
      <c r="N102" s="91"/>
      <c r="O102" s="90"/>
      <c r="P102" s="3544"/>
      <c r="Q102" s="90"/>
      <c r="R102" s="91"/>
      <c r="S102" s="90"/>
      <c r="T102" s="3544"/>
      <c r="U102" s="90"/>
      <c r="V102" s="91"/>
      <c r="W102" s="90"/>
      <c r="X102" s="3544"/>
      <c r="Y102" s="90"/>
      <c r="Z102" s="91"/>
      <c r="AA102" s="90"/>
      <c r="AB102" s="3544"/>
      <c r="AC102" s="90"/>
      <c r="AD102" s="91"/>
      <c r="AE102" s="90"/>
      <c r="AF102" s="2006">
        <v>0</v>
      </c>
      <c r="AG102" s="2006">
        <v>0</v>
      </c>
      <c r="AH102" s="2006">
        <v>0</v>
      </c>
      <c r="AI102" s="2006">
        <v>0</v>
      </c>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421"/>
    </row>
    <row r="103" spans="2:51" ht="9.9499999999999993" customHeight="1">
      <c r="B103" s="4965"/>
      <c r="D103" s="3545"/>
      <c r="E103" s="40"/>
      <c r="F103" s="40"/>
      <c r="G103" s="40"/>
      <c r="H103" s="3545"/>
      <c r="I103" s="40"/>
      <c r="J103" s="40"/>
      <c r="K103" s="40"/>
      <c r="L103" s="3545"/>
      <c r="M103" s="40"/>
      <c r="N103" s="40"/>
      <c r="O103" s="40"/>
      <c r="P103" s="3545"/>
      <c r="Q103" s="40"/>
      <c r="R103" s="40"/>
      <c r="S103" s="40"/>
      <c r="T103" s="3545"/>
      <c r="U103" s="40"/>
      <c r="V103" s="40"/>
      <c r="W103" s="40"/>
      <c r="X103" s="3545"/>
      <c r="Y103" s="40"/>
      <c r="Z103" s="40"/>
      <c r="AA103" s="40"/>
      <c r="AB103" s="3545"/>
      <c r="AC103" s="40"/>
      <c r="AD103" s="40"/>
      <c r="AE103" s="40"/>
      <c r="AF103" s="2006">
        <v>0</v>
      </c>
      <c r="AG103" s="2006">
        <v>0</v>
      </c>
      <c r="AH103" s="2006">
        <v>0</v>
      </c>
      <c r="AI103" s="2006">
        <v>0</v>
      </c>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421"/>
    </row>
    <row r="104" spans="2:51" ht="9.9499999999999993" customHeight="1">
      <c r="B104" s="34"/>
      <c r="D104" s="49"/>
      <c r="E104" s="96"/>
      <c r="F104" s="96"/>
      <c r="G104" s="96"/>
      <c r="H104" s="104"/>
      <c r="I104" s="96"/>
      <c r="J104" s="96"/>
      <c r="K104" s="96"/>
      <c r="L104" s="52"/>
      <c r="M104" s="35"/>
      <c r="N104" s="40"/>
      <c r="O104" s="40"/>
      <c r="P104" s="45"/>
      <c r="Q104" s="96"/>
      <c r="R104" s="96"/>
      <c r="S104" s="96"/>
      <c r="T104" s="45"/>
      <c r="U104" s="96"/>
      <c r="V104" s="96"/>
      <c r="X104" s="45"/>
      <c r="Y104" s="96"/>
      <c r="Z104" s="96"/>
      <c r="AA104" s="96"/>
      <c r="AB104" s="45"/>
      <c r="AC104" s="96"/>
      <c r="AD104" s="96"/>
      <c r="AE104" s="96"/>
      <c r="AF104" s="2006">
        <v>0</v>
      </c>
      <c r="AG104" s="2006">
        <v>0</v>
      </c>
      <c r="AH104" s="2006">
        <v>0</v>
      </c>
      <c r="AI104" s="2006">
        <v>0</v>
      </c>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421"/>
    </row>
    <row r="105" spans="2:51" ht="9.9499999999999993" customHeight="1">
      <c r="B105" s="4213">
        <f>(INT(MOD(INT((D105-2)/7)+0.6,52+5/28))+1)</f>
        <v>19</v>
      </c>
      <c r="D105" s="4915">
        <f>AB81+1</f>
        <v>42863</v>
      </c>
      <c r="E105" s="40"/>
      <c r="F105" s="40"/>
      <c r="G105" s="40"/>
      <c r="H105" s="4915">
        <f>D105+1</f>
        <v>42864</v>
      </c>
      <c r="I105" s="40"/>
      <c r="J105" s="40"/>
      <c r="K105" s="40"/>
      <c r="L105" s="4915">
        <f>H105+1</f>
        <v>42865</v>
      </c>
      <c r="M105" s="40"/>
      <c r="N105" s="40"/>
      <c r="O105" s="40"/>
      <c r="P105" s="4915">
        <f>L105+1</f>
        <v>42866</v>
      </c>
      <c r="Q105" s="40"/>
      <c r="R105" s="40"/>
      <c r="S105" s="40"/>
      <c r="T105" s="4915">
        <f>P105+1</f>
        <v>42867</v>
      </c>
      <c r="U105" s="40"/>
      <c r="V105" s="40"/>
      <c r="W105" s="40"/>
      <c r="X105" s="4915">
        <f>T105+1</f>
        <v>42868</v>
      </c>
      <c r="Y105" s="40"/>
      <c r="Z105" s="40"/>
      <c r="AA105" s="40"/>
      <c r="AB105" s="4915">
        <f>X105+1</f>
        <v>42869</v>
      </c>
      <c r="AC105" s="40"/>
      <c r="AD105" s="40"/>
      <c r="AE105" s="40"/>
      <c r="AF105" s="2006">
        <v>0</v>
      </c>
      <c r="AG105" s="2006">
        <v>0</v>
      </c>
      <c r="AH105" s="2006">
        <v>0</v>
      </c>
      <c r="AI105" s="2006">
        <v>0</v>
      </c>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421"/>
    </row>
    <row r="106" spans="2:51" ht="5.0999999999999996" customHeight="1">
      <c r="B106" s="4214"/>
      <c r="D106" s="4916"/>
      <c r="E106" s="90"/>
      <c r="F106" s="91"/>
      <c r="G106" s="90"/>
      <c r="H106" s="4916"/>
      <c r="I106" s="90"/>
      <c r="J106" s="91"/>
      <c r="K106" s="90"/>
      <c r="L106" s="4916"/>
      <c r="M106" s="90"/>
      <c r="N106" s="91"/>
      <c r="O106" s="90"/>
      <c r="P106" s="4916"/>
      <c r="Q106" s="90"/>
      <c r="R106" s="91"/>
      <c r="S106" s="90"/>
      <c r="T106" s="4916"/>
      <c r="U106" s="90"/>
      <c r="V106" s="91"/>
      <c r="W106" s="90"/>
      <c r="X106" s="4916"/>
      <c r="Y106" s="90"/>
      <c r="Z106" s="91"/>
      <c r="AA106" s="90"/>
      <c r="AB106" s="4916"/>
      <c r="AC106" s="90"/>
      <c r="AD106" s="91"/>
      <c r="AE106" s="90"/>
      <c r="AF106" s="2006">
        <v>0</v>
      </c>
      <c r="AG106" s="2006">
        <v>0</v>
      </c>
      <c r="AH106" s="2006">
        <v>0</v>
      </c>
      <c r="AI106" s="2006">
        <v>0</v>
      </c>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421"/>
    </row>
    <row r="107" spans="2:51" ht="9.9499999999999993" customHeight="1">
      <c r="B107" s="4215"/>
      <c r="D107" s="4917"/>
      <c r="E107" s="40"/>
      <c r="F107" s="40"/>
      <c r="G107" s="40"/>
      <c r="H107" s="4917"/>
      <c r="I107" s="40"/>
      <c r="J107" s="40"/>
      <c r="K107" s="40"/>
      <c r="L107" s="4917"/>
      <c r="M107" s="40"/>
      <c r="N107" s="40"/>
      <c r="O107" s="40"/>
      <c r="P107" s="4917"/>
      <c r="Q107" s="40"/>
      <c r="R107" s="40"/>
      <c r="S107" s="40"/>
      <c r="T107" s="4917"/>
      <c r="U107" s="40"/>
      <c r="V107" s="40"/>
      <c r="W107" s="40"/>
      <c r="X107" s="4917"/>
      <c r="Y107" s="40"/>
      <c r="Z107" s="40"/>
      <c r="AA107" s="40"/>
      <c r="AB107" s="4917"/>
      <c r="AC107" s="40"/>
      <c r="AD107" s="40"/>
      <c r="AE107" s="40"/>
      <c r="AF107" s="2006">
        <v>0</v>
      </c>
      <c r="AG107" s="2006">
        <v>0</v>
      </c>
      <c r="AH107" s="2006">
        <v>0</v>
      </c>
      <c r="AI107" s="2006">
        <v>0</v>
      </c>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421"/>
    </row>
    <row r="108" spans="2:51" ht="9.9499999999999993" customHeight="1">
      <c r="B108" s="34"/>
      <c r="D108" s="49"/>
      <c r="E108" s="96"/>
      <c r="F108" s="96"/>
      <c r="G108" s="96"/>
      <c r="H108" s="104"/>
      <c r="I108" s="96"/>
      <c r="J108" s="96"/>
      <c r="K108" s="96"/>
      <c r="L108" s="52"/>
      <c r="M108" s="35"/>
      <c r="N108" s="40"/>
      <c r="O108" s="40"/>
      <c r="P108" s="45"/>
      <c r="Q108" s="96"/>
      <c r="R108" s="96"/>
      <c r="S108" s="96"/>
      <c r="T108" s="45"/>
      <c r="U108" s="96"/>
      <c r="V108" s="96"/>
      <c r="X108" s="45"/>
      <c r="Y108" s="96"/>
      <c r="Z108" s="96"/>
      <c r="AA108" s="96"/>
      <c r="AB108" s="45"/>
      <c r="AC108" s="96"/>
      <c r="AD108" s="96"/>
      <c r="AE108" s="96"/>
      <c r="AF108" s="2006">
        <v>0</v>
      </c>
      <c r="AG108" s="2006">
        <v>0</v>
      </c>
      <c r="AH108" s="2006">
        <v>0</v>
      </c>
      <c r="AI108" s="2006">
        <v>0</v>
      </c>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421"/>
    </row>
    <row r="109" spans="2:51" ht="9.9499999999999993" customHeight="1">
      <c r="B109" s="4908" t="s">
        <v>949</v>
      </c>
      <c r="D109" s="3543"/>
      <c r="E109" s="40"/>
      <c r="F109" s="40"/>
      <c r="G109" s="40"/>
      <c r="H109" s="3543"/>
      <c r="I109" s="40"/>
      <c r="J109" s="40"/>
      <c r="K109" s="40"/>
      <c r="L109" s="3543"/>
      <c r="M109" s="40"/>
      <c r="N109" s="40"/>
      <c r="O109" s="40"/>
      <c r="P109" s="3543"/>
      <c r="Q109" s="40"/>
      <c r="R109" s="40"/>
      <c r="S109" s="40"/>
      <c r="T109" s="3543"/>
      <c r="U109" s="40"/>
      <c r="V109" s="40"/>
      <c r="W109" s="40"/>
      <c r="X109" s="3543"/>
      <c r="Y109" s="40"/>
      <c r="Z109" s="40"/>
      <c r="AA109" s="40"/>
      <c r="AB109" s="3543"/>
      <c r="AC109" s="40"/>
      <c r="AD109" s="40"/>
      <c r="AE109" s="40"/>
      <c r="AF109" s="2006">
        <v>0</v>
      </c>
      <c r="AG109" s="2006">
        <v>0</v>
      </c>
      <c r="AH109" s="2006">
        <v>0</v>
      </c>
      <c r="AI109" s="2006">
        <v>0</v>
      </c>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421"/>
    </row>
    <row r="110" spans="2:51" ht="5.0999999999999996" customHeight="1">
      <c r="B110" s="4909"/>
      <c r="D110" s="3544"/>
      <c r="E110" s="90"/>
      <c r="F110" s="91"/>
      <c r="G110" s="90"/>
      <c r="H110" s="3544"/>
      <c r="I110" s="90"/>
      <c r="J110" s="91"/>
      <c r="K110" s="90"/>
      <c r="L110" s="3544"/>
      <c r="M110" s="90"/>
      <c r="N110" s="91"/>
      <c r="O110" s="90"/>
      <c r="P110" s="3544"/>
      <c r="Q110" s="90"/>
      <c r="R110" s="91"/>
      <c r="S110" s="90"/>
      <c r="T110" s="3544"/>
      <c r="U110" s="90"/>
      <c r="V110" s="91"/>
      <c r="W110" s="90"/>
      <c r="X110" s="3544"/>
      <c r="Y110" s="90"/>
      <c r="Z110" s="91"/>
      <c r="AA110" s="90"/>
      <c r="AB110" s="3544"/>
      <c r="AC110" s="90"/>
      <c r="AD110" s="91"/>
      <c r="AE110" s="90"/>
      <c r="AF110" s="2006">
        <v>0</v>
      </c>
      <c r="AG110" s="2006">
        <v>0</v>
      </c>
      <c r="AH110" s="2006">
        <v>0</v>
      </c>
      <c r="AI110" s="2006">
        <v>0</v>
      </c>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421"/>
    </row>
    <row r="111" spans="2:51" ht="9.9499999999999993" customHeight="1">
      <c r="B111" s="4909"/>
      <c r="D111" s="3545"/>
      <c r="E111" s="40"/>
      <c r="F111" s="40"/>
      <c r="G111" s="40"/>
      <c r="H111" s="3545"/>
      <c r="I111" s="40"/>
      <c r="J111" s="40"/>
      <c r="K111" s="40"/>
      <c r="L111" s="3545"/>
      <c r="M111" s="40"/>
      <c r="N111" s="40"/>
      <c r="O111" s="40"/>
      <c r="P111" s="3545"/>
      <c r="Q111" s="40"/>
      <c r="R111" s="40"/>
      <c r="S111" s="40"/>
      <c r="T111" s="3545"/>
      <c r="U111" s="40"/>
      <c r="V111" s="40"/>
      <c r="W111" s="40"/>
      <c r="X111" s="3545"/>
      <c r="Y111" s="40"/>
      <c r="Z111" s="40"/>
      <c r="AA111" s="40"/>
      <c r="AB111" s="3545"/>
      <c r="AC111" s="40"/>
      <c r="AD111" s="40"/>
      <c r="AE111" s="40"/>
      <c r="AF111" s="2006">
        <v>0</v>
      </c>
      <c r="AG111" s="2006">
        <v>0</v>
      </c>
      <c r="AH111" s="2006">
        <v>0</v>
      </c>
      <c r="AI111" s="2006">
        <v>0</v>
      </c>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421"/>
    </row>
    <row r="112" spans="2:51" ht="9.9499999999999993" customHeight="1">
      <c r="B112" s="4909"/>
      <c r="D112" s="104"/>
      <c r="E112" s="96"/>
      <c r="F112" s="96"/>
      <c r="G112" s="96"/>
      <c r="H112" s="49"/>
      <c r="I112" s="96"/>
      <c r="J112" s="96"/>
      <c r="K112" s="96"/>
      <c r="L112" s="52"/>
      <c r="M112" s="96"/>
      <c r="N112" s="96"/>
      <c r="O112" s="96"/>
      <c r="P112" s="45"/>
      <c r="Q112" s="96"/>
      <c r="R112" s="96"/>
      <c r="S112" s="96"/>
      <c r="T112" s="45"/>
      <c r="U112" s="96"/>
      <c r="V112" s="96"/>
      <c r="W112" s="96"/>
      <c r="X112" s="45"/>
      <c r="Y112" s="96"/>
      <c r="Z112" s="96"/>
      <c r="AA112" s="96"/>
      <c r="AB112" s="45"/>
      <c r="AC112" s="96"/>
      <c r="AD112" s="96"/>
      <c r="AE112" s="96"/>
      <c r="AF112" s="2006">
        <v>0</v>
      </c>
      <c r="AG112" s="2006">
        <v>0</v>
      </c>
      <c r="AH112" s="2006">
        <v>0</v>
      </c>
      <c r="AI112" s="2006">
        <v>0</v>
      </c>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421"/>
    </row>
    <row r="113" spans="2:51" ht="9.9499999999999993" customHeight="1">
      <c r="B113" s="4909"/>
      <c r="D113" s="3543"/>
      <c r="E113" s="40"/>
      <c r="F113" s="40"/>
      <c r="G113" s="40"/>
      <c r="H113" s="3543"/>
      <c r="I113" s="40"/>
      <c r="J113" s="40"/>
      <c r="K113" s="40"/>
      <c r="L113" s="3543"/>
      <c r="M113" s="40"/>
      <c r="N113" s="40"/>
      <c r="O113" s="40"/>
      <c r="P113" s="3543"/>
      <c r="Q113" s="40"/>
      <c r="R113" s="40"/>
      <c r="S113" s="40"/>
      <c r="T113" s="3543"/>
      <c r="U113" s="40"/>
      <c r="V113" s="40"/>
      <c r="W113" s="40"/>
      <c r="X113" s="3543"/>
      <c r="Y113" s="40"/>
      <c r="Z113" s="40"/>
      <c r="AA113" s="40"/>
      <c r="AB113" s="3543"/>
      <c r="AC113" s="40"/>
      <c r="AD113" s="40"/>
      <c r="AE113" s="40"/>
      <c r="AF113" s="2006">
        <v>0</v>
      </c>
      <c r="AG113" s="2006">
        <v>0</v>
      </c>
      <c r="AH113" s="2006">
        <v>0</v>
      </c>
      <c r="AI113" s="2006">
        <v>0</v>
      </c>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421"/>
    </row>
    <row r="114" spans="2:51" ht="5.0999999999999996" customHeight="1">
      <c r="B114" s="4909"/>
      <c r="D114" s="3544"/>
      <c r="E114" s="90"/>
      <c r="F114" s="91"/>
      <c r="G114" s="90"/>
      <c r="H114" s="3544"/>
      <c r="I114" s="90"/>
      <c r="J114" s="91"/>
      <c r="K114" s="90"/>
      <c r="L114" s="3544"/>
      <c r="M114" s="90"/>
      <c r="N114" s="91"/>
      <c r="O114" s="90"/>
      <c r="P114" s="3544"/>
      <c r="Q114" s="90"/>
      <c r="R114" s="91"/>
      <c r="S114" s="90"/>
      <c r="T114" s="3544"/>
      <c r="U114" s="90"/>
      <c r="V114" s="91"/>
      <c r="W114" s="90"/>
      <c r="X114" s="3544"/>
      <c r="Y114" s="90"/>
      <c r="Z114" s="91"/>
      <c r="AA114" s="90"/>
      <c r="AB114" s="3544"/>
      <c r="AC114" s="90"/>
      <c r="AD114" s="91"/>
      <c r="AE114" s="90"/>
      <c r="AF114" s="2006">
        <v>0</v>
      </c>
      <c r="AG114" s="2006">
        <v>0</v>
      </c>
      <c r="AH114" s="2006">
        <v>0</v>
      </c>
      <c r="AI114" s="2006">
        <v>0</v>
      </c>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421"/>
    </row>
    <row r="115" spans="2:51" ht="9.9499999999999993" customHeight="1">
      <c r="B115" s="4909"/>
      <c r="D115" s="3545"/>
      <c r="E115" s="40"/>
      <c r="F115" s="40"/>
      <c r="G115" s="40"/>
      <c r="H115" s="3545"/>
      <c r="I115" s="40"/>
      <c r="J115" s="40"/>
      <c r="K115" s="40"/>
      <c r="L115" s="3545"/>
      <c r="M115" s="40"/>
      <c r="N115" s="40"/>
      <c r="O115" s="40"/>
      <c r="P115" s="3545"/>
      <c r="Q115" s="40"/>
      <c r="R115" s="40"/>
      <c r="S115" s="40"/>
      <c r="T115" s="3545"/>
      <c r="U115" s="40"/>
      <c r="V115" s="40"/>
      <c r="W115" s="40"/>
      <c r="X115" s="3545"/>
      <c r="Y115" s="40"/>
      <c r="Z115" s="40"/>
      <c r="AA115" s="40"/>
      <c r="AB115" s="3545"/>
      <c r="AC115" s="40"/>
      <c r="AD115" s="40"/>
      <c r="AE115" s="40"/>
      <c r="AF115" s="2006">
        <v>0</v>
      </c>
      <c r="AG115" s="2006">
        <v>0</v>
      </c>
      <c r="AH115" s="2006">
        <v>0</v>
      </c>
      <c r="AI115" s="2006">
        <v>0</v>
      </c>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421"/>
    </row>
    <row r="116" spans="2:51" ht="9.9499999999999993" customHeight="1">
      <c r="B116" s="4909"/>
      <c r="D116" s="104"/>
      <c r="E116" s="96"/>
      <c r="F116" s="96"/>
      <c r="G116" s="96"/>
      <c r="H116" s="49"/>
      <c r="I116" s="96"/>
      <c r="J116" s="96"/>
      <c r="K116" s="96"/>
      <c r="L116" s="52"/>
      <c r="M116" s="96"/>
      <c r="N116" s="96"/>
      <c r="O116" s="96"/>
      <c r="P116" s="45"/>
      <c r="Q116" s="96"/>
      <c r="R116" s="96"/>
      <c r="S116" s="96"/>
      <c r="T116" s="45"/>
      <c r="U116" s="96"/>
      <c r="V116" s="96"/>
      <c r="W116" s="96"/>
      <c r="X116" s="45"/>
      <c r="Y116" s="96"/>
      <c r="Z116" s="96"/>
      <c r="AA116" s="96"/>
      <c r="AB116" s="45"/>
      <c r="AC116" s="96"/>
      <c r="AD116" s="96"/>
      <c r="AE116" s="96"/>
      <c r="AF116" s="2006">
        <v>0</v>
      </c>
      <c r="AG116" s="2006">
        <v>0</v>
      </c>
      <c r="AH116" s="2006">
        <v>0</v>
      </c>
      <c r="AI116" s="2006">
        <v>0</v>
      </c>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421"/>
    </row>
    <row r="117" spans="2:51" ht="9.9499999999999993" customHeight="1">
      <c r="B117" s="4909"/>
      <c r="D117" s="3543"/>
      <c r="E117" s="40"/>
      <c r="F117" s="40"/>
      <c r="G117" s="40"/>
      <c r="H117" s="3543"/>
      <c r="I117" s="40"/>
      <c r="J117" s="40"/>
      <c r="K117" s="40"/>
      <c r="L117" s="3543"/>
      <c r="M117" s="40"/>
      <c r="N117" s="40"/>
      <c r="O117" s="40"/>
      <c r="P117" s="3543"/>
      <c r="Q117" s="40"/>
      <c r="R117" s="40"/>
      <c r="S117" s="40"/>
      <c r="T117" s="3543"/>
      <c r="U117" s="40"/>
      <c r="V117" s="40"/>
      <c r="W117" s="40"/>
      <c r="X117" s="3543"/>
      <c r="Y117" s="40"/>
      <c r="Z117" s="40"/>
      <c r="AA117" s="40"/>
      <c r="AB117" s="3543"/>
      <c r="AC117" s="40"/>
      <c r="AD117" s="40"/>
      <c r="AE117" s="40"/>
      <c r="AF117" s="2006">
        <v>0</v>
      </c>
      <c r="AG117" s="2006">
        <v>0</v>
      </c>
      <c r="AH117" s="2006">
        <v>0</v>
      </c>
      <c r="AI117" s="2006">
        <v>0</v>
      </c>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421"/>
    </row>
    <row r="118" spans="2:51" ht="5.0999999999999996" customHeight="1">
      <c r="B118" s="4909"/>
      <c r="D118" s="3544"/>
      <c r="E118" s="90"/>
      <c r="F118" s="91"/>
      <c r="G118" s="90"/>
      <c r="H118" s="3544"/>
      <c r="I118" s="90"/>
      <c r="J118" s="91"/>
      <c r="K118" s="90"/>
      <c r="L118" s="3544"/>
      <c r="M118" s="90"/>
      <c r="N118" s="91"/>
      <c r="O118" s="90"/>
      <c r="P118" s="3544"/>
      <c r="Q118" s="90"/>
      <c r="R118" s="91"/>
      <c r="S118" s="90"/>
      <c r="T118" s="3544"/>
      <c r="U118" s="90"/>
      <c r="V118" s="91"/>
      <c r="W118" s="90"/>
      <c r="X118" s="3544"/>
      <c r="Y118" s="90"/>
      <c r="Z118" s="91"/>
      <c r="AA118" s="90"/>
      <c r="AB118" s="3544"/>
      <c r="AC118" s="90"/>
      <c r="AD118" s="91"/>
      <c r="AE118" s="90"/>
      <c r="AF118" s="2006">
        <v>0</v>
      </c>
      <c r="AG118" s="2006">
        <v>0</v>
      </c>
      <c r="AH118" s="2006">
        <v>0</v>
      </c>
      <c r="AI118" s="2006">
        <v>0</v>
      </c>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421"/>
    </row>
    <row r="119" spans="2:51" ht="9.9499999999999993" customHeight="1">
      <c r="B119" s="4909"/>
      <c r="D119" s="3545"/>
      <c r="E119" s="40"/>
      <c r="F119" s="40"/>
      <c r="G119" s="40"/>
      <c r="H119" s="3545"/>
      <c r="I119" s="40"/>
      <c r="J119" s="40"/>
      <c r="K119" s="40"/>
      <c r="L119" s="3545"/>
      <c r="M119" s="40"/>
      <c r="N119" s="40"/>
      <c r="O119" s="40"/>
      <c r="P119" s="3545"/>
      <c r="Q119" s="40"/>
      <c r="R119" s="40"/>
      <c r="S119" s="40"/>
      <c r="T119" s="3545"/>
      <c r="U119" s="40"/>
      <c r="V119" s="40"/>
      <c r="W119" s="40"/>
      <c r="X119" s="3545"/>
      <c r="Y119" s="40"/>
      <c r="Z119" s="40"/>
      <c r="AA119" s="40"/>
      <c r="AB119" s="3545"/>
      <c r="AC119" s="40"/>
      <c r="AD119" s="40"/>
      <c r="AE119" s="40"/>
      <c r="AF119" s="2006">
        <v>0</v>
      </c>
      <c r="AG119" s="2006">
        <v>0</v>
      </c>
      <c r="AH119" s="2006">
        <v>0</v>
      </c>
      <c r="AI119" s="2006">
        <v>0</v>
      </c>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421"/>
    </row>
    <row r="120" spans="2:51" ht="9.9499999999999993" customHeight="1">
      <c r="B120" s="4909"/>
      <c r="D120" s="104"/>
      <c r="E120" s="96"/>
      <c r="F120" s="96"/>
      <c r="G120" s="96"/>
      <c r="H120" s="49"/>
      <c r="I120" s="96"/>
      <c r="J120" s="96"/>
      <c r="K120" s="96"/>
      <c r="L120" s="52"/>
      <c r="M120" s="96"/>
      <c r="N120" s="96"/>
      <c r="O120" s="96"/>
      <c r="P120" s="45"/>
      <c r="Q120" s="96"/>
      <c r="R120" s="96"/>
      <c r="S120" s="96"/>
      <c r="T120" s="45"/>
      <c r="U120" s="96"/>
      <c r="V120" s="96"/>
      <c r="W120" s="96"/>
      <c r="X120" s="45"/>
      <c r="Y120" s="96"/>
      <c r="Z120" s="96"/>
      <c r="AA120" s="96"/>
      <c r="AB120" s="45"/>
      <c r="AC120" s="96"/>
      <c r="AD120" s="96"/>
      <c r="AE120" s="96"/>
      <c r="AF120" s="2006">
        <v>0</v>
      </c>
      <c r="AG120" s="2006">
        <v>0</v>
      </c>
      <c r="AH120" s="2006">
        <v>0</v>
      </c>
      <c r="AI120" s="2006">
        <v>0</v>
      </c>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421"/>
    </row>
    <row r="121" spans="2:51" ht="9.9499999999999993" customHeight="1">
      <c r="B121" s="4909"/>
      <c r="D121" s="3543"/>
      <c r="E121" s="40"/>
      <c r="F121" s="40"/>
      <c r="G121" s="40"/>
      <c r="H121" s="3543"/>
      <c r="I121" s="40"/>
      <c r="J121" s="40"/>
      <c r="K121" s="40"/>
      <c r="L121" s="3543"/>
      <c r="M121" s="40"/>
      <c r="N121" s="40"/>
      <c r="O121" s="40"/>
      <c r="P121" s="3543"/>
      <c r="Q121" s="40"/>
      <c r="R121" s="40"/>
      <c r="S121" s="40"/>
      <c r="T121" s="3543"/>
      <c r="U121" s="40"/>
      <c r="V121" s="40"/>
      <c r="W121" s="40"/>
      <c r="X121" s="3543"/>
      <c r="Y121" s="40"/>
      <c r="Z121" s="40"/>
      <c r="AA121" s="40"/>
      <c r="AB121" s="3543"/>
      <c r="AC121" s="40"/>
      <c r="AD121" s="40"/>
      <c r="AE121" s="40"/>
      <c r="AF121" s="2006">
        <v>0</v>
      </c>
      <c r="AG121" s="2006">
        <v>0</v>
      </c>
      <c r="AH121" s="2006">
        <v>0</v>
      </c>
      <c r="AI121" s="2006">
        <v>0</v>
      </c>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421"/>
    </row>
    <row r="122" spans="2:51" ht="5.0999999999999996" customHeight="1">
      <c r="B122" s="4909"/>
      <c r="D122" s="3544"/>
      <c r="E122" s="90"/>
      <c r="F122" s="91"/>
      <c r="G122" s="90"/>
      <c r="H122" s="3544"/>
      <c r="I122" s="90"/>
      <c r="J122" s="91"/>
      <c r="K122" s="90"/>
      <c r="L122" s="3544"/>
      <c r="M122" s="90"/>
      <c r="N122" s="91"/>
      <c r="O122" s="90"/>
      <c r="P122" s="3544"/>
      <c r="Q122" s="90"/>
      <c r="R122" s="91"/>
      <c r="S122" s="90"/>
      <c r="T122" s="3544"/>
      <c r="U122" s="90"/>
      <c r="V122" s="91"/>
      <c r="W122" s="90"/>
      <c r="X122" s="3544"/>
      <c r="Y122" s="90"/>
      <c r="Z122" s="91"/>
      <c r="AA122" s="90"/>
      <c r="AB122" s="3544"/>
      <c r="AC122" s="90"/>
      <c r="AD122" s="91"/>
      <c r="AE122" s="90"/>
      <c r="AF122" s="2006">
        <v>0</v>
      </c>
      <c r="AG122" s="2006">
        <v>0</v>
      </c>
      <c r="AH122" s="2006">
        <v>0</v>
      </c>
      <c r="AI122" s="2006">
        <v>0</v>
      </c>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421"/>
    </row>
    <row r="123" spans="2:51" ht="9.9499999999999993" customHeight="1">
      <c r="B123" s="4909"/>
      <c r="D123" s="3545"/>
      <c r="E123" s="40"/>
      <c r="F123" s="40"/>
      <c r="G123" s="40"/>
      <c r="H123" s="3545"/>
      <c r="I123" s="40"/>
      <c r="J123" s="40"/>
      <c r="K123" s="40"/>
      <c r="L123" s="3545"/>
      <c r="M123" s="40"/>
      <c r="N123" s="40"/>
      <c r="O123" s="40"/>
      <c r="P123" s="3545"/>
      <c r="Q123" s="40"/>
      <c r="R123" s="40"/>
      <c r="S123" s="40"/>
      <c r="T123" s="3545"/>
      <c r="U123" s="40"/>
      <c r="V123" s="40"/>
      <c r="W123" s="40"/>
      <c r="X123" s="3545"/>
      <c r="Y123" s="40"/>
      <c r="Z123" s="40"/>
      <c r="AA123" s="40"/>
      <c r="AB123" s="3545"/>
      <c r="AC123" s="40"/>
      <c r="AD123" s="40"/>
      <c r="AE123" s="40"/>
      <c r="AF123" s="2006">
        <v>0</v>
      </c>
      <c r="AG123" s="2006">
        <v>0</v>
      </c>
      <c r="AH123" s="2006">
        <v>0</v>
      </c>
      <c r="AI123" s="2006">
        <v>0</v>
      </c>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421"/>
    </row>
    <row r="124" spans="2:51" ht="9.9499999999999993" customHeight="1">
      <c r="B124" s="4909"/>
      <c r="D124" s="104"/>
      <c r="E124" s="96"/>
      <c r="F124" s="96"/>
      <c r="G124" s="96"/>
      <c r="H124" s="49"/>
      <c r="I124" s="96"/>
      <c r="J124" s="96"/>
      <c r="K124" s="96"/>
      <c r="L124" s="52"/>
      <c r="M124" s="96"/>
      <c r="N124" s="96"/>
      <c r="O124" s="96"/>
      <c r="P124" s="45"/>
      <c r="Q124" s="96"/>
      <c r="R124" s="96"/>
      <c r="S124" s="96"/>
      <c r="T124" s="45"/>
      <c r="U124" s="96"/>
      <c r="V124" s="96"/>
      <c r="W124" s="96"/>
      <c r="X124" s="45"/>
      <c r="Y124" s="96"/>
      <c r="Z124" s="96"/>
      <c r="AA124" s="96"/>
      <c r="AB124" s="45"/>
      <c r="AC124" s="96"/>
      <c r="AD124" s="96"/>
      <c r="AE124" s="96"/>
      <c r="AF124" s="2006">
        <v>0</v>
      </c>
      <c r="AG124" s="2006">
        <v>0</v>
      </c>
      <c r="AH124" s="2006">
        <v>0</v>
      </c>
      <c r="AI124" s="2006">
        <v>0</v>
      </c>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421"/>
    </row>
    <row r="125" spans="2:51" ht="9.9499999999999993" customHeight="1">
      <c r="B125" s="4909"/>
      <c r="D125" s="3543"/>
      <c r="E125" s="40"/>
      <c r="F125" s="40"/>
      <c r="G125" s="40"/>
      <c r="H125" s="3543"/>
      <c r="I125" s="40"/>
      <c r="J125" s="40"/>
      <c r="K125" s="40"/>
      <c r="L125" s="3543"/>
      <c r="M125" s="40"/>
      <c r="N125" s="40"/>
      <c r="O125" s="40"/>
      <c r="P125" s="3543"/>
      <c r="Q125" s="40"/>
      <c r="R125" s="40"/>
      <c r="S125" s="40"/>
      <c r="T125" s="3543"/>
      <c r="U125" s="40"/>
      <c r="V125" s="40"/>
      <c r="W125" s="40"/>
      <c r="X125" s="3543"/>
      <c r="Y125" s="40"/>
      <c r="Z125" s="40"/>
      <c r="AA125" s="40"/>
      <c r="AB125" s="3543"/>
      <c r="AC125" s="40"/>
      <c r="AD125" s="40"/>
      <c r="AE125" s="40"/>
      <c r="AF125" s="2006">
        <v>0</v>
      </c>
      <c r="AG125" s="2006">
        <v>0</v>
      </c>
      <c r="AH125" s="2006">
        <v>0</v>
      </c>
      <c r="AI125" s="2006">
        <v>0</v>
      </c>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421"/>
    </row>
    <row r="126" spans="2:51" ht="5.0999999999999996" customHeight="1">
      <c r="B126" s="4909"/>
      <c r="D126" s="3544"/>
      <c r="E126" s="90"/>
      <c r="F126" s="91"/>
      <c r="G126" s="90"/>
      <c r="H126" s="3544"/>
      <c r="I126" s="90"/>
      <c r="J126" s="91"/>
      <c r="K126" s="90"/>
      <c r="L126" s="3544"/>
      <c r="M126" s="90"/>
      <c r="N126" s="91"/>
      <c r="O126" s="90"/>
      <c r="P126" s="3544"/>
      <c r="Q126" s="90"/>
      <c r="R126" s="91"/>
      <c r="S126" s="90"/>
      <c r="T126" s="3544"/>
      <c r="U126" s="90"/>
      <c r="V126" s="91"/>
      <c r="W126" s="90"/>
      <c r="X126" s="3544"/>
      <c r="Y126" s="90"/>
      <c r="Z126" s="91"/>
      <c r="AA126" s="90"/>
      <c r="AB126" s="3544"/>
      <c r="AC126" s="90"/>
      <c r="AD126" s="91"/>
      <c r="AE126" s="90"/>
      <c r="AF126" s="2006">
        <v>0</v>
      </c>
      <c r="AG126" s="2006">
        <v>0</v>
      </c>
      <c r="AH126" s="2006">
        <v>0</v>
      </c>
      <c r="AI126" s="2006">
        <v>0</v>
      </c>
      <c r="AJ126" s="2006">
        <v>0</v>
      </c>
      <c r="AK126" s="2006">
        <v>0</v>
      </c>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421"/>
    </row>
    <row r="127" spans="2:51" ht="9.9499999999999993" customHeight="1">
      <c r="B127" s="4910"/>
      <c r="D127" s="3545"/>
      <c r="E127" s="40"/>
      <c r="F127" s="40"/>
      <c r="G127" s="40"/>
      <c r="H127" s="3545"/>
      <c r="I127" s="40"/>
      <c r="J127" s="40"/>
      <c r="K127" s="40"/>
      <c r="L127" s="3545"/>
      <c r="M127" s="40"/>
      <c r="N127" s="40"/>
      <c r="O127" s="40"/>
      <c r="P127" s="3545"/>
      <c r="Q127" s="40"/>
      <c r="R127" s="40"/>
      <c r="S127" s="40"/>
      <c r="T127" s="3545"/>
      <c r="U127" s="40"/>
      <c r="V127" s="40"/>
      <c r="W127" s="40"/>
      <c r="X127" s="3545"/>
      <c r="Y127" s="40"/>
      <c r="Z127" s="40"/>
      <c r="AA127" s="40"/>
      <c r="AB127" s="3545"/>
      <c r="AC127" s="40"/>
      <c r="AD127" s="40"/>
      <c r="AE127" s="40"/>
      <c r="AF127" s="2006">
        <v>0</v>
      </c>
      <c r="AG127" s="2006">
        <v>0</v>
      </c>
      <c r="AH127" s="2006">
        <v>0</v>
      </c>
      <c r="AI127" s="2006">
        <v>0</v>
      </c>
      <c r="AJ127" s="2006">
        <v>0</v>
      </c>
      <c r="AK127" s="2006">
        <v>0</v>
      </c>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421"/>
    </row>
    <row r="128" spans="2:51" ht="9.9499999999999993" customHeight="1">
      <c r="B128" s="34"/>
      <c r="D128" s="49"/>
      <c r="E128" s="96"/>
      <c r="F128" s="96"/>
      <c r="G128" s="96"/>
      <c r="H128" s="104"/>
      <c r="I128" s="96"/>
      <c r="J128" s="96"/>
      <c r="K128" s="96"/>
      <c r="L128" s="52"/>
      <c r="M128" s="35"/>
      <c r="N128" s="40"/>
      <c r="O128" s="40"/>
      <c r="P128" s="45"/>
      <c r="Q128" s="96"/>
      <c r="R128" s="96"/>
      <c r="S128" s="96"/>
      <c r="T128" s="45"/>
      <c r="U128" s="96"/>
      <c r="V128" s="96"/>
      <c r="X128" s="45"/>
      <c r="Y128" s="96"/>
      <c r="Z128" s="96"/>
      <c r="AA128" s="96"/>
      <c r="AB128" s="45"/>
      <c r="AC128" s="96"/>
      <c r="AD128" s="96"/>
      <c r="AE128" s="96"/>
      <c r="AF128" s="2006">
        <v>0</v>
      </c>
      <c r="AG128" s="2006">
        <v>0</v>
      </c>
      <c r="AH128" s="2006">
        <v>0</v>
      </c>
      <c r="AI128" s="2006">
        <v>0</v>
      </c>
      <c r="AJ128" s="2006">
        <v>0</v>
      </c>
      <c r="AK128" s="2006">
        <v>0</v>
      </c>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421"/>
    </row>
    <row r="129" spans="2:51" ht="9.9499999999999993" customHeight="1">
      <c r="B129" s="4966">
        <f>B105</f>
        <v>19</v>
      </c>
      <c r="D129" s="4969">
        <f>D105</f>
        <v>42863</v>
      </c>
      <c r="E129" s="40"/>
      <c r="F129" s="40"/>
      <c r="G129" s="40"/>
      <c r="H129" s="4969">
        <f>H105</f>
        <v>42864</v>
      </c>
      <c r="I129" s="40"/>
      <c r="J129" s="40"/>
      <c r="K129" s="40"/>
      <c r="L129" s="4969">
        <f>L105</f>
        <v>42865</v>
      </c>
      <c r="M129" s="40"/>
      <c r="N129" s="40"/>
      <c r="O129" s="40"/>
      <c r="P129" s="4969">
        <f>P105</f>
        <v>42866</v>
      </c>
      <c r="Q129" s="40"/>
      <c r="R129" s="40"/>
      <c r="S129" s="40"/>
      <c r="T129" s="4969">
        <f>T105</f>
        <v>42867</v>
      </c>
      <c r="U129" s="40"/>
      <c r="V129" s="40"/>
      <c r="W129" s="40"/>
      <c r="X129" s="4969">
        <f>X105</f>
        <v>42868</v>
      </c>
      <c r="Y129" s="40"/>
      <c r="Z129" s="40"/>
      <c r="AA129" s="40"/>
      <c r="AB129" s="4969">
        <f>AB105</f>
        <v>42869</v>
      </c>
      <c r="AC129" s="40"/>
      <c r="AD129" s="40"/>
      <c r="AE129" s="40"/>
      <c r="AF129" s="2006">
        <v>0</v>
      </c>
      <c r="AG129" s="2006">
        <v>0</v>
      </c>
      <c r="AH129" s="2006">
        <v>0</v>
      </c>
      <c r="AI129" s="2006">
        <v>0</v>
      </c>
      <c r="AJ129" s="2006">
        <v>0</v>
      </c>
      <c r="AK129" s="2006">
        <v>0</v>
      </c>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421"/>
    </row>
    <row r="130" spans="2:51" ht="5.0999999999999996" customHeight="1">
      <c r="B130" s="4967"/>
      <c r="D130" s="4967"/>
      <c r="E130" s="90"/>
      <c r="F130" s="91"/>
      <c r="G130" s="90"/>
      <c r="H130" s="4967"/>
      <c r="I130" s="90"/>
      <c r="J130" s="91"/>
      <c r="K130" s="90"/>
      <c r="L130" s="4967"/>
      <c r="M130" s="90"/>
      <c r="N130" s="91"/>
      <c r="O130" s="90"/>
      <c r="P130" s="4967"/>
      <c r="Q130" s="90"/>
      <c r="R130" s="91"/>
      <c r="S130" s="90"/>
      <c r="T130" s="4967"/>
      <c r="U130" s="90"/>
      <c r="V130" s="91"/>
      <c r="W130" s="90"/>
      <c r="X130" s="4967"/>
      <c r="Y130" s="90"/>
      <c r="Z130" s="91"/>
      <c r="AA130" s="90"/>
      <c r="AB130" s="4967"/>
      <c r="AC130" s="90"/>
      <c r="AD130" s="91"/>
      <c r="AE130" s="90"/>
      <c r="AF130" s="2006">
        <v>0</v>
      </c>
      <c r="AG130" s="2006">
        <v>0</v>
      </c>
      <c r="AH130" s="2006">
        <v>0</v>
      </c>
      <c r="AI130" s="2006">
        <v>0</v>
      </c>
      <c r="AJ130" s="2006">
        <v>0</v>
      </c>
      <c r="AK130" s="2006">
        <v>0</v>
      </c>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421"/>
    </row>
    <row r="131" spans="2:51" ht="9.9499999999999993" customHeight="1">
      <c r="B131" s="4968"/>
      <c r="D131" s="4968"/>
      <c r="E131" s="40"/>
      <c r="F131" s="40"/>
      <c r="G131" s="40"/>
      <c r="H131" s="4968"/>
      <c r="I131" s="40"/>
      <c r="J131" s="40"/>
      <c r="K131" s="40"/>
      <c r="L131" s="4968"/>
      <c r="M131" s="40"/>
      <c r="N131" s="40"/>
      <c r="O131" s="40"/>
      <c r="P131" s="4968"/>
      <c r="Q131" s="40"/>
      <c r="R131" s="40"/>
      <c r="S131" s="40"/>
      <c r="T131" s="4968"/>
      <c r="U131" s="40"/>
      <c r="V131" s="40"/>
      <c r="W131" s="40"/>
      <c r="X131" s="4968"/>
      <c r="Y131" s="40"/>
      <c r="Z131" s="40"/>
      <c r="AA131" s="40"/>
      <c r="AB131" s="4968"/>
      <c r="AC131" s="40"/>
      <c r="AD131" s="40"/>
      <c r="AE131" s="40"/>
      <c r="AF131" s="2006">
        <v>0</v>
      </c>
      <c r="AG131" s="2006">
        <v>0</v>
      </c>
      <c r="AH131" s="2006">
        <v>0</v>
      </c>
      <c r="AI131" s="2006">
        <v>0</v>
      </c>
      <c r="AJ131" s="2006">
        <v>0</v>
      </c>
      <c r="AK131" s="2006">
        <v>0</v>
      </c>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421"/>
    </row>
    <row r="132" spans="2:51" ht="9.9499999999999993" customHeight="1">
      <c r="B132" s="34"/>
      <c r="D132" s="49"/>
      <c r="E132" s="96"/>
      <c r="F132" s="96"/>
      <c r="G132" s="96"/>
      <c r="H132" s="104"/>
      <c r="I132" s="96"/>
      <c r="J132" s="96"/>
      <c r="K132" s="96"/>
      <c r="L132" s="52"/>
      <c r="M132" s="35"/>
      <c r="N132" s="40"/>
      <c r="O132" s="40"/>
      <c r="P132" s="45"/>
      <c r="Q132" s="96"/>
      <c r="R132" s="96"/>
      <c r="S132" s="96"/>
      <c r="T132" s="45"/>
      <c r="U132" s="96"/>
      <c r="V132" s="96"/>
      <c r="X132" s="45"/>
      <c r="Y132" s="96"/>
      <c r="Z132" s="96"/>
      <c r="AA132" s="96"/>
      <c r="AB132" s="45"/>
      <c r="AC132" s="96"/>
      <c r="AD132" s="96"/>
      <c r="AE132" s="96"/>
      <c r="AF132" s="2006">
        <v>0</v>
      </c>
      <c r="AG132" s="2006">
        <v>0</v>
      </c>
      <c r="AH132" s="2006">
        <v>0</v>
      </c>
      <c r="AI132" s="2006">
        <v>0</v>
      </c>
      <c r="AJ132" s="2006">
        <v>0</v>
      </c>
      <c r="AK132" s="2006">
        <v>0</v>
      </c>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421"/>
    </row>
    <row r="133" spans="2:51" ht="9.9499999999999993" customHeight="1">
      <c r="B133" s="4963" t="s">
        <v>964</v>
      </c>
      <c r="D133" s="3543"/>
      <c r="E133" s="40"/>
      <c r="F133" s="40"/>
      <c r="G133" s="40"/>
      <c r="H133" s="3543"/>
      <c r="I133" s="40"/>
      <c r="J133" s="40"/>
      <c r="K133" s="40"/>
      <c r="L133" s="3543"/>
      <c r="M133" s="40"/>
      <c r="N133" s="40"/>
      <c r="O133" s="40"/>
      <c r="P133" s="3543"/>
      <c r="Q133" s="40"/>
      <c r="R133" s="40"/>
      <c r="S133" s="40"/>
      <c r="T133" s="3543"/>
      <c r="U133" s="40"/>
      <c r="V133" s="40"/>
      <c r="W133" s="40"/>
      <c r="X133" s="3543"/>
      <c r="Y133" s="40"/>
      <c r="Z133" s="40"/>
      <c r="AA133" s="40"/>
      <c r="AB133" s="3543"/>
      <c r="AC133" s="40"/>
      <c r="AD133" s="40"/>
      <c r="AE133" s="40"/>
      <c r="AF133" s="2006">
        <v>0</v>
      </c>
      <c r="AG133" s="2006">
        <v>0</v>
      </c>
      <c r="AH133" s="2006">
        <v>0</v>
      </c>
      <c r="AI133" s="2006">
        <v>0</v>
      </c>
      <c r="AJ133" s="2006">
        <v>0</v>
      </c>
      <c r="AK133" s="2006">
        <v>0</v>
      </c>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421"/>
    </row>
    <row r="134" spans="2:51" ht="5.0999999999999996" customHeight="1">
      <c r="B134" s="4964"/>
      <c r="D134" s="3544"/>
      <c r="E134" s="90"/>
      <c r="F134" s="91"/>
      <c r="G134" s="90"/>
      <c r="H134" s="3544"/>
      <c r="I134" s="90"/>
      <c r="J134" s="91"/>
      <c r="K134" s="90"/>
      <c r="L134" s="3544"/>
      <c r="M134" s="90"/>
      <c r="N134" s="91"/>
      <c r="O134" s="90"/>
      <c r="P134" s="3544"/>
      <c r="Q134" s="90"/>
      <c r="R134" s="91"/>
      <c r="S134" s="90"/>
      <c r="T134" s="3544"/>
      <c r="U134" s="90"/>
      <c r="V134" s="91"/>
      <c r="W134" s="90"/>
      <c r="X134" s="3544"/>
      <c r="Y134" s="90"/>
      <c r="Z134" s="91"/>
      <c r="AA134" s="90"/>
      <c r="AB134" s="3544"/>
      <c r="AC134" s="90"/>
      <c r="AD134" s="91"/>
      <c r="AE134" s="90"/>
      <c r="AF134" s="2006">
        <v>0</v>
      </c>
      <c r="AG134" s="2006">
        <v>0</v>
      </c>
      <c r="AH134" s="2006">
        <v>0</v>
      </c>
      <c r="AI134" s="2006">
        <v>0</v>
      </c>
      <c r="AJ134" s="2006">
        <v>0</v>
      </c>
      <c r="AK134" s="2006">
        <v>0</v>
      </c>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421"/>
    </row>
    <row r="135" spans="2:51" ht="9.9499999999999993" customHeight="1">
      <c r="B135" s="4964"/>
      <c r="D135" s="3545"/>
      <c r="E135" s="40"/>
      <c r="F135" s="40"/>
      <c r="G135" s="40"/>
      <c r="H135" s="3545"/>
      <c r="I135" s="40"/>
      <c r="J135" s="40"/>
      <c r="K135" s="40"/>
      <c r="L135" s="3545"/>
      <c r="M135" s="40"/>
      <c r="N135" s="40"/>
      <c r="O135" s="40"/>
      <c r="P135" s="3545"/>
      <c r="Q135" s="40"/>
      <c r="R135" s="40"/>
      <c r="S135" s="40"/>
      <c r="T135" s="3545"/>
      <c r="U135" s="40"/>
      <c r="V135" s="40"/>
      <c r="W135" s="40"/>
      <c r="X135" s="3545"/>
      <c r="Y135" s="40"/>
      <c r="Z135" s="40"/>
      <c r="AA135" s="40"/>
      <c r="AB135" s="3545"/>
      <c r="AC135" s="40"/>
      <c r="AD135" s="40"/>
      <c r="AE135" s="40"/>
      <c r="AF135" s="2006">
        <v>0</v>
      </c>
      <c r="AG135" s="2006">
        <v>0</v>
      </c>
      <c r="AH135" s="2006">
        <v>0</v>
      </c>
      <c r="AI135" s="2006">
        <v>0</v>
      </c>
      <c r="AJ135" s="2006">
        <v>0</v>
      </c>
      <c r="AK135" s="2006">
        <v>0</v>
      </c>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421"/>
    </row>
    <row r="136" spans="2:51" ht="9.9499999999999993" customHeight="1">
      <c r="B136" s="4964"/>
      <c r="D136" s="104"/>
      <c r="E136" s="96"/>
      <c r="F136" s="96"/>
      <c r="G136" s="96"/>
      <c r="H136" s="49"/>
      <c r="I136" s="96"/>
      <c r="J136" s="96"/>
      <c r="K136" s="96"/>
      <c r="L136" s="52"/>
      <c r="M136" s="96"/>
      <c r="N136" s="96"/>
      <c r="O136" s="96"/>
      <c r="P136" s="45"/>
      <c r="Q136" s="96"/>
      <c r="R136" s="96"/>
      <c r="S136" s="96"/>
      <c r="T136" s="45"/>
      <c r="U136" s="96"/>
      <c r="V136" s="96"/>
      <c r="W136" s="96"/>
      <c r="X136" s="45"/>
      <c r="Y136" s="96"/>
      <c r="Z136" s="96"/>
      <c r="AA136" s="96"/>
      <c r="AB136" s="45"/>
      <c r="AC136" s="96"/>
      <c r="AD136" s="96"/>
      <c r="AE136" s="96"/>
      <c r="AF136" s="2006">
        <v>0</v>
      </c>
      <c r="AG136" s="2006">
        <v>0</v>
      </c>
      <c r="AH136" s="2006">
        <v>0</v>
      </c>
      <c r="AI136" s="2006">
        <v>0</v>
      </c>
      <c r="AJ136" s="2006">
        <v>0</v>
      </c>
      <c r="AK136" s="2006">
        <v>0</v>
      </c>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421"/>
    </row>
    <row r="137" spans="2:51" ht="9.9499999999999993" customHeight="1">
      <c r="B137" s="4964"/>
      <c r="D137" s="3543"/>
      <c r="E137" s="40"/>
      <c r="F137" s="40"/>
      <c r="G137" s="40"/>
      <c r="H137" s="3543"/>
      <c r="I137" s="40"/>
      <c r="J137" s="40"/>
      <c r="K137" s="40"/>
      <c r="L137" s="3543"/>
      <c r="M137" s="40"/>
      <c r="N137" s="40"/>
      <c r="O137" s="40"/>
      <c r="P137" s="3543"/>
      <c r="Q137" s="40"/>
      <c r="R137" s="40"/>
      <c r="S137" s="40"/>
      <c r="T137" s="3543"/>
      <c r="U137" s="40"/>
      <c r="V137" s="40"/>
      <c r="W137" s="40"/>
      <c r="X137" s="3543"/>
      <c r="Y137" s="40"/>
      <c r="Z137" s="40"/>
      <c r="AA137" s="40"/>
      <c r="AB137" s="3543"/>
      <c r="AC137" s="40"/>
      <c r="AD137" s="40"/>
      <c r="AE137" s="40"/>
      <c r="AF137" s="2006">
        <v>0</v>
      </c>
      <c r="AG137" s="2006">
        <v>0</v>
      </c>
      <c r="AH137" s="2006">
        <v>0</v>
      </c>
      <c r="AI137" s="2006">
        <v>0</v>
      </c>
      <c r="AJ137" s="2006">
        <v>0</v>
      </c>
      <c r="AK137" s="2006">
        <v>0</v>
      </c>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421"/>
    </row>
    <row r="138" spans="2:51" ht="5.0999999999999996" customHeight="1">
      <c r="B138" s="4964"/>
      <c r="D138" s="3544"/>
      <c r="E138" s="90"/>
      <c r="F138" s="91"/>
      <c r="G138" s="90"/>
      <c r="H138" s="3544"/>
      <c r="I138" s="90"/>
      <c r="J138" s="91"/>
      <c r="K138" s="90"/>
      <c r="L138" s="3544"/>
      <c r="M138" s="90"/>
      <c r="N138" s="91"/>
      <c r="O138" s="90"/>
      <c r="P138" s="3544"/>
      <c r="Q138" s="90"/>
      <c r="R138" s="91"/>
      <c r="S138" s="90"/>
      <c r="T138" s="3544"/>
      <c r="U138" s="90"/>
      <c r="V138" s="91"/>
      <c r="W138" s="90"/>
      <c r="X138" s="3544"/>
      <c r="Y138" s="90"/>
      <c r="Z138" s="91"/>
      <c r="AA138" s="90"/>
      <c r="AB138" s="3544"/>
      <c r="AC138" s="90"/>
      <c r="AD138" s="91"/>
      <c r="AE138" s="90"/>
      <c r="AF138" s="2006">
        <v>0</v>
      </c>
      <c r="AG138" s="2006">
        <v>0</v>
      </c>
      <c r="AH138" s="2006">
        <v>0</v>
      </c>
      <c r="AI138" s="2006">
        <v>0</v>
      </c>
      <c r="AJ138" s="2006">
        <v>0</v>
      </c>
      <c r="AK138" s="2006">
        <v>0</v>
      </c>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421"/>
    </row>
    <row r="139" spans="2:51" ht="9.9499999999999993" customHeight="1">
      <c r="B139" s="4964"/>
      <c r="D139" s="3545"/>
      <c r="E139" s="40"/>
      <c r="F139" s="40"/>
      <c r="G139" s="40"/>
      <c r="H139" s="3545"/>
      <c r="I139" s="40"/>
      <c r="J139" s="40"/>
      <c r="K139" s="40"/>
      <c r="L139" s="3545"/>
      <c r="M139" s="40"/>
      <c r="N139" s="40"/>
      <c r="O139" s="40"/>
      <c r="P139" s="3545"/>
      <c r="Q139" s="40"/>
      <c r="R139" s="40"/>
      <c r="S139" s="40"/>
      <c r="T139" s="3545"/>
      <c r="U139" s="40"/>
      <c r="V139" s="40"/>
      <c r="W139" s="40"/>
      <c r="X139" s="3545"/>
      <c r="Y139" s="40"/>
      <c r="Z139" s="40"/>
      <c r="AA139" s="40"/>
      <c r="AB139" s="3545"/>
      <c r="AC139" s="40"/>
      <c r="AD139" s="40"/>
      <c r="AE139" s="40"/>
      <c r="AF139" s="2006">
        <v>0</v>
      </c>
      <c r="AG139" s="2006">
        <v>0</v>
      </c>
      <c r="AH139" s="2006">
        <v>0</v>
      </c>
      <c r="AI139" s="2006">
        <v>0</v>
      </c>
      <c r="AJ139" s="2006">
        <v>0</v>
      </c>
      <c r="AK139" s="2006">
        <v>0</v>
      </c>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421"/>
    </row>
    <row r="140" spans="2:51" ht="9.9499999999999993" customHeight="1">
      <c r="B140" s="4964"/>
      <c r="D140" s="104"/>
      <c r="E140" s="96"/>
      <c r="F140" s="96"/>
      <c r="G140" s="96"/>
      <c r="H140" s="49"/>
      <c r="I140" s="96"/>
      <c r="J140" s="96"/>
      <c r="K140" s="96"/>
      <c r="L140" s="52"/>
      <c r="M140" s="96"/>
      <c r="N140" s="96"/>
      <c r="O140" s="96"/>
      <c r="P140" s="45"/>
      <c r="Q140" s="96"/>
      <c r="R140" s="96"/>
      <c r="S140" s="96"/>
      <c r="T140" s="45"/>
      <c r="U140" s="96"/>
      <c r="V140" s="96"/>
      <c r="W140" s="96"/>
      <c r="X140" s="45"/>
      <c r="Y140" s="96"/>
      <c r="Z140" s="96"/>
      <c r="AA140" s="96"/>
      <c r="AB140" s="45"/>
      <c r="AC140" s="96"/>
      <c r="AD140" s="96"/>
      <c r="AE140" s="96"/>
      <c r="AF140" s="2006">
        <v>0</v>
      </c>
      <c r="AG140" s="2006">
        <v>0</v>
      </c>
      <c r="AH140" s="2006">
        <v>0</v>
      </c>
      <c r="AI140" s="2006">
        <v>0</v>
      </c>
      <c r="AJ140" s="2006">
        <v>0</v>
      </c>
      <c r="AK140" s="2006">
        <v>0</v>
      </c>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421"/>
    </row>
    <row r="141" spans="2:51" ht="9.9499999999999993" customHeight="1">
      <c r="B141" s="4964"/>
      <c r="D141" s="3543"/>
      <c r="E141" s="40"/>
      <c r="F141" s="40"/>
      <c r="G141" s="40"/>
      <c r="H141" s="3543"/>
      <c r="I141" s="40"/>
      <c r="J141" s="40"/>
      <c r="K141" s="40"/>
      <c r="L141" s="3543"/>
      <c r="M141" s="40"/>
      <c r="N141" s="40"/>
      <c r="O141" s="40"/>
      <c r="P141" s="3543"/>
      <c r="Q141" s="40"/>
      <c r="R141" s="40"/>
      <c r="S141" s="40"/>
      <c r="T141" s="3543"/>
      <c r="U141" s="40"/>
      <c r="V141" s="40"/>
      <c r="W141" s="40"/>
      <c r="X141" s="3543"/>
      <c r="Y141" s="40"/>
      <c r="Z141" s="40"/>
      <c r="AA141" s="40"/>
      <c r="AB141" s="3543"/>
      <c r="AC141" s="40"/>
      <c r="AD141" s="40"/>
      <c r="AE141" s="40"/>
      <c r="AF141" s="2006">
        <v>0</v>
      </c>
      <c r="AG141" s="2006">
        <v>0</v>
      </c>
      <c r="AH141" s="2006">
        <v>0</v>
      </c>
      <c r="AI141" s="2006">
        <v>0</v>
      </c>
      <c r="AJ141" s="2006">
        <v>0</v>
      </c>
      <c r="AK141" s="2006">
        <v>0</v>
      </c>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421"/>
    </row>
    <row r="142" spans="2:51" ht="5.0999999999999996" customHeight="1">
      <c r="B142" s="4964"/>
      <c r="D142" s="3544"/>
      <c r="E142" s="90"/>
      <c r="F142" s="91"/>
      <c r="G142" s="90"/>
      <c r="H142" s="3544"/>
      <c r="I142" s="90"/>
      <c r="J142" s="91"/>
      <c r="K142" s="90"/>
      <c r="L142" s="3544"/>
      <c r="M142" s="90"/>
      <c r="N142" s="91"/>
      <c r="O142" s="90"/>
      <c r="P142" s="3544"/>
      <c r="Q142" s="90"/>
      <c r="R142" s="91"/>
      <c r="S142" s="90"/>
      <c r="T142" s="3544"/>
      <c r="U142" s="90"/>
      <c r="V142" s="91"/>
      <c r="W142" s="90"/>
      <c r="X142" s="3544"/>
      <c r="Y142" s="90"/>
      <c r="Z142" s="91"/>
      <c r="AA142" s="90"/>
      <c r="AB142" s="3544"/>
      <c r="AC142" s="90"/>
      <c r="AD142" s="91"/>
      <c r="AE142" s="90"/>
      <c r="AF142" s="2006">
        <v>0</v>
      </c>
      <c r="AG142" s="2006">
        <v>0</v>
      </c>
      <c r="AH142" s="2006">
        <v>0</v>
      </c>
      <c r="AI142" s="2006">
        <v>0</v>
      </c>
      <c r="AJ142" s="2006">
        <v>0</v>
      </c>
      <c r="AK142" s="2006">
        <v>0</v>
      </c>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421"/>
    </row>
    <row r="143" spans="2:51" ht="9.9499999999999993" customHeight="1">
      <c r="B143" s="4964"/>
      <c r="D143" s="3545"/>
      <c r="E143" s="40"/>
      <c r="F143" s="40"/>
      <c r="G143" s="40"/>
      <c r="H143" s="3545"/>
      <c r="I143" s="40"/>
      <c r="J143" s="40"/>
      <c r="K143" s="40"/>
      <c r="L143" s="3545"/>
      <c r="M143" s="40"/>
      <c r="N143" s="40"/>
      <c r="O143" s="40"/>
      <c r="P143" s="3545"/>
      <c r="Q143" s="40"/>
      <c r="R143" s="40"/>
      <c r="S143" s="40"/>
      <c r="T143" s="3545"/>
      <c r="U143" s="40"/>
      <c r="V143" s="40"/>
      <c r="W143" s="40"/>
      <c r="X143" s="3545"/>
      <c r="Y143" s="40"/>
      <c r="Z143" s="40"/>
      <c r="AA143" s="40"/>
      <c r="AB143" s="3545"/>
      <c r="AC143" s="40"/>
      <c r="AD143" s="40"/>
      <c r="AE143" s="40"/>
      <c r="AF143" s="2006">
        <v>0</v>
      </c>
      <c r="AG143" s="2006">
        <v>0</v>
      </c>
      <c r="AH143" s="2006">
        <v>0</v>
      </c>
      <c r="AI143" s="2006">
        <v>0</v>
      </c>
      <c r="AJ143" s="2006">
        <v>0</v>
      </c>
      <c r="AK143" s="2006">
        <v>0</v>
      </c>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421"/>
    </row>
    <row r="144" spans="2:51" ht="9.9499999999999993" customHeight="1">
      <c r="B144" s="4964"/>
      <c r="D144" s="104"/>
      <c r="E144" s="96"/>
      <c r="F144" s="96"/>
      <c r="G144" s="96"/>
      <c r="H144" s="49"/>
      <c r="I144" s="96"/>
      <c r="J144" s="96"/>
      <c r="K144" s="96"/>
      <c r="L144" s="52"/>
      <c r="M144" s="96"/>
      <c r="N144" s="96"/>
      <c r="O144" s="96"/>
      <c r="P144" s="45"/>
      <c r="Q144" s="96"/>
      <c r="R144" s="96"/>
      <c r="S144" s="96"/>
      <c r="T144" s="45"/>
      <c r="U144" s="96"/>
      <c r="V144" s="96"/>
      <c r="W144" s="96"/>
      <c r="X144" s="45"/>
      <c r="Y144" s="96"/>
      <c r="Z144" s="96"/>
      <c r="AA144" s="96"/>
      <c r="AB144" s="45"/>
      <c r="AC144" s="96"/>
      <c r="AD144" s="96"/>
      <c r="AE144" s="96"/>
      <c r="AF144" s="2006">
        <v>0</v>
      </c>
      <c r="AG144" s="2006">
        <v>0</v>
      </c>
      <c r="AH144" s="2006">
        <v>0</v>
      </c>
      <c r="AI144" s="2006">
        <v>0</v>
      </c>
      <c r="AJ144" s="2006">
        <v>0</v>
      </c>
      <c r="AK144" s="2006">
        <v>0</v>
      </c>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421"/>
    </row>
    <row r="145" spans="2:51" ht="9.9499999999999993" customHeight="1">
      <c r="B145" s="4964"/>
      <c r="D145" s="3543"/>
      <c r="E145" s="40"/>
      <c r="F145" s="40"/>
      <c r="G145" s="40"/>
      <c r="H145" s="3543"/>
      <c r="I145" s="40"/>
      <c r="J145" s="40"/>
      <c r="K145" s="40"/>
      <c r="L145" s="3543"/>
      <c r="M145" s="40"/>
      <c r="N145" s="40"/>
      <c r="O145" s="40"/>
      <c r="P145" s="3543"/>
      <c r="Q145" s="40"/>
      <c r="R145" s="40"/>
      <c r="S145" s="40"/>
      <c r="T145" s="3543"/>
      <c r="U145" s="40"/>
      <c r="V145" s="40"/>
      <c r="W145" s="40"/>
      <c r="X145" s="3543"/>
      <c r="Y145" s="40"/>
      <c r="Z145" s="40"/>
      <c r="AA145" s="40"/>
      <c r="AB145" s="3543"/>
      <c r="AC145" s="40"/>
      <c r="AD145" s="40"/>
      <c r="AE145" s="40"/>
      <c r="AF145" s="2006">
        <v>0</v>
      </c>
      <c r="AG145" s="2006">
        <v>0</v>
      </c>
      <c r="AH145" s="2006">
        <v>0</v>
      </c>
      <c r="AI145" s="2006">
        <v>0</v>
      </c>
      <c r="AJ145" s="2006">
        <v>0</v>
      </c>
      <c r="AK145" s="2006">
        <v>0</v>
      </c>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421"/>
    </row>
    <row r="146" spans="2:51" ht="5.0999999999999996" customHeight="1">
      <c r="B146" s="4964"/>
      <c r="D146" s="3544"/>
      <c r="E146" s="90"/>
      <c r="F146" s="91"/>
      <c r="G146" s="90"/>
      <c r="H146" s="3544"/>
      <c r="I146" s="90"/>
      <c r="J146" s="91"/>
      <c r="K146" s="90"/>
      <c r="L146" s="3544"/>
      <c r="M146" s="90"/>
      <c r="N146" s="91"/>
      <c r="O146" s="90"/>
      <c r="P146" s="3544"/>
      <c r="Q146" s="90"/>
      <c r="R146" s="91"/>
      <c r="S146" s="90"/>
      <c r="T146" s="3544"/>
      <c r="U146" s="90"/>
      <c r="V146" s="91"/>
      <c r="W146" s="90"/>
      <c r="X146" s="3544"/>
      <c r="Y146" s="90"/>
      <c r="Z146" s="91"/>
      <c r="AA146" s="90"/>
      <c r="AB146" s="3544"/>
      <c r="AC146" s="90"/>
      <c r="AD146" s="91"/>
      <c r="AE146" s="90"/>
      <c r="AF146" s="2006">
        <v>0</v>
      </c>
      <c r="AG146" s="2006">
        <v>0</v>
      </c>
      <c r="AH146" s="2006">
        <v>0</v>
      </c>
      <c r="AI146" s="2006">
        <v>0</v>
      </c>
      <c r="AJ146" s="2006">
        <v>0</v>
      </c>
      <c r="AK146" s="2006">
        <v>0</v>
      </c>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421"/>
    </row>
    <row r="147" spans="2:51" ht="9.9499999999999993" customHeight="1">
      <c r="B147" s="4964"/>
      <c r="D147" s="3545"/>
      <c r="E147" s="40"/>
      <c r="F147" s="40"/>
      <c r="G147" s="40"/>
      <c r="H147" s="3545"/>
      <c r="I147" s="40"/>
      <c r="J147" s="40"/>
      <c r="K147" s="40"/>
      <c r="L147" s="3545"/>
      <c r="M147" s="40"/>
      <c r="N147" s="40"/>
      <c r="O147" s="40"/>
      <c r="P147" s="3545"/>
      <c r="Q147" s="40"/>
      <c r="R147" s="40"/>
      <c r="S147" s="40"/>
      <c r="T147" s="3545"/>
      <c r="U147" s="40"/>
      <c r="V147" s="40"/>
      <c r="W147" s="40"/>
      <c r="X147" s="3545"/>
      <c r="Y147" s="40"/>
      <c r="Z147" s="40"/>
      <c r="AA147" s="40"/>
      <c r="AB147" s="3545"/>
      <c r="AC147" s="40"/>
      <c r="AD147" s="40"/>
      <c r="AE147" s="40"/>
      <c r="AF147" s="2006">
        <v>0</v>
      </c>
      <c r="AG147" s="2006">
        <v>0</v>
      </c>
      <c r="AH147" s="2006">
        <v>0</v>
      </c>
      <c r="AI147" s="2006">
        <v>0</v>
      </c>
      <c r="AJ147" s="2006">
        <v>0</v>
      </c>
      <c r="AK147" s="2006">
        <v>0</v>
      </c>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421"/>
    </row>
    <row r="148" spans="2:51" ht="9.9499999999999993" customHeight="1">
      <c r="B148" s="4964"/>
      <c r="D148" s="104"/>
      <c r="E148" s="96"/>
      <c r="F148" s="96"/>
      <c r="G148" s="96"/>
      <c r="H148" s="49"/>
      <c r="I148" s="96"/>
      <c r="J148" s="96"/>
      <c r="K148" s="96"/>
      <c r="L148" s="52"/>
      <c r="M148" s="96"/>
      <c r="N148" s="96"/>
      <c r="O148" s="96"/>
      <c r="P148" s="45"/>
      <c r="Q148" s="96"/>
      <c r="R148" s="96"/>
      <c r="S148" s="96"/>
      <c r="T148" s="45"/>
      <c r="U148" s="96"/>
      <c r="V148" s="96"/>
      <c r="W148" s="96"/>
      <c r="X148" s="45"/>
      <c r="Y148" s="96"/>
      <c r="Z148" s="96"/>
      <c r="AA148" s="96"/>
      <c r="AB148" s="45"/>
      <c r="AC148" s="96"/>
      <c r="AD148" s="96"/>
      <c r="AE148" s="96"/>
      <c r="AF148" s="2006">
        <v>0</v>
      </c>
      <c r="AG148" s="2006">
        <v>0</v>
      </c>
      <c r="AH148" s="2006">
        <v>0</v>
      </c>
      <c r="AI148" s="2006">
        <v>0</v>
      </c>
      <c r="AJ148" s="2006">
        <v>0</v>
      </c>
      <c r="AK148" s="2006">
        <v>0</v>
      </c>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421"/>
    </row>
    <row r="149" spans="2:51" ht="9.9499999999999993" customHeight="1">
      <c r="B149" s="4964"/>
      <c r="D149" s="3543"/>
      <c r="E149" s="40"/>
      <c r="F149" s="40"/>
      <c r="G149" s="40"/>
      <c r="H149" s="3543"/>
      <c r="I149" s="40"/>
      <c r="J149" s="40"/>
      <c r="K149" s="40"/>
      <c r="L149" s="3543"/>
      <c r="M149" s="40"/>
      <c r="N149" s="40"/>
      <c r="O149" s="40"/>
      <c r="P149" s="3543"/>
      <c r="Q149" s="40"/>
      <c r="R149" s="40"/>
      <c r="S149" s="40"/>
      <c r="T149" s="3543"/>
      <c r="U149" s="40"/>
      <c r="V149" s="40"/>
      <c r="W149" s="40"/>
      <c r="X149" s="3543"/>
      <c r="Y149" s="40"/>
      <c r="Z149" s="40"/>
      <c r="AA149" s="40"/>
      <c r="AB149" s="3543"/>
      <c r="AC149" s="40"/>
      <c r="AD149" s="40"/>
      <c r="AE149" s="40"/>
      <c r="AF149" s="2006">
        <v>0</v>
      </c>
      <c r="AG149" s="2006">
        <v>0</v>
      </c>
      <c r="AH149" s="2006">
        <v>0</v>
      </c>
      <c r="AI149" s="2006">
        <v>0</v>
      </c>
      <c r="AJ149" s="2006">
        <v>0</v>
      </c>
      <c r="AK149" s="2006">
        <v>0</v>
      </c>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421"/>
    </row>
    <row r="150" spans="2:51" ht="5.0999999999999996" customHeight="1">
      <c r="B150" s="4964"/>
      <c r="D150" s="3544"/>
      <c r="E150" s="90"/>
      <c r="F150" s="91"/>
      <c r="G150" s="90"/>
      <c r="H150" s="3544"/>
      <c r="I150" s="90"/>
      <c r="J150" s="91"/>
      <c r="K150" s="90"/>
      <c r="L150" s="3544"/>
      <c r="M150" s="90"/>
      <c r="N150" s="91"/>
      <c r="O150" s="90"/>
      <c r="P150" s="3544"/>
      <c r="Q150" s="90"/>
      <c r="R150" s="91"/>
      <c r="S150" s="90"/>
      <c r="T150" s="3544"/>
      <c r="U150" s="90"/>
      <c r="V150" s="91"/>
      <c r="W150" s="90"/>
      <c r="X150" s="3544"/>
      <c r="Y150" s="90"/>
      <c r="Z150" s="91"/>
      <c r="AA150" s="90"/>
      <c r="AB150" s="3544"/>
      <c r="AC150" s="90"/>
      <c r="AD150" s="91"/>
      <c r="AE150" s="90"/>
      <c r="AF150" s="2006">
        <v>0</v>
      </c>
      <c r="AG150" s="2006">
        <v>0</v>
      </c>
      <c r="AH150" s="2006">
        <v>0</v>
      </c>
      <c r="AI150" s="2006">
        <v>0</v>
      </c>
      <c r="AJ150" s="2006">
        <v>0</v>
      </c>
      <c r="AK150" s="2006">
        <v>0</v>
      </c>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421"/>
    </row>
    <row r="151" spans="2:51" ht="9.9499999999999993" customHeight="1">
      <c r="B151" s="4965"/>
      <c r="D151" s="3545"/>
      <c r="E151" s="40"/>
      <c r="F151" s="40"/>
      <c r="G151" s="40"/>
      <c r="H151" s="3545"/>
      <c r="I151" s="40"/>
      <c r="J151" s="40"/>
      <c r="K151" s="40"/>
      <c r="L151" s="3545"/>
      <c r="M151" s="40"/>
      <c r="N151" s="40"/>
      <c r="O151" s="40"/>
      <c r="P151" s="3545"/>
      <c r="Q151" s="40"/>
      <c r="R151" s="40"/>
      <c r="S151" s="40"/>
      <c r="T151" s="3545"/>
      <c r="U151" s="40"/>
      <c r="V151" s="40"/>
      <c r="W151" s="40"/>
      <c r="X151" s="3545"/>
      <c r="Y151" s="40"/>
      <c r="Z151" s="40"/>
      <c r="AA151" s="40"/>
      <c r="AB151" s="3545"/>
      <c r="AC151" s="40"/>
      <c r="AD151" s="40"/>
      <c r="AE151" s="40"/>
      <c r="AF151" s="2006">
        <v>0</v>
      </c>
      <c r="AG151" s="2006">
        <v>0</v>
      </c>
      <c r="AH151" s="2006">
        <v>0</v>
      </c>
      <c r="AI151" s="2006">
        <v>0</v>
      </c>
      <c r="AJ151" s="2006">
        <v>0</v>
      </c>
      <c r="AK151" s="2006">
        <v>0</v>
      </c>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421"/>
    </row>
    <row r="152" spans="2:51" ht="9.9499999999999993" customHeight="1">
      <c r="B152" s="34"/>
      <c r="D152" s="49"/>
      <c r="E152" s="96"/>
      <c r="F152" s="96"/>
      <c r="G152" s="96"/>
      <c r="H152" s="104"/>
      <c r="I152" s="96"/>
      <c r="J152" s="96"/>
      <c r="K152" s="96"/>
      <c r="L152" s="52"/>
      <c r="M152" s="35"/>
      <c r="N152" s="40"/>
      <c r="O152" s="40"/>
      <c r="P152" s="45"/>
      <c r="Q152" s="96"/>
      <c r="R152" s="96"/>
      <c r="S152" s="96"/>
      <c r="T152" s="45"/>
      <c r="U152" s="96"/>
      <c r="V152" s="96"/>
      <c r="X152" s="45"/>
      <c r="Y152" s="96"/>
      <c r="Z152" s="96"/>
      <c r="AA152" s="96"/>
      <c r="AB152" s="45"/>
      <c r="AC152" s="96"/>
      <c r="AD152" s="96"/>
      <c r="AE152" s="96"/>
      <c r="AF152" s="2006">
        <v>0</v>
      </c>
      <c r="AG152" s="2006">
        <v>0</v>
      </c>
      <c r="AH152" s="2006">
        <v>0</v>
      </c>
      <c r="AI152" s="2006">
        <v>0</v>
      </c>
      <c r="AJ152" s="2006">
        <v>0</v>
      </c>
      <c r="AK152" s="2006">
        <v>0</v>
      </c>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421"/>
    </row>
    <row r="153" spans="2:51" ht="9.9499999999999993" customHeight="1">
      <c r="B153" s="4213">
        <f>(INT(MOD(INT((D153-2)/7)+0.6,52+5/28))+1)</f>
        <v>20</v>
      </c>
      <c r="D153" s="4915">
        <f>AB129+1</f>
        <v>42870</v>
      </c>
      <c r="E153" s="40"/>
      <c r="F153" s="40"/>
      <c r="G153" s="40"/>
      <c r="H153" s="4915">
        <f>D153+1</f>
        <v>42871</v>
      </c>
      <c r="I153" s="40"/>
      <c r="J153" s="40"/>
      <c r="K153" s="40"/>
      <c r="L153" s="4915">
        <f>H153+1</f>
        <v>42872</v>
      </c>
      <c r="M153" s="40"/>
      <c r="N153" s="40"/>
      <c r="O153" s="40"/>
      <c r="P153" s="4915">
        <f>L153+1</f>
        <v>42873</v>
      </c>
      <c r="Q153" s="40"/>
      <c r="R153" s="40"/>
      <c r="S153" s="40"/>
      <c r="T153" s="4915">
        <f>P153+1</f>
        <v>42874</v>
      </c>
      <c r="U153" s="40"/>
      <c r="V153" s="40"/>
      <c r="W153" s="40"/>
      <c r="X153" s="4915">
        <f>T153+1</f>
        <v>42875</v>
      </c>
      <c r="Y153" s="40"/>
      <c r="Z153" s="40"/>
      <c r="AA153" s="40"/>
      <c r="AB153" s="4915">
        <f>X153+1</f>
        <v>42876</v>
      </c>
      <c r="AC153" s="40"/>
      <c r="AD153" s="40"/>
      <c r="AE153" s="40"/>
      <c r="AF153" s="2006">
        <v>0</v>
      </c>
      <c r="AG153" s="2006">
        <v>0</v>
      </c>
      <c r="AH153" s="2006">
        <v>0</v>
      </c>
      <c r="AI153" s="2006">
        <v>0</v>
      </c>
      <c r="AJ153" s="2006">
        <v>0</v>
      </c>
      <c r="AK153" s="2006">
        <v>0</v>
      </c>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421"/>
    </row>
    <row r="154" spans="2:51" ht="5.0999999999999996" customHeight="1">
      <c r="B154" s="4214"/>
      <c r="D154" s="4916"/>
      <c r="E154" s="90"/>
      <c r="F154" s="91"/>
      <c r="G154" s="90"/>
      <c r="H154" s="4916"/>
      <c r="I154" s="90"/>
      <c r="J154" s="91"/>
      <c r="K154" s="90"/>
      <c r="L154" s="4916"/>
      <c r="M154" s="90"/>
      <c r="N154" s="91"/>
      <c r="O154" s="90"/>
      <c r="P154" s="4916"/>
      <c r="Q154" s="90"/>
      <c r="R154" s="91"/>
      <c r="S154" s="90"/>
      <c r="T154" s="4916"/>
      <c r="U154" s="90"/>
      <c r="V154" s="91"/>
      <c r="W154" s="90"/>
      <c r="X154" s="4916"/>
      <c r="Y154" s="90"/>
      <c r="Z154" s="91"/>
      <c r="AA154" s="90"/>
      <c r="AB154" s="4916"/>
      <c r="AC154" s="90"/>
      <c r="AD154" s="91"/>
      <c r="AE154" s="90"/>
      <c r="AF154" s="2006">
        <v>0</v>
      </c>
      <c r="AG154" s="2006">
        <v>0</v>
      </c>
      <c r="AH154" s="2006">
        <v>0</v>
      </c>
      <c r="AI154" s="2006">
        <v>0</v>
      </c>
      <c r="AJ154" s="2006">
        <v>0</v>
      </c>
      <c r="AK154" s="2006">
        <v>0</v>
      </c>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421"/>
    </row>
    <row r="155" spans="2:51" ht="9.9499999999999993" customHeight="1">
      <c r="B155" s="4215"/>
      <c r="D155" s="4917"/>
      <c r="E155" s="40"/>
      <c r="F155" s="40"/>
      <c r="G155" s="40"/>
      <c r="H155" s="4917"/>
      <c r="I155" s="40"/>
      <c r="J155" s="40"/>
      <c r="K155" s="40"/>
      <c r="L155" s="4917"/>
      <c r="M155" s="40"/>
      <c r="N155" s="40"/>
      <c r="O155" s="40"/>
      <c r="P155" s="4917"/>
      <c r="Q155" s="40"/>
      <c r="R155" s="40"/>
      <c r="S155" s="40"/>
      <c r="T155" s="4917"/>
      <c r="U155" s="40"/>
      <c r="V155" s="40"/>
      <c r="W155" s="40"/>
      <c r="X155" s="4917"/>
      <c r="Y155" s="40"/>
      <c r="Z155" s="40"/>
      <c r="AA155" s="40"/>
      <c r="AB155" s="4917"/>
      <c r="AC155" s="40"/>
      <c r="AD155" s="40"/>
      <c r="AE155" s="40"/>
      <c r="AF155" s="2006">
        <v>0</v>
      </c>
      <c r="AG155" s="2006">
        <v>0</v>
      </c>
      <c r="AH155" s="2006">
        <v>0</v>
      </c>
      <c r="AI155" s="2006">
        <v>0</v>
      </c>
      <c r="AJ155" s="2006">
        <v>0</v>
      </c>
      <c r="AK155" s="2006">
        <v>0</v>
      </c>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421"/>
    </row>
    <row r="156" spans="2:51" ht="9.9499999999999993" customHeight="1">
      <c r="B156" s="34"/>
      <c r="D156" s="49"/>
      <c r="E156" s="96"/>
      <c r="F156" s="96"/>
      <c r="G156" s="96"/>
      <c r="H156" s="104"/>
      <c r="I156" s="96"/>
      <c r="J156" s="96"/>
      <c r="K156" s="96"/>
      <c r="L156" s="52"/>
      <c r="M156" s="35"/>
      <c r="N156" s="40"/>
      <c r="O156" s="40"/>
      <c r="P156" s="45"/>
      <c r="Q156" s="96"/>
      <c r="R156" s="96"/>
      <c r="S156" s="96"/>
      <c r="T156" s="45"/>
      <c r="U156" s="96"/>
      <c r="V156" s="96"/>
      <c r="X156" s="45"/>
      <c r="Y156" s="96"/>
      <c r="Z156" s="96"/>
      <c r="AA156" s="96"/>
      <c r="AB156" s="45"/>
      <c r="AC156" s="96"/>
      <c r="AD156" s="96"/>
      <c r="AE156" s="96"/>
      <c r="AF156" s="2006">
        <v>0</v>
      </c>
      <c r="AG156" s="2006">
        <v>0</v>
      </c>
      <c r="AH156" s="2006">
        <v>0</v>
      </c>
      <c r="AI156" s="2006">
        <v>0</v>
      </c>
      <c r="AJ156" s="2006">
        <v>0</v>
      </c>
      <c r="AK156" s="2006">
        <v>0</v>
      </c>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421"/>
    </row>
    <row r="157" spans="2:51" ht="9.9499999999999993" customHeight="1">
      <c r="B157" s="4908" t="s">
        <v>954</v>
      </c>
      <c r="D157" s="3543"/>
      <c r="E157" s="40"/>
      <c r="F157" s="40"/>
      <c r="G157" s="40"/>
      <c r="H157" s="3543"/>
      <c r="I157" s="40"/>
      <c r="J157" s="40"/>
      <c r="K157" s="40"/>
      <c r="L157" s="3543"/>
      <c r="M157" s="40"/>
      <c r="N157" s="40"/>
      <c r="O157" s="40"/>
      <c r="P157" s="3543"/>
      <c r="Q157" s="40"/>
      <c r="R157" s="40"/>
      <c r="S157" s="40"/>
      <c r="T157" s="3543"/>
      <c r="U157" s="40"/>
      <c r="V157" s="40"/>
      <c r="W157" s="40"/>
      <c r="X157" s="3543"/>
      <c r="Y157" s="40"/>
      <c r="Z157" s="40"/>
      <c r="AA157" s="40"/>
      <c r="AB157" s="3543"/>
      <c r="AC157" s="40"/>
      <c r="AD157" s="40"/>
      <c r="AE157" s="40"/>
      <c r="AF157" s="2006">
        <v>0</v>
      </c>
      <c r="AG157" s="2006">
        <v>0</v>
      </c>
      <c r="AH157" s="2006">
        <v>0</v>
      </c>
      <c r="AI157" s="2006">
        <v>0</v>
      </c>
      <c r="AJ157" s="2006">
        <v>0</v>
      </c>
      <c r="AK157" s="2006">
        <v>0</v>
      </c>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421"/>
    </row>
    <row r="158" spans="2:51" ht="5.0999999999999996" customHeight="1">
      <c r="B158" s="4909"/>
      <c r="D158" s="3544"/>
      <c r="E158" s="90"/>
      <c r="F158" s="91"/>
      <c r="G158" s="90"/>
      <c r="H158" s="3544"/>
      <c r="I158" s="90"/>
      <c r="J158" s="91"/>
      <c r="K158" s="90"/>
      <c r="L158" s="3544"/>
      <c r="M158" s="90"/>
      <c r="N158" s="91"/>
      <c r="O158" s="90"/>
      <c r="P158" s="3544"/>
      <c r="Q158" s="90"/>
      <c r="R158" s="91"/>
      <c r="S158" s="90"/>
      <c r="T158" s="3544"/>
      <c r="U158" s="90"/>
      <c r="V158" s="91"/>
      <c r="W158" s="90"/>
      <c r="X158" s="3544"/>
      <c r="Y158" s="90"/>
      <c r="Z158" s="91"/>
      <c r="AA158" s="90"/>
      <c r="AB158" s="3544"/>
      <c r="AC158" s="90"/>
      <c r="AD158" s="91"/>
      <c r="AE158" s="90"/>
      <c r="AF158" s="2006">
        <v>0</v>
      </c>
      <c r="AG158" s="2006">
        <v>0</v>
      </c>
      <c r="AH158" s="2006">
        <v>0</v>
      </c>
      <c r="AI158" s="2006">
        <v>0</v>
      </c>
      <c r="AJ158" s="2006">
        <v>0</v>
      </c>
      <c r="AK158" s="2006">
        <v>0</v>
      </c>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421"/>
    </row>
    <row r="159" spans="2:51" ht="9.9499999999999993" customHeight="1">
      <c r="B159" s="4909"/>
      <c r="D159" s="3545"/>
      <c r="E159" s="40"/>
      <c r="F159" s="40"/>
      <c r="G159" s="40"/>
      <c r="H159" s="3545"/>
      <c r="I159" s="40"/>
      <c r="J159" s="40"/>
      <c r="K159" s="40"/>
      <c r="L159" s="3545"/>
      <c r="M159" s="40"/>
      <c r="N159" s="40"/>
      <c r="O159" s="40"/>
      <c r="P159" s="3545"/>
      <c r="Q159" s="40"/>
      <c r="R159" s="40"/>
      <c r="S159" s="40"/>
      <c r="T159" s="3545"/>
      <c r="U159" s="40"/>
      <c r="V159" s="40"/>
      <c r="W159" s="40"/>
      <c r="X159" s="3545"/>
      <c r="Y159" s="40"/>
      <c r="Z159" s="40"/>
      <c r="AA159" s="40"/>
      <c r="AB159" s="3545"/>
      <c r="AC159" s="40"/>
      <c r="AD159" s="40"/>
      <c r="AE159" s="40"/>
      <c r="AF159" s="2006">
        <v>0</v>
      </c>
      <c r="AG159" s="2006">
        <v>0</v>
      </c>
      <c r="AH159" s="2006">
        <v>0</v>
      </c>
      <c r="AI159" s="2006">
        <v>0</v>
      </c>
      <c r="AJ159" s="2006">
        <v>0</v>
      </c>
      <c r="AK159" s="2006">
        <v>0</v>
      </c>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421"/>
    </row>
    <row r="160" spans="2:51" ht="9.9499999999999993" customHeight="1">
      <c r="B160" s="4909"/>
      <c r="D160" s="104"/>
      <c r="E160" s="96"/>
      <c r="F160" s="96"/>
      <c r="G160" s="96"/>
      <c r="H160" s="49"/>
      <c r="I160" s="96"/>
      <c r="J160" s="96"/>
      <c r="K160" s="96"/>
      <c r="L160" s="52"/>
      <c r="M160" s="96"/>
      <c r="N160" s="96"/>
      <c r="O160" s="96"/>
      <c r="P160" s="45"/>
      <c r="Q160" s="96"/>
      <c r="R160" s="96"/>
      <c r="S160" s="96"/>
      <c r="T160" s="45"/>
      <c r="U160" s="96"/>
      <c r="V160" s="96"/>
      <c r="W160" s="96"/>
      <c r="X160" s="45"/>
      <c r="Y160" s="96"/>
      <c r="Z160" s="96"/>
      <c r="AA160" s="96"/>
      <c r="AB160" s="45"/>
      <c r="AC160" s="96"/>
      <c r="AD160" s="96"/>
      <c r="AE160" s="96"/>
      <c r="AF160" s="2006">
        <v>0</v>
      </c>
      <c r="AG160" s="2006">
        <v>0</v>
      </c>
      <c r="AH160" s="2006">
        <v>0</v>
      </c>
      <c r="AI160" s="2006">
        <v>0</v>
      </c>
      <c r="AJ160" s="2006">
        <v>0</v>
      </c>
      <c r="AK160" s="2006">
        <v>0</v>
      </c>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421"/>
    </row>
    <row r="161" spans="2:51" ht="9.9499999999999993" customHeight="1">
      <c r="B161" s="4909"/>
      <c r="D161" s="3543"/>
      <c r="E161" s="40"/>
      <c r="F161" s="40"/>
      <c r="G161" s="40"/>
      <c r="H161" s="3543"/>
      <c r="I161" s="40"/>
      <c r="J161" s="40"/>
      <c r="K161" s="40"/>
      <c r="L161" s="3543"/>
      <c r="M161" s="40"/>
      <c r="N161" s="40"/>
      <c r="O161" s="40"/>
      <c r="P161" s="3543"/>
      <c r="Q161" s="40"/>
      <c r="R161" s="40"/>
      <c r="S161" s="40"/>
      <c r="T161" s="3543"/>
      <c r="U161" s="40"/>
      <c r="V161" s="40"/>
      <c r="W161" s="40"/>
      <c r="X161" s="3543"/>
      <c r="Y161" s="40"/>
      <c r="Z161" s="40"/>
      <c r="AA161" s="40"/>
      <c r="AB161" s="3543"/>
      <c r="AC161" s="40"/>
      <c r="AD161" s="40"/>
      <c r="AE161" s="40"/>
      <c r="AF161" s="2006">
        <v>0</v>
      </c>
      <c r="AG161" s="2006">
        <v>0</v>
      </c>
      <c r="AH161" s="2006">
        <v>0</v>
      </c>
      <c r="AI161" s="2006">
        <v>0</v>
      </c>
      <c r="AJ161" s="2006">
        <v>0</v>
      </c>
      <c r="AK161" s="2006">
        <v>0</v>
      </c>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421"/>
    </row>
    <row r="162" spans="2:51" ht="5.0999999999999996" customHeight="1">
      <c r="B162" s="4909"/>
      <c r="D162" s="3544"/>
      <c r="E162" s="90"/>
      <c r="F162" s="91"/>
      <c r="G162" s="90"/>
      <c r="H162" s="3544"/>
      <c r="I162" s="90"/>
      <c r="J162" s="91"/>
      <c r="K162" s="90"/>
      <c r="L162" s="3544"/>
      <c r="M162" s="90"/>
      <c r="N162" s="91"/>
      <c r="O162" s="90"/>
      <c r="P162" s="3544"/>
      <c r="Q162" s="90"/>
      <c r="R162" s="91"/>
      <c r="S162" s="90"/>
      <c r="T162" s="3544"/>
      <c r="U162" s="90"/>
      <c r="V162" s="91"/>
      <c r="W162" s="90"/>
      <c r="X162" s="3544"/>
      <c r="Y162" s="90"/>
      <c r="Z162" s="91"/>
      <c r="AA162" s="90"/>
      <c r="AB162" s="3544"/>
      <c r="AC162" s="90"/>
      <c r="AD162" s="91"/>
      <c r="AE162" s="90"/>
      <c r="AF162" s="2006">
        <v>0</v>
      </c>
      <c r="AG162" s="2006">
        <v>0</v>
      </c>
      <c r="AH162" s="2006">
        <v>0</v>
      </c>
      <c r="AI162" s="2006">
        <v>0</v>
      </c>
      <c r="AJ162" s="2006">
        <v>0</v>
      </c>
      <c r="AK162" s="2006">
        <v>0</v>
      </c>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421"/>
    </row>
    <row r="163" spans="2:51" ht="9.9499999999999993" customHeight="1">
      <c r="B163" s="4909"/>
      <c r="D163" s="3545"/>
      <c r="E163" s="40"/>
      <c r="F163" s="40"/>
      <c r="G163" s="40"/>
      <c r="H163" s="3545"/>
      <c r="I163" s="40"/>
      <c r="J163" s="40"/>
      <c r="K163" s="40"/>
      <c r="L163" s="3545"/>
      <c r="M163" s="40"/>
      <c r="N163" s="40"/>
      <c r="O163" s="40"/>
      <c r="P163" s="3545"/>
      <c r="Q163" s="40"/>
      <c r="R163" s="40"/>
      <c r="S163" s="40"/>
      <c r="T163" s="3545"/>
      <c r="U163" s="40"/>
      <c r="V163" s="40"/>
      <c r="W163" s="40"/>
      <c r="X163" s="3545"/>
      <c r="Y163" s="40"/>
      <c r="Z163" s="40"/>
      <c r="AA163" s="40"/>
      <c r="AB163" s="3545"/>
      <c r="AC163" s="40"/>
      <c r="AD163" s="40"/>
      <c r="AE163" s="40"/>
      <c r="AF163" s="2006">
        <v>0</v>
      </c>
      <c r="AG163" s="2006">
        <v>0</v>
      </c>
      <c r="AH163" s="2006">
        <v>0</v>
      </c>
      <c r="AI163" s="2006">
        <v>0</v>
      </c>
      <c r="AJ163" s="2006">
        <v>0</v>
      </c>
      <c r="AK163" s="2006">
        <v>0</v>
      </c>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421"/>
    </row>
    <row r="164" spans="2:51" ht="9.9499999999999993" customHeight="1">
      <c r="B164" s="4909"/>
      <c r="D164" s="104"/>
      <c r="E164" s="96"/>
      <c r="F164" s="96"/>
      <c r="G164" s="96"/>
      <c r="H164" s="49"/>
      <c r="I164" s="96"/>
      <c r="J164" s="96"/>
      <c r="K164" s="96"/>
      <c r="L164" s="52"/>
      <c r="M164" s="96"/>
      <c r="N164" s="96"/>
      <c r="O164" s="96"/>
      <c r="P164" s="45"/>
      <c r="Q164" s="96"/>
      <c r="R164" s="96"/>
      <c r="S164" s="96"/>
      <c r="T164" s="45"/>
      <c r="U164" s="96"/>
      <c r="V164" s="96"/>
      <c r="W164" s="96"/>
      <c r="X164" s="45"/>
      <c r="Y164" s="96"/>
      <c r="Z164" s="96"/>
      <c r="AA164" s="96"/>
      <c r="AB164" s="45"/>
      <c r="AC164" s="96"/>
      <c r="AD164" s="96"/>
      <c r="AE164" s="96"/>
      <c r="AF164" s="2006">
        <v>0</v>
      </c>
      <c r="AG164" s="2006">
        <v>0</v>
      </c>
      <c r="AH164" s="2006">
        <v>0</v>
      </c>
      <c r="AI164" s="2006">
        <v>0</v>
      </c>
      <c r="AJ164" s="2006">
        <v>0</v>
      </c>
      <c r="AK164" s="2006">
        <v>0</v>
      </c>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421"/>
    </row>
    <row r="165" spans="2:51" ht="9.9499999999999993" customHeight="1">
      <c r="B165" s="4909"/>
      <c r="D165" s="3543"/>
      <c r="E165" s="40"/>
      <c r="F165" s="40"/>
      <c r="G165" s="40"/>
      <c r="H165" s="3543"/>
      <c r="I165" s="40"/>
      <c r="J165" s="40"/>
      <c r="K165" s="40"/>
      <c r="L165" s="3543"/>
      <c r="M165" s="40"/>
      <c r="N165" s="40"/>
      <c r="O165" s="40"/>
      <c r="P165" s="3543"/>
      <c r="Q165" s="40"/>
      <c r="R165" s="40"/>
      <c r="S165" s="40"/>
      <c r="T165" s="3543"/>
      <c r="U165" s="40"/>
      <c r="V165" s="40"/>
      <c r="W165" s="40"/>
      <c r="X165" s="3543"/>
      <c r="Y165" s="40"/>
      <c r="Z165" s="40"/>
      <c r="AA165" s="40"/>
      <c r="AB165" s="3543"/>
      <c r="AC165" s="40"/>
      <c r="AD165" s="40"/>
      <c r="AE165" s="40"/>
      <c r="AF165" s="2006">
        <v>0</v>
      </c>
      <c r="AG165" s="2006">
        <v>0</v>
      </c>
      <c r="AH165" s="2006">
        <v>0</v>
      </c>
      <c r="AI165" s="2006">
        <v>0</v>
      </c>
      <c r="AJ165" s="2006">
        <v>0</v>
      </c>
      <c r="AK165" s="2006">
        <v>0</v>
      </c>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421"/>
    </row>
    <row r="166" spans="2:51" ht="5.0999999999999996" customHeight="1">
      <c r="B166" s="4909"/>
      <c r="D166" s="3544"/>
      <c r="E166" s="90"/>
      <c r="F166" s="91"/>
      <c r="G166" s="90"/>
      <c r="H166" s="3544"/>
      <c r="I166" s="90"/>
      <c r="J166" s="91"/>
      <c r="K166" s="90"/>
      <c r="L166" s="3544"/>
      <c r="M166" s="90"/>
      <c r="N166" s="91"/>
      <c r="O166" s="90"/>
      <c r="P166" s="3544"/>
      <c r="Q166" s="90"/>
      <c r="R166" s="91"/>
      <c r="S166" s="90"/>
      <c r="T166" s="3544"/>
      <c r="U166" s="90"/>
      <c r="V166" s="91"/>
      <c r="W166" s="90"/>
      <c r="X166" s="3544"/>
      <c r="Y166" s="90"/>
      <c r="Z166" s="91"/>
      <c r="AA166" s="90"/>
      <c r="AB166" s="3544"/>
      <c r="AC166" s="90"/>
      <c r="AD166" s="91"/>
      <c r="AE166" s="90"/>
      <c r="AF166" s="2006">
        <v>0</v>
      </c>
      <c r="AG166" s="2006">
        <v>0</v>
      </c>
      <c r="AH166" s="2006">
        <v>0</v>
      </c>
      <c r="AI166" s="2006">
        <v>0</v>
      </c>
      <c r="AJ166" s="2006">
        <v>0</v>
      </c>
      <c r="AK166" s="2006">
        <v>0</v>
      </c>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421"/>
    </row>
    <row r="167" spans="2:51" ht="9.9499999999999993" customHeight="1">
      <c r="B167" s="4909"/>
      <c r="D167" s="3545"/>
      <c r="E167" s="40"/>
      <c r="F167" s="40"/>
      <c r="G167" s="40"/>
      <c r="H167" s="3545"/>
      <c r="I167" s="40"/>
      <c r="J167" s="40"/>
      <c r="K167" s="40"/>
      <c r="L167" s="3545"/>
      <c r="M167" s="40"/>
      <c r="N167" s="40"/>
      <c r="O167" s="40"/>
      <c r="P167" s="3545"/>
      <c r="Q167" s="40"/>
      <c r="R167" s="40"/>
      <c r="S167" s="40"/>
      <c r="T167" s="3545"/>
      <c r="U167" s="40"/>
      <c r="V167" s="40"/>
      <c r="W167" s="40"/>
      <c r="X167" s="3545"/>
      <c r="Y167" s="40"/>
      <c r="Z167" s="40"/>
      <c r="AA167" s="40"/>
      <c r="AB167" s="3545"/>
      <c r="AC167" s="40"/>
      <c r="AD167" s="40"/>
      <c r="AE167" s="40"/>
      <c r="AF167" s="2006">
        <v>0</v>
      </c>
      <c r="AG167" s="2006">
        <v>0</v>
      </c>
      <c r="AH167" s="2006">
        <v>0</v>
      </c>
      <c r="AI167" s="2006">
        <v>0</v>
      </c>
      <c r="AJ167" s="2006">
        <v>0</v>
      </c>
      <c r="AK167" s="2006">
        <v>0</v>
      </c>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421"/>
    </row>
    <row r="168" spans="2:51" ht="9.9499999999999993" customHeight="1">
      <c r="B168" s="4909"/>
      <c r="D168" s="104"/>
      <c r="E168" s="96"/>
      <c r="F168" s="96"/>
      <c r="G168" s="96"/>
      <c r="H168" s="49"/>
      <c r="I168" s="96"/>
      <c r="J168" s="96"/>
      <c r="K168" s="96"/>
      <c r="L168" s="52"/>
      <c r="M168" s="96"/>
      <c r="N168" s="96"/>
      <c r="O168" s="96"/>
      <c r="P168" s="45"/>
      <c r="Q168" s="96"/>
      <c r="R168" s="96"/>
      <c r="S168" s="96"/>
      <c r="T168" s="45"/>
      <c r="U168" s="96"/>
      <c r="V168" s="96"/>
      <c r="W168" s="96"/>
      <c r="X168" s="45"/>
      <c r="Y168" s="96"/>
      <c r="Z168" s="96"/>
      <c r="AA168" s="96"/>
      <c r="AB168" s="45"/>
      <c r="AC168" s="96"/>
      <c r="AD168" s="96"/>
      <c r="AE168" s="96"/>
      <c r="AF168" s="2006">
        <v>0</v>
      </c>
      <c r="AG168" s="2006">
        <v>0</v>
      </c>
      <c r="AH168" s="2006">
        <v>0</v>
      </c>
      <c r="AI168" s="2006">
        <v>0</v>
      </c>
      <c r="AJ168" s="2006">
        <v>0</v>
      </c>
      <c r="AK168" s="2006">
        <v>0</v>
      </c>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421"/>
    </row>
    <row r="169" spans="2:51" ht="9.9499999999999993" customHeight="1">
      <c r="B169" s="4909"/>
      <c r="D169" s="3543"/>
      <c r="E169" s="40"/>
      <c r="F169" s="40"/>
      <c r="G169" s="40"/>
      <c r="H169" s="3543"/>
      <c r="I169" s="40"/>
      <c r="J169" s="40"/>
      <c r="K169" s="40"/>
      <c r="L169" s="3543"/>
      <c r="M169" s="40"/>
      <c r="N169" s="40"/>
      <c r="O169" s="40"/>
      <c r="P169" s="3543"/>
      <c r="Q169" s="40"/>
      <c r="R169" s="40"/>
      <c r="S169" s="40"/>
      <c r="T169" s="3543"/>
      <c r="U169" s="40"/>
      <c r="V169" s="40"/>
      <c r="W169" s="40"/>
      <c r="X169" s="3543"/>
      <c r="Y169" s="40"/>
      <c r="Z169" s="40"/>
      <c r="AA169" s="40"/>
      <c r="AB169" s="3543"/>
      <c r="AC169" s="40"/>
      <c r="AD169" s="40"/>
      <c r="AE169" s="40"/>
      <c r="AF169" s="2006">
        <v>0</v>
      </c>
      <c r="AG169" s="2006">
        <v>0</v>
      </c>
      <c r="AH169" s="2006">
        <v>0</v>
      </c>
      <c r="AI169" s="2006">
        <v>0</v>
      </c>
      <c r="AJ169" s="2006">
        <v>0</v>
      </c>
      <c r="AK169" s="2006">
        <v>0</v>
      </c>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421"/>
    </row>
    <row r="170" spans="2:51" ht="5.0999999999999996" customHeight="1">
      <c r="B170" s="4909"/>
      <c r="D170" s="3544"/>
      <c r="E170" s="90"/>
      <c r="F170" s="91"/>
      <c r="G170" s="90"/>
      <c r="H170" s="3544"/>
      <c r="I170" s="90"/>
      <c r="J170" s="91"/>
      <c r="K170" s="90"/>
      <c r="L170" s="3544"/>
      <c r="M170" s="90"/>
      <c r="N170" s="91"/>
      <c r="O170" s="90"/>
      <c r="P170" s="3544"/>
      <c r="Q170" s="90"/>
      <c r="R170" s="91"/>
      <c r="S170" s="90"/>
      <c r="T170" s="3544"/>
      <c r="U170" s="90"/>
      <c r="V170" s="91"/>
      <c r="W170" s="90"/>
      <c r="X170" s="3544"/>
      <c r="Y170" s="90"/>
      <c r="Z170" s="91"/>
      <c r="AA170" s="90"/>
      <c r="AB170" s="3544"/>
      <c r="AC170" s="90"/>
      <c r="AD170" s="91"/>
      <c r="AE170" s="90"/>
      <c r="AF170" s="2006">
        <v>0</v>
      </c>
      <c r="AG170" s="2006">
        <v>0</v>
      </c>
      <c r="AH170" s="2006">
        <v>0</v>
      </c>
      <c r="AI170" s="2006">
        <v>0</v>
      </c>
      <c r="AJ170" s="2006">
        <v>0</v>
      </c>
      <c r="AK170" s="2006">
        <v>0</v>
      </c>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421"/>
    </row>
    <row r="171" spans="2:51" ht="9.9499999999999993" customHeight="1">
      <c r="B171" s="4909"/>
      <c r="D171" s="3545"/>
      <c r="E171" s="40"/>
      <c r="F171" s="40"/>
      <c r="G171" s="40"/>
      <c r="H171" s="3545"/>
      <c r="I171" s="40"/>
      <c r="J171" s="40"/>
      <c r="K171" s="40"/>
      <c r="L171" s="3545"/>
      <c r="M171" s="40"/>
      <c r="N171" s="40"/>
      <c r="O171" s="40"/>
      <c r="P171" s="3545"/>
      <c r="Q171" s="40"/>
      <c r="R171" s="40"/>
      <c r="S171" s="40"/>
      <c r="T171" s="3545"/>
      <c r="U171" s="40"/>
      <c r="V171" s="40"/>
      <c r="W171" s="40"/>
      <c r="X171" s="3545"/>
      <c r="Y171" s="40"/>
      <c r="Z171" s="40"/>
      <c r="AA171" s="40"/>
      <c r="AB171" s="3545"/>
      <c r="AC171" s="40"/>
      <c r="AD171" s="40"/>
      <c r="AE171" s="40"/>
      <c r="AF171" s="2006">
        <v>0</v>
      </c>
      <c r="AG171" s="2006">
        <v>0</v>
      </c>
      <c r="AH171" s="2006">
        <v>0</v>
      </c>
      <c r="AI171" s="2006">
        <v>0</v>
      </c>
      <c r="AJ171" s="2006">
        <v>0</v>
      </c>
      <c r="AK171" s="2006">
        <v>0</v>
      </c>
      <c r="AL171" s="2006">
        <v>0</v>
      </c>
      <c r="AM171" s="2006">
        <v>0</v>
      </c>
      <c r="AN171" s="2006">
        <v>0</v>
      </c>
      <c r="AO171" s="2006">
        <v>0</v>
      </c>
      <c r="AP171" s="2006">
        <v>0</v>
      </c>
      <c r="AQ171" s="2006">
        <v>0</v>
      </c>
      <c r="AR171" s="2006">
        <v>0</v>
      </c>
      <c r="AS171" s="2006">
        <v>0</v>
      </c>
      <c r="AT171" s="2006">
        <v>0</v>
      </c>
      <c r="AU171" s="2006">
        <v>0</v>
      </c>
      <c r="AV171" s="2006">
        <v>0</v>
      </c>
      <c r="AW171" s="2006">
        <v>0</v>
      </c>
      <c r="AX171" s="2006">
        <v>0</v>
      </c>
      <c r="AY171" s="421"/>
    </row>
    <row r="172" spans="2:51" ht="9.9499999999999993" customHeight="1">
      <c r="B172" s="4909"/>
      <c r="D172" s="104"/>
      <c r="E172" s="96"/>
      <c r="F172" s="96"/>
      <c r="G172" s="96"/>
      <c r="H172" s="49"/>
      <c r="I172" s="96"/>
      <c r="J172" s="96"/>
      <c r="K172" s="96"/>
      <c r="L172" s="52"/>
      <c r="M172" s="96"/>
      <c r="N172" s="96"/>
      <c r="O172" s="96"/>
      <c r="P172" s="45"/>
      <c r="Q172" s="96"/>
      <c r="R172" s="96"/>
      <c r="S172" s="96"/>
      <c r="T172" s="45"/>
      <c r="U172" s="96"/>
      <c r="V172" s="96"/>
      <c r="W172" s="96"/>
      <c r="X172" s="45"/>
      <c r="Y172" s="96"/>
      <c r="Z172" s="96"/>
      <c r="AA172" s="96"/>
      <c r="AB172" s="45"/>
      <c r="AC172" s="96"/>
      <c r="AD172" s="96"/>
      <c r="AE172" s="96"/>
      <c r="AF172" s="2006">
        <v>0</v>
      </c>
      <c r="AG172" s="2006">
        <v>0</v>
      </c>
      <c r="AH172" s="2006">
        <v>0</v>
      </c>
      <c r="AI172" s="2006">
        <v>0</v>
      </c>
      <c r="AJ172" s="2006">
        <v>0</v>
      </c>
      <c r="AK172" s="2006">
        <v>0</v>
      </c>
      <c r="AL172" s="2006">
        <v>0</v>
      </c>
      <c r="AM172" s="2006">
        <v>0</v>
      </c>
      <c r="AN172" s="2006">
        <v>0</v>
      </c>
      <c r="AO172" s="2006">
        <v>0</v>
      </c>
      <c r="AP172" s="2006">
        <v>0</v>
      </c>
      <c r="AQ172" s="2006">
        <v>0</v>
      </c>
      <c r="AR172" s="2006">
        <v>0</v>
      </c>
      <c r="AS172" s="2006">
        <v>0</v>
      </c>
      <c r="AT172" s="2006">
        <v>0</v>
      </c>
      <c r="AU172" s="2006">
        <v>0</v>
      </c>
      <c r="AV172" s="2006">
        <v>0</v>
      </c>
      <c r="AW172" s="2006">
        <v>0</v>
      </c>
      <c r="AX172" s="2006">
        <v>0</v>
      </c>
      <c r="AY172" s="421"/>
    </row>
    <row r="173" spans="2:51" ht="9.9499999999999993" customHeight="1">
      <c r="B173" s="4909"/>
      <c r="D173" s="3543"/>
      <c r="E173" s="40"/>
      <c r="F173" s="40"/>
      <c r="G173" s="40"/>
      <c r="H173" s="3543"/>
      <c r="I173" s="40"/>
      <c r="J173" s="40"/>
      <c r="K173" s="40"/>
      <c r="L173" s="3543"/>
      <c r="M173" s="40"/>
      <c r="N173" s="40"/>
      <c r="O173" s="40"/>
      <c r="P173" s="3543"/>
      <c r="Q173" s="40"/>
      <c r="R173" s="40"/>
      <c r="S173" s="40"/>
      <c r="T173" s="3543"/>
      <c r="U173" s="40"/>
      <c r="V173" s="40"/>
      <c r="W173" s="40"/>
      <c r="X173" s="3543"/>
      <c r="Y173" s="40"/>
      <c r="Z173" s="40"/>
      <c r="AA173" s="40"/>
      <c r="AB173" s="3543"/>
      <c r="AC173" s="40"/>
      <c r="AD173" s="40"/>
      <c r="AE173" s="40"/>
      <c r="AF173" s="2006">
        <v>0</v>
      </c>
      <c r="AG173" s="2006">
        <v>0</v>
      </c>
      <c r="AH173" s="2006">
        <v>0</v>
      </c>
      <c r="AI173" s="2006">
        <v>0</v>
      </c>
      <c r="AJ173" s="2006">
        <v>0</v>
      </c>
      <c r="AK173" s="2006">
        <v>0</v>
      </c>
      <c r="AL173" s="2006">
        <v>0</v>
      </c>
      <c r="AM173" s="2006">
        <v>0</v>
      </c>
      <c r="AN173" s="2006">
        <v>0</v>
      </c>
      <c r="AO173" s="2006">
        <v>0</v>
      </c>
      <c r="AP173" s="2006">
        <v>0</v>
      </c>
      <c r="AQ173" s="2006">
        <v>0</v>
      </c>
      <c r="AR173" s="2006">
        <v>0</v>
      </c>
      <c r="AS173" s="2006">
        <v>0</v>
      </c>
      <c r="AT173" s="2006">
        <v>0</v>
      </c>
      <c r="AU173" s="2006">
        <v>0</v>
      </c>
      <c r="AV173" s="2006">
        <v>0</v>
      </c>
      <c r="AW173" s="2006">
        <v>0</v>
      </c>
      <c r="AX173" s="2006">
        <v>0</v>
      </c>
      <c r="AY173" s="421"/>
    </row>
    <row r="174" spans="2:51" ht="5.0999999999999996" customHeight="1">
      <c r="B174" s="4909"/>
      <c r="D174" s="3544"/>
      <c r="E174" s="90"/>
      <c r="F174" s="91"/>
      <c r="G174" s="90"/>
      <c r="H174" s="3544"/>
      <c r="I174" s="90"/>
      <c r="J174" s="91"/>
      <c r="K174" s="90"/>
      <c r="L174" s="3544"/>
      <c r="M174" s="90"/>
      <c r="N174" s="91"/>
      <c r="O174" s="90"/>
      <c r="P174" s="3544"/>
      <c r="Q174" s="90"/>
      <c r="R174" s="91"/>
      <c r="S174" s="90"/>
      <c r="T174" s="3544"/>
      <c r="U174" s="90"/>
      <c r="V174" s="91"/>
      <c r="W174" s="90"/>
      <c r="X174" s="3544"/>
      <c r="Y174" s="90"/>
      <c r="Z174" s="91"/>
      <c r="AA174" s="90"/>
      <c r="AB174" s="3544"/>
      <c r="AC174" s="90"/>
      <c r="AD174" s="91"/>
      <c r="AE174" s="90"/>
      <c r="AF174" s="2006">
        <v>0</v>
      </c>
      <c r="AG174" s="2006">
        <v>0</v>
      </c>
      <c r="AH174" s="2006">
        <v>0</v>
      </c>
      <c r="AI174" s="2006">
        <v>0</v>
      </c>
      <c r="AJ174" s="2006">
        <v>0</v>
      </c>
      <c r="AK174" s="2006">
        <v>0</v>
      </c>
      <c r="AL174" s="2006">
        <v>0</v>
      </c>
      <c r="AM174" s="2006">
        <v>0</v>
      </c>
      <c r="AN174" s="2006">
        <v>0</v>
      </c>
      <c r="AO174" s="2006">
        <v>0</v>
      </c>
      <c r="AP174" s="2006">
        <v>0</v>
      </c>
      <c r="AQ174" s="2006">
        <v>0</v>
      </c>
      <c r="AR174" s="2006">
        <v>0</v>
      </c>
      <c r="AS174" s="2006">
        <v>0</v>
      </c>
      <c r="AT174" s="2006">
        <v>0</v>
      </c>
      <c r="AU174" s="2006">
        <v>0</v>
      </c>
      <c r="AV174" s="2006">
        <v>0</v>
      </c>
      <c r="AW174" s="2006">
        <v>0</v>
      </c>
      <c r="AX174" s="2006">
        <v>0</v>
      </c>
      <c r="AY174" s="421"/>
    </row>
    <row r="175" spans="2:51" ht="9.9499999999999993" customHeight="1">
      <c r="B175" s="4910"/>
      <c r="D175" s="3545"/>
      <c r="E175" s="40"/>
      <c r="F175" s="40"/>
      <c r="G175" s="40"/>
      <c r="H175" s="3545"/>
      <c r="I175" s="40"/>
      <c r="J175" s="40"/>
      <c r="K175" s="40"/>
      <c r="L175" s="3545"/>
      <c r="M175" s="40"/>
      <c r="N175" s="40"/>
      <c r="O175" s="40"/>
      <c r="P175" s="3545"/>
      <c r="Q175" s="40"/>
      <c r="R175" s="40"/>
      <c r="S175" s="40"/>
      <c r="T175" s="3545"/>
      <c r="U175" s="40"/>
      <c r="V175" s="40"/>
      <c r="W175" s="40"/>
      <c r="X175" s="3545"/>
      <c r="Y175" s="40"/>
      <c r="Z175" s="40"/>
      <c r="AA175" s="40"/>
      <c r="AB175" s="3545"/>
      <c r="AC175" s="40"/>
      <c r="AD175" s="40"/>
      <c r="AE175" s="40"/>
      <c r="AF175" s="2006">
        <v>0</v>
      </c>
      <c r="AG175" s="2006">
        <v>0</v>
      </c>
      <c r="AH175" s="2006">
        <v>0</v>
      </c>
      <c r="AI175" s="2006">
        <v>0</v>
      </c>
      <c r="AJ175" s="2006">
        <v>0</v>
      </c>
      <c r="AK175" s="2006">
        <v>0</v>
      </c>
      <c r="AL175" s="2006">
        <v>0</v>
      </c>
      <c r="AM175" s="2006">
        <v>0</v>
      </c>
      <c r="AN175" s="2006">
        <v>0</v>
      </c>
      <c r="AO175" s="2006">
        <v>0</v>
      </c>
      <c r="AP175" s="2006">
        <v>0</v>
      </c>
      <c r="AQ175" s="2006">
        <v>0</v>
      </c>
      <c r="AR175" s="2006">
        <v>0</v>
      </c>
      <c r="AS175" s="2006">
        <v>0</v>
      </c>
      <c r="AT175" s="2006">
        <v>0</v>
      </c>
      <c r="AU175" s="2006">
        <v>0</v>
      </c>
      <c r="AV175" s="2006">
        <v>0</v>
      </c>
      <c r="AW175" s="2006">
        <v>0</v>
      </c>
      <c r="AX175" s="2006">
        <v>0</v>
      </c>
      <c r="AY175" s="421"/>
    </row>
    <row r="176" spans="2:51" ht="9.9499999999999993" customHeight="1">
      <c r="B176" s="34"/>
      <c r="D176" s="49"/>
      <c r="E176" s="96"/>
      <c r="F176" s="96"/>
      <c r="G176" s="96"/>
      <c r="H176" s="104"/>
      <c r="I176" s="96"/>
      <c r="J176" s="96"/>
      <c r="K176" s="96"/>
      <c r="L176" s="52"/>
      <c r="M176" s="35"/>
      <c r="N176" s="40"/>
      <c r="O176" s="40"/>
      <c r="P176" s="45"/>
      <c r="Q176" s="96"/>
      <c r="R176" s="96"/>
      <c r="S176" s="96"/>
      <c r="T176" s="45"/>
      <c r="U176" s="96"/>
      <c r="V176" s="96"/>
      <c r="X176" s="45"/>
      <c r="Y176" s="96"/>
      <c r="Z176" s="96"/>
      <c r="AA176" s="96"/>
      <c r="AB176" s="45"/>
      <c r="AC176" s="96"/>
      <c r="AD176" s="96"/>
      <c r="AE176" s="96"/>
      <c r="AF176" s="2006">
        <v>0</v>
      </c>
      <c r="AG176" s="2006">
        <v>0</v>
      </c>
      <c r="AH176" s="2006">
        <v>0</v>
      </c>
      <c r="AI176" s="2006">
        <v>0</v>
      </c>
      <c r="AJ176" s="2006">
        <v>0</v>
      </c>
      <c r="AK176" s="2006">
        <v>0</v>
      </c>
      <c r="AL176" s="2006">
        <v>0</v>
      </c>
      <c r="AM176" s="2006">
        <v>0</v>
      </c>
      <c r="AN176" s="2006">
        <v>0</v>
      </c>
      <c r="AO176" s="2006">
        <v>0</v>
      </c>
      <c r="AP176" s="2006">
        <v>0</v>
      </c>
      <c r="AQ176" s="2006">
        <v>0</v>
      </c>
      <c r="AR176" s="2006">
        <v>0</v>
      </c>
      <c r="AS176" s="2006">
        <v>0</v>
      </c>
      <c r="AT176" s="2006">
        <v>0</v>
      </c>
      <c r="AU176" s="2006">
        <v>0</v>
      </c>
      <c r="AV176" s="2006">
        <v>0</v>
      </c>
      <c r="AW176" s="2006">
        <v>0</v>
      </c>
      <c r="AX176" s="2006">
        <v>0</v>
      </c>
      <c r="AY176" s="421"/>
    </row>
    <row r="177" spans="2:51" ht="9.9499999999999993" customHeight="1">
      <c r="B177" s="4966">
        <f>B153</f>
        <v>20</v>
      </c>
      <c r="D177" s="4969">
        <f>D153</f>
        <v>42870</v>
      </c>
      <c r="E177" s="40"/>
      <c r="F177" s="40"/>
      <c r="G177" s="40"/>
      <c r="H177" s="4969">
        <f>H153</f>
        <v>42871</v>
      </c>
      <c r="I177" s="40"/>
      <c r="J177" s="40"/>
      <c r="K177" s="40"/>
      <c r="L177" s="4969">
        <f>L153</f>
        <v>42872</v>
      </c>
      <c r="M177" s="40"/>
      <c r="N177" s="40"/>
      <c r="O177" s="40"/>
      <c r="P177" s="4969">
        <f>P153</f>
        <v>42873</v>
      </c>
      <c r="Q177" s="40"/>
      <c r="R177" s="40"/>
      <c r="S177" s="40"/>
      <c r="T177" s="4969">
        <f>T153</f>
        <v>42874</v>
      </c>
      <c r="U177" s="40"/>
      <c r="V177" s="40"/>
      <c r="W177" s="40"/>
      <c r="X177" s="4969">
        <f>X153</f>
        <v>42875</v>
      </c>
      <c r="Y177" s="40"/>
      <c r="Z177" s="40"/>
      <c r="AA177" s="40"/>
      <c r="AB177" s="4969">
        <f>AB153</f>
        <v>42876</v>
      </c>
      <c r="AC177" s="40"/>
      <c r="AD177" s="40"/>
      <c r="AE177" s="40"/>
      <c r="AF177" s="2006">
        <v>0</v>
      </c>
      <c r="AG177" s="2006">
        <v>0</v>
      </c>
      <c r="AH177" s="2006">
        <v>0</v>
      </c>
      <c r="AI177" s="2006">
        <v>0</v>
      </c>
      <c r="AJ177" s="2006">
        <v>0</v>
      </c>
      <c r="AK177" s="2006">
        <v>0</v>
      </c>
      <c r="AL177" s="2006">
        <v>0</v>
      </c>
      <c r="AM177" s="2006">
        <v>0</v>
      </c>
      <c r="AN177" s="2006">
        <v>0</v>
      </c>
      <c r="AO177" s="2006">
        <v>0</v>
      </c>
      <c r="AP177" s="2006">
        <v>0</v>
      </c>
      <c r="AQ177" s="2006">
        <v>0</v>
      </c>
      <c r="AR177" s="2006">
        <v>0</v>
      </c>
      <c r="AS177" s="2006">
        <v>0</v>
      </c>
      <c r="AT177" s="2006">
        <v>0</v>
      </c>
      <c r="AU177" s="2006">
        <v>0</v>
      </c>
      <c r="AV177" s="2006">
        <v>0</v>
      </c>
      <c r="AW177" s="2006">
        <v>0</v>
      </c>
      <c r="AX177" s="2006">
        <v>0</v>
      </c>
      <c r="AY177" s="421"/>
    </row>
    <row r="178" spans="2:51" ht="5.0999999999999996" customHeight="1">
      <c r="B178" s="4967"/>
      <c r="D178" s="4967"/>
      <c r="E178" s="90"/>
      <c r="F178" s="91"/>
      <c r="G178" s="90"/>
      <c r="H178" s="4967"/>
      <c r="I178" s="90"/>
      <c r="J178" s="91"/>
      <c r="K178" s="90"/>
      <c r="L178" s="4967"/>
      <c r="M178" s="90"/>
      <c r="N178" s="91"/>
      <c r="O178" s="90"/>
      <c r="P178" s="4967"/>
      <c r="Q178" s="90"/>
      <c r="R178" s="91"/>
      <c r="S178" s="90"/>
      <c r="T178" s="4967"/>
      <c r="U178" s="90"/>
      <c r="V178" s="91"/>
      <c r="W178" s="90"/>
      <c r="X178" s="4967"/>
      <c r="Y178" s="90"/>
      <c r="Z178" s="91"/>
      <c r="AA178" s="90"/>
      <c r="AB178" s="4967"/>
      <c r="AC178" s="90"/>
      <c r="AD178" s="91"/>
      <c r="AE178" s="90"/>
      <c r="AF178" s="2006">
        <v>0</v>
      </c>
      <c r="AG178" s="2006">
        <v>0</v>
      </c>
      <c r="AH178" s="2006">
        <v>0</v>
      </c>
      <c r="AI178" s="2006">
        <v>0</v>
      </c>
      <c r="AJ178" s="2006">
        <v>0</v>
      </c>
      <c r="AK178" s="2006">
        <v>0</v>
      </c>
      <c r="AL178" s="2006">
        <v>0</v>
      </c>
      <c r="AM178" s="2006">
        <v>0</v>
      </c>
      <c r="AN178" s="2006">
        <v>0</v>
      </c>
      <c r="AO178" s="2006">
        <v>0</v>
      </c>
      <c r="AP178" s="2006">
        <v>0</v>
      </c>
      <c r="AQ178" s="2006">
        <v>0</v>
      </c>
      <c r="AR178" s="2006">
        <v>0</v>
      </c>
      <c r="AS178" s="2006">
        <v>0</v>
      </c>
      <c r="AT178" s="2006">
        <v>0</v>
      </c>
      <c r="AU178" s="2006">
        <v>0</v>
      </c>
      <c r="AV178" s="2006">
        <v>0</v>
      </c>
      <c r="AW178" s="2006">
        <v>0</v>
      </c>
      <c r="AX178" s="2006">
        <v>0</v>
      </c>
      <c r="AY178" s="421"/>
    </row>
    <row r="179" spans="2:51" ht="9.9499999999999993" customHeight="1">
      <c r="B179" s="4968"/>
      <c r="D179" s="4968"/>
      <c r="E179" s="40"/>
      <c r="F179" s="40"/>
      <c r="G179" s="40"/>
      <c r="H179" s="4968"/>
      <c r="I179" s="40"/>
      <c r="J179" s="40"/>
      <c r="K179" s="40"/>
      <c r="L179" s="4968"/>
      <c r="M179" s="40"/>
      <c r="N179" s="40"/>
      <c r="O179" s="40"/>
      <c r="P179" s="4968"/>
      <c r="Q179" s="40"/>
      <c r="R179" s="40"/>
      <c r="S179" s="40"/>
      <c r="T179" s="4968"/>
      <c r="U179" s="40"/>
      <c r="V179" s="40"/>
      <c r="W179" s="40"/>
      <c r="X179" s="4968"/>
      <c r="Y179" s="40"/>
      <c r="Z179" s="40"/>
      <c r="AA179" s="40"/>
      <c r="AB179" s="4968"/>
      <c r="AC179" s="40"/>
      <c r="AD179" s="40"/>
      <c r="AE179" s="40"/>
      <c r="AF179" s="2006">
        <v>0</v>
      </c>
      <c r="AG179" s="2006">
        <v>0</v>
      </c>
      <c r="AH179" s="2006">
        <v>0</v>
      </c>
      <c r="AI179" s="2006">
        <v>0</v>
      </c>
      <c r="AJ179" s="2006">
        <v>0</v>
      </c>
      <c r="AK179" s="2006">
        <v>0</v>
      </c>
      <c r="AL179" s="2006">
        <v>0</v>
      </c>
      <c r="AM179" s="2006">
        <v>0</v>
      </c>
      <c r="AN179" s="2006">
        <v>0</v>
      </c>
      <c r="AO179" s="2006">
        <v>0</v>
      </c>
      <c r="AP179" s="2006">
        <v>0</v>
      </c>
      <c r="AQ179" s="2006">
        <v>0</v>
      </c>
      <c r="AR179" s="2006">
        <v>0</v>
      </c>
      <c r="AS179" s="2006">
        <v>0</v>
      </c>
      <c r="AT179" s="2006">
        <v>0</v>
      </c>
      <c r="AU179" s="2006">
        <v>0</v>
      </c>
      <c r="AV179" s="2006">
        <v>0</v>
      </c>
      <c r="AW179" s="2006">
        <v>0</v>
      </c>
      <c r="AX179" s="2006">
        <v>0</v>
      </c>
      <c r="AY179" s="421"/>
    </row>
    <row r="180" spans="2:51" ht="9.9499999999999993" customHeight="1">
      <c r="B180" s="34"/>
      <c r="D180" s="49"/>
      <c r="E180" s="96"/>
      <c r="F180" s="96"/>
      <c r="G180" s="96"/>
      <c r="H180" s="104"/>
      <c r="I180" s="96"/>
      <c r="J180" s="96"/>
      <c r="K180" s="96"/>
      <c r="L180" s="52"/>
      <c r="M180" s="35"/>
      <c r="N180" s="40"/>
      <c r="O180" s="40"/>
      <c r="P180" s="45"/>
      <c r="Q180" s="96"/>
      <c r="R180" s="96"/>
      <c r="S180" s="96"/>
      <c r="T180" s="45"/>
      <c r="U180" s="96"/>
      <c r="V180" s="96"/>
      <c r="X180" s="45"/>
      <c r="Y180" s="96"/>
      <c r="Z180" s="96"/>
      <c r="AA180" s="96"/>
      <c r="AB180" s="45"/>
      <c r="AC180" s="96"/>
      <c r="AD180" s="96"/>
      <c r="AE180" s="96"/>
      <c r="AF180" s="2006">
        <v>0</v>
      </c>
      <c r="AG180" s="2006">
        <v>0</v>
      </c>
      <c r="AH180" s="2006">
        <v>0</v>
      </c>
      <c r="AI180" s="2006">
        <v>0</v>
      </c>
      <c r="AJ180" s="2006">
        <v>0</v>
      </c>
      <c r="AK180" s="2006">
        <v>0</v>
      </c>
      <c r="AL180" s="2006">
        <v>0</v>
      </c>
      <c r="AM180" s="2006">
        <v>0</v>
      </c>
      <c r="AN180" s="2006">
        <v>0</v>
      </c>
      <c r="AO180" s="2006">
        <v>0</v>
      </c>
      <c r="AP180" s="2006">
        <v>0</v>
      </c>
      <c r="AQ180" s="2006">
        <v>0</v>
      </c>
      <c r="AR180" s="2006">
        <v>0</v>
      </c>
      <c r="AS180" s="2006">
        <v>0</v>
      </c>
      <c r="AT180" s="2006">
        <v>0</v>
      </c>
      <c r="AU180" s="2006">
        <v>0</v>
      </c>
      <c r="AV180" s="2006">
        <v>0</v>
      </c>
      <c r="AW180" s="2006">
        <v>0</v>
      </c>
      <c r="AX180" s="2006">
        <v>0</v>
      </c>
      <c r="AY180" s="421"/>
    </row>
    <row r="181" spans="2:51" ht="9.9499999999999993" customHeight="1">
      <c r="B181" s="4963" t="s">
        <v>965</v>
      </c>
      <c r="D181" s="3543"/>
      <c r="E181" s="40"/>
      <c r="F181" s="40"/>
      <c r="G181" s="40"/>
      <c r="H181" s="3543"/>
      <c r="I181" s="40"/>
      <c r="J181" s="40"/>
      <c r="K181" s="40"/>
      <c r="L181" s="3543"/>
      <c r="M181" s="40"/>
      <c r="N181" s="40"/>
      <c r="O181" s="40"/>
      <c r="P181" s="3543"/>
      <c r="Q181" s="40"/>
      <c r="R181" s="40"/>
      <c r="S181" s="40"/>
      <c r="T181" s="3543"/>
      <c r="U181" s="40"/>
      <c r="V181" s="40"/>
      <c r="W181" s="40"/>
      <c r="X181" s="3543"/>
      <c r="Y181" s="40"/>
      <c r="Z181" s="40"/>
      <c r="AA181" s="40"/>
      <c r="AB181" s="3543"/>
      <c r="AC181" s="40"/>
      <c r="AD181" s="40"/>
      <c r="AE181" s="40"/>
      <c r="AF181" s="2006">
        <v>0</v>
      </c>
      <c r="AG181" s="2006">
        <v>0</v>
      </c>
      <c r="AH181" s="2006">
        <v>0</v>
      </c>
      <c r="AI181" s="2006">
        <v>0</v>
      </c>
      <c r="AJ181" s="2006">
        <v>0</v>
      </c>
      <c r="AK181" s="2006">
        <v>0</v>
      </c>
      <c r="AL181" s="2006">
        <v>0</v>
      </c>
      <c r="AM181" s="2006">
        <v>0</v>
      </c>
      <c r="AN181" s="2006">
        <v>0</v>
      </c>
      <c r="AO181" s="2006">
        <v>0</v>
      </c>
      <c r="AP181" s="2006">
        <v>0</v>
      </c>
      <c r="AQ181" s="2006">
        <v>0</v>
      </c>
      <c r="AR181" s="2006">
        <v>0</v>
      </c>
      <c r="AS181" s="2006">
        <v>0</v>
      </c>
      <c r="AT181" s="2006">
        <v>0</v>
      </c>
      <c r="AU181" s="2006">
        <v>0</v>
      </c>
      <c r="AV181" s="2006">
        <v>0</v>
      </c>
      <c r="AW181" s="2006">
        <v>0</v>
      </c>
      <c r="AX181" s="2006">
        <v>0</v>
      </c>
      <c r="AY181" s="421"/>
    </row>
    <row r="182" spans="2:51" ht="5.0999999999999996" customHeight="1">
      <c r="B182" s="4964"/>
      <c r="D182" s="3544"/>
      <c r="E182" s="90"/>
      <c r="F182" s="91"/>
      <c r="G182" s="90"/>
      <c r="H182" s="3544"/>
      <c r="I182" s="90"/>
      <c r="J182" s="91"/>
      <c r="K182" s="90"/>
      <c r="L182" s="3544"/>
      <c r="M182" s="90"/>
      <c r="N182" s="91"/>
      <c r="O182" s="90"/>
      <c r="P182" s="3544"/>
      <c r="Q182" s="90"/>
      <c r="R182" s="91"/>
      <c r="S182" s="90"/>
      <c r="T182" s="3544"/>
      <c r="U182" s="90"/>
      <c r="V182" s="91"/>
      <c r="W182" s="90"/>
      <c r="X182" s="3544"/>
      <c r="Y182" s="90"/>
      <c r="Z182" s="91"/>
      <c r="AA182" s="90"/>
      <c r="AB182" s="3544"/>
      <c r="AC182" s="90"/>
      <c r="AD182" s="91"/>
      <c r="AE182" s="90"/>
      <c r="AF182" s="2006">
        <v>0</v>
      </c>
      <c r="AG182" s="2006">
        <v>0</v>
      </c>
      <c r="AH182" s="2006">
        <v>0</v>
      </c>
      <c r="AI182" s="2006">
        <v>0</v>
      </c>
      <c r="AJ182" s="2006">
        <v>0</v>
      </c>
      <c r="AK182" s="2006">
        <v>0</v>
      </c>
      <c r="AL182" s="2006">
        <v>0</v>
      </c>
      <c r="AM182" s="2006">
        <v>0</v>
      </c>
      <c r="AN182" s="2006">
        <v>0</v>
      </c>
      <c r="AO182" s="2006">
        <v>0</v>
      </c>
      <c r="AP182" s="2006">
        <v>0</v>
      </c>
      <c r="AQ182" s="2006">
        <v>0</v>
      </c>
      <c r="AR182" s="2006">
        <v>0</v>
      </c>
      <c r="AS182" s="2006">
        <v>0</v>
      </c>
      <c r="AT182" s="2006">
        <v>0</v>
      </c>
      <c r="AU182" s="2006">
        <v>0</v>
      </c>
      <c r="AV182" s="2006">
        <v>0</v>
      </c>
      <c r="AW182" s="2006">
        <v>0</v>
      </c>
      <c r="AX182" s="2006">
        <v>0</v>
      </c>
      <c r="AY182" s="421"/>
    </row>
    <row r="183" spans="2:51" ht="9.9499999999999993" customHeight="1">
      <c r="B183" s="4964"/>
      <c r="D183" s="3545"/>
      <c r="E183" s="40"/>
      <c r="F183" s="40"/>
      <c r="G183" s="40"/>
      <c r="H183" s="3545"/>
      <c r="I183" s="40"/>
      <c r="J183" s="40"/>
      <c r="K183" s="40"/>
      <c r="L183" s="3545"/>
      <c r="M183" s="40"/>
      <c r="N183" s="40"/>
      <c r="O183" s="40"/>
      <c r="P183" s="3545"/>
      <c r="Q183" s="40"/>
      <c r="R183" s="40"/>
      <c r="S183" s="40"/>
      <c r="T183" s="3545"/>
      <c r="U183" s="40"/>
      <c r="V183" s="40"/>
      <c r="W183" s="40"/>
      <c r="X183" s="3545"/>
      <c r="Y183" s="40"/>
      <c r="Z183" s="40"/>
      <c r="AA183" s="40"/>
      <c r="AB183" s="3545"/>
      <c r="AC183" s="40"/>
      <c r="AD183" s="40"/>
      <c r="AE183" s="40"/>
      <c r="AF183" s="2006">
        <v>0</v>
      </c>
      <c r="AG183" s="2006">
        <v>0</v>
      </c>
      <c r="AH183" s="2006">
        <v>0</v>
      </c>
      <c r="AI183" s="2006">
        <v>0</v>
      </c>
      <c r="AJ183" s="2006">
        <v>0</v>
      </c>
      <c r="AK183" s="2006">
        <v>0</v>
      </c>
      <c r="AL183" s="2006">
        <v>0</v>
      </c>
      <c r="AM183" s="2006">
        <v>0</v>
      </c>
      <c r="AN183" s="2006">
        <v>0</v>
      </c>
      <c r="AO183" s="2006">
        <v>0</v>
      </c>
      <c r="AP183" s="2006">
        <v>0</v>
      </c>
      <c r="AQ183" s="2006">
        <v>0</v>
      </c>
      <c r="AR183" s="2006">
        <v>0</v>
      </c>
      <c r="AS183" s="2006">
        <v>0</v>
      </c>
      <c r="AT183" s="2006">
        <v>0</v>
      </c>
      <c r="AU183" s="2006">
        <v>0</v>
      </c>
      <c r="AV183" s="2006">
        <v>0</v>
      </c>
      <c r="AW183" s="2006">
        <v>0</v>
      </c>
      <c r="AX183" s="2006">
        <v>0</v>
      </c>
      <c r="AY183" s="421"/>
    </row>
    <row r="184" spans="2:51" ht="9.9499999999999993" customHeight="1">
      <c r="B184" s="4964"/>
      <c r="D184" s="104"/>
      <c r="E184" s="96"/>
      <c r="F184" s="96"/>
      <c r="G184" s="96"/>
      <c r="H184" s="49"/>
      <c r="I184" s="96"/>
      <c r="J184" s="96"/>
      <c r="K184" s="96"/>
      <c r="L184" s="52"/>
      <c r="M184" s="96"/>
      <c r="N184" s="96"/>
      <c r="O184" s="96"/>
      <c r="P184" s="45"/>
      <c r="Q184" s="96"/>
      <c r="R184" s="96"/>
      <c r="S184" s="96"/>
      <c r="T184" s="45"/>
      <c r="U184" s="96"/>
      <c r="V184" s="96"/>
      <c r="W184" s="96"/>
      <c r="X184" s="45"/>
      <c r="Y184" s="96"/>
      <c r="Z184" s="96"/>
      <c r="AA184" s="96"/>
      <c r="AB184" s="45"/>
      <c r="AC184" s="96"/>
      <c r="AD184" s="96"/>
      <c r="AE184" s="96"/>
      <c r="AF184" s="2006">
        <v>0</v>
      </c>
      <c r="AG184" s="2006">
        <v>0</v>
      </c>
      <c r="AH184" s="2006">
        <v>0</v>
      </c>
      <c r="AI184" s="2006">
        <v>0</v>
      </c>
      <c r="AJ184" s="2006">
        <v>0</v>
      </c>
      <c r="AK184" s="2006">
        <v>0</v>
      </c>
      <c r="AL184" s="2006">
        <v>0</v>
      </c>
      <c r="AM184" s="2006">
        <v>0</v>
      </c>
      <c r="AN184" s="2006">
        <v>0</v>
      </c>
      <c r="AO184" s="2006">
        <v>0</v>
      </c>
      <c r="AP184" s="2006">
        <v>0</v>
      </c>
      <c r="AQ184" s="2006">
        <v>0</v>
      </c>
      <c r="AR184" s="2006">
        <v>0</v>
      </c>
      <c r="AS184" s="2006">
        <v>0</v>
      </c>
      <c r="AT184" s="2006">
        <v>0</v>
      </c>
      <c r="AU184" s="2006">
        <v>0</v>
      </c>
      <c r="AV184" s="2006">
        <v>0</v>
      </c>
      <c r="AW184" s="2006">
        <v>0</v>
      </c>
      <c r="AX184" s="2006">
        <v>0</v>
      </c>
      <c r="AY184" s="421"/>
    </row>
    <row r="185" spans="2:51" ht="9.9499999999999993" customHeight="1">
      <c r="B185" s="4964"/>
      <c r="D185" s="3543"/>
      <c r="E185" s="40"/>
      <c r="F185" s="40"/>
      <c r="G185" s="40"/>
      <c r="H185" s="3543"/>
      <c r="I185" s="40"/>
      <c r="J185" s="40"/>
      <c r="K185" s="40"/>
      <c r="L185" s="3543"/>
      <c r="M185" s="40"/>
      <c r="N185" s="40"/>
      <c r="O185" s="40"/>
      <c r="P185" s="3543"/>
      <c r="Q185" s="40"/>
      <c r="R185" s="40"/>
      <c r="S185" s="40"/>
      <c r="T185" s="3543"/>
      <c r="U185" s="40"/>
      <c r="V185" s="40"/>
      <c r="W185" s="40"/>
      <c r="X185" s="3543"/>
      <c r="Y185" s="40"/>
      <c r="Z185" s="40"/>
      <c r="AA185" s="40"/>
      <c r="AB185" s="3543"/>
      <c r="AC185" s="40"/>
      <c r="AD185" s="40"/>
      <c r="AE185" s="40"/>
      <c r="AF185" s="2006">
        <v>0</v>
      </c>
      <c r="AG185" s="2006">
        <v>0</v>
      </c>
      <c r="AH185" s="2006">
        <v>0</v>
      </c>
      <c r="AI185" s="2006">
        <v>0</v>
      </c>
      <c r="AJ185" s="2006">
        <v>0</v>
      </c>
      <c r="AK185" s="2006">
        <v>0</v>
      </c>
      <c r="AL185" s="2006">
        <v>0</v>
      </c>
      <c r="AM185" s="2006">
        <v>0</v>
      </c>
      <c r="AN185" s="2006">
        <v>0</v>
      </c>
      <c r="AO185" s="2006">
        <v>0</v>
      </c>
      <c r="AP185" s="2006">
        <v>0</v>
      </c>
      <c r="AQ185" s="2006">
        <v>0</v>
      </c>
      <c r="AR185" s="2006">
        <v>0</v>
      </c>
      <c r="AS185" s="2006">
        <v>0</v>
      </c>
      <c r="AT185" s="2006">
        <v>0</v>
      </c>
      <c r="AU185" s="2006">
        <v>0</v>
      </c>
      <c r="AV185" s="2006">
        <v>0</v>
      </c>
      <c r="AW185" s="2006">
        <v>0</v>
      </c>
      <c r="AX185" s="2006">
        <v>0</v>
      </c>
      <c r="AY185" s="421"/>
    </row>
    <row r="186" spans="2:51" ht="5.0999999999999996" customHeight="1">
      <c r="B186" s="4964"/>
      <c r="D186" s="3544"/>
      <c r="E186" s="90"/>
      <c r="F186" s="91"/>
      <c r="G186" s="90"/>
      <c r="H186" s="3544"/>
      <c r="I186" s="90"/>
      <c r="J186" s="91"/>
      <c r="K186" s="90"/>
      <c r="L186" s="3544"/>
      <c r="M186" s="90"/>
      <c r="N186" s="91"/>
      <c r="O186" s="90"/>
      <c r="P186" s="3544"/>
      <c r="Q186" s="90"/>
      <c r="R186" s="91"/>
      <c r="S186" s="90"/>
      <c r="T186" s="3544"/>
      <c r="U186" s="90"/>
      <c r="V186" s="91"/>
      <c r="W186" s="90"/>
      <c r="X186" s="3544"/>
      <c r="Y186" s="90"/>
      <c r="Z186" s="91"/>
      <c r="AA186" s="90"/>
      <c r="AB186" s="3544"/>
      <c r="AC186" s="90"/>
      <c r="AD186" s="91"/>
      <c r="AE186" s="90"/>
      <c r="AF186" s="2006">
        <v>0</v>
      </c>
      <c r="AG186" s="2006">
        <v>0</v>
      </c>
      <c r="AH186" s="2006">
        <v>0</v>
      </c>
      <c r="AI186" s="2006">
        <v>0</v>
      </c>
      <c r="AJ186" s="2006">
        <v>0</v>
      </c>
      <c r="AK186" s="2006">
        <v>0</v>
      </c>
      <c r="AL186" s="2006">
        <v>0</v>
      </c>
      <c r="AM186" s="2006">
        <v>0</v>
      </c>
      <c r="AN186" s="2006">
        <v>0</v>
      </c>
      <c r="AO186" s="2006">
        <v>0</v>
      </c>
      <c r="AP186" s="2006">
        <v>0</v>
      </c>
      <c r="AQ186" s="2006">
        <v>0</v>
      </c>
      <c r="AR186" s="2006">
        <v>0</v>
      </c>
      <c r="AS186" s="2006">
        <v>0</v>
      </c>
      <c r="AT186" s="2006">
        <v>0</v>
      </c>
      <c r="AU186" s="2006">
        <v>0</v>
      </c>
      <c r="AV186" s="2006">
        <v>0</v>
      </c>
      <c r="AW186" s="2006">
        <v>0</v>
      </c>
      <c r="AX186" s="2006">
        <v>0</v>
      </c>
      <c r="AY186" s="421"/>
    </row>
    <row r="187" spans="2:51" ht="9.9499999999999993" customHeight="1">
      <c r="B187" s="4964"/>
      <c r="D187" s="3545"/>
      <c r="E187" s="40"/>
      <c r="F187" s="40"/>
      <c r="G187" s="40"/>
      <c r="H187" s="3545"/>
      <c r="I187" s="40"/>
      <c r="J187" s="40"/>
      <c r="K187" s="40"/>
      <c r="L187" s="3545"/>
      <c r="M187" s="40"/>
      <c r="N187" s="40"/>
      <c r="O187" s="40"/>
      <c r="P187" s="3545"/>
      <c r="Q187" s="40"/>
      <c r="R187" s="40"/>
      <c r="S187" s="40"/>
      <c r="T187" s="3545"/>
      <c r="U187" s="40"/>
      <c r="V187" s="40"/>
      <c r="W187" s="40"/>
      <c r="X187" s="3545"/>
      <c r="Y187" s="40"/>
      <c r="Z187" s="40"/>
      <c r="AA187" s="40"/>
      <c r="AB187" s="3545"/>
      <c r="AC187" s="40"/>
      <c r="AD187" s="40"/>
      <c r="AE187" s="40"/>
      <c r="AF187" s="2006">
        <v>0</v>
      </c>
      <c r="AG187" s="2006">
        <v>0</v>
      </c>
      <c r="AH187" s="2006">
        <v>0</v>
      </c>
      <c r="AI187" s="2006">
        <v>0</v>
      </c>
      <c r="AJ187" s="2006">
        <v>0</v>
      </c>
      <c r="AK187" s="2006">
        <v>0</v>
      </c>
      <c r="AL187" s="2006">
        <v>0</v>
      </c>
      <c r="AM187" s="2006">
        <v>0</v>
      </c>
      <c r="AN187" s="2006">
        <v>0</v>
      </c>
      <c r="AO187" s="2006">
        <v>0</v>
      </c>
      <c r="AP187" s="2006">
        <v>0</v>
      </c>
      <c r="AQ187" s="2006">
        <v>0</v>
      </c>
      <c r="AR187" s="2006">
        <v>0</v>
      </c>
      <c r="AS187" s="2006">
        <v>0</v>
      </c>
      <c r="AT187" s="2006">
        <v>0</v>
      </c>
      <c r="AU187" s="2006">
        <v>0</v>
      </c>
      <c r="AV187" s="2006">
        <v>0</v>
      </c>
      <c r="AW187" s="2006">
        <v>0</v>
      </c>
      <c r="AX187" s="2006">
        <v>0</v>
      </c>
      <c r="AY187" s="421"/>
    </row>
    <row r="188" spans="2:51" ht="9.9499999999999993" customHeight="1">
      <c r="B188" s="4964"/>
      <c r="D188" s="104"/>
      <c r="E188" s="96"/>
      <c r="F188" s="96"/>
      <c r="G188" s="96"/>
      <c r="H188" s="49"/>
      <c r="I188" s="96"/>
      <c r="J188" s="96"/>
      <c r="K188" s="96"/>
      <c r="L188" s="52"/>
      <c r="M188" s="96"/>
      <c r="N188" s="96"/>
      <c r="O188" s="96"/>
      <c r="P188" s="45"/>
      <c r="Q188" s="96"/>
      <c r="R188" s="96"/>
      <c r="S188" s="96"/>
      <c r="T188" s="45"/>
      <c r="U188" s="96"/>
      <c r="V188" s="96"/>
      <c r="W188" s="96"/>
      <c r="X188" s="45"/>
      <c r="Y188" s="96"/>
      <c r="Z188" s="96"/>
      <c r="AA188" s="96"/>
      <c r="AB188" s="45"/>
      <c r="AC188" s="96"/>
      <c r="AD188" s="96"/>
      <c r="AE188" s="96"/>
      <c r="AF188" s="2006">
        <v>0</v>
      </c>
      <c r="AG188" s="2006">
        <v>0</v>
      </c>
      <c r="AH188" s="2006">
        <v>0</v>
      </c>
      <c r="AI188" s="2006">
        <v>0</v>
      </c>
      <c r="AJ188" s="2006">
        <v>0</v>
      </c>
      <c r="AK188" s="2006">
        <v>0</v>
      </c>
      <c r="AL188" s="2006">
        <v>0</v>
      </c>
      <c r="AM188" s="2006">
        <v>0</v>
      </c>
      <c r="AN188" s="2006">
        <v>0</v>
      </c>
      <c r="AO188" s="2006">
        <v>0</v>
      </c>
      <c r="AP188" s="2006">
        <v>0</v>
      </c>
      <c r="AQ188" s="2006">
        <v>0</v>
      </c>
      <c r="AR188" s="2006">
        <v>0</v>
      </c>
      <c r="AS188" s="2006">
        <v>0</v>
      </c>
      <c r="AT188" s="2006">
        <v>0</v>
      </c>
      <c r="AU188" s="2006">
        <v>0</v>
      </c>
      <c r="AV188" s="2006">
        <v>0</v>
      </c>
      <c r="AW188" s="2006">
        <v>0</v>
      </c>
      <c r="AX188" s="2006">
        <v>0</v>
      </c>
      <c r="AY188" s="421"/>
    </row>
    <row r="189" spans="2:51" ht="9.9499999999999993" customHeight="1">
      <c r="B189" s="4964"/>
      <c r="D189" s="3543"/>
      <c r="E189" s="40"/>
      <c r="F189" s="40"/>
      <c r="G189" s="40"/>
      <c r="H189" s="3543"/>
      <c r="I189" s="40"/>
      <c r="J189" s="40"/>
      <c r="K189" s="40"/>
      <c r="L189" s="3543"/>
      <c r="M189" s="40"/>
      <c r="N189" s="40"/>
      <c r="O189" s="40"/>
      <c r="P189" s="3543"/>
      <c r="Q189" s="40"/>
      <c r="R189" s="40"/>
      <c r="S189" s="40"/>
      <c r="T189" s="3543"/>
      <c r="U189" s="40"/>
      <c r="V189" s="40"/>
      <c r="W189" s="40"/>
      <c r="X189" s="3543"/>
      <c r="Y189" s="40"/>
      <c r="Z189" s="40"/>
      <c r="AA189" s="40"/>
      <c r="AB189" s="3543"/>
      <c r="AC189" s="40"/>
      <c r="AD189" s="40"/>
      <c r="AE189" s="40"/>
      <c r="AF189" s="2006">
        <v>0</v>
      </c>
      <c r="AG189" s="2006">
        <v>0</v>
      </c>
      <c r="AH189" s="2006">
        <v>0</v>
      </c>
      <c r="AI189" s="2006">
        <v>0</v>
      </c>
      <c r="AJ189" s="2006">
        <v>0</v>
      </c>
      <c r="AK189" s="2006">
        <v>0</v>
      </c>
      <c r="AL189" s="2006">
        <v>0</v>
      </c>
      <c r="AM189" s="2006">
        <v>0</v>
      </c>
      <c r="AN189" s="2006">
        <v>0</v>
      </c>
      <c r="AO189" s="2006">
        <v>0</v>
      </c>
      <c r="AP189" s="2006">
        <v>0</v>
      </c>
      <c r="AQ189" s="2006">
        <v>0</v>
      </c>
      <c r="AR189" s="2006">
        <v>0</v>
      </c>
      <c r="AS189" s="2006">
        <v>0</v>
      </c>
      <c r="AT189" s="2006">
        <v>0</v>
      </c>
      <c r="AU189" s="2006">
        <v>0</v>
      </c>
      <c r="AV189" s="2006">
        <v>0</v>
      </c>
      <c r="AW189" s="2006">
        <v>0</v>
      </c>
      <c r="AX189" s="2006">
        <v>0</v>
      </c>
      <c r="AY189" s="421"/>
    </row>
    <row r="190" spans="2:51" ht="5.0999999999999996" customHeight="1">
      <c r="B190" s="4964"/>
      <c r="D190" s="3544"/>
      <c r="E190" s="90"/>
      <c r="F190" s="91"/>
      <c r="G190" s="90"/>
      <c r="H190" s="3544"/>
      <c r="I190" s="90"/>
      <c r="J190" s="91"/>
      <c r="K190" s="90"/>
      <c r="L190" s="3544"/>
      <c r="M190" s="90"/>
      <c r="N190" s="91"/>
      <c r="O190" s="90"/>
      <c r="P190" s="3544"/>
      <c r="Q190" s="90"/>
      <c r="R190" s="91"/>
      <c r="S190" s="90"/>
      <c r="T190" s="3544"/>
      <c r="U190" s="90"/>
      <c r="V190" s="91"/>
      <c r="W190" s="90"/>
      <c r="X190" s="3544"/>
      <c r="Y190" s="90"/>
      <c r="Z190" s="91"/>
      <c r="AA190" s="90"/>
      <c r="AB190" s="3544"/>
      <c r="AC190" s="90"/>
      <c r="AD190" s="91"/>
      <c r="AE190" s="90"/>
      <c r="AF190" s="2006">
        <v>0</v>
      </c>
      <c r="AG190" s="2006">
        <v>0</v>
      </c>
      <c r="AH190" s="2006">
        <v>0</v>
      </c>
      <c r="AI190" s="2006">
        <v>0</v>
      </c>
      <c r="AJ190" s="2006">
        <v>0</v>
      </c>
      <c r="AK190" s="2006">
        <v>0</v>
      </c>
      <c r="AL190" s="2006">
        <v>0</v>
      </c>
      <c r="AM190" s="2006">
        <v>0</v>
      </c>
      <c r="AN190" s="2006">
        <v>0</v>
      </c>
      <c r="AO190" s="2006">
        <v>0</v>
      </c>
      <c r="AP190" s="2006">
        <v>0</v>
      </c>
      <c r="AQ190" s="2006">
        <v>0</v>
      </c>
      <c r="AR190" s="2006">
        <v>0</v>
      </c>
      <c r="AS190" s="2006">
        <v>0</v>
      </c>
      <c r="AT190" s="2006">
        <v>0</v>
      </c>
      <c r="AU190" s="2006">
        <v>0</v>
      </c>
      <c r="AV190" s="2006">
        <v>0</v>
      </c>
      <c r="AW190" s="2006">
        <v>0</v>
      </c>
      <c r="AX190" s="2006">
        <v>0</v>
      </c>
      <c r="AY190" s="421"/>
    </row>
    <row r="191" spans="2:51" ht="9.9499999999999993" customHeight="1">
      <c r="B191" s="4964"/>
      <c r="D191" s="3545"/>
      <c r="E191" s="40"/>
      <c r="F191" s="40"/>
      <c r="G191" s="40"/>
      <c r="H191" s="3545"/>
      <c r="I191" s="40"/>
      <c r="J191" s="40"/>
      <c r="K191" s="40"/>
      <c r="L191" s="3545"/>
      <c r="M191" s="40"/>
      <c r="N191" s="40"/>
      <c r="O191" s="40"/>
      <c r="P191" s="3545"/>
      <c r="Q191" s="40"/>
      <c r="R191" s="40"/>
      <c r="S191" s="40"/>
      <c r="T191" s="3545"/>
      <c r="U191" s="40"/>
      <c r="V191" s="40"/>
      <c r="W191" s="40"/>
      <c r="X191" s="3545"/>
      <c r="Y191" s="40"/>
      <c r="Z191" s="40"/>
      <c r="AA191" s="40"/>
      <c r="AB191" s="3545"/>
      <c r="AC191" s="40"/>
      <c r="AD191" s="40"/>
      <c r="AE191" s="40"/>
      <c r="AF191" s="2006">
        <v>0</v>
      </c>
      <c r="AG191" s="2006">
        <v>0</v>
      </c>
      <c r="AH191" s="2006">
        <v>0</v>
      </c>
      <c r="AI191" s="2006">
        <v>0</v>
      </c>
      <c r="AJ191" s="2006">
        <v>0</v>
      </c>
      <c r="AK191" s="2006">
        <v>0</v>
      </c>
      <c r="AL191" s="2006">
        <v>0</v>
      </c>
      <c r="AM191" s="2006">
        <v>0</v>
      </c>
      <c r="AN191" s="2006">
        <v>0</v>
      </c>
      <c r="AO191" s="2006">
        <v>0</v>
      </c>
      <c r="AP191" s="2006">
        <v>0</v>
      </c>
      <c r="AQ191" s="2006">
        <v>0</v>
      </c>
      <c r="AR191" s="2006">
        <v>0</v>
      </c>
      <c r="AS191" s="2006">
        <v>0</v>
      </c>
      <c r="AT191" s="2006">
        <v>0</v>
      </c>
      <c r="AU191" s="2006">
        <v>0</v>
      </c>
      <c r="AV191" s="2006">
        <v>0</v>
      </c>
      <c r="AW191" s="2006">
        <v>0</v>
      </c>
      <c r="AX191" s="2006">
        <v>0</v>
      </c>
      <c r="AY191" s="421"/>
    </row>
    <row r="192" spans="2:51" ht="9.9499999999999993" customHeight="1">
      <c r="B192" s="4964"/>
      <c r="D192" s="104"/>
      <c r="E192" s="96"/>
      <c r="F192" s="96"/>
      <c r="G192" s="96"/>
      <c r="H192" s="49"/>
      <c r="I192" s="96"/>
      <c r="J192" s="96"/>
      <c r="K192" s="96"/>
      <c r="L192" s="52"/>
      <c r="M192" s="96"/>
      <c r="N192" s="96"/>
      <c r="O192" s="96"/>
      <c r="P192" s="45"/>
      <c r="Q192" s="96"/>
      <c r="R192" s="96"/>
      <c r="S192" s="96"/>
      <c r="T192" s="45"/>
      <c r="U192" s="96"/>
      <c r="V192" s="96"/>
      <c r="W192" s="96"/>
      <c r="X192" s="45"/>
      <c r="Y192" s="96"/>
      <c r="Z192" s="96"/>
      <c r="AA192" s="96"/>
      <c r="AB192" s="45"/>
      <c r="AC192" s="96"/>
      <c r="AD192" s="96"/>
      <c r="AE192" s="96"/>
      <c r="AF192" s="2006">
        <v>0</v>
      </c>
      <c r="AG192" s="2006">
        <v>0</v>
      </c>
      <c r="AH192" s="2006">
        <v>0</v>
      </c>
      <c r="AI192" s="2006">
        <v>0</v>
      </c>
      <c r="AJ192" s="2006">
        <v>0</v>
      </c>
      <c r="AK192" s="2006">
        <v>0</v>
      </c>
      <c r="AL192" s="2006">
        <v>0</v>
      </c>
      <c r="AM192" s="2006">
        <v>0</v>
      </c>
      <c r="AN192" s="2006">
        <v>0</v>
      </c>
      <c r="AO192" s="2006">
        <v>0</v>
      </c>
      <c r="AP192" s="2006">
        <v>0</v>
      </c>
      <c r="AQ192" s="2006">
        <v>0</v>
      </c>
      <c r="AR192" s="2006">
        <v>0</v>
      </c>
      <c r="AS192" s="2006">
        <v>0</v>
      </c>
      <c r="AT192" s="2006">
        <v>0</v>
      </c>
      <c r="AU192" s="2006">
        <v>0</v>
      </c>
      <c r="AV192" s="2006">
        <v>0</v>
      </c>
      <c r="AW192" s="2006">
        <v>0</v>
      </c>
      <c r="AX192" s="2006">
        <v>0</v>
      </c>
      <c r="AY192" s="421"/>
    </row>
    <row r="193" spans="2:51" ht="9.9499999999999993" customHeight="1">
      <c r="B193" s="4964"/>
      <c r="D193" s="3543"/>
      <c r="E193" s="40"/>
      <c r="F193" s="40"/>
      <c r="G193" s="40"/>
      <c r="H193" s="3543"/>
      <c r="I193" s="40"/>
      <c r="J193" s="40"/>
      <c r="K193" s="40"/>
      <c r="L193" s="3543"/>
      <c r="M193" s="40"/>
      <c r="N193" s="40"/>
      <c r="O193" s="40"/>
      <c r="P193" s="3543"/>
      <c r="Q193" s="40"/>
      <c r="R193" s="40"/>
      <c r="S193" s="40"/>
      <c r="T193" s="3543"/>
      <c r="U193" s="40"/>
      <c r="V193" s="40"/>
      <c r="W193" s="40"/>
      <c r="X193" s="3543"/>
      <c r="Y193" s="40"/>
      <c r="Z193" s="40"/>
      <c r="AA193" s="40"/>
      <c r="AB193" s="3543"/>
      <c r="AC193" s="40"/>
      <c r="AD193" s="40"/>
      <c r="AE193" s="40"/>
      <c r="AF193" s="2006">
        <v>0</v>
      </c>
      <c r="AG193" s="2006">
        <v>0</v>
      </c>
      <c r="AH193" s="2006">
        <v>0</v>
      </c>
      <c r="AI193" s="2006">
        <v>0</v>
      </c>
      <c r="AJ193" s="2006">
        <v>0</v>
      </c>
      <c r="AK193" s="2006">
        <v>0</v>
      </c>
      <c r="AL193" s="2006">
        <v>0</v>
      </c>
      <c r="AM193" s="2006">
        <v>0</v>
      </c>
      <c r="AN193" s="2006">
        <v>0</v>
      </c>
      <c r="AO193" s="2006">
        <v>0</v>
      </c>
      <c r="AP193" s="2006">
        <v>0</v>
      </c>
      <c r="AQ193" s="2006">
        <v>0</v>
      </c>
      <c r="AR193" s="2006">
        <v>0</v>
      </c>
      <c r="AS193" s="2006">
        <v>0</v>
      </c>
      <c r="AT193" s="2006">
        <v>0</v>
      </c>
      <c r="AU193" s="2006">
        <v>0</v>
      </c>
      <c r="AV193" s="2006">
        <v>0</v>
      </c>
      <c r="AW193" s="2006">
        <v>0</v>
      </c>
      <c r="AX193" s="2006">
        <v>0</v>
      </c>
      <c r="AY193" s="421"/>
    </row>
    <row r="194" spans="2:51" ht="5.0999999999999996" customHeight="1">
      <c r="B194" s="4964"/>
      <c r="D194" s="3544"/>
      <c r="E194" s="90"/>
      <c r="F194" s="91"/>
      <c r="G194" s="90"/>
      <c r="H194" s="3544"/>
      <c r="I194" s="90"/>
      <c r="J194" s="91"/>
      <c r="K194" s="90"/>
      <c r="L194" s="3544"/>
      <c r="M194" s="90"/>
      <c r="N194" s="91"/>
      <c r="O194" s="90"/>
      <c r="P194" s="3544"/>
      <c r="Q194" s="90"/>
      <c r="R194" s="91"/>
      <c r="S194" s="90"/>
      <c r="T194" s="3544"/>
      <c r="U194" s="90"/>
      <c r="V194" s="91"/>
      <c r="W194" s="90"/>
      <c r="X194" s="3544"/>
      <c r="Y194" s="90"/>
      <c r="Z194" s="91"/>
      <c r="AA194" s="90"/>
      <c r="AB194" s="3544"/>
      <c r="AC194" s="90"/>
      <c r="AD194" s="91"/>
      <c r="AE194" s="90"/>
      <c r="AF194" s="2006">
        <v>0</v>
      </c>
      <c r="AG194" s="2006">
        <v>0</v>
      </c>
      <c r="AH194" s="2006">
        <v>0</v>
      </c>
      <c r="AI194" s="2006">
        <v>0</v>
      </c>
      <c r="AJ194" s="2006">
        <v>0</v>
      </c>
      <c r="AK194" s="2006">
        <v>0</v>
      </c>
      <c r="AL194" s="2006">
        <v>0</v>
      </c>
      <c r="AM194" s="2006">
        <v>0</v>
      </c>
      <c r="AN194" s="2006">
        <v>0</v>
      </c>
      <c r="AO194" s="2006">
        <v>0</v>
      </c>
      <c r="AP194" s="2006">
        <v>0</v>
      </c>
      <c r="AQ194" s="2006">
        <v>0</v>
      </c>
      <c r="AR194" s="2006">
        <v>0</v>
      </c>
      <c r="AS194" s="2006">
        <v>0</v>
      </c>
      <c r="AT194" s="2006">
        <v>0</v>
      </c>
      <c r="AU194" s="2006">
        <v>0</v>
      </c>
      <c r="AV194" s="2006">
        <v>0</v>
      </c>
      <c r="AW194" s="2006">
        <v>0</v>
      </c>
      <c r="AX194" s="2006">
        <v>0</v>
      </c>
      <c r="AY194" s="421"/>
    </row>
    <row r="195" spans="2:51" ht="9.9499999999999993" customHeight="1">
      <c r="B195" s="4964"/>
      <c r="D195" s="3545"/>
      <c r="E195" s="40"/>
      <c r="F195" s="40"/>
      <c r="G195" s="40"/>
      <c r="H195" s="3545"/>
      <c r="I195" s="40"/>
      <c r="J195" s="40"/>
      <c r="K195" s="40"/>
      <c r="L195" s="3545"/>
      <c r="M195" s="40"/>
      <c r="N195" s="40"/>
      <c r="O195" s="40"/>
      <c r="P195" s="3545"/>
      <c r="Q195" s="40"/>
      <c r="R195" s="40"/>
      <c r="S195" s="40"/>
      <c r="T195" s="3545"/>
      <c r="U195" s="40"/>
      <c r="V195" s="40"/>
      <c r="W195" s="40"/>
      <c r="X195" s="3545"/>
      <c r="Y195" s="40"/>
      <c r="Z195" s="40"/>
      <c r="AA195" s="40"/>
      <c r="AB195" s="3545"/>
      <c r="AC195" s="40"/>
      <c r="AD195" s="40"/>
      <c r="AE195" s="40"/>
      <c r="AF195" s="2006">
        <v>0</v>
      </c>
      <c r="AG195" s="2006">
        <v>0</v>
      </c>
      <c r="AH195" s="2006">
        <v>0</v>
      </c>
      <c r="AI195" s="2006">
        <v>0</v>
      </c>
      <c r="AJ195" s="2006">
        <v>0</v>
      </c>
      <c r="AK195" s="2006">
        <v>0</v>
      </c>
      <c r="AL195" s="2006">
        <v>0</v>
      </c>
      <c r="AM195" s="2006">
        <v>0</v>
      </c>
      <c r="AN195" s="2006">
        <v>0</v>
      </c>
      <c r="AO195" s="2006">
        <v>0</v>
      </c>
      <c r="AP195" s="2006">
        <v>0</v>
      </c>
      <c r="AQ195" s="2006">
        <v>0</v>
      </c>
      <c r="AR195" s="2006">
        <v>0</v>
      </c>
      <c r="AS195" s="2006">
        <v>0</v>
      </c>
      <c r="AT195" s="2006">
        <v>0</v>
      </c>
      <c r="AU195" s="2006">
        <v>0</v>
      </c>
      <c r="AV195" s="2006">
        <v>0</v>
      </c>
      <c r="AW195" s="2006">
        <v>0</v>
      </c>
      <c r="AX195" s="2006">
        <v>0</v>
      </c>
      <c r="AY195" s="421"/>
    </row>
    <row r="196" spans="2:51" ht="9.9499999999999993" customHeight="1">
      <c r="B196" s="4964"/>
      <c r="D196" s="104"/>
      <c r="E196" s="96"/>
      <c r="F196" s="96"/>
      <c r="G196" s="96"/>
      <c r="H196" s="49"/>
      <c r="I196" s="96"/>
      <c r="J196" s="96"/>
      <c r="K196" s="96"/>
      <c r="L196" s="52"/>
      <c r="M196" s="96"/>
      <c r="N196" s="96"/>
      <c r="O196" s="96"/>
      <c r="P196" s="45"/>
      <c r="Q196" s="96"/>
      <c r="R196" s="96"/>
      <c r="S196" s="96"/>
      <c r="T196" s="45"/>
      <c r="U196" s="96"/>
      <c r="V196" s="96"/>
      <c r="W196" s="96"/>
      <c r="X196" s="45"/>
      <c r="Y196" s="96"/>
      <c r="Z196" s="96"/>
      <c r="AA196" s="96"/>
      <c r="AB196" s="45"/>
      <c r="AC196" s="96"/>
      <c r="AD196" s="96"/>
      <c r="AE196" s="96"/>
      <c r="AF196" s="2006">
        <v>0</v>
      </c>
      <c r="AG196" s="2006">
        <v>0</v>
      </c>
      <c r="AH196" s="2006">
        <v>0</v>
      </c>
      <c r="AI196" s="2006">
        <v>0</v>
      </c>
      <c r="AJ196" s="2006">
        <v>0</v>
      </c>
      <c r="AK196" s="2006">
        <v>0</v>
      </c>
      <c r="AL196" s="2006">
        <v>0</v>
      </c>
      <c r="AM196" s="2006">
        <v>0</v>
      </c>
      <c r="AN196" s="2006">
        <v>0</v>
      </c>
      <c r="AO196" s="2006">
        <v>0</v>
      </c>
      <c r="AP196" s="2006">
        <v>0</v>
      </c>
      <c r="AQ196" s="2006">
        <v>0</v>
      </c>
      <c r="AR196" s="2006">
        <v>0</v>
      </c>
      <c r="AS196" s="2006">
        <v>0</v>
      </c>
      <c r="AT196" s="2006">
        <v>0</v>
      </c>
      <c r="AU196" s="2006">
        <v>0</v>
      </c>
      <c r="AV196" s="2006">
        <v>0</v>
      </c>
      <c r="AW196" s="2006">
        <v>0</v>
      </c>
      <c r="AX196" s="2006">
        <v>0</v>
      </c>
      <c r="AY196" s="421"/>
    </row>
    <row r="197" spans="2:51" ht="9.9499999999999993" customHeight="1">
      <c r="B197" s="4964"/>
      <c r="D197" s="3543"/>
      <c r="E197" s="40"/>
      <c r="F197" s="40"/>
      <c r="G197" s="40"/>
      <c r="H197" s="3543"/>
      <c r="I197" s="40"/>
      <c r="J197" s="40"/>
      <c r="K197" s="40"/>
      <c r="L197" s="3543"/>
      <c r="M197" s="40"/>
      <c r="N197" s="40"/>
      <c r="O197" s="40"/>
      <c r="P197" s="3543"/>
      <c r="Q197" s="40"/>
      <c r="R197" s="40"/>
      <c r="S197" s="40"/>
      <c r="T197" s="3543"/>
      <c r="U197" s="40"/>
      <c r="V197" s="40"/>
      <c r="W197" s="40"/>
      <c r="X197" s="3543"/>
      <c r="Y197" s="40"/>
      <c r="Z197" s="40"/>
      <c r="AA197" s="40"/>
      <c r="AB197" s="3543"/>
      <c r="AC197" s="40"/>
      <c r="AD197" s="40"/>
      <c r="AE197" s="40"/>
      <c r="AF197" s="2006">
        <v>0</v>
      </c>
      <c r="AG197" s="2006">
        <v>0</v>
      </c>
      <c r="AH197" s="2006">
        <v>0</v>
      </c>
      <c r="AI197" s="2006">
        <v>0</v>
      </c>
      <c r="AJ197" s="2006">
        <v>0</v>
      </c>
      <c r="AK197" s="2006">
        <v>0</v>
      </c>
      <c r="AL197" s="2006">
        <v>0</v>
      </c>
      <c r="AM197" s="2006">
        <v>0</v>
      </c>
      <c r="AN197" s="2006">
        <v>0</v>
      </c>
      <c r="AO197" s="2006">
        <v>0</v>
      </c>
      <c r="AP197" s="2006">
        <v>0</v>
      </c>
      <c r="AQ197" s="2006">
        <v>0</v>
      </c>
      <c r="AR197" s="2006">
        <v>0</v>
      </c>
      <c r="AS197" s="2006">
        <v>0</v>
      </c>
      <c r="AT197" s="2006">
        <v>0</v>
      </c>
      <c r="AU197" s="2006">
        <v>0</v>
      </c>
      <c r="AV197" s="2006">
        <v>0</v>
      </c>
      <c r="AW197" s="2006">
        <v>0</v>
      </c>
      <c r="AX197" s="2006">
        <v>0</v>
      </c>
      <c r="AY197" s="421"/>
    </row>
    <row r="198" spans="2:51" ht="5.0999999999999996" customHeight="1">
      <c r="B198" s="4964"/>
      <c r="D198" s="3544"/>
      <c r="E198" s="90"/>
      <c r="F198" s="91"/>
      <c r="G198" s="90"/>
      <c r="H198" s="3544"/>
      <c r="I198" s="90"/>
      <c r="J198" s="91"/>
      <c r="K198" s="90"/>
      <c r="L198" s="3544"/>
      <c r="M198" s="90"/>
      <c r="N198" s="91"/>
      <c r="O198" s="90"/>
      <c r="P198" s="3544"/>
      <c r="Q198" s="90"/>
      <c r="R198" s="91"/>
      <c r="S198" s="90"/>
      <c r="T198" s="3544"/>
      <c r="U198" s="90"/>
      <c r="V198" s="91"/>
      <c r="W198" s="90"/>
      <c r="X198" s="3544"/>
      <c r="Y198" s="90"/>
      <c r="Z198" s="91"/>
      <c r="AA198" s="90"/>
      <c r="AB198" s="3544"/>
      <c r="AC198" s="90"/>
      <c r="AD198" s="91"/>
      <c r="AE198" s="90"/>
      <c r="AF198" s="2006">
        <v>0</v>
      </c>
      <c r="AG198" s="2006">
        <v>0</v>
      </c>
      <c r="AH198" s="2006">
        <v>0</v>
      </c>
      <c r="AI198" s="2006">
        <v>0</v>
      </c>
      <c r="AJ198" s="2006">
        <v>0</v>
      </c>
      <c r="AK198" s="2006">
        <v>0</v>
      </c>
      <c r="AL198" s="2006">
        <v>0</v>
      </c>
      <c r="AM198" s="2006">
        <v>0</v>
      </c>
      <c r="AN198" s="2006">
        <v>0</v>
      </c>
      <c r="AO198" s="2006">
        <v>0</v>
      </c>
      <c r="AP198" s="2006">
        <v>0</v>
      </c>
      <c r="AQ198" s="2006">
        <v>0</v>
      </c>
      <c r="AR198" s="2006">
        <v>0</v>
      </c>
      <c r="AS198" s="2006">
        <v>0</v>
      </c>
      <c r="AT198" s="2006">
        <v>0</v>
      </c>
      <c r="AU198" s="2006">
        <v>0</v>
      </c>
      <c r="AV198" s="2006">
        <v>0</v>
      </c>
      <c r="AW198" s="2006">
        <v>0</v>
      </c>
      <c r="AX198" s="2006">
        <v>0</v>
      </c>
      <c r="AY198" s="421"/>
    </row>
    <row r="199" spans="2:51" ht="9.9499999999999993" customHeight="1">
      <c r="B199" s="4965"/>
      <c r="D199" s="3545"/>
      <c r="E199" s="40"/>
      <c r="F199" s="40"/>
      <c r="G199" s="40"/>
      <c r="H199" s="3545"/>
      <c r="I199" s="40"/>
      <c r="J199" s="40"/>
      <c r="K199" s="40"/>
      <c r="L199" s="3545"/>
      <c r="M199" s="40"/>
      <c r="N199" s="40"/>
      <c r="O199" s="40"/>
      <c r="P199" s="3545"/>
      <c r="Q199" s="40"/>
      <c r="R199" s="40"/>
      <c r="S199" s="40"/>
      <c r="T199" s="3545"/>
      <c r="U199" s="40"/>
      <c r="V199" s="40"/>
      <c r="W199" s="40"/>
      <c r="X199" s="3545"/>
      <c r="Y199" s="40"/>
      <c r="Z199" s="40"/>
      <c r="AA199" s="40"/>
      <c r="AB199" s="3545"/>
      <c r="AC199" s="40"/>
      <c r="AD199" s="40"/>
      <c r="AE199" s="40"/>
      <c r="AF199" s="2006">
        <v>0</v>
      </c>
      <c r="AG199" s="2006">
        <v>0</v>
      </c>
      <c r="AH199" s="2006">
        <v>0</v>
      </c>
      <c r="AI199" s="2006">
        <v>0</v>
      </c>
      <c r="AJ199" s="2006">
        <v>0</v>
      </c>
      <c r="AK199" s="2006">
        <v>0</v>
      </c>
      <c r="AL199" s="2006">
        <v>0</v>
      </c>
      <c r="AM199" s="2006">
        <v>0</v>
      </c>
      <c r="AN199" s="2006">
        <v>0</v>
      </c>
      <c r="AO199" s="2006">
        <v>0</v>
      </c>
      <c r="AP199" s="2006">
        <v>0</v>
      </c>
      <c r="AQ199" s="2006">
        <v>0</v>
      </c>
      <c r="AR199" s="2006">
        <v>0</v>
      </c>
      <c r="AS199" s="2006">
        <v>0</v>
      </c>
      <c r="AT199" s="2006">
        <v>0</v>
      </c>
      <c r="AU199" s="2006">
        <v>0</v>
      </c>
      <c r="AV199" s="2006">
        <v>0</v>
      </c>
      <c r="AW199" s="2006">
        <v>0</v>
      </c>
      <c r="AX199" s="2006">
        <v>0</v>
      </c>
      <c r="AY199" s="421"/>
    </row>
    <row r="200" spans="2:51" ht="9.9499999999999993" customHeight="1">
      <c r="B200" s="34"/>
      <c r="D200" s="49"/>
      <c r="E200" s="96"/>
      <c r="F200" s="96"/>
      <c r="G200" s="96"/>
      <c r="H200" s="104"/>
      <c r="I200" s="96"/>
      <c r="J200" s="96"/>
      <c r="K200" s="96"/>
      <c r="L200" s="52"/>
      <c r="M200" s="35"/>
      <c r="N200" s="40"/>
      <c r="O200" s="40"/>
      <c r="P200" s="45"/>
      <c r="Q200" s="96"/>
      <c r="R200" s="96"/>
      <c r="S200" s="96"/>
      <c r="T200" s="45"/>
      <c r="U200" s="96"/>
      <c r="V200" s="96"/>
      <c r="X200" s="45"/>
      <c r="Y200" s="96"/>
      <c r="Z200" s="96"/>
      <c r="AA200" s="96"/>
      <c r="AB200" s="45"/>
      <c r="AC200" s="96"/>
      <c r="AD200" s="96"/>
      <c r="AE200" s="96"/>
      <c r="AF200" s="2006">
        <v>0</v>
      </c>
      <c r="AG200" s="2006">
        <v>0</v>
      </c>
      <c r="AH200" s="2006">
        <v>0</v>
      </c>
      <c r="AI200" s="2006">
        <v>0</v>
      </c>
      <c r="AJ200" s="2006">
        <v>0</v>
      </c>
      <c r="AK200" s="2006">
        <v>0</v>
      </c>
      <c r="AL200" s="2006">
        <v>0</v>
      </c>
      <c r="AM200" s="2006">
        <v>0</v>
      </c>
      <c r="AN200" s="2006">
        <v>0</v>
      </c>
      <c r="AO200" s="2006">
        <v>0</v>
      </c>
      <c r="AP200" s="2006">
        <v>0</v>
      </c>
      <c r="AQ200" s="2006">
        <v>0</v>
      </c>
      <c r="AR200" s="2006">
        <v>0</v>
      </c>
      <c r="AS200" s="2006">
        <v>0</v>
      </c>
      <c r="AT200" s="2006">
        <v>0</v>
      </c>
      <c r="AU200" s="2006">
        <v>0</v>
      </c>
      <c r="AV200" s="2006">
        <v>0</v>
      </c>
      <c r="AW200" s="2006">
        <v>0</v>
      </c>
      <c r="AX200" s="2006">
        <v>0</v>
      </c>
      <c r="AY200" s="421"/>
    </row>
    <row r="201" spans="2:51" ht="9.9499999999999993" customHeight="1">
      <c r="B201" s="4213">
        <f>(INT(MOD(INT((D201-2)/7)+0.6,52+5/28))+1)</f>
        <v>21</v>
      </c>
      <c r="D201" s="4915">
        <f>AB177+1</f>
        <v>42877</v>
      </c>
      <c r="E201" s="40"/>
      <c r="F201" s="40"/>
      <c r="G201" s="40"/>
      <c r="H201" s="4915">
        <f>D201+1</f>
        <v>42878</v>
      </c>
      <c r="I201" s="40"/>
      <c r="J201" s="40"/>
      <c r="K201" s="40"/>
      <c r="L201" s="4915">
        <f>H201+1</f>
        <v>42879</v>
      </c>
      <c r="M201" s="40"/>
      <c r="N201" s="40"/>
      <c r="O201" s="40"/>
      <c r="P201" s="4915">
        <f>L201+1</f>
        <v>42880</v>
      </c>
      <c r="Q201" s="40"/>
      <c r="R201" s="40"/>
      <c r="S201" s="40"/>
      <c r="T201" s="4915">
        <f>P201+1</f>
        <v>42881</v>
      </c>
      <c r="U201" s="40"/>
      <c r="V201" s="40"/>
      <c r="W201" s="40"/>
      <c r="X201" s="4915">
        <f>T201+1</f>
        <v>42882</v>
      </c>
      <c r="Y201" s="40"/>
      <c r="Z201" s="40"/>
      <c r="AA201" s="40"/>
      <c r="AB201" s="4915">
        <f>X201+1</f>
        <v>42883</v>
      </c>
      <c r="AC201" s="40"/>
      <c r="AD201" s="40"/>
      <c r="AE201" s="40"/>
      <c r="AF201" s="2006">
        <v>0</v>
      </c>
      <c r="AG201" s="2006">
        <v>0</v>
      </c>
      <c r="AH201" s="2006">
        <v>0</v>
      </c>
      <c r="AI201" s="2006">
        <v>0</v>
      </c>
      <c r="AJ201" s="2006">
        <v>0</v>
      </c>
      <c r="AK201" s="2006">
        <v>0</v>
      </c>
      <c r="AL201" s="2006">
        <v>0</v>
      </c>
      <c r="AM201" s="2006">
        <v>0</v>
      </c>
      <c r="AN201" s="2006">
        <v>0</v>
      </c>
      <c r="AO201" s="2006">
        <v>0</v>
      </c>
      <c r="AP201" s="2006">
        <v>0</v>
      </c>
      <c r="AQ201" s="2006">
        <v>0</v>
      </c>
      <c r="AR201" s="2006">
        <v>0</v>
      </c>
      <c r="AS201" s="2006">
        <v>0</v>
      </c>
      <c r="AT201" s="2006">
        <v>0</v>
      </c>
      <c r="AU201" s="2006">
        <v>0</v>
      </c>
      <c r="AV201" s="2006">
        <v>0</v>
      </c>
      <c r="AW201" s="2006">
        <v>0</v>
      </c>
      <c r="AX201" s="2006">
        <v>0</v>
      </c>
      <c r="AY201" s="421"/>
    </row>
    <row r="202" spans="2:51" ht="5.0999999999999996" customHeight="1">
      <c r="B202" s="4214"/>
      <c r="D202" s="4916"/>
      <c r="E202" s="90"/>
      <c r="F202" s="91"/>
      <c r="G202" s="90"/>
      <c r="H202" s="4916"/>
      <c r="I202" s="90"/>
      <c r="J202" s="91"/>
      <c r="K202" s="90"/>
      <c r="L202" s="4916"/>
      <c r="M202" s="90"/>
      <c r="N202" s="91"/>
      <c r="O202" s="90"/>
      <c r="P202" s="4916"/>
      <c r="Q202" s="90"/>
      <c r="R202" s="91"/>
      <c r="S202" s="90"/>
      <c r="T202" s="4916"/>
      <c r="U202" s="90"/>
      <c r="V202" s="91"/>
      <c r="W202" s="90"/>
      <c r="X202" s="4916"/>
      <c r="Y202" s="90"/>
      <c r="Z202" s="91"/>
      <c r="AA202" s="90"/>
      <c r="AB202" s="4916"/>
      <c r="AC202" s="90"/>
      <c r="AD202" s="91"/>
      <c r="AE202" s="90"/>
      <c r="AF202" s="2006">
        <v>0</v>
      </c>
      <c r="AG202" s="2006">
        <v>0</v>
      </c>
      <c r="AH202" s="2006">
        <v>0</v>
      </c>
      <c r="AI202" s="2006">
        <v>0</v>
      </c>
      <c r="AJ202" s="2006">
        <v>0</v>
      </c>
      <c r="AK202" s="2006">
        <v>0</v>
      </c>
      <c r="AL202" s="2006">
        <v>0</v>
      </c>
      <c r="AM202" s="2006">
        <v>0</v>
      </c>
      <c r="AN202" s="2006">
        <v>0</v>
      </c>
      <c r="AO202" s="2006">
        <v>0</v>
      </c>
      <c r="AP202" s="2006">
        <v>0</v>
      </c>
      <c r="AQ202" s="2006">
        <v>0</v>
      </c>
      <c r="AR202" s="2006">
        <v>0</v>
      </c>
      <c r="AS202" s="2006">
        <v>0</v>
      </c>
      <c r="AT202" s="2006">
        <v>0</v>
      </c>
      <c r="AU202" s="2006">
        <v>0</v>
      </c>
      <c r="AV202" s="2006">
        <v>0</v>
      </c>
      <c r="AW202" s="2006">
        <v>0</v>
      </c>
      <c r="AX202" s="2006">
        <v>0</v>
      </c>
      <c r="AY202" s="421"/>
    </row>
    <row r="203" spans="2:51" ht="9.9499999999999993" customHeight="1">
      <c r="B203" s="4215"/>
      <c r="D203" s="4917"/>
      <c r="E203" s="40"/>
      <c r="F203" s="40"/>
      <c r="G203" s="40"/>
      <c r="H203" s="4917"/>
      <c r="I203" s="40"/>
      <c r="J203" s="40"/>
      <c r="K203" s="40"/>
      <c r="L203" s="4917"/>
      <c r="M203" s="40"/>
      <c r="N203" s="40"/>
      <c r="O203" s="40"/>
      <c r="P203" s="4917"/>
      <c r="Q203" s="40"/>
      <c r="R203" s="40"/>
      <c r="S203" s="40"/>
      <c r="T203" s="4917"/>
      <c r="U203" s="40"/>
      <c r="V203" s="40"/>
      <c r="W203" s="40"/>
      <c r="X203" s="4917"/>
      <c r="Y203" s="40"/>
      <c r="Z203" s="40"/>
      <c r="AA203" s="40"/>
      <c r="AB203" s="4917"/>
      <c r="AC203" s="40"/>
      <c r="AD203" s="40"/>
      <c r="AE203" s="40"/>
      <c r="AF203" s="2006">
        <v>0</v>
      </c>
      <c r="AG203" s="2006">
        <v>0</v>
      </c>
      <c r="AH203" s="2006">
        <v>0</v>
      </c>
      <c r="AI203" s="2006">
        <v>0</v>
      </c>
      <c r="AJ203" s="2006">
        <v>0</v>
      </c>
      <c r="AK203" s="2006">
        <v>0</v>
      </c>
      <c r="AL203" s="2006">
        <v>0</v>
      </c>
      <c r="AM203" s="2006">
        <v>0</v>
      </c>
      <c r="AN203" s="2006">
        <v>0</v>
      </c>
      <c r="AO203" s="2006">
        <v>0</v>
      </c>
      <c r="AP203" s="2006">
        <v>0</v>
      </c>
      <c r="AQ203" s="2006">
        <v>0</v>
      </c>
      <c r="AR203" s="2006">
        <v>0</v>
      </c>
      <c r="AS203" s="2006">
        <v>0</v>
      </c>
      <c r="AT203" s="2006">
        <v>0</v>
      </c>
      <c r="AU203" s="2006">
        <v>0</v>
      </c>
      <c r="AV203" s="2006">
        <v>0</v>
      </c>
      <c r="AW203" s="2006">
        <v>0</v>
      </c>
      <c r="AX203" s="2006">
        <v>0</v>
      </c>
      <c r="AY203" s="421"/>
    </row>
    <row r="204" spans="2:51" ht="9.9499999999999993" customHeight="1">
      <c r="B204" s="34"/>
      <c r="D204" s="49"/>
      <c r="E204" s="96"/>
      <c r="F204" s="96"/>
      <c r="G204" s="96"/>
      <c r="H204" s="104"/>
      <c r="I204" s="96"/>
      <c r="J204" s="96"/>
      <c r="K204" s="96"/>
      <c r="L204" s="52"/>
      <c r="M204" s="35"/>
      <c r="N204" s="40"/>
      <c r="O204" s="40"/>
      <c r="P204" s="45"/>
      <c r="Q204" s="96"/>
      <c r="R204" s="96"/>
      <c r="S204" s="96"/>
      <c r="T204" s="45"/>
      <c r="U204" s="96"/>
      <c r="V204" s="96"/>
      <c r="X204" s="45"/>
      <c r="Y204" s="96"/>
      <c r="Z204" s="96"/>
      <c r="AA204" s="96"/>
      <c r="AB204" s="45"/>
      <c r="AC204" s="96"/>
      <c r="AD204" s="96"/>
      <c r="AE204" s="96"/>
      <c r="AF204" s="2006">
        <v>0</v>
      </c>
      <c r="AG204" s="2006">
        <v>0</v>
      </c>
      <c r="AH204" s="2006">
        <v>0</v>
      </c>
      <c r="AI204" s="2006">
        <v>0</v>
      </c>
      <c r="AJ204" s="2006">
        <v>0</v>
      </c>
      <c r="AK204" s="2006">
        <v>0</v>
      </c>
      <c r="AL204" s="2006">
        <v>0</v>
      </c>
      <c r="AM204" s="2006">
        <v>0</v>
      </c>
      <c r="AN204" s="2006">
        <v>0</v>
      </c>
      <c r="AO204" s="2006">
        <v>0</v>
      </c>
      <c r="AP204" s="2006">
        <v>0</v>
      </c>
      <c r="AQ204" s="2006">
        <v>0</v>
      </c>
      <c r="AR204" s="2006">
        <v>0</v>
      </c>
      <c r="AS204" s="2006">
        <v>0</v>
      </c>
      <c r="AT204" s="2006">
        <v>0</v>
      </c>
      <c r="AU204" s="2006">
        <v>0</v>
      </c>
      <c r="AV204" s="2006">
        <v>0</v>
      </c>
      <c r="AW204" s="2006">
        <v>0</v>
      </c>
      <c r="AX204" s="2006">
        <v>0</v>
      </c>
      <c r="AY204" s="421"/>
    </row>
    <row r="205" spans="2:51" ht="9.9499999999999993" customHeight="1">
      <c r="B205" s="4908" t="s">
        <v>958</v>
      </c>
      <c r="D205" s="3543"/>
      <c r="E205" s="40"/>
      <c r="F205" s="40"/>
      <c r="G205" s="40"/>
      <c r="H205" s="3543"/>
      <c r="I205" s="40"/>
      <c r="J205" s="40"/>
      <c r="K205" s="40"/>
      <c r="L205" s="3543"/>
      <c r="M205" s="40"/>
      <c r="N205" s="40"/>
      <c r="O205" s="40"/>
      <c r="P205" s="3543"/>
      <c r="Q205" s="40"/>
      <c r="R205" s="40"/>
      <c r="S205" s="40"/>
      <c r="T205" s="3543"/>
      <c r="U205" s="40"/>
      <c r="V205" s="40"/>
      <c r="W205" s="40"/>
      <c r="X205" s="3543"/>
      <c r="Y205" s="40"/>
      <c r="Z205" s="40"/>
      <c r="AA205" s="40"/>
      <c r="AB205" s="3543"/>
      <c r="AC205" s="40"/>
      <c r="AD205" s="40"/>
      <c r="AE205" s="40"/>
      <c r="AF205" s="2006">
        <v>0</v>
      </c>
      <c r="AG205" s="2006">
        <v>0</v>
      </c>
      <c r="AH205" s="2006">
        <v>0</v>
      </c>
      <c r="AI205" s="2006">
        <v>0</v>
      </c>
      <c r="AJ205" s="2006">
        <v>0</v>
      </c>
      <c r="AK205" s="2006">
        <v>0</v>
      </c>
      <c r="AL205" s="2006">
        <v>0</v>
      </c>
      <c r="AM205" s="2006">
        <v>0</v>
      </c>
      <c r="AN205" s="2006">
        <v>0</v>
      </c>
      <c r="AO205" s="2006">
        <v>0</v>
      </c>
      <c r="AP205" s="2006">
        <v>0</v>
      </c>
      <c r="AQ205" s="2006">
        <v>0</v>
      </c>
      <c r="AR205" s="2006">
        <v>0</v>
      </c>
      <c r="AS205" s="2006">
        <v>0</v>
      </c>
      <c r="AT205" s="2006">
        <v>0</v>
      </c>
      <c r="AU205" s="2006">
        <v>0</v>
      </c>
      <c r="AV205" s="2006">
        <v>0</v>
      </c>
      <c r="AW205" s="2006">
        <v>0</v>
      </c>
      <c r="AX205" s="2006">
        <v>0</v>
      </c>
      <c r="AY205" s="421"/>
    </row>
    <row r="206" spans="2:51" ht="5.0999999999999996" customHeight="1">
      <c r="B206" s="4909"/>
      <c r="D206" s="3544"/>
      <c r="E206" s="90"/>
      <c r="F206" s="91"/>
      <c r="G206" s="90"/>
      <c r="H206" s="3544"/>
      <c r="I206" s="90"/>
      <c r="J206" s="91"/>
      <c r="K206" s="90"/>
      <c r="L206" s="3544"/>
      <c r="M206" s="90"/>
      <c r="N206" s="91"/>
      <c r="O206" s="90"/>
      <c r="P206" s="3544"/>
      <c r="Q206" s="90"/>
      <c r="R206" s="91"/>
      <c r="S206" s="90"/>
      <c r="T206" s="3544"/>
      <c r="U206" s="90"/>
      <c r="V206" s="91"/>
      <c r="W206" s="90"/>
      <c r="X206" s="3544"/>
      <c r="Y206" s="90"/>
      <c r="Z206" s="91"/>
      <c r="AA206" s="90"/>
      <c r="AB206" s="3544"/>
      <c r="AC206" s="90"/>
      <c r="AD206" s="91"/>
      <c r="AE206" s="90"/>
      <c r="AF206" s="2006">
        <v>0</v>
      </c>
      <c r="AG206" s="2006">
        <v>0</v>
      </c>
      <c r="AH206" s="2006">
        <v>0</v>
      </c>
      <c r="AI206" s="2006">
        <v>0</v>
      </c>
      <c r="AJ206" s="2006">
        <v>0</v>
      </c>
      <c r="AK206" s="2006">
        <v>0</v>
      </c>
      <c r="AL206" s="2006">
        <v>0</v>
      </c>
      <c r="AM206" s="2006">
        <v>0</v>
      </c>
      <c r="AN206" s="2006">
        <v>0</v>
      </c>
      <c r="AO206" s="2006">
        <v>0</v>
      </c>
      <c r="AP206" s="2006">
        <v>0</v>
      </c>
      <c r="AQ206" s="2006">
        <v>0</v>
      </c>
      <c r="AR206" s="2006">
        <v>0</v>
      </c>
      <c r="AS206" s="2006">
        <v>0</v>
      </c>
      <c r="AT206" s="2006">
        <v>0</v>
      </c>
      <c r="AU206" s="2006">
        <v>0</v>
      </c>
      <c r="AV206" s="2006">
        <v>0</v>
      </c>
      <c r="AW206" s="2006">
        <v>0</v>
      </c>
      <c r="AX206" s="2006">
        <v>0</v>
      </c>
      <c r="AY206" s="421"/>
    </row>
    <row r="207" spans="2:51" ht="9.9499999999999993" customHeight="1">
      <c r="B207" s="4909"/>
      <c r="D207" s="3545"/>
      <c r="E207" s="40"/>
      <c r="F207" s="40"/>
      <c r="G207" s="40"/>
      <c r="H207" s="3545"/>
      <c r="I207" s="40"/>
      <c r="J207" s="40"/>
      <c r="K207" s="40"/>
      <c r="L207" s="3545"/>
      <c r="M207" s="40"/>
      <c r="N207" s="40"/>
      <c r="O207" s="40"/>
      <c r="P207" s="3545"/>
      <c r="Q207" s="40"/>
      <c r="R207" s="40"/>
      <c r="S207" s="40"/>
      <c r="T207" s="3545"/>
      <c r="U207" s="40"/>
      <c r="V207" s="40"/>
      <c r="W207" s="40"/>
      <c r="X207" s="3545"/>
      <c r="Y207" s="40"/>
      <c r="Z207" s="40"/>
      <c r="AA207" s="40"/>
      <c r="AB207" s="3545"/>
      <c r="AC207" s="40"/>
      <c r="AD207" s="40"/>
      <c r="AE207" s="40"/>
      <c r="AF207" s="2006">
        <v>0</v>
      </c>
      <c r="AG207" s="2006">
        <v>0</v>
      </c>
      <c r="AH207" s="2006">
        <v>0</v>
      </c>
      <c r="AI207" s="2006">
        <v>0</v>
      </c>
      <c r="AJ207" s="2006">
        <v>0</v>
      </c>
      <c r="AK207" s="2006">
        <v>0</v>
      </c>
      <c r="AL207" s="2006">
        <v>0</v>
      </c>
      <c r="AM207" s="2006">
        <v>0</v>
      </c>
      <c r="AN207" s="2006">
        <v>0</v>
      </c>
      <c r="AO207" s="2006">
        <v>0</v>
      </c>
      <c r="AP207" s="2006">
        <v>0</v>
      </c>
      <c r="AQ207" s="2006">
        <v>0</v>
      </c>
      <c r="AR207" s="2006">
        <v>0</v>
      </c>
      <c r="AS207" s="2006">
        <v>0</v>
      </c>
      <c r="AT207" s="2006">
        <v>0</v>
      </c>
      <c r="AU207" s="2006">
        <v>0</v>
      </c>
      <c r="AV207" s="2006">
        <v>0</v>
      </c>
      <c r="AW207" s="2006">
        <v>0</v>
      </c>
      <c r="AX207" s="2006">
        <v>0</v>
      </c>
      <c r="AY207" s="421"/>
    </row>
    <row r="208" spans="2:51" ht="9.9499999999999993" customHeight="1">
      <c r="B208" s="4909"/>
      <c r="D208" s="104"/>
      <c r="E208" s="96"/>
      <c r="F208" s="96"/>
      <c r="G208" s="96"/>
      <c r="H208" s="49"/>
      <c r="I208" s="96"/>
      <c r="J208" s="96"/>
      <c r="K208" s="96"/>
      <c r="L208" s="52"/>
      <c r="M208" s="96"/>
      <c r="N208" s="96"/>
      <c r="O208" s="96"/>
      <c r="P208" s="45"/>
      <c r="Q208" s="96"/>
      <c r="R208" s="96"/>
      <c r="S208" s="96"/>
      <c r="T208" s="45"/>
      <c r="U208" s="96"/>
      <c r="V208" s="96"/>
      <c r="W208" s="96"/>
      <c r="X208" s="45"/>
      <c r="Y208" s="96"/>
      <c r="Z208" s="96"/>
      <c r="AA208" s="96"/>
      <c r="AB208" s="45"/>
      <c r="AC208" s="96"/>
      <c r="AD208" s="96"/>
      <c r="AE208" s="96"/>
      <c r="AF208" s="2006">
        <v>0</v>
      </c>
      <c r="AG208" s="2006">
        <v>0</v>
      </c>
      <c r="AH208" s="2006">
        <v>0</v>
      </c>
      <c r="AI208" s="2006">
        <v>0</v>
      </c>
      <c r="AJ208" s="2006">
        <v>0</v>
      </c>
      <c r="AK208" s="2006">
        <v>0</v>
      </c>
      <c r="AL208" s="2006">
        <v>0</v>
      </c>
      <c r="AM208" s="2006">
        <v>0</v>
      </c>
      <c r="AN208" s="2006">
        <v>0</v>
      </c>
      <c r="AO208" s="2006">
        <v>0</v>
      </c>
      <c r="AP208" s="2006">
        <v>0</v>
      </c>
      <c r="AQ208" s="2006">
        <v>0</v>
      </c>
      <c r="AR208" s="2006">
        <v>0</v>
      </c>
      <c r="AS208" s="2006">
        <v>0</v>
      </c>
      <c r="AT208" s="2006">
        <v>0</v>
      </c>
      <c r="AU208" s="2006">
        <v>0</v>
      </c>
      <c r="AV208" s="2006">
        <v>0</v>
      </c>
      <c r="AW208" s="2006">
        <v>0</v>
      </c>
      <c r="AX208" s="2006">
        <v>0</v>
      </c>
      <c r="AY208" s="421"/>
    </row>
    <row r="209" spans="2:51" ht="9.9499999999999993" customHeight="1">
      <c r="B209" s="4909"/>
      <c r="D209" s="3543"/>
      <c r="E209" s="40"/>
      <c r="F209" s="40"/>
      <c r="G209" s="40"/>
      <c r="H209" s="3543"/>
      <c r="I209" s="40"/>
      <c r="J209" s="40"/>
      <c r="K209" s="40"/>
      <c r="L209" s="3543"/>
      <c r="M209" s="40"/>
      <c r="N209" s="40"/>
      <c r="O209" s="40"/>
      <c r="P209" s="3543"/>
      <c r="Q209" s="40"/>
      <c r="R209" s="40"/>
      <c r="S209" s="40"/>
      <c r="T209" s="3543"/>
      <c r="U209" s="40"/>
      <c r="V209" s="40"/>
      <c r="W209" s="40"/>
      <c r="X209" s="3543"/>
      <c r="Y209" s="40"/>
      <c r="Z209" s="40"/>
      <c r="AA209" s="40"/>
      <c r="AB209" s="3543"/>
      <c r="AC209" s="40"/>
      <c r="AD209" s="40"/>
      <c r="AE209" s="40"/>
      <c r="AF209" s="2006">
        <v>0</v>
      </c>
      <c r="AG209" s="2006">
        <v>0</v>
      </c>
      <c r="AH209" s="2006">
        <v>0</v>
      </c>
      <c r="AI209" s="2006">
        <v>0</v>
      </c>
      <c r="AJ209" s="2006">
        <v>0</v>
      </c>
      <c r="AK209" s="2006">
        <v>0</v>
      </c>
      <c r="AL209" s="2006">
        <v>0</v>
      </c>
      <c r="AM209" s="2006">
        <v>0</v>
      </c>
      <c r="AN209" s="2006">
        <v>0</v>
      </c>
      <c r="AO209" s="2006">
        <v>0</v>
      </c>
      <c r="AP209" s="2006">
        <v>0</v>
      </c>
      <c r="AQ209" s="2006">
        <v>0</v>
      </c>
      <c r="AR209" s="2006">
        <v>0</v>
      </c>
      <c r="AS209" s="2006">
        <v>0</v>
      </c>
      <c r="AT209" s="2006">
        <v>0</v>
      </c>
      <c r="AU209" s="2006">
        <v>0</v>
      </c>
      <c r="AV209" s="2006">
        <v>0</v>
      </c>
      <c r="AW209" s="2006">
        <v>0</v>
      </c>
      <c r="AX209" s="2006">
        <v>0</v>
      </c>
      <c r="AY209" s="421"/>
    </row>
    <row r="210" spans="2:51" ht="5.0999999999999996" customHeight="1">
      <c r="B210" s="4909"/>
      <c r="D210" s="3544"/>
      <c r="E210" s="90"/>
      <c r="F210" s="91"/>
      <c r="G210" s="90"/>
      <c r="H210" s="3544"/>
      <c r="I210" s="90"/>
      <c r="J210" s="91"/>
      <c r="K210" s="90"/>
      <c r="L210" s="3544"/>
      <c r="M210" s="90"/>
      <c r="N210" s="91"/>
      <c r="O210" s="90"/>
      <c r="P210" s="3544"/>
      <c r="Q210" s="90"/>
      <c r="R210" s="91"/>
      <c r="S210" s="90"/>
      <c r="T210" s="3544"/>
      <c r="U210" s="90"/>
      <c r="V210" s="91"/>
      <c r="W210" s="90"/>
      <c r="X210" s="3544"/>
      <c r="Y210" s="90"/>
      <c r="Z210" s="91"/>
      <c r="AA210" s="90"/>
      <c r="AB210" s="3544"/>
      <c r="AC210" s="90"/>
      <c r="AD210" s="91"/>
      <c r="AE210" s="90"/>
      <c r="AF210" s="2006">
        <v>0</v>
      </c>
      <c r="AG210" s="2006">
        <v>0</v>
      </c>
      <c r="AH210" s="2006">
        <v>0</v>
      </c>
      <c r="AI210" s="2006">
        <v>0</v>
      </c>
      <c r="AJ210" s="2006">
        <v>0</v>
      </c>
      <c r="AK210" s="2006">
        <v>0</v>
      </c>
      <c r="AL210" s="2006">
        <v>0</v>
      </c>
      <c r="AM210" s="2006">
        <v>0</v>
      </c>
      <c r="AN210" s="2006">
        <v>0</v>
      </c>
      <c r="AO210" s="2006">
        <v>0</v>
      </c>
      <c r="AP210" s="2006">
        <v>0</v>
      </c>
      <c r="AQ210" s="2006">
        <v>0</v>
      </c>
      <c r="AR210" s="2006">
        <v>0</v>
      </c>
      <c r="AS210" s="2006">
        <v>0</v>
      </c>
      <c r="AT210" s="2006">
        <v>0</v>
      </c>
      <c r="AU210" s="2006">
        <v>0</v>
      </c>
      <c r="AV210" s="2006">
        <v>0</v>
      </c>
      <c r="AW210" s="2006">
        <v>0</v>
      </c>
      <c r="AX210" s="2006">
        <v>0</v>
      </c>
      <c r="AY210" s="421"/>
    </row>
    <row r="211" spans="2:51" ht="9.9499999999999993" customHeight="1">
      <c r="B211" s="4909"/>
      <c r="D211" s="3545"/>
      <c r="E211" s="40"/>
      <c r="F211" s="40"/>
      <c r="G211" s="40"/>
      <c r="H211" s="3545"/>
      <c r="I211" s="40"/>
      <c r="J211" s="40"/>
      <c r="K211" s="40"/>
      <c r="L211" s="3545"/>
      <c r="M211" s="40"/>
      <c r="N211" s="40"/>
      <c r="O211" s="40"/>
      <c r="P211" s="3545"/>
      <c r="Q211" s="40"/>
      <c r="R211" s="40"/>
      <c r="S211" s="40"/>
      <c r="T211" s="3545"/>
      <c r="U211" s="40"/>
      <c r="V211" s="40"/>
      <c r="W211" s="40"/>
      <c r="X211" s="3545"/>
      <c r="Y211" s="40"/>
      <c r="Z211" s="40"/>
      <c r="AA211" s="40"/>
      <c r="AB211" s="3545"/>
      <c r="AC211" s="40"/>
      <c r="AD211" s="40"/>
      <c r="AE211" s="40"/>
      <c r="AF211" s="2006">
        <v>0</v>
      </c>
      <c r="AG211" s="2006">
        <v>0</v>
      </c>
      <c r="AH211" s="2006">
        <v>0</v>
      </c>
      <c r="AI211" s="2006">
        <v>0</v>
      </c>
      <c r="AJ211" s="2006">
        <v>0</v>
      </c>
      <c r="AK211" s="2006">
        <v>0</v>
      </c>
      <c r="AL211" s="2006">
        <v>0</v>
      </c>
      <c r="AM211" s="2006">
        <v>0</v>
      </c>
      <c r="AN211" s="2006">
        <v>0</v>
      </c>
      <c r="AO211" s="2006">
        <v>0</v>
      </c>
      <c r="AP211" s="2006">
        <v>0</v>
      </c>
      <c r="AQ211" s="2006">
        <v>0</v>
      </c>
      <c r="AR211" s="2006">
        <v>0</v>
      </c>
      <c r="AS211" s="2006">
        <v>0</v>
      </c>
      <c r="AT211" s="2006">
        <v>0</v>
      </c>
      <c r="AU211" s="2006">
        <v>0</v>
      </c>
      <c r="AV211" s="2006">
        <v>0</v>
      </c>
      <c r="AW211" s="2006">
        <v>0</v>
      </c>
      <c r="AX211" s="2006">
        <v>0</v>
      </c>
      <c r="AY211" s="421"/>
    </row>
    <row r="212" spans="2:51" ht="9.9499999999999993" customHeight="1">
      <c r="B212" s="4909"/>
      <c r="D212" s="104"/>
      <c r="E212" s="96"/>
      <c r="F212" s="96"/>
      <c r="G212" s="96"/>
      <c r="H212" s="49"/>
      <c r="I212" s="96"/>
      <c r="J212" s="96"/>
      <c r="K212" s="96"/>
      <c r="L212" s="52"/>
      <c r="M212" s="96"/>
      <c r="N212" s="96"/>
      <c r="O212" s="96"/>
      <c r="P212" s="45"/>
      <c r="Q212" s="96"/>
      <c r="R212" s="96"/>
      <c r="S212" s="96"/>
      <c r="T212" s="45"/>
      <c r="U212" s="96"/>
      <c r="V212" s="96"/>
      <c r="W212" s="96"/>
      <c r="X212" s="45"/>
      <c r="Y212" s="96"/>
      <c r="Z212" s="96"/>
      <c r="AA212" s="96"/>
      <c r="AB212" s="45"/>
      <c r="AC212" s="96"/>
      <c r="AD212" s="96"/>
      <c r="AE212" s="96"/>
      <c r="AF212" s="2006">
        <v>0</v>
      </c>
      <c r="AG212" s="2006">
        <v>0</v>
      </c>
      <c r="AH212" s="2006">
        <v>0</v>
      </c>
      <c r="AI212" s="2006">
        <v>0</v>
      </c>
      <c r="AJ212" s="2006">
        <v>0</v>
      </c>
      <c r="AK212" s="2006">
        <v>0</v>
      </c>
      <c r="AL212" s="2006">
        <v>0</v>
      </c>
      <c r="AM212" s="2006">
        <v>0</v>
      </c>
      <c r="AN212" s="2006">
        <v>0</v>
      </c>
      <c r="AO212" s="2006">
        <v>0</v>
      </c>
      <c r="AP212" s="2006">
        <v>0</v>
      </c>
      <c r="AQ212" s="2006">
        <v>0</v>
      </c>
      <c r="AR212" s="2006">
        <v>0</v>
      </c>
      <c r="AS212" s="2006">
        <v>0</v>
      </c>
      <c r="AT212" s="2006">
        <v>0</v>
      </c>
      <c r="AU212" s="2006">
        <v>0</v>
      </c>
      <c r="AV212" s="2006">
        <v>0</v>
      </c>
      <c r="AW212" s="2006">
        <v>0</v>
      </c>
      <c r="AX212" s="2006">
        <v>0</v>
      </c>
      <c r="AY212" s="421"/>
    </row>
    <row r="213" spans="2:51" ht="9.9499999999999993" customHeight="1">
      <c r="B213" s="4909"/>
      <c r="D213" s="3543"/>
      <c r="E213" s="40"/>
      <c r="F213" s="40"/>
      <c r="G213" s="40"/>
      <c r="H213" s="3543"/>
      <c r="I213" s="40"/>
      <c r="J213" s="40"/>
      <c r="K213" s="40"/>
      <c r="L213" s="3543"/>
      <c r="M213" s="40"/>
      <c r="N213" s="40"/>
      <c r="O213" s="40"/>
      <c r="P213" s="3543"/>
      <c r="Q213" s="40"/>
      <c r="R213" s="40"/>
      <c r="S213" s="40"/>
      <c r="T213" s="3543"/>
      <c r="U213" s="40"/>
      <c r="V213" s="40"/>
      <c r="W213" s="40"/>
      <c r="X213" s="3543"/>
      <c r="Y213" s="40"/>
      <c r="Z213" s="40"/>
      <c r="AA213" s="40"/>
      <c r="AB213" s="3543"/>
      <c r="AC213" s="40"/>
      <c r="AD213" s="40"/>
      <c r="AE213" s="40"/>
      <c r="AF213" s="2006">
        <v>0</v>
      </c>
      <c r="AG213" s="2006">
        <v>0</v>
      </c>
      <c r="AH213" s="2006">
        <v>0</v>
      </c>
      <c r="AI213" s="2006">
        <v>0</v>
      </c>
      <c r="AJ213" s="2006">
        <v>0</v>
      </c>
      <c r="AK213" s="2006">
        <v>0</v>
      </c>
      <c r="AL213" s="2006">
        <v>0</v>
      </c>
      <c r="AM213" s="2006">
        <v>0</v>
      </c>
      <c r="AN213" s="2006">
        <v>0</v>
      </c>
      <c r="AO213" s="2006">
        <v>0</v>
      </c>
      <c r="AP213" s="2006">
        <v>0</v>
      </c>
      <c r="AQ213" s="2006">
        <v>0</v>
      </c>
      <c r="AR213" s="2006">
        <v>0</v>
      </c>
      <c r="AS213" s="2006">
        <v>0</v>
      </c>
      <c r="AT213" s="2006">
        <v>0</v>
      </c>
      <c r="AU213" s="2006">
        <v>0</v>
      </c>
      <c r="AV213" s="2006">
        <v>0</v>
      </c>
      <c r="AW213" s="2006">
        <v>0</v>
      </c>
      <c r="AX213" s="2006">
        <v>0</v>
      </c>
      <c r="AY213" s="421"/>
    </row>
    <row r="214" spans="2:51" ht="5.0999999999999996" customHeight="1">
      <c r="B214" s="4909"/>
      <c r="D214" s="3544"/>
      <c r="E214" s="90"/>
      <c r="F214" s="91"/>
      <c r="G214" s="90"/>
      <c r="H214" s="3544"/>
      <c r="I214" s="90"/>
      <c r="J214" s="91"/>
      <c r="K214" s="90"/>
      <c r="L214" s="3544"/>
      <c r="M214" s="90"/>
      <c r="N214" s="91"/>
      <c r="O214" s="90"/>
      <c r="P214" s="3544"/>
      <c r="Q214" s="90"/>
      <c r="R214" s="91"/>
      <c r="S214" s="90"/>
      <c r="T214" s="3544"/>
      <c r="U214" s="90"/>
      <c r="V214" s="91"/>
      <c r="W214" s="90"/>
      <c r="X214" s="3544"/>
      <c r="Y214" s="90"/>
      <c r="Z214" s="91"/>
      <c r="AA214" s="90"/>
      <c r="AB214" s="3544"/>
      <c r="AC214" s="90"/>
      <c r="AD214" s="91"/>
      <c r="AE214" s="90"/>
      <c r="AF214" s="2006">
        <v>0</v>
      </c>
      <c r="AG214" s="2006">
        <v>0</v>
      </c>
      <c r="AH214" s="2006">
        <v>0</v>
      </c>
      <c r="AI214" s="2006">
        <v>0</v>
      </c>
      <c r="AJ214" s="2006">
        <v>0</v>
      </c>
      <c r="AK214" s="2006">
        <v>0</v>
      </c>
      <c r="AL214" s="2006">
        <v>0</v>
      </c>
      <c r="AM214" s="2006">
        <v>0</v>
      </c>
      <c r="AN214" s="2006">
        <v>0</v>
      </c>
      <c r="AO214" s="2006">
        <v>0</v>
      </c>
      <c r="AP214" s="2006">
        <v>0</v>
      </c>
      <c r="AQ214" s="2006">
        <v>0</v>
      </c>
      <c r="AR214" s="2006">
        <v>0</v>
      </c>
      <c r="AS214" s="2006">
        <v>0</v>
      </c>
      <c r="AT214" s="2006">
        <v>0</v>
      </c>
      <c r="AU214" s="2006">
        <v>0</v>
      </c>
      <c r="AV214" s="2006">
        <v>0</v>
      </c>
      <c r="AW214" s="2006">
        <v>0</v>
      </c>
      <c r="AX214" s="2006">
        <v>0</v>
      </c>
      <c r="AY214" s="421"/>
    </row>
    <row r="215" spans="2:51" ht="9.9499999999999993" customHeight="1">
      <c r="B215" s="4909"/>
      <c r="D215" s="3545"/>
      <c r="E215" s="40"/>
      <c r="F215" s="40"/>
      <c r="G215" s="40"/>
      <c r="H215" s="3545"/>
      <c r="I215" s="40"/>
      <c r="J215" s="40"/>
      <c r="K215" s="40"/>
      <c r="L215" s="3545"/>
      <c r="M215" s="40"/>
      <c r="N215" s="40"/>
      <c r="O215" s="40"/>
      <c r="P215" s="3545"/>
      <c r="Q215" s="40"/>
      <c r="R215" s="40"/>
      <c r="S215" s="40"/>
      <c r="T215" s="3545"/>
      <c r="U215" s="40"/>
      <c r="V215" s="40"/>
      <c r="W215" s="40"/>
      <c r="X215" s="3545"/>
      <c r="Y215" s="40"/>
      <c r="Z215" s="40"/>
      <c r="AA215" s="40"/>
      <c r="AB215" s="3545"/>
      <c r="AC215" s="40"/>
      <c r="AD215" s="40"/>
      <c r="AE215" s="40"/>
      <c r="AF215" s="2006">
        <v>0</v>
      </c>
      <c r="AG215" s="2006">
        <v>0</v>
      </c>
      <c r="AH215" s="2006">
        <v>0</v>
      </c>
      <c r="AI215" s="2006">
        <v>0</v>
      </c>
      <c r="AJ215" s="2006">
        <v>0</v>
      </c>
      <c r="AK215" s="2006">
        <v>0</v>
      </c>
      <c r="AL215" s="2006">
        <v>0</v>
      </c>
      <c r="AM215" s="2006">
        <v>0</v>
      </c>
      <c r="AN215" s="2006">
        <v>0</v>
      </c>
      <c r="AO215" s="2006">
        <v>0</v>
      </c>
      <c r="AP215" s="2006">
        <v>0</v>
      </c>
      <c r="AQ215" s="2006">
        <v>0</v>
      </c>
      <c r="AR215" s="2006">
        <v>0</v>
      </c>
      <c r="AS215" s="2006">
        <v>0</v>
      </c>
      <c r="AT215" s="2006">
        <v>0</v>
      </c>
      <c r="AU215" s="2006">
        <v>0</v>
      </c>
      <c r="AV215" s="2006">
        <v>0</v>
      </c>
      <c r="AW215" s="2006">
        <v>0</v>
      </c>
      <c r="AX215" s="2006">
        <v>0</v>
      </c>
      <c r="AY215" s="421"/>
    </row>
    <row r="216" spans="2:51" ht="9.9499999999999993" customHeight="1">
      <c r="B216" s="4909"/>
      <c r="D216" s="104"/>
      <c r="E216" s="96"/>
      <c r="F216" s="96"/>
      <c r="G216" s="96"/>
      <c r="H216" s="49"/>
      <c r="I216" s="96"/>
      <c r="J216" s="96"/>
      <c r="K216" s="96"/>
      <c r="L216" s="52"/>
      <c r="M216" s="96"/>
      <c r="N216" s="96"/>
      <c r="O216" s="96"/>
      <c r="P216" s="45"/>
      <c r="Q216" s="96"/>
      <c r="R216" s="96"/>
      <c r="S216" s="96"/>
      <c r="T216" s="45"/>
      <c r="U216" s="96"/>
      <c r="V216" s="96"/>
      <c r="W216" s="96"/>
      <c r="X216" s="45"/>
      <c r="Y216" s="96"/>
      <c r="Z216" s="96"/>
      <c r="AA216" s="96"/>
      <c r="AB216" s="45"/>
      <c r="AC216" s="96"/>
      <c r="AD216" s="96"/>
      <c r="AE216" s="96"/>
      <c r="AF216" s="2006">
        <v>0</v>
      </c>
      <c r="AG216" s="2006">
        <v>0</v>
      </c>
      <c r="AH216" s="2006">
        <v>0</v>
      </c>
      <c r="AI216" s="2006">
        <v>0</v>
      </c>
      <c r="AJ216" s="2006">
        <v>0</v>
      </c>
      <c r="AK216" s="2006">
        <v>0</v>
      </c>
      <c r="AL216" s="2006">
        <v>0</v>
      </c>
      <c r="AM216" s="2006">
        <v>0</v>
      </c>
      <c r="AN216" s="2006">
        <v>0</v>
      </c>
      <c r="AO216" s="2006">
        <v>0</v>
      </c>
      <c r="AP216" s="2006">
        <v>0</v>
      </c>
      <c r="AQ216" s="2006">
        <v>0</v>
      </c>
      <c r="AR216" s="2006">
        <v>0</v>
      </c>
      <c r="AS216" s="2006">
        <v>0</v>
      </c>
      <c r="AT216" s="2006">
        <v>0</v>
      </c>
      <c r="AU216" s="2006">
        <v>0</v>
      </c>
      <c r="AV216" s="2006">
        <v>0</v>
      </c>
      <c r="AW216" s="2006">
        <v>0</v>
      </c>
      <c r="AX216" s="2006">
        <v>0</v>
      </c>
      <c r="AY216" s="421"/>
    </row>
    <row r="217" spans="2:51" ht="9.9499999999999993" customHeight="1">
      <c r="B217" s="4909"/>
      <c r="D217" s="3543"/>
      <c r="E217" s="40"/>
      <c r="F217" s="40"/>
      <c r="G217" s="40"/>
      <c r="H217" s="3543"/>
      <c r="I217" s="40"/>
      <c r="J217" s="40"/>
      <c r="K217" s="40"/>
      <c r="L217" s="3543"/>
      <c r="M217" s="40"/>
      <c r="N217" s="40"/>
      <c r="O217" s="40"/>
      <c r="P217" s="3543"/>
      <c r="Q217" s="40"/>
      <c r="R217" s="40"/>
      <c r="S217" s="40"/>
      <c r="T217" s="3543"/>
      <c r="U217" s="40"/>
      <c r="V217" s="40"/>
      <c r="W217" s="40"/>
      <c r="X217" s="3543"/>
      <c r="Y217" s="40"/>
      <c r="Z217" s="40"/>
      <c r="AA217" s="40"/>
      <c r="AB217" s="3543"/>
      <c r="AC217" s="40"/>
      <c r="AD217" s="40"/>
      <c r="AE217" s="40"/>
      <c r="AF217" s="2006">
        <v>0</v>
      </c>
      <c r="AG217" s="2006">
        <v>0</v>
      </c>
      <c r="AH217" s="2006">
        <v>0</v>
      </c>
      <c r="AI217" s="2006">
        <v>0</v>
      </c>
      <c r="AJ217" s="2006">
        <v>0</v>
      </c>
      <c r="AK217" s="2006">
        <v>0</v>
      </c>
      <c r="AL217" s="2006">
        <v>0</v>
      </c>
      <c r="AM217" s="2006">
        <v>0</v>
      </c>
      <c r="AN217" s="2006">
        <v>0</v>
      </c>
      <c r="AO217" s="2006">
        <v>0</v>
      </c>
      <c r="AP217" s="2006">
        <v>0</v>
      </c>
      <c r="AQ217" s="2006">
        <v>0</v>
      </c>
      <c r="AR217" s="2006">
        <v>0</v>
      </c>
      <c r="AS217" s="2006">
        <v>0</v>
      </c>
      <c r="AT217" s="2006">
        <v>0</v>
      </c>
      <c r="AU217" s="2006">
        <v>0</v>
      </c>
      <c r="AV217" s="2006">
        <v>0</v>
      </c>
      <c r="AW217" s="2006">
        <v>0</v>
      </c>
      <c r="AX217" s="2006">
        <v>0</v>
      </c>
      <c r="AY217" s="421"/>
    </row>
    <row r="218" spans="2:51" ht="5.0999999999999996" customHeight="1">
      <c r="B218" s="4909"/>
      <c r="D218" s="3544"/>
      <c r="E218" s="90"/>
      <c r="F218" s="91"/>
      <c r="G218" s="90"/>
      <c r="H218" s="3544"/>
      <c r="I218" s="90"/>
      <c r="J218" s="91"/>
      <c r="K218" s="90"/>
      <c r="L218" s="3544"/>
      <c r="M218" s="90"/>
      <c r="N218" s="91"/>
      <c r="O218" s="90"/>
      <c r="P218" s="3544"/>
      <c r="Q218" s="90"/>
      <c r="R218" s="91"/>
      <c r="S218" s="90"/>
      <c r="T218" s="3544"/>
      <c r="U218" s="90"/>
      <c r="V218" s="91"/>
      <c r="W218" s="90"/>
      <c r="X218" s="3544"/>
      <c r="Y218" s="90"/>
      <c r="Z218" s="91"/>
      <c r="AA218" s="90"/>
      <c r="AB218" s="3544"/>
      <c r="AC218" s="90"/>
      <c r="AD218" s="91"/>
      <c r="AE218" s="90"/>
      <c r="AF218" s="2006">
        <v>0</v>
      </c>
      <c r="AG218" s="2006">
        <v>0</v>
      </c>
      <c r="AH218" s="2006">
        <v>0</v>
      </c>
      <c r="AI218" s="2006">
        <v>0</v>
      </c>
      <c r="AJ218" s="2006">
        <v>0</v>
      </c>
      <c r="AK218" s="2006">
        <v>0</v>
      </c>
      <c r="AL218" s="2006">
        <v>0</v>
      </c>
      <c r="AM218" s="2006">
        <v>0</v>
      </c>
      <c r="AN218" s="2006">
        <v>0</v>
      </c>
      <c r="AO218" s="2006">
        <v>0</v>
      </c>
      <c r="AP218" s="2006">
        <v>0</v>
      </c>
      <c r="AQ218" s="2006">
        <v>0</v>
      </c>
      <c r="AR218" s="2006">
        <v>0</v>
      </c>
      <c r="AS218" s="2006">
        <v>0</v>
      </c>
      <c r="AT218" s="2006">
        <v>0</v>
      </c>
      <c r="AU218" s="2006">
        <v>0</v>
      </c>
      <c r="AV218" s="2006">
        <v>0</v>
      </c>
      <c r="AW218" s="2006">
        <v>0</v>
      </c>
      <c r="AX218" s="2006">
        <v>0</v>
      </c>
      <c r="AY218" s="421"/>
    </row>
    <row r="219" spans="2:51" ht="9.9499999999999993" customHeight="1">
      <c r="B219" s="4909"/>
      <c r="D219" s="3545"/>
      <c r="E219" s="40"/>
      <c r="F219" s="40"/>
      <c r="G219" s="40"/>
      <c r="H219" s="3545"/>
      <c r="I219" s="40"/>
      <c r="J219" s="40"/>
      <c r="K219" s="40"/>
      <c r="L219" s="3545"/>
      <c r="M219" s="40"/>
      <c r="N219" s="40"/>
      <c r="O219" s="40"/>
      <c r="P219" s="3545"/>
      <c r="Q219" s="40"/>
      <c r="R219" s="40"/>
      <c r="S219" s="40"/>
      <c r="T219" s="3545"/>
      <c r="U219" s="40"/>
      <c r="V219" s="40"/>
      <c r="W219" s="40"/>
      <c r="X219" s="3545"/>
      <c r="Y219" s="40"/>
      <c r="Z219" s="40"/>
      <c r="AA219" s="40"/>
      <c r="AB219" s="3545"/>
      <c r="AC219" s="40"/>
      <c r="AD219" s="40"/>
      <c r="AE219" s="40"/>
      <c r="AF219" s="2006">
        <v>0</v>
      </c>
      <c r="AG219" s="2006">
        <v>0</v>
      </c>
      <c r="AH219" s="2006">
        <v>0</v>
      </c>
      <c r="AI219" s="2006">
        <v>0</v>
      </c>
      <c r="AJ219" s="2006">
        <v>0</v>
      </c>
      <c r="AK219" s="2006">
        <v>0</v>
      </c>
      <c r="AL219" s="2006">
        <v>0</v>
      </c>
      <c r="AM219" s="2006">
        <v>0</v>
      </c>
      <c r="AN219" s="2006">
        <v>0</v>
      </c>
      <c r="AO219" s="2006">
        <v>0</v>
      </c>
      <c r="AP219" s="2006">
        <v>0</v>
      </c>
      <c r="AQ219" s="2006">
        <v>0</v>
      </c>
      <c r="AR219" s="2006">
        <v>0</v>
      </c>
      <c r="AS219" s="2006">
        <v>0</v>
      </c>
      <c r="AT219" s="2006">
        <v>0</v>
      </c>
      <c r="AU219" s="2006">
        <v>0</v>
      </c>
      <c r="AV219" s="2006">
        <v>0</v>
      </c>
      <c r="AW219" s="2006">
        <v>0</v>
      </c>
      <c r="AX219" s="2006">
        <v>0</v>
      </c>
      <c r="AY219" s="421"/>
    </row>
    <row r="220" spans="2:51" ht="9.9499999999999993" customHeight="1">
      <c r="B220" s="4909"/>
      <c r="D220" s="104"/>
      <c r="E220" s="96"/>
      <c r="F220" s="96"/>
      <c r="G220" s="96"/>
      <c r="H220" s="49"/>
      <c r="I220" s="96"/>
      <c r="J220" s="96"/>
      <c r="K220" s="96"/>
      <c r="L220" s="52"/>
      <c r="M220" s="96"/>
      <c r="N220" s="96"/>
      <c r="O220" s="96"/>
      <c r="P220" s="45"/>
      <c r="Q220" s="96"/>
      <c r="R220" s="96"/>
      <c r="S220" s="96"/>
      <c r="T220" s="45"/>
      <c r="U220" s="96"/>
      <c r="V220" s="96"/>
      <c r="W220" s="96"/>
      <c r="X220" s="45"/>
      <c r="Y220" s="96"/>
      <c r="Z220" s="96"/>
      <c r="AA220" s="96"/>
      <c r="AB220" s="45"/>
      <c r="AC220" s="96"/>
      <c r="AD220" s="96"/>
      <c r="AE220" s="96"/>
      <c r="AF220" s="2006">
        <v>0</v>
      </c>
      <c r="AG220" s="2006">
        <v>0</v>
      </c>
      <c r="AH220" s="2006">
        <v>0</v>
      </c>
      <c r="AI220" s="2006">
        <v>0</v>
      </c>
      <c r="AJ220" s="2006">
        <v>0</v>
      </c>
      <c r="AK220" s="2006">
        <v>0</v>
      </c>
      <c r="AL220" s="2006">
        <v>0</v>
      </c>
      <c r="AM220" s="2006">
        <v>0</v>
      </c>
      <c r="AN220" s="2006">
        <v>0</v>
      </c>
      <c r="AO220" s="2006">
        <v>0</v>
      </c>
      <c r="AP220" s="2006">
        <v>0</v>
      </c>
      <c r="AQ220" s="2006">
        <v>0</v>
      </c>
      <c r="AR220" s="2006">
        <v>0</v>
      </c>
      <c r="AS220" s="2006">
        <v>0</v>
      </c>
      <c r="AT220" s="2006">
        <v>0</v>
      </c>
      <c r="AU220" s="2006">
        <v>0</v>
      </c>
      <c r="AV220" s="2006">
        <v>0</v>
      </c>
      <c r="AW220" s="2006">
        <v>0</v>
      </c>
      <c r="AX220" s="2006">
        <v>0</v>
      </c>
      <c r="AY220" s="421"/>
    </row>
    <row r="221" spans="2:51" ht="9.9499999999999993" customHeight="1">
      <c r="B221" s="4909"/>
      <c r="D221" s="3543"/>
      <c r="E221" s="40"/>
      <c r="F221" s="40"/>
      <c r="G221" s="40"/>
      <c r="H221" s="3543"/>
      <c r="I221" s="40"/>
      <c r="J221" s="40"/>
      <c r="K221" s="40"/>
      <c r="L221" s="3543"/>
      <c r="M221" s="40"/>
      <c r="N221" s="40"/>
      <c r="O221" s="40"/>
      <c r="P221" s="3543"/>
      <c r="Q221" s="40"/>
      <c r="R221" s="40"/>
      <c r="S221" s="40"/>
      <c r="T221" s="3543"/>
      <c r="U221" s="40"/>
      <c r="V221" s="40"/>
      <c r="W221" s="40"/>
      <c r="X221" s="3543"/>
      <c r="Y221" s="40"/>
      <c r="Z221" s="40"/>
      <c r="AA221" s="40"/>
      <c r="AB221" s="3543"/>
      <c r="AC221" s="40"/>
      <c r="AD221" s="40"/>
      <c r="AE221" s="40"/>
      <c r="AF221" s="2006">
        <v>0</v>
      </c>
      <c r="AG221" s="2006">
        <v>0</v>
      </c>
      <c r="AH221" s="2006">
        <v>0</v>
      </c>
      <c r="AI221" s="2006">
        <v>0</v>
      </c>
      <c r="AJ221" s="2006">
        <v>0</v>
      </c>
      <c r="AK221" s="2006">
        <v>0</v>
      </c>
      <c r="AL221" s="2006">
        <v>0</v>
      </c>
      <c r="AM221" s="2006">
        <v>0</v>
      </c>
      <c r="AN221" s="2006">
        <v>0</v>
      </c>
      <c r="AO221" s="2006">
        <v>0</v>
      </c>
      <c r="AP221" s="2006">
        <v>0</v>
      </c>
      <c r="AQ221" s="2006">
        <v>0</v>
      </c>
      <c r="AR221" s="2006">
        <v>0</v>
      </c>
      <c r="AS221" s="2006">
        <v>0</v>
      </c>
      <c r="AT221" s="2006">
        <v>0</v>
      </c>
      <c r="AU221" s="2006">
        <v>0</v>
      </c>
      <c r="AV221" s="2006">
        <v>0</v>
      </c>
      <c r="AW221" s="2006">
        <v>0</v>
      </c>
      <c r="AX221" s="2006">
        <v>0</v>
      </c>
      <c r="AY221" s="421"/>
    </row>
    <row r="222" spans="2:51" ht="5.0999999999999996" customHeight="1">
      <c r="B222" s="4909"/>
      <c r="D222" s="3544"/>
      <c r="E222" s="90"/>
      <c r="F222" s="91"/>
      <c r="G222" s="90"/>
      <c r="H222" s="3544"/>
      <c r="I222" s="90"/>
      <c r="J222" s="91"/>
      <c r="K222" s="90"/>
      <c r="L222" s="3544"/>
      <c r="M222" s="90"/>
      <c r="N222" s="91"/>
      <c r="O222" s="90"/>
      <c r="P222" s="3544"/>
      <c r="Q222" s="90"/>
      <c r="R222" s="91"/>
      <c r="S222" s="90"/>
      <c r="T222" s="3544"/>
      <c r="U222" s="90"/>
      <c r="V222" s="91"/>
      <c r="W222" s="90"/>
      <c r="X222" s="3544"/>
      <c r="Y222" s="90"/>
      <c r="Z222" s="91"/>
      <c r="AA222" s="90"/>
      <c r="AB222" s="3544"/>
      <c r="AC222" s="90"/>
      <c r="AD222" s="91"/>
      <c r="AE222" s="90"/>
      <c r="AF222" s="2006">
        <v>0</v>
      </c>
      <c r="AG222" s="2006">
        <v>0</v>
      </c>
      <c r="AH222" s="2006">
        <v>0</v>
      </c>
      <c r="AI222" s="2006">
        <v>0</v>
      </c>
      <c r="AJ222" s="2006">
        <v>0</v>
      </c>
      <c r="AK222" s="2006">
        <v>0</v>
      </c>
      <c r="AL222" s="2006">
        <v>0</v>
      </c>
      <c r="AM222" s="2006">
        <v>0</v>
      </c>
      <c r="AN222" s="2006">
        <v>0</v>
      </c>
      <c r="AO222" s="2006">
        <v>0</v>
      </c>
      <c r="AP222" s="2006">
        <v>0</v>
      </c>
      <c r="AQ222" s="2006">
        <v>0</v>
      </c>
      <c r="AR222" s="2006">
        <v>0</v>
      </c>
      <c r="AS222" s="2006">
        <v>0</v>
      </c>
      <c r="AT222" s="2006">
        <v>0</v>
      </c>
      <c r="AU222" s="2006">
        <v>0</v>
      </c>
      <c r="AV222" s="2006">
        <v>0</v>
      </c>
      <c r="AW222" s="2006">
        <v>0</v>
      </c>
      <c r="AX222" s="2006">
        <v>0</v>
      </c>
      <c r="AY222" s="421"/>
    </row>
    <row r="223" spans="2:51" ht="9.9499999999999993" customHeight="1">
      <c r="B223" s="4910"/>
      <c r="D223" s="3545"/>
      <c r="E223" s="40"/>
      <c r="F223" s="40"/>
      <c r="G223" s="40"/>
      <c r="H223" s="3545"/>
      <c r="I223" s="40"/>
      <c r="J223" s="40"/>
      <c r="K223" s="40"/>
      <c r="L223" s="3545"/>
      <c r="M223" s="40"/>
      <c r="N223" s="40"/>
      <c r="O223" s="40"/>
      <c r="P223" s="3545"/>
      <c r="Q223" s="40"/>
      <c r="R223" s="40"/>
      <c r="S223" s="40"/>
      <c r="T223" s="3545"/>
      <c r="U223" s="40"/>
      <c r="V223" s="40"/>
      <c r="W223" s="40"/>
      <c r="X223" s="3545"/>
      <c r="Y223" s="40"/>
      <c r="Z223" s="40"/>
      <c r="AA223" s="40"/>
      <c r="AB223" s="3545"/>
      <c r="AC223" s="40"/>
      <c r="AD223" s="40"/>
      <c r="AE223" s="40"/>
      <c r="AF223" s="2006">
        <v>0</v>
      </c>
      <c r="AG223" s="2006">
        <v>0</v>
      </c>
      <c r="AH223" s="2006">
        <v>0</v>
      </c>
      <c r="AI223" s="2006">
        <v>0</v>
      </c>
      <c r="AJ223" s="2006">
        <v>0</v>
      </c>
      <c r="AK223" s="2006">
        <v>0</v>
      </c>
      <c r="AL223" s="2006">
        <v>0</v>
      </c>
      <c r="AM223" s="2006">
        <v>0</v>
      </c>
      <c r="AN223" s="2006">
        <v>0</v>
      </c>
      <c r="AO223" s="2006">
        <v>0</v>
      </c>
      <c r="AP223" s="2006">
        <v>0</v>
      </c>
      <c r="AQ223" s="2006">
        <v>0</v>
      </c>
      <c r="AR223" s="2006">
        <v>0</v>
      </c>
      <c r="AS223" s="2006">
        <v>0</v>
      </c>
      <c r="AT223" s="2006">
        <v>0</v>
      </c>
      <c r="AU223" s="2006">
        <v>0</v>
      </c>
      <c r="AV223" s="2006">
        <v>0</v>
      </c>
      <c r="AW223" s="2006">
        <v>0</v>
      </c>
      <c r="AX223" s="2006">
        <v>0</v>
      </c>
      <c r="AY223" s="421"/>
    </row>
    <row r="224" spans="2:51" ht="9.9499999999999993" customHeight="1">
      <c r="B224" s="34"/>
      <c r="D224" s="49"/>
      <c r="E224" s="96"/>
      <c r="F224" s="96"/>
      <c r="G224" s="96"/>
      <c r="H224" s="104"/>
      <c r="I224" s="96"/>
      <c r="J224" s="96"/>
      <c r="K224" s="96"/>
      <c r="L224" s="52"/>
      <c r="M224" s="35"/>
      <c r="N224" s="40"/>
      <c r="O224" s="40"/>
      <c r="P224" s="45"/>
      <c r="Q224" s="96"/>
      <c r="R224" s="96"/>
      <c r="S224" s="96"/>
      <c r="T224" s="45"/>
      <c r="U224" s="96"/>
      <c r="V224" s="96"/>
      <c r="X224" s="45"/>
      <c r="Y224" s="96"/>
      <c r="Z224" s="96"/>
      <c r="AA224" s="96"/>
      <c r="AB224" s="45"/>
      <c r="AC224" s="96"/>
      <c r="AD224" s="96"/>
      <c r="AE224" s="96"/>
      <c r="AF224" s="2006">
        <v>0</v>
      </c>
      <c r="AG224" s="2006">
        <v>0</v>
      </c>
      <c r="AH224" s="2006">
        <v>0</v>
      </c>
      <c r="AI224" s="2006">
        <v>0</v>
      </c>
      <c r="AJ224" s="2006">
        <v>0</v>
      </c>
      <c r="AK224" s="2006">
        <v>0</v>
      </c>
      <c r="AL224" s="2006">
        <v>0</v>
      </c>
      <c r="AM224" s="2006">
        <v>0</v>
      </c>
      <c r="AN224" s="2006">
        <v>0</v>
      </c>
      <c r="AO224" s="2006">
        <v>0</v>
      </c>
      <c r="AP224" s="2006">
        <v>0</v>
      </c>
      <c r="AQ224" s="2006">
        <v>0</v>
      </c>
      <c r="AR224" s="2006">
        <v>0</v>
      </c>
      <c r="AS224" s="2006">
        <v>0</v>
      </c>
      <c r="AT224" s="2006">
        <v>0</v>
      </c>
      <c r="AU224" s="2006">
        <v>0</v>
      </c>
      <c r="AV224" s="2006">
        <v>0</v>
      </c>
      <c r="AW224" s="2006">
        <v>0</v>
      </c>
      <c r="AX224" s="2006">
        <v>0</v>
      </c>
      <c r="AY224" s="421"/>
    </row>
    <row r="225" spans="2:51" ht="9.9499999999999993" customHeight="1">
      <c r="B225" s="4966">
        <f>B201</f>
        <v>21</v>
      </c>
      <c r="D225" s="4969">
        <f>D201</f>
        <v>42877</v>
      </c>
      <c r="E225" s="40"/>
      <c r="F225" s="40"/>
      <c r="G225" s="40"/>
      <c r="H225" s="4969">
        <f>H201</f>
        <v>42878</v>
      </c>
      <c r="I225" s="40"/>
      <c r="J225" s="40"/>
      <c r="K225" s="40"/>
      <c r="L225" s="4969">
        <f>L201</f>
        <v>42879</v>
      </c>
      <c r="M225" s="40"/>
      <c r="N225" s="40"/>
      <c r="O225" s="40"/>
      <c r="P225" s="4969">
        <f>P201</f>
        <v>42880</v>
      </c>
      <c r="Q225" s="40"/>
      <c r="R225" s="40"/>
      <c r="S225" s="40"/>
      <c r="T225" s="4969">
        <f>T201</f>
        <v>42881</v>
      </c>
      <c r="U225" s="40"/>
      <c r="V225" s="40"/>
      <c r="W225" s="40"/>
      <c r="X225" s="4969">
        <f>X201</f>
        <v>42882</v>
      </c>
      <c r="Y225" s="40"/>
      <c r="Z225" s="40"/>
      <c r="AA225" s="40"/>
      <c r="AB225" s="4969">
        <f>AB201</f>
        <v>42883</v>
      </c>
      <c r="AC225" s="40"/>
      <c r="AD225" s="40"/>
      <c r="AE225" s="40"/>
      <c r="AF225" s="2006">
        <v>0</v>
      </c>
      <c r="AG225" s="2006">
        <v>0</v>
      </c>
      <c r="AH225" s="2006">
        <v>0</v>
      </c>
      <c r="AI225" s="2006">
        <v>0</v>
      </c>
      <c r="AJ225" s="2006">
        <v>0</v>
      </c>
      <c r="AK225" s="2006">
        <v>0</v>
      </c>
      <c r="AL225" s="2006">
        <v>0</v>
      </c>
      <c r="AM225" s="2006">
        <v>0</v>
      </c>
      <c r="AN225" s="2006">
        <v>0</v>
      </c>
      <c r="AO225" s="2006">
        <v>0</v>
      </c>
      <c r="AP225" s="2006">
        <v>0</v>
      </c>
      <c r="AQ225" s="2006">
        <v>0</v>
      </c>
      <c r="AR225" s="2006">
        <v>0</v>
      </c>
      <c r="AS225" s="2006">
        <v>0</v>
      </c>
      <c r="AT225" s="2006">
        <v>0</v>
      </c>
      <c r="AU225" s="2006">
        <v>0</v>
      </c>
      <c r="AV225" s="2006">
        <v>0</v>
      </c>
      <c r="AW225" s="2006">
        <v>0</v>
      </c>
      <c r="AX225" s="2006">
        <v>0</v>
      </c>
      <c r="AY225" s="421"/>
    </row>
    <row r="226" spans="2:51" ht="5.0999999999999996" customHeight="1">
      <c r="B226" s="4967"/>
      <c r="D226" s="4967"/>
      <c r="E226" s="90"/>
      <c r="F226" s="91"/>
      <c r="G226" s="90"/>
      <c r="H226" s="4967"/>
      <c r="I226" s="90"/>
      <c r="J226" s="91"/>
      <c r="K226" s="90"/>
      <c r="L226" s="4967"/>
      <c r="M226" s="90"/>
      <c r="N226" s="91"/>
      <c r="O226" s="90"/>
      <c r="P226" s="4967"/>
      <c r="Q226" s="90"/>
      <c r="R226" s="91"/>
      <c r="S226" s="90"/>
      <c r="T226" s="4967"/>
      <c r="U226" s="90"/>
      <c r="V226" s="91"/>
      <c r="W226" s="90"/>
      <c r="X226" s="4967"/>
      <c r="Y226" s="90"/>
      <c r="Z226" s="91"/>
      <c r="AA226" s="90"/>
      <c r="AB226" s="4967"/>
      <c r="AC226" s="90"/>
      <c r="AD226" s="91"/>
      <c r="AE226" s="90"/>
      <c r="AF226" s="2006">
        <v>0</v>
      </c>
      <c r="AG226" s="2006">
        <v>0</v>
      </c>
      <c r="AH226" s="2006">
        <v>0</v>
      </c>
      <c r="AI226" s="2006">
        <v>0</v>
      </c>
      <c r="AJ226" s="2006">
        <v>0</v>
      </c>
      <c r="AK226" s="2006">
        <v>0</v>
      </c>
      <c r="AL226" s="2006">
        <v>0</v>
      </c>
      <c r="AM226" s="2006">
        <v>0</v>
      </c>
      <c r="AN226" s="2006">
        <v>0</v>
      </c>
      <c r="AO226" s="2006">
        <v>0</v>
      </c>
      <c r="AP226" s="2006">
        <v>0</v>
      </c>
      <c r="AQ226" s="2006">
        <v>0</v>
      </c>
      <c r="AR226" s="2006">
        <v>0</v>
      </c>
      <c r="AS226" s="2006">
        <v>0</v>
      </c>
      <c r="AT226" s="2006">
        <v>0</v>
      </c>
      <c r="AU226" s="2006">
        <v>0</v>
      </c>
      <c r="AV226" s="2006">
        <v>0</v>
      </c>
      <c r="AW226" s="2006">
        <v>0</v>
      </c>
      <c r="AX226" s="2006">
        <v>0</v>
      </c>
      <c r="AY226" s="421"/>
    </row>
    <row r="227" spans="2:51" ht="9.9499999999999993" customHeight="1">
      <c r="B227" s="4968"/>
      <c r="D227" s="4968"/>
      <c r="E227" s="40"/>
      <c r="F227" s="40"/>
      <c r="G227" s="40"/>
      <c r="H227" s="4968"/>
      <c r="I227" s="40"/>
      <c r="J227" s="40"/>
      <c r="K227" s="40"/>
      <c r="L227" s="4968"/>
      <c r="M227" s="40"/>
      <c r="N227" s="40"/>
      <c r="O227" s="40"/>
      <c r="P227" s="4968"/>
      <c r="Q227" s="40"/>
      <c r="R227" s="40"/>
      <c r="S227" s="40"/>
      <c r="T227" s="4968"/>
      <c r="U227" s="40"/>
      <c r="V227" s="40"/>
      <c r="W227" s="40"/>
      <c r="X227" s="4968"/>
      <c r="Y227" s="40"/>
      <c r="Z227" s="40"/>
      <c r="AA227" s="40"/>
      <c r="AB227" s="4968"/>
      <c r="AC227" s="40"/>
      <c r="AD227" s="40"/>
      <c r="AE227" s="40"/>
      <c r="AF227" s="2006">
        <v>0</v>
      </c>
      <c r="AG227" s="2006">
        <v>0</v>
      </c>
      <c r="AH227" s="2006">
        <v>0</v>
      </c>
      <c r="AI227" s="2006">
        <v>0</v>
      </c>
      <c r="AJ227" s="2006">
        <v>0</v>
      </c>
      <c r="AK227" s="2006">
        <v>0</v>
      </c>
      <c r="AL227" s="2006">
        <v>0</v>
      </c>
      <c r="AM227" s="2006">
        <v>0</v>
      </c>
      <c r="AN227" s="2006">
        <v>0</v>
      </c>
      <c r="AO227" s="2006">
        <v>0</v>
      </c>
      <c r="AP227" s="2006">
        <v>0</v>
      </c>
      <c r="AQ227" s="2006">
        <v>0</v>
      </c>
      <c r="AR227" s="2006">
        <v>0</v>
      </c>
      <c r="AS227" s="2006">
        <v>0</v>
      </c>
      <c r="AT227" s="2006">
        <v>0</v>
      </c>
      <c r="AU227" s="2006">
        <v>0</v>
      </c>
      <c r="AV227" s="2006">
        <v>0</v>
      </c>
      <c r="AW227" s="2006">
        <v>0</v>
      </c>
      <c r="AX227" s="2006">
        <v>0</v>
      </c>
      <c r="AY227" s="421"/>
    </row>
    <row r="228" spans="2:51" ht="9.9499999999999993" customHeight="1">
      <c r="B228" s="34"/>
      <c r="D228" s="49"/>
      <c r="E228" s="96"/>
      <c r="F228" s="96"/>
      <c r="G228" s="96"/>
      <c r="H228" s="104"/>
      <c r="I228" s="96"/>
      <c r="J228" s="96"/>
      <c r="K228" s="96"/>
      <c r="L228" s="52"/>
      <c r="M228" s="35"/>
      <c r="N228" s="40"/>
      <c r="O228" s="40"/>
      <c r="P228" s="45"/>
      <c r="Q228" s="96"/>
      <c r="R228" s="96"/>
      <c r="S228" s="96"/>
      <c r="T228" s="45"/>
      <c r="U228" s="96"/>
      <c r="V228" s="96"/>
      <c r="X228" s="45"/>
      <c r="Y228" s="96"/>
      <c r="Z228" s="96"/>
      <c r="AA228" s="96"/>
      <c r="AB228" s="45"/>
      <c r="AC228" s="96"/>
      <c r="AD228" s="96"/>
      <c r="AE228" s="96"/>
      <c r="AF228" s="2006">
        <v>0</v>
      </c>
      <c r="AG228" s="2006">
        <v>0</v>
      </c>
      <c r="AH228" s="2006">
        <v>0</v>
      </c>
      <c r="AI228" s="2006">
        <v>0</v>
      </c>
      <c r="AJ228" s="2006">
        <v>0</v>
      </c>
      <c r="AK228" s="2006">
        <v>0</v>
      </c>
      <c r="AL228" s="2006">
        <v>0</v>
      </c>
      <c r="AM228" s="2006">
        <v>0</v>
      </c>
      <c r="AN228" s="2006">
        <v>0</v>
      </c>
      <c r="AO228" s="2006">
        <v>0</v>
      </c>
      <c r="AP228" s="2006">
        <v>0</v>
      </c>
      <c r="AQ228" s="2006">
        <v>0</v>
      </c>
      <c r="AR228" s="2006">
        <v>0</v>
      </c>
      <c r="AS228" s="2006">
        <v>0</v>
      </c>
      <c r="AT228" s="2006">
        <v>0</v>
      </c>
      <c r="AU228" s="2006">
        <v>0</v>
      </c>
      <c r="AV228" s="2006">
        <v>0</v>
      </c>
      <c r="AW228" s="2006">
        <v>0</v>
      </c>
      <c r="AX228" s="2006">
        <v>0</v>
      </c>
      <c r="AY228" s="421"/>
    </row>
    <row r="229" spans="2:51" ht="9.9499999999999993" customHeight="1">
      <c r="B229" s="4963" t="s">
        <v>966</v>
      </c>
      <c r="D229" s="3543"/>
      <c r="E229" s="40"/>
      <c r="F229" s="40"/>
      <c r="G229" s="40"/>
      <c r="H229" s="3543"/>
      <c r="I229" s="40"/>
      <c r="J229" s="40"/>
      <c r="K229" s="40"/>
      <c r="L229" s="3543"/>
      <c r="M229" s="40"/>
      <c r="N229" s="40"/>
      <c r="O229" s="40"/>
      <c r="P229" s="3543"/>
      <c r="Q229" s="40"/>
      <c r="R229" s="40"/>
      <c r="S229" s="40"/>
      <c r="T229" s="3543"/>
      <c r="U229" s="40"/>
      <c r="V229" s="40"/>
      <c r="W229" s="40"/>
      <c r="X229" s="3543"/>
      <c r="Y229" s="40"/>
      <c r="Z229" s="40"/>
      <c r="AA229" s="40"/>
      <c r="AB229" s="3543"/>
      <c r="AC229" s="40"/>
      <c r="AD229" s="40"/>
      <c r="AE229" s="40"/>
      <c r="AF229" s="2006">
        <v>0</v>
      </c>
      <c r="AG229" s="2006">
        <v>0</v>
      </c>
      <c r="AH229" s="2006">
        <v>0</v>
      </c>
      <c r="AI229" s="2006">
        <v>0</v>
      </c>
      <c r="AJ229" s="2006">
        <v>0</v>
      </c>
      <c r="AK229" s="2006">
        <v>0</v>
      </c>
      <c r="AL229" s="2006">
        <v>0</v>
      </c>
      <c r="AM229" s="2006">
        <v>0</v>
      </c>
      <c r="AN229" s="2006">
        <v>0</v>
      </c>
      <c r="AO229" s="2006">
        <v>0</v>
      </c>
      <c r="AP229" s="2006">
        <v>0</v>
      </c>
      <c r="AQ229" s="2006">
        <v>0</v>
      </c>
      <c r="AR229" s="2006">
        <v>0</v>
      </c>
      <c r="AS229" s="2006">
        <v>0</v>
      </c>
      <c r="AT229" s="2006">
        <v>0</v>
      </c>
      <c r="AU229" s="2006">
        <v>0</v>
      </c>
      <c r="AV229" s="2006">
        <v>0</v>
      </c>
      <c r="AW229" s="2006">
        <v>0</v>
      </c>
      <c r="AX229" s="2006">
        <v>0</v>
      </c>
      <c r="AY229" s="421"/>
    </row>
    <row r="230" spans="2:51" ht="5.0999999999999996" customHeight="1">
      <c r="B230" s="4964"/>
      <c r="D230" s="3544"/>
      <c r="E230" s="90"/>
      <c r="F230" s="91"/>
      <c r="G230" s="90"/>
      <c r="H230" s="3544"/>
      <c r="I230" s="90"/>
      <c r="J230" s="91"/>
      <c r="K230" s="90"/>
      <c r="L230" s="3544"/>
      <c r="M230" s="90"/>
      <c r="N230" s="91"/>
      <c r="O230" s="90"/>
      <c r="P230" s="3544"/>
      <c r="Q230" s="90"/>
      <c r="R230" s="91"/>
      <c r="S230" s="90"/>
      <c r="T230" s="3544"/>
      <c r="U230" s="90"/>
      <c r="V230" s="91"/>
      <c r="W230" s="90"/>
      <c r="X230" s="3544"/>
      <c r="Y230" s="90"/>
      <c r="Z230" s="91"/>
      <c r="AA230" s="90"/>
      <c r="AB230" s="3544"/>
      <c r="AC230" s="90"/>
      <c r="AD230" s="91"/>
      <c r="AE230" s="90"/>
      <c r="AF230" s="2006">
        <v>0</v>
      </c>
      <c r="AG230" s="2006">
        <v>0</v>
      </c>
      <c r="AH230" s="2006">
        <v>0</v>
      </c>
      <c r="AI230" s="2006">
        <v>0</v>
      </c>
      <c r="AJ230" s="2006">
        <v>0</v>
      </c>
      <c r="AK230" s="2006">
        <v>0</v>
      </c>
      <c r="AL230" s="2006">
        <v>0</v>
      </c>
      <c r="AM230" s="2006">
        <v>0</v>
      </c>
      <c r="AN230" s="2006">
        <v>0</v>
      </c>
      <c r="AO230" s="2006">
        <v>0</v>
      </c>
      <c r="AP230" s="2006">
        <v>0</v>
      </c>
      <c r="AQ230" s="2006">
        <v>0</v>
      </c>
      <c r="AR230" s="2006">
        <v>0</v>
      </c>
      <c r="AS230" s="2006">
        <v>0</v>
      </c>
      <c r="AT230" s="2006">
        <v>0</v>
      </c>
      <c r="AU230" s="2006">
        <v>0</v>
      </c>
      <c r="AV230" s="2006">
        <v>0</v>
      </c>
      <c r="AW230" s="2006">
        <v>0</v>
      </c>
      <c r="AX230" s="2006">
        <v>0</v>
      </c>
      <c r="AY230" s="421"/>
    </row>
    <row r="231" spans="2:51" ht="9.9499999999999993" customHeight="1">
      <c r="B231" s="4964"/>
      <c r="D231" s="3545"/>
      <c r="E231" s="40"/>
      <c r="F231" s="40"/>
      <c r="G231" s="40"/>
      <c r="H231" s="3545"/>
      <c r="I231" s="40"/>
      <c r="J231" s="40"/>
      <c r="K231" s="40"/>
      <c r="L231" s="3545"/>
      <c r="M231" s="40"/>
      <c r="N231" s="40"/>
      <c r="O231" s="40"/>
      <c r="P231" s="3545"/>
      <c r="Q231" s="40"/>
      <c r="R231" s="40"/>
      <c r="S231" s="40"/>
      <c r="T231" s="3545"/>
      <c r="U231" s="40"/>
      <c r="V231" s="40"/>
      <c r="W231" s="40"/>
      <c r="X231" s="3545"/>
      <c r="Y231" s="40"/>
      <c r="Z231" s="40"/>
      <c r="AA231" s="40"/>
      <c r="AB231" s="3545"/>
      <c r="AC231" s="40"/>
      <c r="AD231" s="40"/>
      <c r="AE231" s="40"/>
      <c r="AF231" s="2006">
        <v>0</v>
      </c>
      <c r="AG231" s="2006">
        <v>0</v>
      </c>
      <c r="AH231" s="2006">
        <v>0</v>
      </c>
      <c r="AI231" s="2006">
        <v>0</v>
      </c>
      <c r="AJ231" s="2006">
        <v>0</v>
      </c>
      <c r="AK231" s="2006">
        <v>0</v>
      </c>
      <c r="AL231" s="2006">
        <v>0</v>
      </c>
      <c r="AM231" s="2006">
        <v>0</v>
      </c>
      <c r="AN231" s="2006">
        <v>0</v>
      </c>
      <c r="AO231" s="2006">
        <v>0</v>
      </c>
      <c r="AP231" s="2006">
        <v>0</v>
      </c>
      <c r="AQ231" s="2006">
        <v>0</v>
      </c>
      <c r="AR231" s="2006">
        <v>0</v>
      </c>
      <c r="AS231" s="2006">
        <v>0</v>
      </c>
      <c r="AT231" s="2006">
        <v>0</v>
      </c>
      <c r="AU231" s="2006">
        <v>0</v>
      </c>
      <c r="AV231" s="2006">
        <v>0</v>
      </c>
      <c r="AW231" s="2006">
        <v>0</v>
      </c>
      <c r="AX231" s="2006">
        <v>0</v>
      </c>
      <c r="AY231" s="421"/>
    </row>
    <row r="232" spans="2:51" ht="9.9499999999999993" customHeight="1">
      <c r="B232" s="4964"/>
      <c r="D232" s="104"/>
      <c r="E232" s="96"/>
      <c r="F232" s="96"/>
      <c r="G232" s="96"/>
      <c r="H232" s="49"/>
      <c r="I232" s="96"/>
      <c r="J232" s="96"/>
      <c r="K232" s="96"/>
      <c r="L232" s="52"/>
      <c r="M232" s="96"/>
      <c r="N232" s="96"/>
      <c r="O232" s="96"/>
      <c r="P232" s="45"/>
      <c r="Q232" s="96"/>
      <c r="R232" s="96"/>
      <c r="S232" s="96"/>
      <c r="T232" s="45"/>
      <c r="U232" s="96"/>
      <c r="V232" s="96"/>
      <c r="W232" s="96"/>
      <c r="X232" s="45"/>
      <c r="Y232" s="96"/>
      <c r="Z232" s="96"/>
      <c r="AA232" s="96"/>
      <c r="AB232" s="45"/>
      <c r="AC232" s="96"/>
      <c r="AD232" s="96"/>
      <c r="AE232" s="96"/>
      <c r="AF232" s="2006">
        <v>0</v>
      </c>
      <c r="AG232" s="2006">
        <v>0</v>
      </c>
      <c r="AH232" s="2006">
        <v>0</v>
      </c>
      <c r="AI232" s="2006">
        <v>0</v>
      </c>
      <c r="AJ232" s="2006">
        <v>0</v>
      </c>
      <c r="AK232" s="2006">
        <v>0</v>
      </c>
      <c r="AL232" s="2006">
        <v>0</v>
      </c>
      <c r="AM232" s="2006">
        <v>0</v>
      </c>
      <c r="AN232" s="2006">
        <v>0</v>
      </c>
      <c r="AO232" s="2006">
        <v>0</v>
      </c>
      <c r="AP232" s="2006">
        <v>0</v>
      </c>
      <c r="AQ232" s="2006">
        <v>0</v>
      </c>
      <c r="AR232" s="2006">
        <v>0</v>
      </c>
      <c r="AS232" s="2006">
        <v>0</v>
      </c>
      <c r="AT232" s="2006">
        <v>0</v>
      </c>
      <c r="AU232" s="2006">
        <v>0</v>
      </c>
      <c r="AV232" s="2006">
        <v>0</v>
      </c>
      <c r="AW232" s="2006">
        <v>0</v>
      </c>
      <c r="AX232" s="2006">
        <v>0</v>
      </c>
      <c r="AY232" s="421"/>
    </row>
    <row r="233" spans="2:51" ht="9.9499999999999993" customHeight="1">
      <c r="B233" s="4964"/>
      <c r="D233" s="3543"/>
      <c r="E233" s="40"/>
      <c r="F233" s="40"/>
      <c r="G233" s="40"/>
      <c r="H233" s="3543"/>
      <c r="I233" s="40"/>
      <c r="J233" s="40"/>
      <c r="K233" s="40"/>
      <c r="L233" s="3543"/>
      <c r="M233" s="40"/>
      <c r="N233" s="40"/>
      <c r="O233" s="40"/>
      <c r="P233" s="3543"/>
      <c r="Q233" s="40"/>
      <c r="R233" s="40"/>
      <c r="S233" s="40"/>
      <c r="T233" s="3543"/>
      <c r="U233" s="40"/>
      <c r="V233" s="40"/>
      <c r="W233" s="40"/>
      <c r="X233" s="3543"/>
      <c r="Y233" s="40"/>
      <c r="Z233" s="40"/>
      <c r="AA233" s="40"/>
      <c r="AB233" s="3543"/>
      <c r="AC233" s="40"/>
      <c r="AD233" s="40"/>
      <c r="AE233" s="40"/>
      <c r="AF233" s="2006">
        <v>0</v>
      </c>
      <c r="AG233" s="2006">
        <v>0</v>
      </c>
      <c r="AH233" s="2006">
        <v>0</v>
      </c>
      <c r="AI233" s="2006">
        <v>0</v>
      </c>
      <c r="AJ233" s="2006">
        <v>0</v>
      </c>
      <c r="AK233" s="2006">
        <v>0</v>
      </c>
      <c r="AL233" s="2006">
        <v>0</v>
      </c>
      <c r="AM233" s="2006">
        <v>0</v>
      </c>
      <c r="AN233" s="2006">
        <v>0</v>
      </c>
      <c r="AO233" s="2006">
        <v>0</v>
      </c>
      <c r="AP233" s="2006">
        <v>0</v>
      </c>
      <c r="AQ233" s="2006">
        <v>0</v>
      </c>
      <c r="AR233" s="2006">
        <v>0</v>
      </c>
      <c r="AS233" s="2006">
        <v>0</v>
      </c>
      <c r="AT233" s="2006">
        <v>0</v>
      </c>
      <c r="AU233" s="2006">
        <v>0</v>
      </c>
      <c r="AV233" s="2006">
        <v>0</v>
      </c>
      <c r="AW233" s="2006">
        <v>0</v>
      </c>
      <c r="AX233" s="2006">
        <v>0</v>
      </c>
      <c r="AY233" s="421"/>
    </row>
    <row r="234" spans="2:51" ht="5.0999999999999996" customHeight="1">
      <c r="B234" s="4964"/>
      <c r="D234" s="3544"/>
      <c r="E234" s="90"/>
      <c r="F234" s="91"/>
      <c r="G234" s="90"/>
      <c r="H234" s="3544"/>
      <c r="I234" s="90"/>
      <c r="J234" s="91"/>
      <c r="K234" s="90"/>
      <c r="L234" s="3544"/>
      <c r="M234" s="90"/>
      <c r="N234" s="91"/>
      <c r="O234" s="90"/>
      <c r="P234" s="3544"/>
      <c r="Q234" s="90"/>
      <c r="R234" s="91"/>
      <c r="S234" s="90"/>
      <c r="T234" s="3544"/>
      <c r="U234" s="90"/>
      <c r="V234" s="91"/>
      <c r="W234" s="90"/>
      <c r="X234" s="3544"/>
      <c r="Y234" s="90"/>
      <c r="Z234" s="91"/>
      <c r="AA234" s="90"/>
      <c r="AB234" s="3544"/>
      <c r="AC234" s="90"/>
      <c r="AD234" s="91"/>
      <c r="AE234" s="90"/>
      <c r="AF234" s="2006">
        <v>0</v>
      </c>
      <c r="AG234" s="2006">
        <v>0</v>
      </c>
      <c r="AH234" s="2006">
        <v>0</v>
      </c>
      <c r="AI234" s="2006">
        <v>0</v>
      </c>
      <c r="AJ234" s="2006">
        <v>0</v>
      </c>
      <c r="AK234" s="2006">
        <v>0</v>
      </c>
      <c r="AL234" s="2006">
        <v>0</v>
      </c>
      <c r="AM234" s="2006">
        <v>0</v>
      </c>
      <c r="AN234" s="2006">
        <v>0</v>
      </c>
      <c r="AO234" s="2006">
        <v>0</v>
      </c>
      <c r="AP234" s="2006">
        <v>0</v>
      </c>
      <c r="AQ234" s="2006">
        <v>0</v>
      </c>
      <c r="AR234" s="2006">
        <v>0</v>
      </c>
      <c r="AS234" s="2006">
        <v>0</v>
      </c>
      <c r="AT234" s="2006">
        <v>0</v>
      </c>
      <c r="AU234" s="2006">
        <v>0</v>
      </c>
      <c r="AV234" s="2006">
        <v>0</v>
      </c>
      <c r="AW234" s="2006">
        <v>0</v>
      </c>
      <c r="AX234" s="2006">
        <v>0</v>
      </c>
      <c r="AY234" s="421"/>
    </row>
    <row r="235" spans="2:51" ht="9.9499999999999993" customHeight="1">
      <c r="B235" s="4964"/>
      <c r="D235" s="3545"/>
      <c r="E235" s="40"/>
      <c r="F235" s="40"/>
      <c r="G235" s="40"/>
      <c r="H235" s="3545"/>
      <c r="I235" s="40"/>
      <c r="J235" s="40"/>
      <c r="K235" s="40"/>
      <c r="L235" s="3545"/>
      <c r="M235" s="40"/>
      <c r="N235" s="40"/>
      <c r="O235" s="40"/>
      <c r="P235" s="3545"/>
      <c r="Q235" s="40"/>
      <c r="R235" s="40"/>
      <c r="S235" s="40"/>
      <c r="T235" s="3545"/>
      <c r="U235" s="40"/>
      <c r="V235" s="40"/>
      <c r="W235" s="40"/>
      <c r="X235" s="3545"/>
      <c r="Y235" s="40"/>
      <c r="Z235" s="40"/>
      <c r="AA235" s="40"/>
      <c r="AB235" s="3545"/>
      <c r="AC235" s="40"/>
      <c r="AD235" s="40"/>
      <c r="AE235" s="40"/>
      <c r="AF235" s="2006">
        <v>0</v>
      </c>
      <c r="AG235" s="2006">
        <v>0</v>
      </c>
      <c r="AH235" s="2006">
        <v>0</v>
      </c>
      <c r="AI235" s="2006">
        <v>0</v>
      </c>
      <c r="AJ235" s="2006">
        <v>0</v>
      </c>
      <c r="AK235" s="2006">
        <v>0</v>
      </c>
      <c r="AL235" s="2006">
        <v>0</v>
      </c>
      <c r="AM235" s="2006">
        <v>0</v>
      </c>
      <c r="AN235" s="2006">
        <v>0</v>
      </c>
      <c r="AO235" s="2006">
        <v>0</v>
      </c>
      <c r="AP235" s="2006">
        <v>0</v>
      </c>
      <c r="AQ235" s="2006">
        <v>0</v>
      </c>
      <c r="AR235" s="2006">
        <v>0</v>
      </c>
      <c r="AS235" s="2006">
        <v>0</v>
      </c>
      <c r="AT235" s="2006">
        <v>0</v>
      </c>
      <c r="AU235" s="2006">
        <v>0</v>
      </c>
      <c r="AV235" s="2006">
        <v>0</v>
      </c>
      <c r="AW235" s="2006">
        <v>0</v>
      </c>
      <c r="AX235" s="2006">
        <v>0</v>
      </c>
      <c r="AY235" s="421"/>
    </row>
    <row r="236" spans="2:51" ht="9.9499999999999993" customHeight="1">
      <c r="B236" s="4964"/>
      <c r="D236" s="104"/>
      <c r="E236" s="96"/>
      <c r="F236" s="96"/>
      <c r="G236" s="96"/>
      <c r="H236" s="49"/>
      <c r="I236" s="96"/>
      <c r="J236" s="96"/>
      <c r="K236" s="96"/>
      <c r="L236" s="52"/>
      <c r="M236" s="96"/>
      <c r="N236" s="96"/>
      <c r="O236" s="96"/>
      <c r="P236" s="45"/>
      <c r="Q236" s="96"/>
      <c r="R236" s="96"/>
      <c r="S236" s="96"/>
      <c r="T236" s="45"/>
      <c r="U236" s="96"/>
      <c r="V236" s="96"/>
      <c r="W236" s="96"/>
      <c r="X236" s="45"/>
      <c r="Y236" s="96"/>
      <c r="Z236" s="96"/>
      <c r="AA236" s="96"/>
      <c r="AB236" s="45"/>
      <c r="AC236" s="96"/>
      <c r="AD236" s="96"/>
      <c r="AE236" s="96"/>
      <c r="AF236" s="2006">
        <v>0</v>
      </c>
      <c r="AG236" s="2006">
        <v>0</v>
      </c>
      <c r="AH236" s="2006">
        <v>0</v>
      </c>
      <c r="AI236" s="2006">
        <v>0</v>
      </c>
      <c r="AJ236" s="2006">
        <v>0</v>
      </c>
      <c r="AK236" s="2006">
        <v>0</v>
      </c>
      <c r="AL236" s="2006">
        <v>0</v>
      </c>
      <c r="AM236" s="2006">
        <v>0</v>
      </c>
      <c r="AN236" s="2006">
        <v>0</v>
      </c>
      <c r="AO236" s="2006">
        <v>0</v>
      </c>
      <c r="AP236" s="2006">
        <v>0</v>
      </c>
      <c r="AQ236" s="2006">
        <v>0</v>
      </c>
      <c r="AR236" s="2006">
        <v>0</v>
      </c>
      <c r="AS236" s="2006">
        <v>0</v>
      </c>
      <c r="AT236" s="2006">
        <v>0</v>
      </c>
      <c r="AU236" s="2006">
        <v>0</v>
      </c>
      <c r="AV236" s="2006">
        <v>0</v>
      </c>
      <c r="AW236" s="2006">
        <v>0</v>
      </c>
      <c r="AX236" s="2006">
        <v>0</v>
      </c>
      <c r="AY236" s="421"/>
    </row>
    <row r="237" spans="2:51" ht="9.9499999999999993" customHeight="1">
      <c r="B237" s="4964"/>
      <c r="D237" s="3543"/>
      <c r="E237" s="40"/>
      <c r="F237" s="40"/>
      <c r="G237" s="40"/>
      <c r="H237" s="3543"/>
      <c r="I237" s="40"/>
      <c r="J237" s="40"/>
      <c r="K237" s="40"/>
      <c r="L237" s="3543"/>
      <c r="M237" s="40"/>
      <c r="N237" s="40"/>
      <c r="O237" s="40"/>
      <c r="P237" s="3543"/>
      <c r="Q237" s="40"/>
      <c r="R237" s="40"/>
      <c r="S237" s="40"/>
      <c r="T237" s="3543"/>
      <c r="U237" s="40"/>
      <c r="V237" s="40"/>
      <c r="W237" s="40"/>
      <c r="X237" s="3543"/>
      <c r="Y237" s="40"/>
      <c r="Z237" s="40"/>
      <c r="AA237" s="40"/>
      <c r="AB237" s="3543"/>
      <c r="AC237" s="40"/>
      <c r="AD237" s="40"/>
      <c r="AE237" s="40"/>
      <c r="AF237" s="2006">
        <v>0</v>
      </c>
      <c r="AG237" s="2006">
        <v>0</v>
      </c>
      <c r="AH237" s="2006">
        <v>0</v>
      </c>
      <c r="AI237" s="2006">
        <v>0</v>
      </c>
      <c r="AJ237" s="2006">
        <v>0</v>
      </c>
      <c r="AK237" s="2006">
        <v>0</v>
      </c>
      <c r="AL237" s="2006">
        <v>0</v>
      </c>
      <c r="AM237" s="2006">
        <v>0</v>
      </c>
      <c r="AN237" s="2006">
        <v>0</v>
      </c>
      <c r="AO237" s="2006">
        <v>0</v>
      </c>
      <c r="AP237" s="2006">
        <v>0</v>
      </c>
      <c r="AQ237" s="2006">
        <v>0</v>
      </c>
      <c r="AR237" s="2006">
        <v>0</v>
      </c>
      <c r="AS237" s="2006">
        <v>0</v>
      </c>
      <c r="AT237" s="2006">
        <v>0</v>
      </c>
      <c r="AU237" s="2006">
        <v>0</v>
      </c>
      <c r="AV237" s="2006">
        <v>0</v>
      </c>
      <c r="AW237" s="2006">
        <v>0</v>
      </c>
      <c r="AX237" s="2006">
        <v>0</v>
      </c>
      <c r="AY237" s="421"/>
    </row>
    <row r="238" spans="2:51" ht="5.0999999999999996" customHeight="1">
      <c r="B238" s="4964"/>
      <c r="D238" s="3544"/>
      <c r="E238" s="90"/>
      <c r="F238" s="91"/>
      <c r="G238" s="90"/>
      <c r="H238" s="3544"/>
      <c r="I238" s="90"/>
      <c r="J238" s="91"/>
      <c r="K238" s="90"/>
      <c r="L238" s="3544"/>
      <c r="M238" s="90"/>
      <c r="N238" s="91"/>
      <c r="O238" s="90"/>
      <c r="P238" s="3544"/>
      <c r="Q238" s="90"/>
      <c r="R238" s="91"/>
      <c r="S238" s="90"/>
      <c r="T238" s="3544"/>
      <c r="U238" s="90"/>
      <c r="V238" s="91"/>
      <c r="W238" s="90"/>
      <c r="X238" s="3544"/>
      <c r="Y238" s="90"/>
      <c r="Z238" s="91"/>
      <c r="AA238" s="90"/>
      <c r="AB238" s="3544"/>
      <c r="AC238" s="90"/>
      <c r="AD238" s="91"/>
      <c r="AE238" s="90"/>
      <c r="AF238" s="2006">
        <v>0</v>
      </c>
      <c r="AG238" s="2006">
        <v>0</v>
      </c>
      <c r="AH238" s="2006">
        <v>0</v>
      </c>
      <c r="AI238" s="2006">
        <v>0</v>
      </c>
      <c r="AJ238" s="2006">
        <v>0</v>
      </c>
      <c r="AK238" s="2006">
        <v>0</v>
      </c>
      <c r="AL238" s="2006">
        <v>0</v>
      </c>
      <c r="AM238" s="2006">
        <v>0</v>
      </c>
      <c r="AN238" s="2006">
        <v>0</v>
      </c>
      <c r="AO238" s="2006">
        <v>0</v>
      </c>
      <c r="AP238" s="2006">
        <v>0</v>
      </c>
      <c r="AQ238" s="2006">
        <v>0</v>
      </c>
      <c r="AR238" s="2006">
        <v>0</v>
      </c>
      <c r="AS238" s="2006">
        <v>0</v>
      </c>
      <c r="AT238" s="2006">
        <v>0</v>
      </c>
      <c r="AU238" s="2006">
        <v>0</v>
      </c>
      <c r="AV238" s="2006">
        <v>0</v>
      </c>
      <c r="AW238" s="2006">
        <v>0</v>
      </c>
      <c r="AX238" s="2006">
        <v>0</v>
      </c>
      <c r="AY238" s="421"/>
    </row>
    <row r="239" spans="2:51" ht="9.9499999999999993" customHeight="1">
      <c r="B239" s="4964"/>
      <c r="D239" s="3545"/>
      <c r="E239" s="40"/>
      <c r="F239" s="40"/>
      <c r="G239" s="40"/>
      <c r="H239" s="3545"/>
      <c r="I239" s="40"/>
      <c r="J239" s="40"/>
      <c r="K239" s="40"/>
      <c r="L239" s="3545"/>
      <c r="M239" s="40"/>
      <c r="N239" s="40"/>
      <c r="O239" s="40"/>
      <c r="P239" s="3545"/>
      <c r="Q239" s="40"/>
      <c r="R239" s="40"/>
      <c r="S239" s="40"/>
      <c r="T239" s="3545"/>
      <c r="U239" s="40"/>
      <c r="V239" s="40"/>
      <c r="W239" s="40"/>
      <c r="X239" s="3545"/>
      <c r="Y239" s="40"/>
      <c r="Z239" s="40"/>
      <c r="AA239" s="40"/>
      <c r="AB239" s="3545"/>
      <c r="AC239" s="40"/>
      <c r="AD239" s="40"/>
      <c r="AE239" s="40"/>
      <c r="AF239" s="2006">
        <v>0</v>
      </c>
      <c r="AG239" s="2006">
        <v>0</v>
      </c>
      <c r="AH239" s="2006">
        <v>0</v>
      </c>
      <c r="AI239" s="2006">
        <v>0</v>
      </c>
      <c r="AJ239" s="2006">
        <v>0</v>
      </c>
      <c r="AK239" s="2006">
        <v>0</v>
      </c>
      <c r="AL239" s="2006">
        <v>0</v>
      </c>
      <c r="AM239" s="2006">
        <v>0</v>
      </c>
      <c r="AN239" s="2006">
        <v>0</v>
      </c>
      <c r="AO239" s="2006">
        <v>0</v>
      </c>
      <c r="AP239" s="2006">
        <v>0</v>
      </c>
      <c r="AQ239" s="2006">
        <v>0</v>
      </c>
      <c r="AR239" s="2006">
        <v>0</v>
      </c>
      <c r="AS239" s="2006">
        <v>0</v>
      </c>
      <c r="AT239" s="2006">
        <v>0</v>
      </c>
      <c r="AU239" s="2006">
        <v>0</v>
      </c>
      <c r="AV239" s="2006">
        <v>0</v>
      </c>
      <c r="AW239" s="2006">
        <v>0</v>
      </c>
      <c r="AX239" s="2006">
        <v>0</v>
      </c>
      <c r="AY239" s="421"/>
    </row>
    <row r="240" spans="2:51" ht="9.9499999999999993" customHeight="1">
      <c r="B240" s="4964"/>
      <c r="D240" s="104"/>
      <c r="E240" s="96"/>
      <c r="F240" s="96"/>
      <c r="G240" s="96"/>
      <c r="H240" s="49"/>
      <c r="I240" s="96"/>
      <c r="J240" s="96"/>
      <c r="K240" s="96"/>
      <c r="L240" s="52"/>
      <c r="M240" s="96"/>
      <c r="N240" s="96"/>
      <c r="O240" s="96"/>
      <c r="P240" s="45"/>
      <c r="Q240" s="96"/>
      <c r="R240" s="96"/>
      <c r="S240" s="96"/>
      <c r="T240" s="45"/>
      <c r="U240" s="96"/>
      <c r="V240" s="96"/>
      <c r="W240" s="96"/>
      <c r="X240" s="45"/>
      <c r="Y240" s="96"/>
      <c r="Z240" s="96"/>
      <c r="AA240" s="96"/>
      <c r="AB240" s="45"/>
      <c r="AC240" s="96"/>
      <c r="AD240" s="96"/>
      <c r="AE240" s="96"/>
      <c r="AF240" s="2006">
        <v>0</v>
      </c>
      <c r="AG240" s="2006">
        <v>0</v>
      </c>
      <c r="AH240" s="2006">
        <v>0</v>
      </c>
      <c r="AI240" s="2006">
        <v>0</v>
      </c>
      <c r="AJ240" s="2006">
        <v>0</v>
      </c>
      <c r="AK240" s="2006">
        <v>0</v>
      </c>
      <c r="AL240" s="2006">
        <v>0</v>
      </c>
      <c r="AM240" s="2006">
        <v>0</v>
      </c>
      <c r="AN240" s="2006">
        <v>0</v>
      </c>
      <c r="AO240" s="2006">
        <v>0</v>
      </c>
      <c r="AP240" s="2006">
        <v>0</v>
      </c>
      <c r="AQ240" s="2006">
        <v>0</v>
      </c>
      <c r="AR240" s="2006">
        <v>0</v>
      </c>
      <c r="AS240" s="2006">
        <v>0</v>
      </c>
      <c r="AT240" s="2006">
        <v>0</v>
      </c>
      <c r="AU240" s="2006">
        <v>0</v>
      </c>
      <c r="AV240" s="2006">
        <v>0</v>
      </c>
      <c r="AW240" s="2006">
        <v>0</v>
      </c>
      <c r="AX240" s="2006">
        <v>0</v>
      </c>
      <c r="AY240" s="421"/>
    </row>
    <row r="241" spans="2:51" ht="9.9499999999999993" customHeight="1">
      <c r="B241" s="4964"/>
      <c r="D241" s="3543"/>
      <c r="E241" s="40"/>
      <c r="F241" s="40"/>
      <c r="G241" s="40"/>
      <c r="H241" s="3543"/>
      <c r="I241" s="40"/>
      <c r="J241" s="40"/>
      <c r="K241" s="40"/>
      <c r="L241" s="3543"/>
      <c r="M241" s="40"/>
      <c r="N241" s="40"/>
      <c r="O241" s="40"/>
      <c r="P241" s="3543"/>
      <c r="Q241" s="40"/>
      <c r="R241" s="40"/>
      <c r="S241" s="40"/>
      <c r="T241" s="3543"/>
      <c r="U241" s="40"/>
      <c r="V241" s="40"/>
      <c r="W241" s="40"/>
      <c r="X241" s="3543"/>
      <c r="Y241" s="40"/>
      <c r="Z241" s="40"/>
      <c r="AA241" s="40"/>
      <c r="AB241" s="3543"/>
      <c r="AC241" s="40"/>
      <c r="AD241" s="40"/>
      <c r="AE241" s="40"/>
      <c r="AF241" s="2006">
        <v>0</v>
      </c>
      <c r="AG241" s="2006">
        <v>0</v>
      </c>
      <c r="AH241" s="2006">
        <v>0</v>
      </c>
      <c r="AI241" s="2006">
        <v>0</v>
      </c>
      <c r="AJ241" s="2006">
        <v>0</v>
      </c>
      <c r="AK241" s="2006">
        <v>0</v>
      </c>
      <c r="AL241" s="2006">
        <v>0</v>
      </c>
      <c r="AM241" s="2006">
        <v>0</v>
      </c>
      <c r="AN241" s="2006">
        <v>0</v>
      </c>
      <c r="AO241" s="2006">
        <v>0</v>
      </c>
      <c r="AP241" s="2006">
        <v>0</v>
      </c>
      <c r="AQ241" s="2006">
        <v>0</v>
      </c>
      <c r="AR241" s="2006">
        <v>0</v>
      </c>
      <c r="AS241" s="2006">
        <v>0</v>
      </c>
      <c r="AT241" s="2006">
        <v>0</v>
      </c>
      <c r="AU241" s="2006">
        <v>0</v>
      </c>
      <c r="AV241" s="2006">
        <v>0</v>
      </c>
      <c r="AW241" s="2006">
        <v>0</v>
      </c>
      <c r="AX241" s="2006">
        <v>0</v>
      </c>
      <c r="AY241" s="421"/>
    </row>
    <row r="242" spans="2:51" ht="5.0999999999999996" customHeight="1">
      <c r="B242" s="4964"/>
      <c r="D242" s="3544"/>
      <c r="E242" s="90"/>
      <c r="F242" s="91"/>
      <c r="G242" s="90"/>
      <c r="H242" s="3544"/>
      <c r="I242" s="90"/>
      <c r="J242" s="91"/>
      <c r="K242" s="90"/>
      <c r="L242" s="3544"/>
      <c r="M242" s="90"/>
      <c r="N242" s="91"/>
      <c r="O242" s="90"/>
      <c r="P242" s="3544"/>
      <c r="Q242" s="90"/>
      <c r="R242" s="91"/>
      <c r="S242" s="90"/>
      <c r="T242" s="3544"/>
      <c r="U242" s="90"/>
      <c r="V242" s="91"/>
      <c r="W242" s="90"/>
      <c r="X242" s="3544"/>
      <c r="Y242" s="90"/>
      <c r="Z242" s="91"/>
      <c r="AA242" s="90"/>
      <c r="AB242" s="3544"/>
      <c r="AC242" s="90"/>
      <c r="AD242" s="91"/>
      <c r="AE242" s="90"/>
      <c r="AF242" s="2006">
        <v>0</v>
      </c>
      <c r="AG242" s="2006">
        <v>0</v>
      </c>
      <c r="AH242" s="2006">
        <v>0</v>
      </c>
      <c r="AI242" s="2006">
        <v>0</v>
      </c>
      <c r="AJ242" s="2006">
        <v>0</v>
      </c>
      <c r="AK242" s="2006">
        <v>0</v>
      </c>
      <c r="AL242" s="2006">
        <v>0</v>
      </c>
      <c r="AM242" s="2006">
        <v>0</v>
      </c>
      <c r="AN242" s="2006">
        <v>0</v>
      </c>
      <c r="AO242" s="2006">
        <v>0</v>
      </c>
      <c r="AP242" s="2006">
        <v>0</v>
      </c>
      <c r="AQ242" s="2006">
        <v>0</v>
      </c>
      <c r="AR242" s="2006">
        <v>0</v>
      </c>
      <c r="AS242" s="2006">
        <v>0</v>
      </c>
      <c r="AT242" s="2006">
        <v>0</v>
      </c>
      <c r="AU242" s="2006">
        <v>0</v>
      </c>
      <c r="AV242" s="2006">
        <v>0</v>
      </c>
      <c r="AW242" s="2006">
        <v>0</v>
      </c>
      <c r="AX242" s="2006">
        <v>0</v>
      </c>
      <c r="AY242" s="421"/>
    </row>
    <row r="243" spans="2:51" ht="9.9499999999999993" customHeight="1">
      <c r="B243" s="4964"/>
      <c r="D243" s="3545"/>
      <c r="E243" s="40"/>
      <c r="F243" s="40"/>
      <c r="G243" s="40"/>
      <c r="H243" s="3545"/>
      <c r="I243" s="40"/>
      <c r="J243" s="40"/>
      <c r="K243" s="40"/>
      <c r="L243" s="3545"/>
      <c r="M243" s="40"/>
      <c r="N243" s="40"/>
      <c r="O243" s="40"/>
      <c r="P243" s="3545"/>
      <c r="Q243" s="40"/>
      <c r="R243" s="40"/>
      <c r="S243" s="40"/>
      <c r="T243" s="3545"/>
      <c r="U243" s="40"/>
      <c r="V243" s="40"/>
      <c r="W243" s="40"/>
      <c r="X243" s="3545"/>
      <c r="Y243" s="40"/>
      <c r="Z243" s="40"/>
      <c r="AA243" s="40"/>
      <c r="AB243" s="3545"/>
      <c r="AC243" s="40"/>
      <c r="AD243" s="40"/>
      <c r="AE243" s="40"/>
      <c r="AF243" s="2006">
        <v>0</v>
      </c>
      <c r="AG243" s="2006">
        <v>0</v>
      </c>
      <c r="AH243" s="2006">
        <v>0</v>
      </c>
      <c r="AI243" s="2006">
        <v>0</v>
      </c>
      <c r="AJ243" s="2006">
        <v>0</v>
      </c>
      <c r="AK243" s="2006">
        <v>0</v>
      </c>
      <c r="AL243" s="2006">
        <v>0</v>
      </c>
      <c r="AM243" s="2006">
        <v>0</v>
      </c>
      <c r="AN243" s="2006">
        <v>0</v>
      </c>
      <c r="AO243" s="2006">
        <v>0</v>
      </c>
      <c r="AP243" s="2006">
        <v>0</v>
      </c>
      <c r="AQ243" s="2006">
        <v>0</v>
      </c>
      <c r="AR243" s="2006">
        <v>0</v>
      </c>
      <c r="AS243" s="2006">
        <v>0</v>
      </c>
      <c r="AT243" s="2006">
        <v>0</v>
      </c>
      <c r="AU243" s="2006">
        <v>0</v>
      </c>
      <c r="AV243" s="2006">
        <v>0</v>
      </c>
      <c r="AW243" s="2006">
        <v>0</v>
      </c>
      <c r="AX243" s="2006">
        <v>0</v>
      </c>
      <c r="AY243" s="421"/>
    </row>
    <row r="244" spans="2:51" ht="9.9499999999999993" customHeight="1">
      <c r="B244" s="4964"/>
      <c r="D244" s="104"/>
      <c r="E244" s="96"/>
      <c r="F244" s="96"/>
      <c r="G244" s="96"/>
      <c r="H244" s="49"/>
      <c r="I244" s="96"/>
      <c r="J244" s="96"/>
      <c r="K244" s="96"/>
      <c r="L244" s="52"/>
      <c r="M244" s="96"/>
      <c r="N244" s="96"/>
      <c r="O244" s="96"/>
      <c r="P244" s="45"/>
      <c r="Q244" s="96"/>
      <c r="R244" s="96"/>
      <c r="S244" s="96"/>
      <c r="T244" s="45"/>
      <c r="U244" s="96"/>
      <c r="V244" s="96"/>
      <c r="W244" s="96"/>
      <c r="X244" s="45"/>
      <c r="Y244" s="96"/>
      <c r="Z244" s="96"/>
      <c r="AA244" s="96"/>
      <c r="AB244" s="45"/>
      <c r="AC244" s="96"/>
      <c r="AD244" s="96"/>
      <c r="AE244" s="96"/>
      <c r="AF244" s="2006">
        <v>0</v>
      </c>
      <c r="AG244" s="2006">
        <v>0</v>
      </c>
      <c r="AH244" s="2006">
        <v>0</v>
      </c>
      <c r="AI244" s="2006">
        <v>0</v>
      </c>
      <c r="AJ244" s="2006">
        <v>0</v>
      </c>
      <c r="AK244" s="2006">
        <v>0</v>
      </c>
      <c r="AL244" s="2006">
        <v>0</v>
      </c>
      <c r="AM244" s="2006">
        <v>0</v>
      </c>
      <c r="AN244" s="2006">
        <v>0</v>
      </c>
      <c r="AO244" s="2006">
        <v>0</v>
      </c>
      <c r="AP244" s="2006">
        <v>0</v>
      </c>
      <c r="AQ244" s="2006">
        <v>0</v>
      </c>
      <c r="AR244" s="2006">
        <v>0</v>
      </c>
      <c r="AS244" s="2006">
        <v>0</v>
      </c>
      <c r="AT244" s="2006">
        <v>0</v>
      </c>
      <c r="AU244" s="2006">
        <v>0</v>
      </c>
      <c r="AV244" s="2006">
        <v>0</v>
      </c>
      <c r="AW244" s="2006">
        <v>0</v>
      </c>
      <c r="AX244" s="2006">
        <v>0</v>
      </c>
      <c r="AY244" s="421"/>
    </row>
    <row r="245" spans="2:51" ht="9.9499999999999993" customHeight="1">
      <c r="B245" s="4964"/>
      <c r="D245" s="3543"/>
      <c r="E245" s="40"/>
      <c r="F245" s="40"/>
      <c r="G245" s="40"/>
      <c r="H245" s="3543"/>
      <c r="I245" s="40"/>
      <c r="J245" s="40"/>
      <c r="K245" s="40"/>
      <c r="L245" s="3543"/>
      <c r="M245" s="40"/>
      <c r="N245" s="40"/>
      <c r="O245" s="40"/>
      <c r="P245" s="3543"/>
      <c r="Q245" s="40"/>
      <c r="R245" s="40"/>
      <c r="S245" s="40"/>
      <c r="T245" s="3543"/>
      <c r="U245" s="40"/>
      <c r="V245" s="40"/>
      <c r="W245" s="40"/>
      <c r="X245" s="3543"/>
      <c r="Y245" s="40"/>
      <c r="Z245" s="40"/>
      <c r="AA245" s="40"/>
      <c r="AB245" s="3543"/>
      <c r="AC245" s="40"/>
      <c r="AD245" s="40"/>
      <c r="AE245" s="40"/>
      <c r="AF245" s="2006">
        <v>0</v>
      </c>
      <c r="AG245" s="2006">
        <v>0</v>
      </c>
      <c r="AH245" s="2006">
        <v>0</v>
      </c>
      <c r="AI245" s="2006">
        <v>0</v>
      </c>
      <c r="AJ245" s="2006">
        <v>0</v>
      </c>
      <c r="AK245" s="2006">
        <v>0</v>
      </c>
      <c r="AL245" s="2006">
        <v>0</v>
      </c>
      <c r="AM245" s="2006">
        <v>0</v>
      </c>
      <c r="AN245" s="2006">
        <v>0</v>
      </c>
      <c r="AO245" s="2006">
        <v>0</v>
      </c>
      <c r="AP245" s="2006">
        <v>0</v>
      </c>
      <c r="AQ245" s="2006">
        <v>0</v>
      </c>
      <c r="AR245" s="2006">
        <v>0</v>
      </c>
      <c r="AS245" s="2006">
        <v>0</v>
      </c>
      <c r="AT245" s="2006">
        <v>0</v>
      </c>
      <c r="AU245" s="2006">
        <v>0</v>
      </c>
      <c r="AV245" s="2006">
        <v>0</v>
      </c>
      <c r="AW245" s="2006">
        <v>0</v>
      </c>
      <c r="AX245" s="2006">
        <v>0</v>
      </c>
      <c r="AY245" s="421"/>
    </row>
    <row r="246" spans="2:51" ht="5.0999999999999996" customHeight="1">
      <c r="B246" s="4964"/>
      <c r="D246" s="3544"/>
      <c r="E246" s="90"/>
      <c r="F246" s="91"/>
      <c r="G246" s="90"/>
      <c r="H246" s="3544"/>
      <c r="I246" s="90"/>
      <c r="J246" s="91"/>
      <c r="K246" s="90"/>
      <c r="L246" s="3544"/>
      <c r="M246" s="90"/>
      <c r="N246" s="91"/>
      <c r="O246" s="90"/>
      <c r="P246" s="3544"/>
      <c r="Q246" s="90"/>
      <c r="R246" s="91"/>
      <c r="S246" s="90"/>
      <c r="T246" s="3544"/>
      <c r="U246" s="90"/>
      <c r="V246" s="91"/>
      <c r="W246" s="90"/>
      <c r="X246" s="3544"/>
      <c r="Y246" s="90"/>
      <c r="Z246" s="91"/>
      <c r="AA246" s="90"/>
      <c r="AB246" s="3544"/>
      <c r="AC246" s="90"/>
      <c r="AD246" s="91"/>
      <c r="AE246" s="90"/>
    </row>
    <row r="247" spans="2:51" ht="9.9499999999999993" customHeight="1">
      <c r="B247" s="4965"/>
      <c r="D247" s="3545"/>
      <c r="E247" s="40"/>
      <c r="F247" s="40"/>
      <c r="G247" s="40"/>
      <c r="H247" s="3545"/>
      <c r="I247" s="40"/>
      <c r="J247" s="40"/>
      <c r="K247" s="40"/>
      <c r="L247" s="3545"/>
      <c r="M247" s="40"/>
      <c r="N247" s="40"/>
      <c r="O247" s="40"/>
      <c r="P247" s="3545"/>
      <c r="Q247" s="40"/>
      <c r="R247" s="40"/>
      <c r="S247" s="40"/>
      <c r="T247" s="3545"/>
      <c r="U247" s="40"/>
      <c r="V247" s="40"/>
      <c r="W247" s="40"/>
      <c r="X247" s="3545"/>
      <c r="Y247" s="40"/>
      <c r="Z247" s="40"/>
      <c r="AA247" s="40"/>
      <c r="AB247" s="3545"/>
      <c r="AC247" s="40"/>
      <c r="AD247" s="40"/>
      <c r="AE247" s="40"/>
      <c r="AF247" s="421"/>
      <c r="AG247" s="421"/>
      <c r="AH247" s="421"/>
      <c r="AI247" s="421"/>
      <c r="AJ247" s="421"/>
      <c r="AK247" s="421"/>
      <c r="AL247" s="421"/>
      <c r="AM247" s="421"/>
      <c r="AN247" s="421"/>
      <c r="AO247" s="421"/>
      <c r="AP247" s="421"/>
      <c r="AQ247" s="421"/>
      <c r="AR247" s="421"/>
      <c r="AS247" s="421"/>
      <c r="AT247" s="421"/>
      <c r="AU247" s="421"/>
      <c r="AV247" s="421"/>
      <c r="AW247" s="421"/>
      <c r="AX247" s="421"/>
      <c r="AY247" s="2409" t="s">
        <v>4192</v>
      </c>
    </row>
  </sheetData>
  <mergeCells count="491">
    <mergeCell ref="W5:W6"/>
    <mergeCell ref="X5:AC5"/>
    <mergeCell ref="X6:AC6"/>
    <mergeCell ref="X7:AC7"/>
    <mergeCell ref="B9:B11"/>
    <mergeCell ref="D9:D11"/>
    <mergeCell ref="H9:H11"/>
    <mergeCell ref="L9:L11"/>
    <mergeCell ref="P9:P11"/>
    <mergeCell ref="T9:T11"/>
    <mergeCell ref="B2:G6"/>
    <mergeCell ref="H2:R4"/>
    <mergeCell ref="T2:W2"/>
    <mergeCell ref="X2:AC2"/>
    <mergeCell ref="T3:W4"/>
    <mergeCell ref="X3:AC3"/>
    <mergeCell ref="X4:AC4"/>
    <mergeCell ref="H5:L6"/>
    <mergeCell ref="M5:Q6"/>
    <mergeCell ref="R5:V6"/>
    <mergeCell ref="T13:T15"/>
    <mergeCell ref="X13:X15"/>
    <mergeCell ref="AB13:AB15"/>
    <mergeCell ref="AF13:AF15"/>
    <mergeCell ref="AJ13:AJ15"/>
    <mergeCell ref="AN13:AN15"/>
    <mergeCell ref="X9:X11"/>
    <mergeCell ref="AB9:AB11"/>
    <mergeCell ref="AF9:AF11"/>
    <mergeCell ref="AJ9:AJ11"/>
    <mergeCell ref="AN9:AN11"/>
    <mergeCell ref="AF17:AF19"/>
    <mergeCell ref="AJ17:AJ19"/>
    <mergeCell ref="AN17:AN19"/>
    <mergeCell ref="D21:D23"/>
    <mergeCell ref="H21:H23"/>
    <mergeCell ref="L21:L23"/>
    <mergeCell ref="P21:P23"/>
    <mergeCell ref="T21:T23"/>
    <mergeCell ref="X21:X23"/>
    <mergeCell ref="D17:D19"/>
    <mergeCell ref="H17:H19"/>
    <mergeCell ref="L17:L19"/>
    <mergeCell ref="P17:P19"/>
    <mergeCell ref="T17:T19"/>
    <mergeCell ref="X17:X19"/>
    <mergeCell ref="AB21:AB23"/>
    <mergeCell ref="AF21:AF23"/>
    <mergeCell ref="AJ21:AJ23"/>
    <mergeCell ref="AN21:AN23"/>
    <mergeCell ref="D29:D31"/>
    <mergeCell ref="H29:H31"/>
    <mergeCell ref="L29:L31"/>
    <mergeCell ref="P29:P31"/>
    <mergeCell ref="T29:T31"/>
    <mergeCell ref="X29:X31"/>
    <mergeCell ref="B37:B55"/>
    <mergeCell ref="D37:D39"/>
    <mergeCell ref="H37:H39"/>
    <mergeCell ref="L37:L39"/>
    <mergeCell ref="P37:P39"/>
    <mergeCell ref="B33:B35"/>
    <mergeCell ref="D33:D35"/>
    <mergeCell ref="H33:H35"/>
    <mergeCell ref="L33:L35"/>
    <mergeCell ref="P33:P35"/>
    <mergeCell ref="T33:T35"/>
    <mergeCell ref="B13:B31"/>
    <mergeCell ref="D13:D15"/>
    <mergeCell ref="D25:D27"/>
    <mergeCell ref="H25:H27"/>
    <mergeCell ref="L25:L27"/>
    <mergeCell ref="P25:P27"/>
    <mergeCell ref="T25:T27"/>
    <mergeCell ref="H13:H15"/>
    <mergeCell ref="L13:L15"/>
    <mergeCell ref="P13:P15"/>
    <mergeCell ref="T37:T39"/>
    <mergeCell ref="X37:X39"/>
    <mergeCell ref="AB37:AB39"/>
    <mergeCell ref="AF37:AF39"/>
    <mergeCell ref="AJ37:AJ39"/>
    <mergeCell ref="AN37:AN39"/>
    <mergeCell ref="X33:X35"/>
    <mergeCell ref="AB33:AB35"/>
    <mergeCell ref="AF33:AF35"/>
    <mergeCell ref="AJ33:AJ35"/>
    <mergeCell ref="AN33:AN35"/>
    <mergeCell ref="AN25:AN27"/>
    <mergeCell ref="AB29:AB31"/>
    <mergeCell ref="AF29:AF31"/>
    <mergeCell ref="AJ29:AJ31"/>
    <mergeCell ref="AN29:AN31"/>
    <mergeCell ref="X25:X27"/>
    <mergeCell ref="AB25:AB27"/>
    <mergeCell ref="AF25:AF27"/>
    <mergeCell ref="AJ25:AJ27"/>
    <mergeCell ref="AB17:AB19"/>
    <mergeCell ref="AB41:AB43"/>
    <mergeCell ref="AF41:AF43"/>
    <mergeCell ref="AJ41:AJ43"/>
    <mergeCell ref="AN41:AN43"/>
    <mergeCell ref="D45:D47"/>
    <mergeCell ref="H45:H47"/>
    <mergeCell ref="L45:L47"/>
    <mergeCell ref="P45:P47"/>
    <mergeCell ref="T45:T47"/>
    <mergeCell ref="X45:X47"/>
    <mergeCell ref="D41:D43"/>
    <mergeCell ref="H41:H43"/>
    <mergeCell ref="L41:L43"/>
    <mergeCell ref="P41:P43"/>
    <mergeCell ref="T41:T43"/>
    <mergeCell ref="X41:X43"/>
    <mergeCell ref="AB45:AB47"/>
    <mergeCell ref="AJ48:AU49"/>
    <mergeCell ref="D49:D51"/>
    <mergeCell ref="H49:H51"/>
    <mergeCell ref="L49:L51"/>
    <mergeCell ref="P49:P51"/>
    <mergeCell ref="T49:T51"/>
    <mergeCell ref="X49:X51"/>
    <mergeCell ref="AB49:AB51"/>
    <mergeCell ref="AJ50:AJ51"/>
    <mergeCell ref="AK50:AN51"/>
    <mergeCell ref="D53:D55"/>
    <mergeCell ref="H53:H55"/>
    <mergeCell ref="L53:L55"/>
    <mergeCell ref="P53:P55"/>
    <mergeCell ref="T53:T55"/>
    <mergeCell ref="X53:X55"/>
    <mergeCell ref="AB53:AB55"/>
    <mergeCell ref="AJ54:AJ55"/>
    <mergeCell ref="AK54:AL54"/>
    <mergeCell ref="X57:X59"/>
    <mergeCell ref="AB57:AB59"/>
    <mergeCell ref="AJ58:AU60"/>
    <mergeCell ref="B61:B79"/>
    <mergeCell ref="D61:D63"/>
    <mergeCell ref="H61:H63"/>
    <mergeCell ref="L61:L63"/>
    <mergeCell ref="P61:P63"/>
    <mergeCell ref="T61:T63"/>
    <mergeCell ref="X61:X63"/>
    <mergeCell ref="B57:B59"/>
    <mergeCell ref="D57:D59"/>
    <mergeCell ref="H57:H59"/>
    <mergeCell ref="L57:L59"/>
    <mergeCell ref="P57:P59"/>
    <mergeCell ref="T57:T59"/>
    <mergeCell ref="AB61:AB63"/>
    <mergeCell ref="AJ61:AU62"/>
    <mergeCell ref="AJ64:AU65"/>
    <mergeCell ref="D65:D67"/>
    <mergeCell ref="H65:H67"/>
    <mergeCell ref="L65:L67"/>
    <mergeCell ref="P65:P67"/>
    <mergeCell ref="T65:T67"/>
    <mergeCell ref="X65:X67"/>
    <mergeCell ref="AB65:AB67"/>
    <mergeCell ref="AB69:AB71"/>
    <mergeCell ref="AJ69:AU70"/>
    <mergeCell ref="AJ71:AU72"/>
    <mergeCell ref="D73:D75"/>
    <mergeCell ref="H73:H75"/>
    <mergeCell ref="L73:L75"/>
    <mergeCell ref="P73:P75"/>
    <mergeCell ref="T73:T75"/>
    <mergeCell ref="X73:X75"/>
    <mergeCell ref="AB73:AB75"/>
    <mergeCell ref="D69:D71"/>
    <mergeCell ref="H69:H71"/>
    <mergeCell ref="L69:L71"/>
    <mergeCell ref="P69:P71"/>
    <mergeCell ref="T69:T71"/>
    <mergeCell ref="X69:X71"/>
    <mergeCell ref="AB77:AB79"/>
    <mergeCell ref="B81:B83"/>
    <mergeCell ref="D81:D83"/>
    <mergeCell ref="H81:H83"/>
    <mergeCell ref="L81:L83"/>
    <mergeCell ref="P81:P83"/>
    <mergeCell ref="T81:T83"/>
    <mergeCell ref="X81:X83"/>
    <mergeCell ref="AB81:AB83"/>
    <mergeCell ref="D77:D79"/>
    <mergeCell ref="H77:H79"/>
    <mergeCell ref="L77:L79"/>
    <mergeCell ref="P77:P79"/>
    <mergeCell ref="T77:T79"/>
    <mergeCell ref="X77:X79"/>
    <mergeCell ref="X97:X99"/>
    <mergeCell ref="AB97:AB99"/>
    <mergeCell ref="D93:D95"/>
    <mergeCell ref="H93:H95"/>
    <mergeCell ref="L93:L95"/>
    <mergeCell ref="P93:P95"/>
    <mergeCell ref="X85:X87"/>
    <mergeCell ref="AB85:AB87"/>
    <mergeCell ref="D89:D91"/>
    <mergeCell ref="H89:H91"/>
    <mergeCell ref="L89:L91"/>
    <mergeCell ref="P89:P91"/>
    <mergeCell ref="T89:T91"/>
    <mergeCell ref="X89:X91"/>
    <mergeCell ref="AB89:AB91"/>
    <mergeCell ref="D85:D87"/>
    <mergeCell ref="H85:H87"/>
    <mergeCell ref="L85:L87"/>
    <mergeCell ref="P85:P87"/>
    <mergeCell ref="T85:T87"/>
    <mergeCell ref="AB101:AB103"/>
    <mergeCell ref="B105:B107"/>
    <mergeCell ref="D105:D107"/>
    <mergeCell ref="H105:H107"/>
    <mergeCell ref="L105:L107"/>
    <mergeCell ref="P105:P107"/>
    <mergeCell ref="T105:T107"/>
    <mergeCell ref="X105:X107"/>
    <mergeCell ref="AB105:AB107"/>
    <mergeCell ref="D101:D103"/>
    <mergeCell ref="H101:H103"/>
    <mergeCell ref="L101:L103"/>
    <mergeCell ref="P101:P103"/>
    <mergeCell ref="T101:T103"/>
    <mergeCell ref="X101:X103"/>
    <mergeCell ref="B85:B103"/>
    <mergeCell ref="T93:T95"/>
    <mergeCell ref="X93:X95"/>
    <mergeCell ref="AB93:AB95"/>
    <mergeCell ref="D97:D99"/>
    <mergeCell ref="H97:H99"/>
    <mergeCell ref="L97:L99"/>
    <mergeCell ref="P97:P99"/>
    <mergeCell ref="T97:T99"/>
    <mergeCell ref="X121:X123"/>
    <mergeCell ref="AB121:AB123"/>
    <mergeCell ref="D117:D119"/>
    <mergeCell ref="H117:H119"/>
    <mergeCell ref="L117:L119"/>
    <mergeCell ref="P117:P119"/>
    <mergeCell ref="X109:X111"/>
    <mergeCell ref="AB109:AB111"/>
    <mergeCell ref="D113:D115"/>
    <mergeCell ref="H113:H115"/>
    <mergeCell ref="L113:L115"/>
    <mergeCell ref="P113:P115"/>
    <mergeCell ref="T113:T115"/>
    <mergeCell ref="X113:X115"/>
    <mergeCell ref="AB113:AB115"/>
    <mergeCell ref="D109:D111"/>
    <mergeCell ref="H109:H111"/>
    <mergeCell ref="L109:L111"/>
    <mergeCell ref="P109:P111"/>
    <mergeCell ref="T109:T111"/>
    <mergeCell ref="AB125:AB127"/>
    <mergeCell ref="B129:B131"/>
    <mergeCell ref="D129:D131"/>
    <mergeCell ref="H129:H131"/>
    <mergeCell ref="L129:L131"/>
    <mergeCell ref="P129:P131"/>
    <mergeCell ref="T129:T131"/>
    <mergeCell ref="X129:X131"/>
    <mergeCell ref="AB129:AB131"/>
    <mergeCell ref="D125:D127"/>
    <mergeCell ref="H125:H127"/>
    <mergeCell ref="L125:L127"/>
    <mergeCell ref="P125:P127"/>
    <mergeCell ref="T125:T127"/>
    <mergeCell ref="X125:X127"/>
    <mergeCell ref="B109:B127"/>
    <mergeCell ref="T117:T119"/>
    <mergeCell ref="X117:X119"/>
    <mergeCell ref="AB117:AB119"/>
    <mergeCell ref="D121:D123"/>
    <mergeCell ref="H121:H123"/>
    <mergeCell ref="L121:L123"/>
    <mergeCell ref="P121:P123"/>
    <mergeCell ref="T121:T123"/>
    <mergeCell ref="X145:X147"/>
    <mergeCell ref="AB145:AB147"/>
    <mergeCell ref="D141:D143"/>
    <mergeCell ref="H141:H143"/>
    <mergeCell ref="L141:L143"/>
    <mergeCell ref="P141:P143"/>
    <mergeCell ref="X133:X135"/>
    <mergeCell ref="AB133:AB135"/>
    <mergeCell ref="D137:D139"/>
    <mergeCell ref="H137:H139"/>
    <mergeCell ref="L137:L139"/>
    <mergeCell ref="P137:P139"/>
    <mergeCell ref="T137:T139"/>
    <mergeCell ref="X137:X139"/>
    <mergeCell ref="AB137:AB139"/>
    <mergeCell ref="D133:D135"/>
    <mergeCell ref="H133:H135"/>
    <mergeCell ref="L133:L135"/>
    <mergeCell ref="P133:P135"/>
    <mergeCell ref="T133:T135"/>
    <mergeCell ref="AB149:AB151"/>
    <mergeCell ref="B153:B155"/>
    <mergeCell ref="D153:D155"/>
    <mergeCell ref="H153:H155"/>
    <mergeCell ref="L153:L155"/>
    <mergeCell ref="P153:P155"/>
    <mergeCell ref="T153:T155"/>
    <mergeCell ref="X153:X155"/>
    <mergeCell ref="AB153:AB155"/>
    <mergeCell ref="D149:D151"/>
    <mergeCell ref="H149:H151"/>
    <mergeCell ref="L149:L151"/>
    <mergeCell ref="P149:P151"/>
    <mergeCell ref="T149:T151"/>
    <mergeCell ref="X149:X151"/>
    <mergeCell ref="B133:B151"/>
    <mergeCell ref="T141:T143"/>
    <mergeCell ref="X141:X143"/>
    <mergeCell ref="AB141:AB143"/>
    <mergeCell ref="D145:D147"/>
    <mergeCell ref="H145:H147"/>
    <mergeCell ref="L145:L147"/>
    <mergeCell ref="P145:P147"/>
    <mergeCell ref="T145:T147"/>
    <mergeCell ref="X169:X171"/>
    <mergeCell ref="AB169:AB171"/>
    <mergeCell ref="D165:D167"/>
    <mergeCell ref="H165:H167"/>
    <mergeCell ref="L165:L167"/>
    <mergeCell ref="P165:P167"/>
    <mergeCell ref="X157:X159"/>
    <mergeCell ref="AB157:AB159"/>
    <mergeCell ref="D161:D163"/>
    <mergeCell ref="H161:H163"/>
    <mergeCell ref="L161:L163"/>
    <mergeCell ref="P161:P163"/>
    <mergeCell ref="T161:T163"/>
    <mergeCell ref="X161:X163"/>
    <mergeCell ref="AB161:AB163"/>
    <mergeCell ref="D157:D159"/>
    <mergeCell ref="H157:H159"/>
    <mergeCell ref="L157:L159"/>
    <mergeCell ref="P157:P159"/>
    <mergeCell ref="T157:T159"/>
    <mergeCell ref="AB173:AB175"/>
    <mergeCell ref="B177:B179"/>
    <mergeCell ref="D177:D179"/>
    <mergeCell ref="H177:H179"/>
    <mergeCell ref="L177:L179"/>
    <mergeCell ref="P177:P179"/>
    <mergeCell ref="T177:T179"/>
    <mergeCell ref="X177:X179"/>
    <mergeCell ref="AB177:AB179"/>
    <mergeCell ref="D173:D175"/>
    <mergeCell ref="H173:H175"/>
    <mergeCell ref="L173:L175"/>
    <mergeCell ref="P173:P175"/>
    <mergeCell ref="T173:T175"/>
    <mergeCell ref="X173:X175"/>
    <mergeCell ref="B157:B175"/>
    <mergeCell ref="T165:T167"/>
    <mergeCell ref="X165:X167"/>
    <mergeCell ref="AB165:AB167"/>
    <mergeCell ref="D169:D171"/>
    <mergeCell ref="H169:H171"/>
    <mergeCell ref="L169:L171"/>
    <mergeCell ref="P169:P171"/>
    <mergeCell ref="T169:T171"/>
    <mergeCell ref="X193:X195"/>
    <mergeCell ref="AB193:AB195"/>
    <mergeCell ref="D189:D191"/>
    <mergeCell ref="H189:H191"/>
    <mergeCell ref="L189:L191"/>
    <mergeCell ref="P189:P191"/>
    <mergeCell ref="X181:X183"/>
    <mergeCell ref="AB181:AB183"/>
    <mergeCell ref="D185:D187"/>
    <mergeCell ref="H185:H187"/>
    <mergeCell ref="L185:L187"/>
    <mergeCell ref="P185:P187"/>
    <mergeCell ref="T185:T187"/>
    <mergeCell ref="X185:X187"/>
    <mergeCell ref="AB185:AB187"/>
    <mergeCell ref="D181:D183"/>
    <mergeCell ref="H181:H183"/>
    <mergeCell ref="L181:L183"/>
    <mergeCell ref="P181:P183"/>
    <mergeCell ref="T181:T183"/>
    <mergeCell ref="AB197:AB199"/>
    <mergeCell ref="B201:B203"/>
    <mergeCell ref="D201:D203"/>
    <mergeCell ref="H201:H203"/>
    <mergeCell ref="L201:L203"/>
    <mergeCell ref="P201:P203"/>
    <mergeCell ref="T201:T203"/>
    <mergeCell ref="X201:X203"/>
    <mergeCell ref="AB201:AB203"/>
    <mergeCell ref="D197:D199"/>
    <mergeCell ref="H197:H199"/>
    <mergeCell ref="L197:L199"/>
    <mergeCell ref="P197:P199"/>
    <mergeCell ref="T197:T199"/>
    <mergeCell ref="X197:X199"/>
    <mergeCell ref="B181:B199"/>
    <mergeCell ref="T189:T191"/>
    <mergeCell ref="X189:X191"/>
    <mergeCell ref="AB189:AB191"/>
    <mergeCell ref="D193:D195"/>
    <mergeCell ref="H193:H195"/>
    <mergeCell ref="L193:L195"/>
    <mergeCell ref="P193:P195"/>
    <mergeCell ref="T193:T195"/>
    <mergeCell ref="X217:X219"/>
    <mergeCell ref="AB217:AB219"/>
    <mergeCell ref="D213:D215"/>
    <mergeCell ref="H213:H215"/>
    <mergeCell ref="L213:L215"/>
    <mergeCell ref="P213:P215"/>
    <mergeCell ref="X205:X207"/>
    <mergeCell ref="AB205:AB207"/>
    <mergeCell ref="D209:D211"/>
    <mergeCell ref="H209:H211"/>
    <mergeCell ref="L209:L211"/>
    <mergeCell ref="P209:P211"/>
    <mergeCell ref="T209:T211"/>
    <mergeCell ref="X209:X211"/>
    <mergeCell ref="AB209:AB211"/>
    <mergeCell ref="D205:D207"/>
    <mergeCell ref="H205:H207"/>
    <mergeCell ref="L205:L207"/>
    <mergeCell ref="P205:P207"/>
    <mergeCell ref="T205:T207"/>
    <mergeCell ref="AB221:AB223"/>
    <mergeCell ref="B225:B227"/>
    <mergeCell ref="D225:D227"/>
    <mergeCell ref="H225:H227"/>
    <mergeCell ref="L225:L227"/>
    <mergeCell ref="P225:P227"/>
    <mergeCell ref="T225:T227"/>
    <mergeCell ref="X225:X227"/>
    <mergeCell ref="AB225:AB227"/>
    <mergeCell ref="D221:D223"/>
    <mergeCell ref="H221:H223"/>
    <mergeCell ref="L221:L223"/>
    <mergeCell ref="P221:P223"/>
    <mergeCell ref="T221:T223"/>
    <mergeCell ref="X221:X223"/>
    <mergeCell ref="B205:B223"/>
    <mergeCell ref="T213:T215"/>
    <mergeCell ref="X213:X215"/>
    <mergeCell ref="AB213:AB215"/>
    <mergeCell ref="D217:D219"/>
    <mergeCell ref="H217:H219"/>
    <mergeCell ref="L217:L219"/>
    <mergeCell ref="P217:P219"/>
    <mergeCell ref="T217:T219"/>
    <mergeCell ref="B229:B247"/>
    <mergeCell ref="D229:D231"/>
    <mergeCell ref="H229:H231"/>
    <mergeCell ref="L229:L231"/>
    <mergeCell ref="P229:P231"/>
    <mergeCell ref="T229:T231"/>
    <mergeCell ref="D237:D239"/>
    <mergeCell ref="H237:H239"/>
    <mergeCell ref="L237:L239"/>
    <mergeCell ref="P237:P239"/>
    <mergeCell ref="X229:X231"/>
    <mergeCell ref="AB229:AB231"/>
    <mergeCell ref="D233:D235"/>
    <mergeCell ref="H233:H235"/>
    <mergeCell ref="L233:L235"/>
    <mergeCell ref="P233:P235"/>
    <mergeCell ref="T233:T235"/>
    <mergeCell ref="X233:X235"/>
    <mergeCell ref="AB233:AB235"/>
    <mergeCell ref="AB245:AB247"/>
    <mergeCell ref="D245:D247"/>
    <mergeCell ref="H245:H247"/>
    <mergeCell ref="L245:L247"/>
    <mergeCell ref="P245:P247"/>
    <mergeCell ref="T245:T247"/>
    <mergeCell ref="X245:X247"/>
    <mergeCell ref="T237:T239"/>
    <mergeCell ref="X237:X239"/>
    <mergeCell ref="AB237:AB239"/>
    <mergeCell ref="D241:D243"/>
    <mergeCell ref="H241:H243"/>
    <mergeCell ref="L241:L243"/>
    <mergeCell ref="P241:P243"/>
    <mergeCell ref="T241:T243"/>
    <mergeCell ref="X241:X243"/>
    <mergeCell ref="AB241:AB243"/>
  </mergeCells>
  <conditionalFormatting sqref="D9 H9 L9 P9 T9 X9 AB9 D33 H33 L33 P33 T33 X33 AB33 D57 H57 L57 P57 T57 X57 AB57 D81 H81 L81 P81 T81 X81 AB81 D105 H105 L105 P105 T105 X105 AB105 D129 H129 L129 P129 T129 X129 AB129 D153 H153 L153 P153 T153 X153 AB153 D177 H177 L177 P177 T177 X177 AB177 D201 H201 L201 P201 T201 X201 AB201 D225 H225 L225 P225 T225 X225 AB225">
    <cfRule type="expression" dxfId="7" priority="1">
      <formula>COUNTIF($AP$10:$AP$32,"="&amp;D9)&gt;0</formula>
    </cfRule>
  </conditionalFormatting>
  <hyperlinks>
    <hyperlink ref="AJ7" r:id="rId1" xr:uid="{97B9643D-A81B-46E7-93A2-18B3B079A452}"/>
    <hyperlink ref="AJ61" r:id="rId2" xr:uid="{18B3ECA6-0F6F-4C12-A30D-33B73928F69C}"/>
  </hyperlinks>
  <printOptions horizontalCentered="1"/>
  <pageMargins left="0" right="0" top="0.39370078740157483" bottom="0.39370078740157483" header="0" footer="0"/>
  <pageSetup paperSize="9" scale="50" pageOrder="overThenDown" orientation="portrait" r:id="rId3"/>
  <headerFooter alignWithMargins="0">
    <oddFooter>&amp;RImprimé le :&amp;D</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80E1-24FE-4FED-BD8F-765B30A687BD}">
  <dimension ref="A1:BT175"/>
  <sheetViews>
    <sheetView showGridLines="0" topLeftCell="AH1" zoomScaleNormal="100" zoomScaleSheetLayoutView="100" workbookViewId="0">
      <selection activeCell="BQ40" sqref="BQ40"/>
    </sheetView>
  </sheetViews>
  <sheetFormatPr baseColWidth="10" defaultRowHeight="15.75"/>
  <cols>
    <col min="1" max="1" width="1.42578125" style="1" customWidth="1"/>
    <col min="2" max="2" width="5.140625" style="1" customWidth="1"/>
    <col min="3" max="5" width="0.85546875" style="1" customWidth="1"/>
    <col min="6" max="6" width="21.28515625" style="1" customWidth="1"/>
    <col min="7" max="9" width="0.85546875" style="1" customWidth="1"/>
    <col min="10" max="10" width="21.28515625" style="1" customWidth="1"/>
    <col min="11" max="13" width="0.85546875" style="1" customWidth="1"/>
    <col min="14" max="14" width="21.28515625" style="1" customWidth="1"/>
    <col min="15" max="17" width="0.85546875" style="1" customWidth="1"/>
    <col min="18" max="18" width="21.28515625" style="1" customWidth="1"/>
    <col min="19" max="21" width="0.85546875" style="1" customWidth="1"/>
    <col min="22" max="22" width="21.28515625" style="1" customWidth="1"/>
    <col min="23" max="25" width="0.85546875" style="1" customWidth="1"/>
    <col min="26" max="26" width="21.28515625" style="1" customWidth="1"/>
    <col min="27" max="29" width="0.85546875" style="1" customWidth="1"/>
    <col min="30" max="30" width="21.28515625" style="1" customWidth="1"/>
    <col min="31" max="33" width="0.85546875" style="1" customWidth="1"/>
    <col min="34" max="34" width="21.28515625" style="1" customWidth="1"/>
    <col min="35" max="37" width="0.85546875" style="1" customWidth="1"/>
    <col min="38" max="38" width="21.28515625" style="1" customWidth="1"/>
    <col min="39" max="40" width="0.85546875" style="2" customWidth="1"/>
    <col min="41" max="41" width="0.85546875" style="1" customWidth="1"/>
    <col min="42" max="42" width="21.28515625" style="1" customWidth="1"/>
    <col min="43" max="45" width="0.85546875" style="1" customWidth="1"/>
    <col min="46" max="46" width="21.28515625" style="1" customWidth="1"/>
    <col min="47" max="49" width="0.85546875" style="1" customWidth="1"/>
    <col min="50" max="50" width="21.28515625" style="1" customWidth="1"/>
    <col min="51" max="53" width="0.85546875" style="1" customWidth="1"/>
    <col min="54" max="54" width="21.28515625" style="1" customWidth="1"/>
    <col min="55" max="57" width="0.85546875" style="1" customWidth="1"/>
    <col min="58" max="58" width="21.28515625" style="1" customWidth="1"/>
    <col min="59" max="59" width="2.42578125" style="1" customWidth="1"/>
    <col min="60" max="60" width="5.7109375" style="1" customWidth="1"/>
    <col min="61" max="61" width="21.7109375" style="248" customWidth="1"/>
    <col min="62" max="62" width="11.42578125" style="248"/>
    <col min="63" max="65" width="5.7109375" style="1" customWidth="1"/>
    <col min="66" max="16384" width="11.42578125" style="1"/>
  </cols>
  <sheetData>
    <row r="1" spans="2:72" ht="6.75" customHeight="1" thickBot="1">
      <c r="BT1" s="2417"/>
    </row>
    <row r="2" spans="2:72" s="3" customFormat="1" ht="15" customHeight="1">
      <c r="B2" s="5024" t="s">
        <v>109</v>
      </c>
      <c r="C2" s="5025"/>
      <c r="D2" s="5025"/>
      <c r="E2" s="5025"/>
      <c r="F2" s="5025"/>
      <c r="G2" s="5025"/>
      <c r="H2" s="5025"/>
      <c r="I2" s="5025"/>
      <c r="J2" s="5028" t="s">
        <v>917</v>
      </c>
      <c r="K2" s="5029"/>
      <c r="L2" s="5029"/>
      <c r="M2" s="5029"/>
      <c r="N2" s="5029"/>
      <c r="O2" s="5029"/>
      <c r="P2" s="5029"/>
      <c r="Q2" s="5029"/>
      <c r="R2" s="5029"/>
      <c r="S2" s="5029"/>
      <c r="T2" s="5029"/>
      <c r="U2" s="5029"/>
      <c r="V2" s="5029"/>
      <c r="W2" s="5029"/>
      <c r="X2" s="5029"/>
      <c r="Y2" s="5029"/>
      <c r="Z2" s="5029"/>
      <c r="AA2" s="5029"/>
      <c r="AB2" s="5029"/>
      <c r="AC2" s="5029"/>
      <c r="AD2" s="5029"/>
      <c r="AE2" s="5029"/>
      <c r="AF2" s="5029"/>
      <c r="AG2" s="5029"/>
      <c r="AH2" s="5029"/>
      <c r="AI2" s="5029"/>
      <c r="AJ2" s="5029"/>
      <c r="AK2" s="5029"/>
      <c r="AL2" s="5029"/>
      <c r="AM2" s="5029"/>
      <c r="AN2" s="5029"/>
      <c r="AO2" s="5029"/>
      <c r="AP2" s="5029"/>
      <c r="AQ2" s="5029"/>
      <c r="AR2" s="5029"/>
      <c r="AS2" s="5029"/>
      <c r="AT2" s="5032">
        <f>F9</f>
        <v>44494</v>
      </c>
      <c r="AU2" s="5032"/>
      <c r="AV2" s="5032"/>
      <c r="AW2" s="5033"/>
      <c r="AX2" s="5036" t="s">
        <v>281</v>
      </c>
      <c r="AY2" s="5036"/>
      <c r="AZ2" s="5036"/>
      <c r="BA2" s="5036"/>
      <c r="BB2" s="5036"/>
      <c r="BC2" s="5036"/>
      <c r="BD2" s="5036"/>
      <c r="BE2" s="5036"/>
      <c r="BF2" s="5037"/>
      <c r="BS2" s="1"/>
      <c r="BT2" s="2418"/>
    </row>
    <row r="3" spans="2:72" s="3" customFormat="1" ht="15" customHeight="1" thickBot="1">
      <c r="B3" s="5026"/>
      <c r="C3" s="5027"/>
      <c r="D3" s="5027"/>
      <c r="E3" s="5027"/>
      <c r="F3" s="5027"/>
      <c r="G3" s="5027"/>
      <c r="H3" s="5027"/>
      <c r="I3" s="5027"/>
      <c r="J3" s="5030"/>
      <c r="K3" s="5031"/>
      <c r="L3" s="5031"/>
      <c r="M3" s="5031"/>
      <c r="N3" s="5031"/>
      <c r="O3" s="5031"/>
      <c r="P3" s="5031"/>
      <c r="Q3" s="5031"/>
      <c r="R3" s="5031"/>
      <c r="S3" s="5031"/>
      <c r="T3" s="5031"/>
      <c r="U3" s="5031"/>
      <c r="V3" s="5031"/>
      <c r="W3" s="5031"/>
      <c r="X3" s="5031"/>
      <c r="Y3" s="5031"/>
      <c r="Z3" s="5031"/>
      <c r="AA3" s="5031"/>
      <c r="AB3" s="5031"/>
      <c r="AC3" s="5031"/>
      <c r="AD3" s="5031"/>
      <c r="AE3" s="5031"/>
      <c r="AF3" s="5031"/>
      <c r="AG3" s="5031"/>
      <c r="AH3" s="5031"/>
      <c r="AI3" s="5031"/>
      <c r="AJ3" s="5031"/>
      <c r="AK3" s="5031"/>
      <c r="AL3" s="5031"/>
      <c r="AM3" s="5031"/>
      <c r="AN3" s="5031"/>
      <c r="AO3" s="5031"/>
      <c r="AP3" s="5031"/>
      <c r="AQ3" s="5031"/>
      <c r="AR3" s="5031"/>
      <c r="AS3" s="5031"/>
      <c r="AT3" s="5034"/>
      <c r="AU3" s="5034"/>
      <c r="AV3" s="5034"/>
      <c r="AW3" s="5035"/>
      <c r="AX3" s="5038" t="s">
        <v>277</v>
      </c>
      <c r="AY3" s="5038"/>
      <c r="AZ3" s="5038"/>
      <c r="BA3" s="5038"/>
      <c r="BB3" s="5038"/>
      <c r="BC3" s="5038"/>
      <c r="BD3" s="5038"/>
      <c r="BE3" s="5038"/>
      <c r="BF3" s="5039"/>
      <c r="BS3" s="1"/>
      <c r="BT3" s="2418"/>
    </row>
    <row r="4" spans="2:72" s="3" customFormat="1" ht="15" customHeight="1">
      <c r="B4" s="5026"/>
      <c r="C4" s="5027"/>
      <c r="D4" s="5027"/>
      <c r="E4" s="5027"/>
      <c r="F4" s="5027"/>
      <c r="G4" s="5027"/>
      <c r="H4" s="5027"/>
      <c r="I4" s="5027"/>
      <c r="J4" s="5030"/>
      <c r="K4" s="5031"/>
      <c r="L4" s="5031"/>
      <c r="M4" s="5031"/>
      <c r="N4" s="5031"/>
      <c r="O4" s="5031"/>
      <c r="P4" s="5031"/>
      <c r="Q4" s="5031"/>
      <c r="R4" s="5031"/>
      <c r="S4" s="5031"/>
      <c r="T4" s="5031"/>
      <c r="U4" s="5031"/>
      <c r="V4" s="5031"/>
      <c r="W4" s="5031"/>
      <c r="X4" s="5031"/>
      <c r="Y4" s="5031"/>
      <c r="Z4" s="5031"/>
      <c r="AA4" s="5031"/>
      <c r="AB4" s="5031"/>
      <c r="AC4" s="5031"/>
      <c r="AD4" s="5031"/>
      <c r="AE4" s="5031"/>
      <c r="AF4" s="5031"/>
      <c r="AG4" s="5031"/>
      <c r="AH4" s="5031"/>
      <c r="AI4" s="5031"/>
      <c r="AJ4" s="5031"/>
      <c r="AK4" s="5031"/>
      <c r="AL4" s="5031"/>
      <c r="AM4" s="5031"/>
      <c r="AN4" s="5031"/>
      <c r="AO4" s="5031"/>
      <c r="AP4" s="5031"/>
      <c r="AQ4" s="5031"/>
      <c r="AR4" s="5031"/>
      <c r="AS4" s="5031"/>
      <c r="AT4" s="249"/>
      <c r="AU4" s="249"/>
      <c r="AV4" s="249"/>
      <c r="AW4" s="250"/>
      <c r="AX4" s="5040" t="s">
        <v>115</v>
      </c>
      <c r="AY4" s="5040"/>
      <c r="AZ4" s="5040"/>
      <c r="BA4" s="5040"/>
      <c r="BB4" s="5040"/>
      <c r="BC4" s="5040"/>
      <c r="BD4" s="5040"/>
      <c r="BE4" s="5040"/>
      <c r="BF4" s="5041"/>
      <c r="BI4" s="251"/>
      <c r="BJ4" s="252"/>
      <c r="BK4" s="253"/>
      <c r="BM4" s="3195" t="s">
        <v>967</v>
      </c>
      <c r="BN4" s="3197"/>
      <c r="BO4" s="3198"/>
      <c r="BP4" s="3198"/>
      <c r="BQ4" s="3198"/>
      <c r="BR4" s="3199"/>
      <c r="BS4" s="1"/>
      <c r="BT4" s="2418"/>
    </row>
    <row r="5" spans="2:72" s="3" customFormat="1" ht="15" customHeight="1">
      <c r="B5" s="5026"/>
      <c r="C5" s="5027"/>
      <c r="D5" s="5027"/>
      <c r="E5" s="5027"/>
      <c r="F5" s="5027"/>
      <c r="G5" s="5027"/>
      <c r="H5" s="5027"/>
      <c r="I5" s="5027"/>
      <c r="J5" s="5042" t="s">
        <v>918</v>
      </c>
      <c r="K5" s="5043"/>
      <c r="L5" s="5043"/>
      <c r="M5" s="5043"/>
      <c r="N5" s="5043"/>
      <c r="O5" s="5043"/>
      <c r="P5" s="5043"/>
      <c r="Q5" s="5043"/>
      <c r="R5" s="5043"/>
      <c r="S5" s="5043"/>
      <c r="T5" s="5043"/>
      <c r="U5" s="5043"/>
      <c r="V5" s="5043"/>
      <c r="W5" s="5043"/>
      <c r="X5" s="5043"/>
      <c r="Y5" s="5043"/>
      <c r="Z5" s="5043"/>
      <c r="AA5" s="5043"/>
      <c r="AB5" s="5043"/>
      <c r="AC5" s="5043"/>
      <c r="AD5" s="5043"/>
      <c r="AE5" s="5043"/>
      <c r="AF5" s="5043"/>
      <c r="AG5" s="5043"/>
      <c r="AH5" s="5043"/>
      <c r="AI5" s="5043"/>
      <c r="AJ5" s="5043"/>
      <c r="AK5" s="5043"/>
      <c r="AL5" s="5043"/>
      <c r="AM5" s="5043"/>
      <c r="AN5" s="5043"/>
      <c r="AO5" s="5043"/>
      <c r="AP5" s="5043"/>
      <c r="AQ5" s="254"/>
      <c r="AR5" s="254"/>
      <c r="AS5" s="254"/>
      <c r="AT5" s="5034">
        <f>BB132</f>
        <v>44521</v>
      </c>
      <c r="AU5" s="5034"/>
      <c r="AV5" s="5034"/>
      <c r="AW5" s="5035"/>
      <c r="AX5" s="5040" t="s">
        <v>282</v>
      </c>
      <c r="AY5" s="5040"/>
      <c r="AZ5" s="5040"/>
      <c r="BA5" s="5040"/>
      <c r="BB5" s="5040"/>
      <c r="BC5" s="5040"/>
      <c r="BD5" s="5040"/>
      <c r="BE5" s="5040"/>
      <c r="BF5" s="5041"/>
      <c r="BI5" s="255" t="s">
        <v>968</v>
      </c>
      <c r="BJ5" s="256"/>
      <c r="BK5" s="257"/>
      <c r="BM5" s="3196" t="s">
        <v>969</v>
      </c>
      <c r="BN5" s="3200"/>
      <c r="BO5" s="3201"/>
      <c r="BP5" s="3201"/>
      <c r="BQ5" s="3201"/>
      <c r="BR5" s="3202"/>
      <c r="BS5" s="1"/>
      <c r="BT5" s="2418"/>
    </row>
    <row r="6" spans="2:72" s="3" customFormat="1" ht="15" customHeight="1">
      <c r="B6" s="5026"/>
      <c r="C6" s="5027"/>
      <c r="D6" s="5027"/>
      <c r="E6" s="5027"/>
      <c r="F6" s="5027"/>
      <c r="G6" s="5027"/>
      <c r="H6" s="5027"/>
      <c r="I6" s="5027"/>
      <c r="J6" s="5044"/>
      <c r="K6" s="5045"/>
      <c r="L6" s="5045"/>
      <c r="M6" s="5045"/>
      <c r="N6" s="5045"/>
      <c r="O6" s="5045"/>
      <c r="P6" s="5045"/>
      <c r="Q6" s="5045"/>
      <c r="R6" s="5045"/>
      <c r="S6" s="5045"/>
      <c r="T6" s="5045"/>
      <c r="U6" s="5045"/>
      <c r="V6" s="5045"/>
      <c r="W6" s="5045"/>
      <c r="X6" s="5045"/>
      <c r="Y6" s="5045"/>
      <c r="Z6" s="5045"/>
      <c r="AA6" s="5045"/>
      <c r="AB6" s="5045"/>
      <c r="AC6" s="5045"/>
      <c r="AD6" s="5045"/>
      <c r="AE6" s="5045"/>
      <c r="AF6" s="5045"/>
      <c r="AG6" s="5045"/>
      <c r="AH6" s="5045"/>
      <c r="AI6" s="5045"/>
      <c r="AJ6" s="5045"/>
      <c r="AK6" s="5045"/>
      <c r="AL6" s="5045"/>
      <c r="AM6" s="5045"/>
      <c r="AN6" s="5045"/>
      <c r="AO6" s="5045"/>
      <c r="AP6" s="5045"/>
      <c r="AQ6" s="258"/>
      <c r="AR6" s="258"/>
      <c r="AS6" s="258"/>
      <c r="AT6" s="4960"/>
      <c r="AU6" s="4960"/>
      <c r="AV6" s="4960"/>
      <c r="AW6" s="5046"/>
      <c r="AX6" s="5040" t="s">
        <v>116</v>
      </c>
      <c r="AY6" s="5040"/>
      <c r="AZ6" s="5040"/>
      <c r="BA6" s="5040"/>
      <c r="BB6" s="5040"/>
      <c r="BC6" s="5040"/>
      <c r="BD6" s="5040"/>
      <c r="BE6" s="5040"/>
      <c r="BF6" s="5041"/>
      <c r="BI6" s="255" t="s">
        <v>970</v>
      </c>
      <c r="BJ6" s="256"/>
      <c r="BK6" s="257"/>
      <c r="BM6" s="3196" t="s">
        <v>971</v>
      </c>
      <c r="BN6" s="3200"/>
      <c r="BO6" s="3203"/>
      <c r="BP6" s="3203"/>
      <c r="BQ6" s="3203"/>
      <c r="BR6" s="3204"/>
      <c r="BS6" s="1"/>
      <c r="BT6" s="2418"/>
    </row>
    <row r="7" spans="2:72" s="3" customFormat="1" ht="15" customHeight="1" thickBot="1">
      <c r="B7" s="4" t="s">
        <v>111</v>
      </c>
      <c r="C7" s="5"/>
      <c r="D7" s="6"/>
      <c r="E7" s="6"/>
      <c r="F7" s="7" t="str">
        <f ca="1">CELL("nomfichier")</f>
        <v>E:\0-UPRT\1-UPRT.FR-SITE-WEB\me-menus\menus-festivals\[me-aide_aux_menus.2011.xlsx]13.Codes couleurs excel</v>
      </c>
      <c r="G7" s="6"/>
      <c r="H7" s="6"/>
      <c r="I7" s="6"/>
      <c r="J7" s="8"/>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9"/>
      <c r="AU7" s="9"/>
      <c r="AV7" s="9"/>
      <c r="AW7" s="9"/>
      <c r="AX7" s="9"/>
      <c r="AY7" s="9"/>
      <c r="AZ7" s="9"/>
      <c r="BA7" s="9"/>
      <c r="BB7" s="6"/>
      <c r="BC7" s="6"/>
      <c r="BD7" s="6"/>
      <c r="BE7" s="6"/>
      <c r="BF7" s="10"/>
      <c r="BI7" s="255" t="s">
        <v>972</v>
      </c>
      <c r="BJ7" s="256"/>
      <c r="BK7" s="257"/>
      <c r="BM7" s="3205" t="s">
        <v>4716</v>
      </c>
      <c r="BN7" s="3206"/>
      <c r="BO7" s="3206"/>
      <c r="BP7" s="3206"/>
      <c r="BQ7" s="3206"/>
      <c r="BR7" s="3207"/>
      <c r="BS7" s="1"/>
      <c r="BT7" s="2418"/>
    </row>
    <row r="8" spans="2:72" thickBot="1">
      <c r="B8" s="11" t="s">
        <v>973</v>
      </c>
      <c r="C8" s="11"/>
      <c r="D8" s="11"/>
      <c r="E8" s="11"/>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3"/>
      <c r="AN8" s="13"/>
      <c r="AO8" s="12"/>
      <c r="AP8" s="12"/>
      <c r="AQ8" s="12"/>
      <c r="AR8" s="12"/>
      <c r="AS8" s="12"/>
      <c r="AT8" s="12"/>
      <c r="AU8" s="12"/>
      <c r="AV8" s="12"/>
      <c r="AW8" s="12"/>
      <c r="AX8" s="12"/>
      <c r="AY8" s="12"/>
      <c r="AZ8" s="12"/>
      <c r="BA8" s="12"/>
      <c r="BB8" s="12"/>
      <c r="BC8" s="12"/>
      <c r="BD8" s="12"/>
      <c r="BE8" s="12"/>
      <c r="BF8" s="12"/>
      <c r="BI8" s="259"/>
      <c r="BJ8" s="260"/>
      <c r="BK8" s="261"/>
      <c r="BT8" s="2418"/>
    </row>
    <row r="9" spans="2:72" s="208" customFormat="1" ht="9.9499999999999993" customHeight="1" thickBot="1">
      <c r="B9" s="4993">
        <f>(INT(MOD(INT((F9-2)/7)+0.6,52+5/28))+1)</f>
        <v>43</v>
      </c>
      <c r="F9" s="5006">
        <v>44494</v>
      </c>
      <c r="G9" s="5007"/>
      <c r="H9" s="5007"/>
      <c r="I9" s="5007"/>
      <c r="J9" s="5008"/>
      <c r="K9" s="14"/>
      <c r="L9" s="14"/>
      <c r="M9" s="14"/>
      <c r="N9" s="5015">
        <f>F9+1</f>
        <v>44495</v>
      </c>
      <c r="O9" s="5016"/>
      <c r="P9" s="5016"/>
      <c r="Q9" s="5016"/>
      <c r="R9" s="5017"/>
      <c r="S9" s="14"/>
      <c r="T9" s="14"/>
      <c r="U9" s="14"/>
      <c r="V9" s="4984">
        <f>N9+1</f>
        <v>44496</v>
      </c>
      <c r="W9" s="4985"/>
      <c r="X9" s="4985"/>
      <c r="Y9" s="4985"/>
      <c r="Z9" s="4986"/>
      <c r="AA9" s="14"/>
      <c r="AB9" s="14"/>
      <c r="AC9" s="14"/>
      <c r="AD9" s="4984">
        <f>V9+1</f>
        <v>44497</v>
      </c>
      <c r="AE9" s="4985"/>
      <c r="AF9" s="4985"/>
      <c r="AG9" s="4985"/>
      <c r="AH9" s="4986"/>
      <c r="AI9" s="14"/>
      <c r="AJ9" s="14"/>
      <c r="AK9" s="14"/>
      <c r="AL9" s="4984">
        <f>AD9+1</f>
        <v>44498</v>
      </c>
      <c r="AM9" s="4985"/>
      <c r="AN9" s="4985"/>
      <c r="AO9" s="4985"/>
      <c r="AP9" s="4986"/>
      <c r="AQ9" s="14"/>
      <c r="AT9" s="4984">
        <f>AL9+1</f>
        <v>44499</v>
      </c>
      <c r="AU9" s="4985"/>
      <c r="AV9" s="4985"/>
      <c r="AW9" s="4985"/>
      <c r="AX9" s="4986"/>
      <c r="BB9" s="4984">
        <f>AT9+1</f>
        <v>44500</v>
      </c>
      <c r="BC9" s="4985"/>
      <c r="BD9" s="4985"/>
      <c r="BE9" s="4985"/>
      <c r="BF9" s="4986"/>
      <c r="BI9" s="262">
        <f>YEAR(F9)</f>
        <v>2021</v>
      </c>
      <c r="BJ9" s="263" t="s">
        <v>974</v>
      </c>
      <c r="BK9" s="264"/>
      <c r="BR9" s="1"/>
      <c r="BS9" s="1"/>
      <c r="BT9" s="2418"/>
    </row>
    <row r="10" spans="2:72" s="208" customFormat="1" ht="4.5" customHeight="1" thickBot="1">
      <c r="B10" s="4994"/>
      <c r="C10" s="209"/>
      <c r="D10" s="209"/>
      <c r="E10" s="209"/>
      <c r="F10" s="5009"/>
      <c r="G10" s="5010"/>
      <c r="H10" s="5010"/>
      <c r="I10" s="5010"/>
      <c r="J10" s="5011"/>
      <c r="K10" s="14"/>
      <c r="L10" s="14"/>
      <c r="M10" s="14"/>
      <c r="N10" s="5018"/>
      <c r="O10" s="5019"/>
      <c r="P10" s="5019"/>
      <c r="Q10" s="5019"/>
      <c r="R10" s="5020"/>
      <c r="S10" s="14"/>
      <c r="T10" s="14"/>
      <c r="U10" s="14"/>
      <c r="V10" s="4987"/>
      <c r="W10" s="4988"/>
      <c r="X10" s="4988"/>
      <c r="Y10" s="4988"/>
      <c r="Z10" s="4989"/>
      <c r="AA10" s="14"/>
      <c r="AB10" s="14"/>
      <c r="AC10" s="14"/>
      <c r="AD10" s="4987"/>
      <c r="AE10" s="4988"/>
      <c r="AF10" s="4988"/>
      <c r="AG10" s="4988"/>
      <c r="AH10" s="4989"/>
      <c r="AI10" s="14"/>
      <c r="AJ10" s="14"/>
      <c r="AK10" s="14"/>
      <c r="AL10" s="4987"/>
      <c r="AM10" s="4988"/>
      <c r="AN10" s="4988"/>
      <c r="AO10" s="4988"/>
      <c r="AP10" s="4989"/>
      <c r="AQ10" s="14"/>
      <c r="AR10" s="209"/>
      <c r="AT10" s="4987"/>
      <c r="AU10" s="4988"/>
      <c r="AV10" s="4988"/>
      <c r="AW10" s="4988"/>
      <c r="AX10" s="4989"/>
      <c r="BB10" s="4987"/>
      <c r="BC10" s="4988"/>
      <c r="BD10" s="4988"/>
      <c r="BE10" s="4988"/>
      <c r="BF10" s="4989"/>
      <c r="BI10" s="265" t="s">
        <v>975</v>
      </c>
      <c r="BJ10" s="266"/>
      <c r="BK10" s="264"/>
      <c r="BR10" s="1"/>
      <c r="BS10" s="1"/>
      <c r="BT10" s="2419"/>
    </row>
    <row r="11" spans="2:72" s="208" customFormat="1" ht="9.9499999999999993" customHeight="1" thickBot="1">
      <c r="B11" s="4995"/>
      <c r="F11" s="5012"/>
      <c r="G11" s="5013"/>
      <c r="H11" s="5013"/>
      <c r="I11" s="5013"/>
      <c r="J11" s="5014"/>
      <c r="K11" s="14"/>
      <c r="L11" s="14"/>
      <c r="M11" s="14"/>
      <c r="N11" s="5021"/>
      <c r="O11" s="5022"/>
      <c r="P11" s="5022"/>
      <c r="Q11" s="5022"/>
      <c r="R11" s="5023"/>
      <c r="S11" s="14"/>
      <c r="T11" s="14"/>
      <c r="U11" s="14"/>
      <c r="V11" s="4990"/>
      <c r="W11" s="4991"/>
      <c r="X11" s="4991"/>
      <c r="Y11" s="4991"/>
      <c r="Z11" s="4992"/>
      <c r="AA11" s="14"/>
      <c r="AB11" s="14"/>
      <c r="AC11" s="14"/>
      <c r="AD11" s="4990"/>
      <c r="AE11" s="4991"/>
      <c r="AF11" s="4991"/>
      <c r="AG11" s="4991"/>
      <c r="AH11" s="4992"/>
      <c r="AI11" s="14"/>
      <c r="AJ11" s="14"/>
      <c r="AK11" s="14"/>
      <c r="AL11" s="4990"/>
      <c r="AM11" s="4991"/>
      <c r="AN11" s="4991"/>
      <c r="AO11" s="4991"/>
      <c r="AP11" s="4992"/>
      <c r="AQ11" s="14"/>
      <c r="AT11" s="4990"/>
      <c r="AU11" s="4991"/>
      <c r="AV11" s="4991"/>
      <c r="AW11" s="4991"/>
      <c r="AX11" s="4992"/>
      <c r="BB11" s="4990"/>
      <c r="BC11" s="4991"/>
      <c r="BD11" s="4991"/>
      <c r="BE11" s="4991"/>
      <c r="BF11" s="4992"/>
      <c r="BI11" s="267">
        <f>DATE(BI9,1,1)</f>
        <v>44197</v>
      </c>
      <c r="BJ11" s="268" t="s">
        <v>976</v>
      </c>
      <c r="BK11" s="264"/>
      <c r="BR11" s="1"/>
      <c r="BS11" s="1"/>
      <c r="BT11" s="2419"/>
    </row>
    <row r="12" spans="2:72" s="208" customFormat="1" ht="12" customHeight="1">
      <c r="B12" s="210"/>
      <c r="C12" s="15"/>
      <c r="D12" s="16"/>
      <c r="E12" s="15"/>
      <c r="F12" s="211" t="s">
        <v>270</v>
      </c>
      <c r="G12" s="16"/>
      <c r="H12" s="18"/>
      <c r="I12" s="16"/>
      <c r="J12" s="278" t="s">
        <v>271</v>
      </c>
      <c r="K12" s="15"/>
      <c r="L12" s="16"/>
      <c r="M12" s="15"/>
      <c r="N12" s="211" t="s">
        <v>270</v>
      </c>
      <c r="O12" s="16"/>
      <c r="P12" s="18"/>
      <c r="Q12" s="16"/>
      <c r="R12" s="278" t="s">
        <v>271</v>
      </c>
      <c r="S12" s="15"/>
      <c r="T12" s="16"/>
      <c r="U12" s="15"/>
      <c r="V12" s="211" t="s">
        <v>270</v>
      </c>
      <c r="W12" s="16"/>
      <c r="X12" s="18"/>
      <c r="Y12" s="16"/>
      <c r="Z12" s="278" t="s">
        <v>271</v>
      </c>
      <c r="AA12" s="15"/>
      <c r="AB12" s="16"/>
      <c r="AC12" s="15"/>
      <c r="AD12" s="211" t="s">
        <v>270</v>
      </c>
      <c r="AE12" s="16"/>
      <c r="AF12" s="18"/>
      <c r="AG12" s="16"/>
      <c r="AH12" s="278" t="s">
        <v>271</v>
      </c>
      <c r="AI12" s="15"/>
      <c r="AJ12" s="16"/>
      <c r="AK12" s="15"/>
      <c r="AL12" s="211" t="s">
        <v>270</v>
      </c>
      <c r="AM12" s="16"/>
      <c r="AN12" s="18"/>
      <c r="AO12" s="16"/>
      <c r="AP12" s="278" t="s">
        <v>271</v>
      </c>
      <c r="AT12" s="211" t="s">
        <v>270</v>
      </c>
      <c r="AU12" s="16"/>
      <c r="AV12" s="18"/>
      <c r="AW12" s="16"/>
      <c r="AX12" s="278" t="s">
        <v>271</v>
      </c>
      <c r="BB12" s="211" t="s">
        <v>270</v>
      </c>
      <c r="BC12" s="16"/>
      <c r="BD12" s="18"/>
      <c r="BE12" s="16"/>
      <c r="BF12" s="278" t="s">
        <v>271</v>
      </c>
      <c r="BI12"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+1</f>
        <v>44291</v>
      </c>
      <c r="BJ12" s="268" t="s">
        <v>977</v>
      </c>
      <c r="BK12" s="264"/>
      <c r="BR12" s="1"/>
      <c r="BS12" s="1"/>
      <c r="BT12" s="2419"/>
    </row>
    <row r="13" spans="2:72" s="208" customFormat="1" ht="12" customHeight="1">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I13" s="270">
        <f>DATE(BI9,5,1)</f>
        <v>44317</v>
      </c>
      <c r="BJ13" s="268" t="s">
        <v>978</v>
      </c>
      <c r="BK13" s="264"/>
      <c r="BR13" s="1"/>
      <c r="BS13" s="1"/>
      <c r="BT13" s="2419"/>
    </row>
    <row r="14" spans="2:72" ht="9.9499999999999993" customHeight="1">
      <c r="B14" s="4981">
        <v>1</v>
      </c>
      <c r="C14" s="208"/>
      <c r="D14" s="208"/>
      <c r="E14" s="208"/>
      <c r="F14" s="3511" t="s">
        <v>919</v>
      </c>
      <c r="G14" s="40"/>
      <c r="H14" s="40"/>
      <c r="I14" s="40"/>
      <c r="J14" s="190" t="s">
        <v>126</v>
      </c>
      <c r="K14" s="14"/>
      <c r="L14" s="14"/>
      <c r="M14" s="14"/>
      <c r="N14" s="4978"/>
      <c r="O14" s="14"/>
      <c r="P14" s="14"/>
      <c r="Q14" s="14"/>
      <c r="R14" s="4978"/>
      <c r="S14" s="14"/>
      <c r="T14" s="14"/>
      <c r="U14" s="14"/>
      <c r="V14" s="3828" t="s">
        <v>191</v>
      </c>
      <c r="W14" s="14"/>
      <c r="X14" s="14"/>
      <c r="Y14" s="14"/>
      <c r="Z14" s="3902" t="s">
        <v>272</v>
      </c>
      <c r="AA14" s="14"/>
      <c r="AB14" s="14"/>
      <c r="AC14" s="14"/>
      <c r="AD14" s="4978"/>
      <c r="AE14" s="14"/>
      <c r="AF14" s="14"/>
      <c r="AG14" s="14"/>
      <c r="AH14" s="4978"/>
      <c r="AI14" s="14"/>
      <c r="AJ14" s="14"/>
      <c r="AK14" s="14"/>
      <c r="AL14" s="4978"/>
      <c r="AM14" s="14"/>
      <c r="AN14" s="14"/>
      <c r="AO14" s="14"/>
      <c r="AP14" s="4978"/>
      <c r="AQ14" s="14"/>
      <c r="AR14" s="14"/>
      <c r="AS14" s="14"/>
      <c r="AT14" s="4978"/>
      <c r="AU14" s="14"/>
      <c r="AV14" s="14"/>
      <c r="AW14" s="14"/>
      <c r="AX14" s="4978"/>
      <c r="AY14" s="14"/>
      <c r="AZ14" s="14"/>
      <c r="BA14" s="14"/>
      <c r="BB14" s="4978"/>
      <c r="BC14" s="14"/>
      <c r="BD14" s="14"/>
      <c r="BE14" s="14"/>
      <c r="BF14" s="4978"/>
      <c r="BI14" s="270">
        <f>DATE(BI9,5,8)</f>
        <v>44324</v>
      </c>
      <c r="BJ14" s="268" t="s">
        <v>979</v>
      </c>
      <c r="BK14" s="271"/>
      <c r="BT14" s="2417"/>
    </row>
    <row r="15" spans="2:72" ht="5.0999999999999996" customHeight="1">
      <c r="B15" s="4982"/>
      <c r="C15" s="209"/>
      <c r="D15" s="209"/>
      <c r="E15" s="209"/>
      <c r="F15" s="3512"/>
      <c r="G15" s="90"/>
      <c r="H15" s="91"/>
      <c r="I15" s="90"/>
      <c r="J15" s="3410" t="s">
        <v>370</v>
      </c>
      <c r="K15" s="14"/>
      <c r="L15" s="19"/>
      <c r="M15" s="14"/>
      <c r="N15" s="4979"/>
      <c r="O15" s="14"/>
      <c r="P15" s="19"/>
      <c r="Q15" s="14"/>
      <c r="R15" s="4979"/>
      <c r="S15" s="14"/>
      <c r="T15" s="19"/>
      <c r="U15" s="14"/>
      <c r="V15" s="3829"/>
      <c r="W15" s="14"/>
      <c r="X15" s="19"/>
      <c r="Y15" s="14"/>
      <c r="Z15" s="3903"/>
      <c r="AA15" s="14"/>
      <c r="AB15" s="19"/>
      <c r="AC15" s="14"/>
      <c r="AD15" s="4979"/>
      <c r="AE15" s="14"/>
      <c r="AF15" s="19"/>
      <c r="AG15" s="14"/>
      <c r="AH15" s="4979"/>
      <c r="AI15" s="14"/>
      <c r="AJ15" s="19"/>
      <c r="AK15" s="14"/>
      <c r="AL15" s="4979"/>
      <c r="AM15" s="14"/>
      <c r="AN15" s="19"/>
      <c r="AO15" s="14"/>
      <c r="AP15" s="4979"/>
      <c r="AQ15" s="14"/>
      <c r="AR15" s="19"/>
      <c r="AS15" s="14"/>
      <c r="AT15" s="4979"/>
      <c r="AU15" s="14"/>
      <c r="AV15" s="19"/>
      <c r="AW15" s="14"/>
      <c r="AX15" s="4979"/>
      <c r="AY15" s="14"/>
      <c r="AZ15" s="19"/>
      <c r="BA15" s="14"/>
      <c r="BB15" s="4979"/>
      <c r="BC15" s="14"/>
      <c r="BD15" s="19"/>
      <c r="BE15" s="14"/>
      <c r="BF15" s="4979"/>
      <c r="BG15" s="20"/>
      <c r="BI15"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+39</f>
        <v>44329</v>
      </c>
      <c r="BJ15" s="268" t="s">
        <v>980</v>
      </c>
      <c r="BK15" s="271"/>
      <c r="BT15" s="2417"/>
    </row>
    <row r="16" spans="2:72" ht="9.9499999999999993" customHeight="1">
      <c r="B16" s="4983"/>
      <c r="C16" s="208"/>
      <c r="D16" s="208"/>
      <c r="E16" s="208"/>
      <c r="F16" s="133" t="s">
        <v>920</v>
      </c>
      <c r="G16" s="40"/>
      <c r="H16" s="40"/>
      <c r="I16" s="40"/>
      <c r="J16" s="3411"/>
      <c r="K16" s="14"/>
      <c r="L16" s="14"/>
      <c r="M16" s="14"/>
      <c r="N16" s="4980"/>
      <c r="O16" s="14"/>
      <c r="P16" s="14"/>
      <c r="Q16" s="14"/>
      <c r="R16" s="4980"/>
      <c r="S16" s="14"/>
      <c r="T16" s="14"/>
      <c r="U16" s="14"/>
      <c r="V16" s="3830"/>
      <c r="W16" s="14"/>
      <c r="X16" s="14"/>
      <c r="Y16" s="14"/>
      <c r="Z16" s="3904"/>
      <c r="AA16" s="14"/>
      <c r="AB16" s="14"/>
      <c r="AC16" s="14"/>
      <c r="AD16" s="4980"/>
      <c r="AE16" s="14"/>
      <c r="AF16" s="14"/>
      <c r="AG16" s="14"/>
      <c r="AH16" s="4980"/>
      <c r="AI16" s="14"/>
      <c r="AJ16" s="14"/>
      <c r="AK16" s="14"/>
      <c r="AL16" s="4980"/>
      <c r="AM16" s="14"/>
      <c r="AN16" s="14"/>
      <c r="AO16" s="14"/>
      <c r="AP16" s="4980"/>
      <c r="AQ16" s="14"/>
      <c r="AR16" s="14"/>
      <c r="AS16" s="14"/>
      <c r="AT16" s="4980"/>
      <c r="AU16" s="14"/>
      <c r="AV16" s="14"/>
      <c r="AW16" s="14"/>
      <c r="AX16" s="4980"/>
      <c r="AY16" s="14"/>
      <c r="AZ16" s="14"/>
      <c r="BA16" s="14"/>
      <c r="BB16" s="4980"/>
      <c r="BC16" s="14"/>
      <c r="BD16" s="14"/>
      <c r="BE16" s="14"/>
      <c r="BF16" s="4980"/>
      <c r="BI16" s="269">
        <f>DATE(BI9,IF((25-MOD((11*MOD(BI9-1900,19)+4-INT((7*MOD(BI9-1900,19)+1)/19)),29)-MOD(BI9-1900+INT((BI9-1900)/4)+31-MOD((11*MOD(BI9-1900,19)+4-INT((7*MOD(BI9-1900,19)+1)/19)),29),7))&gt;0,4,3),IF((25-MOD((11*MOD(BI9-1900,19)+4-INT((7*MOD(BI9-1900,19)+1)/19)),29)-MOD(BI9-1900+INT((BI9-1900)/4)+31-MOD((11*MOD(BI9-1900,19)+4-INT((7*MOD(BI9-1900,19)+1)/19)),29),7))&gt;0,(25-MOD((11*MOD(BI9-1900,19)+4-INT((7*MOD(BI9-1900,19)+1)/19)),29)-MOD(BI9-1900+INT((BI9-1900)/4)+31-MOD((11*MOD(BI9-1900,19)+4-INT((7*MOD(BI9-1900,19)+1)/19)),29),7)),31+(25-MOD((11*MOD(BI9-1900,19)+4-INT((7*MOD(BI9-1900,19)+1)/19)),29)-MOD(BI9-1900+INT((BI9-1900)/4)+31-MOD((11*MOD(BI9-1900,19)+4-INT((7*MOD(BI9-1900,19)+1)/19)),29),7))))+50</f>
        <v>44340</v>
      </c>
      <c r="BJ16" s="268" t="s">
        <v>981</v>
      </c>
      <c r="BK16" s="271"/>
      <c r="BT16" s="2417"/>
    </row>
    <row r="17" spans="2:72" ht="5.0999999999999996" customHeight="1">
      <c r="B17" s="212"/>
      <c r="C17" s="208"/>
      <c r="D17" s="208"/>
      <c r="E17" s="208"/>
      <c r="F17" s="104"/>
      <c r="G17" s="96"/>
      <c r="H17" s="96"/>
      <c r="I17" s="96"/>
      <c r="J17" s="49"/>
      <c r="K17" s="14"/>
      <c r="L17" s="14"/>
      <c r="M17" s="14"/>
      <c r="N17" s="21"/>
      <c r="O17" s="14"/>
      <c r="P17" s="14"/>
      <c r="Q17" s="14"/>
      <c r="R17" s="21"/>
      <c r="S17" s="14"/>
      <c r="T17" s="14"/>
      <c r="U17" s="14"/>
      <c r="V17" s="21"/>
      <c r="W17" s="14"/>
      <c r="X17" s="14"/>
      <c r="Y17" s="14"/>
      <c r="Z17" s="21"/>
      <c r="AA17" s="14"/>
      <c r="AB17" s="14"/>
      <c r="AC17" s="14"/>
      <c r="AD17" s="21"/>
      <c r="AE17" s="14"/>
      <c r="AF17" s="14"/>
      <c r="AG17" s="14"/>
      <c r="AH17" s="21"/>
      <c r="AI17" s="14"/>
      <c r="AJ17" s="14"/>
      <c r="AK17" s="14"/>
      <c r="AL17" s="21"/>
      <c r="AM17" s="14"/>
      <c r="AN17" s="14"/>
      <c r="AO17" s="14"/>
      <c r="AP17" s="21"/>
      <c r="AQ17" s="14"/>
      <c r="AR17" s="14"/>
      <c r="AS17" s="14"/>
      <c r="AT17" s="21"/>
      <c r="AU17" s="14"/>
      <c r="AV17" s="14"/>
      <c r="AW17" s="14"/>
      <c r="AX17" s="21"/>
      <c r="AY17" s="14"/>
      <c r="AZ17" s="14"/>
      <c r="BA17" s="14"/>
      <c r="BB17" s="21"/>
      <c r="BC17" s="14"/>
      <c r="BD17" s="14"/>
      <c r="BE17" s="14"/>
      <c r="BF17" s="21"/>
      <c r="BI17" s="270">
        <f>DATE(BI9,7,14)</f>
        <v>44391</v>
      </c>
      <c r="BJ17" s="268" t="s">
        <v>108</v>
      </c>
      <c r="BK17" s="271"/>
      <c r="BT17" s="2417"/>
    </row>
    <row r="18" spans="2:72" ht="9.9499999999999993" customHeight="1">
      <c r="B18" s="4981">
        <v>2</v>
      </c>
      <c r="C18" s="208"/>
      <c r="D18" s="208"/>
      <c r="E18" s="208"/>
      <c r="F18" s="5001" t="s">
        <v>4</v>
      </c>
      <c r="G18" s="40"/>
      <c r="H18" s="40"/>
      <c r="I18" s="40"/>
      <c r="J18" s="5001" t="s">
        <v>266</v>
      </c>
      <c r="K18" s="14"/>
      <c r="L18" s="14"/>
      <c r="M18" s="14"/>
      <c r="N18" s="4978"/>
      <c r="O18" s="14"/>
      <c r="P18" s="14"/>
      <c r="Q18" s="14"/>
      <c r="R18" s="4978"/>
      <c r="S18" s="14"/>
      <c r="T18" s="14"/>
      <c r="U18" s="14"/>
      <c r="V18" s="3819" t="s">
        <v>46</v>
      </c>
      <c r="W18" s="14"/>
      <c r="X18" s="14"/>
      <c r="Y18" s="14"/>
      <c r="Z18" s="5003" t="s">
        <v>273</v>
      </c>
      <c r="AA18" s="14"/>
      <c r="AB18" s="14"/>
      <c r="AC18" s="14"/>
      <c r="AD18" s="4978"/>
      <c r="AE18" s="14"/>
      <c r="AF18" s="14"/>
      <c r="AG18" s="14"/>
      <c r="AH18" s="4978"/>
      <c r="AI18" s="14"/>
      <c r="AJ18" s="14"/>
      <c r="AK18" s="14"/>
      <c r="AL18" s="4978"/>
      <c r="AM18" s="14"/>
      <c r="AN18" s="14"/>
      <c r="AO18" s="14"/>
      <c r="AP18" s="4978"/>
      <c r="AQ18" s="14"/>
      <c r="AR18" s="14"/>
      <c r="AS18" s="14"/>
      <c r="AT18" s="4978"/>
      <c r="AU18" s="14"/>
      <c r="AV18" s="14"/>
      <c r="AW18" s="14"/>
      <c r="AX18" s="4978"/>
      <c r="AY18" s="14"/>
      <c r="AZ18" s="14"/>
      <c r="BA18" s="14"/>
      <c r="BB18" s="4978"/>
      <c r="BC18" s="14"/>
      <c r="BD18" s="14"/>
      <c r="BE18" s="14"/>
      <c r="BF18" s="4978"/>
      <c r="BI18" s="270">
        <f>DATE(BI9,8,15)</f>
        <v>44423</v>
      </c>
      <c r="BJ18" s="268" t="s">
        <v>105</v>
      </c>
      <c r="BK18" s="271"/>
      <c r="BT18" s="2417"/>
    </row>
    <row r="19" spans="2:72" ht="5.0999999999999996" customHeight="1">
      <c r="B19" s="4982"/>
      <c r="C19" s="209"/>
      <c r="D19" s="209"/>
      <c r="E19" s="209"/>
      <c r="F19" s="5002"/>
      <c r="G19" s="90"/>
      <c r="H19" s="91"/>
      <c r="I19" s="90"/>
      <c r="J19" s="5002"/>
      <c r="K19" s="14"/>
      <c r="L19" s="19"/>
      <c r="M19" s="14"/>
      <c r="N19" s="4979"/>
      <c r="O19" s="14"/>
      <c r="P19" s="19"/>
      <c r="Q19" s="14"/>
      <c r="R19" s="4979"/>
      <c r="S19" s="14"/>
      <c r="T19" s="19"/>
      <c r="U19" s="14"/>
      <c r="V19" s="3820"/>
      <c r="W19" s="14"/>
      <c r="X19" s="19"/>
      <c r="Y19" s="14"/>
      <c r="Z19" s="5004"/>
      <c r="AA19" s="14"/>
      <c r="AB19" s="19"/>
      <c r="AC19" s="14"/>
      <c r="AD19" s="4979"/>
      <c r="AE19" s="14"/>
      <c r="AF19" s="19"/>
      <c r="AG19" s="14"/>
      <c r="AH19" s="4979"/>
      <c r="AI19" s="14"/>
      <c r="AJ19" s="19"/>
      <c r="AK19" s="14"/>
      <c r="AL19" s="4979"/>
      <c r="AM19" s="14"/>
      <c r="AN19" s="19"/>
      <c r="AO19" s="14"/>
      <c r="AP19" s="4979"/>
      <c r="AQ19" s="14"/>
      <c r="AR19" s="19"/>
      <c r="AS19" s="14"/>
      <c r="AT19" s="4979"/>
      <c r="AU19" s="14"/>
      <c r="AV19" s="19"/>
      <c r="AW19" s="14"/>
      <c r="AX19" s="4979"/>
      <c r="AY19" s="14"/>
      <c r="AZ19" s="19"/>
      <c r="BA19" s="14"/>
      <c r="BB19" s="4979"/>
      <c r="BC19" s="14"/>
      <c r="BD19" s="19"/>
      <c r="BE19" s="14"/>
      <c r="BF19" s="4979"/>
      <c r="BG19" s="20"/>
      <c r="BI19" s="270">
        <f>DATE(BI9,11,1)</f>
        <v>44501</v>
      </c>
      <c r="BJ19" s="268" t="s">
        <v>106</v>
      </c>
      <c r="BK19" s="271"/>
      <c r="BT19" s="2417"/>
    </row>
    <row r="20" spans="2:72" ht="9.9499999999999993" customHeight="1">
      <c r="B20" s="4983"/>
      <c r="C20" s="208"/>
      <c r="D20" s="208"/>
      <c r="E20" s="208"/>
      <c r="F20" s="213" t="s">
        <v>921</v>
      </c>
      <c r="G20" s="40"/>
      <c r="H20" s="40"/>
      <c r="I20" s="40"/>
      <c r="J20" s="214" t="s">
        <v>882</v>
      </c>
      <c r="K20" s="14"/>
      <c r="L20" s="14"/>
      <c r="M20" s="14"/>
      <c r="N20" s="4980"/>
      <c r="O20" s="14"/>
      <c r="P20" s="14"/>
      <c r="Q20" s="14"/>
      <c r="R20" s="4980"/>
      <c r="S20" s="14"/>
      <c r="T20" s="14"/>
      <c r="U20" s="14"/>
      <c r="V20" s="3821"/>
      <c r="W20" s="14"/>
      <c r="X20" s="14"/>
      <c r="Y20" s="14"/>
      <c r="Z20" s="5005"/>
      <c r="AA20" s="14"/>
      <c r="AB20" s="14"/>
      <c r="AC20" s="14"/>
      <c r="AD20" s="4980"/>
      <c r="AE20" s="14"/>
      <c r="AF20" s="14"/>
      <c r="AG20" s="14"/>
      <c r="AH20" s="4980"/>
      <c r="AI20" s="14"/>
      <c r="AJ20" s="14"/>
      <c r="AK20" s="14"/>
      <c r="AL20" s="4980"/>
      <c r="AM20" s="14"/>
      <c r="AN20" s="14"/>
      <c r="AO20" s="14"/>
      <c r="AP20" s="4980"/>
      <c r="AQ20" s="14"/>
      <c r="AR20" s="14"/>
      <c r="AS20" s="14"/>
      <c r="AT20" s="4980"/>
      <c r="AU20" s="14"/>
      <c r="AV20" s="14"/>
      <c r="AW20" s="14"/>
      <c r="AX20" s="4980"/>
      <c r="AY20" s="14"/>
      <c r="AZ20" s="14"/>
      <c r="BA20" s="14"/>
      <c r="BB20" s="4980"/>
      <c r="BC20" s="14"/>
      <c r="BD20" s="14"/>
      <c r="BE20" s="14"/>
      <c r="BF20" s="4980"/>
      <c r="BI20" s="270">
        <f>DATE(BI9,11,11)</f>
        <v>44511</v>
      </c>
      <c r="BJ20" s="268" t="s">
        <v>982</v>
      </c>
      <c r="BK20" s="271"/>
      <c r="BT20" s="2417"/>
    </row>
    <row r="21" spans="2:72" ht="5.0999999999999996" customHeight="1" thickBot="1">
      <c r="B21" s="212"/>
      <c r="C21" s="208"/>
      <c r="D21" s="208"/>
      <c r="E21" s="208"/>
      <c r="F21" s="104"/>
      <c r="G21" s="96"/>
      <c r="H21" s="96"/>
      <c r="I21" s="96"/>
      <c r="J21" s="49"/>
      <c r="K21" s="14"/>
      <c r="L21" s="14"/>
      <c r="M21" s="14"/>
      <c r="N21" s="21"/>
      <c r="O21" s="14"/>
      <c r="P21" s="14"/>
      <c r="Q21" s="14"/>
      <c r="R21" s="21"/>
      <c r="S21" s="14"/>
      <c r="T21" s="14"/>
      <c r="U21" s="14"/>
      <c r="V21" s="21"/>
      <c r="W21" s="14"/>
      <c r="X21" s="14"/>
      <c r="Y21" s="14"/>
      <c r="Z21" s="21"/>
      <c r="AA21" s="14"/>
      <c r="AB21" s="14"/>
      <c r="AC21" s="14"/>
      <c r="AD21" s="21"/>
      <c r="AE21" s="14"/>
      <c r="AF21" s="14"/>
      <c r="AG21" s="14"/>
      <c r="AH21" s="21"/>
      <c r="AI21" s="14"/>
      <c r="AJ21" s="14"/>
      <c r="AK21" s="14"/>
      <c r="AL21" s="21"/>
      <c r="AM21" s="14"/>
      <c r="AN21" s="14"/>
      <c r="AO21" s="14"/>
      <c r="AP21" s="21"/>
      <c r="AQ21" s="14"/>
      <c r="AR21" s="14"/>
      <c r="AS21" s="14"/>
      <c r="AT21" s="21"/>
      <c r="AU21" s="14"/>
      <c r="AV21" s="14"/>
      <c r="AW21" s="14"/>
      <c r="AX21" s="21"/>
      <c r="AY21" s="14"/>
      <c r="AZ21" s="14"/>
      <c r="BA21" s="14"/>
      <c r="BB21" s="21"/>
      <c r="BC21" s="14"/>
      <c r="BD21" s="14"/>
      <c r="BE21" s="14"/>
      <c r="BF21" s="21"/>
      <c r="BI21" s="272">
        <f>DATE(BI9,12,25)</f>
        <v>44555</v>
      </c>
      <c r="BJ21" s="268" t="s">
        <v>107</v>
      </c>
      <c r="BK21" s="271"/>
      <c r="BT21" s="2417"/>
    </row>
    <row r="22" spans="2:72" ht="9.9499999999999993" customHeight="1" thickBot="1">
      <c r="B22" s="4981">
        <v>3</v>
      </c>
      <c r="C22" s="208"/>
      <c r="D22" s="208"/>
      <c r="E22" s="208"/>
      <c r="F22" s="4914" t="s">
        <v>922</v>
      </c>
      <c r="G22" s="40"/>
      <c r="H22" s="40"/>
      <c r="I22" s="40"/>
      <c r="J22" s="194" t="s">
        <v>127</v>
      </c>
      <c r="K22" s="14"/>
      <c r="L22" s="14"/>
      <c r="M22" s="14"/>
      <c r="N22" s="4978"/>
      <c r="O22" s="14"/>
      <c r="P22" s="14"/>
      <c r="Q22" s="14"/>
      <c r="R22" s="4978"/>
      <c r="S22" s="14"/>
      <c r="T22" s="14"/>
      <c r="U22" s="14"/>
      <c r="V22" s="3859" t="s">
        <v>155</v>
      </c>
      <c r="W22" s="14"/>
      <c r="X22" s="14"/>
      <c r="Y22" s="14"/>
      <c r="Z22" s="3828" t="s">
        <v>245</v>
      </c>
      <c r="AA22" s="14"/>
      <c r="AB22" s="14"/>
      <c r="AC22" s="14"/>
      <c r="AD22" s="4978"/>
      <c r="AE22" s="14"/>
      <c r="AF22" s="14"/>
      <c r="AG22" s="14"/>
      <c r="AH22" s="4978"/>
      <c r="AI22" s="14"/>
      <c r="AJ22" s="14"/>
      <c r="AK22" s="14"/>
      <c r="AL22" s="4978"/>
      <c r="AM22" s="14"/>
      <c r="AN22" s="14"/>
      <c r="AO22" s="14"/>
      <c r="AP22" s="4978"/>
      <c r="AQ22" s="14"/>
      <c r="AR22" s="14"/>
      <c r="AS22" s="14"/>
      <c r="AT22" s="4978"/>
      <c r="AU22" s="14"/>
      <c r="AV22" s="14"/>
      <c r="AW22" s="14"/>
      <c r="AX22" s="4978"/>
      <c r="AY22" s="14"/>
      <c r="AZ22" s="14"/>
      <c r="BA22" s="14"/>
      <c r="BB22" s="4978"/>
      <c r="BC22" s="14"/>
      <c r="BD22" s="14"/>
      <c r="BE22" s="14"/>
      <c r="BF22" s="4978"/>
      <c r="BI22" s="273">
        <f>BI9+1</f>
        <v>2022</v>
      </c>
      <c r="BJ22" s="274"/>
      <c r="BK22" s="271"/>
      <c r="BT22" s="2417"/>
    </row>
    <row r="23" spans="2:72" ht="5.0999999999999996" customHeight="1">
      <c r="B23" s="4982"/>
      <c r="C23" s="209"/>
      <c r="D23" s="209"/>
      <c r="E23" s="209"/>
      <c r="F23" s="3518"/>
      <c r="G23" s="90"/>
      <c r="H23" s="91"/>
      <c r="I23" s="90"/>
      <c r="J23" s="3408" t="s">
        <v>521</v>
      </c>
      <c r="K23" s="14"/>
      <c r="L23" s="19"/>
      <c r="M23" s="14"/>
      <c r="N23" s="4979"/>
      <c r="O23" s="14"/>
      <c r="P23" s="19"/>
      <c r="Q23" s="14"/>
      <c r="R23" s="4979"/>
      <c r="S23" s="14"/>
      <c r="T23" s="19"/>
      <c r="U23" s="14"/>
      <c r="V23" s="3860"/>
      <c r="W23" s="14"/>
      <c r="X23" s="19"/>
      <c r="Y23" s="14"/>
      <c r="Z23" s="3829"/>
      <c r="AA23" s="14"/>
      <c r="AB23" s="19"/>
      <c r="AC23" s="14"/>
      <c r="AD23" s="4979"/>
      <c r="AE23" s="14"/>
      <c r="AF23" s="19"/>
      <c r="AG23" s="14"/>
      <c r="AH23" s="4979"/>
      <c r="AI23" s="14"/>
      <c r="AJ23" s="19"/>
      <c r="AK23" s="14"/>
      <c r="AL23" s="4979"/>
      <c r="AM23" s="14"/>
      <c r="AN23" s="19"/>
      <c r="AO23" s="14"/>
      <c r="AP23" s="4979"/>
      <c r="AQ23" s="14"/>
      <c r="AR23" s="19"/>
      <c r="AS23" s="14"/>
      <c r="AT23" s="4979"/>
      <c r="AU23" s="14"/>
      <c r="AV23" s="19"/>
      <c r="AW23" s="14"/>
      <c r="AX23" s="4979"/>
      <c r="AY23" s="14"/>
      <c r="AZ23" s="19"/>
      <c r="BA23" s="14"/>
      <c r="BB23" s="4979"/>
      <c r="BC23" s="14"/>
      <c r="BD23" s="19"/>
      <c r="BE23" s="14"/>
      <c r="BF23" s="4979"/>
      <c r="BG23" s="20"/>
      <c r="BI23" s="267">
        <f>DATE(BI9+1,1,1)</f>
        <v>44562</v>
      </c>
      <c r="BJ23" s="268" t="s">
        <v>976</v>
      </c>
      <c r="BK23" s="271"/>
      <c r="BT23" s="2417"/>
    </row>
    <row r="24" spans="2:72" ht="9.9499999999999993" customHeight="1">
      <c r="B24" s="4983"/>
      <c r="C24" s="208"/>
      <c r="D24" s="208"/>
      <c r="E24" s="208"/>
      <c r="F24" s="215" t="s">
        <v>202</v>
      </c>
      <c r="G24" s="40"/>
      <c r="H24" s="40"/>
      <c r="I24" s="40"/>
      <c r="J24" s="3409"/>
      <c r="K24" s="14"/>
      <c r="L24" s="14"/>
      <c r="M24" s="14"/>
      <c r="N24" s="4980"/>
      <c r="O24" s="14"/>
      <c r="P24" s="14"/>
      <c r="Q24" s="14"/>
      <c r="R24" s="4980"/>
      <c r="S24" s="14"/>
      <c r="T24" s="14"/>
      <c r="U24" s="14"/>
      <c r="V24" s="3861"/>
      <c r="W24" s="14"/>
      <c r="X24" s="14"/>
      <c r="Y24" s="14"/>
      <c r="Z24" s="3830"/>
      <c r="AA24" s="14"/>
      <c r="AB24" s="14"/>
      <c r="AC24" s="14"/>
      <c r="AD24" s="4980"/>
      <c r="AE24" s="14"/>
      <c r="AF24" s="14"/>
      <c r="AG24" s="14"/>
      <c r="AH24" s="4980"/>
      <c r="AI24" s="14"/>
      <c r="AJ24" s="14"/>
      <c r="AK24" s="14"/>
      <c r="AL24" s="4980"/>
      <c r="AM24" s="14"/>
      <c r="AN24" s="14"/>
      <c r="AO24" s="14"/>
      <c r="AP24" s="4980"/>
      <c r="AQ24" s="14"/>
      <c r="AR24" s="14"/>
      <c r="AS24" s="14"/>
      <c r="AT24" s="4980"/>
      <c r="AU24" s="14"/>
      <c r="AV24" s="14"/>
      <c r="AW24" s="14"/>
      <c r="AX24" s="4980"/>
      <c r="AY24" s="14"/>
      <c r="AZ24" s="14"/>
      <c r="BA24" s="14"/>
      <c r="BB24" s="4980"/>
      <c r="BC24" s="14"/>
      <c r="BD24" s="14"/>
      <c r="BE24" s="14"/>
      <c r="BF24" s="4980"/>
      <c r="BI24"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+1</f>
        <v>44669</v>
      </c>
      <c r="BJ24" s="268" t="s">
        <v>977</v>
      </c>
      <c r="BK24" s="271"/>
      <c r="BT24" s="2417"/>
    </row>
    <row r="25" spans="2:72" ht="5.0999999999999996" customHeight="1">
      <c r="B25" s="212"/>
      <c r="C25" s="208"/>
      <c r="D25" s="208"/>
      <c r="E25" s="208"/>
      <c r="F25" s="104"/>
      <c r="G25" s="96"/>
      <c r="H25" s="96"/>
      <c r="I25" s="96"/>
      <c r="J25" s="49"/>
      <c r="K25" s="14"/>
      <c r="L25" s="14"/>
      <c r="M25" s="14"/>
      <c r="N25" s="21"/>
      <c r="O25" s="14"/>
      <c r="P25" s="14"/>
      <c r="Q25" s="14"/>
      <c r="R25" s="21"/>
      <c r="S25" s="14"/>
      <c r="T25" s="14"/>
      <c r="U25" s="14"/>
      <c r="V25" s="21"/>
      <c r="W25" s="14"/>
      <c r="X25" s="14"/>
      <c r="Y25" s="14"/>
      <c r="Z25" s="21"/>
      <c r="AA25" s="14"/>
      <c r="AB25" s="14"/>
      <c r="AC25" s="14"/>
      <c r="AD25" s="21"/>
      <c r="AE25" s="14"/>
      <c r="AF25" s="14"/>
      <c r="AG25" s="14"/>
      <c r="AH25" s="21"/>
      <c r="AI25" s="14"/>
      <c r="AJ25" s="14"/>
      <c r="AK25" s="14"/>
      <c r="AL25" s="21"/>
      <c r="AM25" s="14"/>
      <c r="AN25" s="14"/>
      <c r="AO25" s="14"/>
      <c r="AP25" s="21"/>
      <c r="AQ25" s="14"/>
      <c r="AR25" s="14"/>
      <c r="AS25" s="14"/>
      <c r="AT25" s="21"/>
      <c r="AU25" s="14"/>
      <c r="AV25" s="14"/>
      <c r="AW25" s="14"/>
      <c r="AX25" s="21"/>
      <c r="AY25" s="14"/>
      <c r="AZ25" s="14"/>
      <c r="BA25" s="14"/>
      <c r="BB25" s="21"/>
      <c r="BC25" s="14"/>
      <c r="BD25" s="14"/>
      <c r="BE25" s="14"/>
      <c r="BF25" s="21"/>
      <c r="BI25" s="270">
        <f>DATE(BI9+1,5,1)</f>
        <v>44682</v>
      </c>
      <c r="BJ25" s="268" t="s">
        <v>978</v>
      </c>
      <c r="BK25" s="271"/>
      <c r="BT25" s="2417"/>
    </row>
    <row r="26" spans="2:72" ht="9.9499999999999993" customHeight="1">
      <c r="B26" s="4981">
        <v>4</v>
      </c>
      <c r="C26" s="208"/>
      <c r="D26" s="208"/>
      <c r="E26" s="208"/>
      <c r="F26" s="202" t="s">
        <v>581</v>
      </c>
      <c r="G26" s="40"/>
      <c r="H26" s="40"/>
      <c r="I26" s="40"/>
      <c r="J26" s="216" t="s">
        <v>582</v>
      </c>
      <c r="K26" s="14"/>
      <c r="L26" s="14"/>
      <c r="M26" s="14"/>
      <c r="N26" s="4978"/>
      <c r="O26" s="14"/>
      <c r="P26" s="14"/>
      <c r="Q26" s="14"/>
      <c r="R26" s="4978"/>
      <c r="S26" s="14"/>
      <c r="T26" s="14"/>
      <c r="U26" s="14"/>
      <c r="V26" s="4940" t="s">
        <v>275</v>
      </c>
      <c r="W26" s="14"/>
      <c r="X26" s="14"/>
      <c r="Y26" s="14"/>
      <c r="Z26" s="4142" t="s">
        <v>274</v>
      </c>
      <c r="AA26" s="14"/>
      <c r="AB26" s="14"/>
      <c r="AC26" s="14"/>
      <c r="AD26" s="4978"/>
      <c r="AE26" s="14"/>
      <c r="AF26" s="14"/>
      <c r="AG26" s="14"/>
      <c r="AH26" s="4978"/>
      <c r="AI26" s="14"/>
      <c r="AJ26" s="14"/>
      <c r="AK26" s="14"/>
      <c r="AL26" s="4978"/>
      <c r="AM26" s="14"/>
      <c r="AN26" s="14"/>
      <c r="AO26" s="14"/>
      <c r="AP26" s="4978"/>
      <c r="AQ26" s="14"/>
      <c r="AR26" s="14"/>
      <c r="AS26" s="14"/>
      <c r="AT26" s="4978"/>
      <c r="AU26" s="14"/>
      <c r="AV26" s="14"/>
      <c r="AW26" s="14"/>
      <c r="AX26" s="4978"/>
      <c r="AY26" s="14"/>
      <c r="AZ26" s="14"/>
      <c r="BA26" s="14"/>
      <c r="BB26" s="4978"/>
      <c r="BC26" s="14"/>
      <c r="BD26" s="14"/>
      <c r="BE26" s="14"/>
      <c r="BF26" s="4978"/>
      <c r="BI26" s="270">
        <f>DATE(BI9+1,5,8)</f>
        <v>44689</v>
      </c>
      <c r="BJ26" s="268" t="s">
        <v>979</v>
      </c>
      <c r="BK26" s="271"/>
      <c r="BT26" s="2417"/>
    </row>
    <row r="27" spans="2:72" ht="5.0999999999999996" customHeight="1">
      <c r="B27" s="4982"/>
      <c r="C27" s="209"/>
      <c r="D27" s="209"/>
      <c r="E27" s="209"/>
      <c r="F27" s="3408" t="s">
        <v>637</v>
      </c>
      <c r="G27" s="90"/>
      <c r="H27" s="91"/>
      <c r="I27" s="90"/>
      <c r="J27" s="3408" t="s">
        <v>923</v>
      </c>
      <c r="K27" s="14"/>
      <c r="L27" s="19"/>
      <c r="M27" s="14"/>
      <c r="N27" s="4979"/>
      <c r="O27" s="14"/>
      <c r="P27" s="19"/>
      <c r="Q27" s="14"/>
      <c r="R27" s="4979"/>
      <c r="S27" s="14"/>
      <c r="T27" s="19"/>
      <c r="U27" s="14"/>
      <c r="V27" s="4941"/>
      <c r="W27" s="14"/>
      <c r="X27" s="19"/>
      <c r="Y27" s="14"/>
      <c r="Z27" s="4143"/>
      <c r="AA27" s="14"/>
      <c r="AB27" s="19"/>
      <c r="AC27" s="14"/>
      <c r="AD27" s="4979"/>
      <c r="AE27" s="14"/>
      <c r="AF27" s="19"/>
      <c r="AG27" s="14"/>
      <c r="AH27" s="4979"/>
      <c r="AI27" s="14"/>
      <c r="AJ27" s="19"/>
      <c r="AK27" s="14"/>
      <c r="AL27" s="4979"/>
      <c r="AM27" s="14"/>
      <c r="AN27" s="19"/>
      <c r="AO27" s="14"/>
      <c r="AP27" s="4979"/>
      <c r="AQ27" s="14"/>
      <c r="AR27" s="19"/>
      <c r="AS27" s="14"/>
      <c r="AT27" s="4979"/>
      <c r="AU27" s="14"/>
      <c r="AV27" s="19"/>
      <c r="AW27" s="14"/>
      <c r="AX27" s="4979"/>
      <c r="AY27" s="14"/>
      <c r="AZ27" s="19"/>
      <c r="BA27" s="14"/>
      <c r="BB27" s="4979"/>
      <c r="BC27" s="14"/>
      <c r="BD27" s="19"/>
      <c r="BE27" s="14"/>
      <c r="BF27" s="4979"/>
      <c r="BG27" s="20"/>
      <c r="BI27"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+39</f>
        <v>44707</v>
      </c>
      <c r="BJ27" s="268" t="s">
        <v>980</v>
      </c>
      <c r="BK27" s="271"/>
      <c r="BT27" s="2417"/>
    </row>
    <row r="28" spans="2:72" ht="9.9499999999999993" customHeight="1">
      <c r="B28" s="4983"/>
      <c r="C28" s="208"/>
      <c r="D28" s="208"/>
      <c r="E28" s="208"/>
      <c r="F28" s="3409"/>
      <c r="G28" s="40"/>
      <c r="H28" s="40"/>
      <c r="I28" s="40"/>
      <c r="J28" s="3409"/>
      <c r="K28" s="14"/>
      <c r="L28" s="14"/>
      <c r="M28" s="14"/>
      <c r="N28" s="4980"/>
      <c r="O28" s="14"/>
      <c r="P28" s="14"/>
      <c r="Q28" s="14"/>
      <c r="R28" s="4980"/>
      <c r="S28" s="14"/>
      <c r="T28" s="14"/>
      <c r="U28" s="14"/>
      <c r="V28" s="4942"/>
      <c r="W28" s="14"/>
      <c r="X28" s="14"/>
      <c r="Y28" s="14"/>
      <c r="Z28" s="4144"/>
      <c r="AA28" s="14"/>
      <c r="AB28" s="14"/>
      <c r="AC28" s="14"/>
      <c r="AD28" s="4980"/>
      <c r="AE28" s="14"/>
      <c r="AF28" s="14"/>
      <c r="AG28" s="14"/>
      <c r="AH28" s="4980"/>
      <c r="AI28" s="14"/>
      <c r="AJ28" s="14"/>
      <c r="AK28" s="14"/>
      <c r="AL28" s="4980"/>
      <c r="AM28" s="14"/>
      <c r="AN28" s="14"/>
      <c r="AO28" s="14"/>
      <c r="AP28" s="4980"/>
      <c r="AQ28" s="14"/>
      <c r="AR28" s="14"/>
      <c r="AS28" s="14"/>
      <c r="AT28" s="4980"/>
      <c r="AU28" s="14"/>
      <c r="AV28" s="14"/>
      <c r="AW28" s="14"/>
      <c r="AX28" s="4980"/>
      <c r="AY28" s="14"/>
      <c r="AZ28" s="14"/>
      <c r="BA28" s="14"/>
      <c r="BB28" s="4980"/>
      <c r="BC28" s="14"/>
      <c r="BD28" s="14"/>
      <c r="BE28" s="14"/>
      <c r="BF28" s="4980"/>
      <c r="BI28" s="269">
        <f>DATE(BI9+1,IF((25-MOD((11*MOD(BI9+1-1900,19)+4-INT((7*MOD(BI9+1-1900,19)+1)/19)),29)-MOD(BI9+1-1900+INT((BI9+1-1900)/4)+31-MOD((11*MOD(BI9+1-1900,19)+4-INT((7*MOD(BI9+1-1900,19)+1)/19)),29),7))&gt;0,4,3),IF((25-MOD((11*MOD(BI9+1-1900,19)+4-INT((7*MOD(BI9+1-1900,19)+1)/19)),29)-MOD(BI9+1-1900+INT((BI9+1-1900)/4)+31-MOD((11*MOD(BI9+1-1900,19)+4-INT((7*MOD(BI9+1-1900,19)+1)/19)),29),7))&gt;0,(25-MOD((11*MOD(BI9+1-1900,19)+4-INT((7*MOD(BI9+1-1900,19)+1)/19)),29)-MOD(BI9+1-1900+INT((BI9+1-1900)/4)+31-MOD((11*MOD(BI9+1-1900,19)+4-INT((7*MOD(BI9+1-1900,19)+1)/19)),29),7)),31+(25-MOD((11*MOD(BI9+1-1900,19)+4-INT((7*MOD(BI9+1-1900,19)+1)/19)),29)-MOD(BI9+1-1900+INT((BI9+1-1900)/4)+31-MOD((11*MOD(BI9+1-1900,19)+4-INT((7*MOD(BI9+1-1900,19)+1)/19)),29),7))))+50</f>
        <v>44718</v>
      </c>
      <c r="BJ28" s="268" t="s">
        <v>981</v>
      </c>
      <c r="BK28" s="271"/>
      <c r="BT28" s="2417"/>
    </row>
    <row r="29" spans="2:72" ht="5.0999999999999996" customHeight="1">
      <c r="B29" s="212"/>
      <c r="C29" s="208"/>
      <c r="D29" s="208"/>
      <c r="E29" s="208"/>
      <c r="F29" s="104"/>
      <c r="G29" s="96"/>
      <c r="H29" s="96"/>
      <c r="I29" s="96"/>
      <c r="J29" s="49"/>
      <c r="K29" s="14"/>
      <c r="L29" s="14"/>
      <c r="M29" s="14"/>
      <c r="N29" s="21"/>
      <c r="O29" s="14"/>
      <c r="P29" s="14"/>
      <c r="Q29" s="14"/>
      <c r="R29" s="21"/>
      <c r="S29" s="14"/>
      <c r="T29" s="14"/>
      <c r="U29" s="14"/>
      <c r="V29" s="21"/>
      <c r="W29" s="14"/>
      <c r="X29" s="14"/>
      <c r="Y29" s="14"/>
      <c r="Z29" s="21"/>
      <c r="AA29" s="14"/>
      <c r="AB29" s="14"/>
      <c r="AC29" s="14"/>
      <c r="AD29" s="21"/>
      <c r="AE29" s="14"/>
      <c r="AF29" s="14"/>
      <c r="AG29" s="14"/>
      <c r="AH29" s="21"/>
      <c r="AI29" s="14"/>
      <c r="AJ29" s="14"/>
      <c r="AK29" s="14"/>
      <c r="AL29" s="21"/>
      <c r="AM29" s="14"/>
      <c r="AN29" s="14"/>
      <c r="AO29" s="14"/>
      <c r="AP29" s="21"/>
      <c r="AQ29" s="14"/>
      <c r="AR29" s="14"/>
      <c r="AS29" s="14"/>
      <c r="AT29" s="21"/>
      <c r="AU29" s="14"/>
      <c r="AV29" s="14"/>
      <c r="AW29" s="14"/>
      <c r="AX29" s="21"/>
      <c r="AY29" s="14"/>
      <c r="AZ29" s="14"/>
      <c r="BA29" s="14"/>
      <c r="BB29" s="21"/>
      <c r="BC29" s="14"/>
      <c r="BD29" s="14"/>
      <c r="BE29" s="14"/>
      <c r="BF29" s="21"/>
      <c r="BI29" s="270">
        <f>DATE(BI9+1,7,14)</f>
        <v>44756</v>
      </c>
      <c r="BJ29" s="268" t="s">
        <v>108</v>
      </c>
      <c r="BK29" s="271"/>
      <c r="BT29" s="2417"/>
    </row>
    <row r="30" spans="2:72" ht="9.9499999999999993" customHeight="1">
      <c r="B30" s="4981">
        <v>5</v>
      </c>
      <c r="C30" s="208"/>
      <c r="D30" s="208"/>
      <c r="E30" s="208"/>
      <c r="F30" s="194" t="s">
        <v>127</v>
      </c>
      <c r="G30" s="40"/>
      <c r="H30" s="40"/>
      <c r="I30" s="40"/>
      <c r="J30" s="205" t="s">
        <v>128</v>
      </c>
      <c r="K30" s="14"/>
      <c r="L30" s="14"/>
      <c r="M30" s="14"/>
      <c r="N30" s="4978"/>
      <c r="O30" s="14"/>
      <c r="P30" s="14"/>
      <c r="Q30" s="14"/>
      <c r="R30" s="4978"/>
      <c r="S30" s="14"/>
      <c r="T30" s="14"/>
      <c r="U30" s="14"/>
      <c r="V30" s="3902" t="s">
        <v>276</v>
      </c>
      <c r="W30" s="14"/>
      <c r="X30" s="14"/>
      <c r="Y30" s="14"/>
      <c r="Z30" s="4978"/>
      <c r="AA30" s="14"/>
      <c r="AB30" s="14"/>
      <c r="AC30" s="14"/>
      <c r="AD30" s="4978"/>
      <c r="AE30" s="14"/>
      <c r="AF30" s="14"/>
      <c r="AG30" s="14"/>
      <c r="AH30" s="4978"/>
      <c r="AI30" s="14"/>
      <c r="AJ30" s="14"/>
      <c r="AK30" s="14"/>
      <c r="AL30" s="4978"/>
      <c r="AM30" s="14"/>
      <c r="AN30" s="14"/>
      <c r="AO30" s="14"/>
      <c r="AP30" s="4978"/>
      <c r="AQ30" s="14"/>
      <c r="AR30" s="14"/>
      <c r="AS30" s="14"/>
      <c r="AT30" s="4978"/>
      <c r="AU30" s="14"/>
      <c r="AV30" s="14"/>
      <c r="AW30" s="14"/>
      <c r="AX30" s="4978"/>
      <c r="AY30" s="14"/>
      <c r="AZ30" s="14"/>
      <c r="BA30" s="14"/>
      <c r="BB30" s="4978"/>
      <c r="BC30" s="14"/>
      <c r="BD30" s="14"/>
      <c r="BE30" s="14"/>
      <c r="BF30" s="4978"/>
      <c r="BI30" s="270">
        <f>DATE(BI9+1,8,15)</f>
        <v>44788</v>
      </c>
      <c r="BJ30" s="268" t="s">
        <v>105</v>
      </c>
      <c r="BK30" s="271"/>
      <c r="BT30" s="2417"/>
    </row>
    <row r="31" spans="2:72" ht="5.0999999999999996" customHeight="1">
      <c r="B31" s="4982"/>
      <c r="C31" s="209"/>
      <c r="D31" s="209"/>
      <c r="E31" s="209"/>
      <c r="F31" s="3408" t="s">
        <v>924</v>
      </c>
      <c r="G31" s="90"/>
      <c r="H31" s="91"/>
      <c r="I31" s="90"/>
      <c r="J31" s="3410" t="s">
        <v>798</v>
      </c>
      <c r="K31" s="14"/>
      <c r="L31" s="19"/>
      <c r="M31" s="14"/>
      <c r="N31" s="4979"/>
      <c r="O31" s="14"/>
      <c r="P31" s="19"/>
      <c r="Q31" s="14"/>
      <c r="R31" s="4979"/>
      <c r="S31" s="14"/>
      <c r="T31" s="19"/>
      <c r="U31" s="14"/>
      <c r="V31" s="3903"/>
      <c r="W31" s="14"/>
      <c r="X31" s="19"/>
      <c r="Y31" s="14"/>
      <c r="Z31" s="4979"/>
      <c r="AA31" s="14"/>
      <c r="AB31" s="19"/>
      <c r="AC31" s="14"/>
      <c r="AD31" s="4979"/>
      <c r="AE31" s="14"/>
      <c r="AF31" s="19"/>
      <c r="AG31" s="14"/>
      <c r="AH31" s="4979"/>
      <c r="AI31" s="14"/>
      <c r="AJ31" s="19"/>
      <c r="AK31" s="14"/>
      <c r="AL31" s="4979"/>
      <c r="AM31" s="14"/>
      <c r="AN31" s="19"/>
      <c r="AO31" s="14"/>
      <c r="AP31" s="4979"/>
      <c r="AQ31" s="14"/>
      <c r="AR31" s="19"/>
      <c r="AS31" s="14"/>
      <c r="AT31" s="4979"/>
      <c r="AU31" s="14"/>
      <c r="AV31" s="19"/>
      <c r="AW31" s="14"/>
      <c r="AX31" s="4979"/>
      <c r="AY31" s="14"/>
      <c r="AZ31" s="19"/>
      <c r="BA31" s="14"/>
      <c r="BB31" s="4979"/>
      <c r="BC31" s="14"/>
      <c r="BD31" s="19"/>
      <c r="BE31" s="14"/>
      <c r="BF31" s="4979"/>
      <c r="BG31" s="20"/>
      <c r="BI31" s="270">
        <f>DATE(BI9+1,11,1)</f>
        <v>44866</v>
      </c>
      <c r="BJ31" s="268" t="s">
        <v>106</v>
      </c>
      <c r="BK31" s="271"/>
      <c r="BT31" s="2417"/>
    </row>
    <row r="32" spans="2:72" ht="9.9499999999999993" customHeight="1">
      <c r="B32" s="4983"/>
      <c r="C32" s="208"/>
      <c r="D32" s="208"/>
      <c r="E32" s="208"/>
      <c r="F32" s="3409"/>
      <c r="G32" s="40"/>
      <c r="H32" s="40"/>
      <c r="I32" s="40"/>
      <c r="J32" s="3411"/>
      <c r="K32" s="14"/>
      <c r="L32" s="14"/>
      <c r="M32" s="14"/>
      <c r="N32" s="4980"/>
      <c r="O32" s="14"/>
      <c r="P32" s="14"/>
      <c r="Q32" s="14"/>
      <c r="R32" s="4980"/>
      <c r="S32" s="14"/>
      <c r="T32" s="14"/>
      <c r="U32" s="14"/>
      <c r="V32" s="3904"/>
      <c r="W32" s="14"/>
      <c r="X32" s="14"/>
      <c r="Y32" s="14"/>
      <c r="Z32" s="4980"/>
      <c r="AA32" s="14"/>
      <c r="AB32" s="14"/>
      <c r="AC32" s="14"/>
      <c r="AD32" s="4980"/>
      <c r="AE32" s="14"/>
      <c r="AF32" s="14"/>
      <c r="AG32" s="14"/>
      <c r="AH32" s="4980"/>
      <c r="AI32" s="14"/>
      <c r="AJ32" s="14"/>
      <c r="AK32" s="14"/>
      <c r="AL32" s="4980"/>
      <c r="AM32" s="14"/>
      <c r="AN32" s="14"/>
      <c r="AO32" s="14"/>
      <c r="AP32" s="4980"/>
      <c r="AQ32" s="14"/>
      <c r="AR32" s="14"/>
      <c r="AS32" s="14"/>
      <c r="AT32" s="4980"/>
      <c r="AU32" s="14"/>
      <c r="AV32" s="14"/>
      <c r="AW32" s="14"/>
      <c r="AX32" s="4980"/>
      <c r="AY32" s="14"/>
      <c r="AZ32" s="14"/>
      <c r="BA32" s="14"/>
      <c r="BB32" s="4980"/>
      <c r="BC32" s="14"/>
      <c r="BD32" s="14"/>
      <c r="BE32" s="14"/>
      <c r="BF32" s="4980"/>
      <c r="BI32" s="270">
        <f>DATE(BI9+1,11,11)</f>
        <v>44876</v>
      </c>
      <c r="BJ32" s="268" t="s">
        <v>982</v>
      </c>
      <c r="BK32" s="271"/>
      <c r="BT32" s="2417"/>
    </row>
    <row r="33" spans="2:72" ht="5.0999999999999996" customHeight="1" thickBot="1">
      <c r="B33" s="212"/>
      <c r="C33" s="208"/>
      <c r="D33" s="208"/>
      <c r="E33" s="208"/>
      <c r="F33" s="21"/>
      <c r="G33" s="14"/>
      <c r="H33" s="14"/>
      <c r="I33" s="14"/>
      <c r="J33" s="21"/>
      <c r="K33" s="14"/>
      <c r="L33" s="14"/>
      <c r="M33" s="14"/>
      <c r="N33" s="21"/>
      <c r="O33" s="14"/>
      <c r="P33" s="14"/>
      <c r="Q33" s="14"/>
      <c r="R33" s="21"/>
      <c r="S33" s="14"/>
      <c r="T33" s="14"/>
      <c r="U33" s="14"/>
      <c r="V33" s="21"/>
      <c r="W33" s="14"/>
      <c r="X33" s="14"/>
      <c r="Y33" s="14"/>
      <c r="Z33" s="21"/>
      <c r="AA33" s="14"/>
      <c r="AB33" s="14"/>
      <c r="AC33" s="14"/>
      <c r="AD33" s="21"/>
      <c r="AE33" s="14"/>
      <c r="AF33" s="14"/>
      <c r="AG33" s="14"/>
      <c r="AH33" s="21"/>
      <c r="AI33" s="14"/>
      <c r="AJ33" s="14"/>
      <c r="AK33" s="14"/>
      <c r="AL33" s="21"/>
      <c r="AM33" s="14"/>
      <c r="AN33" s="14"/>
      <c r="AO33" s="14"/>
      <c r="AP33" s="21"/>
      <c r="AQ33" s="14"/>
      <c r="AR33" s="14"/>
      <c r="AS33" s="14"/>
      <c r="AT33" s="21"/>
      <c r="AU33" s="14"/>
      <c r="AV33" s="14"/>
      <c r="AW33" s="14"/>
      <c r="AX33" s="21"/>
      <c r="AY33" s="14"/>
      <c r="AZ33" s="14"/>
      <c r="BA33" s="14"/>
      <c r="BB33" s="21"/>
      <c r="BC33" s="14"/>
      <c r="BD33" s="14"/>
      <c r="BE33" s="14"/>
      <c r="BF33" s="21"/>
      <c r="BI33" s="275">
        <f>DATE(BI9+1,12,25)</f>
        <v>44920</v>
      </c>
      <c r="BJ33" s="276" t="s">
        <v>107</v>
      </c>
      <c r="BK33" s="277"/>
      <c r="BT33" s="2417"/>
    </row>
    <row r="34" spans="2:72" ht="9.9499999999999993" customHeight="1">
      <c r="B34" s="4981">
        <v>6</v>
      </c>
      <c r="C34" s="208"/>
      <c r="D34" s="208"/>
      <c r="E34" s="208"/>
      <c r="F34" s="4978"/>
      <c r="G34" s="14"/>
      <c r="H34" s="14"/>
      <c r="I34" s="14"/>
      <c r="J34" s="4978"/>
      <c r="K34" s="14"/>
      <c r="L34" s="14"/>
      <c r="M34" s="14"/>
      <c r="N34" s="4978"/>
      <c r="O34" s="14"/>
      <c r="P34" s="14"/>
      <c r="Q34" s="14"/>
      <c r="R34" s="4978"/>
      <c r="S34" s="14"/>
      <c r="T34" s="14"/>
      <c r="U34" s="14"/>
      <c r="V34" s="4978"/>
      <c r="W34" s="14"/>
      <c r="X34" s="14"/>
      <c r="Y34" s="14"/>
      <c r="Z34" s="4316" t="s">
        <v>53</v>
      </c>
      <c r="AA34" s="14"/>
      <c r="AB34" s="14"/>
      <c r="AC34" s="14"/>
      <c r="AD34" s="4978"/>
      <c r="AE34" s="14"/>
      <c r="AF34" s="14"/>
      <c r="AG34" s="14"/>
      <c r="AH34" s="4978"/>
      <c r="AI34" s="14"/>
      <c r="AJ34" s="14"/>
      <c r="AK34" s="14"/>
      <c r="AL34" s="4978"/>
      <c r="AM34" s="14"/>
      <c r="AN34" s="14"/>
      <c r="AO34" s="14"/>
      <c r="AP34" s="4978"/>
      <c r="AQ34" s="14"/>
      <c r="AR34" s="14"/>
      <c r="AS34" s="14"/>
      <c r="AT34" s="4978"/>
      <c r="AU34" s="14"/>
      <c r="AV34" s="14"/>
      <c r="AW34" s="14"/>
      <c r="AX34" s="4978"/>
      <c r="AY34" s="14"/>
      <c r="AZ34" s="14"/>
      <c r="BA34" s="14"/>
      <c r="BB34" s="4978"/>
      <c r="BC34" s="14"/>
      <c r="BD34" s="14"/>
      <c r="BE34" s="14"/>
      <c r="BF34" s="4978"/>
      <c r="BT34" s="2417"/>
    </row>
    <row r="35" spans="2:72" ht="5.0999999999999996" customHeight="1">
      <c r="B35" s="4982"/>
      <c r="C35" s="209"/>
      <c r="D35" s="209"/>
      <c r="E35" s="209"/>
      <c r="F35" s="4979"/>
      <c r="G35" s="14"/>
      <c r="H35" s="19"/>
      <c r="I35" s="14"/>
      <c r="J35" s="4979"/>
      <c r="K35" s="14"/>
      <c r="L35" s="19"/>
      <c r="M35" s="14"/>
      <c r="N35" s="4979"/>
      <c r="O35" s="14"/>
      <c r="P35" s="19"/>
      <c r="Q35" s="14"/>
      <c r="R35" s="4979"/>
      <c r="S35" s="14"/>
      <c r="T35" s="19"/>
      <c r="U35" s="14"/>
      <c r="V35" s="4979"/>
      <c r="W35" s="14"/>
      <c r="X35" s="19"/>
      <c r="Y35" s="14"/>
      <c r="Z35" s="3621"/>
      <c r="AA35" s="14"/>
      <c r="AB35" s="19"/>
      <c r="AC35" s="14"/>
      <c r="AD35" s="4979"/>
      <c r="AE35" s="14"/>
      <c r="AF35" s="19"/>
      <c r="AG35" s="14"/>
      <c r="AH35" s="4979"/>
      <c r="AI35" s="14"/>
      <c r="AJ35" s="19"/>
      <c r="AK35" s="14"/>
      <c r="AL35" s="4979"/>
      <c r="AM35" s="14"/>
      <c r="AN35" s="19"/>
      <c r="AO35" s="14"/>
      <c r="AP35" s="4979"/>
      <c r="AQ35" s="14"/>
      <c r="AR35" s="19"/>
      <c r="AS35" s="14"/>
      <c r="AT35" s="4979"/>
      <c r="AU35" s="14"/>
      <c r="AV35" s="19"/>
      <c r="AW35" s="14"/>
      <c r="AX35" s="4979"/>
      <c r="AY35" s="14"/>
      <c r="AZ35" s="19"/>
      <c r="BA35" s="14"/>
      <c r="BB35" s="4979"/>
      <c r="BC35" s="14"/>
      <c r="BD35" s="19"/>
      <c r="BE35" s="14"/>
      <c r="BF35" s="4979"/>
      <c r="BG35" s="20"/>
      <c r="BT35" s="2417"/>
    </row>
    <row r="36" spans="2:72" ht="9.9499999999999993" customHeight="1">
      <c r="B36" s="4983"/>
      <c r="C36" s="208"/>
      <c r="D36" s="208"/>
      <c r="E36" s="208"/>
      <c r="F36" s="4980"/>
      <c r="G36" s="14"/>
      <c r="H36" s="14"/>
      <c r="I36" s="14"/>
      <c r="J36" s="4980"/>
      <c r="K36" s="14"/>
      <c r="L36" s="14"/>
      <c r="M36" s="14"/>
      <c r="N36" s="4980"/>
      <c r="O36" s="14"/>
      <c r="P36" s="14"/>
      <c r="Q36" s="14"/>
      <c r="R36" s="4980"/>
      <c r="S36" s="14"/>
      <c r="T36" s="14"/>
      <c r="U36" s="14"/>
      <c r="V36" s="4980"/>
      <c r="W36" s="14"/>
      <c r="X36" s="14"/>
      <c r="Y36" s="14"/>
      <c r="Z36" s="3622"/>
      <c r="AA36" s="14"/>
      <c r="AB36" s="14"/>
      <c r="AC36" s="14"/>
      <c r="AD36" s="4980"/>
      <c r="AE36" s="14"/>
      <c r="AF36" s="14"/>
      <c r="AG36" s="14"/>
      <c r="AH36" s="4980"/>
      <c r="AI36" s="14"/>
      <c r="AJ36" s="14"/>
      <c r="AK36" s="14"/>
      <c r="AL36" s="4980"/>
      <c r="AM36" s="14"/>
      <c r="AN36" s="14"/>
      <c r="AO36" s="14"/>
      <c r="AP36" s="4980"/>
      <c r="AQ36" s="14"/>
      <c r="AR36" s="14"/>
      <c r="AS36" s="14"/>
      <c r="AT36" s="4980"/>
      <c r="AU36" s="14"/>
      <c r="AV36" s="14"/>
      <c r="AW36" s="14"/>
      <c r="AX36" s="4980"/>
      <c r="AY36" s="14"/>
      <c r="AZ36" s="14"/>
      <c r="BA36" s="14"/>
      <c r="BB36" s="4980"/>
      <c r="BC36" s="14"/>
      <c r="BD36" s="14"/>
      <c r="BE36" s="14"/>
      <c r="BF36" s="4980"/>
      <c r="BT36" s="2417"/>
    </row>
    <row r="37" spans="2:72" ht="5.0999999999999996" customHeight="1">
      <c r="B37" s="212"/>
      <c r="C37" s="208"/>
      <c r="D37" s="208"/>
      <c r="E37" s="208"/>
      <c r="F37" s="21"/>
      <c r="G37" s="14"/>
      <c r="H37" s="14"/>
      <c r="I37" s="14"/>
      <c r="J37" s="21"/>
      <c r="K37" s="14"/>
      <c r="L37" s="14"/>
      <c r="M37" s="14"/>
      <c r="N37" s="21"/>
      <c r="O37" s="14"/>
      <c r="P37" s="14"/>
      <c r="Q37" s="14"/>
      <c r="R37" s="21"/>
      <c r="S37" s="14"/>
      <c r="T37" s="14"/>
      <c r="U37" s="14"/>
      <c r="V37" s="21"/>
      <c r="W37" s="14"/>
      <c r="X37" s="14"/>
      <c r="Y37" s="14"/>
      <c r="Z37" s="21"/>
      <c r="AA37" s="14"/>
      <c r="AB37" s="14"/>
      <c r="AC37" s="14"/>
      <c r="AD37" s="21"/>
      <c r="AE37" s="14"/>
      <c r="AF37" s="14"/>
      <c r="AG37" s="14"/>
      <c r="AH37" s="21"/>
      <c r="AI37" s="14"/>
      <c r="AJ37" s="14"/>
      <c r="AK37" s="14"/>
      <c r="AL37" s="21"/>
      <c r="AM37" s="14"/>
      <c r="AN37" s="14"/>
      <c r="AO37" s="14"/>
      <c r="AP37" s="21"/>
      <c r="AQ37" s="14"/>
      <c r="AR37" s="14"/>
      <c r="AS37" s="14"/>
      <c r="AT37" s="21"/>
      <c r="AU37" s="14"/>
      <c r="AV37" s="14"/>
      <c r="AW37" s="14"/>
      <c r="AX37" s="21"/>
      <c r="AY37" s="14"/>
      <c r="AZ37" s="14"/>
      <c r="BA37" s="14"/>
      <c r="BB37" s="21"/>
      <c r="BC37" s="14"/>
      <c r="BD37" s="14"/>
      <c r="BE37" s="14"/>
      <c r="BF37" s="21"/>
      <c r="BT37" s="2417"/>
    </row>
    <row r="38" spans="2:72" ht="9.9499999999999993" customHeight="1">
      <c r="B38" s="4981">
        <v>7</v>
      </c>
      <c r="C38" s="208"/>
      <c r="D38" s="208"/>
      <c r="E38" s="208"/>
      <c r="F38" s="217" t="s">
        <v>53</v>
      </c>
      <c r="G38" s="14"/>
      <c r="H38" s="14"/>
      <c r="I38" s="14"/>
      <c r="J38" s="4978"/>
      <c r="K38" s="14"/>
      <c r="L38" s="14"/>
      <c r="M38" s="14"/>
      <c r="N38" s="4978"/>
      <c r="O38" s="14"/>
      <c r="P38" s="14"/>
      <c r="Q38" s="14"/>
      <c r="R38" s="4978"/>
      <c r="S38" s="14"/>
      <c r="T38" s="14"/>
      <c r="U38" s="14"/>
      <c r="V38" s="4978"/>
      <c r="W38" s="14"/>
      <c r="X38" s="14"/>
      <c r="Y38" s="14"/>
      <c r="Z38" s="4978"/>
      <c r="AA38" s="14"/>
      <c r="AB38" s="14"/>
      <c r="AC38" s="14"/>
      <c r="AD38" s="4978"/>
      <c r="AE38" s="14"/>
      <c r="AF38" s="14"/>
      <c r="AG38" s="14"/>
      <c r="AH38" s="4978"/>
      <c r="AI38" s="14"/>
      <c r="AJ38" s="14"/>
      <c r="AK38" s="14"/>
      <c r="AL38" s="4978"/>
      <c r="AM38" s="14"/>
      <c r="AN38" s="14"/>
      <c r="AO38" s="14"/>
      <c r="AP38" s="4978"/>
      <c r="AQ38" s="14"/>
      <c r="AR38" s="14"/>
      <c r="AS38" s="14"/>
      <c r="AT38" s="4978"/>
      <c r="AU38" s="14"/>
      <c r="AV38" s="14"/>
      <c r="AW38" s="14"/>
      <c r="AX38" s="4978"/>
      <c r="AY38" s="14"/>
      <c r="AZ38" s="14"/>
      <c r="BA38" s="14"/>
      <c r="BB38" s="4978"/>
      <c r="BC38" s="14"/>
      <c r="BD38" s="14"/>
      <c r="BE38" s="14"/>
      <c r="BF38" s="4978"/>
      <c r="BT38" s="2417"/>
    </row>
    <row r="39" spans="2:72" ht="5.0999999999999996" customHeight="1">
      <c r="B39" s="4982"/>
      <c r="C39" s="209"/>
      <c r="D39" s="209"/>
      <c r="E39" s="209"/>
      <c r="F39" s="4996" t="s">
        <v>925</v>
      </c>
      <c r="G39" s="14"/>
      <c r="H39" s="19"/>
      <c r="I39" s="14"/>
      <c r="J39" s="4979"/>
      <c r="K39" s="14"/>
      <c r="L39" s="19"/>
      <c r="M39" s="14"/>
      <c r="N39" s="4979"/>
      <c r="O39" s="14"/>
      <c r="P39" s="19"/>
      <c r="Q39" s="14"/>
      <c r="R39" s="4979"/>
      <c r="S39" s="14"/>
      <c r="T39" s="19"/>
      <c r="U39" s="14"/>
      <c r="V39" s="4979"/>
      <c r="W39" s="14"/>
      <c r="X39" s="19"/>
      <c r="Y39" s="14"/>
      <c r="Z39" s="4979"/>
      <c r="AA39" s="14"/>
      <c r="AB39" s="19"/>
      <c r="AC39" s="14"/>
      <c r="AD39" s="4979"/>
      <c r="AE39" s="14"/>
      <c r="AF39" s="19"/>
      <c r="AG39" s="14"/>
      <c r="AH39" s="4979"/>
      <c r="AI39" s="14"/>
      <c r="AJ39" s="19"/>
      <c r="AK39" s="14"/>
      <c r="AL39" s="4979"/>
      <c r="AM39" s="14"/>
      <c r="AN39" s="19"/>
      <c r="AO39" s="14"/>
      <c r="AP39" s="4979"/>
      <c r="AQ39" s="14"/>
      <c r="AR39" s="19"/>
      <c r="AS39" s="14"/>
      <c r="AT39" s="4979"/>
      <c r="AU39" s="14"/>
      <c r="AV39" s="19"/>
      <c r="AW39" s="14"/>
      <c r="AX39" s="4979"/>
      <c r="AY39" s="14"/>
      <c r="AZ39" s="19"/>
      <c r="BA39" s="14"/>
      <c r="BB39" s="4979"/>
      <c r="BC39" s="14"/>
      <c r="BD39" s="19"/>
      <c r="BE39" s="14"/>
      <c r="BF39" s="4979"/>
      <c r="BG39" s="20"/>
      <c r="BT39" s="2417"/>
    </row>
    <row r="40" spans="2:72" ht="9.9499999999999993" customHeight="1">
      <c r="B40" s="4983"/>
      <c r="C40" s="208"/>
      <c r="D40" s="208"/>
      <c r="E40" s="208"/>
      <c r="F40" s="4997"/>
      <c r="G40" s="14"/>
      <c r="H40" s="14"/>
      <c r="I40" s="14"/>
      <c r="J40" s="4980"/>
      <c r="K40" s="14"/>
      <c r="L40" s="14"/>
      <c r="M40" s="14"/>
      <c r="N40" s="4980"/>
      <c r="O40" s="14"/>
      <c r="P40" s="14"/>
      <c r="Q40" s="14"/>
      <c r="R40" s="4980"/>
      <c r="S40" s="14"/>
      <c r="T40" s="14"/>
      <c r="U40" s="14"/>
      <c r="V40" s="4980"/>
      <c r="W40" s="14"/>
      <c r="X40" s="14"/>
      <c r="Y40" s="14"/>
      <c r="Z40" s="4980"/>
      <c r="AA40" s="14"/>
      <c r="AB40" s="14"/>
      <c r="AC40" s="14"/>
      <c r="AD40" s="4980"/>
      <c r="AE40" s="14"/>
      <c r="AF40" s="14"/>
      <c r="AG40" s="14"/>
      <c r="AH40" s="4980"/>
      <c r="AI40" s="14"/>
      <c r="AJ40" s="14"/>
      <c r="AK40" s="14"/>
      <c r="AL40" s="4980"/>
      <c r="AM40" s="14"/>
      <c r="AN40" s="14"/>
      <c r="AO40" s="14"/>
      <c r="AP40" s="4980"/>
      <c r="AQ40" s="14"/>
      <c r="AR40" s="14"/>
      <c r="AS40" s="14"/>
      <c r="AT40" s="4980"/>
      <c r="AU40" s="14"/>
      <c r="AV40" s="14"/>
      <c r="AW40" s="14"/>
      <c r="AX40" s="4980"/>
      <c r="AY40" s="14"/>
      <c r="AZ40" s="14"/>
      <c r="BA40" s="14"/>
      <c r="BB40" s="4980"/>
      <c r="BC40" s="14"/>
      <c r="BD40" s="14"/>
      <c r="BE40" s="14"/>
      <c r="BF40" s="4980"/>
      <c r="BT40" s="2417"/>
    </row>
    <row r="41" spans="2:72" ht="5.0999999999999996" customHeight="1">
      <c r="B41" s="212"/>
      <c r="C41" s="208"/>
      <c r="D41" s="208"/>
      <c r="E41" s="208"/>
      <c r="F41" s="21"/>
      <c r="G41" s="14"/>
      <c r="H41" s="14"/>
      <c r="I41" s="14"/>
      <c r="J41" s="21"/>
      <c r="K41" s="14"/>
      <c r="L41" s="14"/>
      <c r="M41" s="14"/>
      <c r="N41" s="21"/>
      <c r="O41" s="14"/>
      <c r="P41" s="14"/>
      <c r="Q41" s="14"/>
      <c r="R41" s="21"/>
      <c r="S41" s="14"/>
      <c r="T41" s="14"/>
      <c r="U41" s="14"/>
      <c r="V41" s="21"/>
      <c r="W41" s="14"/>
      <c r="X41" s="14"/>
      <c r="Y41" s="14"/>
      <c r="Z41" s="21"/>
      <c r="AA41" s="14"/>
      <c r="AB41" s="14"/>
      <c r="AC41" s="14"/>
      <c r="AD41" s="21"/>
      <c r="AE41" s="14"/>
      <c r="AF41" s="14"/>
      <c r="AG41" s="14"/>
      <c r="AH41" s="21"/>
      <c r="AI41" s="14"/>
      <c r="AJ41" s="14"/>
      <c r="AK41" s="14"/>
      <c r="AL41" s="21"/>
      <c r="AM41" s="14"/>
      <c r="AN41" s="14"/>
      <c r="AO41" s="14"/>
      <c r="AP41" s="21"/>
      <c r="AQ41" s="14"/>
      <c r="AR41" s="14"/>
      <c r="AS41" s="14"/>
      <c r="AT41" s="21"/>
      <c r="AU41" s="14"/>
      <c r="AV41" s="14"/>
      <c r="AW41" s="14"/>
      <c r="AX41" s="21"/>
      <c r="AY41" s="14"/>
      <c r="AZ41" s="14"/>
      <c r="BA41" s="14"/>
      <c r="BB41" s="21"/>
      <c r="BC41" s="14"/>
      <c r="BD41" s="14"/>
      <c r="BE41" s="14"/>
      <c r="BF41" s="21"/>
      <c r="BT41" s="2417"/>
    </row>
    <row r="42" spans="2:72" ht="9.9499999999999993" customHeight="1">
      <c r="B42" s="4981">
        <v>8</v>
      </c>
      <c r="C42" s="208"/>
      <c r="D42" s="208"/>
      <c r="E42" s="208"/>
      <c r="F42" s="4998" t="s">
        <v>926</v>
      </c>
      <c r="G42" s="14"/>
      <c r="H42" s="14"/>
      <c r="I42" s="14"/>
      <c r="J42" s="4998" t="s">
        <v>927</v>
      </c>
      <c r="K42" s="14"/>
      <c r="L42" s="14"/>
      <c r="M42" s="14"/>
      <c r="N42" s="4978"/>
      <c r="O42" s="14"/>
      <c r="P42" s="14"/>
      <c r="Q42" s="14"/>
      <c r="R42" s="4978"/>
      <c r="S42" s="14"/>
      <c r="T42" s="14"/>
      <c r="U42" s="14"/>
      <c r="V42" s="4978"/>
      <c r="W42" s="14"/>
      <c r="X42" s="14"/>
      <c r="Y42" s="14"/>
      <c r="Z42" s="4978"/>
      <c r="AA42" s="14"/>
      <c r="AB42" s="14"/>
      <c r="AC42" s="14"/>
      <c r="AD42" s="4978"/>
      <c r="AE42" s="14"/>
      <c r="AF42" s="14"/>
      <c r="AG42" s="14"/>
      <c r="AH42" s="4978"/>
      <c r="AI42" s="14"/>
      <c r="AJ42" s="14"/>
      <c r="AK42" s="14"/>
      <c r="AL42" s="4978"/>
      <c r="AM42" s="14"/>
      <c r="AN42" s="14"/>
      <c r="AO42" s="14"/>
      <c r="AP42" s="4978"/>
      <c r="AQ42" s="14"/>
      <c r="AR42" s="14"/>
      <c r="AS42" s="14"/>
      <c r="AT42" s="4978"/>
      <c r="AU42" s="14"/>
      <c r="AV42" s="14"/>
      <c r="AW42" s="14"/>
      <c r="AX42" s="4978"/>
      <c r="AY42" s="14"/>
      <c r="AZ42" s="14"/>
      <c r="BA42" s="14"/>
      <c r="BB42" s="4978"/>
      <c r="BC42" s="14"/>
      <c r="BD42" s="14"/>
      <c r="BE42" s="14"/>
      <c r="BF42" s="4978"/>
      <c r="BT42" s="2417"/>
    </row>
    <row r="43" spans="2:72" ht="5.0999999999999996" customHeight="1">
      <c r="B43" s="4982"/>
      <c r="C43" s="209"/>
      <c r="D43" s="209"/>
      <c r="E43" s="209"/>
      <c r="F43" s="4999"/>
      <c r="G43" s="14"/>
      <c r="H43" s="19"/>
      <c r="I43" s="14"/>
      <c r="J43" s="4999"/>
      <c r="K43" s="14"/>
      <c r="L43" s="19"/>
      <c r="M43" s="14"/>
      <c r="N43" s="4979"/>
      <c r="O43" s="14"/>
      <c r="P43" s="19"/>
      <c r="Q43" s="14"/>
      <c r="R43" s="4979"/>
      <c r="S43" s="14"/>
      <c r="T43" s="19"/>
      <c r="U43" s="14"/>
      <c r="V43" s="4979"/>
      <c r="W43" s="14"/>
      <c r="X43" s="19"/>
      <c r="Y43" s="14"/>
      <c r="Z43" s="4979"/>
      <c r="AA43" s="14"/>
      <c r="AB43" s="19"/>
      <c r="AC43" s="14"/>
      <c r="AD43" s="4979"/>
      <c r="AE43" s="14"/>
      <c r="AF43" s="19"/>
      <c r="AG43" s="14"/>
      <c r="AH43" s="4979"/>
      <c r="AI43" s="14"/>
      <c r="AJ43" s="19"/>
      <c r="AK43" s="14"/>
      <c r="AL43" s="4979"/>
      <c r="AM43" s="14"/>
      <c r="AN43" s="19"/>
      <c r="AO43" s="14"/>
      <c r="AP43" s="4979"/>
      <c r="AQ43" s="14"/>
      <c r="AR43" s="19"/>
      <c r="AS43" s="14"/>
      <c r="AT43" s="4979"/>
      <c r="AU43" s="14"/>
      <c r="AV43" s="19"/>
      <c r="AW43" s="14"/>
      <c r="AX43" s="4979"/>
      <c r="AY43" s="14"/>
      <c r="AZ43" s="19"/>
      <c r="BA43" s="14"/>
      <c r="BB43" s="4979"/>
      <c r="BC43" s="14"/>
      <c r="BD43" s="19"/>
      <c r="BE43" s="14"/>
      <c r="BF43" s="4979"/>
      <c r="BG43" s="20"/>
      <c r="BT43" s="2417"/>
    </row>
    <row r="44" spans="2:72" ht="9.9499999999999993" customHeight="1">
      <c r="B44" s="4983"/>
      <c r="C44" s="208"/>
      <c r="D44" s="208"/>
      <c r="E44" s="208"/>
      <c r="F44" s="5000"/>
      <c r="G44" s="14"/>
      <c r="H44" s="14"/>
      <c r="I44" s="14"/>
      <c r="J44" s="5000"/>
      <c r="K44" s="14"/>
      <c r="L44" s="14"/>
      <c r="M44" s="14"/>
      <c r="N44" s="4980"/>
      <c r="O44" s="14"/>
      <c r="P44" s="14"/>
      <c r="Q44" s="14"/>
      <c r="R44" s="4980"/>
      <c r="S44" s="14"/>
      <c r="T44" s="14"/>
      <c r="U44" s="14"/>
      <c r="V44" s="4980"/>
      <c r="W44" s="14"/>
      <c r="X44" s="14"/>
      <c r="Y44" s="14"/>
      <c r="Z44" s="4980"/>
      <c r="AA44" s="14"/>
      <c r="AB44" s="14"/>
      <c r="AC44" s="14"/>
      <c r="AD44" s="4980"/>
      <c r="AE44" s="14"/>
      <c r="AF44" s="14"/>
      <c r="AG44" s="14"/>
      <c r="AH44" s="4980"/>
      <c r="AI44" s="14"/>
      <c r="AJ44" s="14"/>
      <c r="AK44" s="14"/>
      <c r="AL44" s="4980"/>
      <c r="AM44" s="14"/>
      <c r="AN44" s="14"/>
      <c r="AO44" s="14"/>
      <c r="AP44" s="4980"/>
      <c r="AQ44" s="14"/>
      <c r="AR44" s="14"/>
      <c r="AS44" s="14"/>
      <c r="AT44" s="4980"/>
      <c r="AU44" s="14"/>
      <c r="AV44" s="14"/>
      <c r="AW44" s="14"/>
      <c r="AX44" s="4980"/>
      <c r="AY44" s="14"/>
      <c r="AZ44" s="14"/>
      <c r="BA44" s="14"/>
      <c r="BB44" s="4980"/>
      <c r="BC44" s="14"/>
      <c r="BD44" s="14"/>
      <c r="BE44" s="14"/>
      <c r="BF44" s="4980"/>
      <c r="BT44" s="2417"/>
    </row>
    <row r="45" spans="2:72" ht="5.0999999999999996" customHeight="1">
      <c r="B45" s="212"/>
      <c r="C45" s="208"/>
      <c r="D45" s="208"/>
      <c r="E45" s="208"/>
      <c r="F45" s="21"/>
      <c r="G45" s="14"/>
      <c r="H45" s="14"/>
      <c r="I45" s="14"/>
      <c r="J45" s="21"/>
      <c r="K45" s="14"/>
      <c r="L45" s="14"/>
      <c r="M45" s="14"/>
      <c r="N45" s="21"/>
      <c r="O45" s="14"/>
      <c r="P45" s="14"/>
      <c r="Q45" s="14"/>
      <c r="R45" s="21"/>
      <c r="S45" s="14"/>
      <c r="T45" s="14"/>
      <c r="U45" s="14"/>
      <c r="V45" s="21"/>
      <c r="W45" s="14"/>
      <c r="X45" s="14"/>
      <c r="Y45" s="14"/>
      <c r="Z45" s="21"/>
      <c r="AA45" s="14"/>
      <c r="AB45" s="14"/>
      <c r="AC45" s="14"/>
      <c r="AD45" s="21"/>
      <c r="AE45" s="14"/>
      <c r="AF45" s="14"/>
      <c r="AG45" s="14"/>
      <c r="AH45" s="21"/>
      <c r="AI45" s="14"/>
      <c r="AJ45" s="14"/>
      <c r="AK45" s="14"/>
      <c r="AL45" s="21"/>
      <c r="AM45" s="14"/>
      <c r="AN45" s="14"/>
      <c r="AO45" s="14"/>
      <c r="AP45" s="21"/>
      <c r="AQ45" s="14"/>
      <c r="AR45" s="14"/>
      <c r="AS45" s="14"/>
      <c r="AT45" s="21"/>
      <c r="AU45" s="14"/>
      <c r="AV45" s="14"/>
      <c r="AW45" s="14"/>
      <c r="AX45" s="21"/>
      <c r="AY45" s="14"/>
      <c r="AZ45" s="14"/>
      <c r="BA45" s="14"/>
      <c r="BB45" s="21"/>
      <c r="BC45" s="14"/>
      <c r="BD45" s="14"/>
      <c r="BE45" s="14"/>
      <c r="BF45" s="21"/>
      <c r="BT45" s="2417"/>
    </row>
    <row r="46" spans="2:72" ht="9.9499999999999993" customHeight="1">
      <c r="B46" s="4981">
        <v>9</v>
      </c>
      <c r="C46" s="208"/>
      <c r="D46" s="208"/>
      <c r="E46" s="208"/>
      <c r="F46" s="4978"/>
      <c r="G46" s="14"/>
      <c r="H46" s="14"/>
      <c r="I46" s="14"/>
      <c r="J46" s="4978"/>
      <c r="K46" s="14"/>
      <c r="L46" s="14"/>
      <c r="M46" s="14"/>
      <c r="N46" s="4978"/>
      <c r="O46" s="14"/>
      <c r="P46" s="14"/>
      <c r="Q46" s="14"/>
      <c r="R46" s="4978"/>
      <c r="S46" s="14"/>
      <c r="T46" s="14"/>
      <c r="U46" s="14"/>
      <c r="V46" s="4978"/>
      <c r="W46" s="14"/>
      <c r="X46" s="14"/>
      <c r="Y46" s="14"/>
      <c r="Z46" s="4978"/>
      <c r="AA46" s="14"/>
      <c r="AB46" s="14"/>
      <c r="AC46" s="14"/>
      <c r="AD46" s="4978"/>
      <c r="AE46" s="14"/>
      <c r="AF46" s="14"/>
      <c r="AG46" s="14"/>
      <c r="AH46" s="4978"/>
      <c r="AI46" s="14"/>
      <c r="AJ46" s="14"/>
      <c r="AK46" s="14"/>
      <c r="AL46" s="4978"/>
      <c r="AM46" s="14"/>
      <c r="AN46" s="14"/>
      <c r="AO46" s="14"/>
      <c r="AP46" s="4978"/>
      <c r="AQ46" s="14"/>
      <c r="AR46" s="14"/>
      <c r="AS46" s="14"/>
      <c r="AT46" s="4978"/>
      <c r="AU46" s="14"/>
      <c r="AV46" s="14"/>
      <c r="AW46" s="14"/>
      <c r="AX46" s="4978"/>
      <c r="AY46" s="14"/>
      <c r="AZ46" s="14"/>
      <c r="BA46" s="14"/>
      <c r="BB46" s="4978"/>
      <c r="BC46" s="14"/>
      <c r="BD46" s="14"/>
      <c r="BE46" s="14"/>
      <c r="BF46" s="4978"/>
      <c r="BT46" s="2417"/>
    </row>
    <row r="47" spans="2:72" ht="5.0999999999999996" customHeight="1">
      <c r="B47" s="4982"/>
      <c r="C47" s="209"/>
      <c r="D47" s="209"/>
      <c r="E47" s="209"/>
      <c r="F47" s="4979"/>
      <c r="G47" s="14"/>
      <c r="H47" s="19"/>
      <c r="I47" s="14"/>
      <c r="J47" s="4979"/>
      <c r="K47" s="14"/>
      <c r="L47" s="19"/>
      <c r="M47" s="14"/>
      <c r="N47" s="4979"/>
      <c r="O47" s="14"/>
      <c r="P47" s="19"/>
      <c r="Q47" s="14"/>
      <c r="R47" s="4979"/>
      <c r="S47" s="14"/>
      <c r="T47" s="19"/>
      <c r="U47" s="14"/>
      <c r="V47" s="4979"/>
      <c r="W47" s="14"/>
      <c r="X47" s="19"/>
      <c r="Y47" s="14"/>
      <c r="Z47" s="4979"/>
      <c r="AA47" s="14"/>
      <c r="AB47" s="19"/>
      <c r="AC47" s="14"/>
      <c r="AD47" s="4979"/>
      <c r="AE47" s="14"/>
      <c r="AF47" s="19"/>
      <c r="AG47" s="14"/>
      <c r="AH47" s="4979"/>
      <c r="AI47" s="14"/>
      <c r="AJ47" s="19"/>
      <c r="AK47" s="14"/>
      <c r="AL47" s="4979"/>
      <c r="AM47" s="14"/>
      <c r="AN47" s="19"/>
      <c r="AO47" s="14"/>
      <c r="AP47" s="4979"/>
      <c r="AQ47" s="14"/>
      <c r="AR47" s="19"/>
      <c r="AS47" s="14"/>
      <c r="AT47" s="4979"/>
      <c r="AU47" s="14"/>
      <c r="AV47" s="19"/>
      <c r="AW47" s="14"/>
      <c r="AX47" s="4979"/>
      <c r="AY47" s="14"/>
      <c r="AZ47" s="19"/>
      <c r="BA47" s="14"/>
      <c r="BB47" s="4979"/>
      <c r="BC47" s="14"/>
      <c r="BD47" s="19"/>
      <c r="BE47" s="14"/>
      <c r="BF47" s="4979"/>
      <c r="BG47" s="20"/>
      <c r="BT47" s="2417"/>
    </row>
    <row r="48" spans="2:72" ht="9.9499999999999993" customHeight="1">
      <c r="B48" s="4983"/>
      <c r="C48" s="208"/>
      <c r="D48" s="208"/>
      <c r="E48" s="208"/>
      <c r="F48" s="4980"/>
      <c r="G48" s="14"/>
      <c r="H48" s="14"/>
      <c r="I48" s="14"/>
      <c r="J48" s="4980"/>
      <c r="K48" s="14"/>
      <c r="L48" s="14"/>
      <c r="M48" s="14"/>
      <c r="N48" s="4980"/>
      <c r="O48" s="14"/>
      <c r="P48" s="14"/>
      <c r="Q48" s="14"/>
      <c r="R48" s="4980"/>
      <c r="S48" s="14"/>
      <c r="T48" s="14"/>
      <c r="U48" s="14"/>
      <c r="V48" s="4980"/>
      <c r="W48" s="14"/>
      <c r="X48" s="14"/>
      <c r="Y48" s="14"/>
      <c r="Z48" s="4980"/>
      <c r="AA48" s="14"/>
      <c r="AB48" s="14"/>
      <c r="AC48" s="14"/>
      <c r="AD48" s="4980"/>
      <c r="AE48" s="14"/>
      <c r="AF48" s="14"/>
      <c r="AG48" s="14"/>
      <c r="AH48" s="4980"/>
      <c r="AI48" s="14"/>
      <c r="AJ48" s="14"/>
      <c r="AK48" s="14"/>
      <c r="AL48" s="4980"/>
      <c r="AM48" s="14"/>
      <c r="AN48" s="14"/>
      <c r="AO48" s="14"/>
      <c r="AP48" s="4980"/>
      <c r="AQ48" s="14"/>
      <c r="AR48" s="14"/>
      <c r="AS48" s="14"/>
      <c r="AT48" s="4980"/>
      <c r="AU48" s="14"/>
      <c r="AV48" s="14"/>
      <c r="AW48" s="14"/>
      <c r="AX48" s="4980"/>
      <c r="AY48" s="14"/>
      <c r="AZ48" s="14"/>
      <c r="BA48" s="14"/>
      <c r="BB48" s="4980"/>
      <c r="BC48" s="14"/>
      <c r="BD48" s="14"/>
      <c r="BE48" s="14"/>
      <c r="BF48" s="4980"/>
      <c r="BT48" s="2417"/>
    </row>
    <row r="49" spans="2:72" ht="5.0999999999999996" customHeight="1">
      <c r="B49" s="212"/>
      <c r="C49" s="208"/>
      <c r="D49" s="208"/>
      <c r="E49" s="208"/>
      <c r="F49" s="21"/>
      <c r="G49" s="14"/>
      <c r="H49" s="14"/>
      <c r="I49" s="14"/>
      <c r="J49" s="21"/>
      <c r="K49" s="14"/>
      <c r="L49" s="14"/>
      <c r="M49" s="14"/>
      <c r="N49" s="21"/>
      <c r="O49" s="14"/>
      <c r="P49" s="14"/>
      <c r="Q49" s="14"/>
      <c r="R49" s="21"/>
      <c r="S49" s="14"/>
      <c r="T49" s="14"/>
      <c r="U49" s="14"/>
      <c r="V49" s="21"/>
      <c r="W49" s="14"/>
      <c r="X49" s="14"/>
      <c r="Y49" s="14"/>
      <c r="Z49" s="21"/>
      <c r="AA49" s="14"/>
      <c r="AB49" s="14"/>
      <c r="AC49" s="14"/>
      <c r="AD49" s="21"/>
      <c r="AE49" s="14"/>
      <c r="AF49" s="14"/>
      <c r="AG49" s="14"/>
      <c r="AH49" s="21"/>
      <c r="AI49" s="14"/>
      <c r="AJ49" s="14"/>
      <c r="AK49" s="14"/>
      <c r="AL49" s="21"/>
      <c r="AM49" s="14"/>
      <c r="AN49" s="14"/>
      <c r="AO49" s="14"/>
      <c r="AP49" s="21"/>
      <c r="AQ49" s="14"/>
      <c r="AR49" s="14"/>
      <c r="AS49" s="14"/>
      <c r="AT49" s="21"/>
      <c r="AU49" s="14"/>
      <c r="AV49" s="14"/>
      <c r="AW49" s="14"/>
      <c r="AX49" s="21"/>
      <c r="AY49" s="14"/>
      <c r="AZ49" s="14"/>
      <c r="BA49" s="14"/>
      <c r="BB49" s="21"/>
      <c r="BC49" s="14"/>
      <c r="BD49" s="14"/>
      <c r="BE49" s="14"/>
      <c r="BF49" s="21"/>
      <c r="BT49" s="2417"/>
    </row>
    <row r="50" spans="2:72" s="208" customFormat="1" ht="9.9499999999999993" customHeight="1">
      <c r="B50" s="4993">
        <f>(INT(MOD(INT((F50-2)/7)+0.6,52+5/28))+1)</f>
        <v>44</v>
      </c>
      <c r="F50" s="4984">
        <f>BB9+1</f>
        <v>44501</v>
      </c>
      <c r="G50" s="4985"/>
      <c r="H50" s="4985"/>
      <c r="I50" s="4985"/>
      <c r="J50" s="4986"/>
      <c r="K50" s="14"/>
      <c r="L50" s="14"/>
      <c r="M50" s="14"/>
      <c r="N50" s="4984">
        <f>F50+1</f>
        <v>44502</v>
      </c>
      <c r="O50" s="4985"/>
      <c r="P50" s="4985"/>
      <c r="Q50" s="4985"/>
      <c r="R50" s="4986"/>
      <c r="S50" s="14"/>
      <c r="T50" s="14"/>
      <c r="U50" s="14"/>
      <c r="V50" s="4984">
        <f>N50+1</f>
        <v>44503</v>
      </c>
      <c r="W50" s="4985"/>
      <c r="X50" s="4985"/>
      <c r="Y50" s="4985"/>
      <c r="Z50" s="4986"/>
      <c r="AA50" s="14"/>
      <c r="AB50" s="14"/>
      <c r="AC50" s="14"/>
      <c r="AD50" s="4984">
        <f>V50+1</f>
        <v>44504</v>
      </c>
      <c r="AE50" s="4985"/>
      <c r="AF50" s="4985"/>
      <c r="AG50" s="4985"/>
      <c r="AH50" s="4986"/>
      <c r="AI50" s="14"/>
      <c r="AJ50" s="14"/>
      <c r="AK50" s="14"/>
      <c r="AL50" s="4984">
        <f>AD50+1</f>
        <v>44505</v>
      </c>
      <c r="AM50" s="4985"/>
      <c r="AN50" s="4985"/>
      <c r="AO50" s="4985"/>
      <c r="AP50" s="4986"/>
      <c r="AQ50" s="14"/>
      <c r="AT50" s="4984">
        <f>AL50+1</f>
        <v>44506</v>
      </c>
      <c r="AU50" s="4985"/>
      <c r="AV50" s="4985"/>
      <c r="AW50" s="4985"/>
      <c r="AX50" s="4986"/>
      <c r="BB50" s="4984">
        <f>AT50+1</f>
        <v>44507</v>
      </c>
      <c r="BC50" s="4985"/>
      <c r="BD50" s="4985"/>
      <c r="BE50" s="4985"/>
      <c r="BF50" s="4986"/>
      <c r="BI50" s="2006">
        <v>0</v>
      </c>
      <c r="BJ50" s="2006">
        <v>0</v>
      </c>
      <c r="BK50" s="2006">
        <v>0</v>
      </c>
      <c r="BL50" s="2006">
        <v>0</v>
      </c>
      <c r="BM50" s="2006">
        <v>0</v>
      </c>
      <c r="BN50" s="2006">
        <v>0</v>
      </c>
      <c r="BO50" s="2006">
        <v>0</v>
      </c>
      <c r="BP50" s="2006">
        <v>0</v>
      </c>
      <c r="BQ50" s="2006">
        <v>0</v>
      </c>
      <c r="BR50" s="2006">
        <v>0</v>
      </c>
      <c r="BS50" s="2006">
        <v>0</v>
      </c>
      <c r="BT50" s="2419"/>
    </row>
    <row r="51" spans="2:72" s="208" customFormat="1" ht="4.5" customHeight="1">
      <c r="B51" s="4994"/>
      <c r="C51" s="209"/>
      <c r="D51" s="209"/>
      <c r="E51" s="209"/>
      <c r="F51" s="4987"/>
      <c r="G51" s="4988"/>
      <c r="H51" s="4988"/>
      <c r="I51" s="4988"/>
      <c r="J51" s="4989"/>
      <c r="K51" s="14"/>
      <c r="L51" s="14"/>
      <c r="M51" s="14"/>
      <c r="N51" s="4987"/>
      <c r="O51" s="4988"/>
      <c r="P51" s="4988"/>
      <c r="Q51" s="4988"/>
      <c r="R51" s="4989"/>
      <c r="S51" s="14"/>
      <c r="T51" s="14"/>
      <c r="U51" s="14"/>
      <c r="V51" s="4987"/>
      <c r="W51" s="4988"/>
      <c r="X51" s="4988"/>
      <c r="Y51" s="4988"/>
      <c r="Z51" s="4989"/>
      <c r="AA51" s="14"/>
      <c r="AB51" s="14"/>
      <c r="AC51" s="14"/>
      <c r="AD51" s="4987"/>
      <c r="AE51" s="4988"/>
      <c r="AF51" s="4988"/>
      <c r="AG51" s="4988"/>
      <c r="AH51" s="4989"/>
      <c r="AI51" s="14"/>
      <c r="AJ51" s="14"/>
      <c r="AK51" s="14"/>
      <c r="AL51" s="4987"/>
      <c r="AM51" s="4988"/>
      <c r="AN51" s="4988"/>
      <c r="AO51" s="4988"/>
      <c r="AP51" s="4989"/>
      <c r="AQ51" s="14"/>
      <c r="AR51" s="209"/>
      <c r="AT51" s="4987"/>
      <c r="AU51" s="4988"/>
      <c r="AV51" s="4988"/>
      <c r="AW51" s="4988"/>
      <c r="AX51" s="4989"/>
      <c r="BB51" s="4987"/>
      <c r="BC51" s="4988"/>
      <c r="BD51" s="4988"/>
      <c r="BE51" s="4988"/>
      <c r="BF51" s="4989"/>
      <c r="BI51" s="2006">
        <v>0</v>
      </c>
      <c r="BJ51" s="2006">
        <v>0</v>
      </c>
      <c r="BK51" s="2006">
        <v>0</v>
      </c>
      <c r="BL51" s="2006">
        <v>0</v>
      </c>
      <c r="BM51" s="2006">
        <v>0</v>
      </c>
      <c r="BN51" s="2006">
        <v>0</v>
      </c>
      <c r="BO51" s="2006">
        <v>0</v>
      </c>
      <c r="BP51" s="2006">
        <v>0</v>
      </c>
      <c r="BQ51" s="2006">
        <v>0</v>
      </c>
      <c r="BR51" s="2006">
        <v>0</v>
      </c>
      <c r="BS51" s="2006">
        <v>0</v>
      </c>
      <c r="BT51" s="2419"/>
    </row>
    <row r="52" spans="2:72" s="208" customFormat="1" ht="9.9499999999999993" customHeight="1" thickBot="1">
      <c r="B52" s="4995"/>
      <c r="F52" s="4990"/>
      <c r="G52" s="4991"/>
      <c r="H52" s="4991"/>
      <c r="I52" s="4991"/>
      <c r="J52" s="4992"/>
      <c r="K52" s="14"/>
      <c r="L52" s="14"/>
      <c r="M52" s="14"/>
      <c r="N52" s="4990"/>
      <c r="O52" s="4991"/>
      <c r="P52" s="4991"/>
      <c r="Q52" s="4991"/>
      <c r="R52" s="4992"/>
      <c r="S52" s="14"/>
      <c r="T52" s="14"/>
      <c r="U52" s="14"/>
      <c r="V52" s="4990"/>
      <c r="W52" s="4991"/>
      <c r="X52" s="4991"/>
      <c r="Y52" s="4991"/>
      <c r="Z52" s="4992"/>
      <c r="AA52" s="14"/>
      <c r="AB52" s="14"/>
      <c r="AC52" s="14"/>
      <c r="AD52" s="4990"/>
      <c r="AE52" s="4991"/>
      <c r="AF52" s="4991"/>
      <c r="AG52" s="4991"/>
      <c r="AH52" s="4992"/>
      <c r="AI52" s="14"/>
      <c r="AJ52" s="14"/>
      <c r="AK52" s="14"/>
      <c r="AL52" s="4990"/>
      <c r="AM52" s="4991"/>
      <c r="AN52" s="4991"/>
      <c r="AO52" s="4991"/>
      <c r="AP52" s="4992"/>
      <c r="AQ52" s="14"/>
      <c r="AT52" s="4990"/>
      <c r="AU52" s="4991"/>
      <c r="AV52" s="4991"/>
      <c r="AW52" s="4991"/>
      <c r="AX52" s="4992"/>
      <c r="BB52" s="4990"/>
      <c r="BC52" s="4991"/>
      <c r="BD52" s="4991"/>
      <c r="BE52" s="4991"/>
      <c r="BF52" s="4992"/>
      <c r="BI52" s="2006">
        <v>0</v>
      </c>
      <c r="BJ52" s="2006">
        <v>0</v>
      </c>
      <c r="BK52" s="2006">
        <v>0</v>
      </c>
      <c r="BL52" s="2006">
        <v>0</v>
      </c>
      <c r="BM52" s="2006">
        <v>0</v>
      </c>
      <c r="BN52" s="2006">
        <v>0</v>
      </c>
      <c r="BO52" s="2006">
        <v>0</v>
      </c>
      <c r="BP52" s="2006">
        <v>0</v>
      </c>
      <c r="BQ52" s="2006">
        <v>0</v>
      </c>
      <c r="BR52" s="2006">
        <v>0</v>
      </c>
      <c r="BS52" s="2006">
        <v>0</v>
      </c>
      <c r="BT52" s="2419"/>
    </row>
    <row r="53" spans="2:72" s="208" customFormat="1" ht="12" customHeight="1">
      <c r="B53" s="210"/>
      <c r="C53" s="15"/>
      <c r="D53" s="16"/>
      <c r="E53" s="15"/>
      <c r="F53" s="211" t="s">
        <v>270</v>
      </c>
      <c r="G53" s="16"/>
      <c r="H53" s="18"/>
      <c r="I53" s="16"/>
      <c r="J53" s="278" t="s">
        <v>271</v>
      </c>
      <c r="K53" s="15"/>
      <c r="L53" s="16"/>
      <c r="M53" s="15"/>
      <c r="N53" s="211" t="s">
        <v>270</v>
      </c>
      <c r="O53" s="16"/>
      <c r="P53" s="18"/>
      <c r="Q53" s="16"/>
      <c r="R53" s="278" t="s">
        <v>271</v>
      </c>
      <c r="S53" s="15"/>
      <c r="T53" s="16"/>
      <c r="U53" s="15"/>
      <c r="V53" s="211" t="s">
        <v>270</v>
      </c>
      <c r="W53" s="16"/>
      <c r="X53" s="18"/>
      <c r="Y53" s="16"/>
      <c r="Z53" s="278" t="s">
        <v>271</v>
      </c>
      <c r="AA53" s="15"/>
      <c r="AB53" s="16"/>
      <c r="AC53" s="15"/>
      <c r="AD53" s="211" t="s">
        <v>270</v>
      </c>
      <c r="AE53" s="16"/>
      <c r="AF53" s="18"/>
      <c r="AG53" s="16"/>
      <c r="AH53" s="278" t="s">
        <v>271</v>
      </c>
      <c r="AI53" s="15"/>
      <c r="AJ53" s="16"/>
      <c r="AK53" s="15"/>
      <c r="AL53" s="211" t="s">
        <v>270</v>
      </c>
      <c r="AM53" s="16"/>
      <c r="AN53" s="18"/>
      <c r="AO53" s="16"/>
      <c r="AP53" s="278" t="s">
        <v>271</v>
      </c>
      <c r="AT53" s="211" t="s">
        <v>270</v>
      </c>
      <c r="AU53" s="16"/>
      <c r="AV53" s="18"/>
      <c r="AW53" s="16"/>
      <c r="AX53" s="278" t="s">
        <v>271</v>
      </c>
      <c r="BB53" s="211" t="s">
        <v>270</v>
      </c>
      <c r="BC53" s="16"/>
      <c r="BD53" s="18"/>
      <c r="BE53" s="16"/>
      <c r="BF53" s="278" t="s">
        <v>271</v>
      </c>
      <c r="BI53" s="2006">
        <v>0</v>
      </c>
      <c r="BJ53" s="2006">
        <v>0</v>
      </c>
      <c r="BK53" s="2006">
        <v>0</v>
      </c>
      <c r="BL53" s="2006">
        <v>0</v>
      </c>
      <c r="BM53" s="2006">
        <v>0</v>
      </c>
      <c r="BN53" s="2006">
        <v>0</v>
      </c>
      <c r="BO53" s="2006">
        <v>0</v>
      </c>
      <c r="BP53" s="2006">
        <v>0</v>
      </c>
      <c r="BQ53" s="2006">
        <v>0</v>
      </c>
      <c r="BR53" s="2006">
        <v>0</v>
      </c>
      <c r="BS53" s="2006">
        <v>0</v>
      </c>
      <c r="BT53" s="2419"/>
    </row>
    <row r="54" spans="2:72" s="208" customFormat="1" ht="12" customHeight="1">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I54" s="2006">
        <v>0</v>
      </c>
      <c r="BJ54" s="2006">
        <v>0</v>
      </c>
      <c r="BK54" s="2006">
        <v>0</v>
      </c>
      <c r="BL54" s="2006">
        <v>0</v>
      </c>
      <c r="BM54" s="2006">
        <v>0</v>
      </c>
      <c r="BN54" s="2006">
        <v>0</v>
      </c>
      <c r="BO54" s="2006">
        <v>0</v>
      </c>
      <c r="BP54" s="2006">
        <v>0</v>
      </c>
      <c r="BQ54" s="2006">
        <v>0</v>
      </c>
      <c r="BR54" s="2006">
        <v>0</v>
      </c>
      <c r="BS54" s="2006">
        <v>0</v>
      </c>
      <c r="BT54" s="2419"/>
    </row>
    <row r="55" spans="2:72" ht="9.9499999999999993" customHeight="1">
      <c r="B55" s="4981">
        <v>10</v>
      </c>
      <c r="C55" s="208"/>
      <c r="D55" s="208"/>
      <c r="E55" s="208"/>
      <c r="F55" s="4978"/>
      <c r="G55" s="14"/>
      <c r="H55" s="14"/>
      <c r="I55" s="14"/>
      <c r="J55" s="4978"/>
      <c r="K55" s="14"/>
      <c r="L55" s="14"/>
      <c r="M55" s="14"/>
      <c r="N55" s="4978"/>
      <c r="O55" s="14"/>
      <c r="P55" s="14"/>
      <c r="Q55" s="14"/>
      <c r="R55" s="4978"/>
      <c r="S55" s="14"/>
      <c r="T55" s="14"/>
      <c r="U55" s="14"/>
      <c r="V55" s="4978"/>
      <c r="W55" s="14"/>
      <c r="X55" s="14"/>
      <c r="Y55" s="14"/>
      <c r="Z55" s="4978"/>
      <c r="AA55" s="14"/>
      <c r="AB55" s="14"/>
      <c r="AC55" s="14"/>
      <c r="AD55" s="4978"/>
      <c r="AE55" s="14"/>
      <c r="AF55" s="14"/>
      <c r="AG55" s="14"/>
      <c r="AH55" s="4978"/>
      <c r="AI55" s="14"/>
      <c r="AJ55" s="14"/>
      <c r="AK55" s="14"/>
      <c r="AL55" s="4978"/>
      <c r="AM55" s="14"/>
      <c r="AN55" s="14"/>
      <c r="AO55" s="14"/>
      <c r="AP55" s="4978"/>
      <c r="AQ55" s="14"/>
      <c r="AR55" s="14"/>
      <c r="AS55" s="14"/>
      <c r="AT55" s="4978"/>
      <c r="AU55" s="14"/>
      <c r="AV55" s="14"/>
      <c r="AW55" s="14"/>
      <c r="AX55" s="4978"/>
      <c r="AY55" s="14"/>
      <c r="AZ55" s="14"/>
      <c r="BA55" s="14"/>
      <c r="BB55" s="4978"/>
      <c r="BC55" s="14"/>
      <c r="BD55" s="14"/>
      <c r="BE55" s="14"/>
      <c r="BF55" s="4978"/>
      <c r="BI55" s="2006">
        <v>0</v>
      </c>
      <c r="BJ55" s="2006">
        <v>0</v>
      </c>
      <c r="BK55" s="2006">
        <v>0</v>
      </c>
      <c r="BL55" s="2006">
        <v>0</v>
      </c>
      <c r="BM55" s="2006">
        <v>0</v>
      </c>
      <c r="BN55" s="2006">
        <v>0</v>
      </c>
      <c r="BO55" s="2006">
        <v>0</v>
      </c>
      <c r="BP55" s="2006">
        <v>0</v>
      </c>
      <c r="BQ55" s="2006">
        <v>0</v>
      </c>
      <c r="BR55" s="2006">
        <v>0</v>
      </c>
      <c r="BS55" s="2006">
        <v>0</v>
      </c>
      <c r="BT55" s="2417"/>
    </row>
    <row r="56" spans="2:72" ht="5.0999999999999996" customHeight="1">
      <c r="B56" s="4982"/>
      <c r="C56" s="209"/>
      <c r="D56" s="209"/>
      <c r="E56" s="209"/>
      <c r="F56" s="4979"/>
      <c r="G56" s="14"/>
      <c r="H56" s="19"/>
      <c r="I56" s="14"/>
      <c r="J56" s="4979"/>
      <c r="K56" s="14"/>
      <c r="L56" s="19"/>
      <c r="M56" s="14"/>
      <c r="N56" s="4979"/>
      <c r="O56" s="14"/>
      <c r="P56" s="19"/>
      <c r="Q56" s="14"/>
      <c r="R56" s="4979"/>
      <c r="S56" s="14"/>
      <c r="T56" s="19"/>
      <c r="U56" s="14"/>
      <c r="V56" s="4979"/>
      <c r="W56" s="14"/>
      <c r="X56" s="19"/>
      <c r="Y56" s="14"/>
      <c r="Z56" s="4979"/>
      <c r="AA56" s="14"/>
      <c r="AB56" s="19"/>
      <c r="AC56" s="14"/>
      <c r="AD56" s="4979"/>
      <c r="AE56" s="14"/>
      <c r="AF56" s="19"/>
      <c r="AG56" s="14"/>
      <c r="AH56" s="4979"/>
      <c r="AI56" s="14"/>
      <c r="AJ56" s="19"/>
      <c r="AK56" s="14"/>
      <c r="AL56" s="4979"/>
      <c r="AM56" s="14"/>
      <c r="AN56" s="19"/>
      <c r="AO56" s="14"/>
      <c r="AP56" s="4979"/>
      <c r="AQ56" s="14"/>
      <c r="AR56" s="19"/>
      <c r="AS56" s="14"/>
      <c r="AT56" s="4979"/>
      <c r="AU56" s="14"/>
      <c r="AV56" s="19"/>
      <c r="AW56" s="14"/>
      <c r="AX56" s="4979"/>
      <c r="AY56" s="14"/>
      <c r="AZ56" s="19"/>
      <c r="BA56" s="14"/>
      <c r="BB56" s="4979"/>
      <c r="BC56" s="14"/>
      <c r="BD56" s="19"/>
      <c r="BE56" s="14"/>
      <c r="BF56" s="4979"/>
      <c r="BG56" s="20"/>
      <c r="BI56" s="2006">
        <v>0</v>
      </c>
      <c r="BJ56" s="2006">
        <v>0</v>
      </c>
      <c r="BK56" s="2006">
        <v>0</v>
      </c>
      <c r="BL56" s="2006">
        <v>0</v>
      </c>
      <c r="BM56" s="2006">
        <v>0</v>
      </c>
      <c r="BN56" s="2006">
        <v>0</v>
      </c>
      <c r="BO56" s="2006">
        <v>0</v>
      </c>
      <c r="BP56" s="2006">
        <v>0</v>
      </c>
      <c r="BQ56" s="2006">
        <v>0</v>
      </c>
      <c r="BR56" s="2006">
        <v>0</v>
      </c>
      <c r="BS56" s="2006">
        <v>0</v>
      </c>
      <c r="BT56" s="2417"/>
    </row>
    <row r="57" spans="2:72" ht="9.9499999999999993" customHeight="1">
      <c r="B57" s="4983"/>
      <c r="C57" s="208"/>
      <c r="D57" s="208"/>
      <c r="E57" s="208"/>
      <c r="F57" s="4980"/>
      <c r="G57" s="14"/>
      <c r="H57" s="14"/>
      <c r="I57" s="14"/>
      <c r="J57" s="4980"/>
      <c r="K57" s="14"/>
      <c r="L57" s="14"/>
      <c r="M57" s="14"/>
      <c r="N57" s="4980"/>
      <c r="O57" s="14"/>
      <c r="P57" s="14"/>
      <c r="Q57" s="14"/>
      <c r="R57" s="4980"/>
      <c r="S57" s="14"/>
      <c r="T57" s="14"/>
      <c r="U57" s="14"/>
      <c r="V57" s="4980"/>
      <c r="W57" s="14"/>
      <c r="X57" s="14"/>
      <c r="Y57" s="14"/>
      <c r="Z57" s="4980"/>
      <c r="AA57" s="14"/>
      <c r="AB57" s="14"/>
      <c r="AC57" s="14"/>
      <c r="AD57" s="4980"/>
      <c r="AE57" s="14"/>
      <c r="AF57" s="14"/>
      <c r="AG57" s="14"/>
      <c r="AH57" s="4980"/>
      <c r="AI57" s="14"/>
      <c r="AJ57" s="14"/>
      <c r="AK57" s="14"/>
      <c r="AL57" s="4980"/>
      <c r="AM57" s="14"/>
      <c r="AN57" s="14"/>
      <c r="AO57" s="14"/>
      <c r="AP57" s="4980"/>
      <c r="AQ57" s="14"/>
      <c r="AR57" s="14"/>
      <c r="AS57" s="14"/>
      <c r="AT57" s="4980"/>
      <c r="AU57" s="14"/>
      <c r="AV57" s="14"/>
      <c r="AW57" s="14"/>
      <c r="AX57" s="4980"/>
      <c r="AY57" s="14"/>
      <c r="AZ57" s="14"/>
      <c r="BA57" s="14"/>
      <c r="BB57" s="4980"/>
      <c r="BC57" s="14"/>
      <c r="BD57" s="14"/>
      <c r="BE57" s="14"/>
      <c r="BF57" s="4980"/>
      <c r="BI57" s="2006">
        <v>0</v>
      </c>
      <c r="BJ57" s="2006">
        <v>0</v>
      </c>
      <c r="BK57" s="2006">
        <v>0</v>
      </c>
      <c r="BL57" s="2006">
        <v>0</v>
      </c>
      <c r="BM57" s="2006">
        <v>0</v>
      </c>
      <c r="BN57" s="2006">
        <v>0</v>
      </c>
      <c r="BO57" s="2006">
        <v>0</v>
      </c>
      <c r="BP57" s="2006">
        <v>0</v>
      </c>
      <c r="BQ57" s="2006">
        <v>0</v>
      </c>
      <c r="BR57" s="2006">
        <v>0</v>
      </c>
      <c r="BS57" s="2006">
        <v>0</v>
      </c>
      <c r="BT57" s="2417"/>
    </row>
    <row r="58" spans="2:72" ht="5.0999999999999996" customHeight="1">
      <c r="B58" s="212"/>
      <c r="C58" s="208"/>
      <c r="D58" s="208"/>
      <c r="E58" s="208"/>
      <c r="F58" s="21"/>
      <c r="G58" s="14"/>
      <c r="H58" s="14"/>
      <c r="I58" s="14"/>
      <c r="J58" s="21"/>
      <c r="K58" s="14"/>
      <c r="L58" s="14"/>
      <c r="M58" s="14"/>
      <c r="N58" s="21"/>
      <c r="O58" s="14"/>
      <c r="P58" s="14"/>
      <c r="Q58" s="14"/>
      <c r="R58" s="21"/>
      <c r="S58" s="14"/>
      <c r="T58" s="14"/>
      <c r="U58" s="14"/>
      <c r="V58" s="21"/>
      <c r="W58" s="14"/>
      <c r="X58" s="14"/>
      <c r="Y58" s="14"/>
      <c r="Z58" s="21"/>
      <c r="AA58" s="14"/>
      <c r="AB58" s="14"/>
      <c r="AC58" s="14"/>
      <c r="AD58" s="21"/>
      <c r="AE58" s="14"/>
      <c r="AF58" s="14"/>
      <c r="AG58" s="14"/>
      <c r="AH58" s="21"/>
      <c r="AI58" s="14"/>
      <c r="AJ58" s="14"/>
      <c r="AK58" s="14"/>
      <c r="AL58" s="21"/>
      <c r="AM58" s="14"/>
      <c r="AN58" s="14"/>
      <c r="AO58" s="14"/>
      <c r="AP58" s="21"/>
      <c r="AQ58" s="14"/>
      <c r="AR58" s="14"/>
      <c r="AS58" s="14"/>
      <c r="AT58" s="21"/>
      <c r="AU58" s="14"/>
      <c r="AV58" s="14"/>
      <c r="AW58" s="14"/>
      <c r="AX58" s="21"/>
      <c r="AY58" s="14"/>
      <c r="AZ58" s="14"/>
      <c r="BA58" s="14"/>
      <c r="BB58" s="21"/>
      <c r="BC58" s="14"/>
      <c r="BD58" s="14"/>
      <c r="BE58" s="14"/>
      <c r="BF58" s="21"/>
      <c r="BI58" s="2006">
        <v>0</v>
      </c>
      <c r="BJ58" s="2006">
        <v>0</v>
      </c>
      <c r="BK58" s="2006">
        <v>0</v>
      </c>
      <c r="BL58" s="2006">
        <v>0</v>
      </c>
      <c r="BM58" s="2006">
        <v>0</v>
      </c>
      <c r="BN58" s="2006">
        <v>0</v>
      </c>
      <c r="BO58" s="2006">
        <v>0</v>
      </c>
      <c r="BP58" s="2006">
        <v>0</v>
      </c>
      <c r="BQ58" s="2006">
        <v>0</v>
      </c>
      <c r="BR58" s="2006">
        <v>0</v>
      </c>
      <c r="BS58" s="2006">
        <v>0</v>
      </c>
      <c r="BT58" s="2417"/>
    </row>
    <row r="59" spans="2:72" ht="9.9499999999999993" customHeight="1">
      <c r="B59" s="4981">
        <v>11</v>
      </c>
      <c r="C59" s="208"/>
      <c r="D59" s="208"/>
      <c r="E59" s="208"/>
      <c r="F59" s="4978"/>
      <c r="G59" s="14"/>
      <c r="H59" s="14"/>
      <c r="I59" s="14"/>
      <c r="J59" s="4978"/>
      <c r="K59" s="14"/>
      <c r="L59" s="14"/>
      <c r="M59" s="14"/>
      <c r="N59" s="4978"/>
      <c r="O59" s="14"/>
      <c r="P59" s="14"/>
      <c r="Q59" s="14"/>
      <c r="R59" s="4978"/>
      <c r="S59" s="14"/>
      <c r="T59" s="14"/>
      <c r="U59" s="14"/>
      <c r="V59" s="4978"/>
      <c r="W59" s="14"/>
      <c r="X59" s="14"/>
      <c r="Y59" s="14"/>
      <c r="Z59" s="4978"/>
      <c r="AA59" s="14"/>
      <c r="AB59" s="14"/>
      <c r="AC59" s="14"/>
      <c r="AD59" s="4978"/>
      <c r="AE59" s="14"/>
      <c r="AF59" s="14"/>
      <c r="AG59" s="14"/>
      <c r="AH59" s="4978"/>
      <c r="AI59" s="14"/>
      <c r="AJ59" s="14"/>
      <c r="AK59" s="14"/>
      <c r="AL59" s="4978"/>
      <c r="AM59" s="14"/>
      <c r="AN59" s="14"/>
      <c r="AO59" s="14"/>
      <c r="AP59" s="4978"/>
      <c r="AQ59" s="14"/>
      <c r="AR59" s="14"/>
      <c r="AS59" s="14"/>
      <c r="AT59" s="4978"/>
      <c r="AU59" s="14"/>
      <c r="AV59" s="14"/>
      <c r="AW59" s="14"/>
      <c r="AX59" s="4978"/>
      <c r="AY59" s="14"/>
      <c r="AZ59" s="14"/>
      <c r="BA59" s="14"/>
      <c r="BB59" s="4978"/>
      <c r="BC59" s="14"/>
      <c r="BD59" s="14"/>
      <c r="BE59" s="14"/>
      <c r="BF59" s="4978"/>
      <c r="BI59" s="2006">
        <v>0</v>
      </c>
      <c r="BJ59" s="2006">
        <v>0</v>
      </c>
      <c r="BK59" s="2006">
        <v>0</v>
      </c>
      <c r="BL59" s="2006">
        <v>0</v>
      </c>
      <c r="BM59" s="2006">
        <v>0</v>
      </c>
      <c r="BN59" s="2006">
        <v>0</v>
      </c>
      <c r="BO59" s="2006">
        <v>0</v>
      </c>
      <c r="BP59" s="2006">
        <v>0</v>
      </c>
      <c r="BQ59" s="2006">
        <v>0</v>
      </c>
      <c r="BR59" s="2006">
        <v>0</v>
      </c>
      <c r="BS59" s="2006">
        <v>0</v>
      </c>
      <c r="BT59" s="2417"/>
    </row>
    <row r="60" spans="2:72" ht="5.0999999999999996" customHeight="1">
      <c r="B60" s="4982"/>
      <c r="C60" s="209"/>
      <c r="D60" s="209"/>
      <c r="E60" s="209"/>
      <c r="F60" s="4979"/>
      <c r="G60" s="14"/>
      <c r="H60" s="19"/>
      <c r="I60" s="14"/>
      <c r="J60" s="4979"/>
      <c r="K60" s="14"/>
      <c r="L60" s="19"/>
      <c r="M60" s="14"/>
      <c r="N60" s="4979"/>
      <c r="O60" s="14"/>
      <c r="P60" s="19"/>
      <c r="Q60" s="14"/>
      <c r="R60" s="4979"/>
      <c r="S60" s="14"/>
      <c r="T60" s="19"/>
      <c r="U60" s="14"/>
      <c r="V60" s="4979"/>
      <c r="W60" s="14"/>
      <c r="X60" s="19"/>
      <c r="Y60" s="14"/>
      <c r="Z60" s="4979"/>
      <c r="AA60" s="14"/>
      <c r="AB60" s="19"/>
      <c r="AC60" s="14"/>
      <c r="AD60" s="4979"/>
      <c r="AE60" s="14"/>
      <c r="AF60" s="19"/>
      <c r="AG60" s="14"/>
      <c r="AH60" s="4979"/>
      <c r="AI60" s="14"/>
      <c r="AJ60" s="19"/>
      <c r="AK60" s="14"/>
      <c r="AL60" s="4979"/>
      <c r="AM60" s="14"/>
      <c r="AN60" s="19"/>
      <c r="AO60" s="14"/>
      <c r="AP60" s="4979"/>
      <c r="AQ60" s="14"/>
      <c r="AR60" s="19"/>
      <c r="AS60" s="14"/>
      <c r="AT60" s="4979"/>
      <c r="AU60" s="14"/>
      <c r="AV60" s="19"/>
      <c r="AW60" s="14"/>
      <c r="AX60" s="4979"/>
      <c r="AY60" s="14"/>
      <c r="AZ60" s="19"/>
      <c r="BA60" s="14"/>
      <c r="BB60" s="4979"/>
      <c r="BC60" s="14"/>
      <c r="BD60" s="19"/>
      <c r="BE60" s="14"/>
      <c r="BF60" s="4979"/>
      <c r="BG60" s="20"/>
      <c r="BI60" s="2006">
        <v>0</v>
      </c>
      <c r="BJ60" s="2006">
        <v>0</v>
      </c>
      <c r="BK60" s="2006">
        <v>0</v>
      </c>
      <c r="BL60" s="2006">
        <v>0</v>
      </c>
      <c r="BM60" s="2006">
        <v>0</v>
      </c>
      <c r="BN60" s="2006">
        <v>0</v>
      </c>
      <c r="BO60" s="2006">
        <v>0</v>
      </c>
      <c r="BP60" s="2006">
        <v>0</v>
      </c>
      <c r="BQ60" s="2006">
        <v>0</v>
      </c>
      <c r="BR60" s="2006">
        <v>0</v>
      </c>
      <c r="BS60" s="2006">
        <v>0</v>
      </c>
      <c r="BT60" s="2417"/>
    </row>
    <row r="61" spans="2:72" ht="9.9499999999999993" customHeight="1">
      <c r="B61" s="4983"/>
      <c r="C61" s="208"/>
      <c r="D61" s="208"/>
      <c r="E61" s="208"/>
      <c r="F61" s="4980"/>
      <c r="G61" s="14"/>
      <c r="H61" s="14"/>
      <c r="I61" s="14"/>
      <c r="J61" s="4980"/>
      <c r="K61" s="14"/>
      <c r="L61" s="14"/>
      <c r="M61" s="14"/>
      <c r="N61" s="4980"/>
      <c r="O61" s="14"/>
      <c r="P61" s="14"/>
      <c r="Q61" s="14"/>
      <c r="R61" s="4980"/>
      <c r="S61" s="14"/>
      <c r="T61" s="14"/>
      <c r="U61" s="14"/>
      <c r="V61" s="4980"/>
      <c r="W61" s="14"/>
      <c r="X61" s="14"/>
      <c r="Y61" s="14"/>
      <c r="Z61" s="4980"/>
      <c r="AA61" s="14"/>
      <c r="AB61" s="14"/>
      <c r="AC61" s="14"/>
      <c r="AD61" s="4980"/>
      <c r="AE61" s="14"/>
      <c r="AF61" s="14"/>
      <c r="AG61" s="14"/>
      <c r="AH61" s="4980"/>
      <c r="AI61" s="14"/>
      <c r="AJ61" s="14"/>
      <c r="AK61" s="14"/>
      <c r="AL61" s="4980"/>
      <c r="AM61" s="14"/>
      <c r="AN61" s="14"/>
      <c r="AO61" s="14"/>
      <c r="AP61" s="4980"/>
      <c r="AQ61" s="14"/>
      <c r="AR61" s="14"/>
      <c r="AS61" s="14"/>
      <c r="AT61" s="4980"/>
      <c r="AU61" s="14"/>
      <c r="AV61" s="14"/>
      <c r="AW61" s="14"/>
      <c r="AX61" s="4980"/>
      <c r="AY61" s="14"/>
      <c r="AZ61" s="14"/>
      <c r="BA61" s="14"/>
      <c r="BB61" s="4980"/>
      <c r="BC61" s="14"/>
      <c r="BD61" s="14"/>
      <c r="BE61" s="14"/>
      <c r="BF61" s="4980"/>
      <c r="BI61" s="2006">
        <v>0</v>
      </c>
      <c r="BJ61" s="2006">
        <v>0</v>
      </c>
      <c r="BK61" s="2006">
        <v>0</v>
      </c>
      <c r="BL61" s="2006">
        <v>0</v>
      </c>
      <c r="BM61" s="2006">
        <v>0</v>
      </c>
      <c r="BN61" s="2006">
        <v>0</v>
      </c>
      <c r="BO61" s="2006">
        <v>0</v>
      </c>
      <c r="BP61" s="2006">
        <v>0</v>
      </c>
      <c r="BQ61" s="2006">
        <v>0</v>
      </c>
      <c r="BR61" s="2006">
        <v>0</v>
      </c>
      <c r="BS61" s="2006">
        <v>0</v>
      </c>
      <c r="BT61" s="2417"/>
    </row>
    <row r="62" spans="2:72" ht="5.0999999999999996" customHeight="1">
      <c r="B62" s="212"/>
      <c r="C62" s="208"/>
      <c r="D62" s="208"/>
      <c r="E62" s="208"/>
      <c r="F62" s="21"/>
      <c r="G62" s="14"/>
      <c r="H62" s="14"/>
      <c r="I62" s="14"/>
      <c r="J62" s="21"/>
      <c r="K62" s="14"/>
      <c r="L62" s="14"/>
      <c r="M62" s="14"/>
      <c r="N62" s="21"/>
      <c r="O62" s="14"/>
      <c r="P62" s="14"/>
      <c r="Q62" s="14"/>
      <c r="R62" s="21"/>
      <c r="S62" s="14"/>
      <c r="T62" s="14"/>
      <c r="U62" s="14"/>
      <c r="V62" s="21"/>
      <c r="W62" s="14"/>
      <c r="X62" s="14"/>
      <c r="Y62" s="14"/>
      <c r="Z62" s="21"/>
      <c r="AA62" s="14"/>
      <c r="AB62" s="14"/>
      <c r="AC62" s="14"/>
      <c r="AD62" s="21"/>
      <c r="AE62" s="14"/>
      <c r="AF62" s="14"/>
      <c r="AG62" s="14"/>
      <c r="AH62" s="21"/>
      <c r="AI62" s="14"/>
      <c r="AJ62" s="14"/>
      <c r="AK62" s="14"/>
      <c r="AL62" s="21"/>
      <c r="AM62" s="14"/>
      <c r="AN62" s="14"/>
      <c r="AO62" s="14"/>
      <c r="AP62" s="21"/>
      <c r="AQ62" s="14"/>
      <c r="AR62" s="14"/>
      <c r="AS62" s="14"/>
      <c r="AT62" s="21"/>
      <c r="AU62" s="14"/>
      <c r="AV62" s="14"/>
      <c r="AW62" s="14"/>
      <c r="AX62" s="21"/>
      <c r="AY62" s="14"/>
      <c r="AZ62" s="14"/>
      <c r="BA62" s="14"/>
      <c r="BB62" s="21"/>
      <c r="BC62" s="14"/>
      <c r="BD62" s="14"/>
      <c r="BE62" s="14"/>
      <c r="BF62" s="21"/>
      <c r="BI62" s="2006">
        <v>0</v>
      </c>
      <c r="BJ62" s="2006">
        <v>0</v>
      </c>
      <c r="BK62" s="2006">
        <v>0</v>
      </c>
      <c r="BL62" s="2006">
        <v>0</v>
      </c>
      <c r="BM62" s="2006">
        <v>0</v>
      </c>
      <c r="BN62" s="2006">
        <v>0</v>
      </c>
      <c r="BO62" s="2006">
        <v>0</v>
      </c>
      <c r="BP62" s="2006">
        <v>0</v>
      </c>
      <c r="BQ62" s="2006">
        <v>0</v>
      </c>
      <c r="BR62" s="2006">
        <v>0</v>
      </c>
      <c r="BS62" s="2006">
        <v>0</v>
      </c>
      <c r="BT62" s="2417"/>
    </row>
    <row r="63" spans="2:72" ht="9.9499999999999993" customHeight="1">
      <c r="B63" s="4981">
        <v>12</v>
      </c>
      <c r="C63" s="208"/>
      <c r="D63" s="208"/>
      <c r="E63" s="208"/>
      <c r="F63" s="4978"/>
      <c r="G63" s="14"/>
      <c r="H63" s="14"/>
      <c r="I63" s="14"/>
      <c r="J63" s="4978"/>
      <c r="K63" s="14"/>
      <c r="L63" s="14"/>
      <c r="M63" s="14"/>
      <c r="N63" s="4978"/>
      <c r="O63" s="14"/>
      <c r="P63" s="14"/>
      <c r="Q63" s="14"/>
      <c r="R63" s="4978"/>
      <c r="S63" s="14"/>
      <c r="T63" s="14"/>
      <c r="U63" s="14"/>
      <c r="V63" s="4978"/>
      <c r="W63" s="14"/>
      <c r="X63" s="14"/>
      <c r="Y63" s="14"/>
      <c r="Z63" s="4978"/>
      <c r="AA63" s="14"/>
      <c r="AB63" s="14"/>
      <c r="AC63" s="14"/>
      <c r="AD63" s="4978"/>
      <c r="AE63" s="14"/>
      <c r="AF63" s="14"/>
      <c r="AG63" s="14"/>
      <c r="AH63" s="4978"/>
      <c r="AI63" s="14"/>
      <c r="AJ63" s="14"/>
      <c r="AK63" s="14"/>
      <c r="AL63" s="4978"/>
      <c r="AM63" s="14"/>
      <c r="AN63" s="14"/>
      <c r="AO63" s="14"/>
      <c r="AP63" s="4978"/>
      <c r="AQ63" s="14"/>
      <c r="AR63" s="14"/>
      <c r="AS63" s="14"/>
      <c r="AT63" s="4978"/>
      <c r="AU63" s="14"/>
      <c r="AV63" s="14"/>
      <c r="AW63" s="14"/>
      <c r="AX63" s="4978"/>
      <c r="AY63" s="14"/>
      <c r="AZ63" s="14"/>
      <c r="BA63" s="14"/>
      <c r="BB63" s="4978"/>
      <c r="BC63" s="14"/>
      <c r="BD63" s="14"/>
      <c r="BE63" s="14"/>
      <c r="BF63" s="4978"/>
      <c r="BI63" s="2006">
        <v>0</v>
      </c>
      <c r="BJ63" s="2006">
        <v>0</v>
      </c>
      <c r="BK63" s="2006">
        <v>0</v>
      </c>
      <c r="BL63" s="2006">
        <v>0</v>
      </c>
      <c r="BM63" s="2006">
        <v>0</v>
      </c>
      <c r="BN63" s="2006">
        <v>0</v>
      </c>
      <c r="BO63" s="2006">
        <v>0</v>
      </c>
      <c r="BP63" s="2006">
        <v>0</v>
      </c>
      <c r="BQ63" s="2006">
        <v>0</v>
      </c>
      <c r="BR63" s="2006">
        <v>0</v>
      </c>
      <c r="BS63" s="2006">
        <v>0</v>
      </c>
      <c r="BT63" s="2417"/>
    </row>
    <row r="64" spans="2:72" ht="5.0999999999999996" customHeight="1">
      <c r="B64" s="4982"/>
      <c r="C64" s="209"/>
      <c r="D64" s="209"/>
      <c r="E64" s="209"/>
      <c r="F64" s="4979"/>
      <c r="G64" s="14"/>
      <c r="H64" s="19"/>
      <c r="I64" s="14"/>
      <c r="J64" s="4979"/>
      <c r="K64" s="14"/>
      <c r="L64" s="19"/>
      <c r="M64" s="14"/>
      <c r="N64" s="4979"/>
      <c r="O64" s="14"/>
      <c r="P64" s="19"/>
      <c r="Q64" s="14"/>
      <c r="R64" s="4979"/>
      <c r="S64" s="14"/>
      <c r="T64" s="19"/>
      <c r="U64" s="14"/>
      <c r="V64" s="4979"/>
      <c r="W64" s="14"/>
      <c r="X64" s="19"/>
      <c r="Y64" s="14"/>
      <c r="Z64" s="4979"/>
      <c r="AA64" s="14"/>
      <c r="AB64" s="19"/>
      <c r="AC64" s="14"/>
      <c r="AD64" s="4979"/>
      <c r="AE64" s="14"/>
      <c r="AF64" s="19"/>
      <c r="AG64" s="14"/>
      <c r="AH64" s="4979"/>
      <c r="AI64" s="14"/>
      <c r="AJ64" s="19"/>
      <c r="AK64" s="14"/>
      <c r="AL64" s="4979"/>
      <c r="AM64" s="14"/>
      <c r="AN64" s="19"/>
      <c r="AO64" s="14"/>
      <c r="AP64" s="4979"/>
      <c r="AQ64" s="14"/>
      <c r="AR64" s="19"/>
      <c r="AS64" s="14"/>
      <c r="AT64" s="4979"/>
      <c r="AU64" s="14"/>
      <c r="AV64" s="19"/>
      <c r="AW64" s="14"/>
      <c r="AX64" s="4979"/>
      <c r="AY64" s="14"/>
      <c r="AZ64" s="19"/>
      <c r="BA64" s="14"/>
      <c r="BB64" s="4979"/>
      <c r="BC64" s="14"/>
      <c r="BD64" s="19"/>
      <c r="BE64" s="14"/>
      <c r="BF64" s="4979"/>
      <c r="BG64" s="20"/>
      <c r="BI64" s="2006">
        <v>0</v>
      </c>
      <c r="BJ64" s="2006">
        <v>0</v>
      </c>
      <c r="BK64" s="2006">
        <v>0</v>
      </c>
      <c r="BL64" s="2006">
        <v>0</v>
      </c>
      <c r="BM64" s="2006">
        <v>0</v>
      </c>
      <c r="BN64" s="2006">
        <v>0</v>
      </c>
      <c r="BO64" s="2006">
        <v>0</v>
      </c>
      <c r="BP64" s="2006">
        <v>0</v>
      </c>
      <c r="BQ64" s="2006">
        <v>0</v>
      </c>
      <c r="BR64" s="2006">
        <v>0</v>
      </c>
      <c r="BS64" s="2006">
        <v>0</v>
      </c>
      <c r="BT64" s="2417"/>
    </row>
    <row r="65" spans="2:72" ht="9.9499999999999993" customHeight="1">
      <c r="B65" s="4983"/>
      <c r="C65" s="208"/>
      <c r="D65" s="208"/>
      <c r="E65" s="208"/>
      <c r="F65" s="4980"/>
      <c r="G65" s="14"/>
      <c r="H65" s="14"/>
      <c r="I65" s="14"/>
      <c r="J65" s="4980"/>
      <c r="K65" s="14"/>
      <c r="L65" s="14"/>
      <c r="M65" s="14"/>
      <c r="N65" s="4980"/>
      <c r="O65" s="14"/>
      <c r="P65" s="14"/>
      <c r="Q65" s="14"/>
      <c r="R65" s="4980"/>
      <c r="S65" s="14"/>
      <c r="T65" s="14"/>
      <c r="U65" s="14"/>
      <c r="V65" s="4980"/>
      <c r="W65" s="14"/>
      <c r="X65" s="14"/>
      <c r="Y65" s="14"/>
      <c r="Z65" s="4980"/>
      <c r="AA65" s="14"/>
      <c r="AB65" s="14"/>
      <c r="AC65" s="14"/>
      <c r="AD65" s="4980"/>
      <c r="AE65" s="14"/>
      <c r="AF65" s="14"/>
      <c r="AG65" s="14"/>
      <c r="AH65" s="4980"/>
      <c r="AI65" s="14"/>
      <c r="AJ65" s="14"/>
      <c r="AK65" s="14"/>
      <c r="AL65" s="4980"/>
      <c r="AM65" s="14"/>
      <c r="AN65" s="14"/>
      <c r="AO65" s="14"/>
      <c r="AP65" s="4980"/>
      <c r="AQ65" s="14"/>
      <c r="AR65" s="14"/>
      <c r="AS65" s="14"/>
      <c r="AT65" s="4980"/>
      <c r="AU65" s="14"/>
      <c r="AV65" s="14"/>
      <c r="AW65" s="14"/>
      <c r="AX65" s="4980"/>
      <c r="AY65" s="14"/>
      <c r="AZ65" s="14"/>
      <c r="BA65" s="14"/>
      <c r="BB65" s="4980"/>
      <c r="BC65" s="14"/>
      <c r="BD65" s="14"/>
      <c r="BE65" s="14"/>
      <c r="BF65" s="4980"/>
      <c r="BI65" s="2006">
        <v>0</v>
      </c>
      <c r="BJ65" s="2006">
        <v>0</v>
      </c>
      <c r="BK65" s="2006">
        <v>0</v>
      </c>
      <c r="BL65" s="2006">
        <v>0</v>
      </c>
      <c r="BM65" s="2006">
        <v>0</v>
      </c>
      <c r="BN65" s="2006">
        <v>0</v>
      </c>
      <c r="BO65" s="2006">
        <v>0</v>
      </c>
      <c r="BP65" s="2006">
        <v>0</v>
      </c>
      <c r="BQ65" s="2006">
        <v>0</v>
      </c>
      <c r="BR65" s="2006">
        <v>0</v>
      </c>
      <c r="BS65" s="2006">
        <v>0</v>
      </c>
      <c r="BT65" s="2417"/>
    </row>
    <row r="66" spans="2:72" ht="5.0999999999999996" customHeight="1">
      <c r="B66" s="212"/>
      <c r="C66" s="208"/>
      <c r="D66" s="208"/>
      <c r="E66" s="208"/>
      <c r="F66" s="21"/>
      <c r="G66" s="14"/>
      <c r="H66" s="14"/>
      <c r="I66" s="14"/>
      <c r="J66" s="21"/>
      <c r="K66" s="14"/>
      <c r="L66" s="14"/>
      <c r="M66" s="14"/>
      <c r="N66" s="21"/>
      <c r="O66" s="14"/>
      <c r="P66" s="14"/>
      <c r="Q66" s="14"/>
      <c r="R66" s="21"/>
      <c r="S66" s="14"/>
      <c r="T66" s="14"/>
      <c r="U66" s="14"/>
      <c r="V66" s="21"/>
      <c r="W66" s="14"/>
      <c r="X66" s="14"/>
      <c r="Y66" s="14"/>
      <c r="Z66" s="21"/>
      <c r="AA66" s="14"/>
      <c r="AB66" s="14"/>
      <c r="AC66" s="14"/>
      <c r="AD66" s="21"/>
      <c r="AE66" s="14"/>
      <c r="AF66" s="14"/>
      <c r="AG66" s="14"/>
      <c r="AH66" s="21"/>
      <c r="AI66" s="14"/>
      <c r="AJ66" s="14"/>
      <c r="AK66" s="14"/>
      <c r="AL66" s="21"/>
      <c r="AM66" s="14"/>
      <c r="AN66" s="14"/>
      <c r="AO66" s="14"/>
      <c r="AP66" s="21"/>
      <c r="AQ66" s="14"/>
      <c r="AR66" s="14"/>
      <c r="AS66" s="14"/>
      <c r="AT66" s="21"/>
      <c r="AU66" s="14"/>
      <c r="AV66" s="14"/>
      <c r="AW66" s="14"/>
      <c r="AX66" s="21"/>
      <c r="AY66" s="14"/>
      <c r="AZ66" s="14"/>
      <c r="BA66" s="14"/>
      <c r="BB66" s="21"/>
      <c r="BC66" s="14"/>
      <c r="BD66" s="14"/>
      <c r="BE66" s="14"/>
      <c r="BF66" s="21"/>
      <c r="BI66" s="2006">
        <v>0</v>
      </c>
      <c r="BJ66" s="2006">
        <v>0</v>
      </c>
      <c r="BK66" s="2006">
        <v>0</v>
      </c>
      <c r="BL66" s="2006">
        <v>0</v>
      </c>
      <c r="BM66" s="2006">
        <v>0</v>
      </c>
      <c r="BN66" s="2006">
        <v>0</v>
      </c>
      <c r="BO66" s="2006">
        <v>0</v>
      </c>
      <c r="BP66" s="2006">
        <v>0</v>
      </c>
      <c r="BQ66" s="2006">
        <v>0</v>
      </c>
      <c r="BR66" s="2006">
        <v>0</v>
      </c>
      <c r="BS66" s="2006">
        <v>0</v>
      </c>
      <c r="BT66" s="2417"/>
    </row>
    <row r="67" spans="2:72" ht="9.9499999999999993" customHeight="1">
      <c r="B67" s="4981">
        <v>13</v>
      </c>
      <c r="C67" s="208"/>
      <c r="D67" s="208"/>
      <c r="E67" s="208"/>
      <c r="F67" s="4978"/>
      <c r="G67" s="14"/>
      <c r="H67" s="14"/>
      <c r="I67" s="14"/>
      <c r="J67" s="4978"/>
      <c r="K67" s="14"/>
      <c r="L67" s="14"/>
      <c r="M67" s="14"/>
      <c r="N67" s="4978"/>
      <c r="O67" s="14"/>
      <c r="P67" s="14"/>
      <c r="Q67" s="14"/>
      <c r="R67" s="4978"/>
      <c r="S67" s="14"/>
      <c r="T67" s="14"/>
      <c r="U67" s="14"/>
      <c r="V67" s="4978"/>
      <c r="W67" s="14"/>
      <c r="X67" s="14"/>
      <c r="Y67" s="14"/>
      <c r="Z67" s="4978"/>
      <c r="AA67" s="14"/>
      <c r="AB67" s="14"/>
      <c r="AC67" s="14"/>
      <c r="AD67" s="4978"/>
      <c r="AE67" s="14"/>
      <c r="AF67" s="14"/>
      <c r="AG67" s="14"/>
      <c r="AH67" s="4978"/>
      <c r="AI67" s="14"/>
      <c r="AJ67" s="14"/>
      <c r="AK67" s="14"/>
      <c r="AL67" s="4978"/>
      <c r="AM67" s="14"/>
      <c r="AN67" s="14"/>
      <c r="AO67" s="14"/>
      <c r="AP67" s="4978"/>
      <c r="AQ67" s="14"/>
      <c r="AR67" s="14"/>
      <c r="AS67" s="14"/>
      <c r="AT67" s="4978"/>
      <c r="AU67" s="14"/>
      <c r="AV67" s="14"/>
      <c r="AW67" s="14"/>
      <c r="AX67" s="4978"/>
      <c r="AY67" s="14"/>
      <c r="AZ67" s="14"/>
      <c r="BA67" s="14"/>
      <c r="BB67" s="4978"/>
      <c r="BC67" s="14"/>
      <c r="BD67" s="14"/>
      <c r="BE67" s="14"/>
      <c r="BF67" s="4978"/>
      <c r="BI67" s="2006">
        <v>0</v>
      </c>
      <c r="BJ67" s="2006">
        <v>0</v>
      </c>
      <c r="BK67" s="2006">
        <v>0</v>
      </c>
      <c r="BL67" s="2006">
        <v>0</v>
      </c>
      <c r="BM67" s="2006">
        <v>0</v>
      </c>
      <c r="BN67" s="2006">
        <v>0</v>
      </c>
      <c r="BO67" s="2006">
        <v>0</v>
      </c>
      <c r="BP67" s="2006">
        <v>0</v>
      </c>
      <c r="BQ67" s="2006">
        <v>0</v>
      </c>
      <c r="BR67" s="2006">
        <v>0</v>
      </c>
      <c r="BS67" s="2006">
        <v>0</v>
      </c>
      <c r="BT67" s="2417"/>
    </row>
    <row r="68" spans="2:72" ht="5.0999999999999996" customHeight="1">
      <c r="B68" s="4982"/>
      <c r="C68" s="209"/>
      <c r="D68" s="209"/>
      <c r="E68" s="209"/>
      <c r="F68" s="4979"/>
      <c r="G68" s="14"/>
      <c r="H68" s="19"/>
      <c r="I68" s="14"/>
      <c r="J68" s="4979"/>
      <c r="K68" s="14"/>
      <c r="L68" s="19"/>
      <c r="M68" s="14"/>
      <c r="N68" s="4979"/>
      <c r="O68" s="14"/>
      <c r="P68" s="19"/>
      <c r="Q68" s="14"/>
      <c r="R68" s="4979"/>
      <c r="S68" s="14"/>
      <c r="T68" s="19"/>
      <c r="U68" s="14"/>
      <c r="V68" s="4979"/>
      <c r="W68" s="14"/>
      <c r="X68" s="19"/>
      <c r="Y68" s="14"/>
      <c r="Z68" s="4979"/>
      <c r="AA68" s="14"/>
      <c r="AB68" s="19"/>
      <c r="AC68" s="14"/>
      <c r="AD68" s="4979"/>
      <c r="AE68" s="14"/>
      <c r="AF68" s="19"/>
      <c r="AG68" s="14"/>
      <c r="AH68" s="4979"/>
      <c r="AI68" s="14"/>
      <c r="AJ68" s="19"/>
      <c r="AK68" s="14"/>
      <c r="AL68" s="4979"/>
      <c r="AM68" s="14"/>
      <c r="AN68" s="19"/>
      <c r="AO68" s="14"/>
      <c r="AP68" s="4979"/>
      <c r="AQ68" s="14"/>
      <c r="AR68" s="19"/>
      <c r="AS68" s="14"/>
      <c r="AT68" s="4979"/>
      <c r="AU68" s="14"/>
      <c r="AV68" s="19"/>
      <c r="AW68" s="14"/>
      <c r="AX68" s="4979"/>
      <c r="AY68" s="14"/>
      <c r="AZ68" s="19"/>
      <c r="BA68" s="14"/>
      <c r="BB68" s="4979"/>
      <c r="BC68" s="14"/>
      <c r="BD68" s="19"/>
      <c r="BE68" s="14"/>
      <c r="BF68" s="4979"/>
      <c r="BG68" s="20"/>
      <c r="BI68" s="2006">
        <v>0</v>
      </c>
      <c r="BJ68" s="2006">
        <v>0</v>
      </c>
      <c r="BK68" s="2006">
        <v>0</v>
      </c>
      <c r="BL68" s="2006">
        <v>0</v>
      </c>
      <c r="BM68" s="2006">
        <v>0</v>
      </c>
      <c r="BN68" s="2006">
        <v>0</v>
      </c>
      <c r="BO68" s="2006">
        <v>0</v>
      </c>
      <c r="BP68" s="2006">
        <v>0</v>
      </c>
      <c r="BQ68" s="2006">
        <v>0</v>
      </c>
      <c r="BR68" s="2006">
        <v>0</v>
      </c>
      <c r="BS68" s="2006">
        <v>0</v>
      </c>
      <c r="BT68" s="2417"/>
    </row>
    <row r="69" spans="2:72" ht="9.9499999999999993" customHeight="1">
      <c r="B69" s="4983"/>
      <c r="C69" s="208"/>
      <c r="D69" s="208"/>
      <c r="E69" s="208"/>
      <c r="F69" s="4980"/>
      <c r="G69" s="14"/>
      <c r="H69" s="14"/>
      <c r="I69" s="14"/>
      <c r="J69" s="4980"/>
      <c r="K69" s="14"/>
      <c r="L69" s="14"/>
      <c r="M69" s="14"/>
      <c r="N69" s="4980"/>
      <c r="O69" s="14"/>
      <c r="P69" s="14"/>
      <c r="Q69" s="14"/>
      <c r="R69" s="4980"/>
      <c r="S69" s="14"/>
      <c r="T69" s="14"/>
      <c r="U69" s="14"/>
      <c r="V69" s="4980"/>
      <c r="W69" s="14"/>
      <c r="X69" s="14"/>
      <c r="Y69" s="14"/>
      <c r="Z69" s="4980"/>
      <c r="AA69" s="14"/>
      <c r="AB69" s="14"/>
      <c r="AC69" s="14"/>
      <c r="AD69" s="4980"/>
      <c r="AE69" s="14"/>
      <c r="AF69" s="14"/>
      <c r="AG69" s="14"/>
      <c r="AH69" s="4980"/>
      <c r="AI69" s="14"/>
      <c r="AJ69" s="14"/>
      <c r="AK69" s="14"/>
      <c r="AL69" s="4980"/>
      <c r="AM69" s="14"/>
      <c r="AN69" s="14"/>
      <c r="AO69" s="14"/>
      <c r="AP69" s="4980"/>
      <c r="AQ69" s="14"/>
      <c r="AR69" s="14"/>
      <c r="AS69" s="14"/>
      <c r="AT69" s="4980"/>
      <c r="AU69" s="14"/>
      <c r="AV69" s="14"/>
      <c r="AW69" s="14"/>
      <c r="AX69" s="4980"/>
      <c r="AY69" s="14"/>
      <c r="AZ69" s="14"/>
      <c r="BA69" s="14"/>
      <c r="BB69" s="4980"/>
      <c r="BC69" s="14"/>
      <c r="BD69" s="14"/>
      <c r="BE69" s="14"/>
      <c r="BF69" s="4980"/>
      <c r="BI69" s="2006">
        <v>0</v>
      </c>
      <c r="BJ69" s="2006">
        <v>0</v>
      </c>
      <c r="BK69" s="2006">
        <v>0</v>
      </c>
      <c r="BL69" s="2006">
        <v>0</v>
      </c>
      <c r="BM69" s="2006">
        <v>0</v>
      </c>
      <c r="BN69" s="2006">
        <v>0</v>
      </c>
      <c r="BO69" s="2006">
        <v>0</v>
      </c>
      <c r="BP69" s="2006">
        <v>0</v>
      </c>
      <c r="BQ69" s="2006">
        <v>0</v>
      </c>
      <c r="BR69" s="2006">
        <v>0</v>
      </c>
      <c r="BS69" s="2006">
        <v>0</v>
      </c>
      <c r="BT69" s="2417"/>
    </row>
    <row r="70" spans="2:72" ht="5.0999999999999996" customHeight="1">
      <c r="B70" s="212"/>
      <c r="C70" s="208"/>
      <c r="D70" s="208"/>
      <c r="E70" s="208"/>
      <c r="F70" s="21"/>
      <c r="G70" s="14"/>
      <c r="H70" s="14"/>
      <c r="I70" s="14"/>
      <c r="J70" s="21"/>
      <c r="K70" s="14"/>
      <c r="L70" s="14"/>
      <c r="M70" s="14"/>
      <c r="N70" s="21"/>
      <c r="O70" s="14"/>
      <c r="P70" s="14"/>
      <c r="Q70" s="14"/>
      <c r="R70" s="21"/>
      <c r="S70" s="14"/>
      <c r="T70" s="14"/>
      <c r="U70" s="14"/>
      <c r="V70" s="21"/>
      <c r="W70" s="14"/>
      <c r="X70" s="14"/>
      <c r="Y70" s="14"/>
      <c r="Z70" s="21"/>
      <c r="AA70" s="14"/>
      <c r="AB70" s="14"/>
      <c r="AC70" s="14"/>
      <c r="AD70" s="21"/>
      <c r="AE70" s="14"/>
      <c r="AF70" s="14"/>
      <c r="AG70" s="14"/>
      <c r="AH70" s="21"/>
      <c r="AI70" s="14"/>
      <c r="AJ70" s="14"/>
      <c r="AK70" s="14"/>
      <c r="AL70" s="21"/>
      <c r="AM70" s="14"/>
      <c r="AN70" s="14"/>
      <c r="AO70" s="14"/>
      <c r="AP70" s="21"/>
      <c r="AQ70" s="14"/>
      <c r="AR70" s="14"/>
      <c r="AS70" s="14"/>
      <c r="AT70" s="21"/>
      <c r="AU70" s="14"/>
      <c r="AV70" s="14"/>
      <c r="AW70" s="14"/>
      <c r="AX70" s="21"/>
      <c r="AY70" s="14"/>
      <c r="AZ70" s="14"/>
      <c r="BA70" s="14"/>
      <c r="BB70" s="21"/>
      <c r="BC70" s="14"/>
      <c r="BD70" s="14"/>
      <c r="BE70" s="14"/>
      <c r="BF70" s="21"/>
      <c r="BI70" s="2006">
        <v>0</v>
      </c>
      <c r="BJ70" s="2006">
        <v>0</v>
      </c>
      <c r="BK70" s="2006">
        <v>0</v>
      </c>
      <c r="BL70" s="2006">
        <v>0</v>
      </c>
      <c r="BM70" s="2006">
        <v>0</v>
      </c>
      <c r="BN70" s="2006">
        <v>0</v>
      </c>
      <c r="BO70" s="2006">
        <v>0</v>
      </c>
      <c r="BP70" s="2006">
        <v>0</v>
      </c>
      <c r="BQ70" s="2006">
        <v>0</v>
      </c>
      <c r="BR70" s="2006">
        <v>0</v>
      </c>
      <c r="BS70" s="2006">
        <v>0</v>
      </c>
      <c r="BT70" s="2417"/>
    </row>
    <row r="71" spans="2:72" ht="9.9499999999999993" customHeight="1">
      <c r="B71" s="4981">
        <v>14</v>
      </c>
      <c r="C71" s="208"/>
      <c r="D71" s="208"/>
      <c r="E71" s="208"/>
      <c r="F71" s="4978"/>
      <c r="G71" s="14"/>
      <c r="H71" s="14"/>
      <c r="I71" s="14"/>
      <c r="J71" s="4978"/>
      <c r="K71" s="14"/>
      <c r="L71" s="14"/>
      <c r="M71" s="14"/>
      <c r="N71" s="4978"/>
      <c r="O71" s="14"/>
      <c r="P71" s="14"/>
      <c r="Q71" s="14"/>
      <c r="R71" s="4978"/>
      <c r="S71" s="14"/>
      <c r="T71" s="14"/>
      <c r="U71" s="14"/>
      <c r="V71" s="4978"/>
      <c r="W71" s="14"/>
      <c r="X71" s="14"/>
      <c r="Y71" s="14"/>
      <c r="Z71" s="4978"/>
      <c r="AA71" s="14"/>
      <c r="AB71" s="14"/>
      <c r="AC71" s="14"/>
      <c r="AD71" s="4978"/>
      <c r="AE71" s="14"/>
      <c r="AF71" s="14"/>
      <c r="AG71" s="14"/>
      <c r="AH71" s="4978"/>
      <c r="AI71" s="14"/>
      <c r="AJ71" s="14"/>
      <c r="AK71" s="14"/>
      <c r="AL71" s="4978"/>
      <c r="AM71" s="14"/>
      <c r="AN71" s="14"/>
      <c r="AO71" s="14"/>
      <c r="AP71" s="4978"/>
      <c r="AQ71" s="14"/>
      <c r="AR71" s="14"/>
      <c r="AS71" s="14"/>
      <c r="AT71" s="4978"/>
      <c r="AU71" s="14"/>
      <c r="AV71" s="14"/>
      <c r="AW71" s="14"/>
      <c r="AX71" s="4978"/>
      <c r="AY71" s="14"/>
      <c r="AZ71" s="14"/>
      <c r="BA71" s="14"/>
      <c r="BB71" s="4978"/>
      <c r="BC71" s="14"/>
      <c r="BD71" s="14"/>
      <c r="BE71" s="14"/>
      <c r="BF71" s="4978"/>
      <c r="BI71" s="2006">
        <v>0</v>
      </c>
      <c r="BJ71" s="2006">
        <v>0</v>
      </c>
      <c r="BK71" s="2006">
        <v>0</v>
      </c>
      <c r="BL71" s="2006">
        <v>0</v>
      </c>
      <c r="BM71" s="2006">
        <v>0</v>
      </c>
      <c r="BN71" s="2006">
        <v>0</v>
      </c>
      <c r="BO71" s="2006">
        <v>0</v>
      </c>
      <c r="BP71" s="2006">
        <v>0</v>
      </c>
      <c r="BQ71" s="2006">
        <v>0</v>
      </c>
      <c r="BR71" s="2006">
        <v>0</v>
      </c>
      <c r="BS71" s="2006">
        <v>0</v>
      </c>
      <c r="BT71" s="2417"/>
    </row>
    <row r="72" spans="2:72" ht="5.0999999999999996" customHeight="1">
      <c r="B72" s="4982"/>
      <c r="C72" s="209"/>
      <c r="D72" s="209"/>
      <c r="E72" s="209"/>
      <c r="F72" s="4979"/>
      <c r="G72" s="14"/>
      <c r="H72" s="19"/>
      <c r="I72" s="14"/>
      <c r="J72" s="4979"/>
      <c r="K72" s="14"/>
      <c r="L72" s="19"/>
      <c r="M72" s="14"/>
      <c r="N72" s="4979"/>
      <c r="O72" s="14"/>
      <c r="P72" s="19"/>
      <c r="Q72" s="14"/>
      <c r="R72" s="4979"/>
      <c r="S72" s="14"/>
      <c r="T72" s="19"/>
      <c r="U72" s="14"/>
      <c r="V72" s="4979"/>
      <c r="W72" s="14"/>
      <c r="X72" s="19"/>
      <c r="Y72" s="14"/>
      <c r="Z72" s="4979"/>
      <c r="AA72" s="14"/>
      <c r="AB72" s="19"/>
      <c r="AC72" s="14"/>
      <c r="AD72" s="4979"/>
      <c r="AE72" s="14"/>
      <c r="AF72" s="19"/>
      <c r="AG72" s="14"/>
      <c r="AH72" s="4979"/>
      <c r="AI72" s="14"/>
      <c r="AJ72" s="19"/>
      <c r="AK72" s="14"/>
      <c r="AL72" s="4979"/>
      <c r="AM72" s="14"/>
      <c r="AN72" s="19"/>
      <c r="AO72" s="14"/>
      <c r="AP72" s="4979"/>
      <c r="AQ72" s="14"/>
      <c r="AR72" s="19"/>
      <c r="AS72" s="14"/>
      <c r="AT72" s="4979"/>
      <c r="AU72" s="14"/>
      <c r="AV72" s="19"/>
      <c r="AW72" s="14"/>
      <c r="AX72" s="4979"/>
      <c r="AY72" s="14"/>
      <c r="AZ72" s="19"/>
      <c r="BA72" s="14"/>
      <c r="BB72" s="4979"/>
      <c r="BC72" s="14"/>
      <c r="BD72" s="19"/>
      <c r="BE72" s="14"/>
      <c r="BF72" s="4979"/>
      <c r="BG72" s="20"/>
      <c r="BI72" s="2006">
        <v>0</v>
      </c>
      <c r="BJ72" s="2006">
        <v>0</v>
      </c>
      <c r="BK72" s="2006">
        <v>0</v>
      </c>
      <c r="BL72" s="2006">
        <v>0</v>
      </c>
      <c r="BM72" s="2006">
        <v>0</v>
      </c>
      <c r="BN72" s="2006">
        <v>0</v>
      </c>
      <c r="BO72" s="2006">
        <v>0</v>
      </c>
      <c r="BP72" s="2006">
        <v>0</v>
      </c>
      <c r="BQ72" s="2006">
        <v>0</v>
      </c>
      <c r="BR72" s="2006">
        <v>0</v>
      </c>
      <c r="BS72" s="2006">
        <v>0</v>
      </c>
      <c r="BT72" s="2417"/>
    </row>
    <row r="73" spans="2:72" ht="9.9499999999999993" customHeight="1">
      <c r="B73" s="4983"/>
      <c r="C73" s="208"/>
      <c r="D73" s="208"/>
      <c r="E73" s="208"/>
      <c r="F73" s="4980"/>
      <c r="G73" s="14"/>
      <c r="H73" s="14"/>
      <c r="I73" s="14"/>
      <c r="J73" s="4980"/>
      <c r="K73" s="14"/>
      <c r="L73" s="14"/>
      <c r="M73" s="14"/>
      <c r="N73" s="4980"/>
      <c r="O73" s="14"/>
      <c r="P73" s="14"/>
      <c r="Q73" s="14"/>
      <c r="R73" s="4980"/>
      <c r="S73" s="14"/>
      <c r="T73" s="14"/>
      <c r="U73" s="14"/>
      <c r="V73" s="4980"/>
      <c r="W73" s="14"/>
      <c r="X73" s="14"/>
      <c r="Y73" s="14"/>
      <c r="Z73" s="4980"/>
      <c r="AA73" s="14"/>
      <c r="AB73" s="14"/>
      <c r="AC73" s="14"/>
      <c r="AD73" s="4980"/>
      <c r="AE73" s="14"/>
      <c r="AF73" s="14"/>
      <c r="AG73" s="14"/>
      <c r="AH73" s="4980"/>
      <c r="AI73" s="14"/>
      <c r="AJ73" s="14"/>
      <c r="AK73" s="14"/>
      <c r="AL73" s="4980"/>
      <c r="AM73" s="14"/>
      <c r="AN73" s="14"/>
      <c r="AO73" s="14"/>
      <c r="AP73" s="4980"/>
      <c r="AQ73" s="14"/>
      <c r="AR73" s="14"/>
      <c r="AS73" s="14"/>
      <c r="AT73" s="4980"/>
      <c r="AU73" s="14"/>
      <c r="AV73" s="14"/>
      <c r="AW73" s="14"/>
      <c r="AX73" s="4980"/>
      <c r="AY73" s="14"/>
      <c r="AZ73" s="14"/>
      <c r="BA73" s="14"/>
      <c r="BB73" s="4980"/>
      <c r="BC73" s="14"/>
      <c r="BD73" s="14"/>
      <c r="BE73" s="14"/>
      <c r="BF73" s="4980"/>
      <c r="BI73" s="2006">
        <v>0</v>
      </c>
      <c r="BJ73" s="2006">
        <v>0</v>
      </c>
      <c r="BK73" s="2006">
        <v>0</v>
      </c>
      <c r="BL73" s="2006">
        <v>0</v>
      </c>
      <c r="BM73" s="2006">
        <v>0</v>
      </c>
      <c r="BN73" s="2006">
        <v>0</v>
      </c>
      <c r="BO73" s="2006">
        <v>0</v>
      </c>
      <c r="BP73" s="2006">
        <v>0</v>
      </c>
      <c r="BQ73" s="2006">
        <v>0</v>
      </c>
      <c r="BR73" s="2006">
        <v>0</v>
      </c>
      <c r="BS73" s="2006">
        <v>0</v>
      </c>
      <c r="BT73" s="2417"/>
    </row>
    <row r="74" spans="2:72" ht="5.0999999999999996" customHeight="1">
      <c r="B74" s="212"/>
      <c r="C74" s="208"/>
      <c r="D74" s="208"/>
      <c r="E74" s="208"/>
      <c r="F74" s="21"/>
      <c r="G74" s="14"/>
      <c r="H74" s="14"/>
      <c r="I74" s="14"/>
      <c r="J74" s="21"/>
      <c r="K74" s="14"/>
      <c r="L74" s="14"/>
      <c r="M74" s="14"/>
      <c r="N74" s="21"/>
      <c r="O74" s="14"/>
      <c r="P74" s="14"/>
      <c r="Q74" s="14"/>
      <c r="R74" s="21"/>
      <c r="S74" s="14"/>
      <c r="T74" s="14"/>
      <c r="U74" s="14"/>
      <c r="V74" s="21"/>
      <c r="W74" s="14"/>
      <c r="X74" s="14"/>
      <c r="Y74" s="14"/>
      <c r="Z74" s="21"/>
      <c r="AA74" s="14"/>
      <c r="AB74" s="14"/>
      <c r="AC74" s="14"/>
      <c r="AD74" s="21"/>
      <c r="AE74" s="14"/>
      <c r="AF74" s="14"/>
      <c r="AG74" s="14"/>
      <c r="AH74" s="21"/>
      <c r="AI74" s="14"/>
      <c r="AJ74" s="14"/>
      <c r="AK74" s="14"/>
      <c r="AL74" s="21"/>
      <c r="AM74" s="14"/>
      <c r="AN74" s="14"/>
      <c r="AO74" s="14"/>
      <c r="AP74" s="21"/>
      <c r="AQ74" s="14"/>
      <c r="AR74" s="14"/>
      <c r="AS74" s="14"/>
      <c r="AT74" s="21"/>
      <c r="AU74" s="14"/>
      <c r="AV74" s="14"/>
      <c r="AW74" s="14"/>
      <c r="AX74" s="21"/>
      <c r="AY74" s="14"/>
      <c r="AZ74" s="14"/>
      <c r="BA74" s="14"/>
      <c r="BB74" s="21"/>
      <c r="BC74" s="14"/>
      <c r="BD74" s="14"/>
      <c r="BE74" s="14"/>
      <c r="BF74" s="21"/>
      <c r="BI74" s="2006">
        <v>0</v>
      </c>
      <c r="BJ74" s="2006">
        <v>0</v>
      </c>
      <c r="BK74" s="2006">
        <v>0</v>
      </c>
      <c r="BL74" s="2006">
        <v>0</v>
      </c>
      <c r="BM74" s="2006">
        <v>0</v>
      </c>
      <c r="BN74" s="2006">
        <v>0</v>
      </c>
      <c r="BO74" s="2006">
        <v>0</v>
      </c>
      <c r="BP74" s="2006">
        <v>0</v>
      </c>
      <c r="BQ74" s="2006">
        <v>0</v>
      </c>
      <c r="BR74" s="2006">
        <v>0</v>
      </c>
      <c r="BS74" s="2006">
        <v>0</v>
      </c>
      <c r="BT74" s="2417"/>
    </row>
    <row r="75" spans="2:72" ht="9.9499999999999993" customHeight="1">
      <c r="B75" s="4981">
        <v>15</v>
      </c>
      <c r="C75" s="208"/>
      <c r="D75" s="208"/>
      <c r="E75" s="208"/>
      <c r="F75" s="4978"/>
      <c r="G75" s="14"/>
      <c r="H75" s="14"/>
      <c r="I75" s="14"/>
      <c r="J75" s="4978"/>
      <c r="K75" s="14"/>
      <c r="L75" s="14"/>
      <c r="M75" s="14"/>
      <c r="N75" s="4978"/>
      <c r="O75" s="14"/>
      <c r="P75" s="14"/>
      <c r="Q75" s="14"/>
      <c r="R75" s="4978"/>
      <c r="S75" s="14"/>
      <c r="T75" s="14"/>
      <c r="U75" s="14"/>
      <c r="V75" s="4978"/>
      <c r="W75" s="14"/>
      <c r="X75" s="14"/>
      <c r="Y75" s="14"/>
      <c r="Z75" s="4978"/>
      <c r="AA75" s="14"/>
      <c r="AB75" s="14"/>
      <c r="AC75" s="14"/>
      <c r="AD75" s="4978"/>
      <c r="AE75" s="14"/>
      <c r="AF75" s="14"/>
      <c r="AG75" s="14"/>
      <c r="AH75" s="4978"/>
      <c r="AI75" s="14"/>
      <c r="AJ75" s="14"/>
      <c r="AK75" s="14"/>
      <c r="AL75" s="4978"/>
      <c r="AM75" s="14"/>
      <c r="AN75" s="14"/>
      <c r="AO75" s="14"/>
      <c r="AP75" s="4978"/>
      <c r="AQ75" s="14"/>
      <c r="AR75" s="14"/>
      <c r="AS75" s="14"/>
      <c r="AT75" s="4978"/>
      <c r="AU75" s="14"/>
      <c r="AV75" s="14"/>
      <c r="AW75" s="14"/>
      <c r="AX75" s="4978"/>
      <c r="AY75" s="14"/>
      <c r="AZ75" s="14"/>
      <c r="BA75" s="14"/>
      <c r="BB75" s="4978"/>
      <c r="BC75" s="14"/>
      <c r="BD75" s="14"/>
      <c r="BE75" s="14"/>
      <c r="BF75" s="4978"/>
      <c r="BI75" s="2006">
        <v>0</v>
      </c>
      <c r="BJ75" s="2006">
        <v>0</v>
      </c>
      <c r="BK75" s="2006">
        <v>0</v>
      </c>
      <c r="BL75" s="2006">
        <v>0</v>
      </c>
      <c r="BM75" s="2006">
        <v>0</v>
      </c>
      <c r="BN75" s="2006">
        <v>0</v>
      </c>
      <c r="BO75" s="2006">
        <v>0</v>
      </c>
      <c r="BP75" s="2006">
        <v>0</v>
      </c>
      <c r="BQ75" s="2006">
        <v>0</v>
      </c>
      <c r="BR75" s="2006">
        <v>0</v>
      </c>
      <c r="BS75" s="2006">
        <v>0</v>
      </c>
      <c r="BT75" s="2417"/>
    </row>
    <row r="76" spans="2:72" ht="5.0999999999999996" customHeight="1">
      <c r="B76" s="4982"/>
      <c r="C76" s="209"/>
      <c r="D76" s="209"/>
      <c r="E76" s="209"/>
      <c r="F76" s="4979"/>
      <c r="G76" s="14"/>
      <c r="H76" s="19"/>
      <c r="I76" s="14"/>
      <c r="J76" s="4979"/>
      <c r="K76" s="14"/>
      <c r="L76" s="19"/>
      <c r="M76" s="14"/>
      <c r="N76" s="4979"/>
      <c r="O76" s="14"/>
      <c r="P76" s="19"/>
      <c r="Q76" s="14"/>
      <c r="R76" s="4979"/>
      <c r="S76" s="14"/>
      <c r="T76" s="19"/>
      <c r="U76" s="14"/>
      <c r="V76" s="4979"/>
      <c r="W76" s="14"/>
      <c r="X76" s="19"/>
      <c r="Y76" s="14"/>
      <c r="Z76" s="4979"/>
      <c r="AA76" s="14"/>
      <c r="AB76" s="19"/>
      <c r="AC76" s="14"/>
      <c r="AD76" s="4979"/>
      <c r="AE76" s="14"/>
      <c r="AF76" s="19"/>
      <c r="AG76" s="14"/>
      <c r="AH76" s="4979"/>
      <c r="AI76" s="14"/>
      <c r="AJ76" s="19"/>
      <c r="AK76" s="14"/>
      <c r="AL76" s="4979"/>
      <c r="AM76" s="14"/>
      <c r="AN76" s="19"/>
      <c r="AO76" s="14"/>
      <c r="AP76" s="4979"/>
      <c r="AQ76" s="14"/>
      <c r="AR76" s="19"/>
      <c r="AS76" s="14"/>
      <c r="AT76" s="4979"/>
      <c r="AU76" s="14"/>
      <c r="AV76" s="19"/>
      <c r="AW76" s="14"/>
      <c r="AX76" s="4979"/>
      <c r="AY76" s="14"/>
      <c r="AZ76" s="19"/>
      <c r="BA76" s="14"/>
      <c r="BB76" s="4979"/>
      <c r="BC76" s="14"/>
      <c r="BD76" s="19"/>
      <c r="BE76" s="14"/>
      <c r="BF76" s="4979"/>
      <c r="BG76" s="20"/>
      <c r="BI76" s="2006">
        <v>0</v>
      </c>
      <c r="BJ76" s="2006">
        <v>0</v>
      </c>
      <c r="BK76" s="2006">
        <v>0</v>
      </c>
      <c r="BL76" s="2006">
        <v>0</v>
      </c>
      <c r="BM76" s="2006">
        <v>0</v>
      </c>
      <c r="BN76" s="2006">
        <v>0</v>
      </c>
      <c r="BO76" s="2006">
        <v>0</v>
      </c>
      <c r="BP76" s="2006">
        <v>0</v>
      </c>
      <c r="BQ76" s="2006">
        <v>0</v>
      </c>
      <c r="BR76" s="2006">
        <v>0</v>
      </c>
      <c r="BS76" s="2006">
        <v>0</v>
      </c>
      <c r="BT76" s="2417"/>
    </row>
    <row r="77" spans="2:72" ht="9.9499999999999993" customHeight="1">
      <c r="B77" s="4983"/>
      <c r="C77" s="208"/>
      <c r="D77" s="208"/>
      <c r="E77" s="208"/>
      <c r="F77" s="4980"/>
      <c r="G77" s="14"/>
      <c r="H77" s="14"/>
      <c r="I77" s="14"/>
      <c r="J77" s="4980"/>
      <c r="K77" s="14"/>
      <c r="L77" s="14"/>
      <c r="M77" s="14"/>
      <c r="N77" s="4980"/>
      <c r="O77" s="14"/>
      <c r="P77" s="14"/>
      <c r="Q77" s="14"/>
      <c r="R77" s="4980"/>
      <c r="S77" s="14"/>
      <c r="T77" s="14"/>
      <c r="U77" s="14"/>
      <c r="V77" s="4980"/>
      <c r="W77" s="14"/>
      <c r="X77" s="14"/>
      <c r="Y77" s="14"/>
      <c r="Z77" s="4980"/>
      <c r="AA77" s="14"/>
      <c r="AB77" s="14"/>
      <c r="AC77" s="14"/>
      <c r="AD77" s="4980"/>
      <c r="AE77" s="14"/>
      <c r="AF77" s="14"/>
      <c r="AG77" s="14"/>
      <c r="AH77" s="4980"/>
      <c r="AI77" s="14"/>
      <c r="AJ77" s="14"/>
      <c r="AK77" s="14"/>
      <c r="AL77" s="4980"/>
      <c r="AM77" s="14"/>
      <c r="AN77" s="14"/>
      <c r="AO77" s="14"/>
      <c r="AP77" s="4980"/>
      <c r="AQ77" s="14"/>
      <c r="AR77" s="14"/>
      <c r="AS77" s="14"/>
      <c r="AT77" s="4980"/>
      <c r="AU77" s="14"/>
      <c r="AV77" s="14"/>
      <c r="AW77" s="14"/>
      <c r="AX77" s="4980"/>
      <c r="AY77" s="14"/>
      <c r="AZ77" s="14"/>
      <c r="BA77" s="14"/>
      <c r="BB77" s="4980"/>
      <c r="BC77" s="14"/>
      <c r="BD77" s="14"/>
      <c r="BE77" s="14"/>
      <c r="BF77" s="4980"/>
      <c r="BI77" s="2006">
        <v>0</v>
      </c>
      <c r="BJ77" s="2006">
        <v>0</v>
      </c>
      <c r="BK77" s="2006">
        <v>0</v>
      </c>
      <c r="BL77" s="2006">
        <v>0</v>
      </c>
      <c r="BM77" s="2006">
        <v>0</v>
      </c>
      <c r="BN77" s="2006">
        <v>0</v>
      </c>
      <c r="BO77" s="2006">
        <v>0</v>
      </c>
      <c r="BP77" s="2006">
        <v>0</v>
      </c>
      <c r="BQ77" s="2006">
        <v>0</v>
      </c>
      <c r="BR77" s="2006">
        <v>0</v>
      </c>
      <c r="BS77" s="2006">
        <v>0</v>
      </c>
      <c r="BT77" s="2417"/>
    </row>
    <row r="78" spans="2:72" ht="5.0999999999999996" customHeight="1">
      <c r="B78" s="212"/>
      <c r="C78" s="208"/>
      <c r="D78" s="208"/>
      <c r="E78" s="208"/>
      <c r="F78" s="21"/>
      <c r="G78" s="14"/>
      <c r="H78" s="14"/>
      <c r="I78" s="14"/>
      <c r="J78" s="21"/>
      <c r="K78" s="14"/>
      <c r="L78" s="14"/>
      <c r="M78" s="14"/>
      <c r="N78" s="21"/>
      <c r="O78" s="14"/>
      <c r="P78" s="14"/>
      <c r="Q78" s="14"/>
      <c r="R78" s="21"/>
      <c r="S78" s="14"/>
      <c r="T78" s="14"/>
      <c r="U78" s="14"/>
      <c r="V78" s="21"/>
      <c r="W78" s="14"/>
      <c r="X78" s="14"/>
      <c r="Y78" s="14"/>
      <c r="Z78" s="21"/>
      <c r="AA78" s="14"/>
      <c r="AB78" s="14"/>
      <c r="AC78" s="14"/>
      <c r="AD78" s="21"/>
      <c r="AE78" s="14"/>
      <c r="AF78" s="14"/>
      <c r="AG78" s="14"/>
      <c r="AH78" s="21"/>
      <c r="AI78" s="14"/>
      <c r="AJ78" s="14"/>
      <c r="AK78" s="14"/>
      <c r="AL78" s="21"/>
      <c r="AM78" s="14"/>
      <c r="AN78" s="14"/>
      <c r="AO78" s="14"/>
      <c r="AP78" s="21"/>
      <c r="AQ78" s="14"/>
      <c r="AR78" s="14"/>
      <c r="AS78" s="14"/>
      <c r="AT78" s="21"/>
      <c r="AU78" s="14"/>
      <c r="AV78" s="14"/>
      <c r="AW78" s="14"/>
      <c r="AX78" s="21"/>
      <c r="AY78" s="14"/>
      <c r="AZ78" s="14"/>
      <c r="BA78" s="14"/>
      <c r="BB78" s="21"/>
      <c r="BC78" s="14"/>
      <c r="BD78" s="14"/>
      <c r="BE78" s="14"/>
      <c r="BF78" s="21"/>
      <c r="BI78" s="2006">
        <v>0</v>
      </c>
      <c r="BJ78" s="2006">
        <v>0</v>
      </c>
      <c r="BK78" s="2006">
        <v>0</v>
      </c>
      <c r="BL78" s="2006">
        <v>0</v>
      </c>
      <c r="BM78" s="2006">
        <v>0</v>
      </c>
      <c r="BN78" s="2006">
        <v>0</v>
      </c>
      <c r="BO78" s="2006">
        <v>0</v>
      </c>
      <c r="BP78" s="2006">
        <v>0</v>
      </c>
      <c r="BQ78" s="2006">
        <v>0</v>
      </c>
      <c r="BR78" s="2006">
        <v>0</v>
      </c>
      <c r="BS78" s="2006">
        <v>0</v>
      </c>
      <c r="BT78" s="2417"/>
    </row>
    <row r="79" spans="2:72" ht="9.9499999999999993" customHeight="1">
      <c r="B79" s="4981">
        <v>16</v>
      </c>
      <c r="C79" s="208"/>
      <c r="D79" s="208"/>
      <c r="E79" s="208"/>
      <c r="F79" s="4978"/>
      <c r="G79" s="14"/>
      <c r="H79" s="14"/>
      <c r="I79" s="14"/>
      <c r="J79" s="4978"/>
      <c r="K79" s="14"/>
      <c r="L79" s="14"/>
      <c r="M79" s="14"/>
      <c r="N79" s="4978"/>
      <c r="O79" s="14"/>
      <c r="P79" s="14"/>
      <c r="Q79" s="14"/>
      <c r="R79" s="4978"/>
      <c r="S79" s="14"/>
      <c r="T79" s="14"/>
      <c r="U79" s="14"/>
      <c r="V79" s="4978"/>
      <c r="W79" s="14"/>
      <c r="X79" s="14"/>
      <c r="Y79" s="14"/>
      <c r="Z79" s="4978"/>
      <c r="AA79" s="14"/>
      <c r="AB79" s="14"/>
      <c r="AC79" s="14"/>
      <c r="AD79" s="4978"/>
      <c r="AE79" s="14"/>
      <c r="AF79" s="14"/>
      <c r="AG79" s="14"/>
      <c r="AH79" s="4978"/>
      <c r="AI79" s="14"/>
      <c r="AJ79" s="14"/>
      <c r="AK79" s="14"/>
      <c r="AL79" s="4978"/>
      <c r="AM79" s="14"/>
      <c r="AN79" s="14"/>
      <c r="AO79" s="14"/>
      <c r="AP79" s="4978"/>
      <c r="AQ79" s="14"/>
      <c r="AR79" s="14"/>
      <c r="AS79" s="14"/>
      <c r="AT79" s="4978"/>
      <c r="AU79" s="14"/>
      <c r="AV79" s="14"/>
      <c r="AW79" s="14"/>
      <c r="AX79" s="4978"/>
      <c r="AY79" s="14"/>
      <c r="AZ79" s="14"/>
      <c r="BA79" s="14"/>
      <c r="BB79" s="4978"/>
      <c r="BC79" s="14"/>
      <c r="BD79" s="14"/>
      <c r="BE79" s="14"/>
      <c r="BF79" s="4978"/>
      <c r="BI79" s="2006">
        <v>0</v>
      </c>
      <c r="BJ79" s="2006">
        <v>0</v>
      </c>
      <c r="BK79" s="2006">
        <v>0</v>
      </c>
      <c r="BL79" s="2006">
        <v>0</v>
      </c>
      <c r="BM79" s="2006">
        <v>0</v>
      </c>
      <c r="BN79" s="2006">
        <v>0</v>
      </c>
      <c r="BO79" s="2006">
        <v>0</v>
      </c>
      <c r="BP79" s="2006">
        <v>0</v>
      </c>
      <c r="BQ79" s="2006">
        <v>0</v>
      </c>
      <c r="BR79" s="2006">
        <v>0</v>
      </c>
      <c r="BS79" s="2006">
        <v>0</v>
      </c>
      <c r="BT79" s="2417"/>
    </row>
    <row r="80" spans="2:72" ht="5.0999999999999996" customHeight="1">
      <c r="B80" s="4982"/>
      <c r="C80" s="209"/>
      <c r="D80" s="209"/>
      <c r="E80" s="209"/>
      <c r="F80" s="4979"/>
      <c r="G80" s="14"/>
      <c r="H80" s="19"/>
      <c r="I80" s="14"/>
      <c r="J80" s="4979"/>
      <c r="K80" s="14"/>
      <c r="L80" s="19"/>
      <c r="M80" s="14"/>
      <c r="N80" s="4979"/>
      <c r="O80" s="14"/>
      <c r="P80" s="19"/>
      <c r="Q80" s="14"/>
      <c r="R80" s="4979"/>
      <c r="S80" s="14"/>
      <c r="T80" s="19"/>
      <c r="U80" s="14"/>
      <c r="V80" s="4979"/>
      <c r="W80" s="14"/>
      <c r="X80" s="19"/>
      <c r="Y80" s="14"/>
      <c r="Z80" s="4979"/>
      <c r="AA80" s="14"/>
      <c r="AB80" s="19"/>
      <c r="AC80" s="14"/>
      <c r="AD80" s="4979"/>
      <c r="AE80" s="14"/>
      <c r="AF80" s="19"/>
      <c r="AG80" s="14"/>
      <c r="AH80" s="4979"/>
      <c r="AI80" s="14"/>
      <c r="AJ80" s="19"/>
      <c r="AK80" s="14"/>
      <c r="AL80" s="4979"/>
      <c r="AM80" s="14"/>
      <c r="AN80" s="19"/>
      <c r="AO80" s="14"/>
      <c r="AP80" s="4979"/>
      <c r="AQ80" s="14"/>
      <c r="AR80" s="19"/>
      <c r="AS80" s="14"/>
      <c r="AT80" s="4979"/>
      <c r="AU80" s="14"/>
      <c r="AV80" s="19"/>
      <c r="AW80" s="14"/>
      <c r="AX80" s="4979"/>
      <c r="AY80" s="14"/>
      <c r="AZ80" s="19"/>
      <c r="BA80" s="14"/>
      <c r="BB80" s="4979"/>
      <c r="BC80" s="14"/>
      <c r="BD80" s="19"/>
      <c r="BE80" s="14"/>
      <c r="BF80" s="4979"/>
      <c r="BG80" s="20"/>
      <c r="BI80" s="2006">
        <v>0</v>
      </c>
      <c r="BJ80" s="2006">
        <v>0</v>
      </c>
      <c r="BK80" s="2006">
        <v>0</v>
      </c>
      <c r="BL80" s="2006">
        <v>0</v>
      </c>
      <c r="BM80" s="2006">
        <v>0</v>
      </c>
      <c r="BN80" s="2006">
        <v>0</v>
      </c>
      <c r="BO80" s="2006">
        <v>0</v>
      </c>
      <c r="BP80" s="2006">
        <v>0</v>
      </c>
      <c r="BQ80" s="2006">
        <v>0</v>
      </c>
      <c r="BR80" s="2006">
        <v>0</v>
      </c>
      <c r="BS80" s="2006">
        <v>0</v>
      </c>
      <c r="BT80" s="2417"/>
    </row>
    <row r="81" spans="2:72" ht="9.9499999999999993" customHeight="1">
      <c r="B81" s="4983"/>
      <c r="C81" s="208"/>
      <c r="D81" s="208"/>
      <c r="E81" s="208"/>
      <c r="F81" s="4980"/>
      <c r="G81" s="14"/>
      <c r="H81" s="14"/>
      <c r="I81" s="14"/>
      <c r="J81" s="4980"/>
      <c r="K81" s="14"/>
      <c r="L81" s="14"/>
      <c r="M81" s="14"/>
      <c r="N81" s="4980"/>
      <c r="O81" s="14"/>
      <c r="P81" s="14"/>
      <c r="Q81" s="14"/>
      <c r="R81" s="4980"/>
      <c r="S81" s="14"/>
      <c r="T81" s="14"/>
      <c r="U81" s="14"/>
      <c r="V81" s="4980"/>
      <c r="W81" s="14"/>
      <c r="X81" s="14"/>
      <c r="Y81" s="14"/>
      <c r="Z81" s="4980"/>
      <c r="AA81" s="14"/>
      <c r="AB81" s="14"/>
      <c r="AC81" s="14"/>
      <c r="AD81" s="4980"/>
      <c r="AE81" s="14"/>
      <c r="AF81" s="14"/>
      <c r="AG81" s="14"/>
      <c r="AH81" s="4980"/>
      <c r="AI81" s="14"/>
      <c r="AJ81" s="14"/>
      <c r="AK81" s="14"/>
      <c r="AL81" s="4980"/>
      <c r="AM81" s="14"/>
      <c r="AN81" s="14"/>
      <c r="AO81" s="14"/>
      <c r="AP81" s="4980"/>
      <c r="AQ81" s="14"/>
      <c r="AR81" s="14"/>
      <c r="AS81" s="14"/>
      <c r="AT81" s="4980"/>
      <c r="AU81" s="14"/>
      <c r="AV81" s="14"/>
      <c r="AW81" s="14"/>
      <c r="AX81" s="4980"/>
      <c r="AY81" s="14"/>
      <c r="AZ81" s="14"/>
      <c r="BA81" s="14"/>
      <c r="BB81" s="4980"/>
      <c r="BC81" s="14"/>
      <c r="BD81" s="14"/>
      <c r="BE81" s="14"/>
      <c r="BF81" s="4980"/>
      <c r="BI81" s="2006">
        <v>0</v>
      </c>
      <c r="BJ81" s="2006">
        <v>0</v>
      </c>
      <c r="BK81" s="2006">
        <v>0</v>
      </c>
      <c r="BL81" s="2006">
        <v>0</v>
      </c>
      <c r="BM81" s="2006">
        <v>0</v>
      </c>
      <c r="BN81" s="2006">
        <v>0</v>
      </c>
      <c r="BO81" s="2006">
        <v>0</v>
      </c>
      <c r="BP81" s="2006">
        <v>0</v>
      </c>
      <c r="BQ81" s="2006">
        <v>0</v>
      </c>
      <c r="BR81" s="2006">
        <v>0</v>
      </c>
      <c r="BS81" s="2006">
        <v>0</v>
      </c>
      <c r="BT81" s="2417"/>
    </row>
    <row r="82" spans="2:72" ht="5.0999999999999996" customHeight="1">
      <c r="B82" s="212"/>
      <c r="C82" s="208"/>
      <c r="D82" s="208"/>
      <c r="E82" s="208"/>
      <c r="F82" s="21"/>
      <c r="G82" s="14"/>
      <c r="H82" s="14"/>
      <c r="I82" s="14"/>
      <c r="J82" s="21"/>
      <c r="K82" s="14"/>
      <c r="L82" s="14"/>
      <c r="M82" s="14"/>
      <c r="N82" s="21"/>
      <c r="O82" s="14"/>
      <c r="P82" s="14"/>
      <c r="Q82" s="14"/>
      <c r="R82" s="21"/>
      <c r="S82" s="14"/>
      <c r="T82" s="14"/>
      <c r="U82" s="14"/>
      <c r="V82" s="21"/>
      <c r="W82" s="14"/>
      <c r="X82" s="14"/>
      <c r="Y82" s="14"/>
      <c r="Z82" s="21"/>
      <c r="AA82" s="14"/>
      <c r="AB82" s="14"/>
      <c r="AC82" s="14"/>
      <c r="AD82" s="21"/>
      <c r="AE82" s="14"/>
      <c r="AF82" s="14"/>
      <c r="AG82" s="14"/>
      <c r="AH82" s="21"/>
      <c r="AI82" s="14"/>
      <c r="AJ82" s="14"/>
      <c r="AK82" s="14"/>
      <c r="AL82" s="21"/>
      <c r="AM82" s="14"/>
      <c r="AN82" s="14"/>
      <c r="AO82" s="14"/>
      <c r="AP82" s="21"/>
      <c r="AQ82" s="14"/>
      <c r="AR82" s="14"/>
      <c r="AS82" s="14"/>
      <c r="AT82" s="21"/>
      <c r="AU82" s="14"/>
      <c r="AV82" s="14"/>
      <c r="AW82" s="14"/>
      <c r="AX82" s="21"/>
      <c r="AY82" s="14"/>
      <c r="AZ82" s="14"/>
      <c r="BA82" s="14"/>
      <c r="BB82" s="21"/>
      <c r="BC82" s="14"/>
      <c r="BD82" s="14"/>
      <c r="BE82" s="14"/>
      <c r="BF82" s="21"/>
      <c r="BI82" s="2006">
        <v>0</v>
      </c>
      <c r="BJ82" s="2006">
        <v>0</v>
      </c>
      <c r="BK82" s="2006">
        <v>0</v>
      </c>
      <c r="BL82" s="2006">
        <v>0</v>
      </c>
      <c r="BM82" s="2006">
        <v>0</v>
      </c>
      <c r="BN82" s="2006">
        <v>0</v>
      </c>
      <c r="BO82" s="2006">
        <v>0</v>
      </c>
      <c r="BP82" s="2006">
        <v>0</v>
      </c>
      <c r="BQ82" s="2006">
        <v>0</v>
      </c>
      <c r="BR82" s="2006">
        <v>0</v>
      </c>
      <c r="BS82" s="2006">
        <v>0</v>
      </c>
      <c r="BT82" s="2417"/>
    </row>
    <row r="83" spans="2:72" ht="9.9499999999999993" customHeight="1">
      <c r="B83" s="4981">
        <v>17</v>
      </c>
      <c r="C83" s="208"/>
      <c r="D83" s="208"/>
      <c r="E83" s="208"/>
      <c r="F83" s="4978"/>
      <c r="G83" s="14"/>
      <c r="H83" s="14"/>
      <c r="I83" s="14"/>
      <c r="J83" s="4978"/>
      <c r="K83" s="14"/>
      <c r="L83" s="14"/>
      <c r="M83" s="14"/>
      <c r="N83" s="4978"/>
      <c r="O83" s="14"/>
      <c r="P83" s="14"/>
      <c r="Q83" s="14"/>
      <c r="R83" s="4978"/>
      <c r="S83" s="14"/>
      <c r="T83" s="14"/>
      <c r="U83" s="14"/>
      <c r="V83" s="4978"/>
      <c r="W83" s="14"/>
      <c r="X83" s="14"/>
      <c r="Y83" s="14"/>
      <c r="Z83" s="4978"/>
      <c r="AA83" s="14"/>
      <c r="AB83" s="14"/>
      <c r="AC83" s="14"/>
      <c r="AD83" s="4978"/>
      <c r="AE83" s="14"/>
      <c r="AF83" s="14"/>
      <c r="AG83" s="14"/>
      <c r="AH83" s="4978"/>
      <c r="AI83" s="14"/>
      <c r="AJ83" s="14"/>
      <c r="AK83" s="14"/>
      <c r="AL83" s="4978"/>
      <c r="AM83" s="14"/>
      <c r="AN83" s="14"/>
      <c r="AO83" s="14"/>
      <c r="AP83" s="4978"/>
      <c r="AQ83" s="14"/>
      <c r="AR83" s="14"/>
      <c r="AS83" s="14"/>
      <c r="AT83" s="4978"/>
      <c r="AU83" s="14"/>
      <c r="AV83" s="14"/>
      <c r="AW83" s="14"/>
      <c r="AX83" s="4978"/>
      <c r="AY83" s="14"/>
      <c r="AZ83" s="14"/>
      <c r="BA83" s="14"/>
      <c r="BB83" s="4978"/>
      <c r="BC83" s="14"/>
      <c r="BD83" s="14"/>
      <c r="BE83" s="14"/>
      <c r="BF83" s="4978"/>
      <c r="BI83" s="2006">
        <v>0</v>
      </c>
      <c r="BJ83" s="2006">
        <v>0</v>
      </c>
      <c r="BK83" s="2006">
        <v>0</v>
      </c>
      <c r="BL83" s="2006">
        <v>0</v>
      </c>
      <c r="BM83" s="2006">
        <v>0</v>
      </c>
      <c r="BN83" s="2006">
        <v>0</v>
      </c>
      <c r="BO83" s="2006">
        <v>0</v>
      </c>
      <c r="BP83" s="2006">
        <v>0</v>
      </c>
      <c r="BQ83" s="2006">
        <v>0</v>
      </c>
      <c r="BR83" s="2006">
        <v>0</v>
      </c>
      <c r="BS83" s="2006">
        <v>0</v>
      </c>
      <c r="BT83" s="2417"/>
    </row>
    <row r="84" spans="2:72" ht="5.0999999999999996" customHeight="1">
      <c r="B84" s="4982"/>
      <c r="C84" s="209"/>
      <c r="D84" s="209"/>
      <c r="E84" s="209"/>
      <c r="F84" s="4979"/>
      <c r="G84" s="14"/>
      <c r="H84" s="19"/>
      <c r="I84" s="14"/>
      <c r="J84" s="4979"/>
      <c r="K84" s="14"/>
      <c r="L84" s="19"/>
      <c r="M84" s="14"/>
      <c r="N84" s="4979"/>
      <c r="O84" s="14"/>
      <c r="P84" s="19"/>
      <c r="Q84" s="14"/>
      <c r="R84" s="4979"/>
      <c r="S84" s="14"/>
      <c r="T84" s="19"/>
      <c r="U84" s="14"/>
      <c r="V84" s="4979"/>
      <c r="W84" s="14"/>
      <c r="X84" s="19"/>
      <c r="Y84" s="14"/>
      <c r="Z84" s="4979"/>
      <c r="AA84" s="14"/>
      <c r="AB84" s="19"/>
      <c r="AC84" s="14"/>
      <c r="AD84" s="4979"/>
      <c r="AE84" s="14"/>
      <c r="AF84" s="19"/>
      <c r="AG84" s="14"/>
      <c r="AH84" s="4979"/>
      <c r="AI84" s="14"/>
      <c r="AJ84" s="19"/>
      <c r="AK84" s="14"/>
      <c r="AL84" s="4979"/>
      <c r="AM84" s="14"/>
      <c r="AN84" s="19"/>
      <c r="AO84" s="14"/>
      <c r="AP84" s="4979"/>
      <c r="AQ84" s="14"/>
      <c r="AR84" s="19"/>
      <c r="AS84" s="14"/>
      <c r="AT84" s="4979"/>
      <c r="AU84" s="14"/>
      <c r="AV84" s="19"/>
      <c r="AW84" s="14"/>
      <c r="AX84" s="4979"/>
      <c r="AY84" s="14"/>
      <c r="AZ84" s="19"/>
      <c r="BA84" s="14"/>
      <c r="BB84" s="4979"/>
      <c r="BC84" s="14"/>
      <c r="BD84" s="19"/>
      <c r="BE84" s="14"/>
      <c r="BF84" s="4979"/>
      <c r="BG84" s="20"/>
      <c r="BI84" s="2006">
        <v>0</v>
      </c>
      <c r="BJ84" s="2006">
        <v>0</v>
      </c>
      <c r="BK84" s="2006">
        <v>0</v>
      </c>
      <c r="BL84" s="2006">
        <v>0</v>
      </c>
      <c r="BM84" s="2006">
        <v>0</v>
      </c>
      <c r="BN84" s="2006">
        <v>0</v>
      </c>
      <c r="BO84" s="2006">
        <v>0</v>
      </c>
      <c r="BP84" s="2006">
        <v>0</v>
      </c>
      <c r="BQ84" s="2006">
        <v>0</v>
      </c>
      <c r="BR84" s="2006">
        <v>0</v>
      </c>
      <c r="BS84" s="2006">
        <v>0</v>
      </c>
      <c r="BT84" s="2417"/>
    </row>
    <row r="85" spans="2:72" ht="9.9499999999999993" customHeight="1">
      <c r="B85" s="4983"/>
      <c r="C85" s="208"/>
      <c r="D85" s="208"/>
      <c r="E85" s="208"/>
      <c r="F85" s="4980"/>
      <c r="G85" s="14"/>
      <c r="H85" s="14"/>
      <c r="I85" s="14"/>
      <c r="J85" s="4980"/>
      <c r="K85" s="14"/>
      <c r="L85" s="14"/>
      <c r="M85" s="14"/>
      <c r="N85" s="4980"/>
      <c r="O85" s="14"/>
      <c r="P85" s="14"/>
      <c r="Q85" s="14"/>
      <c r="R85" s="4980"/>
      <c r="S85" s="14"/>
      <c r="T85" s="14"/>
      <c r="U85" s="14"/>
      <c r="V85" s="4980"/>
      <c r="W85" s="14"/>
      <c r="X85" s="14"/>
      <c r="Y85" s="14"/>
      <c r="Z85" s="4980"/>
      <c r="AA85" s="14"/>
      <c r="AB85" s="14"/>
      <c r="AC85" s="14"/>
      <c r="AD85" s="4980"/>
      <c r="AE85" s="14"/>
      <c r="AF85" s="14"/>
      <c r="AG85" s="14"/>
      <c r="AH85" s="4980"/>
      <c r="AI85" s="14"/>
      <c r="AJ85" s="14"/>
      <c r="AK85" s="14"/>
      <c r="AL85" s="4980"/>
      <c r="AM85" s="14"/>
      <c r="AN85" s="14"/>
      <c r="AO85" s="14"/>
      <c r="AP85" s="4980"/>
      <c r="AQ85" s="14"/>
      <c r="AR85" s="14"/>
      <c r="AS85" s="14"/>
      <c r="AT85" s="4980"/>
      <c r="AU85" s="14"/>
      <c r="AV85" s="14"/>
      <c r="AW85" s="14"/>
      <c r="AX85" s="4980"/>
      <c r="AY85" s="14"/>
      <c r="AZ85" s="14"/>
      <c r="BA85" s="14"/>
      <c r="BB85" s="4980"/>
      <c r="BC85" s="14"/>
      <c r="BD85" s="14"/>
      <c r="BE85" s="14"/>
      <c r="BF85" s="4980"/>
      <c r="BI85" s="2006">
        <v>0</v>
      </c>
      <c r="BJ85" s="2006">
        <v>0</v>
      </c>
      <c r="BK85" s="2006">
        <v>0</v>
      </c>
      <c r="BL85" s="2006">
        <v>0</v>
      </c>
      <c r="BM85" s="2006">
        <v>0</v>
      </c>
      <c r="BN85" s="2006">
        <v>0</v>
      </c>
      <c r="BO85" s="2006">
        <v>0</v>
      </c>
      <c r="BP85" s="2006">
        <v>0</v>
      </c>
      <c r="BQ85" s="2006">
        <v>0</v>
      </c>
      <c r="BR85" s="2006">
        <v>0</v>
      </c>
      <c r="BS85" s="2006">
        <v>0</v>
      </c>
      <c r="BT85" s="2417"/>
    </row>
    <row r="86" spans="2:72" ht="5.0999999999999996" customHeight="1">
      <c r="B86" s="212"/>
      <c r="C86" s="208"/>
      <c r="D86" s="208"/>
      <c r="E86" s="208"/>
      <c r="F86" s="21"/>
      <c r="G86" s="14"/>
      <c r="H86" s="14"/>
      <c r="I86" s="14"/>
      <c r="J86" s="21"/>
      <c r="K86" s="14"/>
      <c r="L86" s="14"/>
      <c r="M86" s="14"/>
      <c r="N86" s="21"/>
      <c r="O86" s="14"/>
      <c r="P86" s="14"/>
      <c r="Q86" s="14"/>
      <c r="R86" s="21"/>
      <c r="S86" s="14"/>
      <c r="T86" s="14"/>
      <c r="U86" s="14"/>
      <c r="V86" s="21"/>
      <c r="W86" s="14"/>
      <c r="X86" s="14"/>
      <c r="Y86" s="14"/>
      <c r="Z86" s="21"/>
      <c r="AA86" s="14"/>
      <c r="AB86" s="14"/>
      <c r="AC86" s="14"/>
      <c r="AD86" s="21"/>
      <c r="AE86" s="14"/>
      <c r="AF86" s="14"/>
      <c r="AG86" s="14"/>
      <c r="AH86" s="21"/>
      <c r="AI86" s="14"/>
      <c r="AJ86" s="14"/>
      <c r="AK86" s="14"/>
      <c r="AL86" s="21"/>
      <c r="AM86" s="14"/>
      <c r="AN86" s="14"/>
      <c r="AO86" s="14"/>
      <c r="AP86" s="21"/>
      <c r="AQ86" s="14"/>
      <c r="AR86" s="14"/>
      <c r="AS86" s="14"/>
      <c r="AT86" s="21"/>
      <c r="AU86" s="14"/>
      <c r="AV86" s="14"/>
      <c r="AW86" s="14"/>
      <c r="AX86" s="21"/>
      <c r="AY86" s="14"/>
      <c r="AZ86" s="14"/>
      <c r="BA86" s="14"/>
      <c r="BB86" s="21"/>
      <c r="BC86" s="14"/>
      <c r="BD86" s="14"/>
      <c r="BE86" s="14"/>
      <c r="BF86" s="21"/>
      <c r="BI86" s="2006">
        <v>0</v>
      </c>
      <c r="BJ86" s="2006">
        <v>0</v>
      </c>
      <c r="BK86" s="2006">
        <v>0</v>
      </c>
      <c r="BL86" s="2006">
        <v>0</v>
      </c>
      <c r="BM86" s="2006">
        <v>0</v>
      </c>
      <c r="BN86" s="2006">
        <v>0</v>
      </c>
      <c r="BO86" s="2006">
        <v>0</v>
      </c>
      <c r="BP86" s="2006">
        <v>0</v>
      </c>
      <c r="BQ86" s="2006">
        <v>0</v>
      </c>
      <c r="BR86" s="2006">
        <v>0</v>
      </c>
      <c r="BS86" s="2006">
        <v>0</v>
      </c>
      <c r="BT86" s="2417"/>
    </row>
    <row r="87" spans="2:72" ht="9.9499999999999993" customHeight="1">
      <c r="B87" s="4981">
        <v>18</v>
      </c>
      <c r="C87" s="208"/>
      <c r="D87" s="208"/>
      <c r="E87" s="208"/>
      <c r="F87" s="4978"/>
      <c r="G87" s="14"/>
      <c r="H87" s="14"/>
      <c r="I87" s="14"/>
      <c r="J87" s="4978"/>
      <c r="K87" s="14"/>
      <c r="L87" s="14"/>
      <c r="M87" s="14"/>
      <c r="N87" s="4978"/>
      <c r="O87" s="14"/>
      <c r="P87" s="14"/>
      <c r="Q87" s="14"/>
      <c r="R87" s="4978"/>
      <c r="S87" s="14"/>
      <c r="T87" s="14"/>
      <c r="U87" s="14"/>
      <c r="V87" s="4978"/>
      <c r="W87" s="14"/>
      <c r="X87" s="14"/>
      <c r="Y87" s="14"/>
      <c r="Z87" s="4978"/>
      <c r="AA87" s="14"/>
      <c r="AB87" s="14"/>
      <c r="AC87" s="14"/>
      <c r="AD87" s="4978"/>
      <c r="AE87" s="14"/>
      <c r="AF87" s="14"/>
      <c r="AG87" s="14"/>
      <c r="AH87" s="4978"/>
      <c r="AI87" s="14"/>
      <c r="AJ87" s="14"/>
      <c r="AK87" s="14"/>
      <c r="AL87" s="4978"/>
      <c r="AM87" s="14"/>
      <c r="AN87" s="14"/>
      <c r="AO87" s="14"/>
      <c r="AP87" s="4978"/>
      <c r="AQ87" s="14"/>
      <c r="AR87" s="14"/>
      <c r="AS87" s="14"/>
      <c r="AT87" s="4978"/>
      <c r="AU87" s="14"/>
      <c r="AV87" s="14"/>
      <c r="AW87" s="14"/>
      <c r="AX87" s="4978"/>
      <c r="AY87" s="14"/>
      <c r="AZ87" s="14"/>
      <c r="BA87" s="14"/>
      <c r="BB87" s="4978"/>
      <c r="BC87" s="14"/>
      <c r="BD87" s="14"/>
      <c r="BE87" s="14"/>
      <c r="BF87" s="4978"/>
      <c r="BI87" s="2006">
        <v>0</v>
      </c>
      <c r="BJ87" s="2006">
        <v>0</v>
      </c>
      <c r="BK87" s="2006">
        <v>0</v>
      </c>
      <c r="BL87" s="2006">
        <v>0</v>
      </c>
      <c r="BM87" s="2006">
        <v>0</v>
      </c>
      <c r="BN87" s="2006">
        <v>0</v>
      </c>
      <c r="BO87" s="2006">
        <v>0</v>
      </c>
      <c r="BP87" s="2006">
        <v>0</v>
      </c>
      <c r="BQ87" s="2006">
        <v>0</v>
      </c>
      <c r="BR87" s="2006">
        <v>0</v>
      </c>
      <c r="BS87" s="2006">
        <v>0</v>
      </c>
      <c r="BT87" s="2417"/>
    </row>
    <row r="88" spans="2:72" ht="5.0999999999999996" customHeight="1">
      <c r="B88" s="4982"/>
      <c r="C88" s="209"/>
      <c r="D88" s="209"/>
      <c r="E88" s="209"/>
      <c r="F88" s="4979"/>
      <c r="G88" s="14"/>
      <c r="H88" s="19"/>
      <c r="I88" s="14"/>
      <c r="J88" s="4979"/>
      <c r="K88" s="14"/>
      <c r="L88" s="19"/>
      <c r="M88" s="14"/>
      <c r="N88" s="4979"/>
      <c r="O88" s="14"/>
      <c r="P88" s="19"/>
      <c r="Q88" s="14"/>
      <c r="R88" s="4979"/>
      <c r="S88" s="14"/>
      <c r="T88" s="19"/>
      <c r="U88" s="14"/>
      <c r="V88" s="4979"/>
      <c r="W88" s="14"/>
      <c r="X88" s="19"/>
      <c r="Y88" s="14"/>
      <c r="Z88" s="4979"/>
      <c r="AA88" s="14"/>
      <c r="AB88" s="19"/>
      <c r="AC88" s="14"/>
      <c r="AD88" s="4979"/>
      <c r="AE88" s="14"/>
      <c r="AF88" s="19"/>
      <c r="AG88" s="14"/>
      <c r="AH88" s="4979"/>
      <c r="AI88" s="14"/>
      <c r="AJ88" s="19"/>
      <c r="AK88" s="14"/>
      <c r="AL88" s="4979"/>
      <c r="AM88" s="14"/>
      <c r="AN88" s="19"/>
      <c r="AO88" s="14"/>
      <c r="AP88" s="4979"/>
      <c r="AQ88" s="14"/>
      <c r="AR88" s="19"/>
      <c r="AS88" s="14"/>
      <c r="AT88" s="4979"/>
      <c r="AU88" s="14"/>
      <c r="AV88" s="19"/>
      <c r="AW88" s="14"/>
      <c r="AX88" s="4979"/>
      <c r="AY88" s="14"/>
      <c r="AZ88" s="19"/>
      <c r="BA88" s="14"/>
      <c r="BB88" s="4979"/>
      <c r="BC88" s="14"/>
      <c r="BD88" s="19"/>
      <c r="BE88" s="14"/>
      <c r="BF88" s="4979"/>
      <c r="BG88" s="20"/>
      <c r="BI88" s="2006">
        <v>0</v>
      </c>
      <c r="BJ88" s="2006">
        <v>0</v>
      </c>
      <c r="BK88" s="2006">
        <v>0</v>
      </c>
      <c r="BL88" s="2006">
        <v>0</v>
      </c>
      <c r="BM88" s="2006">
        <v>0</v>
      </c>
      <c r="BN88" s="2006">
        <v>0</v>
      </c>
      <c r="BO88" s="2006">
        <v>0</v>
      </c>
      <c r="BP88" s="2006">
        <v>0</v>
      </c>
      <c r="BQ88" s="2006">
        <v>0</v>
      </c>
      <c r="BR88" s="2006">
        <v>0</v>
      </c>
      <c r="BS88" s="2006">
        <v>0</v>
      </c>
      <c r="BT88" s="2417"/>
    </row>
    <row r="89" spans="2:72" ht="9.9499999999999993" customHeight="1">
      <c r="B89" s="4983"/>
      <c r="C89" s="208"/>
      <c r="D89" s="208"/>
      <c r="E89" s="208"/>
      <c r="F89" s="4980"/>
      <c r="G89" s="14"/>
      <c r="H89" s="14"/>
      <c r="I89" s="14"/>
      <c r="J89" s="4980"/>
      <c r="K89" s="14"/>
      <c r="L89" s="14"/>
      <c r="M89" s="14"/>
      <c r="N89" s="4980"/>
      <c r="O89" s="14"/>
      <c r="P89" s="14"/>
      <c r="Q89" s="14"/>
      <c r="R89" s="4980"/>
      <c r="S89" s="14"/>
      <c r="T89" s="14"/>
      <c r="U89" s="14"/>
      <c r="V89" s="4980"/>
      <c r="W89" s="14"/>
      <c r="X89" s="14"/>
      <c r="Y89" s="14"/>
      <c r="Z89" s="4980"/>
      <c r="AA89" s="14"/>
      <c r="AB89" s="14"/>
      <c r="AC89" s="14"/>
      <c r="AD89" s="4980"/>
      <c r="AE89" s="14"/>
      <c r="AF89" s="14"/>
      <c r="AG89" s="14"/>
      <c r="AH89" s="4980"/>
      <c r="AI89" s="14"/>
      <c r="AJ89" s="14"/>
      <c r="AK89" s="14"/>
      <c r="AL89" s="4980"/>
      <c r="AM89" s="14"/>
      <c r="AN89" s="14"/>
      <c r="AO89" s="14"/>
      <c r="AP89" s="4980"/>
      <c r="AQ89" s="14"/>
      <c r="AR89" s="14"/>
      <c r="AS89" s="14"/>
      <c r="AT89" s="4980"/>
      <c r="AU89" s="14"/>
      <c r="AV89" s="14"/>
      <c r="AW89" s="14"/>
      <c r="AX89" s="4980"/>
      <c r="AY89" s="14"/>
      <c r="AZ89" s="14"/>
      <c r="BA89" s="14"/>
      <c r="BB89" s="4980"/>
      <c r="BC89" s="14"/>
      <c r="BD89" s="14"/>
      <c r="BE89" s="14"/>
      <c r="BF89" s="4980"/>
      <c r="BI89" s="2006">
        <v>0</v>
      </c>
      <c r="BJ89" s="2006">
        <v>0</v>
      </c>
      <c r="BK89" s="2006">
        <v>0</v>
      </c>
      <c r="BL89" s="2006">
        <v>0</v>
      </c>
      <c r="BM89" s="2006">
        <v>0</v>
      </c>
      <c r="BN89" s="2006">
        <v>0</v>
      </c>
      <c r="BO89" s="2006">
        <v>0</v>
      </c>
      <c r="BP89" s="2006">
        <v>0</v>
      </c>
      <c r="BQ89" s="2006">
        <v>0</v>
      </c>
      <c r="BR89" s="2006">
        <v>0</v>
      </c>
      <c r="BS89" s="2006">
        <v>0</v>
      </c>
      <c r="BT89" s="2417"/>
    </row>
    <row r="90" spans="2:72" ht="5.0999999999999996" customHeight="1">
      <c r="B90" s="212"/>
      <c r="C90" s="208"/>
      <c r="D90" s="208"/>
      <c r="E90" s="208"/>
      <c r="F90" s="21"/>
      <c r="G90" s="14"/>
      <c r="H90" s="14"/>
      <c r="I90" s="14"/>
      <c r="J90" s="21"/>
      <c r="K90" s="14"/>
      <c r="L90" s="14"/>
      <c r="M90" s="14"/>
      <c r="N90" s="21"/>
      <c r="O90" s="14"/>
      <c r="P90" s="14"/>
      <c r="Q90" s="14"/>
      <c r="R90" s="21"/>
      <c r="S90" s="14"/>
      <c r="T90" s="14"/>
      <c r="U90" s="14"/>
      <c r="V90" s="21"/>
      <c r="W90" s="14"/>
      <c r="X90" s="14"/>
      <c r="Y90" s="14"/>
      <c r="Z90" s="21"/>
      <c r="AA90" s="14"/>
      <c r="AB90" s="14"/>
      <c r="AC90" s="14"/>
      <c r="AD90" s="21"/>
      <c r="AE90" s="14"/>
      <c r="AF90" s="14"/>
      <c r="AG90" s="14"/>
      <c r="AH90" s="21"/>
      <c r="AI90" s="14"/>
      <c r="AJ90" s="14"/>
      <c r="AK90" s="14"/>
      <c r="AL90" s="21"/>
      <c r="AM90" s="14"/>
      <c r="AN90" s="14"/>
      <c r="AO90" s="14"/>
      <c r="AP90" s="21"/>
      <c r="AQ90" s="14"/>
      <c r="AR90" s="14"/>
      <c r="AS90" s="14"/>
      <c r="AT90" s="21"/>
      <c r="AU90" s="14"/>
      <c r="AV90" s="14"/>
      <c r="AW90" s="14"/>
      <c r="AX90" s="21"/>
      <c r="AY90" s="14"/>
      <c r="AZ90" s="14"/>
      <c r="BA90" s="14"/>
      <c r="BB90" s="21"/>
      <c r="BC90" s="14"/>
      <c r="BD90" s="14"/>
      <c r="BE90" s="14"/>
      <c r="BF90" s="21"/>
      <c r="BI90" s="2006">
        <v>0</v>
      </c>
      <c r="BJ90" s="2006">
        <v>0</v>
      </c>
      <c r="BK90" s="2006">
        <v>0</v>
      </c>
      <c r="BL90" s="2006">
        <v>0</v>
      </c>
      <c r="BM90" s="2006">
        <v>0</v>
      </c>
      <c r="BN90" s="2006">
        <v>0</v>
      </c>
      <c r="BO90" s="2006">
        <v>0</v>
      </c>
      <c r="BP90" s="2006">
        <v>0</v>
      </c>
      <c r="BQ90" s="2006">
        <v>0</v>
      </c>
      <c r="BR90" s="2006">
        <v>0</v>
      </c>
      <c r="BS90" s="2006">
        <v>0</v>
      </c>
      <c r="BT90" s="2417"/>
    </row>
    <row r="91" spans="2:72" s="208" customFormat="1" ht="9.9499999999999993" customHeight="1">
      <c r="B91" s="4993">
        <f>(INT(MOD(INT((F91-2)/7)+0.6,52+5/28))+1)</f>
        <v>45</v>
      </c>
      <c r="F91" s="4984">
        <f>BB50+1</f>
        <v>44508</v>
      </c>
      <c r="G91" s="4985"/>
      <c r="H91" s="4985"/>
      <c r="I91" s="4985"/>
      <c r="J91" s="4986"/>
      <c r="K91" s="14"/>
      <c r="L91" s="14"/>
      <c r="M91" s="14"/>
      <c r="N91" s="4984">
        <f>F91+1</f>
        <v>44509</v>
      </c>
      <c r="O91" s="4985"/>
      <c r="P91" s="4985"/>
      <c r="Q91" s="4985"/>
      <c r="R91" s="4986"/>
      <c r="S91" s="14"/>
      <c r="T91" s="14"/>
      <c r="U91" s="14"/>
      <c r="V91" s="4984">
        <f>N91+1</f>
        <v>44510</v>
      </c>
      <c r="W91" s="4985"/>
      <c r="X91" s="4985"/>
      <c r="Y91" s="4985"/>
      <c r="Z91" s="4986"/>
      <c r="AA91" s="14"/>
      <c r="AB91" s="14"/>
      <c r="AC91" s="14"/>
      <c r="AD91" s="4984">
        <f>V91+1</f>
        <v>44511</v>
      </c>
      <c r="AE91" s="4985"/>
      <c r="AF91" s="4985"/>
      <c r="AG91" s="4985"/>
      <c r="AH91" s="4986"/>
      <c r="AI91" s="14"/>
      <c r="AJ91" s="14"/>
      <c r="AK91" s="14"/>
      <c r="AL91" s="4984">
        <f>AD91+1</f>
        <v>44512</v>
      </c>
      <c r="AM91" s="4985"/>
      <c r="AN91" s="4985"/>
      <c r="AO91" s="4985"/>
      <c r="AP91" s="4986"/>
      <c r="AQ91" s="14"/>
      <c r="AT91" s="4984">
        <f>AL91+1</f>
        <v>44513</v>
      </c>
      <c r="AU91" s="4985"/>
      <c r="AV91" s="4985"/>
      <c r="AW91" s="4985"/>
      <c r="AX91" s="4986"/>
      <c r="BB91" s="4984">
        <f>AT91+1</f>
        <v>44514</v>
      </c>
      <c r="BC91" s="4985"/>
      <c r="BD91" s="4985"/>
      <c r="BE91" s="4985"/>
      <c r="BF91" s="4986"/>
      <c r="BI91" s="2006">
        <v>0</v>
      </c>
      <c r="BJ91" s="2006">
        <v>0</v>
      </c>
      <c r="BK91" s="2006">
        <v>0</v>
      </c>
      <c r="BL91" s="2006">
        <v>0</v>
      </c>
      <c r="BM91" s="2006">
        <v>0</v>
      </c>
      <c r="BN91" s="2006">
        <v>0</v>
      </c>
      <c r="BO91" s="2006">
        <v>0</v>
      </c>
      <c r="BP91" s="2006">
        <v>0</v>
      </c>
      <c r="BQ91" s="2006">
        <v>0</v>
      </c>
      <c r="BR91" s="2006">
        <v>0</v>
      </c>
      <c r="BS91" s="2006">
        <v>0</v>
      </c>
      <c r="BT91" s="2419"/>
    </row>
    <row r="92" spans="2:72" s="208" customFormat="1" ht="4.5" customHeight="1">
      <c r="B92" s="4994"/>
      <c r="C92" s="209"/>
      <c r="D92" s="209"/>
      <c r="E92" s="209"/>
      <c r="F92" s="4987"/>
      <c r="G92" s="4988"/>
      <c r="H92" s="4988"/>
      <c r="I92" s="4988"/>
      <c r="J92" s="4989"/>
      <c r="K92" s="14"/>
      <c r="L92" s="14"/>
      <c r="M92" s="14"/>
      <c r="N92" s="4987"/>
      <c r="O92" s="4988"/>
      <c r="P92" s="4988"/>
      <c r="Q92" s="4988"/>
      <c r="R92" s="4989"/>
      <c r="S92" s="14"/>
      <c r="T92" s="14"/>
      <c r="U92" s="14"/>
      <c r="V92" s="4987"/>
      <c r="W92" s="4988"/>
      <c r="X92" s="4988"/>
      <c r="Y92" s="4988"/>
      <c r="Z92" s="4989"/>
      <c r="AA92" s="14"/>
      <c r="AB92" s="14"/>
      <c r="AC92" s="14"/>
      <c r="AD92" s="4987"/>
      <c r="AE92" s="4988"/>
      <c r="AF92" s="4988"/>
      <c r="AG92" s="4988"/>
      <c r="AH92" s="4989"/>
      <c r="AI92" s="14"/>
      <c r="AJ92" s="14"/>
      <c r="AK92" s="14"/>
      <c r="AL92" s="4987"/>
      <c r="AM92" s="4988"/>
      <c r="AN92" s="4988"/>
      <c r="AO92" s="4988"/>
      <c r="AP92" s="4989"/>
      <c r="AQ92" s="14"/>
      <c r="AR92" s="209"/>
      <c r="AT92" s="4987"/>
      <c r="AU92" s="4988"/>
      <c r="AV92" s="4988"/>
      <c r="AW92" s="4988"/>
      <c r="AX92" s="4989"/>
      <c r="BB92" s="4987"/>
      <c r="BC92" s="4988"/>
      <c r="BD92" s="4988"/>
      <c r="BE92" s="4988"/>
      <c r="BF92" s="4989"/>
      <c r="BI92" s="2006">
        <v>0</v>
      </c>
      <c r="BJ92" s="2006">
        <v>0</v>
      </c>
      <c r="BK92" s="2006">
        <v>0</v>
      </c>
      <c r="BL92" s="2006">
        <v>0</v>
      </c>
      <c r="BM92" s="2006">
        <v>0</v>
      </c>
      <c r="BN92" s="2006">
        <v>0</v>
      </c>
      <c r="BO92" s="2006">
        <v>0</v>
      </c>
      <c r="BP92" s="2006">
        <v>0</v>
      </c>
      <c r="BQ92" s="2006">
        <v>0</v>
      </c>
      <c r="BR92" s="2006">
        <v>0</v>
      </c>
      <c r="BS92" s="2006">
        <v>0</v>
      </c>
      <c r="BT92" s="2419"/>
    </row>
    <row r="93" spans="2:72" s="208" customFormat="1" ht="9.9499999999999993" customHeight="1" thickBot="1">
      <c r="B93" s="4995"/>
      <c r="F93" s="4990"/>
      <c r="G93" s="4991"/>
      <c r="H93" s="4991"/>
      <c r="I93" s="4991"/>
      <c r="J93" s="4992"/>
      <c r="K93" s="14"/>
      <c r="L93" s="14"/>
      <c r="M93" s="14"/>
      <c r="N93" s="4990"/>
      <c r="O93" s="4991"/>
      <c r="P93" s="4991"/>
      <c r="Q93" s="4991"/>
      <c r="R93" s="4992"/>
      <c r="S93" s="14"/>
      <c r="T93" s="14"/>
      <c r="U93" s="14"/>
      <c r="V93" s="4990"/>
      <c r="W93" s="4991"/>
      <c r="X93" s="4991"/>
      <c r="Y93" s="4991"/>
      <c r="Z93" s="4992"/>
      <c r="AA93" s="14"/>
      <c r="AB93" s="14"/>
      <c r="AC93" s="14"/>
      <c r="AD93" s="4990"/>
      <c r="AE93" s="4991"/>
      <c r="AF93" s="4991"/>
      <c r="AG93" s="4991"/>
      <c r="AH93" s="4992"/>
      <c r="AI93" s="14"/>
      <c r="AJ93" s="14"/>
      <c r="AK93" s="14"/>
      <c r="AL93" s="4990"/>
      <c r="AM93" s="4991"/>
      <c r="AN93" s="4991"/>
      <c r="AO93" s="4991"/>
      <c r="AP93" s="4992"/>
      <c r="AQ93" s="14"/>
      <c r="AT93" s="4990"/>
      <c r="AU93" s="4991"/>
      <c r="AV93" s="4991"/>
      <c r="AW93" s="4991"/>
      <c r="AX93" s="4992"/>
      <c r="BB93" s="4990"/>
      <c r="BC93" s="4991"/>
      <c r="BD93" s="4991"/>
      <c r="BE93" s="4991"/>
      <c r="BF93" s="4992"/>
      <c r="BI93" s="2006">
        <v>0</v>
      </c>
      <c r="BJ93" s="2006">
        <v>0</v>
      </c>
      <c r="BK93" s="2006">
        <v>0</v>
      </c>
      <c r="BL93" s="2006">
        <v>0</v>
      </c>
      <c r="BM93" s="2006">
        <v>0</v>
      </c>
      <c r="BN93" s="2006">
        <v>0</v>
      </c>
      <c r="BO93" s="2006">
        <v>0</v>
      </c>
      <c r="BP93" s="2006">
        <v>0</v>
      </c>
      <c r="BQ93" s="2006">
        <v>0</v>
      </c>
      <c r="BR93" s="2006">
        <v>0</v>
      </c>
      <c r="BS93" s="2006">
        <v>0</v>
      </c>
      <c r="BT93" s="2419"/>
    </row>
    <row r="94" spans="2:72" s="208" customFormat="1" ht="12" customHeight="1">
      <c r="B94" s="210"/>
      <c r="C94" s="15"/>
      <c r="D94" s="16"/>
      <c r="E94" s="15"/>
      <c r="F94" s="211" t="s">
        <v>270</v>
      </c>
      <c r="G94" s="16"/>
      <c r="H94" s="18"/>
      <c r="I94" s="16"/>
      <c r="J94" s="278" t="s">
        <v>271</v>
      </c>
      <c r="K94" s="15"/>
      <c r="L94" s="16"/>
      <c r="M94" s="15"/>
      <c r="N94" s="211" t="s">
        <v>270</v>
      </c>
      <c r="O94" s="16"/>
      <c r="P94" s="18"/>
      <c r="Q94" s="16"/>
      <c r="R94" s="278" t="s">
        <v>271</v>
      </c>
      <c r="S94" s="15"/>
      <c r="T94" s="16"/>
      <c r="U94" s="15"/>
      <c r="V94" s="211" t="s">
        <v>270</v>
      </c>
      <c r="W94" s="16"/>
      <c r="X94" s="18"/>
      <c r="Y94" s="16"/>
      <c r="Z94" s="278" t="s">
        <v>271</v>
      </c>
      <c r="AA94" s="15"/>
      <c r="AB94" s="16"/>
      <c r="AC94" s="15"/>
      <c r="AD94" s="211" t="s">
        <v>270</v>
      </c>
      <c r="AE94" s="16"/>
      <c r="AF94" s="18"/>
      <c r="AG94" s="16"/>
      <c r="AH94" s="278" t="s">
        <v>271</v>
      </c>
      <c r="AI94" s="15"/>
      <c r="AJ94" s="16"/>
      <c r="AK94" s="15"/>
      <c r="AL94" s="211" t="s">
        <v>270</v>
      </c>
      <c r="AM94" s="16"/>
      <c r="AN94" s="18"/>
      <c r="AO94" s="16"/>
      <c r="AP94" s="278" t="s">
        <v>271</v>
      </c>
      <c r="AT94" s="211" t="s">
        <v>270</v>
      </c>
      <c r="AU94" s="16"/>
      <c r="AV94" s="18"/>
      <c r="AW94" s="16"/>
      <c r="AX94" s="278" t="s">
        <v>271</v>
      </c>
      <c r="BB94" s="211" t="s">
        <v>270</v>
      </c>
      <c r="BC94" s="16"/>
      <c r="BD94" s="18"/>
      <c r="BE94" s="16"/>
      <c r="BF94" s="278" t="s">
        <v>271</v>
      </c>
      <c r="BI94" s="2006">
        <v>0</v>
      </c>
      <c r="BJ94" s="2006">
        <v>0</v>
      </c>
      <c r="BK94" s="2006">
        <v>0</v>
      </c>
      <c r="BL94" s="2006">
        <v>0</v>
      </c>
      <c r="BM94" s="2006">
        <v>0</v>
      </c>
      <c r="BN94" s="2006">
        <v>0</v>
      </c>
      <c r="BO94" s="2006">
        <v>0</v>
      </c>
      <c r="BP94" s="2006">
        <v>0</v>
      </c>
      <c r="BQ94" s="2006">
        <v>0</v>
      </c>
      <c r="BR94" s="2006">
        <v>0</v>
      </c>
      <c r="BS94" s="2006">
        <v>0</v>
      </c>
      <c r="BT94" s="2419"/>
    </row>
    <row r="95" spans="2:72" s="208" customFormat="1" ht="12" customHeight="1">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I95" s="2006">
        <v>0</v>
      </c>
      <c r="BJ95" s="2006">
        <v>0</v>
      </c>
      <c r="BK95" s="2006">
        <v>0</v>
      </c>
      <c r="BL95" s="2006">
        <v>0</v>
      </c>
      <c r="BM95" s="2006">
        <v>0</v>
      </c>
      <c r="BN95" s="2006">
        <v>0</v>
      </c>
      <c r="BO95" s="2006">
        <v>0</v>
      </c>
      <c r="BP95" s="2006">
        <v>0</v>
      </c>
      <c r="BQ95" s="2006">
        <v>0</v>
      </c>
      <c r="BR95" s="2006">
        <v>0</v>
      </c>
      <c r="BS95" s="2006">
        <v>0</v>
      </c>
      <c r="BT95" s="2419"/>
    </row>
    <row r="96" spans="2:72" ht="9.9499999999999993" customHeight="1">
      <c r="B96" s="4981">
        <v>19</v>
      </c>
      <c r="C96" s="208"/>
      <c r="D96" s="208"/>
      <c r="E96" s="208"/>
      <c r="F96" s="4978"/>
      <c r="G96" s="14"/>
      <c r="H96" s="14"/>
      <c r="I96" s="14"/>
      <c r="J96" s="4978"/>
      <c r="K96" s="14"/>
      <c r="L96" s="14"/>
      <c r="M96" s="14"/>
      <c r="N96" s="4978"/>
      <c r="O96" s="14"/>
      <c r="P96" s="14"/>
      <c r="Q96" s="14"/>
      <c r="R96" s="4978"/>
      <c r="S96" s="14"/>
      <c r="T96" s="14"/>
      <c r="U96" s="14"/>
      <c r="V96" s="4978"/>
      <c r="W96" s="14"/>
      <c r="X96" s="14"/>
      <c r="Y96" s="14"/>
      <c r="Z96" s="4978"/>
      <c r="AA96" s="14"/>
      <c r="AB96" s="14"/>
      <c r="AC96" s="14"/>
      <c r="AD96" s="4978"/>
      <c r="AE96" s="14"/>
      <c r="AF96" s="14"/>
      <c r="AG96" s="14"/>
      <c r="AH96" s="4978"/>
      <c r="AI96" s="14"/>
      <c r="AJ96" s="14"/>
      <c r="AK96" s="14"/>
      <c r="AL96" s="4978"/>
      <c r="AM96" s="14"/>
      <c r="AN96" s="14"/>
      <c r="AO96" s="14"/>
      <c r="AP96" s="4978"/>
      <c r="AQ96" s="14"/>
      <c r="AR96" s="14"/>
      <c r="AS96" s="14"/>
      <c r="AT96" s="4978"/>
      <c r="AU96" s="14"/>
      <c r="AV96" s="14"/>
      <c r="AW96" s="14"/>
      <c r="AX96" s="4978"/>
      <c r="AY96" s="14"/>
      <c r="AZ96" s="14"/>
      <c r="BA96" s="14"/>
      <c r="BB96" s="4978"/>
      <c r="BC96" s="14"/>
      <c r="BD96" s="14"/>
      <c r="BE96" s="14"/>
      <c r="BF96" s="4978"/>
      <c r="BI96" s="2006">
        <v>0</v>
      </c>
      <c r="BJ96" s="2006">
        <v>0</v>
      </c>
      <c r="BK96" s="2006">
        <v>0</v>
      </c>
      <c r="BL96" s="2006">
        <v>0</v>
      </c>
      <c r="BM96" s="2006">
        <v>0</v>
      </c>
      <c r="BN96" s="2006">
        <v>0</v>
      </c>
      <c r="BO96" s="2006">
        <v>0</v>
      </c>
      <c r="BP96" s="2006">
        <v>0</v>
      </c>
      <c r="BQ96" s="2006">
        <v>0</v>
      </c>
      <c r="BR96" s="2006">
        <v>0</v>
      </c>
      <c r="BS96" s="2006">
        <v>0</v>
      </c>
      <c r="BT96" s="2417"/>
    </row>
    <row r="97" spans="2:72" ht="5.0999999999999996" customHeight="1">
      <c r="B97" s="4982"/>
      <c r="C97" s="209"/>
      <c r="D97" s="209"/>
      <c r="E97" s="209"/>
      <c r="F97" s="4979"/>
      <c r="G97" s="14"/>
      <c r="H97" s="19"/>
      <c r="I97" s="14"/>
      <c r="J97" s="4979"/>
      <c r="K97" s="14"/>
      <c r="L97" s="19"/>
      <c r="M97" s="14"/>
      <c r="N97" s="4979"/>
      <c r="O97" s="14"/>
      <c r="P97" s="19"/>
      <c r="Q97" s="14"/>
      <c r="R97" s="4979"/>
      <c r="S97" s="14"/>
      <c r="T97" s="19"/>
      <c r="U97" s="14"/>
      <c r="V97" s="4979"/>
      <c r="W97" s="14"/>
      <c r="X97" s="19"/>
      <c r="Y97" s="14"/>
      <c r="Z97" s="4979"/>
      <c r="AA97" s="14"/>
      <c r="AB97" s="19"/>
      <c r="AC97" s="14"/>
      <c r="AD97" s="4979"/>
      <c r="AE97" s="14"/>
      <c r="AF97" s="19"/>
      <c r="AG97" s="14"/>
      <c r="AH97" s="4979"/>
      <c r="AI97" s="14"/>
      <c r="AJ97" s="19"/>
      <c r="AK97" s="14"/>
      <c r="AL97" s="4979"/>
      <c r="AM97" s="14"/>
      <c r="AN97" s="19"/>
      <c r="AO97" s="14"/>
      <c r="AP97" s="4979"/>
      <c r="AQ97" s="14"/>
      <c r="AR97" s="19"/>
      <c r="AS97" s="14"/>
      <c r="AT97" s="4979"/>
      <c r="AU97" s="14"/>
      <c r="AV97" s="19"/>
      <c r="AW97" s="14"/>
      <c r="AX97" s="4979"/>
      <c r="AY97" s="14"/>
      <c r="AZ97" s="19"/>
      <c r="BA97" s="14"/>
      <c r="BB97" s="4979"/>
      <c r="BC97" s="14"/>
      <c r="BD97" s="19"/>
      <c r="BE97" s="14"/>
      <c r="BF97" s="4979"/>
      <c r="BG97" s="20"/>
      <c r="BI97" s="2006">
        <v>0</v>
      </c>
      <c r="BJ97" s="2006">
        <v>0</v>
      </c>
      <c r="BK97" s="2006">
        <v>0</v>
      </c>
      <c r="BL97" s="2006">
        <v>0</v>
      </c>
      <c r="BM97" s="2006">
        <v>0</v>
      </c>
      <c r="BN97" s="2006">
        <v>0</v>
      </c>
      <c r="BO97" s="2006">
        <v>0</v>
      </c>
      <c r="BP97" s="2006">
        <v>0</v>
      </c>
      <c r="BQ97" s="2006">
        <v>0</v>
      </c>
      <c r="BR97" s="2006">
        <v>0</v>
      </c>
      <c r="BS97" s="2006">
        <v>0</v>
      </c>
      <c r="BT97" s="2417"/>
    </row>
    <row r="98" spans="2:72" ht="10.5" customHeight="1">
      <c r="B98" s="4983"/>
      <c r="C98" s="208"/>
      <c r="D98" s="208"/>
      <c r="E98" s="208"/>
      <c r="F98" s="4980"/>
      <c r="G98" s="14"/>
      <c r="H98" s="14"/>
      <c r="I98" s="14"/>
      <c r="J98" s="4980"/>
      <c r="K98" s="14"/>
      <c r="L98" s="14"/>
      <c r="M98" s="14"/>
      <c r="N98" s="4980"/>
      <c r="O98" s="14"/>
      <c r="P98" s="14"/>
      <c r="Q98" s="14"/>
      <c r="R98" s="4980"/>
      <c r="S98" s="14"/>
      <c r="T98" s="14"/>
      <c r="U98" s="14"/>
      <c r="V98" s="4980"/>
      <c r="W98" s="14"/>
      <c r="X98" s="14"/>
      <c r="Y98" s="14"/>
      <c r="Z98" s="4980"/>
      <c r="AA98" s="14"/>
      <c r="AB98" s="14"/>
      <c r="AC98" s="14"/>
      <c r="AD98" s="4980"/>
      <c r="AE98" s="14"/>
      <c r="AF98" s="14"/>
      <c r="AG98" s="14"/>
      <c r="AH98" s="4980"/>
      <c r="AI98" s="14"/>
      <c r="AJ98" s="14"/>
      <c r="AK98" s="14"/>
      <c r="AL98" s="4980"/>
      <c r="AM98" s="14"/>
      <c r="AN98" s="14"/>
      <c r="AO98" s="14"/>
      <c r="AP98" s="4980"/>
      <c r="AQ98" s="14"/>
      <c r="AR98" s="14"/>
      <c r="AS98" s="14"/>
      <c r="AT98" s="4980"/>
      <c r="AU98" s="14"/>
      <c r="AV98" s="14"/>
      <c r="AW98" s="14"/>
      <c r="AX98" s="4980"/>
      <c r="AY98" s="14"/>
      <c r="AZ98" s="14"/>
      <c r="BA98" s="14"/>
      <c r="BB98" s="4980"/>
      <c r="BC98" s="14"/>
      <c r="BD98" s="14"/>
      <c r="BE98" s="14"/>
      <c r="BF98" s="4980"/>
      <c r="BI98" s="2006">
        <v>0</v>
      </c>
      <c r="BJ98" s="2006">
        <v>0</v>
      </c>
      <c r="BK98" s="2006">
        <v>0</v>
      </c>
      <c r="BL98" s="2006">
        <v>0</v>
      </c>
      <c r="BM98" s="2006">
        <v>0</v>
      </c>
      <c r="BN98" s="2006">
        <v>0</v>
      </c>
      <c r="BO98" s="2006">
        <v>0</v>
      </c>
      <c r="BP98" s="2006">
        <v>0</v>
      </c>
      <c r="BQ98" s="2006">
        <v>0</v>
      </c>
      <c r="BR98" s="2006">
        <v>0</v>
      </c>
      <c r="BS98" s="2006">
        <v>0</v>
      </c>
      <c r="BT98" s="2417"/>
    </row>
    <row r="99" spans="2:72" ht="5.0999999999999996" customHeight="1">
      <c r="B99" s="212"/>
      <c r="C99" s="208"/>
      <c r="D99" s="208"/>
      <c r="E99" s="208"/>
      <c r="F99" s="21"/>
      <c r="G99" s="14"/>
      <c r="H99" s="14"/>
      <c r="I99" s="14"/>
      <c r="J99" s="21"/>
      <c r="K99" s="14"/>
      <c r="L99" s="14"/>
      <c r="M99" s="14"/>
      <c r="N99" s="21"/>
      <c r="O99" s="14"/>
      <c r="P99" s="14"/>
      <c r="Q99" s="14"/>
      <c r="R99" s="21"/>
      <c r="S99" s="14"/>
      <c r="T99" s="14"/>
      <c r="U99" s="14"/>
      <c r="V99" s="21"/>
      <c r="W99" s="14"/>
      <c r="X99" s="14"/>
      <c r="Y99" s="14"/>
      <c r="Z99" s="21"/>
      <c r="AA99" s="14"/>
      <c r="AB99" s="14"/>
      <c r="AC99" s="14"/>
      <c r="AD99" s="21"/>
      <c r="AE99" s="14"/>
      <c r="AF99" s="14"/>
      <c r="AG99" s="14"/>
      <c r="AH99" s="21"/>
      <c r="AI99" s="14"/>
      <c r="AJ99" s="14"/>
      <c r="AK99" s="14"/>
      <c r="AL99" s="21"/>
      <c r="AM99" s="14"/>
      <c r="AN99" s="14"/>
      <c r="AO99" s="14"/>
      <c r="AP99" s="21"/>
      <c r="AQ99" s="14"/>
      <c r="AR99" s="14"/>
      <c r="AS99" s="14"/>
      <c r="AT99" s="21"/>
      <c r="AU99" s="14"/>
      <c r="AV99" s="14"/>
      <c r="AW99" s="14"/>
      <c r="AX99" s="21"/>
      <c r="AY99" s="14"/>
      <c r="AZ99" s="14"/>
      <c r="BA99" s="14"/>
      <c r="BB99" s="21"/>
      <c r="BC99" s="14"/>
      <c r="BD99" s="14"/>
      <c r="BE99" s="14"/>
      <c r="BF99" s="21"/>
      <c r="BI99" s="2006">
        <v>0</v>
      </c>
      <c r="BJ99" s="2006">
        <v>0</v>
      </c>
      <c r="BK99" s="2006">
        <v>0</v>
      </c>
      <c r="BL99" s="2006">
        <v>0</v>
      </c>
      <c r="BM99" s="2006">
        <v>0</v>
      </c>
      <c r="BN99" s="2006">
        <v>0</v>
      </c>
      <c r="BO99" s="2006">
        <v>0</v>
      </c>
      <c r="BP99" s="2006">
        <v>0</v>
      </c>
      <c r="BQ99" s="2006">
        <v>0</v>
      </c>
      <c r="BR99" s="2006">
        <v>0</v>
      </c>
      <c r="BS99" s="2006">
        <v>0</v>
      </c>
      <c r="BT99" s="2417"/>
    </row>
    <row r="100" spans="2:72" ht="9.9499999999999993" customHeight="1">
      <c r="B100" s="4981">
        <v>20</v>
      </c>
      <c r="C100" s="208"/>
      <c r="D100" s="208"/>
      <c r="E100" s="208"/>
      <c r="F100" s="4978"/>
      <c r="G100" s="14"/>
      <c r="H100" s="14"/>
      <c r="I100" s="14"/>
      <c r="J100" s="4978"/>
      <c r="K100" s="14"/>
      <c r="L100" s="14"/>
      <c r="M100" s="14"/>
      <c r="N100" s="4978"/>
      <c r="O100" s="14"/>
      <c r="P100" s="14"/>
      <c r="Q100" s="14"/>
      <c r="R100" s="4978"/>
      <c r="S100" s="14"/>
      <c r="T100" s="14"/>
      <c r="U100" s="14"/>
      <c r="V100" s="4978"/>
      <c r="W100" s="14"/>
      <c r="X100" s="14"/>
      <c r="Y100" s="14"/>
      <c r="Z100" s="4978"/>
      <c r="AA100" s="14"/>
      <c r="AB100" s="14"/>
      <c r="AC100" s="14"/>
      <c r="AD100" s="4978"/>
      <c r="AE100" s="14"/>
      <c r="AF100" s="14"/>
      <c r="AG100" s="14"/>
      <c r="AH100" s="4978"/>
      <c r="AI100" s="14"/>
      <c r="AJ100" s="14"/>
      <c r="AK100" s="14"/>
      <c r="AL100" s="4978"/>
      <c r="AM100" s="14"/>
      <c r="AN100" s="14"/>
      <c r="AO100" s="14"/>
      <c r="AP100" s="4978"/>
      <c r="AQ100" s="14"/>
      <c r="AR100" s="14"/>
      <c r="AS100" s="14"/>
      <c r="AT100" s="4978"/>
      <c r="AU100" s="14"/>
      <c r="AV100" s="14"/>
      <c r="AW100" s="14"/>
      <c r="AX100" s="4978"/>
      <c r="AY100" s="14"/>
      <c r="AZ100" s="14"/>
      <c r="BA100" s="14"/>
      <c r="BB100" s="4978"/>
      <c r="BC100" s="14"/>
      <c r="BD100" s="14"/>
      <c r="BE100" s="14"/>
      <c r="BF100" s="4978"/>
      <c r="BI100" s="2006">
        <v>0</v>
      </c>
      <c r="BJ100" s="2006">
        <v>0</v>
      </c>
      <c r="BK100" s="2006">
        <v>0</v>
      </c>
      <c r="BL100" s="2006">
        <v>0</v>
      </c>
      <c r="BM100" s="2006">
        <v>0</v>
      </c>
      <c r="BN100" s="2006">
        <v>0</v>
      </c>
      <c r="BO100" s="2006">
        <v>0</v>
      </c>
      <c r="BP100" s="2006">
        <v>0</v>
      </c>
      <c r="BQ100" s="2006">
        <v>0</v>
      </c>
      <c r="BR100" s="2006">
        <v>0</v>
      </c>
      <c r="BS100" s="2006">
        <v>0</v>
      </c>
      <c r="BT100" s="2417"/>
    </row>
    <row r="101" spans="2:72" ht="5.0999999999999996" customHeight="1">
      <c r="B101" s="4982"/>
      <c r="C101" s="209"/>
      <c r="D101" s="209"/>
      <c r="E101" s="209"/>
      <c r="F101" s="4979"/>
      <c r="G101" s="14"/>
      <c r="H101" s="19"/>
      <c r="I101" s="14"/>
      <c r="J101" s="4979"/>
      <c r="K101" s="14"/>
      <c r="L101" s="19"/>
      <c r="M101" s="14"/>
      <c r="N101" s="4979"/>
      <c r="O101" s="14"/>
      <c r="P101" s="19"/>
      <c r="Q101" s="14"/>
      <c r="R101" s="4979"/>
      <c r="S101" s="14"/>
      <c r="T101" s="19"/>
      <c r="U101" s="14"/>
      <c r="V101" s="4979"/>
      <c r="W101" s="14"/>
      <c r="X101" s="19"/>
      <c r="Y101" s="14"/>
      <c r="Z101" s="4979"/>
      <c r="AA101" s="14"/>
      <c r="AB101" s="19"/>
      <c r="AC101" s="14"/>
      <c r="AD101" s="4979"/>
      <c r="AE101" s="14"/>
      <c r="AF101" s="19"/>
      <c r="AG101" s="14"/>
      <c r="AH101" s="4979"/>
      <c r="AI101" s="14"/>
      <c r="AJ101" s="19"/>
      <c r="AK101" s="14"/>
      <c r="AL101" s="4979"/>
      <c r="AM101" s="14"/>
      <c r="AN101" s="19"/>
      <c r="AO101" s="14"/>
      <c r="AP101" s="4979"/>
      <c r="AQ101" s="14"/>
      <c r="AR101" s="19"/>
      <c r="AS101" s="14"/>
      <c r="AT101" s="4979"/>
      <c r="AU101" s="14"/>
      <c r="AV101" s="19"/>
      <c r="AW101" s="14"/>
      <c r="AX101" s="4979"/>
      <c r="AY101" s="14"/>
      <c r="AZ101" s="19"/>
      <c r="BA101" s="14"/>
      <c r="BB101" s="4979"/>
      <c r="BC101" s="14"/>
      <c r="BD101" s="19"/>
      <c r="BE101" s="14"/>
      <c r="BF101" s="4979"/>
      <c r="BG101" s="20"/>
      <c r="BI101" s="2006">
        <v>0</v>
      </c>
      <c r="BJ101" s="2006">
        <v>0</v>
      </c>
      <c r="BK101" s="2006">
        <v>0</v>
      </c>
      <c r="BL101" s="2006">
        <v>0</v>
      </c>
      <c r="BM101" s="2006">
        <v>0</v>
      </c>
      <c r="BN101" s="2006">
        <v>0</v>
      </c>
      <c r="BO101" s="2006">
        <v>0</v>
      </c>
      <c r="BP101" s="2006">
        <v>0</v>
      </c>
      <c r="BQ101" s="2006">
        <v>0</v>
      </c>
      <c r="BR101" s="2006">
        <v>0</v>
      </c>
      <c r="BS101" s="2006">
        <v>0</v>
      </c>
      <c r="BT101" s="2417"/>
    </row>
    <row r="102" spans="2:72" ht="9.9499999999999993" customHeight="1">
      <c r="B102" s="4983"/>
      <c r="C102" s="208"/>
      <c r="D102" s="208"/>
      <c r="E102" s="208"/>
      <c r="F102" s="4980"/>
      <c r="G102" s="14"/>
      <c r="H102" s="14"/>
      <c r="I102" s="14"/>
      <c r="J102" s="4980"/>
      <c r="K102" s="14"/>
      <c r="L102" s="14"/>
      <c r="M102" s="14"/>
      <c r="N102" s="4980"/>
      <c r="O102" s="14"/>
      <c r="P102" s="14"/>
      <c r="Q102" s="14"/>
      <c r="R102" s="4980"/>
      <c r="S102" s="14"/>
      <c r="T102" s="14"/>
      <c r="U102" s="14"/>
      <c r="V102" s="4980"/>
      <c r="W102" s="14"/>
      <c r="X102" s="14"/>
      <c r="Y102" s="14"/>
      <c r="Z102" s="4980"/>
      <c r="AA102" s="14"/>
      <c r="AB102" s="14"/>
      <c r="AC102" s="14"/>
      <c r="AD102" s="4980"/>
      <c r="AE102" s="14"/>
      <c r="AF102" s="14"/>
      <c r="AG102" s="14"/>
      <c r="AH102" s="4980"/>
      <c r="AI102" s="14"/>
      <c r="AJ102" s="14"/>
      <c r="AK102" s="14"/>
      <c r="AL102" s="4980"/>
      <c r="AM102" s="14"/>
      <c r="AN102" s="14"/>
      <c r="AO102" s="14"/>
      <c r="AP102" s="4980"/>
      <c r="AQ102" s="14"/>
      <c r="AR102" s="14"/>
      <c r="AS102" s="14"/>
      <c r="AT102" s="4980"/>
      <c r="AU102" s="14"/>
      <c r="AV102" s="14"/>
      <c r="AW102" s="14"/>
      <c r="AX102" s="4980"/>
      <c r="AY102" s="14"/>
      <c r="AZ102" s="14"/>
      <c r="BA102" s="14"/>
      <c r="BB102" s="4980"/>
      <c r="BC102" s="14"/>
      <c r="BD102" s="14"/>
      <c r="BE102" s="14"/>
      <c r="BF102" s="4980"/>
      <c r="BI102" s="2006">
        <v>0</v>
      </c>
      <c r="BJ102" s="2006">
        <v>0</v>
      </c>
      <c r="BK102" s="2006">
        <v>0</v>
      </c>
      <c r="BL102" s="2006">
        <v>0</v>
      </c>
      <c r="BM102" s="2006">
        <v>0</v>
      </c>
      <c r="BN102" s="2006">
        <v>0</v>
      </c>
      <c r="BO102" s="2006">
        <v>0</v>
      </c>
      <c r="BP102" s="2006">
        <v>0</v>
      </c>
      <c r="BQ102" s="2006">
        <v>0</v>
      </c>
      <c r="BR102" s="2006">
        <v>0</v>
      </c>
      <c r="BS102" s="2006">
        <v>0</v>
      </c>
      <c r="BT102" s="2417"/>
    </row>
    <row r="103" spans="2:72" ht="5.0999999999999996" customHeight="1">
      <c r="B103" s="212"/>
      <c r="C103" s="208"/>
      <c r="D103" s="208"/>
      <c r="E103" s="208"/>
      <c r="F103" s="21"/>
      <c r="G103" s="14"/>
      <c r="H103" s="14"/>
      <c r="I103" s="14"/>
      <c r="J103" s="21"/>
      <c r="K103" s="14"/>
      <c r="L103" s="14"/>
      <c r="M103" s="14"/>
      <c r="N103" s="21"/>
      <c r="O103" s="14"/>
      <c r="P103" s="14"/>
      <c r="Q103" s="14"/>
      <c r="R103" s="21"/>
      <c r="S103" s="14"/>
      <c r="T103" s="14"/>
      <c r="U103" s="14"/>
      <c r="V103" s="21"/>
      <c r="W103" s="14"/>
      <c r="X103" s="14"/>
      <c r="Y103" s="14"/>
      <c r="Z103" s="21"/>
      <c r="AA103" s="14"/>
      <c r="AB103" s="14"/>
      <c r="AC103" s="14"/>
      <c r="AD103" s="21"/>
      <c r="AE103" s="14"/>
      <c r="AF103" s="14"/>
      <c r="AG103" s="14"/>
      <c r="AH103" s="21"/>
      <c r="AI103" s="14"/>
      <c r="AJ103" s="14"/>
      <c r="AK103" s="14"/>
      <c r="AL103" s="21"/>
      <c r="AM103" s="14"/>
      <c r="AN103" s="14"/>
      <c r="AO103" s="14"/>
      <c r="AP103" s="21"/>
      <c r="AQ103" s="14"/>
      <c r="AR103" s="14"/>
      <c r="AS103" s="14"/>
      <c r="AT103" s="21"/>
      <c r="AU103" s="14"/>
      <c r="AV103" s="14"/>
      <c r="AW103" s="14"/>
      <c r="AX103" s="21"/>
      <c r="AY103" s="14"/>
      <c r="AZ103" s="14"/>
      <c r="BA103" s="14"/>
      <c r="BB103" s="21"/>
      <c r="BC103" s="14"/>
      <c r="BD103" s="14"/>
      <c r="BE103" s="14"/>
      <c r="BF103" s="21"/>
      <c r="BI103" s="2006">
        <v>0</v>
      </c>
      <c r="BJ103" s="2006">
        <v>0</v>
      </c>
      <c r="BK103" s="2006">
        <v>0</v>
      </c>
      <c r="BL103" s="2006">
        <v>0</v>
      </c>
      <c r="BM103" s="2006">
        <v>0</v>
      </c>
      <c r="BN103" s="2006">
        <v>0</v>
      </c>
      <c r="BO103" s="2006">
        <v>0</v>
      </c>
      <c r="BP103" s="2006">
        <v>0</v>
      </c>
      <c r="BQ103" s="2006">
        <v>0</v>
      </c>
      <c r="BR103" s="2006">
        <v>0</v>
      </c>
      <c r="BS103" s="2006">
        <v>0</v>
      </c>
      <c r="BT103" s="2417"/>
    </row>
    <row r="104" spans="2:72" ht="9.9499999999999993" customHeight="1">
      <c r="B104" s="4981">
        <v>21</v>
      </c>
      <c r="C104" s="208"/>
      <c r="D104" s="208"/>
      <c r="E104" s="208"/>
      <c r="F104" s="4978"/>
      <c r="G104" s="14"/>
      <c r="H104" s="14"/>
      <c r="I104" s="14"/>
      <c r="J104" s="4978"/>
      <c r="K104" s="14"/>
      <c r="L104" s="14"/>
      <c r="M104" s="14"/>
      <c r="N104" s="4978"/>
      <c r="O104" s="14"/>
      <c r="P104" s="14"/>
      <c r="Q104" s="14"/>
      <c r="R104" s="4978"/>
      <c r="S104" s="14"/>
      <c r="T104" s="14"/>
      <c r="U104" s="14"/>
      <c r="V104" s="4978"/>
      <c r="W104" s="14"/>
      <c r="X104" s="14"/>
      <c r="Y104" s="14"/>
      <c r="Z104" s="4978"/>
      <c r="AA104" s="14"/>
      <c r="AB104" s="14"/>
      <c r="AC104" s="14"/>
      <c r="AD104" s="4978"/>
      <c r="AE104" s="14"/>
      <c r="AF104" s="14"/>
      <c r="AG104" s="14"/>
      <c r="AH104" s="4978"/>
      <c r="AI104" s="14"/>
      <c r="AJ104" s="14"/>
      <c r="AK104" s="14"/>
      <c r="AL104" s="4978"/>
      <c r="AM104" s="14"/>
      <c r="AN104" s="14"/>
      <c r="AO104" s="14"/>
      <c r="AP104" s="4978"/>
      <c r="AQ104" s="14"/>
      <c r="AR104" s="14"/>
      <c r="AS104" s="14"/>
      <c r="AT104" s="4978"/>
      <c r="AU104" s="14"/>
      <c r="AV104" s="14"/>
      <c r="AW104" s="14"/>
      <c r="AX104" s="4978"/>
      <c r="AY104" s="14"/>
      <c r="AZ104" s="14"/>
      <c r="BA104" s="14"/>
      <c r="BB104" s="4978"/>
      <c r="BC104" s="14"/>
      <c r="BD104" s="14"/>
      <c r="BE104" s="14"/>
      <c r="BF104" s="4978"/>
      <c r="BI104" s="2006">
        <v>0</v>
      </c>
      <c r="BJ104" s="2006">
        <v>0</v>
      </c>
      <c r="BK104" s="2006">
        <v>0</v>
      </c>
      <c r="BL104" s="2006">
        <v>0</v>
      </c>
      <c r="BM104" s="2006">
        <v>0</v>
      </c>
      <c r="BN104" s="2006">
        <v>0</v>
      </c>
      <c r="BO104" s="2006">
        <v>0</v>
      </c>
      <c r="BP104" s="2006">
        <v>0</v>
      </c>
      <c r="BQ104" s="2006">
        <v>0</v>
      </c>
      <c r="BR104" s="2006">
        <v>0</v>
      </c>
      <c r="BS104" s="2006">
        <v>0</v>
      </c>
      <c r="BT104" s="2417"/>
    </row>
    <row r="105" spans="2:72" ht="5.0999999999999996" customHeight="1">
      <c r="B105" s="4982"/>
      <c r="C105" s="209"/>
      <c r="D105" s="209"/>
      <c r="E105" s="209"/>
      <c r="F105" s="4979"/>
      <c r="G105" s="14"/>
      <c r="H105" s="19"/>
      <c r="I105" s="14"/>
      <c r="J105" s="4979"/>
      <c r="K105" s="14"/>
      <c r="L105" s="19"/>
      <c r="M105" s="14"/>
      <c r="N105" s="4979"/>
      <c r="O105" s="14"/>
      <c r="P105" s="19"/>
      <c r="Q105" s="14"/>
      <c r="R105" s="4979"/>
      <c r="S105" s="14"/>
      <c r="T105" s="19"/>
      <c r="U105" s="14"/>
      <c r="V105" s="4979"/>
      <c r="W105" s="14"/>
      <c r="X105" s="19"/>
      <c r="Y105" s="14"/>
      <c r="Z105" s="4979"/>
      <c r="AA105" s="14"/>
      <c r="AB105" s="19"/>
      <c r="AC105" s="14"/>
      <c r="AD105" s="4979"/>
      <c r="AE105" s="14"/>
      <c r="AF105" s="19"/>
      <c r="AG105" s="14"/>
      <c r="AH105" s="4979"/>
      <c r="AI105" s="14"/>
      <c r="AJ105" s="19"/>
      <c r="AK105" s="14"/>
      <c r="AL105" s="4979"/>
      <c r="AM105" s="14"/>
      <c r="AN105" s="19"/>
      <c r="AO105" s="14"/>
      <c r="AP105" s="4979"/>
      <c r="AQ105" s="14"/>
      <c r="AR105" s="19"/>
      <c r="AS105" s="14"/>
      <c r="AT105" s="4979"/>
      <c r="AU105" s="14"/>
      <c r="AV105" s="19"/>
      <c r="AW105" s="14"/>
      <c r="AX105" s="4979"/>
      <c r="AY105" s="14"/>
      <c r="AZ105" s="19"/>
      <c r="BA105" s="14"/>
      <c r="BB105" s="4979"/>
      <c r="BC105" s="14"/>
      <c r="BD105" s="19"/>
      <c r="BE105" s="14"/>
      <c r="BF105" s="4979"/>
      <c r="BG105" s="20"/>
      <c r="BI105" s="2006">
        <v>0</v>
      </c>
      <c r="BJ105" s="2006">
        <v>0</v>
      </c>
      <c r="BK105" s="2006">
        <v>0</v>
      </c>
      <c r="BL105" s="2006">
        <v>0</v>
      </c>
      <c r="BM105" s="2006">
        <v>0</v>
      </c>
      <c r="BN105" s="2006">
        <v>0</v>
      </c>
      <c r="BO105" s="2006">
        <v>0</v>
      </c>
      <c r="BP105" s="2006">
        <v>0</v>
      </c>
      <c r="BQ105" s="2006">
        <v>0</v>
      </c>
      <c r="BR105" s="2006">
        <v>0</v>
      </c>
      <c r="BS105" s="2006">
        <v>0</v>
      </c>
      <c r="BT105" s="2417"/>
    </row>
    <row r="106" spans="2:72" ht="9.9499999999999993" customHeight="1">
      <c r="B106" s="4983"/>
      <c r="C106" s="208"/>
      <c r="D106" s="208"/>
      <c r="E106" s="208"/>
      <c r="F106" s="4980"/>
      <c r="G106" s="14"/>
      <c r="H106" s="14"/>
      <c r="I106" s="14"/>
      <c r="J106" s="4980"/>
      <c r="K106" s="14"/>
      <c r="L106" s="14"/>
      <c r="M106" s="14"/>
      <c r="N106" s="4980"/>
      <c r="O106" s="14"/>
      <c r="P106" s="14"/>
      <c r="Q106" s="14"/>
      <c r="R106" s="4980"/>
      <c r="S106" s="14"/>
      <c r="T106" s="14"/>
      <c r="U106" s="14"/>
      <c r="V106" s="4980"/>
      <c r="W106" s="14"/>
      <c r="X106" s="14"/>
      <c r="Y106" s="14"/>
      <c r="Z106" s="4980"/>
      <c r="AA106" s="14"/>
      <c r="AB106" s="14"/>
      <c r="AC106" s="14"/>
      <c r="AD106" s="4980"/>
      <c r="AE106" s="14"/>
      <c r="AF106" s="14"/>
      <c r="AG106" s="14"/>
      <c r="AH106" s="4980"/>
      <c r="AI106" s="14"/>
      <c r="AJ106" s="14"/>
      <c r="AK106" s="14"/>
      <c r="AL106" s="4980"/>
      <c r="AM106" s="14"/>
      <c r="AN106" s="14"/>
      <c r="AO106" s="14"/>
      <c r="AP106" s="4980"/>
      <c r="AQ106" s="14"/>
      <c r="AR106" s="14"/>
      <c r="AS106" s="14"/>
      <c r="AT106" s="4980"/>
      <c r="AU106" s="14"/>
      <c r="AV106" s="14"/>
      <c r="AW106" s="14"/>
      <c r="AX106" s="4980"/>
      <c r="AY106" s="14"/>
      <c r="AZ106" s="14"/>
      <c r="BA106" s="14"/>
      <c r="BB106" s="4980"/>
      <c r="BC106" s="14"/>
      <c r="BD106" s="14"/>
      <c r="BE106" s="14"/>
      <c r="BF106" s="4980"/>
      <c r="BI106" s="2006">
        <v>0</v>
      </c>
      <c r="BJ106" s="2006">
        <v>0</v>
      </c>
      <c r="BK106" s="2006">
        <v>0</v>
      </c>
      <c r="BL106" s="2006">
        <v>0</v>
      </c>
      <c r="BM106" s="2006">
        <v>0</v>
      </c>
      <c r="BN106" s="2006">
        <v>0</v>
      </c>
      <c r="BO106" s="2006">
        <v>0</v>
      </c>
      <c r="BP106" s="2006">
        <v>0</v>
      </c>
      <c r="BQ106" s="2006">
        <v>0</v>
      </c>
      <c r="BR106" s="2006">
        <v>0</v>
      </c>
      <c r="BS106" s="2006">
        <v>0</v>
      </c>
      <c r="BT106" s="2417"/>
    </row>
    <row r="107" spans="2:72" ht="5.0999999999999996" customHeight="1">
      <c r="B107" s="212"/>
      <c r="C107" s="208"/>
      <c r="D107" s="208"/>
      <c r="E107" s="208"/>
      <c r="F107" s="21"/>
      <c r="G107" s="14"/>
      <c r="H107" s="14"/>
      <c r="I107" s="14"/>
      <c r="J107" s="21"/>
      <c r="K107" s="14"/>
      <c r="L107" s="14"/>
      <c r="M107" s="14"/>
      <c r="N107" s="21"/>
      <c r="O107" s="14"/>
      <c r="P107" s="14"/>
      <c r="Q107" s="14"/>
      <c r="R107" s="21"/>
      <c r="S107" s="14"/>
      <c r="T107" s="14"/>
      <c r="U107" s="14"/>
      <c r="V107" s="21"/>
      <c r="W107" s="14"/>
      <c r="X107" s="14"/>
      <c r="Y107" s="14"/>
      <c r="Z107" s="21"/>
      <c r="AA107" s="14"/>
      <c r="AB107" s="14"/>
      <c r="AC107" s="14"/>
      <c r="AD107" s="21"/>
      <c r="AE107" s="14"/>
      <c r="AF107" s="14"/>
      <c r="AG107" s="14"/>
      <c r="AH107" s="21"/>
      <c r="AI107" s="14"/>
      <c r="AJ107" s="14"/>
      <c r="AK107" s="14"/>
      <c r="AL107" s="21"/>
      <c r="AM107" s="14"/>
      <c r="AN107" s="14"/>
      <c r="AO107" s="14"/>
      <c r="AP107" s="21"/>
      <c r="AQ107" s="14"/>
      <c r="AR107" s="14"/>
      <c r="AS107" s="14"/>
      <c r="AT107" s="21"/>
      <c r="AU107" s="14"/>
      <c r="AV107" s="14"/>
      <c r="AW107" s="14"/>
      <c r="AX107" s="21"/>
      <c r="AY107" s="14"/>
      <c r="AZ107" s="14"/>
      <c r="BA107" s="14"/>
      <c r="BB107" s="21"/>
      <c r="BC107" s="14"/>
      <c r="BD107" s="14"/>
      <c r="BE107" s="14"/>
      <c r="BF107" s="21"/>
      <c r="BI107" s="2006">
        <v>0</v>
      </c>
      <c r="BJ107" s="2006">
        <v>0</v>
      </c>
      <c r="BK107" s="2006">
        <v>0</v>
      </c>
      <c r="BL107" s="2006">
        <v>0</v>
      </c>
      <c r="BM107" s="2006">
        <v>0</v>
      </c>
      <c r="BN107" s="2006">
        <v>0</v>
      </c>
      <c r="BO107" s="2006">
        <v>0</v>
      </c>
      <c r="BP107" s="2006">
        <v>0</v>
      </c>
      <c r="BQ107" s="2006">
        <v>0</v>
      </c>
      <c r="BR107" s="2006">
        <v>0</v>
      </c>
      <c r="BS107" s="2006">
        <v>0</v>
      </c>
      <c r="BT107" s="2417"/>
    </row>
    <row r="108" spans="2:72" ht="9.9499999999999993" customHeight="1">
      <c r="B108" s="4981">
        <v>22</v>
      </c>
      <c r="C108" s="208"/>
      <c r="D108" s="208"/>
      <c r="E108" s="208"/>
      <c r="F108" s="4978"/>
      <c r="G108" s="14"/>
      <c r="H108" s="14"/>
      <c r="I108" s="14"/>
      <c r="J108" s="4978"/>
      <c r="K108" s="14"/>
      <c r="L108" s="14"/>
      <c r="M108" s="14"/>
      <c r="N108" s="4978"/>
      <c r="O108" s="14"/>
      <c r="P108" s="14"/>
      <c r="Q108" s="14"/>
      <c r="R108" s="4978"/>
      <c r="S108" s="14"/>
      <c r="T108" s="14"/>
      <c r="U108" s="14"/>
      <c r="V108" s="4978"/>
      <c r="W108" s="14"/>
      <c r="X108" s="14"/>
      <c r="Y108" s="14"/>
      <c r="Z108" s="4978"/>
      <c r="AA108" s="14"/>
      <c r="AB108" s="14"/>
      <c r="AC108" s="14"/>
      <c r="AD108" s="4978"/>
      <c r="AE108" s="14"/>
      <c r="AF108" s="14"/>
      <c r="AG108" s="14"/>
      <c r="AH108" s="4978"/>
      <c r="AI108" s="14"/>
      <c r="AJ108" s="14"/>
      <c r="AK108" s="14"/>
      <c r="AL108" s="4978"/>
      <c r="AM108" s="14"/>
      <c r="AN108" s="14"/>
      <c r="AO108" s="14"/>
      <c r="AP108" s="4978"/>
      <c r="AQ108" s="14"/>
      <c r="AR108" s="14"/>
      <c r="AS108" s="14"/>
      <c r="AT108" s="4978"/>
      <c r="AU108" s="14"/>
      <c r="AV108" s="14"/>
      <c r="AW108" s="14"/>
      <c r="AX108" s="4978"/>
      <c r="AY108" s="14"/>
      <c r="AZ108" s="14"/>
      <c r="BA108" s="14"/>
      <c r="BB108" s="4978"/>
      <c r="BC108" s="14"/>
      <c r="BD108" s="14"/>
      <c r="BE108" s="14"/>
      <c r="BF108" s="4978"/>
      <c r="BI108" s="2006">
        <v>0</v>
      </c>
      <c r="BJ108" s="2006">
        <v>0</v>
      </c>
      <c r="BK108" s="2006">
        <v>0</v>
      </c>
      <c r="BL108" s="2006">
        <v>0</v>
      </c>
      <c r="BM108" s="2006">
        <v>0</v>
      </c>
      <c r="BN108" s="2006">
        <v>0</v>
      </c>
      <c r="BO108" s="2006">
        <v>0</v>
      </c>
      <c r="BP108" s="2006">
        <v>0</v>
      </c>
      <c r="BQ108" s="2006">
        <v>0</v>
      </c>
      <c r="BR108" s="2006">
        <v>0</v>
      </c>
      <c r="BS108" s="2006">
        <v>0</v>
      </c>
      <c r="BT108" s="2417"/>
    </row>
    <row r="109" spans="2:72" ht="5.0999999999999996" customHeight="1">
      <c r="B109" s="4982"/>
      <c r="C109" s="209"/>
      <c r="D109" s="209"/>
      <c r="E109" s="209"/>
      <c r="F109" s="4979"/>
      <c r="G109" s="14"/>
      <c r="H109" s="19"/>
      <c r="I109" s="14"/>
      <c r="J109" s="4979"/>
      <c r="K109" s="14"/>
      <c r="L109" s="19"/>
      <c r="M109" s="14"/>
      <c r="N109" s="4979"/>
      <c r="O109" s="14"/>
      <c r="P109" s="19"/>
      <c r="Q109" s="14"/>
      <c r="R109" s="4979"/>
      <c r="S109" s="14"/>
      <c r="T109" s="19"/>
      <c r="U109" s="14"/>
      <c r="V109" s="4979"/>
      <c r="W109" s="14"/>
      <c r="X109" s="19"/>
      <c r="Y109" s="14"/>
      <c r="Z109" s="4979"/>
      <c r="AA109" s="14"/>
      <c r="AB109" s="19"/>
      <c r="AC109" s="14"/>
      <c r="AD109" s="4979"/>
      <c r="AE109" s="14"/>
      <c r="AF109" s="19"/>
      <c r="AG109" s="14"/>
      <c r="AH109" s="4979"/>
      <c r="AI109" s="14"/>
      <c r="AJ109" s="19"/>
      <c r="AK109" s="14"/>
      <c r="AL109" s="4979"/>
      <c r="AM109" s="14"/>
      <c r="AN109" s="19"/>
      <c r="AO109" s="14"/>
      <c r="AP109" s="4979"/>
      <c r="AQ109" s="14"/>
      <c r="AR109" s="19"/>
      <c r="AS109" s="14"/>
      <c r="AT109" s="4979"/>
      <c r="AU109" s="14"/>
      <c r="AV109" s="19"/>
      <c r="AW109" s="14"/>
      <c r="AX109" s="4979"/>
      <c r="AY109" s="14"/>
      <c r="AZ109" s="19"/>
      <c r="BA109" s="14"/>
      <c r="BB109" s="4979"/>
      <c r="BC109" s="14"/>
      <c r="BD109" s="19"/>
      <c r="BE109" s="14"/>
      <c r="BF109" s="4979"/>
      <c r="BG109" s="20"/>
      <c r="BI109" s="2006">
        <v>0</v>
      </c>
      <c r="BJ109" s="2006">
        <v>0</v>
      </c>
      <c r="BK109" s="2006">
        <v>0</v>
      </c>
      <c r="BL109" s="2006">
        <v>0</v>
      </c>
      <c r="BM109" s="2006">
        <v>0</v>
      </c>
      <c r="BN109" s="2006">
        <v>0</v>
      </c>
      <c r="BO109" s="2006">
        <v>0</v>
      </c>
      <c r="BP109" s="2006">
        <v>0</v>
      </c>
      <c r="BQ109" s="2006">
        <v>0</v>
      </c>
      <c r="BR109" s="2006">
        <v>0</v>
      </c>
      <c r="BS109" s="2006">
        <v>0</v>
      </c>
      <c r="BT109" s="2417"/>
    </row>
    <row r="110" spans="2:72" ht="9.9499999999999993" customHeight="1">
      <c r="B110" s="4983"/>
      <c r="C110" s="208"/>
      <c r="D110" s="208"/>
      <c r="E110" s="208"/>
      <c r="F110" s="4980"/>
      <c r="G110" s="14"/>
      <c r="H110" s="14"/>
      <c r="I110" s="14"/>
      <c r="J110" s="4980"/>
      <c r="K110" s="14"/>
      <c r="L110" s="14"/>
      <c r="M110" s="14"/>
      <c r="N110" s="4980"/>
      <c r="O110" s="14"/>
      <c r="P110" s="14"/>
      <c r="Q110" s="14"/>
      <c r="R110" s="4980"/>
      <c r="S110" s="14"/>
      <c r="T110" s="14"/>
      <c r="U110" s="14"/>
      <c r="V110" s="4980"/>
      <c r="W110" s="14"/>
      <c r="X110" s="14"/>
      <c r="Y110" s="14"/>
      <c r="Z110" s="4980"/>
      <c r="AA110" s="14"/>
      <c r="AB110" s="14"/>
      <c r="AC110" s="14"/>
      <c r="AD110" s="4980"/>
      <c r="AE110" s="14"/>
      <c r="AF110" s="14"/>
      <c r="AG110" s="14"/>
      <c r="AH110" s="4980"/>
      <c r="AI110" s="14"/>
      <c r="AJ110" s="14"/>
      <c r="AK110" s="14"/>
      <c r="AL110" s="4980"/>
      <c r="AM110" s="14"/>
      <c r="AN110" s="14"/>
      <c r="AO110" s="14"/>
      <c r="AP110" s="4980"/>
      <c r="AQ110" s="14"/>
      <c r="AR110" s="14"/>
      <c r="AS110" s="14"/>
      <c r="AT110" s="4980"/>
      <c r="AU110" s="14"/>
      <c r="AV110" s="14"/>
      <c r="AW110" s="14"/>
      <c r="AX110" s="4980"/>
      <c r="AY110" s="14"/>
      <c r="AZ110" s="14"/>
      <c r="BA110" s="14"/>
      <c r="BB110" s="4980"/>
      <c r="BC110" s="14"/>
      <c r="BD110" s="14"/>
      <c r="BE110" s="14"/>
      <c r="BF110" s="4980"/>
      <c r="BI110" s="2006">
        <v>0</v>
      </c>
      <c r="BJ110" s="2006">
        <v>0</v>
      </c>
      <c r="BK110" s="2006">
        <v>0</v>
      </c>
      <c r="BL110" s="2006">
        <v>0</v>
      </c>
      <c r="BM110" s="2006">
        <v>0</v>
      </c>
      <c r="BN110" s="2006">
        <v>0</v>
      </c>
      <c r="BO110" s="2006">
        <v>0</v>
      </c>
      <c r="BP110" s="2006">
        <v>0</v>
      </c>
      <c r="BQ110" s="2006">
        <v>0</v>
      </c>
      <c r="BR110" s="2006">
        <v>0</v>
      </c>
      <c r="BS110" s="2006">
        <v>0</v>
      </c>
      <c r="BT110" s="2417"/>
    </row>
    <row r="111" spans="2:72" ht="5.0999999999999996" customHeight="1">
      <c r="B111" s="212"/>
      <c r="C111" s="208"/>
      <c r="D111" s="208"/>
      <c r="E111" s="208"/>
      <c r="F111" s="21"/>
      <c r="G111" s="14"/>
      <c r="H111" s="14"/>
      <c r="I111" s="14"/>
      <c r="J111" s="21"/>
      <c r="K111" s="14"/>
      <c r="L111" s="14"/>
      <c r="M111" s="14"/>
      <c r="N111" s="21"/>
      <c r="O111" s="14"/>
      <c r="P111" s="14"/>
      <c r="Q111" s="14"/>
      <c r="R111" s="21"/>
      <c r="S111" s="14"/>
      <c r="T111" s="14"/>
      <c r="U111" s="14"/>
      <c r="V111" s="21"/>
      <c r="W111" s="14"/>
      <c r="X111" s="14"/>
      <c r="Y111" s="14"/>
      <c r="Z111" s="21"/>
      <c r="AA111" s="14"/>
      <c r="AB111" s="14"/>
      <c r="AC111" s="14"/>
      <c r="AD111" s="21"/>
      <c r="AE111" s="14"/>
      <c r="AF111" s="14"/>
      <c r="AG111" s="14"/>
      <c r="AH111" s="21"/>
      <c r="AI111" s="14"/>
      <c r="AJ111" s="14"/>
      <c r="AK111" s="14"/>
      <c r="AL111" s="21"/>
      <c r="AM111" s="14"/>
      <c r="AN111" s="14"/>
      <c r="AO111" s="14"/>
      <c r="AP111" s="21"/>
      <c r="AQ111" s="14"/>
      <c r="AR111" s="14"/>
      <c r="AS111" s="14"/>
      <c r="AT111" s="21"/>
      <c r="AU111" s="14"/>
      <c r="AV111" s="14"/>
      <c r="AW111" s="14"/>
      <c r="AX111" s="21"/>
      <c r="AY111" s="14"/>
      <c r="AZ111" s="14"/>
      <c r="BA111" s="14"/>
      <c r="BB111" s="21"/>
      <c r="BC111" s="14"/>
      <c r="BD111" s="14"/>
      <c r="BE111" s="14"/>
      <c r="BF111" s="21"/>
      <c r="BI111" s="2006">
        <v>0</v>
      </c>
      <c r="BJ111" s="2006">
        <v>0</v>
      </c>
      <c r="BK111" s="2006">
        <v>0</v>
      </c>
      <c r="BL111" s="2006">
        <v>0</v>
      </c>
      <c r="BM111" s="2006">
        <v>0</v>
      </c>
      <c r="BN111" s="2006">
        <v>0</v>
      </c>
      <c r="BO111" s="2006">
        <v>0</v>
      </c>
      <c r="BP111" s="2006">
        <v>0</v>
      </c>
      <c r="BQ111" s="2006">
        <v>0</v>
      </c>
      <c r="BR111" s="2006">
        <v>0</v>
      </c>
      <c r="BS111" s="2006">
        <v>0</v>
      </c>
      <c r="BT111" s="2417"/>
    </row>
    <row r="112" spans="2:72" ht="9.9499999999999993" customHeight="1">
      <c r="B112" s="4981">
        <v>23</v>
      </c>
      <c r="C112" s="208"/>
      <c r="D112" s="208"/>
      <c r="E112" s="208"/>
      <c r="F112" s="4978"/>
      <c r="G112" s="14"/>
      <c r="H112" s="14"/>
      <c r="I112" s="14"/>
      <c r="J112" s="4978"/>
      <c r="K112" s="14"/>
      <c r="L112" s="14"/>
      <c r="M112" s="14"/>
      <c r="N112" s="4978"/>
      <c r="O112" s="14"/>
      <c r="P112" s="14"/>
      <c r="Q112" s="14"/>
      <c r="R112" s="4978"/>
      <c r="S112" s="14"/>
      <c r="T112" s="14"/>
      <c r="U112" s="14"/>
      <c r="V112" s="4978"/>
      <c r="W112" s="14"/>
      <c r="X112" s="14"/>
      <c r="Y112" s="14"/>
      <c r="Z112" s="4978"/>
      <c r="AA112" s="14"/>
      <c r="AB112" s="14"/>
      <c r="AC112" s="14"/>
      <c r="AD112" s="4978"/>
      <c r="AE112" s="14"/>
      <c r="AF112" s="14"/>
      <c r="AG112" s="14"/>
      <c r="AH112" s="4978"/>
      <c r="AI112" s="14"/>
      <c r="AJ112" s="14"/>
      <c r="AK112" s="14"/>
      <c r="AL112" s="4978"/>
      <c r="AM112" s="14"/>
      <c r="AN112" s="14"/>
      <c r="AO112" s="14"/>
      <c r="AP112" s="4978"/>
      <c r="AQ112" s="14"/>
      <c r="AR112" s="14"/>
      <c r="AS112" s="14"/>
      <c r="AT112" s="4978"/>
      <c r="AU112" s="14"/>
      <c r="AV112" s="14"/>
      <c r="AW112" s="14"/>
      <c r="AX112" s="4978"/>
      <c r="AY112" s="14"/>
      <c r="AZ112" s="14"/>
      <c r="BA112" s="14"/>
      <c r="BB112" s="4978"/>
      <c r="BC112" s="14"/>
      <c r="BD112" s="14"/>
      <c r="BE112" s="14"/>
      <c r="BF112" s="4978"/>
      <c r="BI112" s="2006">
        <v>0</v>
      </c>
      <c r="BJ112" s="2006">
        <v>0</v>
      </c>
      <c r="BK112" s="2006">
        <v>0</v>
      </c>
      <c r="BL112" s="2006">
        <v>0</v>
      </c>
      <c r="BM112" s="2006">
        <v>0</v>
      </c>
      <c r="BN112" s="2006">
        <v>0</v>
      </c>
      <c r="BO112" s="2006">
        <v>0</v>
      </c>
      <c r="BP112" s="2006">
        <v>0</v>
      </c>
      <c r="BQ112" s="2006">
        <v>0</v>
      </c>
      <c r="BR112" s="2006">
        <v>0</v>
      </c>
      <c r="BS112" s="2006">
        <v>0</v>
      </c>
      <c r="BT112" s="2417"/>
    </row>
    <row r="113" spans="2:72" ht="5.0999999999999996" customHeight="1">
      <c r="B113" s="4982"/>
      <c r="C113" s="209"/>
      <c r="D113" s="209"/>
      <c r="E113" s="209"/>
      <c r="F113" s="4979"/>
      <c r="G113" s="14"/>
      <c r="H113" s="19"/>
      <c r="I113" s="14"/>
      <c r="J113" s="4979"/>
      <c r="K113" s="14"/>
      <c r="L113" s="19"/>
      <c r="M113" s="14"/>
      <c r="N113" s="4979"/>
      <c r="O113" s="14"/>
      <c r="P113" s="19"/>
      <c r="Q113" s="14"/>
      <c r="R113" s="4979"/>
      <c r="S113" s="14"/>
      <c r="T113" s="19"/>
      <c r="U113" s="14"/>
      <c r="V113" s="4979"/>
      <c r="W113" s="14"/>
      <c r="X113" s="19"/>
      <c r="Y113" s="14"/>
      <c r="Z113" s="4979"/>
      <c r="AA113" s="14"/>
      <c r="AB113" s="19"/>
      <c r="AC113" s="14"/>
      <c r="AD113" s="4979"/>
      <c r="AE113" s="14"/>
      <c r="AF113" s="19"/>
      <c r="AG113" s="14"/>
      <c r="AH113" s="4979"/>
      <c r="AI113" s="14"/>
      <c r="AJ113" s="19"/>
      <c r="AK113" s="14"/>
      <c r="AL113" s="4979"/>
      <c r="AM113" s="14"/>
      <c r="AN113" s="19"/>
      <c r="AO113" s="14"/>
      <c r="AP113" s="4979"/>
      <c r="AQ113" s="14"/>
      <c r="AR113" s="19"/>
      <c r="AS113" s="14"/>
      <c r="AT113" s="4979"/>
      <c r="AU113" s="14"/>
      <c r="AV113" s="19"/>
      <c r="AW113" s="14"/>
      <c r="AX113" s="4979"/>
      <c r="AY113" s="14"/>
      <c r="AZ113" s="19"/>
      <c r="BA113" s="14"/>
      <c r="BB113" s="4979"/>
      <c r="BC113" s="14"/>
      <c r="BD113" s="19"/>
      <c r="BE113" s="14"/>
      <c r="BF113" s="4979"/>
      <c r="BG113" s="20"/>
      <c r="BI113" s="2006">
        <v>0</v>
      </c>
      <c r="BJ113" s="2006">
        <v>0</v>
      </c>
      <c r="BK113" s="2006">
        <v>0</v>
      </c>
      <c r="BL113" s="2006">
        <v>0</v>
      </c>
      <c r="BM113" s="2006">
        <v>0</v>
      </c>
      <c r="BN113" s="2006">
        <v>0</v>
      </c>
      <c r="BO113" s="2006">
        <v>0</v>
      </c>
      <c r="BP113" s="2006">
        <v>0</v>
      </c>
      <c r="BQ113" s="2006">
        <v>0</v>
      </c>
      <c r="BR113" s="2006">
        <v>0</v>
      </c>
      <c r="BS113" s="2006">
        <v>0</v>
      </c>
      <c r="BT113" s="2417"/>
    </row>
    <row r="114" spans="2:72" ht="9.9499999999999993" customHeight="1">
      <c r="B114" s="4983"/>
      <c r="C114" s="208"/>
      <c r="D114" s="208"/>
      <c r="E114" s="208"/>
      <c r="F114" s="4980"/>
      <c r="G114" s="14"/>
      <c r="H114" s="14"/>
      <c r="I114" s="14"/>
      <c r="J114" s="4980"/>
      <c r="K114" s="14"/>
      <c r="L114" s="14"/>
      <c r="M114" s="14"/>
      <c r="N114" s="4980"/>
      <c r="O114" s="14"/>
      <c r="P114" s="14"/>
      <c r="Q114" s="14"/>
      <c r="R114" s="4980"/>
      <c r="S114" s="14"/>
      <c r="T114" s="14"/>
      <c r="U114" s="14"/>
      <c r="V114" s="4980"/>
      <c r="W114" s="14"/>
      <c r="X114" s="14"/>
      <c r="Y114" s="14"/>
      <c r="Z114" s="4980"/>
      <c r="AA114" s="14"/>
      <c r="AB114" s="14"/>
      <c r="AC114" s="14"/>
      <c r="AD114" s="4980"/>
      <c r="AE114" s="14"/>
      <c r="AF114" s="14"/>
      <c r="AG114" s="14"/>
      <c r="AH114" s="4980"/>
      <c r="AI114" s="14"/>
      <c r="AJ114" s="14"/>
      <c r="AK114" s="14"/>
      <c r="AL114" s="4980"/>
      <c r="AM114" s="14"/>
      <c r="AN114" s="14"/>
      <c r="AO114" s="14"/>
      <c r="AP114" s="4980"/>
      <c r="AQ114" s="14"/>
      <c r="AR114" s="14"/>
      <c r="AS114" s="14"/>
      <c r="AT114" s="4980"/>
      <c r="AU114" s="14"/>
      <c r="AV114" s="14"/>
      <c r="AW114" s="14"/>
      <c r="AX114" s="4980"/>
      <c r="AY114" s="14"/>
      <c r="AZ114" s="14"/>
      <c r="BA114" s="14"/>
      <c r="BB114" s="4980"/>
      <c r="BC114" s="14"/>
      <c r="BD114" s="14"/>
      <c r="BE114" s="14"/>
      <c r="BF114" s="4980"/>
      <c r="BI114" s="2006">
        <v>0</v>
      </c>
      <c r="BJ114" s="2006">
        <v>0</v>
      </c>
      <c r="BK114" s="2006">
        <v>0</v>
      </c>
      <c r="BL114" s="2006">
        <v>0</v>
      </c>
      <c r="BM114" s="2006">
        <v>0</v>
      </c>
      <c r="BN114" s="2006">
        <v>0</v>
      </c>
      <c r="BO114" s="2006">
        <v>0</v>
      </c>
      <c r="BP114" s="2006">
        <v>0</v>
      </c>
      <c r="BQ114" s="2006">
        <v>0</v>
      </c>
      <c r="BR114" s="2006">
        <v>0</v>
      </c>
      <c r="BS114" s="2006">
        <v>0</v>
      </c>
      <c r="BT114" s="2417"/>
    </row>
    <row r="115" spans="2:72" ht="5.0999999999999996" customHeight="1">
      <c r="B115" s="212"/>
      <c r="C115" s="208"/>
      <c r="D115" s="208"/>
      <c r="E115" s="208"/>
      <c r="F115" s="21"/>
      <c r="G115" s="14"/>
      <c r="H115" s="14"/>
      <c r="I115" s="14"/>
      <c r="J115" s="21"/>
      <c r="K115" s="14"/>
      <c r="L115" s="14"/>
      <c r="M115" s="14"/>
      <c r="N115" s="21"/>
      <c r="O115" s="14"/>
      <c r="P115" s="14"/>
      <c r="Q115" s="14"/>
      <c r="R115" s="21"/>
      <c r="S115" s="14"/>
      <c r="T115" s="14"/>
      <c r="U115" s="14"/>
      <c r="V115" s="21"/>
      <c r="W115" s="14"/>
      <c r="X115" s="14"/>
      <c r="Y115" s="14"/>
      <c r="Z115" s="21"/>
      <c r="AA115" s="14"/>
      <c r="AB115" s="14"/>
      <c r="AC115" s="14"/>
      <c r="AD115" s="21"/>
      <c r="AE115" s="14"/>
      <c r="AF115" s="14"/>
      <c r="AG115" s="14"/>
      <c r="AH115" s="21"/>
      <c r="AI115" s="14"/>
      <c r="AJ115" s="14"/>
      <c r="AK115" s="14"/>
      <c r="AL115" s="21"/>
      <c r="AM115" s="14"/>
      <c r="AN115" s="14"/>
      <c r="AO115" s="14"/>
      <c r="AP115" s="21"/>
      <c r="AQ115" s="14"/>
      <c r="AR115" s="14"/>
      <c r="AS115" s="14"/>
      <c r="AT115" s="21"/>
      <c r="AU115" s="14"/>
      <c r="AV115" s="14"/>
      <c r="AW115" s="14"/>
      <c r="AX115" s="21"/>
      <c r="AY115" s="14"/>
      <c r="AZ115" s="14"/>
      <c r="BA115" s="14"/>
      <c r="BB115" s="21"/>
      <c r="BC115" s="14"/>
      <c r="BD115" s="14"/>
      <c r="BE115" s="14"/>
      <c r="BF115" s="21"/>
      <c r="BI115" s="2006">
        <v>0</v>
      </c>
      <c r="BJ115" s="2006">
        <v>0</v>
      </c>
      <c r="BK115" s="2006">
        <v>0</v>
      </c>
      <c r="BL115" s="2006">
        <v>0</v>
      </c>
      <c r="BM115" s="2006">
        <v>0</v>
      </c>
      <c r="BN115" s="2006">
        <v>0</v>
      </c>
      <c r="BO115" s="2006">
        <v>0</v>
      </c>
      <c r="BP115" s="2006">
        <v>0</v>
      </c>
      <c r="BQ115" s="2006">
        <v>0</v>
      </c>
      <c r="BR115" s="2006">
        <v>0</v>
      </c>
      <c r="BS115" s="2006">
        <v>0</v>
      </c>
      <c r="BT115" s="2417"/>
    </row>
    <row r="116" spans="2:72" ht="9.9499999999999993" customHeight="1">
      <c r="B116" s="4981">
        <v>24</v>
      </c>
      <c r="C116" s="208"/>
      <c r="D116" s="208"/>
      <c r="E116" s="208"/>
      <c r="F116" s="4978"/>
      <c r="G116" s="14"/>
      <c r="H116" s="14"/>
      <c r="I116" s="14"/>
      <c r="J116" s="4978"/>
      <c r="K116" s="14"/>
      <c r="L116" s="14"/>
      <c r="M116" s="14"/>
      <c r="N116" s="4978"/>
      <c r="O116" s="14"/>
      <c r="P116" s="14"/>
      <c r="Q116" s="14"/>
      <c r="R116" s="4978"/>
      <c r="S116" s="14"/>
      <c r="T116" s="14"/>
      <c r="U116" s="14"/>
      <c r="V116" s="4978"/>
      <c r="W116" s="14"/>
      <c r="X116" s="14"/>
      <c r="Y116" s="14"/>
      <c r="Z116" s="4978"/>
      <c r="AA116" s="14"/>
      <c r="AB116" s="14"/>
      <c r="AC116" s="14"/>
      <c r="AD116" s="4978"/>
      <c r="AE116" s="14"/>
      <c r="AF116" s="14"/>
      <c r="AG116" s="14"/>
      <c r="AH116" s="4978"/>
      <c r="AI116" s="14"/>
      <c r="AJ116" s="14"/>
      <c r="AK116" s="14"/>
      <c r="AL116" s="4978"/>
      <c r="AM116" s="14"/>
      <c r="AN116" s="14"/>
      <c r="AO116" s="14"/>
      <c r="AP116" s="4978"/>
      <c r="AQ116" s="14"/>
      <c r="AR116" s="14"/>
      <c r="AS116" s="14"/>
      <c r="AT116" s="4978"/>
      <c r="AU116" s="14"/>
      <c r="AV116" s="14"/>
      <c r="AW116" s="14"/>
      <c r="AX116" s="4978"/>
      <c r="AY116" s="14"/>
      <c r="AZ116" s="14"/>
      <c r="BA116" s="14"/>
      <c r="BB116" s="4978"/>
      <c r="BC116" s="14"/>
      <c r="BD116" s="14"/>
      <c r="BE116" s="14"/>
      <c r="BF116" s="4978"/>
      <c r="BI116" s="2006">
        <v>0</v>
      </c>
      <c r="BJ116" s="2006">
        <v>0</v>
      </c>
      <c r="BK116" s="2006">
        <v>0</v>
      </c>
      <c r="BL116" s="2006">
        <v>0</v>
      </c>
      <c r="BM116" s="2006">
        <v>0</v>
      </c>
      <c r="BN116" s="2006">
        <v>0</v>
      </c>
      <c r="BO116" s="2006">
        <v>0</v>
      </c>
      <c r="BP116" s="2006">
        <v>0</v>
      </c>
      <c r="BQ116" s="2006">
        <v>0</v>
      </c>
      <c r="BR116" s="2006">
        <v>0</v>
      </c>
      <c r="BS116" s="2006">
        <v>0</v>
      </c>
      <c r="BT116" s="2417"/>
    </row>
    <row r="117" spans="2:72" ht="5.0999999999999996" customHeight="1">
      <c r="B117" s="4982"/>
      <c r="C117" s="209"/>
      <c r="D117" s="209"/>
      <c r="E117" s="209"/>
      <c r="F117" s="4979"/>
      <c r="G117" s="14"/>
      <c r="H117" s="19"/>
      <c r="I117" s="14"/>
      <c r="J117" s="4979"/>
      <c r="K117" s="14"/>
      <c r="L117" s="19"/>
      <c r="M117" s="14"/>
      <c r="N117" s="4979"/>
      <c r="O117" s="14"/>
      <c r="P117" s="19"/>
      <c r="Q117" s="14"/>
      <c r="R117" s="4979"/>
      <c r="S117" s="14"/>
      <c r="T117" s="19"/>
      <c r="U117" s="14"/>
      <c r="V117" s="4979"/>
      <c r="W117" s="14"/>
      <c r="X117" s="19"/>
      <c r="Y117" s="14"/>
      <c r="Z117" s="4979"/>
      <c r="AA117" s="14"/>
      <c r="AB117" s="19"/>
      <c r="AC117" s="14"/>
      <c r="AD117" s="4979"/>
      <c r="AE117" s="14"/>
      <c r="AF117" s="19"/>
      <c r="AG117" s="14"/>
      <c r="AH117" s="4979"/>
      <c r="AI117" s="14"/>
      <c r="AJ117" s="19"/>
      <c r="AK117" s="14"/>
      <c r="AL117" s="4979"/>
      <c r="AM117" s="14"/>
      <c r="AN117" s="19"/>
      <c r="AO117" s="14"/>
      <c r="AP117" s="4979"/>
      <c r="AQ117" s="14"/>
      <c r="AR117" s="19"/>
      <c r="AS117" s="14"/>
      <c r="AT117" s="4979"/>
      <c r="AU117" s="14"/>
      <c r="AV117" s="19"/>
      <c r="AW117" s="14"/>
      <c r="AX117" s="4979"/>
      <c r="AY117" s="14"/>
      <c r="AZ117" s="19"/>
      <c r="BA117" s="14"/>
      <c r="BB117" s="4979"/>
      <c r="BC117" s="14"/>
      <c r="BD117" s="19"/>
      <c r="BE117" s="14"/>
      <c r="BF117" s="4979"/>
      <c r="BG117" s="20"/>
      <c r="BI117" s="2006">
        <v>0</v>
      </c>
      <c r="BJ117" s="2006">
        <v>0</v>
      </c>
      <c r="BK117" s="2006">
        <v>0</v>
      </c>
      <c r="BL117" s="2006">
        <v>0</v>
      </c>
      <c r="BM117" s="2006">
        <v>0</v>
      </c>
      <c r="BN117" s="2006">
        <v>0</v>
      </c>
      <c r="BO117" s="2006">
        <v>0</v>
      </c>
      <c r="BP117" s="2006">
        <v>0</v>
      </c>
      <c r="BQ117" s="2006">
        <v>0</v>
      </c>
      <c r="BR117" s="2006">
        <v>0</v>
      </c>
      <c r="BS117" s="2006">
        <v>0</v>
      </c>
      <c r="BT117" s="2417"/>
    </row>
    <row r="118" spans="2:72" ht="9.9499999999999993" customHeight="1">
      <c r="B118" s="4983"/>
      <c r="C118" s="208"/>
      <c r="D118" s="208"/>
      <c r="E118" s="208"/>
      <c r="F118" s="4980"/>
      <c r="G118" s="14"/>
      <c r="H118" s="14"/>
      <c r="I118" s="14"/>
      <c r="J118" s="4980"/>
      <c r="K118" s="14"/>
      <c r="L118" s="14"/>
      <c r="M118" s="14"/>
      <c r="N118" s="4980"/>
      <c r="O118" s="14"/>
      <c r="P118" s="14"/>
      <c r="Q118" s="14"/>
      <c r="R118" s="4980"/>
      <c r="S118" s="14"/>
      <c r="T118" s="14"/>
      <c r="U118" s="14"/>
      <c r="V118" s="4980"/>
      <c r="W118" s="14"/>
      <c r="X118" s="14"/>
      <c r="Y118" s="14"/>
      <c r="Z118" s="4980"/>
      <c r="AA118" s="14"/>
      <c r="AB118" s="14"/>
      <c r="AC118" s="14"/>
      <c r="AD118" s="4980"/>
      <c r="AE118" s="14"/>
      <c r="AF118" s="14"/>
      <c r="AG118" s="14"/>
      <c r="AH118" s="4980"/>
      <c r="AI118" s="14"/>
      <c r="AJ118" s="14"/>
      <c r="AK118" s="14"/>
      <c r="AL118" s="4980"/>
      <c r="AM118" s="14"/>
      <c r="AN118" s="14"/>
      <c r="AO118" s="14"/>
      <c r="AP118" s="4980"/>
      <c r="AQ118" s="14"/>
      <c r="AR118" s="14"/>
      <c r="AS118" s="14"/>
      <c r="AT118" s="4980"/>
      <c r="AU118" s="14"/>
      <c r="AV118" s="14"/>
      <c r="AW118" s="14"/>
      <c r="AX118" s="4980"/>
      <c r="AY118" s="14"/>
      <c r="AZ118" s="14"/>
      <c r="BA118" s="14"/>
      <c r="BB118" s="4980"/>
      <c r="BC118" s="14"/>
      <c r="BD118" s="14"/>
      <c r="BE118" s="14"/>
      <c r="BF118" s="4980"/>
      <c r="BI118" s="2006">
        <v>0</v>
      </c>
      <c r="BJ118" s="2006">
        <v>0</v>
      </c>
      <c r="BK118" s="2006">
        <v>0</v>
      </c>
      <c r="BL118" s="2006">
        <v>0</v>
      </c>
      <c r="BM118" s="2006">
        <v>0</v>
      </c>
      <c r="BN118" s="2006">
        <v>0</v>
      </c>
      <c r="BO118" s="2006">
        <v>0</v>
      </c>
      <c r="BP118" s="2006">
        <v>0</v>
      </c>
      <c r="BQ118" s="2006">
        <v>0</v>
      </c>
      <c r="BR118" s="2006">
        <v>0</v>
      </c>
      <c r="BS118" s="2006">
        <v>0</v>
      </c>
      <c r="BT118" s="2417"/>
    </row>
    <row r="119" spans="2:72" ht="5.0999999999999996" customHeight="1">
      <c r="B119" s="212"/>
      <c r="C119" s="208"/>
      <c r="D119" s="208"/>
      <c r="E119" s="208"/>
      <c r="F119" s="21"/>
      <c r="G119" s="14"/>
      <c r="H119" s="14"/>
      <c r="I119" s="14"/>
      <c r="J119" s="21"/>
      <c r="K119" s="14"/>
      <c r="L119" s="14"/>
      <c r="M119" s="14"/>
      <c r="N119" s="21"/>
      <c r="O119" s="14"/>
      <c r="P119" s="14"/>
      <c r="Q119" s="14"/>
      <c r="R119" s="21"/>
      <c r="S119" s="14"/>
      <c r="T119" s="14"/>
      <c r="U119" s="14"/>
      <c r="V119" s="21"/>
      <c r="W119" s="14"/>
      <c r="X119" s="14"/>
      <c r="Y119" s="14"/>
      <c r="Z119" s="21"/>
      <c r="AA119" s="14"/>
      <c r="AB119" s="14"/>
      <c r="AC119" s="14"/>
      <c r="AD119" s="21"/>
      <c r="AE119" s="14"/>
      <c r="AF119" s="14"/>
      <c r="AG119" s="14"/>
      <c r="AH119" s="21"/>
      <c r="AI119" s="14"/>
      <c r="AJ119" s="14"/>
      <c r="AK119" s="14"/>
      <c r="AL119" s="21"/>
      <c r="AM119" s="14"/>
      <c r="AN119" s="14"/>
      <c r="AO119" s="14"/>
      <c r="AP119" s="21"/>
      <c r="AQ119" s="14"/>
      <c r="AR119" s="14"/>
      <c r="AS119" s="14"/>
      <c r="AT119" s="21"/>
      <c r="AU119" s="14"/>
      <c r="AV119" s="14"/>
      <c r="AW119" s="14"/>
      <c r="AX119" s="21"/>
      <c r="AY119" s="14"/>
      <c r="AZ119" s="14"/>
      <c r="BA119" s="14"/>
      <c r="BB119" s="21"/>
      <c r="BC119" s="14"/>
      <c r="BD119" s="14"/>
      <c r="BE119" s="14"/>
      <c r="BF119" s="21"/>
      <c r="BI119" s="2006">
        <v>0</v>
      </c>
      <c r="BJ119" s="2006">
        <v>0</v>
      </c>
      <c r="BK119" s="2006">
        <v>0</v>
      </c>
      <c r="BL119" s="2006">
        <v>0</v>
      </c>
      <c r="BM119" s="2006">
        <v>0</v>
      </c>
      <c r="BN119" s="2006">
        <v>0</v>
      </c>
      <c r="BO119" s="2006">
        <v>0</v>
      </c>
      <c r="BP119" s="2006">
        <v>0</v>
      </c>
      <c r="BQ119" s="2006">
        <v>0</v>
      </c>
      <c r="BR119" s="2006">
        <v>0</v>
      </c>
      <c r="BS119" s="2006">
        <v>0</v>
      </c>
      <c r="BT119" s="2417"/>
    </row>
    <row r="120" spans="2:72" ht="9.9499999999999993" customHeight="1">
      <c r="B120" s="4981">
        <v>25</v>
      </c>
      <c r="C120" s="208"/>
      <c r="D120" s="208"/>
      <c r="E120" s="208"/>
      <c r="F120" s="4978"/>
      <c r="G120" s="14"/>
      <c r="H120" s="14"/>
      <c r="I120" s="14"/>
      <c r="J120" s="4978"/>
      <c r="K120" s="14"/>
      <c r="L120" s="14"/>
      <c r="M120" s="14"/>
      <c r="N120" s="4978"/>
      <c r="O120" s="14"/>
      <c r="P120" s="14"/>
      <c r="Q120" s="14"/>
      <c r="R120" s="4978"/>
      <c r="S120" s="14"/>
      <c r="T120" s="14"/>
      <c r="U120" s="14"/>
      <c r="V120" s="4978"/>
      <c r="W120" s="14"/>
      <c r="X120" s="14"/>
      <c r="Y120" s="14"/>
      <c r="Z120" s="4978"/>
      <c r="AA120" s="14"/>
      <c r="AB120" s="14"/>
      <c r="AC120" s="14"/>
      <c r="AD120" s="4978"/>
      <c r="AE120" s="14"/>
      <c r="AF120" s="14"/>
      <c r="AG120" s="14"/>
      <c r="AH120" s="4978"/>
      <c r="AI120" s="14"/>
      <c r="AJ120" s="14"/>
      <c r="AK120" s="14"/>
      <c r="AL120" s="4978"/>
      <c r="AM120" s="14"/>
      <c r="AN120" s="14"/>
      <c r="AO120" s="14"/>
      <c r="AP120" s="4978"/>
      <c r="AQ120" s="14"/>
      <c r="AR120" s="14"/>
      <c r="AS120" s="14"/>
      <c r="AT120" s="4978"/>
      <c r="AU120" s="14"/>
      <c r="AV120" s="14"/>
      <c r="AW120" s="14"/>
      <c r="AX120" s="4978"/>
      <c r="AY120" s="14"/>
      <c r="AZ120" s="14"/>
      <c r="BA120" s="14"/>
      <c r="BB120" s="4978"/>
      <c r="BC120" s="14"/>
      <c r="BD120" s="14"/>
      <c r="BE120" s="14"/>
      <c r="BF120" s="4978"/>
      <c r="BI120" s="2006">
        <v>0</v>
      </c>
      <c r="BJ120" s="2006">
        <v>0</v>
      </c>
      <c r="BK120" s="2006">
        <v>0</v>
      </c>
      <c r="BL120" s="2006">
        <v>0</v>
      </c>
      <c r="BM120" s="2006">
        <v>0</v>
      </c>
      <c r="BN120" s="2006">
        <v>0</v>
      </c>
      <c r="BO120" s="2006">
        <v>0</v>
      </c>
      <c r="BP120" s="2006">
        <v>0</v>
      </c>
      <c r="BQ120" s="2006">
        <v>0</v>
      </c>
      <c r="BR120" s="2006">
        <v>0</v>
      </c>
      <c r="BS120" s="2006">
        <v>0</v>
      </c>
      <c r="BT120" s="2417"/>
    </row>
    <row r="121" spans="2:72" ht="5.0999999999999996" customHeight="1">
      <c r="B121" s="4982"/>
      <c r="C121" s="209"/>
      <c r="D121" s="209"/>
      <c r="E121" s="209"/>
      <c r="F121" s="4979"/>
      <c r="G121" s="14"/>
      <c r="H121" s="19"/>
      <c r="I121" s="14"/>
      <c r="J121" s="4979"/>
      <c r="K121" s="14"/>
      <c r="L121" s="19"/>
      <c r="M121" s="14"/>
      <c r="N121" s="4979"/>
      <c r="O121" s="14"/>
      <c r="P121" s="19"/>
      <c r="Q121" s="14"/>
      <c r="R121" s="4979"/>
      <c r="S121" s="14"/>
      <c r="T121" s="19"/>
      <c r="U121" s="14"/>
      <c r="V121" s="4979"/>
      <c r="W121" s="14"/>
      <c r="X121" s="19"/>
      <c r="Y121" s="14"/>
      <c r="Z121" s="4979"/>
      <c r="AA121" s="14"/>
      <c r="AB121" s="19"/>
      <c r="AC121" s="14"/>
      <c r="AD121" s="4979"/>
      <c r="AE121" s="14"/>
      <c r="AF121" s="19"/>
      <c r="AG121" s="14"/>
      <c r="AH121" s="4979"/>
      <c r="AI121" s="14"/>
      <c r="AJ121" s="19"/>
      <c r="AK121" s="14"/>
      <c r="AL121" s="4979"/>
      <c r="AM121" s="14"/>
      <c r="AN121" s="19"/>
      <c r="AO121" s="14"/>
      <c r="AP121" s="4979"/>
      <c r="AQ121" s="14"/>
      <c r="AR121" s="19"/>
      <c r="AS121" s="14"/>
      <c r="AT121" s="4979"/>
      <c r="AU121" s="14"/>
      <c r="AV121" s="19"/>
      <c r="AW121" s="14"/>
      <c r="AX121" s="4979"/>
      <c r="AY121" s="14"/>
      <c r="AZ121" s="19"/>
      <c r="BA121" s="14"/>
      <c r="BB121" s="4979"/>
      <c r="BC121" s="14"/>
      <c r="BD121" s="19"/>
      <c r="BE121" s="14"/>
      <c r="BF121" s="4979"/>
      <c r="BG121" s="20"/>
      <c r="BI121" s="2006">
        <v>0</v>
      </c>
      <c r="BJ121" s="2006">
        <v>0</v>
      </c>
      <c r="BK121" s="2006">
        <v>0</v>
      </c>
      <c r="BL121" s="2006">
        <v>0</v>
      </c>
      <c r="BM121" s="2006">
        <v>0</v>
      </c>
      <c r="BN121" s="2006">
        <v>0</v>
      </c>
      <c r="BO121" s="2006">
        <v>0</v>
      </c>
      <c r="BP121" s="2006">
        <v>0</v>
      </c>
      <c r="BQ121" s="2006">
        <v>0</v>
      </c>
      <c r="BR121" s="2006">
        <v>0</v>
      </c>
      <c r="BS121" s="2006">
        <v>0</v>
      </c>
      <c r="BT121" s="2417"/>
    </row>
    <row r="122" spans="2:72" ht="9.9499999999999993" customHeight="1">
      <c r="B122" s="4983"/>
      <c r="C122" s="208"/>
      <c r="D122" s="208"/>
      <c r="E122" s="208"/>
      <c r="F122" s="4980"/>
      <c r="G122" s="14"/>
      <c r="H122" s="14"/>
      <c r="I122" s="14"/>
      <c r="J122" s="4980"/>
      <c r="K122" s="14"/>
      <c r="L122" s="14"/>
      <c r="M122" s="14"/>
      <c r="N122" s="4980"/>
      <c r="O122" s="14"/>
      <c r="P122" s="14"/>
      <c r="Q122" s="14"/>
      <c r="R122" s="4980"/>
      <c r="S122" s="14"/>
      <c r="T122" s="14"/>
      <c r="U122" s="14"/>
      <c r="V122" s="4980"/>
      <c r="W122" s="14"/>
      <c r="X122" s="14"/>
      <c r="Y122" s="14"/>
      <c r="Z122" s="4980"/>
      <c r="AA122" s="14"/>
      <c r="AB122" s="14"/>
      <c r="AC122" s="14"/>
      <c r="AD122" s="4980"/>
      <c r="AE122" s="14"/>
      <c r="AF122" s="14"/>
      <c r="AG122" s="14"/>
      <c r="AH122" s="4980"/>
      <c r="AI122" s="14"/>
      <c r="AJ122" s="14"/>
      <c r="AK122" s="14"/>
      <c r="AL122" s="4980"/>
      <c r="AM122" s="14"/>
      <c r="AN122" s="14"/>
      <c r="AO122" s="14"/>
      <c r="AP122" s="4980"/>
      <c r="AQ122" s="14"/>
      <c r="AR122" s="14"/>
      <c r="AS122" s="14"/>
      <c r="AT122" s="4980"/>
      <c r="AU122" s="14"/>
      <c r="AV122" s="14"/>
      <c r="AW122" s="14"/>
      <c r="AX122" s="4980"/>
      <c r="AY122" s="14"/>
      <c r="AZ122" s="14"/>
      <c r="BA122" s="14"/>
      <c r="BB122" s="4980"/>
      <c r="BC122" s="14"/>
      <c r="BD122" s="14"/>
      <c r="BE122" s="14"/>
      <c r="BF122" s="4980"/>
      <c r="BI122" s="2006">
        <v>0</v>
      </c>
      <c r="BJ122" s="2006">
        <v>0</v>
      </c>
      <c r="BK122" s="2006">
        <v>0</v>
      </c>
      <c r="BL122" s="2006">
        <v>0</v>
      </c>
      <c r="BM122" s="2006">
        <v>0</v>
      </c>
      <c r="BN122" s="2006">
        <v>0</v>
      </c>
      <c r="BO122" s="2006">
        <v>0</v>
      </c>
      <c r="BP122" s="2006">
        <v>0</v>
      </c>
      <c r="BQ122" s="2006">
        <v>0</v>
      </c>
      <c r="BR122" s="2006">
        <v>0</v>
      </c>
      <c r="BS122" s="2006">
        <v>0</v>
      </c>
      <c r="BT122" s="2417"/>
    </row>
    <row r="123" spans="2:72" ht="5.0999999999999996" customHeight="1">
      <c r="B123" s="212"/>
      <c r="C123" s="208"/>
      <c r="D123" s="208"/>
      <c r="E123" s="208"/>
      <c r="F123" s="21"/>
      <c r="G123" s="14"/>
      <c r="H123" s="14"/>
      <c r="I123" s="14"/>
      <c r="J123" s="21"/>
      <c r="K123" s="14"/>
      <c r="L123" s="14"/>
      <c r="M123" s="14"/>
      <c r="N123" s="21"/>
      <c r="O123" s="14"/>
      <c r="P123" s="14"/>
      <c r="Q123" s="14"/>
      <c r="R123" s="21"/>
      <c r="S123" s="14"/>
      <c r="T123" s="14"/>
      <c r="U123" s="14"/>
      <c r="V123" s="21"/>
      <c r="W123" s="14"/>
      <c r="X123" s="14"/>
      <c r="Y123" s="14"/>
      <c r="Z123" s="21"/>
      <c r="AA123" s="14"/>
      <c r="AB123" s="14"/>
      <c r="AC123" s="14"/>
      <c r="AD123" s="21"/>
      <c r="AE123" s="14"/>
      <c r="AF123" s="14"/>
      <c r="AG123" s="14"/>
      <c r="AH123" s="21"/>
      <c r="AI123" s="14"/>
      <c r="AJ123" s="14"/>
      <c r="AK123" s="14"/>
      <c r="AL123" s="21"/>
      <c r="AM123" s="14"/>
      <c r="AN123" s="14"/>
      <c r="AO123" s="14"/>
      <c r="AP123" s="21"/>
      <c r="AQ123" s="14"/>
      <c r="AR123" s="14"/>
      <c r="AS123" s="14"/>
      <c r="AT123" s="21"/>
      <c r="AU123" s="14"/>
      <c r="AV123" s="14"/>
      <c r="AW123" s="14"/>
      <c r="AX123" s="21"/>
      <c r="AY123" s="14"/>
      <c r="AZ123" s="14"/>
      <c r="BA123" s="14"/>
      <c r="BB123" s="21"/>
      <c r="BC123" s="14"/>
      <c r="BD123" s="14"/>
      <c r="BE123" s="14"/>
      <c r="BF123" s="21"/>
      <c r="BI123" s="2006">
        <v>0</v>
      </c>
      <c r="BJ123" s="2006">
        <v>0</v>
      </c>
      <c r="BK123" s="2006">
        <v>0</v>
      </c>
      <c r="BL123" s="2006">
        <v>0</v>
      </c>
      <c r="BM123" s="2006">
        <v>0</v>
      </c>
      <c r="BN123" s="2006">
        <v>0</v>
      </c>
      <c r="BO123" s="2006">
        <v>0</v>
      </c>
      <c r="BP123" s="2006">
        <v>0</v>
      </c>
      <c r="BQ123" s="2006">
        <v>0</v>
      </c>
      <c r="BR123" s="2006">
        <v>0</v>
      </c>
      <c r="BS123" s="2006">
        <v>0</v>
      </c>
      <c r="BT123" s="2417"/>
    </row>
    <row r="124" spans="2:72" ht="9.9499999999999993" customHeight="1">
      <c r="B124" s="4981">
        <v>26</v>
      </c>
      <c r="C124" s="208"/>
      <c r="D124" s="208"/>
      <c r="E124" s="208"/>
      <c r="F124" s="4978"/>
      <c r="G124" s="14"/>
      <c r="H124" s="14"/>
      <c r="I124" s="14"/>
      <c r="J124" s="4978"/>
      <c r="K124" s="14"/>
      <c r="L124" s="14"/>
      <c r="M124" s="14"/>
      <c r="N124" s="4978"/>
      <c r="O124" s="14"/>
      <c r="P124" s="14"/>
      <c r="Q124" s="14"/>
      <c r="R124" s="4978"/>
      <c r="S124" s="14"/>
      <c r="T124" s="14"/>
      <c r="U124" s="14"/>
      <c r="V124" s="4978"/>
      <c r="W124" s="14"/>
      <c r="X124" s="14"/>
      <c r="Y124" s="14"/>
      <c r="Z124" s="4978"/>
      <c r="AA124" s="14"/>
      <c r="AB124" s="14"/>
      <c r="AC124" s="14"/>
      <c r="AD124" s="4978"/>
      <c r="AE124" s="14"/>
      <c r="AF124" s="14"/>
      <c r="AG124" s="14"/>
      <c r="AH124" s="4978"/>
      <c r="AI124" s="14"/>
      <c r="AJ124" s="14"/>
      <c r="AK124" s="14"/>
      <c r="AL124" s="4978"/>
      <c r="AM124" s="14"/>
      <c r="AN124" s="14"/>
      <c r="AO124" s="14"/>
      <c r="AP124" s="4978"/>
      <c r="AQ124" s="14"/>
      <c r="AR124" s="14"/>
      <c r="AS124" s="14"/>
      <c r="AT124" s="4978"/>
      <c r="AU124" s="14"/>
      <c r="AV124" s="14"/>
      <c r="AW124" s="14"/>
      <c r="AX124" s="4978"/>
      <c r="AY124" s="14"/>
      <c r="AZ124" s="14"/>
      <c r="BA124" s="14"/>
      <c r="BB124" s="4978"/>
      <c r="BC124" s="14"/>
      <c r="BD124" s="14"/>
      <c r="BE124" s="14"/>
      <c r="BF124" s="4978"/>
      <c r="BI124" s="2006">
        <v>0</v>
      </c>
      <c r="BJ124" s="2006">
        <v>0</v>
      </c>
      <c r="BK124" s="2006">
        <v>0</v>
      </c>
      <c r="BL124" s="2006">
        <v>0</v>
      </c>
      <c r="BM124" s="2006">
        <v>0</v>
      </c>
      <c r="BN124" s="2006">
        <v>0</v>
      </c>
      <c r="BO124" s="2006">
        <v>0</v>
      </c>
      <c r="BP124" s="2006">
        <v>0</v>
      </c>
      <c r="BQ124" s="2006">
        <v>0</v>
      </c>
      <c r="BR124" s="2006">
        <v>0</v>
      </c>
      <c r="BS124" s="2006">
        <v>0</v>
      </c>
      <c r="BT124" s="2417"/>
    </row>
    <row r="125" spans="2:72" ht="5.0999999999999996" customHeight="1">
      <c r="B125" s="4982"/>
      <c r="C125" s="209"/>
      <c r="D125" s="209"/>
      <c r="E125" s="209"/>
      <c r="F125" s="4979"/>
      <c r="G125" s="14"/>
      <c r="H125" s="19"/>
      <c r="I125" s="14"/>
      <c r="J125" s="4979"/>
      <c r="K125" s="14"/>
      <c r="L125" s="19"/>
      <c r="M125" s="14"/>
      <c r="N125" s="4979"/>
      <c r="O125" s="14"/>
      <c r="P125" s="19"/>
      <c r="Q125" s="14"/>
      <c r="R125" s="4979"/>
      <c r="S125" s="14"/>
      <c r="T125" s="19"/>
      <c r="U125" s="14"/>
      <c r="V125" s="4979"/>
      <c r="W125" s="14"/>
      <c r="X125" s="19"/>
      <c r="Y125" s="14"/>
      <c r="Z125" s="4979"/>
      <c r="AA125" s="14"/>
      <c r="AB125" s="19"/>
      <c r="AC125" s="14"/>
      <c r="AD125" s="4979"/>
      <c r="AE125" s="14"/>
      <c r="AF125" s="19"/>
      <c r="AG125" s="14"/>
      <c r="AH125" s="4979"/>
      <c r="AI125" s="14"/>
      <c r="AJ125" s="19"/>
      <c r="AK125" s="14"/>
      <c r="AL125" s="4979"/>
      <c r="AM125" s="14"/>
      <c r="AN125" s="19"/>
      <c r="AO125" s="14"/>
      <c r="AP125" s="4979"/>
      <c r="AQ125" s="14"/>
      <c r="AR125" s="19"/>
      <c r="AS125" s="14"/>
      <c r="AT125" s="4979"/>
      <c r="AU125" s="14"/>
      <c r="AV125" s="19"/>
      <c r="AW125" s="14"/>
      <c r="AX125" s="4979"/>
      <c r="AY125" s="14"/>
      <c r="AZ125" s="19"/>
      <c r="BA125" s="14"/>
      <c r="BB125" s="4979"/>
      <c r="BC125" s="14"/>
      <c r="BD125" s="19"/>
      <c r="BE125" s="14"/>
      <c r="BF125" s="4979"/>
      <c r="BG125" s="20"/>
      <c r="BI125" s="2006">
        <v>0</v>
      </c>
      <c r="BJ125" s="2006">
        <v>0</v>
      </c>
      <c r="BK125" s="2006">
        <v>0</v>
      </c>
      <c r="BL125" s="2006">
        <v>0</v>
      </c>
      <c r="BM125" s="2006">
        <v>0</v>
      </c>
      <c r="BN125" s="2006">
        <v>0</v>
      </c>
      <c r="BO125" s="2006">
        <v>0</v>
      </c>
      <c r="BP125" s="2006">
        <v>0</v>
      </c>
      <c r="BQ125" s="2006">
        <v>0</v>
      </c>
      <c r="BR125" s="2006">
        <v>0</v>
      </c>
      <c r="BS125" s="2006">
        <v>0</v>
      </c>
      <c r="BT125" s="2417"/>
    </row>
    <row r="126" spans="2:72" ht="9.9499999999999993" customHeight="1">
      <c r="B126" s="4983"/>
      <c r="C126" s="208"/>
      <c r="D126" s="208"/>
      <c r="E126" s="208"/>
      <c r="F126" s="4980"/>
      <c r="G126" s="14"/>
      <c r="H126" s="14"/>
      <c r="I126" s="14"/>
      <c r="J126" s="4980"/>
      <c r="K126" s="14"/>
      <c r="L126" s="14"/>
      <c r="M126" s="14"/>
      <c r="N126" s="4980"/>
      <c r="O126" s="14"/>
      <c r="P126" s="14"/>
      <c r="Q126" s="14"/>
      <c r="R126" s="4980"/>
      <c r="S126" s="14"/>
      <c r="T126" s="14"/>
      <c r="U126" s="14"/>
      <c r="V126" s="4980"/>
      <c r="W126" s="14"/>
      <c r="X126" s="14"/>
      <c r="Y126" s="14"/>
      <c r="Z126" s="4980"/>
      <c r="AA126" s="14"/>
      <c r="AB126" s="14"/>
      <c r="AC126" s="14"/>
      <c r="AD126" s="4980"/>
      <c r="AE126" s="14"/>
      <c r="AF126" s="14"/>
      <c r="AG126" s="14"/>
      <c r="AH126" s="4980"/>
      <c r="AI126" s="14"/>
      <c r="AJ126" s="14"/>
      <c r="AK126" s="14"/>
      <c r="AL126" s="4980"/>
      <c r="AM126" s="14"/>
      <c r="AN126" s="14"/>
      <c r="AO126" s="14"/>
      <c r="AP126" s="4980"/>
      <c r="AQ126" s="14"/>
      <c r="AR126" s="14"/>
      <c r="AS126" s="14"/>
      <c r="AT126" s="4980"/>
      <c r="AU126" s="14"/>
      <c r="AV126" s="14"/>
      <c r="AW126" s="14"/>
      <c r="AX126" s="4980"/>
      <c r="AY126" s="14"/>
      <c r="AZ126" s="14"/>
      <c r="BA126" s="14"/>
      <c r="BB126" s="4980"/>
      <c r="BC126" s="14"/>
      <c r="BD126" s="14"/>
      <c r="BE126" s="14"/>
      <c r="BF126" s="4980"/>
      <c r="BI126" s="2006">
        <v>0</v>
      </c>
      <c r="BJ126" s="2006">
        <v>0</v>
      </c>
      <c r="BK126" s="2006">
        <v>0</v>
      </c>
      <c r="BL126" s="2006">
        <v>0</v>
      </c>
      <c r="BM126" s="2006">
        <v>0</v>
      </c>
      <c r="BN126" s="2006">
        <v>0</v>
      </c>
      <c r="BO126" s="2006">
        <v>0</v>
      </c>
      <c r="BP126" s="2006">
        <v>0</v>
      </c>
      <c r="BQ126" s="2006">
        <v>0</v>
      </c>
      <c r="BR126" s="2006">
        <v>0</v>
      </c>
      <c r="BS126" s="2006">
        <v>0</v>
      </c>
      <c r="BT126" s="2417"/>
    </row>
    <row r="127" spans="2:72" ht="5.0999999999999996" customHeight="1">
      <c r="B127" s="212"/>
      <c r="C127" s="208"/>
      <c r="D127" s="208"/>
      <c r="E127" s="208"/>
      <c r="F127" s="21"/>
      <c r="G127" s="14"/>
      <c r="H127" s="14"/>
      <c r="I127" s="14"/>
      <c r="J127" s="21"/>
      <c r="K127" s="14"/>
      <c r="L127" s="14"/>
      <c r="M127" s="14"/>
      <c r="N127" s="21"/>
      <c r="O127" s="14"/>
      <c r="P127" s="14"/>
      <c r="Q127" s="14"/>
      <c r="R127" s="21"/>
      <c r="S127" s="14"/>
      <c r="T127" s="14"/>
      <c r="U127" s="14"/>
      <c r="V127" s="21"/>
      <c r="W127" s="14"/>
      <c r="X127" s="14"/>
      <c r="Y127" s="14"/>
      <c r="Z127" s="21"/>
      <c r="AA127" s="14"/>
      <c r="AB127" s="14"/>
      <c r="AC127" s="14"/>
      <c r="AD127" s="21"/>
      <c r="AE127" s="14"/>
      <c r="AF127" s="14"/>
      <c r="AG127" s="14"/>
      <c r="AH127" s="21"/>
      <c r="AI127" s="14"/>
      <c r="AJ127" s="14"/>
      <c r="AK127" s="14"/>
      <c r="AL127" s="21"/>
      <c r="AM127" s="14"/>
      <c r="AN127" s="14"/>
      <c r="AO127" s="14"/>
      <c r="AP127" s="21"/>
      <c r="AQ127" s="14"/>
      <c r="AR127" s="14"/>
      <c r="AS127" s="14"/>
      <c r="AT127" s="21"/>
      <c r="AU127" s="14"/>
      <c r="AV127" s="14"/>
      <c r="AW127" s="14"/>
      <c r="AX127" s="21"/>
      <c r="AY127" s="14"/>
      <c r="AZ127" s="14"/>
      <c r="BA127" s="14"/>
      <c r="BB127" s="21"/>
      <c r="BC127" s="14"/>
      <c r="BD127" s="14"/>
      <c r="BE127" s="14"/>
      <c r="BF127" s="21"/>
      <c r="BI127" s="2006">
        <v>0</v>
      </c>
      <c r="BJ127" s="2006">
        <v>0</v>
      </c>
      <c r="BK127" s="2006">
        <v>0</v>
      </c>
      <c r="BL127" s="2006">
        <v>0</v>
      </c>
      <c r="BM127" s="2006">
        <v>0</v>
      </c>
      <c r="BN127" s="2006">
        <v>0</v>
      </c>
      <c r="BO127" s="2006">
        <v>0</v>
      </c>
      <c r="BP127" s="2006">
        <v>0</v>
      </c>
      <c r="BQ127" s="2006">
        <v>0</v>
      </c>
      <c r="BR127" s="2006">
        <v>0</v>
      </c>
      <c r="BS127" s="2006">
        <v>0</v>
      </c>
      <c r="BT127" s="2417"/>
    </row>
    <row r="128" spans="2:72" ht="9.9499999999999993" customHeight="1">
      <c r="B128" s="4981">
        <v>27</v>
      </c>
      <c r="C128" s="208"/>
      <c r="D128" s="208"/>
      <c r="E128" s="208"/>
      <c r="F128" s="4978"/>
      <c r="G128" s="14"/>
      <c r="H128" s="14"/>
      <c r="I128" s="14"/>
      <c r="J128" s="4978"/>
      <c r="K128" s="14"/>
      <c r="L128" s="14"/>
      <c r="M128" s="14"/>
      <c r="N128" s="4978"/>
      <c r="O128" s="14"/>
      <c r="P128" s="14"/>
      <c r="Q128" s="14"/>
      <c r="R128" s="4978"/>
      <c r="S128" s="14"/>
      <c r="T128" s="14"/>
      <c r="U128" s="14"/>
      <c r="V128" s="4978"/>
      <c r="W128" s="14"/>
      <c r="X128" s="14"/>
      <c r="Y128" s="14"/>
      <c r="Z128" s="4978"/>
      <c r="AA128" s="14"/>
      <c r="AB128" s="14"/>
      <c r="AC128" s="14"/>
      <c r="AD128" s="4978"/>
      <c r="AE128" s="14"/>
      <c r="AF128" s="14"/>
      <c r="AG128" s="14"/>
      <c r="AH128" s="4978"/>
      <c r="AI128" s="14"/>
      <c r="AJ128" s="14"/>
      <c r="AK128" s="14"/>
      <c r="AL128" s="4978"/>
      <c r="AM128" s="14"/>
      <c r="AN128" s="14"/>
      <c r="AO128" s="14"/>
      <c r="AP128" s="4978"/>
      <c r="AQ128" s="14"/>
      <c r="AR128" s="14"/>
      <c r="AS128" s="14"/>
      <c r="AT128" s="4978"/>
      <c r="AU128" s="14"/>
      <c r="AV128" s="14"/>
      <c r="AW128" s="14"/>
      <c r="AX128" s="4978"/>
      <c r="AY128" s="14"/>
      <c r="AZ128" s="14"/>
      <c r="BA128" s="14"/>
      <c r="BB128" s="4978"/>
      <c r="BC128" s="14"/>
      <c r="BD128" s="14"/>
      <c r="BE128" s="14"/>
      <c r="BF128" s="4978"/>
      <c r="BI128" s="2006">
        <v>0</v>
      </c>
      <c r="BJ128" s="2006">
        <v>0</v>
      </c>
      <c r="BK128" s="2006">
        <v>0</v>
      </c>
      <c r="BL128" s="2006">
        <v>0</v>
      </c>
      <c r="BM128" s="2006">
        <v>0</v>
      </c>
      <c r="BN128" s="2006">
        <v>0</v>
      </c>
      <c r="BO128" s="2006">
        <v>0</v>
      </c>
      <c r="BP128" s="2006">
        <v>0</v>
      </c>
      <c r="BQ128" s="2006">
        <v>0</v>
      </c>
      <c r="BR128" s="2006">
        <v>0</v>
      </c>
      <c r="BS128" s="2006">
        <v>0</v>
      </c>
      <c r="BT128" s="2417"/>
    </row>
    <row r="129" spans="2:72" ht="5.0999999999999996" customHeight="1">
      <c r="B129" s="4982"/>
      <c r="C129" s="209"/>
      <c r="D129" s="209"/>
      <c r="E129" s="209"/>
      <c r="F129" s="4979"/>
      <c r="G129" s="14"/>
      <c r="H129" s="19"/>
      <c r="I129" s="14"/>
      <c r="J129" s="4979"/>
      <c r="K129" s="14"/>
      <c r="L129" s="19"/>
      <c r="M129" s="14"/>
      <c r="N129" s="4979"/>
      <c r="O129" s="14"/>
      <c r="P129" s="19"/>
      <c r="Q129" s="14"/>
      <c r="R129" s="4979"/>
      <c r="S129" s="14"/>
      <c r="T129" s="19"/>
      <c r="U129" s="14"/>
      <c r="V129" s="4979"/>
      <c r="W129" s="14"/>
      <c r="X129" s="19"/>
      <c r="Y129" s="14"/>
      <c r="Z129" s="4979"/>
      <c r="AA129" s="14"/>
      <c r="AB129" s="19"/>
      <c r="AC129" s="14"/>
      <c r="AD129" s="4979"/>
      <c r="AE129" s="14"/>
      <c r="AF129" s="19"/>
      <c r="AG129" s="14"/>
      <c r="AH129" s="4979"/>
      <c r="AI129" s="14"/>
      <c r="AJ129" s="19"/>
      <c r="AK129" s="14"/>
      <c r="AL129" s="4979"/>
      <c r="AM129" s="14"/>
      <c r="AN129" s="19"/>
      <c r="AO129" s="14"/>
      <c r="AP129" s="4979"/>
      <c r="AQ129" s="14"/>
      <c r="AR129" s="19"/>
      <c r="AS129" s="14"/>
      <c r="AT129" s="4979"/>
      <c r="AU129" s="14"/>
      <c r="AV129" s="19"/>
      <c r="AW129" s="14"/>
      <c r="AX129" s="4979"/>
      <c r="AY129" s="14"/>
      <c r="AZ129" s="19"/>
      <c r="BA129" s="14"/>
      <c r="BB129" s="4979"/>
      <c r="BC129" s="14"/>
      <c r="BD129" s="19"/>
      <c r="BE129" s="14"/>
      <c r="BF129" s="4979"/>
      <c r="BG129" s="20"/>
      <c r="BI129" s="2006">
        <v>0</v>
      </c>
      <c r="BJ129" s="2006">
        <v>0</v>
      </c>
      <c r="BK129" s="2006">
        <v>0</v>
      </c>
      <c r="BL129" s="2006">
        <v>0</v>
      </c>
      <c r="BM129" s="2006">
        <v>0</v>
      </c>
      <c r="BN129" s="2006">
        <v>0</v>
      </c>
      <c r="BO129" s="2006">
        <v>0</v>
      </c>
      <c r="BP129" s="2006">
        <v>0</v>
      </c>
      <c r="BQ129" s="2006">
        <v>0</v>
      </c>
      <c r="BR129" s="2006">
        <v>0</v>
      </c>
      <c r="BS129" s="2006">
        <v>0</v>
      </c>
      <c r="BT129" s="2417"/>
    </row>
    <row r="130" spans="2:72" ht="9.9499999999999993" customHeight="1">
      <c r="B130" s="4983"/>
      <c r="C130" s="208"/>
      <c r="D130" s="208"/>
      <c r="E130" s="208"/>
      <c r="F130" s="4980"/>
      <c r="G130" s="14"/>
      <c r="H130" s="14"/>
      <c r="I130" s="14"/>
      <c r="J130" s="4980"/>
      <c r="K130" s="14"/>
      <c r="L130" s="14"/>
      <c r="M130" s="14"/>
      <c r="N130" s="4980"/>
      <c r="O130" s="14"/>
      <c r="P130" s="14"/>
      <c r="Q130" s="14"/>
      <c r="R130" s="4980"/>
      <c r="S130" s="14"/>
      <c r="T130" s="14"/>
      <c r="U130" s="14"/>
      <c r="V130" s="4980"/>
      <c r="W130" s="14"/>
      <c r="X130" s="14"/>
      <c r="Y130" s="14"/>
      <c r="Z130" s="4980"/>
      <c r="AA130" s="14"/>
      <c r="AB130" s="14"/>
      <c r="AC130" s="14"/>
      <c r="AD130" s="4980"/>
      <c r="AE130" s="14"/>
      <c r="AF130" s="14"/>
      <c r="AG130" s="14"/>
      <c r="AH130" s="4980"/>
      <c r="AI130" s="14"/>
      <c r="AJ130" s="14"/>
      <c r="AK130" s="14"/>
      <c r="AL130" s="4980"/>
      <c r="AM130" s="14"/>
      <c r="AN130" s="14"/>
      <c r="AO130" s="14"/>
      <c r="AP130" s="4980"/>
      <c r="AQ130" s="14"/>
      <c r="AR130" s="14"/>
      <c r="AS130" s="14"/>
      <c r="AT130" s="4980"/>
      <c r="AU130" s="14"/>
      <c r="AV130" s="14"/>
      <c r="AW130" s="14"/>
      <c r="AX130" s="4980"/>
      <c r="AY130" s="14"/>
      <c r="AZ130" s="14"/>
      <c r="BA130" s="14"/>
      <c r="BB130" s="4980"/>
      <c r="BC130" s="14"/>
      <c r="BD130" s="14"/>
      <c r="BE130" s="14"/>
      <c r="BF130" s="4980"/>
      <c r="BI130" s="2006">
        <v>0</v>
      </c>
      <c r="BJ130" s="2006">
        <v>0</v>
      </c>
      <c r="BK130" s="2006">
        <v>0</v>
      </c>
      <c r="BL130" s="2006">
        <v>0</v>
      </c>
      <c r="BM130" s="2006">
        <v>0</v>
      </c>
      <c r="BN130" s="2006">
        <v>0</v>
      </c>
      <c r="BO130" s="2006">
        <v>0</v>
      </c>
      <c r="BP130" s="2006">
        <v>0</v>
      </c>
      <c r="BQ130" s="2006">
        <v>0</v>
      </c>
      <c r="BR130" s="2006">
        <v>0</v>
      </c>
      <c r="BS130" s="2006">
        <v>0</v>
      </c>
      <c r="BT130" s="2417"/>
    </row>
    <row r="131" spans="2:72" ht="5.0999999999999996" customHeight="1">
      <c r="B131" s="212"/>
      <c r="C131" s="208"/>
      <c r="D131" s="208"/>
      <c r="E131" s="208"/>
      <c r="F131" s="21"/>
      <c r="G131" s="14"/>
      <c r="H131" s="14"/>
      <c r="I131" s="14"/>
      <c r="J131" s="21"/>
      <c r="K131" s="14"/>
      <c r="L131" s="14"/>
      <c r="M131" s="14"/>
      <c r="N131" s="21"/>
      <c r="O131" s="14"/>
      <c r="P131" s="14"/>
      <c r="Q131" s="14"/>
      <c r="R131" s="21"/>
      <c r="S131" s="14"/>
      <c r="T131" s="14"/>
      <c r="U131" s="14"/>
      <c r="V131" s="21"/>
      <c r="W131" s="14"/>
      <c r="X131" s="14"/>
      <c r="Y131" s="14"/>
      <c r="Z131" s="21"/>
      <c r="AA131" s="14"/>
      <c r="AB131" s="14"/>
      <c r="AC131" s="14"/>
      <c r="AD131" s="21"/>
      <c r="AE131" s="14"/>
      <c r="AF131" s="14"/>
      <c r="AG131" s="14"/>
      <c r="AH131" s="21"/>
      <c r="AI131" s="14"/>
      <c r="AJ131" s="14"/>
      <c r="AK131" s="14"/>
      <c r="AL131" s="21"/>
      <c r="AM131" s="14"/>
      <c r="AN131" s="14"/>
      <c r="AO131" s="14"/>
      <c r="AP131" s="21"/>
      <c r="AQ131" s="14"/>
      <c r="AR131" s="14"/>
      <c r="AS131" s="14"/>
      <c r="AT131" s="21"/>
      <c r="AU131" s="14"/>
      <c r="AV131" s="14"/>
      <c r="AW131" s="14"/>
      <c r="AX131" s="21"/>
      <c r="AY131" s="14"/>
      <c r="AZ131" s="14"/>
      <c r="BA131" s="14"/>
      <c r="BB131" s="21"/>
      <c r="BC131" s="14"/>
      <c r="BD131" s="14"/>
      <c r="BE131" s="14"/>
      <c r="BF131" s="21"/>
      <c r="BI131" s="2006">
        <v>0</v>
      </c>
      <c r="BJ131" s="2006">
        <v>0</v>
      </c>
      <c r="BK131" s="2006">
        <v>0</v>
      </c>
      <c r="BL131" s="2006">
        <v>0</v>
      </c>
      <c r="BM131" s="2006">
        <v>0</v>
      </c>
      <c r="BN131" s="2006">
        <v>0</v>
      </c>
      <c r="BO131" s="2006">
        <v>0</v>
      </c>
      <c r="BP131" s="2006">
        <v>0</v>
      </c>
      <c r="BQ131" s="2006">
        <v>0</v>
      </c>
      <c r="BR131" s="2006">
        <v>0</v>
      </c>
      <c r="BS131" s="2006">
        <v>0</v>
      </c>
      <c r="BT131" s="2417"/>
    </row>
    <row r="132" spans="2:72" s="208" customFormat="1" ht="9.9499999999999993" customHeight="1">
      <c r="B132" s="4993">
        <f>(INT(MOD(INT((F132-2)/7)+0.6,52+5/28))+1)</f>
        <v>46</v>
      </c>
      <c r="F132" s="4984">
        <f>BB91+1</f>
        <v>44515</v>
      </c>
      <c r="G132" s="4985"/>
      <c r="H132" s="4985"/>
      <c r="I132" s="4985"/>
      <c r="J132" s="4986"/>
      <c r="K132" s="14"/>
      <c r="L132" s="14"/>
      <c r="M132" s="14"/>
      <c r="N132" s="4984">
        <f>F132+1</f>
        <v>44516</v>
      </c>
      <c r="O132" s="4985"/>
      <c r="P132" s="4985"/>
      <c r="Q132" s="4985"/>
      <c r="R132" s="4986"/>
      <c r="S132" s="14"/>
      <c r="T132" s="14"/>
      <c r="U132" s="14"/>
      <c r="V132" s="4984">
        <f>N132+1</f>
        <v>44517</v>
      </c>
      <c r="W132" s="4985"/>
      <c r="X132" s="4985"/>
      <c r="Y132" s="4985"/>
      <c r="Z132" s="4986"/>
      <c r="AA132" s="14"/>
      <c r="AB132" s="14"/>
      <c r="AC132" s="14"/>
      <c r="AD132" s="4984">
        <f>V132+1</f>
        <v>44518</v>
      </c>
      <c r="AE132" s="4985"/>
      <c r="AF132" s="4985"/>
      <c r="AG132" s="4985"/>
      <c r="AH132" s="4986"/>
      <c r="AI132" s="14"/>
      <c r="AJ132" s="14"/>
      <c r="AK132" s="14"/>
      <c r="AL132" s="4984">
        <f>AD132+1</f>
        <v>44519</v>
      </c>
      <c r="AM132" s="4985"/>
      <c r="AN132" s="4985"/>
      <c r="AO132" s="4985"/>
      <c r="AP132" s="4986"/>
      <c r="AQ132" s="14"/>
      <c r="AT132" s="4984">
        <f>AL132+1</f>
        <v>44520</v>
      </c>
      <c r="AU132" s="4985"/>
      <c r="AV132" s="4985"/>
      <c r="AW132" s="4985"/>
      <c r="AX132" s="4986"/>
      <c r="BB132" s="4984">
        <f>AT132+1</f>
        <v>44521</v>
      </c>
      <c r="BC132" s="4985"/>
      <c r="BD132" s="4985"/>
      <c r="BE132" s="4985"/>
      <c r="BF132" s="4986"/>
      <c r="BI132" s="2006">
        <v>0</v>
      </c>
      <c r="BJ132" s="2006">
        <v>0</v>
      </c>
      <c r="BK132" s="2006">
        <v>0</v>
      </c>
      <c r="BL132" s="2006">
        <v>0</v>
      </c>
      <c r="BM132" s="2006">
        <v>0</v>
      </c>
      <c r="BN132" s="2006">
        <v>0</v>
      </c>
      <c r="BO132" s="2006">
        <v>0</v>
      </c>
      <c r="BP132" s="2006">
        <v>0</v>
      </c>
      <c r="BQ132" s="2006">
        <v>0</v>
      </c>
      <c r="BR132" s="2006">
        <v>0</v>
      </c>
      <c r="BS132" s="2006">
        <v>0</v>
      </c>
      <c r="BT132" s="2419"/>
    </row>
    <row r="133" spans="2:72" s="208" customFormat="1" ht="4.5" customHeight="1">
      <c r="B133" s="4994"/>
      <c r="C133" s="209"/>
      <c r="D133" s="209"/>
      <c r="E133" s="209"/>
      <c r="F133" s="4987"/>
      <c r="G133" s="4988"/>
      <c r="H133" s="4988"/>
      <c r="I133" s="4988"/>
      <c r="J133" s="4989"/>
      <c r="K133" s="14"/>
      <c r="L133" s="14"/>
      <c r="M133" s="14"/>
      <c r="N133" s="4987"/>
      <c r="O133" s="4988"/>
      <c r="P133" s="4988"/>
      <c r="Q133" s="4988"/>
      <c r="R133" s="4989"/>
      <c r="S133" s="14"/>
      <c r="T133" s="14"/>
      <c r="U133" s="14"/>
      <c r="V133" s="4987"/>
      <c r="W133" s="4988"/>
      <c r="X133" s="4988"/>
      <c r="Y133" s="4988"/>
      <c r="Z133" s="4989"/>
      <c r="AA133" s="14"/>
      <c r="AB133" s="14"/>
      <c r="AC133" s="14"/>
      <c r="AD133" s="4987"/>
      <c r="AE133" s="4988"/>
      <c r="AF133" s="4988"/>
      <c r="AG133" s="4988"/>
      <c r="AH133" s="4989"/>
      <c r="AI133" s="14"/>
      <c r="AJ133" s="14"/>
      <c r="AK133" s="14"/>
      <c r="AL133" s="4987"/>
      <c r="AM133" s="4988"/>
      <c r="AN133" s="4988"/>
      <c r="AO133" s="4988"/>
      <c r="AP133" s="4989"/>
      <c r="AQ133" s="14"/>
      <c r="AR133" s="209"/>
      <c r="AT133" s="4987"/>
      <c r="AU133" s="4988"/>
      <c r="AV133" s="4988"/>
      <c r="AW133" s="4988"/>
      <c r="AX133" s="4989"/>
      <c r="BB133" s="4987"/>
      <c r="BC133" s="4988"/>
      <c r="BD133" s="4988"/>
      <c r="BE133" s="4988"/>
      <c r="BF133" s="4989"/>
      <c r="BI133" s="2006">
        <v>0</v>
      </c>
      <c r="BJ133" s="2006">
        <v>0</v>
      </c>
      <c r="BK133" s="2006">
        <v>0</v>
      </c>
      <c r="BL133" s="2006">
        <v>0</v>
      </c>
      <c r="BM133" s="2006">
        <v>0</v>
      </c>
      <c r="BN133" s="2006">
        <v>0</v>
      </c>
      <c r="BO133" s="2006">
        <v>0</v>
      </c>
      <c r="BP133" s="2006">
        <v>0</v>
      </c>
      <c r="BQ133" s="2006">
        <v>0</v>
      </c>
      <c r="BR133" s="2006">
        <v>0</v>
      </c>
      <c r="BS133" s="2006">
        <v>0</v>
      </c>
      <c r="BT133" s="2419"/>
    </row>
    <row r="134" spans="2:72" s="208" customFormat="1" ht="9.9499999999999993" customHeight="1" thickBot="1">
      <c r="B134" s="4995"/>
      <c r="F134" s="4990"/>
      <c r="G134" s="4991"/>
      <c r="H134" s="4991"/>
      <c r="I134" s="4991"/>
      <c r="J134" s="4992"/>
      <c r="K134" s="14"/>
      <c r="L134" s="14"/>
      <c r="M134" s="14"/>
      <c r="N134" s="4990"/>
      <c r="O134" s="4991"/>
      <c r="P134" s="4991"/>
      <c r="Q134" s="4991"/>
      <c r="R134" s="4992"/>
      <c r="S134" s="14"/>
      <c r="T134" s="14"/>
      <c r="U134" s="14"/>
      <c r="V134" s="4990"/>
      <c r="W134" s="4991"/>
      <c r="X134" s="4991"/>
      <c r="Y134" s="4991"/>
      <c r="Z134" s="4992"/>
      <c r="AA134" s="14"/>
      <c r="AB134" s="14"/>
      <c r="AC134" s="14"/>
      <c r="AD134" s="4990"/>
      <c r="AE134" s="4991"/>
      <c r="AF134" s="4991"/>
      <c r="AG134" s="4991"/>
      <c r="AH134" s="4992"/>
      <c r="AI134" s="14"/>
      <c r="AJ134" s="14"/>
      <c r="AK134" s="14"/>
      <c r="AL134" s="4990"/>
      <c r="AM134" s="4991"/>
      <c r="AN134" s="4991"/>
      <c r="AO134" s="4991"/>
      <c r="AP134" s="4992"/>
      <c r="AQ134" s="14"/>
      <c r="AT134" s="4990"/>
      <c r="AU134" s="4991"/>
      <c r="AV134" s="4991"/>
      <c r="AW134" s="4991"/>
      <c r="AX134" s="4992"/>
      <c r="BB134" s="4990"/>
      <c r="BC134" s="4991"/>
      <c r="BD134" s="4991"/>
      <c r="BE134" s="4991"/>
      <c r="BF134" s="4992"/>
      <c r="BI134" s="2006">
        <v>0</v>
      </c>
      <c r="BJ134" s="2006">
        <v>0</v>
      </c>
      <c r="BK134" s="2006">
        <v>0</v>
      </c>
      <c r="BL134" s="2006">
        <v>0</v>
      </c>
      <c r="BM134" s="2006">
        <v>0</v>
      </c>
      <c r="BN134" s="2006">
        <v>0</v>
      </c>
      <c r="BO134" s="2006">
        <v>0</v>
      </c>
      <c r="BP134" s="2006">
        <v>0</v>
      </c>
      <c r="BQ134" s="2006">
        <v>0</v>
      </c>
      <c r="BR134" s="2006">
        <v>0</v>
      </c>
      <c r="BS134" s="2006">
        <v>0</v>
      </c>
      <c r="BT134" s="2419"/>
    </row>
    <row r="135" spans="2:72" s="208" customFormat="1" ht="12" customHeight="1">
      <c r="B135" s="210"/>
      <c r="C135" s="15"/>
      <c r="D135" s="16"/>
      <c r="E135" s="15"/>
      <c r="F135" s="211" t="s">
        <v>270</v>
      </c>
      <c r="G135" s="16"/>
      <c r="H135" s="18"/>
      <c r="I135" s="16"/>
      <c r="J135" s="278" t="s">
        <v>271</v>
      </c>
      <c r="K135" s="15"/>
      <c r="L135" s="16"/>
      <c r="M135" s="15"/>
      <c r="N135" s="211" t="s">
        <v>270</v>
      </c>
      <c r="O135" s="16"/>
      <c r="P135" s="18"/>
      <c r="Q135" s="16"/>
      <c r="R135" s="278" t="s">
        <v>271</v>
      </c>
      <c r="S135" s="15"/>
      <c r="T135" s="16"/>
      <c r="U135" s="15"/>
      <c r="V135" s="211" t="s">
        <v>270</v>
      </c>
      <c r="W135" s="16"/>
      <c r="X135" s="18"/>
      <c r="Y135" s="16"/>
      <c r="Z135" s="278" t="s">
        <v>271</v>
      </c>
      <c r="AA135" s="15"/>
      <c r="AB135" s="16"/>
      <c r="AC135" s="15"/>
      <c r="AD135" s="211" t="s">
        <v>270</v>
      </c>
      <c r="AE135" s="16"/>
      <c r="AF135" s="18"/>
      <c r="AG135" s="16"/>
      <c r="AH135" s="278" t="s">
        <v>271</v>
      </c>
      <c r="AI135" s="15"/>
      <c r="AJ135" s="16"/>
      <c r="AK135" s="15"/>
      <c r="AL135" s="211" t="s">
        <v>270</v>
      </c>
      <c r="AM135" s="16"/>
      <c r="AN135" s="18"/>
      <c r="AO135" s="16"/>
      <c r="AP135" s="278" t="s">
        <v>271</v>
      </c>
      <c r="AT135" s="211" t="s">
        <v>270</v>
      </c>
      <c r="AU135" s="16"/>
      <c r="AV135" s="18"/>
      <c r="AW135" s="16"/>
      <c r="AX135" s="278" t="s">
        <v>271</v>
      </c>
      <c r="BB135" s="211" t="s">
        <v>270</v>
      </c>
      <c r="BC135" s="16"/>
      <c r="BD135" s="18"/>
      <c r="BE135" s="16"/>
      <c r="BF135" s="278" t="s">
        <v>271</v>
      </c>
      <c r="BI135" s="2006">
        <v>0</v>
      </c>
      <c r="BJ135" s="2006">
        <v>0</v>
      </c>
      <c r="BK135" s="2006">
        <v>0</v>
      </c>
      <c r="BL135" s="2006">
        <v>0</v>
      </c>
      <c r="BM135" s="2006">
        <v>0</v>
      </c>
      <c r="BN135" s="2006">
        <v>0</v>
      </c>
      <c r="BO135" s="2006">
        <v>0</v>
      </c>
      <c r="BP135" s="2006">
        <v>0</v>
      </c>
      <c r="BQ135" s="2006">
        <v>0</v>
      </c>
      <c r="BR135" s="2006">
        <v>0</v>
      </c>
      <c r="BS135" s="2006">
        <v>0</v>
      </c>
      <c r="BT135" s="2419"/>
    </row>
    <row r="136" spans="2:72" s="208" customFormat="1" ht="12" customHeight="1">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I136" s="2006">
        <v>0</v>
      </c>
      <c r="BJ136" s="2006">
        <v>0</v>
      </c>
      <c r="BK136" s="2006">
        <v>0</v>
      </c>
      <c r="BL136" s="2006">
        <v>0</v>
      </c>
      <c r="BM136" s="2006">
        <v>0</v>
      </c>
      <c r="BN136" s="2006">
        <v>0</v>
      </c>
      <c r="BO136" s="2006">
        <v>0</v>
      </c>
      <c r="BP136" s="2006">
        <v>0</v>
      </c>
      <c r="BQ136" s="2006">
        <v>0</v>
      </c>
      <c r="BR136" s="2006">
        <v>0</v>
      </c>
      <c r="BS136" s="2006">
        <v>0</v>
      </c>
      <c r="BT136" s="2419"/>
    </row>
    <row r="137" spans="2:72" ht="9.9499999999999993" customHeight="1">
      <c r="B137" s="4981">
        <v>28</v>
      </c>
      <c r="C137" s="208"/>
      <c r="D137" s="208"/>
      <c r="E137" s="208"/>
      <c r="F137" s="4978"/>
      <c r="G137" s="14"/>
      <c r="H137" s="14"/>
      <c r="I137" s="14"/>
      <c r="J137" s="4978"/>
      <c r="K137" s="14"/>
      <c r="L137" s="14"/>
      <c r="M137" s="14"/>
      <c r="N137" s="4978"/>
      <c r="O137" s="14"/>
      <c r="P137" s="14"/>
      <c r="Q137" s="14"/>
      <c r="R137" s="4978"/>
      <c r="S137" s="14"/>
      <c r="T137" s="14"/>
      <c r="U137" s="14"/>
      <c r="V137" s="4978"/>
      <c r="W137" s="14"/>
      <c r="X137" s="14"/>
      <c r="Y137" s="14"/>
      <c r="Z137" s="4978"/>
      <c r="AA137" s="14"/>
      <c r="AB137" s="14"/>
      <c r="AC137" s="14"/>
      <c r="AD137" s="4978"/>
      <c r="AE137" s="14"/>
      <c r="AF137" s="14"/>
      <c r="AG137" s="14"/>
      <c r="AH137" s="4978"/>
      <c r="AI137" s="14"/>
      <c r="AJ137" s="14"/>
      <c r="AK137" s="14"/>
      <c r="AL137" s="4978"/>
      <c r="AM137" s="14"/>
      <c r="AN137" s="14"/>
      <c r="AO137" s="14"/>
      <c r="AP137" s="4978"/>
      <c r="AQ137" s="14"/>
      <c r="AR137" s="14"/>
      <c r="AS137" s="14"/>
      <c r="AT137" s="4978"/>
      <c r="AU137" s="14"/>
      <c r="AV137" s="14"/>
      <c r="AW137" s="14"/>
      <c r="AX137" s="4978"/>
      <c r="AY137" s="14"/>
      <c r="AZ137" s="14"/>
      <c r="BA137" s="14"/>
      <c r="BB137" s="4978"/>
      <c r="BC137" s="14"/>
      <c r="BD137" s="14"/>
      <c r="BE137" s="14"/>
      <c r="BF137" s="4978"/>
      <c r="BI137" s="2006">
        <v>0</v>
      </c>
      <c r="BJ137" s="2006">
        <v>0</v>
      </c>
      <c r="BK137" s="2006">
        <v>0</v>
      </c>
      <c r="BL137" s="2006">
        <v>0</v>
      </c>
      <c r="BM137" s="2006">
        <v>0</v>
      </c>
      <c r="BN137" s="2006">
        <v>0</v>
      </c>
      <c r="BO137" s="2006">
        <v>0</v>
      </c>
      <c r="BP137" s="2006">
        <v>0</v>
      </c>
      <c r="BQ137" s="2006">
        <v>0</v>
      </c>
      <c r="BR137" s="2006">
        <v>0</v>
      </c>
      <c r="BS137" s="2006">
        <v>0</v>
      </c>
      <c r="BT137" s="2417"/>
    </row>
    <row r="138" spans="2:72" ht="5.0999999999999996" customHeight="1">
      <c r="B138" s="4982"/>
      <c r="C138" s="209"/>
      <c r="D138" s="209"/>
      <c r="E138" s="209"/>
      <c r="F138" s="4979"/>
      <c r="G138" s="14"/>
      <c r="H138" s="19"/>
      <c r="I138" s="14"/>
      <c r="J138" s="4979"/>
      <c r="K138" s="14"/>
      <c r="L138" s="19"/>
      <c r="M138" s="14"/>
      <c r="N138" s="4979"/>
      <c r="O138" s="14"/>
      <c r="P138" s="19"/>
      <c r="Q138" s="14"/>
      <c r="R138" s="4979"/>
      <c r="S138" s="14"/>
      <c r="T138" s="19"/>
      <c r="U138" s="14"/>
      <c r="V138" s="4979"/>
      <c r="W138" s="14"/>
      <c r="X138" s="19"/>
      <c r="Y138" s="14"/>
      <c r="Z138" s="4979"/>
      <c r="AA138" s="14"/>
      <c r="AB138" s="19"/>
      <c r="AC138" s="14"/>
      <c r="AD138" s="4979"/>
      <c r="AE138" s="14"/>
      <c r="AF138" s="19"/>
      <c r="AG138" s="14"/>
      <c r="AH138" s="4979"/>
      <c r="AI138" s="14"/>
      <c r="AJ138" s="19"/>
      <c r="AK138" s="14"/>
      <c r="AL138" s="4979"/>
      <c r="AM138" s="14"/>
      <c r="AN138" s="19"/>
      <c r="AO138" s="14"/>
      <c r="AP138" s="4979"/>
      <c r="AQ138" s="14"/>
      <c r="AR138" s="19"/>
      <c r="AS138" s="14"/>
      <c r="AT138" s="4979"/>
      <c r="AU138" s="14"/>
      <c r="AV138" s="19"/>
      <c r="AW138" s="14"/>
      <c r="AX138" s="4979"/>
      <c r="AY138" s="14"/>
      <c r="AZ138" s="19"/>
      <c r="BA138" s="14"/>
      <c r="BB138" s="4979"/>
      <c r="BC138" s="14"/>
      <c r="BD138" s="19"/>
      <c r="BE138" s="14"/>
      <c r="BF138" s="4979"/>
      <c r="BG138" s="20"/>
      <c r="BI138" s="2006">
        <v>0</v>
      </c>
      <c r="BJ138" s="2006">
        <v>0</v>
      </c>
      <c r="BK138" s="2006">
        <v>0</v>
      </c>
      <c r="BL138" s="2006">
        <v>0</v>
      </c>
      <c r="BM138" s="2006">
        <v>0</v>
      </c>
      <c r="BN138" s="2006">
        <v>0</v>
      </c>
      <c r="BO138" s="2006">
        <v>0</v>
      </c>
      <c r="BP138" s="2006">
        <v>0</v>
      </c>
      <c r="BQ138" s="2006">
        <v>0</v>
      </c>
      <c r="BR138" s="2006">
        <v>0</v>
      </c>
      <c r="BS138" s="2006">
        <v>0</v>
      </c>
      <c r="BT138" s="2417"/>
    </row>
    <row r="139" spans="2:72" ht="9.9499999999999993" customHeight="1">
      <c r="B139" s="4983"/>
      <c r="C139" s="208"/>
      <c r="D139" s="208"/>
      <c r="E139" s="208"/>
      <c r="F139" s="4980"/>
      <c r="G139" s="14"/>
      <c r="H139" s="14"/>
      <c r="I139" s="14"/>
      <c r="J139" s="4980"/>
      <c r="K139" s="14"/>
      <c r="L139" s="14"/>
      <c r="M139" s="14"/>
      <c r="N139" s="4980"/>
      <c r="O139" s="14"/>
      <c r="P139" s="14"/>
      <c r="Q139" s="14"/>
      <c r="R139" s="4980"/>
      <c r="S139" s="14"/>
      <c r="T139" s="14"/>
      <c r="U139" s="14"/>
      <c r="V139" s="4980"/>
      <c r="W139" s="14"/>
      <c r="X139" s="14"/>
      <c r="Y139" s="14"/>
      <c r="Z139" s="4980"/>
      <c r="AA139" s="14"/>
      <c r="AB139" s="14"/>
      <c r="AC139" s="14"/>
      <c r="AD139" s="4980"/>
      <c r="AE139" s="14"/>
      <c r="AF139" s="14"/>
      <c r="AG139" s="14"/>
      <c r="AH139" s="4980"/>
      <c r="AI139" s="14"/>
      <c r="AJ139" s="14"/>
      <c r="AK139" s="14"/>
      <c r="AL139" s="4980"/>
      <c r="AM139" s="14"/>
      <c r="AN139" s="14"/>
      <c r="AO139" s="14"/>
      <c r="AP139" s="4980"/>
      <c r="AQ139" s="14"/>
      <c r="AR139" s="14"/>
      <c r="AS139" s="14"/>
      <c r="AT139" s="4980"/>
      <c r="AU139" s="14"/>
      <c r="AV139" s="14"/>
      <c r="AW139" s="14"/>
      <c r="AX139" s="4980"/>
      <c r="AY139" s="14"/>
      <c r="AZ139" s="14"/>
      <c r="BA139" s="14"/>
      <c r="BB139" s="4980"/>
      <c r="BC139" s="14"/>
      <c r="BD139" s="14"/>
      <c r="BE139" s="14"/>
      <c r="BF139" s="4980"/>
      <c r="BI139" s="2006">
        <v>0</v>
      </c>
      <c r="BJ139" s="2006">
        <v>0</v>
      </c>
      <c r="BK139" s="2006">
        <v>0</v>
      </c>
      <c r="BL139" s="2006">
        <v>0</v>
      </c>
      <c r="BM139" s="2006">
        <v>0</v>
      </c>
      <c r="BN139" s="2006">
        <v>0</v>
      </c>
      <c r="BO139" s="2006">
        <v>0</v>
      </c>
      <c r="BP139" s="2006">
        <v>0</v>
      </c>
      <c r="BQ139" s="2006">
        <v>0</v>
      </c>
      <c r="BR139" s="2006">
        <v>0</v>
      </c>
      <c r="BS139" s="2006">
        <v>0</v>
      </c>
      <c r="BT139" s="2417"/>
    </row>
    <row r="140" spans="2:72" ht="5.0999999999999996" customHeight="1">
      <c r="B140" s="212"/>
      <c r="C140" s="208"/>
      <c r="D140" s="208"/>
      <c r="E140" s="208"/>
      <c r="F140" s="21"/>
      <c r="G140" s="14"/>
      <c r="H140" s="14"/>
      <c r="I140" s="14"/>
      <c r="J140" s="21"/>
      <c r="K140" s="14"/>
      <c r="L140" s="14"/>
      <c r="M140" s="14"/>
      <c r="N140" s="21"/>
      <c r="O140" s="14"/>
      <c r="P140" s="14"/>
      <c r="Q140" s="14"/>
      <c r="R140" s="21"/>
      <c r="S140" s="14"/>
      <c r="T140" s="14"/>
      <c r="U140" s="14"/>
      <c r="V140" s="21"/>
      <c r="W140" s="14"/>
      <c r="X140" s="14"/>
      <c r="Y140" s="14"/>
      <c r="Z140" s="21"/>
      <c r="AA140" s="14"/>
      <c r="AB140" s="14"/>
      <c r="AC140" s="14"/>
      <c r="AD140" s="21"/>
      <c r="AE140" s="14"/>
      <c r="AF140" s="14"/>
      <c r="AG140" s="14"/>
      <c r="AH140" s="21"/>
      <c r="AI140" s="14"/>
      <c r="AJ140" s="14"/>
      <c r="AK140" s="14"/>
      <c r="AL140" s="21"/>
      <c r="AM140" s="14"/>
      <c r="AN140" s="14"/>
      <c r="AO140" s="14"/>
      <c r="AP140" s="21"/>
      <c r="AQ140" s="14"/>
      <c r="AR140" s="14"/>
      <c r="AS140" s="14"/>
      <c r="AT140" s="21"/>
      <c r="AU140" s="14"/>
      <c r="AV140" s="14"/>
      <c r="AW140" s="14"/>
      <c r="AX140" s="21"/>
      <c r="AY140" s="14"/>
      <c r="AZ140" s="14"/>
      <c r="BA140" s="14"/>
      <c r="BB140" s="21"/>
      <c r="BC140" s="14"/>
      <c r="BD140" s="14"/>
      <c r="BE140" s="14"/>
      <c r="BF140" s="21"/>
      <c r="BI140" s="2006">
        <v>0</v>
      </c>
      <c r="BJ140" s="2006">
        <v>0</v>
      </c>
      <c r="BK140" s="2006">
        <v>0</v>
      </c>
      <c r="BL140" s="2006">
        <v>0</v>
      </c>
      <c r="BM140" s="2006">
        <v>0</v>
      </c>
      <c r="BN140" s="2006">
        <v>0</v>
      </c>
      <c r="BO140" s="2006">
        <v>0</v>
      </c>
      <c r="BP140" s="2006">
        <v>0</v>
      </c>
      <c r="BQ140" s="2006">
        <v>0</v>
      </c>
      <c r="BR140" s="2006">
        <v>0</v>
      </c>
      <c r="BS140" s="2006">
        <v>0</v>
      </c>
      <c r="BT140" s="2417"/>
    </row>
    <row r="141" spans="2:72" ht="9.9499999999999993" customHeight="1">
      <c r="B141" s="4981">
        <v>29</v>
      </c>
      <c r="C141" s="208"/>
      <c r="D141" s="208"/>
      <c r="E141" s="208"/>
      <c r="F141" s="4978"/>
      <c r="G141" s="14"/>
      <c r="H141" s="14"/>
      <c r="I141" s="14"/>
      <c r="J141" s="4978"/>
      <c r="K141" s="14"/>
      <c r="L141" s="14"/>
      <c r="M141" s="14"/>
      <c r="N141" s="4978"/>
      <c r="O141" s="14"/>
      <c r="P141" s="14"/>
      <c r="Q141" s="14"/>
      <c r="R141" s="4978"/>
      <c r="S141" s="14"/>
      <c r="T141" s="14"/>
      <c r="U141" s="14"/>
      <c r="V141" s="4978"/>
      <c r="W141" s="14"/>
      <c r="X141" s="14"/>
      <c r="Y141" s="14"/>
      <c r="Z141" s="4978"/>
      <c r="AA141" s="14"/>
      <c r="AB141" s="14"/>
      <c r="AC141" s="14"/>
      <c r="AD141" s="4978"/>
      <c r="AE141" s="14"/>
      <c r="AF141" s="14"/>
      <c r="AG141" s="14"/>
      <c r="AH141" s="4978"/>
      <c r="AI141" s="14"/>
      <c r="AJ141" s="14"/>
      <c r="AK141" s="14"/>
      <c r="AL141" s="4978"/>
      <c r="AM141" s="14"/>
      <c r="AN141" s="14"/>
      <c r="AO141" s="14"/>
      <c r="AP141" s="4978"/>
      <c r="AQ141" s="14"/>
      <c r="AR141" s="14"/>
      <c r="AS141" s="14"/>
      <c r="AT141" s="4978"/>
      <c r="AU141" s="14"/>
      <c r="AV141" s="14"/>
      <c r="AW141" s="14"/>
      <c r="AX141" s="4978"/>
      <c r="AY141" s="14"/>
      <c r="AZ141" s="14"/>
      <c r="BA141" s="14"/>
      <c r="BB141" s="4978"/>
      <c r="BC141" s="14"/>
      <c r="BD141" s="14"/>
      <c r="BE141" s="14"/>
      <c r="BF141" s="4978"/>
      <c r="BI141" s="2006">
        <v>0</v>
      </c>
      <c r="BJ141" s="2006">
        <v>0</v>
      </c>
      <c r="BK141" s="2006">
        <v>0</v>
      </c>
      <c r="BL141" s="2006">
        <v>0</v>
      </c>
      <c r="BM141" s="2006">
        <v>0</v>
      </c>
      <c r="BN141" s="2006">
        <v>0</v>
      </c>
      <c r="BO141" s="2006">
        <v>0</v>
      </c>
      <c r="BP141" s="2006">
        <v>0</v>
      </c>
      <c r="BQ141" s="2006">
        <v>0</v>
      </c>
      <c r="BR141" s="2006">
        <v>0</v>
      </c>
      <c r="BS141" s="2006">
        <v>0</v>
      </c>
      <c r="BT141" s="2417"/>
    </row>
    <row r="142" spans="2:72" ht="5.0999999999999996" customHeight="1">
      <c r="B142" s="4982"/>
      <c r="C142" s="209"/>
      <c r="D142" s="209"/>
      <c r="E142" s="209"/>
      <c r="F142" s="4979"/>
      <c r="G142" s="14"/>
      <c r="H142" s="19"/>
      <c r="I142" s="14"/>
      <c r="J142" s="4979"/>
      <c r="K142" s="14"/>
      <c r="L142" s="19"/>
      <c r="M142" s="14"/>
      <c r="N142" s="4979"/>
      <c r="O142" s="14"/>
      <c r="P142" s="19"/>
      <c r="Q142" s="14"/>
      <c r="R142" s="4979"/>
      <c r="S142" s="14"/>
      <c r="T142" s="19"/>
      <c r="U142" s="14"/>
      <c r="V142" s="4979"/>
      <c r="W142" s="14"/>
      <c r="X142" s="19"/>
      <c r="Y142" s="14"/>
      <c r="Z142" s="4979"/>
      <c r="AA142" s="14"/>
      <c r="AB142" s="19"/>
      <c r="AC142" s="14"/>
      <c r="AD142" s="4979"/>
      <c r="AE142" s="14"/>
      <c r="AF142" s="19"/>
      <c r="AG142" s="14"/>
      <c r="AH142" s="4979"/>
      <c r="AI142" s="14"/>
      <c r="AJ142" s="19"/>
      <c r="AK142" s="14"/>
      <c r="AL142" s="4979"/>
      <c r="AM142" s="14"/>
      <c r="AN142" s="19"/>
      <c r="AO142" s="14"/>
      <c r="AP142" s="4979"/>
      <c r="AQ142" s="14"/>
      <c r="AR142" s="19"/>
      <c r="AS142" s="14"/>
      <c r="AT142" s="4979"/>
      <c r="AU142" s="14"/>
      <c r="AV142" s="19"/>
      <c r="AW142" s="14"/>
      <c r="AX142" s="4979"/>
      <c r="AY142" s="14"/>
      <c r="AZ142" s="19"/>
      <c r="BA142" s="14"/>
      <c r="BB142" s="4979"/>
      <c r="BC142" s="14"/>
      <c r="BD142" s="19"/>
      <c r="BE142" s="14"/>
      <c r="BF142" s="4979"/>
      <c r="BG142" s="20"/>
      <c r="BI142" s="2006">
        <v>0</v>
      </c>
      <c r="BJ142" s="2006">
        <v>0</v>
      </c>
      <c r="BK142" s="2006">
        <v>0</v>
      </c>
      <c r="BL142" s="2006">
        <v>0</v>
      </c>
      <c r="BM142" s="2006">
        <v>0</v>
      </c>
      <c r="BN142" s="2006">
        <v>0</v>
      </c>
      <c r="BO142" s="2006">
        <v>0</v>
      </c>
      <c r="BP142" s="2006">
        <v>0</v>
      </c>
      <c r="BQ142" s="2006">
        <v>0</v>
      </c>
      <c r="BR142" s="2006">
        <v>0</v>
      </c>
      <c r="BS142" s="2006">
        <v>0</v>
      </c>
      <c r="BT142" s="2417"/>
    </row>
    <row r="143" spans="2:72" ht="9.9499999999999993" customHeight="1">
      <c r="B143" s="4983"/>
      <c r="C143" s="208"/>
      <c r="D143" s="208"/>
      <c r="E143" s="208"/>
      <c r="F143" s="4980"/>
      <c r="G143" s="14"/>
      <c r="H143" s="14"/>
      <c r="I143" s="14"/>
      <c r="J143" s="4980"/>
      <c r="K143" s="14"/>
      <c r="L143" s="14"/>
      <c r="M143" s="14"/>
      <c r="N143" s="4980"/>
      <c r="O143" s="14"/>
      <c r="P143" s="14"/>
      <c r="Q143" s="14"/>
      <c r="R143" s="4980"/>
      <c r="S143" s="14"/>
      <c r="T143" s="14"/>
      <c r="U143" s="14"/>
      <c r="V143" s="4980"/>
      <c r="W143" s="14"/>
      <c r="X143" s="14"/>
      <c r="Y143" s="14"/>
      <c r="Z143" s="4980"/>
      <c r="AA143" s="14"/>
      <c r="AB143" s="14"/>
      <c r="AC143" s="14"/>
      <c r="AD143" s="4980"/>
      <c r="AE143" s="14"/>
      <c r="AF143" s="14"/>
      <c r="AG143" s="14"/>
      <c r="AH143" s="4980"/>
      <c r="AI143" s="14"/>
      <c r="AJ143" s="14"/>
      <c r="AK143" s="14"/>
      <c r="AL143" s="4980"/>
      <c r="AM143" s="14"/>
      <c r="AN143" s="14"/>
      <c r="AO143" s="14"/>
      <c r="AP143" s="4980"/>
      <c r="AQ143" s="14"/>
      <c r="AR143" s="14"/>
      <c r="AS143" s="14"/>
      <c r="AT143" s="4980"/>
      <c r="AU143" s="14"/>
      <c r="AV143" s="14"/>
      <c r="AW143" s="14"/>
      <c r="AX143" s="4980"/>
      <c r="AY143" s="14"/>
      <c r="AZ143" s="14"/>
      <c r="BA143" s="14"/>
      <c r="BB143" s="4980"/>
      <c r="BC143" s="14"/>
      <c r="BD143" s="14"/>
      <c r="BE143" s="14"/>
      <c r="BF143" s="4980"/>
      <c r="BI143" s="2006">
        <v>0</v>
      </c>
      <c r="BJ143" s="2006">
        <v>0</v>
      </c>
      <c r="BK143" s="2006">
        <v>0</v>
      </c>
      <c r="BL143" s="2006">
        <v>0</v>
      </c>
      <c r="BM143" s="2006">
        <v>0</v>
      </c>
      <c r="BN143" s="2006">
        <v>0</v>
      </c>
      <c r="BO143" s="2006">
        <v>0</v>
      </c>
      <c r="BP143" s="2006">
        <v>0</v>
      </c>
      <c r="BQ143" s="2006">
        <v>0</v>
      </c>
      <c r="BR143" s="2006">
        <v>0</v>
      </c>
      <c r="BS143" s="2006">
        <v>0</v>
      </c>
      <c r="BT143" s="2417"/>
    </row>
    <row r="144" spans="2:72" ht="5.0999999999999996" customHeight="1">
      <c r="B144" s="212"/>
      <c r="C144" s="208"/>
      <c r="D144" s="208"/>
      <c r="E144" s="208"/>
      <c r="F144" s="21"/>
      <c r="G144" s="14"/>
      <c r="H144" s="14"/>
      <c r="I144" s="14"/>
      <c r="J144" s="21"/>
      <c r="K144" s="14"/>
      <c r="L144" s="14"/>
      <c r="M144" s="14"/>
      <c r="N144" s="21"/>
      <c r="O144" s="14"/>
      <c r="P144" s="14"/>
      <c r="Q144" s="14"/>
      <c r="R144" s="21"/>
      <c r="S144" s="14"/>
      <c r="T144" s="14"/>
      <c r="U144" s="14"/>
      <c r="V144" s="21"/>
      <c r="W144" s="14"/>
      <c r="X144" s="14"/>
      <c r="Y144" s="14"/>
      <c r="Z144" s="21"/>
      <c r="AA144" s="14"/>
      <c r="AB144" s="14"/>
      <c r="AC144" s="14"/>
      <c r="AD144" s="21"/>
      <c r="AE144" s="14"/>
      <c r="AF144" s="14"/>
      <c r="AG144" s="14"/>
      <c r="AH144" s="21"/>
      <c r="AI144" s="14"/>
      <c r="AJ144" s="14"/>
      <c r="AK144" s="14"/>
      <c r="AL144" s="21"/>
      <c r="AM144" s="14"/>
      <c r="AN144" s="14"/>
      <c r="AO144" s="14"/>
      <c r="AP144" s="21"/>
      <c r="AQ144" s="14"/>
      <c r="AR144" s="14"/>
      <c r="AS144" s="14"/>
      <c r="AT144" s="21"/>
      <c r="AU144" s="14"/>
      <c r="AV144" s="14"/>
      <c r="AW144" s="14"/>
      <c r="AX144" s="21"/>
      <c r="AY144" s="14"/>
      <c r="AZ144" s="14"/>
      <c r="BA144" s="14"/>
      <c r="BB144" s="21"/>
      <c r="BC144" s="14"/>
      <c r="BD144" s="14"/>
      <c r="BE144" s="14"/>
      <c r="BF144" s="21"/>
      <c r="BI144" s="2006">
        <v>0</v>
      </c>
      <c r="BJ144" s="2006">
        <v>0</v>
      </c>
      <c r="BK144" s="2006">
        <v>0</v>
      </c>
      <c r="BL144" s="2006">
        <v>0</v>
      </c>
      <c r="BM144" s="2006">
        <v>0</v>
      </c>
      <c r="BN144" s="2006">
        <v>0</v>
      </c>
      <c r="BO144" s="2006">
        <v>0</v>
      </c>
      <c r="BP144" s="2006">
        <v>0</v>
      </c>
      <c r="BQ144" s="2006">
        <v>0</v>
      </c>
      <c r="BR144" s="2006">
        <v>0</v>
      </c>
      <c r="BS144" s="2006">
        <v>0</v>
      </c>
      <c r="BT144" s="2417"/>
    </row>
    <row r="145" spans="2:72" ht="9.9499999999999993" customHeight="1">
      <c r="B145" s="4981">
        <v>30</v>
      </c>
      <c r="C145" s="208"/>
      <c r="D145" s="208"/>
      <c r="E145" s="208"/>
      <c r="F145" s="4978"/>
      <c r="G145" s="14"/>
      <c r="H145" s="14"/>
      <c r="I145" s="14"/>
      <c r="J145" s="4978"/>
      <c r="K145" s="14"/>
      <c r="L145" s="14"/>
      <c r="M145" s="14"/>
      <c r="N145" s="4978"/>
      <c r="O145" s="14"/>
      <c r="P145" s="14"/>
      <c r="Q145" s="14"/>
      <c r="R145" s="4978"/>
      <c r="S145" s="14"/>
      <c r="T145" s="14"/>
      <c r="U145" s="14"/>
      <c r="V145" s="4978"/>
      <c r="W145" s="14"/>
      <c r="X145" s="14"/>
      <c r="Y145" s="14"/>
      <c r="Z145" s="4978"/>
      <c r="AA145" s="14"/>
      <c r="AB145" s="14"/>
      <c r="AC145" s="14"/>
      <c r="AD145" s="4978"/>
      <c r="AE145" s="14"/>
      <c r="AF145" s="14"/>
      <c r="AG145" s="14"/>
      <c r="AH145" s="4978"/>
      <c r="AI145" s="14"/>
      <c r="AJ145" s="14"/>
      <c r="AK145" s="14"/>
      <c r="AL145" s="4978"/>
      <c r="AM145" s="14"/>
      <c r="AN145" s="14"/>
      <c r="AO145" s="14"/>
      <c r="AP145" s="4978"/>
      <c r="AQ145" s="14"/>
      <c r="AR145" s="14"/>
      <c r="AS145" s="14"/>
      <c r="AT145" s="4978"/>
      <c r="AU145" s="14"/>
      <c r="AV145" s="14"/>
      <c r="AW145" s="14"/>
      <c r="AX145" s="4978"/>
      <c r="AY145" s="14"/>
      <c r="AZ145" s="14"/>
      <c r="BA145" s="14"/>
      <c r="BB145" s="4978"/>
      <c r="BC145" s="14"/>
      <c r="BD145" s="14"/>
      <c r="BE145" s="14"/>
      <c r="BF145" s="4978"/>
      <c r="BI145" s="2006">
        <v>0</v>
      </c>
      <c r="BJ145" s="2006">
        <v>0</v>
      </c>
      <c r="BK145" s="2006">
        <v>0</v>
      </c>
      <c r="BL145" s="2006">
        <v>0</v>
      </c>
      <c r="BM145" s="2006">
        <v>0</v>
      </c>
      <c r="BN145" s="2006">
        <v>0</v>
      </c>
      <c r="BO145" s="2006">
        <v>0</v>
      </c>
      <c r="BP145" s="2006">
        <v>0</v>
      </c>
      <c r="BQ145" s="2006">
        <v>0</v>
      </c>
      <c r="BR145" s="2006">
        <v>0</v>
      </c>
      <c r="BS145" s="2006">
        <v>0</v>
      </c>
      <c r="BT145" s="2417"/>
    </row>
    <row r="146" spans="2:72" ht="5.0999999999999996" customHeight="1">
      <c r="B146" s="4982"/>
      <c r="C146" s="209"/>
      <c r="D146" s="209"/>
      <c r="E146" s="209"/>
      <c r="F146" s="4979"/>
      <c r="G146" s="14"/>
      <c r="H146" s="19"/>
      <c r="I146" s="14"/>
      <c r="J146" s="4979"/>
      <c r="K146" s="14"/>
      <c r="L146" s="19"/>
      <c r="M146" s="14"/>
      <c r="N146" s="4979"/>
      <c r="O146" s="14"/>
      <c r="P146" s="19"/>
      <c r="Q146" s="14"/>
      <c r="R146" s="4979"/>
      <c r="S146" s="14"/>
      <c r="T146" s="19"/>
      <c r="U146" s="14"/>
      <c r="V146" s="4979"/>
      <c r="W146" s="14"/>
      <c r="X146" s="19"/>
      <c r="Y146" s="14"/>
      <c r="Z146" s="4979"/>
      <c r="AA146" s="14"/>
      <c r="AB146" s="19"/>
      <c r="AC146" s="14"/>
      <c r="AD146" s="4979"/>
      <c r="AE146" s="14"/>
      <c r="AF146" s="19"/>
      <c r="AG146" s="14"/>
      <c r="AH146" s="4979"/>
      <c r="AI146" s="14"/>
      <c r="AJ146" s="19"/>
      <c r="AK146" s="14"/>
      <c r="AL146" s="4979"/>
      <c r="AM146" s="14"/>
      <c r="AN146" s="19"/>
      <c r="AO146" s="14"/>
      <c r="AP146" s="4979"/>
      <c r="AQ146" s="14"/>
      <c r="AR146" s="19"/>
      <c r="AS146" s="14"/>
      <c r="AT146" s="4979"/>
      <c r="AU146" s="14"/>
      <c r="AV146" s="19"/>
      <c r="AW146" s="14"/>
      <c r="AX146" s="4979"/>
      <c r="AY146" s="14"/>
      <c r="AZ146" s="19"/>
      <c r="BA146" s="14"/>
      <c r="BB146" s="4979"/>
      <c r="BC146" s="14"/>
      <c r="BD146" s="19"/>
      <c r="BE146" s="14"/>
      <c r="BF146" s="4979"/>
      <c r="BG146" s="20"/>
      <c r="BI146" s="2006">
        <v>0</v>
      </c>
      <c r="BJ146" s="2006">
        <v>0</v>
      </c>
      <c r="BK146" s="2006">
        <v>0</v>
      </c>
      <c r="BL146" s="2006">
        <v>0</v>
      </c>
      <c r="BM146" s="2006">
        <v>0</v>
      </c>
      <c r="BN146" s="2006">
        <v>0</v>
      </c>
      <c r="BO146" s="2006">
        <v>0</v>
      </c>
      <c r="BP146" s="2006">
        <v>0</v>
      </c>
      <c r="BQ146" s="2006">
        <v>0</v>
      </c>
      <c r="BR146" s="2006">
        <v>0</v>
      </c>
      <c r="BS146" s="2006">
        <v>0</v>
      </c>
      <c r="BT146" s="2417"/>
    </row>
    <row r="147" spans="2:72" ht="9.9499999999999993" customHeight="1">
      <c r="B147" s="4983"/>
      <c r="C147" s="208"/>
      <c r="D147" s="208"/>
      <c r="E147" s="208"/>
      <c r="F147" s="4980"/>
      <c r="G147" s="14"/>
      <c r="H147" s="14"/>
      <c r="I147" s="14"/>
      <c r="J147" s="4980"/>
      <c r="K147" s="14"/>
      <c r="L147" s="14"/>
      <c r="M147" s="14"/>
      <c r="N147" s="4980"/>
      <c r="O147" s="14"/>
      <c r="P147" s="14"/>
      <c r="Q147" s="14"/>
      <c r="R147" s="4980"/>
      <c r="S147" s="14"/>
      <c r="T147" s="14"/>
      <c r="U147" s="14"/>
      <c r="V147" s="4980"/>
      <c r="W147" s="14"/>
      <c r="X147" s="14"/>
      <c r="Y147" s="14"/>
      <c r="Z147" s="4980"/>
      <c r="AA147" s="14"/>
      <c r="AB147" s="14"/>
      <c r="AC147" s="14"/>
      <c r="AD147" s="4980"/>
      <c r="AE147" s="14"/>
      <c r="AF147" s="14"/>
      <c r="AG147" s="14"/>
      <c r="AH147" s="4980"/>
      <c r="AI147" s="14"/>
      <c r="AJ147" s="14"/>
      <c r="AK147" s="14"/>
      <c r="AL147" s="4980"/>
      <c r="AM147" s="14"/>
      <c r="AN147" s="14"/>
      <c r="AO147" s="14"/>
      <c r="AP147" s="4980"/>
      <c r="AQ147" s="14"/>
      <c r="AR147" s="14"/>
      <c r="AS147" s="14"/>
      <c r="AT147" s="4980"/>
      <c r="AU147" s="14"/>
      <c r="AV147" s="14"/>
      <c r="AW147" s="14"/>
      <c r="AX147" s="4980"/>
      <c r="AY147" s="14"/>
      <c r="AZ147" s="14"/>
      <c r="BA147" s="14"/>
      <c r="BB147" s="4980"/>
      <c r="BC147" s="14"/>
      <c r="BD147" s="14"/>
      <c r="BE147" s="14"/>
      <c r="BF147" s="4980"/>
      <c r="BI147" s="2006">
        <v>0</v>
      </c>
      <c r="BJ147" s="2006">
        <v>0</v>
      </c>
      <c r="BK147" s="2006">
        <v>0</v>
      </c>
      <c r="BL147" s="2006">
        <v>0</v>
      </c>
      <c r="BM147" s="2006">
        <v>0</v>
      </c>
      <c r="BN147" s="2006">
        <v>0</v>
      </c>
      <c r="BO147" s="2006">
        <v>0</v>
      </c>
      <c r="BP147" s="2006">
        <v>0</v>
      </c>
      <c r="BQ147" s="2006">
        <v>0</v>
      </c>
      <c r="BR147" s="2006">
        <v>0</v>
      </c>
      <c r="BS147" s="2006">
        <v>0</v>
      </c>
      <c r="BT147" s="2417"/>
    </row>
    <row r="148" spans="2:72" ht="5.0999999999999996" customHeight="1">
      <c r="B148" s="212"/>
      <c r="C148" s="208"/>
      <c r="D148" s="208"/>
      <c r="E148" s="208"/>
      <c r="F148" s="21"/>
      <c r="G148" s="14"/>
      <c r="H148" s="14"/>
      <c r="I148" s="14"/>
      <c r="J148" s="21"/>
      <c r="K148" s="14"/>
      <c r="L148" s="14"/>
      <c r="M148" s="14"/>
      <c r="N148" s="21"/>
      <c r="O148" s="14"/>
      <c r="P148" s="14"/>
      <c r="Q148" s="14"/>
      <c r="R148" s="21"/>
      <c r="S148" s="14"/>
      <c r="T148" s="14"/>
      <c r="U148" s="14"/>
      <c r="V148" s="21"/>
      <c r="W148" s="14"/>
      <c r="X148" s="14"/>
      <c r="Y148" s="14"/>
      <c r="Z148" s="21"/>
      <c r="AA148" s="14"/>
      <c r="AB148" s="14"/>
      <c r="AC148" s="14"/>
      <c r="AD148" s="21"/>
      <c r="AE148" s="14"/>
      <c r="AF148" s="14"/>
      <c r="AG148" s="14"/>
      <c r="AH148" s="21"/>
      <c r="AI148" s="14"/>
      <c r="AJ148" s="14"/>
      <c r="AK148" s="14"/>
      <c r="AL148" s="21"/>
      <c r="AM148" s="14"/>
      <c r="AN148" s="14"/>
      <c r="AO148" s="14"/>
      <c r="AP148" s="21"/>
      <c r="AQ148" s="14"/>
      <c r="AR148" s="14"/>
      <c r="AS148" s="14"/>
      <c r="AT148" s="21"/>
      <c r="AU148" s="14"/>
      <c r="AV148" s="14"/>
      <c r="AW148" s="14"/>
      <c r="AX148" s="21"/>
      <c r="AY148" s="14"/>
      <c r="AZ148" s="14"/>
      <c r="BA148" s="14"/>
      <c r="BB148" s="21"/>
      <c r="BC148" s="14"/>
      <c r="BD148" s="14"/>
      <c r="BE148" s="14"/>
      <c r="BF148" s="21"/>
      <c r="BI148" s="2006">
        <v>0</v>
      </c>
      <c r="BJ148" s="2006">
        <v>0</v>
      </c>
      <c r="BK148" s="2006">
        <v>0</v>
      </c>
      <c r="BL148" s="2006">
        <v>0</v>
      </c>
      <c r="BM148" s="2006">
        <v>0</v>
      </c>
      <c r="BN148" s="2006">
        <v>0</v>
      </c>
      <c r="BO148" s="2006">
        <v>0</v>
      </c>
      <c r="BP148" s="2006">
        <v>0</v>
      </c>
      <c r="BQ148" s="2006">
        <v>0</v>
      </c>
      <c r="BR148" s="2006">
        <v>0</v>
      </c>
      <c r="BS148" s="2006">
        <v>0</v>
      </c>
      <c r="BT148" s="2417"/>
    </row>
    <row r="149" spans="2:72" ht="9.9499999999999993" customHeight="1">
      <c r="B149" s="4981">
        <v>31</v>
      </c>
      <c r="C149" s="208"/>
      <c r="D149" s="208"/>
      <c r="E149" s="208"/>
      <c r="F149" s="4978"/>
      <c r="G149" s="14"/>
      <c r="H149" s="14"/>
      <c r="I149" s="14"/>
      <c r="J149" s="4978"/>
      <c r="K149" s="14"/>
      <c r="L149" s="14"/>
      <c r="M149" s="14"/>
      <c r="N149" s="4978"/>
      <c r="O149" s="14"/>
      <c r="P149" s="14"/>
      <c r="Q149" s="14"/>
      <c r="R149" s="4978"/>
      <c r="S149" s="14"/>
      <c r="T149" s="14"/>
      <c r="U149" s="14"/>
      <c r="V149" s="4978"/>
      <c r="W149" s="14"/>
      <c r="X149" s="14"/>
      <c r="Y149" s="14"/>
      <c r="Z149" s="4978"/>
      <c r="AA149" s="14"/>
      <c r="AB149" s="14"/>
      <c r="AC149" s="14"/>
      <c r="AD149" s="4978"/>
      <c r="AE149" s="14"/>
      <c r="AF149" s="14"/>
      <c r="AG149" s="14"/>
      <c r="AH149" s="4978"/>
      <c r="AI149" s="14"/>
      <c r="AJ149" s="14"/>
      <c r="AK149" s="14"/>
      <c r="AL149" s="4978"/>
      <c r="AM149" s="14"/>
      <c r="AN149" s="14"/>
      <c r="AO149" s="14"/>
      <c r="AP149" s="4978"/>
      <c r="AQ149" s="14"/>
      <c r="AR149" s="14"/>
      <c r="AS149" s="14"/>
      <c r="AT149" s="4978"/>
      <c r="AU149" s="14"/>
      <c r="AV149" s="14"/>
      <c r="AW149" s="14"/>
      <c r="AX149" s="4978"/>
      <c r="AY149" s="14"/>
      <c r="AZ149" s="14"/>
      <c r="BA149" s="14"/>
      <c r="BB149" s="4978"/>
      <c r="BC149" s="14"/>
      <c r="BD149" s="14"/>
      <c r="BE149" s="14"/>
      <c r="BF149" s="4978"/>
      <c r="BI149" s="2006">
        <v>0</v>
      </c>
      <c r="BJ149" s="2006">
        <v>0</v>
      </c>
      <c r="BK149" s="2006">
        <v>0</v>
      </c>
      <c r="BL149" s="2006">
        <v>0</v>
      </c>
      <c r="BM149" s="2006">
        <v>0</v>
      </c>
      <c r="BN149" s="2006">
        <v>0</v>
      </c>
      <c r="BO149" s="2006">
        <v>0</v>
      </c>
      <c r="BP149" s="2006">
        <v>0</v>
      </c>
      <c r="BQ149" s="2006">
        <v>0</v>
      </c>
      <c r="BR149" s="2006">
        <v>0</v>
      </c>
      <c r="BS149" s="2006">
        <v>0</v>
      </c>
      <c r="BT149" s="2417"/>
    </row>
    <row r="150" spans="2:72" ht="5.0999999999999996" customHeight="1">
      <c r="B150" s="4982"/>
      <c r="C150" s="209"/>
      <c r="D150" s="209"/>
      <c r="E150" s="209"/>
      <c r="F150" s="4979"/>
      <c r="G150" s="14"/>
      <c r="H150" s="19"/>
      <c r="I150" s="14"/>
      <c r="J150" s="4979"/>
      <c r="K150" s="14"/>
      <c r="L150" s="19"/>
      <c r="M150" s="14"/>
      <c r="N150" s="4979"/>
      <c r="O150" s="14"/>
      <c r="P150" s="19"/>
      <c r="Q150" s="14"/>
      <c r="R150" s="4979"/>
      <c r="S150" s="14"/>
      <c r="T150" s="19"/>
      <c r="U150" s="14"/>
      <c r="V150" s="4979"/>
      <c r="W150" s="14"/>
      <c r="X150" s="19"/>
      <c r="Y150" s="14"/>
      <c r="Z150" s="4979"/>
      <c r="AA150" s="14"/>
      <c r="AB150" s="19"/>
      <c r="AC150" s="14"/>
      <c r="AD150" s="4979"/>
      <c r="AE150" s="14"/>
      <c r="AF150" s="19"/>
      <c r="AG150" s="14"/>
      <c r="AH150" s="4979"/>
      <c r="AI150" s="14"/>
      <c r="AJ150" s="19"/>
      <c r="AK150" s="14"/>
      <c r="AL150" s="4979"/>
      <c r="AM150" s="14"/>
      <c r="AN150" s="19"/>
      <c r="AO150" s="14"/>
      <c r="AP150" s="4979"/>
      <c r="AQ150" s="14"/>
      <c r="AR150" s="19"/>
      <c r="AS150" s="14"/>
      <c r="AT150" s="4979"/>
      <c r="AU150" s="14"/>
      <c r="AV150" s="19"/>
      <c r="AW150" s="14"/>
      <c r="AX150" s="4979"/>
      <c r="AY150" s="14"/>
      <c r="AZ150" s="19"/>
      <c r="BA150" s="14"/>
      <c r="BB150" s="4979"/>
      <c r="BC150" s="14"/>
      <c r="BD150" s="19"/>
      <c r="BE150" s="14"/>
      <c r="BF150" s="4979"/>
      <c r="BG150" s="20"/>
      <c r="BI150" s="2006">
        <v>0</v>
      </c>
      <c r="BJ150" s="2006">
        <v>0</v>
      </c>
      <c r="BK150" s="2006">
        <v>0</v>
      </c>
      <c r="BL150" s="2006">
        <v>0</v>
      </c>
      <c r="BM150" s="2006">
        <v>0</v>
      </c>
      <c r="BN150" s="2006">
        <v>0</v>
      </c>
      <c r="BO150" s="2006">
        <v>0</v>
      </c>
      <c r="BP150" s="2006">
        <v>0</v>
      </c>
      <c r="BQ150" s="2006">
        <v>0</v>
      </c>
      <c r="BR150" s="2006">
        <v>0</v>
      </c>
      <c r="BS150" s="2006">
        <v>0</v>
      </c>
      <c r="BT150" s="2417"/>
    </row>
    <row r="151" spans="2:72" ht="9" customHeight="1">
      <c r="B151" s="4983"/>
      <c r="C151" s="208"/>
      <c r="D151" s="208"/>
      <c r="E151" s="208"/>
      <c r="F151" s="4980"/>
      <c r="G151" s="14"/>
      <c r="H151" s="14"/>
      <c r="I151" s="14"/>
      <c r="J151" s="4980"/>
      <c r="K151" s="14"/>
      <c r="L151" s="14"/>
      <c r="M151" s="14"/>
      <c r="N151" s="4980"/>
      <c r="O151" s="14"/>
      <c r="P151" s="14"/>
      <c r="Q151" s="14"/>
      <c r="R151" s="4980"/>
      <c r="S151" s="14"/>
      <c r="T151" s="14"/>
      <c r="U151" s="14"/>
      <c r="V151" s="4980"/>
      <c r="W151" s="14"/>
      <c r="X151" s="14"/>
      <c r="Y151" s="14"/>
      <c r="Z151" s="4980"/>
      <c r="AA151" s="14"/>
      <c r="AB151" s="14"/>
      <c r="AC151" s="14"/>
      <c r="AD151" s="4980"/>
      <c r="AE151" s="14"/>
      <c r="AF151" s="14"/>
      <c r="AG151" s="14"/>
      <c r="AH151" s="4980"/>
      <c r="AI151" s="14"/>
      <c r="AJ151" s="14"/>
      <c r="AK151" s="14"/>
      <c r="AL151" s="4980"/>
      <c r="AM151" s="14"/>
      <c r="AN151" s="14"/>
      <c r="AO151" s="14"/>
      <c r="AP151" s="4980"/>
      <c r="AQ151" s="14"/>
      <c r="AR151" s="14"/>
      <c r="AS151" s="14"/>
      <c r="AT151" s="4980"/>
      <c r="AU151" s="14"/>
      <c r="AV151" s="14"/>
      <c r="AW151" s="14"/>
      <c r="AX151" s="4980"/>
      <c r="AY151" s="14"/>
      <c r="AZ151" s="14"/>
      <c r="BA151" s="14"/>
      <c r="BB151" s="4980"/>
      <c r="BC151" s="14"/>
      <c r="BD151" s="14"/>
      <c r="BE151" s="14"/>
      <c r="BF151" s="4980"/>
      <c r="BI151" s="2006">
        <v>0</v>
      </c>
      <c r="BJ151" s="2006">
        <v>0</v>
      </c>
      <c r="BK151" s="2006">
        <v>0</v>
      </c>
      <c r="BL151" s="2006">
        <v>0</v>
      </c>
      <c r="BM151" s="2006">
        <v>0</v>
      </c>
      <c r="BN151" s="2006">
        <v>0</v>
      </c>
      <c r="BO151" s="2006">
        <v>0</v>
      </c>
      <c r="BP151" s="2006">
        <v>0</v>
      </c>
      <c r="BQ151" s="2006">
        <v>0</v>
      </c>
      <c r="BR151" s="2006">
        <v>0</v>
      </c>
      <c r="BS151" s="2006">
        <v>0</v>
      </c>
      <c r="BT151" s="2417"/>
    </row>
    <row r="152" spans="2:72" ht="5.0999999999999996" customHeight="1">
      <c r="B152" s="212"/>
      <c r="C152" s="208"/>
      <c r="D152" s="208"/>
      <c r="E152" s="208"/>
      <c r="F152" s="21"/>
      <c r="G152" s="14"/>
      <c r="H152" s="14"/>
      <c r="I152" s="14"/>
      <c r="J152" s="21"/>
      <c r="K152" s="14"/>
      <c r="L152" s="14"/>
      <c r="M152" s="14"/>
      <c r="N152" s="21"/>
      <c r="O152" s="14"/>
      <c r="P152" s="14"/>
      <c r="Q152" s="14"/>
      <c r="R152" s="21"/>
      <c r="S152" s="14"/>
      <c r="T152" s="14"/>
      <c r="U152" s="14"/>
      <c r="V152" s="21"/>
      <c r="W152" s="14"/>
      <c r="X152" s="14"/>
      <c r="Y152" s="14"/>
      <c r="Z152" s="21"/>
      <c r="AA152" s="14"/>
      <c r="AB152" s="14"/>
      <c r="AC152" s="14"/>
      <c r="AD152" s="21"/>
      <c r="AE152" s="14"/>
      <c r="AF152" s="14"/>
      <c r="AG152" s="14"/>
      <c r="AH152" s="21"/>
      <c r="AI152" s="14"/>
      <c r="AJ152" s="14"/>
      <c r="AK152" s="14"/>
      <c r="AL152" s="21"/>
      <c r="AM152" s="14"/>
      <c r="AN152" s="14"/>
      <c r="AO152" s="14"/>
      <c r="AP152" s="21"/>
      <c r="AQ152" s="14"/>
      <c r="AR152" s="14"/>
      <c r="AS152" s="14"/>
      <c r="AT152" s="21"/>
      <c r="AU152" s="14"/>
      <c r="AV152" s="14"/>
      <c r="AW152" s="14"/>
      <c r="AX152" s="21"/>
      <c r="AY152" s="14"/>
      <c r="AZ152" s="14"/>
      <c r="BA152" s="14"/>
      <c r="BB152" s="21"/>
      <c r="BC152" s="14"/>
      <c r="BD152" s="14"/>
      <c r="BE152" s="14"/>
      <c r="BF152" s="21"/>
      <c r="BI152" s="2006">
        <v>0</v>
      </c>
      <c r="BJ152" s="2006">
        <v>0</v>
      </c>
      <c r="BK152" s="2006">
        <v>0</v>
      </c>
      <c r="BL152" s="2006">
        <v>0</v>
      </c>
      <c r="BM152" s="2006">
        <v>0</v>
      </c>
      <c r="BN152" s="2006">
        <v>0</v>
      </c>
      <c r="BO152" s="2006">
        <v>0</v>
      </c>
      <c r="BP152" s="2006">
        <v>0</v>
      </c>
      <c r="BQ152" s="2006">
        <v>0</v>
      </c>
      <c r="BR152" s="2006">
        <v>0</v>
      </c>
      <c r="BS152" s="2006">
        <v>0</v>
      </c>
      <c r="BT152" s="2417"/>
    </row>
    <row r="153" spans="2:72" ht="9.9499999999999993" customHeight="1">
      <c r="B153" s="4981">
        <v>32</v>
      </c>
      <c r="C153" s="208"/>
      <c r="D153" s="208"/>
      <c r="E153" s="208"/>
      <c r="F153" s="4978"/>
      <c r="G153" s="14"/>
      <c r="H153" s="14"/>
      <c r="I153" s="14"/>
      <c r="J153" s="4978"/>
      <c r="K153" s="14"/>
      <c r="L153" s="14"/>
      <c r="M153" s="14"/>
      <c r="N153" s="4978"/>
      <c r="O153" s="14"/>
      <c r="P153" s="14"/>
      <c r="Q153" s="14"/>
      <c r="R153" s="4978"/>
      <c r="S153" s="14"/>
      <c r="T153" s="14"/>
      <c r="U153" s="14"/>
      <c r="V153" s="4978"/>
      <c r="W153" s="14"/>
      <c r="X153" s="14"/>
      <c r="Y153" s="14"/>
      <c r="Z153" s="4978"/>
      <c r="AA153" s="14"/>
      <c r="AB153" s="14"/>
      <c r="AC153" s="14"/>
      <c r="AD153" s="4978"/>
      <c r="AE153" s="14"/>
      <c r="AF153" s="14"/>
      <c r="AG153" s="14"/>
      <c r="AH153" s="4978"/>
      <c r="AI153" s="14"/>
      <c r="AJ153" s="14"/>
      <c r="AK153" s="14"/>
      <c r="AL153" s="4978"/>
      <c r="AM153" s="14"/>
      <c r="AN153" s="14"/>
      <c r="AO153" s="14"/>
      <c r="AP153" s="4978"/>
      <c r="AQ153" s="14"/>
      <c r="AR153" s="14"/>
      <c r="AS153" s="14"/>
      <c r="AT153" s="4978"/>
      <c r="AU153" s="14"/>
      <c r="AV153" s="14"/>
      <c r="AW153" s="14"/>
      <c r="AX153" s="4978"/>
      <c r="AY153" s="14"/>
      <c r="AZ153" s="14"/>
      <c r="BA153" s="14"/>
      <c r="BB153" s="4978"/>
      <c r="BC153" s="14"/>
      <c r="BD153" s="14"/>
      <c r="BE153" s="14"/>
      <c r="BF153" s="4978"/>
      <c r="BI153" s="2006">
        <v>0</v>
      </c>
      <c r="BJ153" s="2006">
        <v>0</v>
      </c>
      <c r="BK153" s="2006">
        <v>0</v>
      </c>
      <c r="BL153" s="2006">
        <v>0</v>
      </c>
      <c r="BM153" s="2006">
        <v>0</v>
      </c>
      <c r="BN153" s="2006">
        <v>0</v>
      </c>
      <c r="BO153" s="2006">
        <v>0</v>
      </c>
      <c r="BP153" s="2006">
        <v>0</v>
      </c>
      <c r="BQ153" s="2006">
        <v>0</v>
      </c>
      <c r="BR153" s="2006">
        <v>0</v>
      </c>
      <c r="BS153" s="2006">
        <v>0</v>
      </c>
      <c r="BT153" s="2417"/>
    </row>
    <row r="154" spans="2:72" ht="5.0999999999999996" customHeight="1">
      <c r="B154" s="4982"/>
      <c r="C154" s="209"/>
      <c r="D154" s="209"/>
      <c r="E154" s="209"/>
      <c r="F154" s="4979"/>
      <c r="G154" s="14"/>
      <c r="H154" s="19"/>
      <c r="I154" s="14"/>
      <c r="J154" s="4979"/>
      <c r="K154" s="14"/>
      <c r="L154" s="19"/>
      <c r="M154" s="14"/>
      <c r="N154" s="4979"/>
      <c r="O154" s="14"/>
      <c r="P154" s="19"/>
      <c r="Q154" s="14"/>
      <c r="R154" s="4979"/>
      <c r="S154" s="14"/>
      <c r="T154" s="19"/>
      <c r="U154" s="14"/>
      <c r="V154" s="4979"/>
      <c r="W154" s="14"/>
      <c r="X154" s="19"/>
      <c r="Y154" s="14"/>
      <c r="Z154" s="4979"/>
      <c r="AA154" s="14"/>
      <c r="AB154" s="19"/>
      <c r="AC154" s="14"/>
      <c r="AD154" s="4979"/>
      <c r="AE154" s="14"/>
      <c r="AF154" s="19"/>
      <c r="AG154" s="14"/>
      <c r="AH154" s="4979"/>
      <c r="AI154" s="14"/>
      <c r="AJ154" s="19"/>
      <c r="AK154" s="14"/>
      <c r="AL154" s="4979"/>
      <c r="AM154" s="14"/>
      <c r="AN154" s="19"/>
      <c r="AO154" s="14"/>
      <c r="AP154" s="4979"/>
      <c r="AQ154" s="14"/>
      <c r="AR154" s="19"/>
      <c r="AS154" s="14"/>
      <c r="AT154" s="4979"/>
      <c r="AU154" s="14"/>
      <c r="AV154" s="19"/>
      <c r="AW154" s="14"/>
      <c r="AX154" s="4979"/>
      <c r="AY154" s="14"/>
      <c r="AZ154" s="19"/>
      <c r="BA154" s="14"/>
      <c r="BB154" s="4979"/>
      <c r="BC154" s="14"/>
      <c r="BD154" s="19"/>
      <c r="BE154" s="14"/>
      <c r="BF154" s="4979"/>
      <c r="BG154" s="20"/>
      <c r="BI154" s="2006">
        <v>0</v>
      </c>
      <c r="BJ154" s="2006">
        <v>0</v>
      </c>
      <c r="BK154" s="2006">
        <v>0</v>
      </c>
      <c r="BL154" s="2006">
        <v>0</v>
      </c>
      <c r="BM154" s="2006">
        <v>0</v>
      </c>
      <c r="BN154" s="2006">
        <v>0</v>
      </c>
      <c r="BO154" s="2006">
        <v>0</v>
      </c>
      <c r="BP154" s="2006">
        <v>0</v>
      </c>
      <c r="BQ154" s="2006">
        <v>0</v>
      </c>
      <c r="BR154" s="2006">
        <v>0</v>
      </c>
      <c r="BS154" s="2006">
        <v>0</v>
      </c>
      <c r="BT154" s="2417"/>
    </row>
    <row r="155" spans="2:72" ht="9.9499999999999993" customHeight="1">
      <c r="B155" s="4983"/>
      <c r="C155" s="208"/>
      <c r="D155" s="208"/>
      <c r="E155" s="208"/>
      <c r="F155" s="4980"/>
      <c r="G155" s="14"/>
      <c r="H155" s="14"/>
      <c r="I155" s="14"/>
      <c r="J155" s="4980"/>
      <c r="K155" s="14"/>
      <c r="L155" s="14"/>
      <c r="M155" s="14"/>
      <c r="N155" s="4980"/>
      <c r="O155" s="14"/>
      <c r="P155" s="14"/>
      <c r="Q155" s="14"/>
      <c r="R155" s="4980"/>
      <c r="S155" s="14"/>
      <c r="T155" s="14"/>
      <c r="U155" s="14"/>
      <c r="V155" s="4980"/>
      <c r="W155" s="14"/>
      <c r="X155" s="14"/>
      <c r="Y155" s="14"/>
      <c r="Z155" s="4980"/>
      <c r="AA155" s="14"/>
      <c r="AB155" s="14"/>
      <c r="AC155" s="14"/>
      <c r="AD155" s="4980"/>
      <c r="AE155" s="14"/>
      <c r="AF155" s="14"/>
      <c r="AG155" s="14"/>
      <c r="AH155" s="4980"/>
      <c r="AI155" s="14"/>
      <c r="AJ155" s="14"/>
      <c r="AK155" s="14"/>
      <c r="AL155" s="4980"/>
      <c r="AM155" s="14"/>
      <c r="AN155" s="14"/>
      <c r="AO155" s="14"/>
      <c r="AP155" s="4980"/>
      <c r="AQ155" s="14"/>
      <c r="AR155" s="14"/>
      <c r="AS155" s="14"/>
      <c r="AT155" s="4980"/>
      <c r="AU155" s="14"/>
      <c r="AV155" s="14"/>
      <c r="AW155" s="14"/>
      <c r="AX155" s="4980"/>
      <c r="AY155" s="14"/>
      <c r="AZ155" s="14"/>
      <c r="BA155" s="14"/>
      <c r="BB155" s="4980"/>
      <c r="BC155" s="14"/>
      <c r="BD155" s="14"/>
      <c r="BE155" s="14"/>
      <c r="BF155" s="4980"/>
      <c r="BI155" s="2006">
        <v>0</v>
      </c>
      <c r="BJ155" s="2006">
        <v>0</v>
      </c>
      <c r="BK155" s="2006">
        <v>0</v>
      </c>
      <c r="BL155" s="2006">
        <v>0</v>
      </c>
      <c r="BM155" s="2006">
        <v>0</v>
      </c>
      <c r="BN155" s="2006">
        <v>0</v>
      </c>
      <c r="BO155" s="2006">
        <v>0</v>
      </c>
      <c r="BP155" s="2006">
        <v>0</v>
      </c>
      <c r="BQ155" s="2006">
        <v>0</v>
      </c>
      <c r="BR155" s="2006">
        <v>0</v>
      </c>
      <c r="BS155" s="2006">
        <v>0</v>
      </c>
      <c r="BT155" s="2417"/>
    </row>
    <row r="156" spans="2:72" ht="5.0999999999999996" customHeight="1">
      <c r="B156" s="212"/>
      <c r="C156" s="208"/>
      <c r="D156" s="208"/>
      <c r="E156" s="208"/>
      <c r="F156" s="21"/>
      <c r="G156" s="14"/>
      <c r="H156" s="14"/>
      <c r="I156" s="14"/>
      <c r="J156" s="21"/>
      <c r="K156" s="14"/>
      <c r="L156" s="14"/>
      <c r="M156" s="14"/>
      <c r="N156" s="21"/>
      <c r="O156" s="14"/>
      <c r="P156" s="14"/>
      <c r="Q156" s="14"/>
      <c r="R156" s="21"/>
      <c r="S156" s="14"/>
      <c r="T156" s="14"/>
      <c r="U156" s="14"/>
      <c r="V156" s="21"/>
      <c r="W156" s="14"/>
      <c r="X156" s="14"/>
      <c r="Y156" s="14"/>
      <c r="Z156" s="21"/>
      <c r="AA156" s="14"/>
      <c r="AB156" s="14"/>
      <c r="AC156" s="14"/>
      <c r="AD156" s="21"/>
      <c r="AE156" s="14"/>
      <c r="AF156" s="14"/>
      <c r="AG156" s="14"/>
      <c r="AH156" s="21"/>
      <c r="AI156" s="14"/>
      <c r="AJ156" s="14"/>
      <c r="AK156" s="14"/>
      <c r="AL156" s="21"/>
      <c r="AM156" s="14"/>
      <c r="AN156" s="14"/>
      <c r="AO156" s="14"/>
      <c r="AP156" s="21"/>
      <c r="AQ156" s="14"/>
      <c r="AR156" s="14"/>
      <c r="AS156" s="14"/>
      <c r="AT156" s="21"/>
      <c r="AU156" s="14"/>
      <c r="AV156" s="14"/>
      <c r="AW156" s="14"/>
      <c r="AX156" s="21"/>
      <c r="AY156" s="14"/>
      <c r="AZ156" s="14"/>
      <c r="BA156" s="14"/>
      <c r="BB156" s="21"/>
      <c r="BC156" s="14"/>
      <c r="BD156" s="14"/>
      <c r="BE156" s="14"/>
      <c r="BF156" s="21"/>
      <c r="BI156" s="2006">
        <v>0</v>
      </c>
      <c r="BJ156" s="2006">
        <v>0</v>
      </c>
      <c r="BK156" s="2006">
        <v>0</v>
      </c>
      <c r="BL156" s="2006">
        <v>0</v>
      </c>
      <c r="BM156" s="2006">
        <v>0</v>
      </c>
      <c r="BN156" s="2006">
        <v>0</v>
      </c>
      <c r="BO156" s="2006">
        <v>0</v>
      </c>
      <c r="BP156" s="2006">
        <v>0</v>
      </c>
      <c r="BQ156" s="2006">
        <v>0</v>
      </c>
      <c r="BR156" s="2006">
        <v>0</v>
      </c>
      <c r="BS156" s="2006">
        <v>0</v>
      </c>
      <c r="BT156" s="2417"/>
    </row>
    <row r="157" spans="2:72" ht="9.9499999999999993" customHeight="1">
      <c r="B157" s="4981">
        <v>33</v>
      </c>
      <c r="C157" s="208"/>
      <c r="D157" s="208"/>
      <c r="E157" s="208"/>
      <c r="F157" s="4978"/>
      <c r="G157" s="14"/>
      <c r="H157" s="14"/>
      <c r="I157" s="14"/>
      <c r="J157" s="4978"/>
      <c r="K157" s="14"/>
      <c r="L157" s="14"/>
      <c r="M157" s="14"/>
      <c r="N157" s="4978"/>
      <c r="O157" s="14"/>
      <c r="P157" s="14"/>
      <c r="Q157" s="14"/>
      <c r="R157" s="4978"/>
      <c r="S157" s="14"/>
      <c r="T157" s="14"/>
      <c r="U157" s="14"/>
      <c r="V157" s="4978"/>
      <c r="W157" s="14"/>
      <c r="X157" s="14"/>
      <c r="Y157" s="14"/>
      <c r="Z157" s="4978"/>
      <c r="AA157" s="14"/>
      <c r="AB157" s="14"/>
      <c r="AC157" s="14"/>
      <c r="AD157" s="4978"/>
      <c r="AE157" s="14"/>
      <c r="AF157" s="14"/>
      <c r="AG157" s="14"/>
      <c r="AH157" s="4978"/>
      <c r="AI157" s="14"/>
      <c r="AJ157" s="14"/>
      <c r="AK157" s="14"/>
      <c r="AL157" s="4978"/>
      <c r="AM157" s="14"/>
      <c r="AN157" s="14"/>
      <c r="AO157" s="14"/>
      <c r="AP157" s="4978"/>
      <c r="AQ157" s="14"/>
      <c r="AR157" s="14"/>
      <c r="AS157" s="14"/>
      <c r="AT157" s="4978"/>
      <c r="AU157" s="14"/>
      <c r="AV157" s="14"/>
      <c r="AW157" s="14"/>
      <c r="AX157" s="4978"/>
      <c r="AY157" s="14"/>
      <c r="AZ157" s="14"/>
      <c r="BA157" s="14"/>
      <c r="BB157" s="4978"/>
      <c r="BC157" s="14"/>
      <c r="BD157" s="14"/>
      <c r="BE157" s="14"/>
      <c r="BF157" s="4978"/>
      <c r="BI157" s="2006">
        <v>0</v>
      </c>
      <c r="BJ157" s="2006">
        <v>0</v>
      </c>
      <c r="BK157" s="2006">
        <v>0</v>
      </c>
      <c r="BL157" s="2006">
        <v>0</v>
      </c>
      <c r="BM157" s="2006">
        <v>0</v>
      </c>
      <c r="BN157" s="2006">
        <v>0</v>
      </c>
      <c r="BO157" s="2006">
        <v>0</v>
      </c>
      <c r="BP157" s="2006">
        <v>0</v>
      </c>
      <c r="BQ157" s="2006">
        <v>0</v>
      </c>
      <c r="BR157" s="2006">
        <v>0</v>
      </c>
      <c r="BS157" s="2006">
        <v>0</v>
      </c>
      <c r="BT157" s="2417"/>
    </row>
    <row r="158" spans="2:72" ht="5.0999999999999996" customHeight="1">
      <c r="B158" s="4982"/>
      <c r="C158" s="209"/>
      <c r="D158" s="209"/>
      <c r="E158" s="209"/>
      <c r="F158" s="4979"/>
      <c r="G158" s="14"/>
      <c r="H158" s="19"/>
      <c r="I158" s="14"/>
      <c r="J158" s="4979"/>
      <c r="K158" s="14"/>
      <c r="L158" s="19"/>
      <c r="M158" s="14"/>
      <c r="N158" s="4979"/>
      <c r="O158" s="14"/>
      <c r="P158" s="19"/>
      <c r="Q158" s="14"/>
      <c r="R158" s="4979"/>
      <c r="S158" s="14"/>
      <c r="T158" s="19"/>
      <c r="U158" s="14"/>
      <c r="V158" s="4979"/>
      <c r="W158" s="14"/>
      <c r="X158" s="19"/>
      <c r="Y158" s="14"/>
      <c r="Z158" s="4979"/>
      <c r="AA158" s="14"/>
      <c r="AB158" s="19"/>
      <c r="AC158" s="14"/>
      <c r="AD158" s="4979"/>
      <c r="AE158" s="14"/>
      <c r="AF158" s="19"/>
      <c r="AG158" s="14"/>
      <c r="AH158" s="4979"/>
      <c r="AI158" s="14"/>
      <c r="AJ158" s="19"/>
      <c r="AK158" s="14"/>
      <c r="AL158" s="4979"/>
      <c r="AM158" s="14"/>
      <c r="AN158" s="19"/>
      <c r="AO158" s="14"/>
      <c r="AP158" s="4979"/>
      <c r="AQ158" s="14"/>
      <c r="AR158" s="19"/>
      <c r="AS158" s="14"/>
      <c r="AT158" s="4979"/>
      <c r="AU158" s="14"/>
      <c r="AV158" s="19"/>
      <c r="AW158" s="14"/>
      <c r="AX158" s="4979"/>
      <c r="AY158" s="14"/>
      <c r="AZ158" s="19"/>
      <c r="BA158" s="14"/>
      <c r="BB158" s="4979"/>
      <c r="BC158" s="14"/>
      <c r="BD158" s="19"/>
      <c r="BE158" s="14"/>
      <c r="BF158" s="4979"/>
      <c r="BG158" s="20"/>
      <c r="BI158" s="2006">
        <v>0</v>
      </c>
      <c r="BJ158" s="2006">
        <v>0</v>
      </c>
      <c r="BK158" s="2006">
        <v>0</v>
      </c>
      <c r="BL158" s="2006">
        <v>0</v>
      </c>
      <c r="BM158" s="2006">
        <v>0</v>
      </c>
      <c r="BN158" s="2006">
        <v>0</v>
      </c>
      <c r="BO158" s="2006">
        <v>0</v>
      </c>
      <c r="BP158" s="2006">
        <v>0</v>
      </c>
      <c r="BQ158" s="2006">
        <v>0</v>
      </c>
      <c r="BR158" s="2006">
        <v>0</v>
      </c>
      <c r="BS158" s="2006">
        <v>0</v>
      </c>
      <c r="BT158" s="2417"/>
    </row>
    <row r="159" spans="2:72" ht="9.9499999999999993" customHeight="1">
      <c r="B159" s="4983"/>
      <c r="C159" s="208"/>
      <c r="D159" s="208"/>
      <c r="E159" s="208"/>
      <c r="F159" s="4980"/>
      <c r="G159" s="14"/>
      <c r="H159" s="14"/>
      <c r="I159" s="14"/>
      <c r="J159" s="4980"/>
      <c r="K159" s="14"/>
      <c r="L159" s="14"/>
      <c r="M159" s="14"/>
      <c r="N159" s="4980"/>
      <c r="O159" s="14"/>
      <c r="P159" s="14"/>
      <c r="Q159" s="14"/>
      <c r="R159" s="4980"/>
      <c r="S159" s="14"/>
      <c r="T159" s="14"/>
      <c r="U159" s="14"/>
      <c r="V159" s="4980"/>
      <c r="W159" s="14"/>
      <c r="X159" s="14"/>
      <c r="Y159" s="14"/>
      <c r="Z159" s="4980"/>
      <c r="AA159" s="14"/>
      <c r="AB159" s="14"/>
      <c r="AC159" s="14"/>
      <c r="AD159" s="4980"/>
      <c r="AE159" s="14"/>
      <c r="AF159" s="14"/>
      <c r="AG159" s="14"/>
      <c r="AH159" s="4980"/>
      <c r="AI159" s="14"/>
      <c r="AJ159" s="14"/>
      <c r="AK159" s="14"/>
      <c r="AL159" s="4980"/>
      <c r="AM159" s="14"/>
      <c r="AN159" s="14"/>
      <c r="AO159" s="14"/>
      <c r="AP159" s="4980"/>
      <c r="AQ159" s="14"/>
      <c r="AR159" s="14"/>
      <c r="AS159" s="14"/>
      <c r="AT159" s="4980"/>
      <c r="AU159" s="14"/>
      <c r="AV159" s="14"/>
      <c r="AW159" s="14"/>
      <c r="AX159" s="4980"/>
      <c r="AY159" s="14"/>
      <c r="AZ159" s="14"/>
      <c r="BA159" s="14"/>
      <c r="BB159" s="4980"/>
      <c r="BC159" s="14"/>
      <c r="BD159" s="14"/>
      <c r="BE159" s="14"/>
      <c r="BF159" s="4980"/>
      <c r="BI159" s="2006">
        <v>0</v>
      </c>
      <c r="BJ159" s="2006">
        <v>0</v>
      </c>
      <c r="BK159" s="2006">
        <v>0</v>
      </c>
      <c r="BL159" s="2006">
        <v>0</v>
      </c>
      <c r="BM159" s="2006">
        <v>0</v>
      </c>
      <c r="BN159" s="2006">
        <v>0</v>
      </c>
      <c r="BO159" s="2006">
        <v>0</v>
      </c>
      <c r="BP159" s="2006">
        <v>0</v>
      </c>
      <c r="BQ159" s="2006">
        <v>0</v>
      </c>
      <c r="BR159" s="2006">
        <v>0</v>
      </c>
      <c r="BS159" s="2006">
        <v>0</v>
      </c>
      <c r="BT159" s="2417"/>
    </row>
    <row r="160" spans="2:72" ht="0.75" customHeight="1">
      <c r="B160" s="218"/>
      <c r="C160" s="208"/>
      <c r="D160" s="208"/>
      <c r="E160" s="208"/>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I160" s="2006">
        <v>0</v>
      </c>
      <c r="BJ160" s="2006">
        <v>0</v>
      </c>
      <c r="BK160" s="2006">
        <v>0</v>
      </c>
      <c r="BL160" s="2006">
        <v>0</v>
      </c>
      <c r="BM160" s="2006">
        <v>0</v>
      </c>
      <c r="BN160" s="2006">
        <v>0</v>
      </c>
      <c r="BO160" s="2006">
        <v>0</v>
      </c>
      <c r="BP160" s="2006">
        <v>0</v>
      </c>
      <c r="BQ160" s="2006">
        <v>0</v>
      </c>
      <c r="BR160" s="2006">
        <v>0</v>
      </c>
      <c r="BS160" s="2006">
        <v>0</v>
      </c>
      <c r="BT160" s="2417"/>
    </row>
    <row r="161" spans="1:72" ht="5.0999999999999996" customHeight="1">
      <c r="B161" s="212"/>
      <c r="C161" s="208"/>
      <c r="D161" s="208"/>
      <c r="E161" s="208"/>
      <c r="F161" s="21"/>
      <c r="G161" s="14"/>
      <c r="H161" s="14"/>
      <c r="I161" s="14"/>
      <c r="J161" s="21"/>
      <c r="K161" s="14"/>
      <c r="L161" s="14"/>
      <c r="M161" s="14"/>
      <c r="N161" s="21"/>
      <c r="O161" s="14"/>
      <c r="P161" s="14"/>
      <c r="Q161" s="14"/>
      <c r="R161" s="21"/>
      <c r="S161" s="14"/>
      <c r="T161" s="14"/>
      <c r="U161" s="14"/>
      <c r="V161" s="21"/>
      <c r="W161" s="14"/>
      <c r="X161" s="14"/>
      <c r="Y161" s="14"/>
      <c r="Z161" s="21"/>
      <c r="AA161" s="14"/>
      <c r="AB161" s="14"/>
      <c r="AC161" s="14"/>
      <c r="AD161" s="21"/>
      <c r="AE161" s="14"/>
      <c r="AF161" s="14"/>
      <c r="AG161" s="14"/>
      <c r="AH161" s="21"/>
      <c r="AI161" s="14"/>
      <c r="AJ161" s="14"/>
      <c r="AK161" s="14"/>
      <c r="AL161" s="21"/>
      <c r="AM161" s="14"/>
      <c r="AN161" s="14"/>
      <c r="AO161" s="14"/>
      <c r="AP161" s="21"/>
      <c r="AQ161" s="14"/>
      <c r="AR161" s="14"/>
      <c r="AS161" s="14"/>
      <c r="AT161" s="21"/>
      <c r="AU161" s="14"/>
      <c r="AV161" s="14"/>
      <c r="AW161" s="14"/>
      <c r="AX161" s="21"/>
      <c r="AY161" s="14"/>
      <c r="AZ161" s="14"/>
      <c r="BA161" s="14"/>
      <c r="BB161" s="21"/>
      <c r="BC161" s="14"/>
      <c r="BD161" s="14"/>
      <c r="BE161" s="14"/>
      <c r="BF161" s="21"/>
      <c r="BI161" s="2006">
        <v>0</v>
      </c>
      <c r="BJ161" s="2006">
        <v>0</v>
      </c>
      <c r="BK161" s="2006">
        <v>0</v>
      </c>
      <c r="BL161" s="2006">
        <v>0</v>
      </c>
      <c r="BM161" s="2006">
        <v>0</v>
      </c>
      <c r="BN161" s="2006">
        <v>0</v>
      </c>
      <c r="BO161" s="2006">
        <v>0</v>
      </c>
      <c r="BP161" s="2006">
        <v>0</v>
      </c>
      <c r="BQ161" s="2006">
        <v>0</v>
      </c>
      <c r="BR161" s="2006">
        <v>0</v>
      </c>
      <c r="BS161" s="2006">
        <v>0</v>
      </c>
      <c r="BT161" s="2417"/>
    </row>
    <row r="162" spans="1:72" ht="9.9499999999999993" customHeight="1">
      <c r="B162" s="4981">
        <v>34</v>
      </c>
      <c r="C162" s="208"/>
      <c r="D162" s="208"/>
      <c r="E162" s="208"/>
      <c r="F162" s="4978"/>
      <c r="G162" s="14"/>
      <c r="H162" s="14"/>
      <c r="I162" s="14"/>
      <c r="J162" s="4978"/>
      <c r="K162" s="14"/>
      <c r="L162" s="14"/>
      <c r="M162" s="14"/>
      <c r="N162" s="4978"/>
      <c r="O162" s="14"/>
      <c r="P162" s="14"/>
      <c r="Q162" s="14"/>
      <c r="R162" s="4978"/>
      <c r="S162" s="14"/>
      <c r="T162" s="14"/>
      <c r="U162" s="14"/>
      <c r="V162" s="4978"/>
      <c r="W162" s="14"/>
      <c r="X162" s="14"/>
      <c r="Y162" s="14"/>
      <c r="Z162" s="4978"/>
      <c r="AA162" s="14"/>
      <c r="AB162" s="14"/>
      <c r="AC162" s="14"/>
      <c r="AD162" s="4978"/>
      <c r="AE162" s="14"/>
      <c r="AF162" s="14"/>
      <c r="AG162" s="14"/>
      <c r="AH162" s="4978"/>
      <c r="AI162" s="14"/>
      <c r="AJ162" s="14"/>
      <c r="AK162" s="14"/>
      <c r="AL162" s="4978"/>
      <c r="AM162" s="14"/>
      <c r="AN162" s="14"/>
      <c r="AO162" s="14"/>
      <c r="AP162" s="4978"/>
      <c r="AQ162" s="14"/>
      <c r="AR162" s="14"/>
      <c r="AS162" s="14"/>
      <c r="AT162" s="4978"/>
      <c r="AU162" s="14"/>
      <c r="AV162" s="14"/>
      <c r="AW162" s="14"/>
      <c r="AX162" s="4978"/>
      <c r="AY162" s="14"/>
      <c r="AZ162" s="14"/>
      <c r="BA162" s="14"/>
      <c r="BB162" s="4978"/>
      <c r="BC162" s="14"/>
      <c r="BD162" s="14"/>
      <c r="BE162" s="14"/>
      <c r="BF162" s="4978"/>
      <c r="BI162" s="2006">
        <v>0</v>
      </c>
      <c r="BJ162" s="2006">
        <v>0</v>
      </c>
      <c r="BK162" s="2006">
        <v>0</v>
      </c>
      <c r="BL162" s="2006">
        <v>0</v>
      </c>
      <c r="BM162" s="2006">
        <v>0</v>
      </c>
      <c r="BN162" s="2006">
        <v>0</v>
      </c>
      <c r="BO162" s="2006">
        <v>0</v>
      </c>
      <c r="BP162" s="2006">
        <v>0</v>
      </c>
      <c r="BQ162" s="2006">
        <v>0</v>
      </c>
      <c r="BR162" s="2006">
        <v>0</v>
      </c>
      <c r="BS162" s="2006">
        <v>0</v>
      </c>
      <c r="BT162" s="2417"/>
    </row>
    <row r="163" spans="1:72" ht="5.0999999999999996" customHeight="1">
      <c r="B163" s="4982"/>
      <c r="C163" s="209"/>
      <c r="D163" s="209"/>
      <c r="E163" s="209"/>
      <c r="F163" s="4979"/>
      <c r="G163" s="14"/>
      <c r="H163" s="19"/>
      <c r="I163" s="14"/>
      <c r="J163" s="4979"/>
      <c r="K163" s="14"/>
      <c r="L163" s="19"/>
      <c r="M163" s="14"/>
      <c r="N163" s="4979"/>
      <c r="O163" s="14"/>
      <c r="P163" s="19"/>
      <c r="Q163" s="14"/>
      <c r="R163" s="4979"/>
      <c r="S163" s="14"/>
      <c r="T163" s="19"/>
      <c r="U163" s="14"/>
      <c r="V163" s="4979"/>
      <c r="W163" s="14"/>
      <c r="X163" s="19"/>
      <c r="Y163" s="14"/>
      <c r="Z163" s="4979"/>
      <c r="AA163" s="14"/>
      <c r="AB163" s="19"/>
      <c r="AC163" s="14"/>
      <c r="AD163" s="4979"/>
      <c r="AE163" s="14"/>
      <c r="AF163" s="19"/>
      <c r="AG163" s="14"/>
      <c r="AH163" s="4979"/>
      <c r="AI163" s="14"/>
      <c r="AJ163" s="19"/>
      <c r="AK163" s="14"/>
      <c r="AL163" s="4979"/>
      <c r="AM163" s="14"/>
      <c r="AN163" s="19"/>
      <c r="AO163" s="14"/>
      <c r="AP163" s="4979"/>
      <c r="AQ163" s="14"/>
      <c r="AR163" s="19"/>
      <c r="AS163" s="14"/>
      <c r="AT163" s="4979"/>
      <c r="AU163" s="14"/>
      <c r="AV163" s="19"/>
      <c r="AW163" s="14"/>
      <c r="AX163" s="4979"/>
      <c r="AY163" s="14"/>
      <c r="AZ163" s="19"/>
      <c r="BA163" s="14"/>
      <c r="BB163" s="4979"/>
      <c r="BC163" s="14"/>
      <c r="BD163" s="19"/>
      <c r="BE163" s="14"/>
      <c r="BF163" s="4979"/>
      <c r="BG163" s="20"/>
      <c r="BI163" s="2006">
        <v>0</v>
      </c>
      <c r="BJ163" s="2006">
        <v>0</v>
      </c>
      <c r="BK163" s="2006">
        <v>0</v>
      </c>
      <c r="BL163" s="2006">
        <v>0</v>
      </c>
      <c r="BM163" s="2006">
        <v>0</v>
      </c>
      <c r="BN163" s="2006">
        <v>0</v>
      </c>
      <c r="BO163" s="2006">
        <v>0</v>
      </c>
      <c r="BP163" s="2006">
        <v>0</v>
      </c>
      <c r="BQ163" s="2006">
        <v>0</v>
      </c>
      <c r="BR163" s="2006">
        <v>0</v>
      </c>
      <c r="BS163" s="2006">
        <v>0</v>
      </c>
      <c r="BT163" s="2417"/>
    </row>
    <row r="164" spans="1:72" ht="9.9499999999999993" customHeight="1">
      <c r="B164" s="4983"/>
      <c r="C164" s="208"/>
      <c r="D164" s="208"/>
      <c r="E164" s="208"/>
      <c r="F164" s="4980"/>
      <c r="G164" s="14"/>
      <c r="H164" s="14"/>
      <c r="I164" s="14"/>
      <c r="J164" s="4980"/>
      <c r="K164" s="14"/>
      <c r="L164" s="14"/>
      <c r="M164" s="14"/>
      <c r="N164" s="4980"/>
      <c r="O164" s="14"/>
      <c r="P164" s="14"/>
      <c r="Q164" s="14"/>
      <c r="R164" s="4980"/>
      <c r="S164" s="14"/>
      <c r="T164" s="14"/>
      <c r="U164" s="14"/>
      <c r="V164" s="4980"/>
      <c r="W164" s="14"/>
      <c r="X164" s="14"/>
      <c r="Y164" s="14"/>
      <c r="Z164" s="4980"/>
      <c r="AA164" s="14"/>
      <c r="AB164" s="14"/>
      <c r="AC164" s="14"/>
      <c r="AD164" s="4980"/>
      <c r="AE164" s="14"/>
      <c r="AF164" s="14"/>
      <c r="AG164" s="14"/>
      <c r="AH164" s="4980"/>
      <c r="AI164" s="14"/>
      <c r="AJ164" s="14"/>
      <c r="AK164" s="14"/>
      <c r="AL164" s="4980"/>
      <c r="AM164" s="14"/>
      <c r="AN164" s="14"/>
      <c r="AO164" s="14"/>
      <c r="AP164" s="4980"/>
      <c r="AQ164" s="14"/>
      <c r="AR164" s="14"/>
      <c r="AS164" s="14"/>
      <c r="AT164" s="4980"/>
      <c r="AU164" s="14"/>
      <c r="AV164" s="14"/>
      <c r="AW164" s="14"/>
      <c r="AX164" s="4980"/>
      <c r="AY164" s="14"/>
      <c r="AZ164" s="14"/>
      <c r="BA164" s="14"/>
      <c r="BB164" s="4980"/>
      <c r="BC164" s="14"/>
      <c r="BD164" s="14"/>
      <c r="BE164" s="14"/>
      <c r="BF164" s="4980"/>
      <c r="BI164" s="2006">
        <v>0</v>
      </c>
      <c r="BJ164" s="2006">
        <v>0</v>
      </c>
      <c r="BK164" s="2006">
        <v>0</v>
      </c>
      <c r="BL164" s="2006">
        <v>0</v>
      </c>
      <c r="BM164" s="2006">
        <v>0</v>
      </c>
      <c r="BN164" s="2006">
        <v>0</v>
      </c>
      <c r="BO164" s="2006">
        <v>0</v>
      </c>
      <c r="BP164" s="2006">
        <v>0</v>
      </c>
      <c r="BQ164" s="2006">
        <v>0</v>
      </c>
      <c r="BR164" s="2006">
        <v>0</v>
      </c>
      <c r="BS164" s="2006">
        <v>0</v>
      </c>
      <c r="BT164" s="2417"/>
    </row>
    <row r="165" spans="1:72" ht="5.0999999999999996" customHeight="1">
      <c r="B165" s="212"/>
      <c r="C165" s="208"/>
      <c r="D165" s="208"/>
      <c r="E165" s="208"/>
      <c r="F165" s="21"/>
      <c r="G165" s="14"/>
      <c r="H165" s="14"/>
      <c r="I165" s="14"/>
      <c r="J165" s="21"/>
      <c r="K165" s="14"/>
      <c r="L165" s="14"/>
      <c r="M165" s="14"/>
      <c r="N165" s="21"/>
      <c r="O165" s="14"/>
      <c r="P165" s="14"/>
      <c r="Q165" s="14"/>
      <c r="R165" s="21"/>
      <c r="S165" s="14"/>
      <c r="T165" s="14"/>
      <c r="U165" s="14"/>
      <c r="V165" s="21"/>
      <c r="W165" s="14"/>
      <c r="X165" s="14"/>
      <c r="Y165" s="14"/>
      <c r="Z165" s="21"/>
      <c r="AA165" s="14"/>
      <c r="AB165" s="14"/>
      <c r="AC165" s="14"/>
      <c r="AD165" s="21"/>
      <c r="AE165" s="14"/>
      <c r="AF165" s="14"/>
      <c r="AG165" s="14"/>
      <c r="AH165" s="21"/>
      <c r="AI165" s="14"/>
      <c r="AJ165" s="14"/>
      <c r="AK165" s="14"/>
      <c r="AL165" s="21"/>
      <c r="AM165" s="14"/>
      <c r="AN165" s="14"/>
      <c r="AO165" s="14"/>
      <c r="AP165" s="21"/>
      <c r="AQ165" s="14"/>
      <c r="AR165" s="14"/>
      <c r="AS165" s="14"/>
      <c r="AT165" s="21"/>
      <c r="AU165" s="14"/>
      <c r="AV165" s="14"/>
      <c r="AW165" s="14"/>
      <c r="AX165" s="21"/>
      <c r="AY165" s="14"/>
      <c r="AZ165" s="14"/>
      <c r="BA165" s="14"/>
      <c r="BB165" s="21"/>
      <c r="BC165" s="14"/>
      <c r="BD165" s="14"/>
      <c r="BE165" s="14"/>
      <c r="BF165" s="21"/>
      <c r="BI165" s="2006">
        <v>0</v>
      </c>
      <c r="BJ165" s="2006">
        <v>0</v>
      </c>
      <c r="BK165" s="2006">
        <v>0</v>
      </c>
      <c r="BL165" s="2006">
        <v>0</v>
      </c>
      <c r="BM165" s="2006">
        <v>0</v>
      </c>
      <c r="BN165" s="2006">
        <v>0</v>
      </c>
      <c r="BO165" s="2006">
        <v>0</v>
      </c>
      <c r="BP165" s="2006">
        <v>0</v>
      </c>
      <c r="BQ165" s="2006">
        <v>0</v>
      </c>
      <c r="BR165" s="2006">
        <v>0</v>
      </c>
      <c r="BS165" s="2006">
        <v>0</v>
      </c>
      <c r="BT165" s="2417"/>
    </row>
    <row r="166" spans="1:72" ht="9.9499999999999993" customHeight="1">
      <c r="B166" s="4981">
        <v>35</v>
      </c>
      <c r="C166" s="208"/>
      <c r="D166" s="208"/>
      <c r="E166" s="208"/>
      <c r="F166" s="4978"/>
      <c r="G166" s="14"/>
      <c r="H166" s="14"/>
      <c r="I166" s="14"/>
      <c r="J166" s="4978"/>
      <c r="K166" s="14"/>
      <c r="L166" s="14"/>
      <c r="M166" s="14"/>
      <c r="N166" s="4978"/>
      <c r="O166" s="14"/>
      <c r="P166" s="14"/>
      <c r="Q166" s="14"/>
      <c r="R166" s="4978"/>
      <c r="S166" s="14"/>
      <c r="T166" s="14"/>
      <c r="U166" s="14"/>
      <c r="V166" s="4978"/>
      <c r="W166" s="14"/>
      <c r="X166" s="14"/>
      <c r="Y166" s="14"/>
      <c r="Z166" s="4978"/>
      <c r="AA166" s="14"/>
      <c r="AB166" s="14"/>
      <c r="AC166" s="14"/>
      <c r="AD166" s="4978"/>
      <c r="AE166" s="14"/>
      <c r="AF166" s="14"/>
      <c r="AG166" s="14"/>
      <c r="AH166" s="4978"/>
      <c r="AI166" s="14"/>
      <c r="AJ166" s="14"/>
      <c r="AK166" s="14"/>
      <c r="AL166" s="4978"/>
      <c r="AM166" s="14"/>
      <c r="AN166" s="14"/>
      <c r="AO166" s="14"/>
      <c r="AP166" s="4978"/>
      <c r="AQ166" s="14"/>
      <c r="AR166" s="14"/>
      <c r="AS166" s="14"/>
      <c r="AT166" s="4978"/>
      <c r="AU166" s="14"/>
      <c r="AV166" s="14"/>
      <c r="AW166" s="14"/>
      <c r="AX166" s="4978"/>
      <c r="AY166" s="14"/>
      <c r="AZ166" s="14"/>
      <c r="BA166" s="14"/>
      <c r="BB166" s="4978"/>
      <c r="BC166" s="14"/>
      <c r="BD166" s="14"/>
      <c r="BE166" s="14"/>
      <c r="BF166" s="4978"/>
      <c r="BI166" s="2006">
        <v>0</v>
      </c>
      <c r="BJ166" s="2006">
        <v>0</v>
      </c>
      <c r="BK166" s="2006">
        <v>0</v>
      </c>
      <c r="BL166" s="2006">
        <v>0</v>
      </c>
      <c r="BM166" s="2006">
        <v>0</v>
      </c>
      <c r="BN166" s="2006">
        <v>0</v>
      </c>
      <c r="BO166" s="2006">
        <v>0</v>
      </c>
      <c r="BP166" s="2006">
        <v>0</v>
      </c>
      <c r="BQ166" s="2006">
        <v>0</v>
      </c>
      <c r="BR166" s="2006">
        <v>0</v>
      </c>
      <c r="BS166" s="2006">
        <v>0</v>
      </c>
      <c r="BT166" s="2417"/>
    </row>
    <row r="167" spans="1:72" ht="5.0999999999999996" customHeight="1">
      <c r="B167" s="4982"/>
      <c r="C167" s="209"/>
      <c r="D167" s="209"/>
      <c r="E167" s="209"/>
      <c r="F167" s="4979"/>
      <c r="G167" s="14"/>
      <c r="H167" s="19"/>
      <c r="I167" s="14"/>
      <c r="J167" s="4979"/>
      <c r="K167" s="14"/>
      <c r="L167" s="19"/>
      <c r="M167" s="14"/>
      <c r="N167" s="4979"/>
      <c r="O167" s="14"/>
      <c r="P167" s="19"/>
      <c r="Q167" s="14"/>
      <c r="R167" s="4979"/>
      <c r="S167" s="14"/>
      <c r="T167" s="19"/>
      <c r="U167" s="14"/>
      <c r="V167" s="4979"/>
      <c r="W167" s="14"/>
      <c r="X167" s="19"/>
      <c r="Y167" s="14"/>
      <c r="Z167" s="4979"/>
      <c r="AA167" s="14"/>
      <c r="AB167" s="19"/>
      <c r="AC167" s="14"/>
      <c r="AD167" s="4979"/>
      <c r="AE167" s="14"/>
      <c r="AF167" s="19"/>
      <c r="AG167" s="14"/>
      <c r="AH167" s="4979"/>
      <c r="AI167" s="14"/>
      <c r="AJ167" s="19"/>
      <c r="AK167" s="14"/>
      <c r="AL167" s="4979"/>
      <c r="AM167" s="14"/>
      <c r="AN167" s="19"/>
      <c r="AO167" s="14"/>
      <c r="AP167" s="4979"/>
      <c r="AQ167" s="14"/>
      <c r="AR167" s="19"/>
      <c r="AS167" s="14"/>
      <c r="AT167" s="4979"/>
      <c r="AU167" s="14"/>
      <c r="AV167" s="19"/>
      <c r="AW167" s="14"/>
      <c r="AX167" s="4979"/>
      <c r="AY167" s="14"/>
      <c r="AZ167" s="19"/>
      <c r="BA167" s="14"/>
      <c r="BB167" s="4979"/>
      <c r="BC167" s="14"/>
      <c r="BD167" s="19"/>
      <c r="BE167" s="14"/>
      <c r="BF167" s="4979"/>
      <c r="BG167" s="20"/>
      <c r="BI167" s="2006">
        <v>0</v>
      </c>
      <c r="BJ167" s="2006">
        <v>0</v>
      </c>
      <c r="BK167" s="2006">
        <v>0</v>
      </c>
      <c r="BL167" s="2006">
        <v>0</v>
      </c>
      <c r="BM167" s="2006">
        <v>0</v>
      </c>
      <c r="BN167" s="2006">
        <v>0</v>
      </c>
      <c r="BO167" s="2006">
        <v>0</v>
      </c>
      <c r="BP167" s="2006">
        <v>0</v>
      </c>
      <c r="BQ167" s="2006">
        <v>0</v>
      </c>
      <c r="BR167" s="2006">
        <v>0</v>
      </c>
      <c r="BS167" s="2006">
        <v>0</v>
      </c>
      <c r="BT167" s="2417"/>
    </row>
    <row r="168" spans="1:72" ht="9.9499999999999993" customHeight="1">
      <c r="B168" s="4983"/>
      <c r="C168" s="208"/>
      <c r="D168" s="208"/>
      <c r="E168" s="208"/>
      <c r="F168" s="4980"/>
      <c r="G168" s="14"/>
      <c r="H168" s="14"/>
      <c r="I168" s="14"/>
      <c r="J168" s="4980"/>
      <c r="K168" s="14"/>
      <c r="L168" s="14"/>
      <c r="M168" s="14"/>
      <c r="N168" s="4980"/>
      <c r="O168" s="14"/>
      <c r="P168" s="14"/>
      <c r="Q168" s="14"/>
      <c r="R168" s="4980"/>
      <c r="S168" s="14"/>
      <c r="T168" s="14"/>
      <c r="U168" s="14"/>
      <c r="V168" s="4980"/>
      <c r="W168" s="14"/>
      <c r="X168" s="14"/>
      <c r="Y168" s="14"/>
      <c r="Z168" s="4980"/>
      <c r="AA168" s="14"/>
      <c r="AB168" s="14"/>
      <c r="AC168" s="14"/>
      <c r="AD168" s="4980"/>
      <c r="AE168" s="14"/>
      <c r="AF168" s="14"/>
      <c r="AG168" s="14"/>
      <c r="AH168" s="4980"/>
      <c r="AI168" s="14"/>
      <c r="AJ168" s="14"/>
      <c r="AK168" s="14"/>
      <c r="AL168" s="4980"/>
      <c r="AM168" s="14"/>
      <c r="AN168" s="14"/>
      <c r="AO168" s="14"/>
      <c r="AP168" s="4980"/>
      <c r="AQ168" s="14"/>
      <c r="AR168" s="14"/>
      <c r="AS168" s="14"/>
      <c r="AT168" s="4980"/>
      <c r="AU168" s="14"/>
      <c r="AV168" s="14"/>
      <c r="AW168" s="14"/>
      <c r="AX168" s="4980"/>
      <c r="AY168" s="14"/>
      <c r="AZ168" s="14"/>
      <c r="BA168" s="14"/>
      <c r="BB168" s="4980"/>
      <c r="BC168" s="14"/>
      <c r="BD168" s="14"/>
      <c r="BE168" s="14"/>
      <c r="BF168" s="4980"/>
      <c r="BI168" s="2006">
        <v>0</v>
      </c>
      <c r="BJ168" s="2006">
        <v>0</v>
      </c>
      <c r="BK168" s="2006">
        <v>0</v>
      </c>
      <c r="BL168" s="2006">
        <v>0</v>
      </c>
      <c r="BM168" s="2006">
        <v>0</v>
      </c>
      <c r="BN168" s="2006">
        <v>0</v>
      </c>
      <c r="BO168" s="2006">
        <v>0</v>
      </c>
      <c r="BP168" s="2006">
        <v>0</v>
      </c>
      <c r="BQ168" s="2006">
        <v>0</v>
      </c>
      <c r="BR168" s="2006">
        <v>0</v>
      </c>
      <c r="BS168" s="2006">
        <v>0</v>
      </c>
      <c r="BT168" s="2417"/>
    </row>
    <row r="169" spans="1:72" ht="5.0999999999999996" customHeight="1">
      <c r="B169" s="212"/>
      <c r="C169" s="208"/>
      <c r="D169" s="208"/>
      <c r="E169" s="208"/>
      <c r="F169" s="21"/>
      <c r="G169" s="14"/>
      <c r="H169" s="14"/>
      <c r="I169" s="14"/>
      <c r="J169" s="21"/>
      <c r="K169" s="14"/>
      <c r="L169" s="14"/>
      <c r="M169" s="14"/>
      <c r="N169" s="21"/>
      <c r="O169" s="14"/>
      <c r="P169" s="14"/>
      <c r="Q169" s="14"/>
      <c r="R169" s="21"/>
      <c r="S169" s="14"/>
      <c r="T169" s="14"/>
      <c r="U169" s="14"/>
      <c r="V169" s="21"/>
      <c r="W169" s="14"/>
      <c r="X169" s="14"/>
      <c r="Y169" s="14"/>
      <c r="Z169" s="21"/>
      <c r="AA169" s="14"/>
      <c r="AB169" s="14"/>
      <c r="AC169" s="14"/>
      <c r="AD169" s="21"/>
      <c r="AE169" s="14"/>
      <c r="AF169" s="14"/>
      <c r="AG169" s="14"/>
      <c r="AH169" s="21"/>
      <c r="AI169" s="14"/>
      <c r="AJ169" s="14"/>
      <c r="AK169" s="14"/>
      <c r="AL169" s="21"/>
      <c r="AM169" s="14"/>
      <c r="AN169" s="14"/>
      <c r="AO169" s="14"/>
      <c r="AP169" s="21"/>
      <c r="AQ169" s="14"/>
      <c r="AR169" s="14"/>
      <c r="AS169" s="14"/>
      <c r="AT169" s="21"/>
      <c r="AU169" s="14"/>
      <c r="AV169" s="14"/>
      <c r="AW169" s="14"/>
      <c r="AX169" s="21"/>
      <c r="AY169" s="14"/>
      <c r="AZ169" s="14"/>
      <c r="BA169" s="14"/>
      <c r="BB169" s="21"/>
      <c r="BC169" s="14"/>
      <c r="BD169" s="14"/>
      <c r="BE169" s="14"/>
      <c r="BF169" s="21"/>
      <c r="BI169" s="2006">
        <v>0</v>
      </c>
      <c r="BJ169" s="2006">
        <v>0</v>
      </c>
      <c r="BK169" s="2006">
        <v>0</v>
      </c>
      <c r="BL169" s="2006">
        <v>0</v>
      </c>
      <c r="BM169" s="2006">
        <v>0</v>
      </c>
      <c r="BN169" s="2006">
        <v>0</v>
      </c>
      <c r="BO169" s="2006">
        <v>0</v>
      </c>
      <c r="BP169" s="2006">
        <v>0</v>
      </c>
      <c r="BQ169" s="2006">
        <v>0</v>
      </c>
      <c r="BR169" s="2006">
        <v>0</v>
      </c>
      <c r="BS169" s="2006">
        <v>0</v>
      </c>
      <c r="BT169" s="2417"/>
    </row>
    <row r="170" spans="1:72" ht="9.9499999999999993" customHeight="1">
      <c r="B170" s="4981">
        <v>36</v>
      </c>
      <c r="C170" s="208"/>
      <c r="D170" s="208"/>
      <c r="E170" s="208"/>
      <c r="F170" s="4978"/>
      <c r="G170" s="14"/>
      <c r="H170" s="14"/>
      <c r="I170" s="14"/>
      <c r="J170" s="4978"/>
      <c r="K170" s="14"/>
      <c r="L170" s="14"/>
      <c r="M170" s="14"/>
      <c r="N170" s="4978"/>
      <c r="O170" s="14"/>
      <c r="P170" s="14"/>
      <c r="Q170" s="14"/>
      <c r="R170" s="4978"/>
      <c r="S170" s="14"/>
      <c r="T170" s="14"/>
      <c r="U170" s="14"/>
      <c r="V170" s="4978"/>
      <c r="W170" s="14"/>
      <c r="X170" s="14"/>
      <c r="Y170" s="14"/>
      <c r="Z170" s="4978"/>
      <c r="AA170" s="14"/>
      <c r="AB170" s="14"/>
      <c r="AC170" s="14"/>
      <c r="AD170" s="4978"/>
      <c r="AE170" s="14"/>
      <c r="AF170" s="14"/>
      <c r="AG170" s="14"/>
      <c r="AH170" s="4978"/>
      <c r="AI170" s="14"/>
      <c r="AJ170" s="14"/>
      <c r="AK170" s="14"/>
      <c r="AL170" s="4978"/>
      <c r="AM170" s="14"/>
      <c r="AN170" s="14"/>
      <c r="AO170" s="14"/>
      <c r="AP170" s="4978"/>
      <c r="AQ170" s="14"/>
      <c r="AR170" s="14"/>
      <c r="AS170" s="14"/>
      <c r="AT170" s="4978"/>
      <c r="AU170" s="14"/>
      <c r="AV170" s="14"/>
      <c r="AW170" s="14"/>
      <c r="AX170" s="4978"/>
      <c r="AY170" s="14"/>
      <c r="AZ170" s="14"/>
      <c r="BA170" s="14"/>
      <c r="BB170" s="4978"/>
      <c r="BC170" s="14"/>
      <c r="BD170" s="14"/>
      <c r="BE170" s="14"/>
      <c r="BF170" s="4978"/>
      <c r="BI170" s="2006">
        <v>0</v>
      </c>
      <c r="BJ170" s="2006">
        <v>0</v>
      </c>
      <c r="BK170" s="2006">
        <v>0</v>
      </c>
      <c r="BL170" s="2006">
        <v>0</v>
      </c>
      <c r="BM170" s="2006">
        <v>0</v>
      </c>
      <c r="BN170" s="2006">
        <v>0</v>
      </c>
      <c r="BO170" s="2006">
        <v>0</v>
      </c>
      <c r="BP170" s="2006">
        <v>0</v>
      </c>
      <c r="BQ170" s="2006">
        <v>0</v>
      </c>
      <c r="BR170" s="2006">
        <v>0</v>
      </c>
      <c r="BS170" s="2006">
        <v>0</v>
      </c>
      <c r="BT170" s="2417"/>
    </row>
    <row r="171" spans="1:72" ht="5.0999999999999996" customHeight="1">
      <c r="B171" s="4982"/>
      <c r="C171" s="209"/>
      <c r="D171" s="209"/>
      <c r="E171" s="209"/>
      <c r="F171" s="4979"/>
      <c r="G171" s="14"/>
      <c r="H171" s="19"/>
      <c r="I171" s="14"/>
      <c r="J171" s="4979"/>
      <c r="K171" s="14"/>
      <c r="L171" s="19"/>
      <c r="M171" s="14"/>
      <c r="N171" s="4979"/>
      <c r="O171" s="14"/>
      <c r="P171" s="19"/>
      <c r="Q171" s="14"/>
      <c r="R171" s="4979"/>
      <c r="S171" s="14"/>
      <c r="T171" s="19"/>
      <c r="U171" s="14"/>
      <c r="V171" s="4979"/>
      <c r="W171" s="14"/>
      <c r="X171" s="19"/>
      <c r="Y171" s="14"/>
      <c r="Z171" s="4979"/>
      <c r="AA171" s="14"/>
      <c r="AB171" s="19"/>
      <c r="AC171" s="14"/>
      <c r="AD171" s="4979"/>
      <c r="AE171" s="14"/>
      <c r="AF171" s="19"/>
      <c r="AG171" s="14"/>
      <c r="AH171" s="4979"/>
      <c r="AI171" s="14"/>
      <c r="AJ171" s="19"/>
      <c r="AK171" s="14"/>
      <c r="AL171" s="4979"/>
      <c r="AM171" s="14"/>
      <c r="AN171" s="19"/>
      <c r="AO171" s="14"/>
      <c r="AP171" s="4979"/>
      <c r="AQ171" s="14"/>
      <c r="AR171" s="19"/>
      <c r="AS171" s="14"/>
      <c r="AT171" s="4979"/>
      <c r="AU171" s="14"/>
      <c r="AV171" s="19"/>
      <c r="AW171" s="14"/>
      <c r="AX171" s="4979"/>
      <c r="AY171" s="14"/>
      <c r="AZ171" s="19"/>
      <c r="BA171" s="14"/>
      <c r="BB171" s="4979"/>
      <c r="BC171" s="14"/>
      <c r="BD171" s="19"/>
      <c r="BE171" s="14"/>
      <c r="BF171" s="4979"/>
      <c r="BG171" s="20"/>
      <c r="BI171" s="2006">
        <v>0</v>
      </c>
      <c r="BJ171" s="2006">
        <v>0</v>
      </c>
      <c r="BK171" s="2006">
        <v>0</v>
      </c>
      <c r="BL171" s="2006">
        <v>0</v>
      </c>
      <c r="BM171" s="2006">
        <v>0</v>
      </c>
      <c r="BN171" s="2006">
        <v>0</v>
      </c>
      <c r="BO171" s="2006">
        <v>0</v>
      </c>
      <c r="BP171" s="2006">
        <v>0</v>
      </c>
      <c r="BQ171" s="2006">
        <v>0</v>
      </c>
      <c r="BR171" s="2006">
        <v>0</v>
      </c>
      <c r="BS171" s="2006">
        <v>0</v>
      </c>
      <c r="BT171" s="2417"/>
    </row>
    <row r="172" spans="1:72" ht="9.9499999999999993" customHeight="1">
      <c r="B172" s="4983"/>
      <c r="C172" s="208"/>
      <c r="D172" s="208"/>
      <c r="E172" s="208"/>
      <c r="F172" s="4980"/>
      <c r="G172" s="14"/>
      <c r="H172" s="14"/>
      <c r="I172" s="14"/>
      <c r="J172" s="4980"/>
      <c r="K172" s="14"/>
      <c r="L172" s="14"/>
      <c r="M172" s="14"/>
      <c r="N172" s="4980"/>
      <c r="O172" s="14"/>
      <c r="P172" s="14"/>
      <c r="Q172" s="14"/>
      <c r="R172" s="4980"/>
      <c r="S172" s="14"/>
      <c r="T172" s="14"/>
      <c r="U172" s="14"/>
      <c r="V172" s="4980"/>
      <c r="W172" s="14"/>
      <c r="X172" s="14"/>
      <c r="Y172" s="14"/>
      <c r="Z172" s="4980"/>
      <c r="AA172" s="14"/>
      <c r="AB172" s="14"/>
      <c r="AC172" s="14"/>
      <c r="AD172" s="4980"/>
      <c r="AE172" s="14"/>
      <c r="AF172" s="14"/>
      <c r="AG172" s="14"/>
      <c r="AH172" s="4980"/>
      <c r="AI172" s="14"/>
      <c r="AJ172" s="14"/>
      <c r="AK172" s="14"/>
      <c r="AL172" s="4980"/>
      <c r="AM172" s="14"/>
      <c r="AN172" s="14"/>
      <c r="AO172" s="14"/>
      <c r="AP172" s="4980"/>
      <c r="AQ172" s="14"/>
      <c r="AR172" s="14"/>
      <c r="AS172" s="14"/>
      <c r="AT172" s="4980"/>
      <c r="AU172" s="14"/>
      <c r="AV172" s="14"/>
      <c r="AW172" s="14"/>
      <c r="AX172" s="4980"/>
      <c r="AY172" s="14"/>
      <c r="AZ172" s="14"/>
      <c r="BA172" s="14"/>
      <c r="BB172" s="4980"/>
      <c r="BC172" s="14"/>
      <c r="BD172" s="14"/>
      <c r="BE172" s="14"/>
      <c r="BF172" s="4980"/>
      <c r="BI172" s="2006">
        <v>0</v>
      </c>
      <c r="BJ172" s="2006">
        <v>0</v>
      </c>
      <c r="BK172" s="2006">
        <v>0</v>
      </c>
      <c r="BL172" s="2006">
        <v>0</v>
      </c>
      <c r="BM172" s="2006">
        <v>0</v>
      </c>
      <c r="BN172" s="2006">
        <v>0</v>
      </c>
      <c r="BO172" s="2006">
        <v>0</v>
      </c>
      <c r="BP172" s="2006">
        <v>0</v>
      </c>
      <c r="BQ172" s="2006">
        <v>0</v>
      </c>
      <c r="BR172" s="2006">
        <v>0</v>
      </c>
      <c r="BS172" s="2006">
        <v>0</v>
      </c>
      <c r="BT172" s="2417"/>
    </row>
    <row r="173" spans="1:72" ht="11.25">
      <c r="BG173" s="130"/>
      <c r="BI173" s="2006">
        <v>0</v>
      </c>
      <c r="BJ173" s="2006">
        <v>0</v>
      </c>
      <c r="BK173" s="2006">
        <v>0</v>
      </c>
      <c r="BL173" s="2006">
        <v>0</v>
      </c>
      <c r="BM173" s="2006">
        <v>0</v>
      </c>
      <c r="BN173" s="2006">
        <v>0</v>
      </c>
      <c r="BO173" s="2006">
        <v>0</v>
      </c>
      <c r="BP173" s="2006">
        <v>0</v>
      </c>
      <c r="BQ173" s="2006">
        <v>0</v>
      </c>
      <c r="BR173" s="2006">
        <v>0</v>
      </c>
      <c r="BS173" s="2006">
        <v>0</v>
      </c>
      <c r="BT173" s="2417"/>
    </row>
    <row r="174" spans="1:72">
      <c r="B174" s="206" cm="1">
        <f t="array" aca="1" ref="B174:C174" ca="1">CELL("largeur",B174)</f>
        <v>4</v>
      </c>
      <c r="C174" s="1" t="b">
        <f ca="1"/>
        <v>0</v>
      </c>
      <c r="F174" s="206" cm="1">
        <f t="array" aca="1" ref="F174:G174" ca="1">CELL("largeur",F174)</f>
        <v>21</v>
      </c>
      <c r="G174" s="1" t="b">
        <f ca="1"/>
        <v>0</v>
      </c>
      <c r="J174" s="206" cm="1">
        <f t="array" aca="1" ref="J174:K174" ca="1">CELL("largeur",J174)</f>
        <v>21</v>
      </c>
      <c r="K174" s="1" t="b">
        <f ca="1"/>
        <v>0</v>
      </c>
      <c r="N174" s="206" cm="1">
        <f t="array" aca="1" ref="N174:O174" ca="1">CELL("largeur",N174)</f>
        <v>21</v>
      </c>
      <c r="O174" s="1" t="b">
        <f ca="1"/>
        <v>0</v>
      </c>
      <c r="R174" s="206" cm="1">
        <f t="array" aca="1" ref="R174:S174" ca="1">CELL("largeur",R174)</f>
        <v>21</v>
      </c>
      <c r="S174" s="1" t="b">
        <f ca="1"/>
        <v>0</v>
      </c>
      <c r="V174" s="206" cm="1">
        <f t="array" aca="1" ref="V174:W174" ca="1">CELL("largeur",V174)</f>
        <v>21</v>
      </c>
      <c r="W174" s="1" t="b">
        <f ca="1"/>
        <v>0</v>
      </c>
      <c r="Z174" s="206" cm="1">
        <f t="array" aca="1" ref="Z174:AA174" ca="1">CELL("largeur",Z174)</f>
        <v>21</v>
      </c>
      <c r="AA174" s="1" t="b">
        <f ca="1"/>
        <v>0</v>
      </c>
      <c r="AD174" s="206" cm="1">
        <f t="array" aca="1" ref="AD174:AE174" ca="1">CELL("largeur",AD174)</f>
        <v>21</v>
      </c>
      <c r="AE174" s="1" t="b">
        <f ca="1"/>
        <v>0</v>
      </c>
      <c r="AH174" s="206" cm="1">
        <f t="array" aca="1" ref="AH174:AI174" ca="1">CELL("largeur",AH174)</f>
        <v>21</v>
      </c>
      <c r="AI174" s="1" t="b">
        <f ca="1"/>
        <v>0</v>
      </c>
      <c r="AL174" s="206" cm="1">
        <f t="array" aca="1" ref="AL174:AM174" ca="1">CELL("largeur",AL174)</f>
        <v>21</v>
      </c>
      <c r="AM174" s="2" t="b">
        <f ca="1"/>
        <v>0</v>
      </c>
      <c r="AP174" s="206" cm="1">
        <f t="array" aca="1" ref="AP174:AQ174" ca="1">CELL("largeur",AP174)</f>
        <v>21</v>
      </c>
      <c r="AQ174" s="1" t="b">
        <f ca="1"/>
        <v>0</v>
      </c>
      <c r="AT174" s="206" cm="1">
        <f t="array" aca="1" ref="AT174:AU174" ca="1">CELL("largeur",AT174)</f>
        <v>21</v>
      </c>
      <c r="AU174" s="1" t="b">
        <f ca="1"/>
        <v>0</v>
      </c>
      <c r="AX174" s="206" cm="1">
        <f t="array" aca="1" ref="AX174:AY174" ca="1">CELL("largeur",AX174)</f>
        <v>21</v>
      </c>
      <c r="AY174" s="1" t="b">
        <f ca="1"/>
        <v>0</v>
      </c>
      <c r="BB174" s="206" cm="1">
        <f t="array" aca="1" ref="BB174:BC174" ca="1">CELL("largeur",BB174)</f>
        <v>21</v>
      </c>
      <c r="BC174" s="1" t="b">
        <f ca="1"/>
        <v>0</v>
      </c>
      <c r="BF174" s="206" cm="1">
        <f t="array" aca="1" ref="BF174:BG174" ca="1">CELL("largeur",BF174)</f>
        <v>21</v>
      </c>
      <c r="BG174" s="219" t="b">
        <f ca="1"/>
        <v>0</v>
      </c>
      <c r="BH174" s="274" t="s">
        <v>112</v>
      </c>
      <c r="BT174" s="2417"/>
    </row>
    <row r="175" spans="1:72">
      <c r="A175" s="2417"/>
      <c r="B175" s="2417"/>
      <c r="C175" s="2417"/>
      <c r="D175" s="2417"/>
      <c r="E175" s="2417"/>
      <c r="F175" s="2417"/>
      <c r="G175" s="2417"/>
      <c r="H175" s="2417"/>
      <c r="I175" s="2417"/>
      <c r="J175" s="2417"/>
      <c r="K175" s="2417"/>
      <c r="L175" s="2417"/>
      <c r="M175" s="2417"/>
      <c r="N175" s="2417"/>
      <c r="O175" s="2417"/>
      <c r="P175" s="2417"/>
      <c r="Q175" s="2417"/>
      <c r="R175" s="2417"/>
      <c r="S175" s="2417"/>
      <c r="T175" s="2417"/>
      <c r="U175" s="2417"/>
      <c r="V175" s="2417"/>
      <c r="W175" s="2417"/>
      <c r="X175" s="2417"/>
      <c r="Y175" s="2417"/>
      <c r="Z175" s="2417"/>
      <c r="AA175" s="2417"/>
      <c r="AB175" s="2417"/>
      <c r="AC175" s="2417"/>
      <c r="AD175" s="2417"/>
      <c r="AE175" s="2417"/>
      <c r="AF175" s="2417"/>
      <c r="AG175" s="2417"/>
      <c r="AH175" s="2417"/>
      <c r="AI175" s="2417"/>
      <c r="AJ175" s="2417"/>
      <c r="AK175" s="2417"/>
      <c r="AL175" s="2417"/>
      <c r="AM175" s="2420"/>
      <c r="AN175" s="2420"/>
      <c r="AO175" s="2417"/>
      <c r="AP175" s="2417"/>
      <c r="AQ175" s="2417"/>
      <c r="AR175" s="2417"/>
      <c r="AS175" s="2417"/>
      <c r="AT175" s="2417"/>
      <c r="AU175" s="2417"/>
      <c r="AV175" s="2417"/>
      <c r="AW175" s="2417"/>
      <c r="AX175" s="2417"/>
      <c r="AY175" s="2417"/>
      <c r="AZ175" s="2417"/>
      <c r="BA175" s="2417"/>
      <c r="BB175" s="2417"/>
      <c r="BC175" s="2417"/>
      <c r="BD175" s="2417"/>
      <c r="BE175" s="2417"/>
      <c r="BF175" s="2417"/>
      <c r="BG175" s="2417"/>
      <c r="BH175" s="2417"/>
      <c r="BI175" s="2421"/>
      <c r="BJ175" s="2421"/>
      <c r="BK175" s="2417"/>
      <c r="BL175" s="2417"/>
      <c r="BM175" s="2417"/>
      <c r="BN175" s="2417"/>
      <c r="BO175" s="2417"/>
      <c r="BP175" s="2417"/>
      <c r="BQ175" s="2417"/>
      <c r="BR175" s="2417"/>
      <c r="BS175" s="2417"/>
      <c r="BT175" s="2415" t="s">
        <v>4192</v>
      </c>
    </row>
  </sheetData>
  <mergeCells count="582">
    <mergeCell ref="B2:I6"/>
    <mergeCell ref="J2:AS4"/>
    <mergeCell ref="AT2:AW3"/>
    <mergeCell ref="AX2:BF2"/>
    <mergeCell ref="AX3:BF3"/>
    <mergeCell ref="AX4:BF4"/>
    <mergeCell ref="J5:AP6"/>
    <mergeCell ref="AT5:AW6"/>
    <mergeCell ref="AX5:BF5"/>
    <mergeCell ref="AX6:BF6"/>
    <mergeCell ref="B14:B16"/>
    <mergeCell ref="F14:F15"/>
    <mergeCell ref="N14:N16"/>
    <mergeCell ref="R14:R16"/>
    <mergeCell ref="V14:V16"/>
    <mergeCell ref="Z14:Z16"/>
    <mergeCell ref="AD14:AD16"/>
    <mergeCell ref="AH14:AH16"/>
    <mergeCell ref="B9:B11"/>
    <mergeCell ref="F9:J11"/>
    <mergeCell ref="N9:R11"/>
    <mergeCell ref="V9:Z11"/>
    <mergeCell ref="AD9:AH11"/>
    <mergeCell ref="J15:J16"/>
    <mergeCell ref="AL14:AL16"/>
    <mergeCell ref="AP14:AP16"/>
    <mergeCell ref="AT14:AT16"/>
    <mergeCell ref="AT18:AT20"/>
    <mergeCell ref="AX14:AX16"/>
    <mergeCell ref="BB14:BB16"/>
    <mergeCell ref="BF14:BF16"/>
    <mergeCell ref="AT9:AX11"/>
    <mergeCell ref="BB9:BF11"/>
    <mergeCell ref="AL9:AP11"/>
    <mergeCell ref="AX18:AX20"/>
    <mergeCell ref="BB18:BB20"/>
    <mergeCell ref="BF18:BF20"/>
    <mergeCell ref="AH18:AH20"/>
    <mergeCell ref="AL18:AL20"/>
    <mergeCell ref="AP18:AP20"/>
    <mergeCell ref="B18:B20"/>
    <mergeCell ref="F18:F19"/>
    <mergeCell ref="J18:J19"/>
    <mergeCell ref="N18:N20"/>
    <mergeCell ref="R18:R20"/>
    <mergeCell ref="BB22:BB24"/>
    <mergeCell ref="B22:B24"/>
    <mergeCell ref="F22:F23"/>
    <mergeCell ref="N22:N24"/>
    <mergeCell ref="R22:R24"/>
    <mergeCell ref="V22:V24"/>
    <mergeCell ref="Z22:Z24"/>
    <mergeCell ref="V18:V20"/>
    <mergeCell ref="Z18:Z20"/>
    <mergeCell ref="AD18:AD20"/>
    <mergeCell ref="B26:B28"/>
    <mergeCell ref="N26:N28"/>
    <mergeCell ref="R26:R28"/>
    <mergeCell ref="V26:V28"/>
    <mergeCell ref="Z26:Z28"/>
    <mergeCell ref="AD26:AD28"/>
    <mergeCell ref="AH26:AH28"/>
    <mergeCell ref="AD22:AD24"/>
    <mergeCell ref="AH22:AH24"/>
    <mergeCell ref="F27:F28"/>
    <mergeCell ref="J27:J28"/>
    <mergeCell ref="AX26:AX28"/>
    <mergeCell ref="BB26:BB28"/>
    <mergeCell ref="BF26:BF28"/>
    <mergeCell ref="BF30:BF32"/>
    <mergeCell ref="AL30:AL32"/>
    <mergeCell ref="AP30:AP32"/>
    <mergeCell ref="AT30:AT32"/>
    <mergeCell ref="BF22:BF24"/>
    <mergeCell ref="J23:J24"/>
    <mergeCell ref="AL22:AL24"/>
    <mergeCell ref="AP22:AP24"/>
    <mergeCell ref="AT22:AT24"/>
    <mergeCell ref="AX22:AX24"/>
    <mergeCell ref="AL26:AL28"/>
    <mergeCell ref="AP26:AP28"/>
    <mergeCell ref="AT26:AT28"/>
    <mergeCell ref="AT34:AT36"/>
    <mergeCell ref="AX34:AX36"/>
    <mergeCell ref="BB34:BB36"/>
    <mergeCell ref="BF34:BF36"/>
    <mergeCell ref="AH34:AH36"/>
    <mergeCell ref="AL34:AL36"/>
    <mergeCell ref="AP34:AP36"/>
    <mergeCell ref="B30:B32"/>
    <mergeCell ref="N30:N32"/>
    <mergeCell ref="R30:R32"/>
    <mergeCell ref="F31:F32"/>
    <mergeCell ref="J31:J32"/>
    <mergeCell ref="B34:B36"/>
    <mergeCell ref="F34:F36"/>
    <mergeCell ref="J34:J36"/>
    <mergeCell ref="N34:N36"/>
    <mergeCell ref="R34:R36"/>
    <mergeCell ref="Z30:Z32"/>
    <mergeCell ref="AD30:AD32"/>
    <mergeCell ref="V30:V32"/>
    <mergeCell ref="AH30:AH32"/>
    <mergeCell ref="AX30:AX32"/>
    <mergeCell ref="BB30:BB32"/>
    <mergeCell ref="B38:B40"/>
    <mergeCell ref="J38:J40"/>
    <mergeCell ref="N38:N40"/>
    <mergeCell ref="R38:R40"/>
    <mergeCell ref="V38:V40"/>
    <mergeCell ref="Z38:Z40"/>
    <mergeCell ref="V34:V36"/>
    <mergeCell ref="Z34:Z36"/>
    <mergeCell ref="AD34:AD36"/>
    <mergeCell ref="AD42:AD44"/>
    <mergeCell ref="BB38:BB40"/>
    <mergeCell ref="BF38:BF40"/>
    <mergeCell ref="F39:F40"/>
    <mergeCell ref="B42:B44"/>
    <mergeCell ref="F42:F44"/>
    <mergeCell ref="J42:J44"/>
    <mergeCell ref="N42:N44"/>
    <mergeCell ref="R42:R44"/>
    <mergeCell ref="V42:V44"/>
    <mergeCell ref="Z42:Z44"/>
    <mergeCell ref="AD38:AD40"/>
    <mergeCell ref="AH38:AH40"/>
    <mergeCell ref="AL38:AL40"/>
    <mergeCell ref="AP38:AP40"/>
    <mergeCell ref="AT38:AT40"/>
    <mergeCell ref="AX38:AX40"/>
    <mergeCell ref="BB42:BB44"/>
    <mergeCell ref="BF42:BF44"/>
    <mergeCell ref="AH42:AH44"/>
    <mergeCell ref="AL42:AL44"/>
    <mergeCell ref="AP42:AP44"/>
    <mergeCell ref="AT42:AT44"/>
    <mergeCell ref="AX42:AX44"/>
    <mergeCell ref="BF46:BF48"/>
    <mergeCell ref="B50:B52"/>
    <mergeCell ref="F50:J52"/>
    <mergeCell ref="N50:R52"/>
    <mergeCell ref="V50:Z52"/>
    <mergeCell ref="AD50:AH52"/>
    <mergeCell ref="AL50:AP52"/>
    <mergeCell ref="AT50:AX52"/>
    <mergeCell ref="BB50:BF52"/>
    <mergeCell ref="AH46:AH48"/>
    <mergeCell ref="AL46:AL48"/>
    <mergeCell ref="AP46:AP48"/>
    <mergeCell ref="AT46:AT48"/>
    <mergeCell ref="AX46:AX48"/>
    <mergeCell ref="BB46:BB48"/>
    <mergeCell ref="B46:B48"/>
    <mergeCell ref="F46:F48"/>
    <mergeCell ref="J46:J48"/>
    <mergeCell ref="N46:N48"/>
    <mergeCell ref="R46:R48"/>
    <mergeCell ref="V46:V48"/>
    <mergeCell ref="Z46:Z48"/>
    <mergeCell ref="AD46:AD48"/>
    <mergeCell ref="B59:B61"/>
    <mergeCell ref="F59:F61"/>
    <mergeCell ref="J59:J61"/>
    <mergeCell ref="N59:N61"/>
    <mergeCell ref="R59:R61"/>
    <mergeCell ref="V59:V61"/>
    <mergeCell ref="Z59:Z61"/>
    <mergeCell ref="Z55:Z57"/>
    <mergeCell ref="AD55:AD57"/>
    <mergeCell ref="B55:B57"/>
    <mergeCell ref="F55:F57"/>
    <mergeCell ref="J55:J57"/>
    <mergeCell ref="N55:N57"/>
    <mergeCell ref="R55:R57"/>
    <mergeCell ref="V55:V57"/>
    <mergeCell ref="N63:N65"/>
    <mergeCell ref="R63:R65"/>
    <mergeCell ref="V63:V65"/>
    <mergeCell ref="Z63:Z65"/>
    <mergeCell ref="AD63:AD65"/>
    <mergeCell ref="AD59:AD61"/>
    <mergeCell ref="AX55:AX57"/>
    <mergeCell ref="BB55:BB57"/>
    <mergeCell ref="BF55:BF57"/>
    <mergeCell ref="AH55:AH57"/>
    <mergeCell ref="AL55:AL57"/>
    <mergeCell ref="AP55:AP57"/>
    <mergeCell ref="AT55:AT57"/>
    <mergeCell ref="BB59:BB61"/>
    <mergeCell ref="BF59:BF61"/>
    <mergeCell ref="AH59:AH61"/>
    <mergeCell ref="AL59:AL61"/>
    <mergeCell ref="AP59:AP61"/>
    <mergeCell ref="AT59:AT61"/>
    <mergeCell ref="AX59:AX61"/>
    <mergeCell ref="BF63:BF65"/>
    <mergeCell ref="AH63:AH65"/>
    <mergeCell ref="AL63:AL65"/>
    <mergeCell ref="AP63:AP65"/>
    <mergeCell ref="AL67:AL69"/>
    <mergeCell ref="AP67:AP69"/>
    <mergeCell ref="AT67:AT69"/>
    <mergeCell ref="AX67:AX69"/>
    <mergeCell ref="V71:V73"/>
    <mergeCell ref="BB75:BB77"/>
    <mergeCell ref="BF75:BF77"/>
    <mergeCell ref="BB67:BB69"/>
    <mergeCell ref="BF67:BF69"/>
    <mergeCell ref="BF71:BF73"/>
    <mergeCell ref="AX75:AX77"/>
    <mergeCell ref="B67:B69"/>
    <mergeCell ref="F67:F69"/>
    <mergeCell ref="J67:J69"/>
    <mergeCell ref="N67:N69"/>
    <mergeCell ref="R67:R69"/>
    <mergeCell ref="V67:V69"/>
    <mergeCell ref="Z67:Z69"/>
    <mergeCell ref="AD67:AD69"/>
    <mergeCell ref="AH67:AH69"/>
    <mergeCell ref="AT63:AT65"/>
    <mergeCell ref="AX63:AX65"/>
    <mergeCell ref="BB63:BB65"/>
    <mergeCell ref="B63:B65"/>
    <mergeCell ref="F63:F65"/>
    <mergeCell ref="J63:J65"/>
    <mergeCell ref="Z79:Z81"/>
    <mergeCell ref="AD79:AD81"/>
    <mergeCell ref="AD75:AD77"/>
    <mergeCell ref="AX71:AX73"/>
    <mergeCell ref="BB71:BB73"/>
    <mergeCell ref="B75:B77"/>
    <mergeCell ref="F75:F77"/>
    <mergeCell ref="J75:J77"/>
    <mergeCell ref="N75:N77"/>
    <mergeCell ref="R75:R77"/>
    <mergeCell ref="V75:V77"/>
    <mergeCell ref="Z75:Z77"/>
    <mergeCell ref="Z71:Z73"/>
    <mergeCell ref="AD71:AD73"/>
    <mergeCell ref="AH71:AH73"/>
    <mergeCell ref="AL71:AL73"/>
    <mergeCell ref="AP71:AP73"/>
    <mergeCell ref="AT71:AT73"/>
    <mergeCell ref="B71:B73"/>
    <mergeCell ref="F71:F73"/>
    <mergeCell ref="J71:J73"/>
    <mergeCell ref="N71:N73"/>
    <mergeCell ref="R71:R73"/>
    <mergeCell ref="AH75:AH77"/>
    <mergeCell ref="AL75:AL77"/>
    <mergeCell ref="AP75:AP77"/>
    <mergeCell ref="AT75:AT77"/>
    <mergeCell ref="AL83:AL85"/>
    <mergeCell ref="AP83:AP85"/>
    <mergeCell ref="AT83:AT85"/>
    <mergeCell ref="AX83:AX85"/>
    <mergeCell ref="BB83:BB85"/>
    <mergeCell ref="BF83:BF85"/>
    <mergeCell ref="BF79:BF81"/>
    <mergeCell ref="B83:B85"/>
    <mergeCell ref="F83:F85"/>
    <mergeCell ref="J83:J85"/>
    <mergeCell ref="N83:N85"/>
    <mergeCell ref="R83:R85"/>
    <mergeCell ref="V83:V85"/>
    <mergeCell ref="Z83:Z85"/>
    <mergeCell ref="AD83:AD85"/>
    <mergeCell ref="AH83:AH85"/>
    <mergeCell ref="AH79:AH81"/>
    <mergeCell ref="AL79:AL81"/>
    <mergeCell ref="AP79:AP81"/>
    <mergeCell ref="AT79:AT81"/>
    <mergeCell ref="AX79:AX81"/>
    <mergeCell ref="BB79:BB81"/>
    <mergeCell ref="B79:B81"/>
    <mergeCell ref="F79:F81"/>
    <mergeCell ref="J79:J81"/>
    <mergeCell ref="N79:N81"/>
    <mergeCell ref="R79:R81"/>
    <mergeCell ref="V79:V81"/>
    <mergeCell ref="AX87:AX89"/>
    <mergeCell ref="BB87:BB89"/>
    <mergeCell ref="BF87:BF89"/>
    <mergeCell ref="B91:B93"/>
    <mergeCell ref="F91:J93"/>
    <mergeCell ref="N91:R93"/>
    <mergeCell ref="V91:Z93"/>
    <mergeCell ref="AD91:AH93"/>
    <mergeCell ref="AL91:AP93"/>
    <mergeCell ref="AT91:AX93"/>
    <mergeCell ref="Z87:Z89"/>
    <mergeCell ref="AD87:AD89"/>
    <mergeCell ref="AH87:AH89"/>
    <mergeCell ref="AL87:AL89"/>
    <mergeCell ref="AP87:AP89"/>
    <mergeCell ref="AT87:AT89"/>
    <mergeCell ref="B87:B89"/>
    <mergeCell ref="F87:F89"/>
    <mergeCell ref="J87:J89"/>
    <mergeCell ref="N87:N89"/>
    <mergeCell ref="R87:R89"/>
    <mergeCell ref="V87:V89"/>
    <mergeCell ref="AL96:AL98"/>
    <mergeCell ref="AP96:AP98"/>
    <mergeCell ref="AT96:AT98"/>
    <mergeCell ref="AX96:AX98"/>
    <mergeCell ref="BB96:BB98"/>
    <mergeCell ref="BF96:BF98"/>
    <mergeCell ref="BB91:BF93"/>
    <mergeCell ref="B96:B98"/>
    <mergeCell ref="F96:F98"/>
    <mergeCell ref="J96:J98"/>
    <mergeCell ref="N96:N98"/>
    <mergeCell ref="R96:R98"/>
    <mergeCell ref="V96:V98"/>
    <mergeCell ref="Z96:Z98"/>
    <mergeCell ref="AD96:AD98"/>
    <mergeCell ref="AH96:AH98"/>
    <mergeCell ref="B104:B106"/>
    <mergeCell ref="F104:F106"/>
    <mergeCell ref="J104:J106"/>
    <mergeCell ref="N104:N106"/>
    <mergeCell ref="R104:R106"/>
    <mergeCell ref="V104:V106"/>
    <mergeCell ref="Z104:Z106"/>
    <mergeCell ref="Z100:Z102"/>
    <mergeCell ref="AD100:AD102"/>
    <mergeCell ref="B100:B102"/>
    <mergeCell ref="F100:F102"/>
    <mergeCell ref="J100:J102"/>
    <mergeCell ref="N100:N102"/>
    <mergeCell ref="R100:R102"/>
    <mergeCell ref="V100:V102"/>
    <mergeCell ref="N108:N110"/>
    <mergeCell ref="R108:R110"/>
    <mergeCell ref="V108:V110"/>
    <mergeCell ref="Z108:Z110"/>
    <mergeCell ref="AD108:AD110"/>
    <mergeCell ref="AD104:AD106"/>
    <mergeCell ref="AX100:AX102"/>
    <mergeCell ref="BB100:BB102"/>
    <mergeCell ref="BF100:BF102"/>
    <mergeCell ref="AH100:AH102"/>
    <mergeCell ref="AL100:AL102"/>
    <mergeCell ref="AP100:AP102"/>
    <mergeCell ref="AT100:AT102"/>
    <mergeCell ref="BB104:BB106"/>
    <mergeCell ref="BF104:BF106"/>
    <mergeCell ref="AH104:AH106"/>
    <mergeCell ref="AL104:AL106"/>
    <mergeCell ref="AP104:AP106"/>
    <mergeCell ref="AT104:AT106"/>
    <mergeCell ref="AX104:AX106"/>
    <mergeCell ref="BF108:BF110"/>
    <mergeCell ref="AH108:AH110"/>
    <mergeCell ref="AL108:AL110"/>
    <mergeCell ref="AP108:AP110"/>
    <mergeCell ref="AL112:AL114"/>
    <mergeCell ref="AP112:AP114"/>
    <mergeCell ref="AT112:AT114"/>
    <mergeCell ref="AX112:AX114"/>
    <mergeCell ref="V116:V118"/>
    <mergeCell ref="BB120:BB122"/>
    <mergeCell ref="BF120:BF122"/>
    <mergeCell ref="BB112:BB114"/>
    <mergeCell ref="BF112:BF114"/>
    <mergeCell ref="BF116:BF118"/>
    <mergeCell ref="AX120:AX122"/>
    <mergeCell ref="B112:B114"/>
    <mergeCell ref="F112:F114"/>
    <mergeCell ref="J112:J114"/>
    <mergeCell ref="N112:N114"/>
    <mergeCell ref="R112:R114"/>
    <mergeCell ref="V112:V114"/>
    <mergeCell ref="Z112:Z114"/>
    <mergeCell ref="AD112:AD114"/>
    <mergeCell ref="AH112:AH114"/>
    <mergeCell ref="AT108:AT110"/>
    <mergeCell ref="AX108:AX110"/>
    <mergeCell ref="BB108:BB110"/>
    <mergeCell ref="B108:B110"/>
    <mergeCell ref="F108:F110"/>
    <mergeCell ref="J108:J110"/>
    <mergeCell ref="Z124:Z126"/>
    <mergeCell ref="AD124:AD126"/>
    <mergeCell ref="AD120:AD122"/>
    <mergeCell ref="AX116:AX118"/>
    <mergeCell ref="BB116:BB118"/>
    <mergeCell ref="B120:B122"/>
    <mergeCell ref="F120:F122"/>
    <mergeCell ref="J120:J122"/>
    <mergeCell ref="N120:N122"/>
    <mergeCell ref="R120:R122"/>
    <mergeCell ref="V120:V122"/>
    <mergeCell ref="Z120:Z122"/>
    <mergeCell ref="Z116:Z118"/>
    <mergeCell ref="AD116:AD118"/>
    <mergeCell ref="AH116:AH118"/>
    <mergeCell ref="AL116:AL118"/>
    <mergeCell ref="AP116:AP118"/>
    <mergeCell ref="AT116:AT118"/>
    <mergeCell ref="B116:B118"/>
    <mergeCell ref="F116:F118"/>
    <mergeCell ref="J116:J118"/>
    <mergeCell ref="N116:N118"/>
    <mergeCell ref="R116:R118"/>
    <mergeCell ref="AH120:AH122"/>
    <mergeCell ref="AL120:AL122"/>
    <mergeCell ref="AP120:AP122"/>
    <mergeCell ref="AT120:AT122"/>
    <mergeCell ref="AL128:AL130"/>
    <mergeCell ref="AP128:AP130"/>
    <mergeCell ref="AT128:AT130"/>
    <mergeCell ref="AX128:AX130"/>
    <mergeCell ref="BB128:BB130"/>
    <mergeCell ref="BF128:BF130"/>
    <mergeCell ref="BF124:BF126"/>
    <mergeCell ref="B128:B130"/>
    <mergeCell ref="F128:F130"/>
    <mergeCell ref="J128:J130"/>
    <mergeCell ref="N128:N130"/>
    <mergeCell ref="R128:R130"/>
    <mergeCell ref="V128:V130"/>
    <mergeCell ref="Z128:Z130"/>
    <mergeCell ref="AD128:AD130"/>
    <mergeCell ref="AH128:AH130"/>
    <mergeCell ref="AH124:AH126"/>
    <mergeCell ref="AL124:AL126"/>
    <mergeCell ref="AP124:AP126"/>
    <mergeCell ref="AT124:AT126"/>
    <mergeCell ref="AX124:AX126"/>
    <mergeCell ref="BB124:BB126"/>
    <mergeCell ref="B124:B126"/>
    <mergeCell ref="F124:F126"/>
    <mergeCell ref="J124:J126"/>
    <mergeCell ref="N124:N126"/>
    <mergeCell ref="R124:R126"/>
    <mergeCell ref="V124:V126"/>
    <mergeCell ref="AT132:AX134"/>
    <mergeCell ref="BB132:BF134"/>
    <mergeCell ref="B137:B139"/>
    <mergeCell ref="F137:F139"/>
    <mergeCell ref="J137:J139"/>
    <mergeCell ref="N137:N139"/>
    <mergeCell ref="R137:R139"/>
    <mergeCell ref="V137:V139"/>
    <mergeCell ref="Z137:Z139"/>
    <mergeCell ref="AD137:AD139"/>
    <mergeCell ref="B132:B134"/>
    <mergeCell ref="F132:J134"/>
    <mergeCell ref="N132:R134"/>
    <mergeCell ref="V132:Z134"/>
    <mergeCell ref="AD132:AH134"/>
    <mergeCell ref="AL132:AP134"/>
    <mergeCell ref="BF137:BF139"/>
    <mergeCell ref="AH137:AH139"/>
    <mergeCell ref="AL137:AL139"/>
    <mergeCell ref="AP137:AP139"/>
    <mergeCell ref="B141:B143"/>
    <mergeCell ref="F141:F143"/>
    <mergeCell ref="J141:J143"/>
    <mergeCell ref="N141:N143"/>
    <mergeCell ref="R141:R143"/>
    <mergeCell ref="V141:V143"/>
    <mergeCell ref="Z141:Z143"/>
    <mergeCell ref="AD141:AD143"/>
    <mergeCell ref="AH141:AH143"/>
    <mergeCell ref="AT137:AT139"/>
    <mergeCell ref="AX137:AX139"/>
    <mergeCell ref="BB137:BB139"/>
    <mergeCell ref="V145:V147"/>
    <mergeCell ref="BB149:BB151"/>
    <mergeCell ref="BF149:BF151"/>
    <mergeCell ref="AL141:AL143"/>
    <mergeCell ref="AP141:AP143"/>
    <mergeCell ref="AT141:AT143"/>
    <mergeCell ref="AX141:AX143"/>
    <mergeCell ref="BB141:BB143"/>
    <mergeCell ref="BF141:BF143"/>
    <mergeCell ref="AH149:AH151"/>
    <mergeCell ref="AL149:AL151"/>
    <mergeCell ref="AP149:AP151"/>
    <mergeCell ref="AT149:AT151"/>
    <mergeCell ref="AX149:AX151"/>
    <mergeCell ref="Z153:Z155"/>
    <mergeCell ref="AD153:AD155"/>
    <mergeCell ref="AD149:AD151"/>
    <mergeCell ref="AX145:AX147"/>
    <mergeCell ref="BB145:BB147"/>
    <mergeCell ref="BF145:BF147"/>
    <mergeCell ref="B149:B151"/>
    <mergeCell ref="F149:F151"/>
    <mergeCell ref="J149:J151"/>
    <mergeCell ref="N149:N151"/>
    <mergeCell ref="R149:R151"/>
    <mergeCell ref="V149:V151"/>
    <mergeCell ref="Z149:Z151"/>
    <mergeCell ref="Z145:Z147"/>
    <mergeCell ref="AD145:AD147"/>
    <mergeCell ref="AH145:AH147"/>
    <mergeCell ref="AL145:AL147"/>
    <mergeCell ref="AP145:AP147"/>
    <mergeCell ref="AT145:AT147"/>
    <mergeCell ref="B145:B147"/>
    <mergeCell ref="F145:F147"/>
    <mergeCell ref="J145:J147"/>
    <mergeCell ref="N145:N147"/>
    <mergeCell ref="R145:R147"/>
    <mergeCell ref="AL157:AL159"/>
    <mergeCell ref="AP157:AP159"/>
    <mergeCell ref="AT157:AT159"/>
    <mergeCell ref="AX157:AX159"/>
    <mergeCell ref="BB157:BB159"/>
    <mergeCell ref="BF157:BF159"/>
    <mergeCell ref="BF153:BF155"/>
    <mergeCell ref="B157:B159"/>
    <mergeCell ref="F157:F159"/>
    <mergeCell ref="J157:J159"/>
    <mergeCell ref="N157:N159"/>
    <mergeCell ref="R157:R159"/>
    <mergeCell ref="V157:V159"/>
    <mergeCell ref="Z157:Z159"/>
    <mergeCell ref="AD157:AD159"/>
    <mergeCell ref="AH157:AH159"/>
    <mergeCell ref="AH153:AH155"/>
    <mergeCell ref="AL153:AL155"/>
    <mergeCell ref="AP153:AP155"/>
    <mergeCell ref="AT153:AT155"/>
    <mergeCell ref="AX153:AX155"/>
    <mergeCell ref="BB153:BB155"/>
    <mergeCell ref="B153:B155"/>
    <mergeCell ref="F153:F155"/>
    <mergeCell ref="J153:J155"/>
    <mergeCell ref="N153:N155"/>
    <mergeCell ref="R153:R155"/>
    <mergeCell ref="V153:V155"/>
    <mergeCell ref="AX162:AX164"/>
    <mergeCell ref="BB162:BB164"/>
    <mergeCell ref="BF162:BF164"/>
    <mergeCell ref="B166:B168"/>
    <mergeCell ref="F166:F168"/>
    <mergeCell ref="J166:J168"/>
    <mergeCell ref="N166:N168"/>
    <mergeCell ref="R166:R168"/>
    <mergeCell ref="V166:V168"/>
    <mergeCell ref="Z166:Z168"/>
    <mergeCell ref="Z162:Z164"/>
    <mergeCell ref="AD162:AD164"/>
    <mergeCell ref="AH162:AH164"/>
    <mergeCell ref="AL162:AL164"/>
    <mergeCell ref="AP162:AP164"/>
    <mergeCell ref="AT162:AT164"/>
    <mergeCell ref="B162:B164"/>
    <mergeCell ref="F162:F164"/>
    <mergeCell ref="J162:J164"/>
    <mergeCell ref="N162:N164"/>
    <mergeCell ref="R162:R164"/>
    <mergeCell ref="V162:V164"/>
    <mergeCell ref="B170:B172"/>
    <mergeCell ref="F170:F172"/>
    <mergeCell ref="J170:J172"/>
    <mergeCell ref="N170:N172"/>
    <mergeCell ref="R170:R172"/>
    <mergeCell ref="V170:V172"/>
    <mergeCell ref="Z170:Z172"/>
    <mergeCell ref="AD170:AD172"/>
    <mergeCell ref="AD166:AD168"/>
    <mergeCell ref="BF170:BF172"/>
    <mergeCell ref="AH170:AH172"/>
    <mergeCell ref="AL170:AL172"/>
    <mergeCell ref="AP170:AP172"/>
    <mergeCell ref="AT170:AT172"/>
    <mergeCell ref="AX170:AX172"/>
    <mergeCell ref="BB170:BB172"/>
    <mergeCell ref="BB166:BB168"/>
    <mergeCell ref="BF166:BF168"/>
    <mergeCell ref="AH166:AH168"/>
    <mergeCell ref="AL166:AL168"/>
    <mergeCell ref="AP166:AP168"/>
    <mergeCell ref="AT166:AT168"/>
    <mergeCell ref="AX166:AX168"/>
  </mergeCells>
  <conditionalFormatting sqref="F9:J11 N9 V9 AD9 AL9 BB9 F50 N50 V50 AD50 AL50 AT50 F91 N91 V91 AD91 AL91 AT91 BB91 F132 N132 V132 AD132 AL132 AT132 BB132">
    <cfRule type="expression" dxfId="6" priority="1">
      <formula>COUNTIF($BI$11:$BI$33,"="&amp;F9)&gt;0</formula>
    </cfRule>
  </conditionalFormatting>
  <printOptions horizontalCentered="1"/>
  <pageMargins left="0" right="0" top="0.39370078740157483" bottom="0.39370078740157483" header="0" footer="0"/>
  <pageSetup paperSize="8" scale="45" pageOrder="overThenDown" orientation="landscape" horizontalDpi="4294967293" r:id="rId1"/>
  <headerFooter alignWithMargins="0">
    <oddFooter>&amp;RImprimé le :&amp;D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B68B-E293-4271-B508-220A97714912}">
  <dimension ref="A1:AB1145"/>
  <sheetViews>
    <sheetView topLeftCell="A210" zoomScaleNormal="100" workbookViewId="0">
      <selection activeCell="X26" sqref="X26"/>
    </sheetView>
  </sheetViews>
  <sheetFormatPr baseColWidth="10" defaultRowHeight="15.75"/>
  <cols>
    <col min="1" max="1" width="9.42578125" style="1871" customWidth="1"/>
    <col min="2" max="2" width="23.28515625" style="1872" customWidth="1"/>
    <col min="3" max="3" width="43.85546875" style="1872" customWidth="1"/>
    <col min="4" max="4" width="8.5703125" style="1873" customWidth="1"/>
    <col min="5" max="14" width="8.5703125" style="1874" customWidth="1"/>
    <col min="15" max="16384" width="11.42578125" style="691"/>
  </cols>
  <sheetData>
    <row r="1" spans="1:28" ht="16.5" thickBot="1">
      <c r="A1" s="685" t="s">
        <v>1572</v>
      </c>
      <c r="B1" s="686" t="s">
        <v>1573</v>
      </c>
      <c r="C1" s="686" t="s">
        <v>1574</v>
      </c>
      <c r="D1" s="687" t="s">
        <v>74</v>
      </c>
      <c r="E1" s="685" t="s">
        <v>72</v>
      </c>
      <c r="F1" s="688" t="s">
        <v>1</v>
      </c>
      <c r="G1" s="689" t="s">
        <v>91</v>
      </c>
      <c r="H1" s="685" t="s">
        <v>0</v>
      </c>
      <c r="I1" s="688" t="s">
        <v>96</v>
      </c>
      <c r="J1" s="689" t="s">
        <v>1575</v>
      </c>
      <c r="K1" s="688" t="s">
        <v>1576</v>
      </c>
      <c r="L1" s="690" t="s">
        <v>1577</v>
      </c>
      <c r="M1" s="690" t="s">
        <v>1578</v>
      </c>
      <c r="N1" s="690" t="s">
        <v>1579</v>
      </c>
      <c r="Q1" s="2432"/>
    </row>
    <row r="2" spans="1:28" ht="23.25">
      <c r="A2" s="692"/>
      <c r="B2" s="693" t="s">
        <v>1580</v>
      </c>
      <c r="C2" s="694" t="s">
        <v>1581</v>
      </c>
      <c r="D2" s="695">
        <v>0</v>
      </c>
      <c r="E2" s="696">
        <v>191</v>
      </c>
      <c r="F2" s="697">
        <v>255</v>
      </c>
      <c r="G2" s="698">
        <v>425.94886655180636</v>
      </c>
      <c r="H2" s="699">
        <v>3.4674245276049493</v>
      </c>
      <c r="I2" s="700">
        <v>866.52954237484573</v>
      </c>
      <c r="J2" s="701">
        <v>-223.865696695792</v>
      </c>
      <c r="K2" s="702">
        <v>-83.902516928921926</v>
      </c>
      <c r="L2" s="703">
        <v>509.85138348072826</v>
      </c>
      <c r="M2" s="704">
        <v>2.2204460492503131E-16</v>
      </c>
      <c r="N2" s="704">
        <v>1.0000000000000002</v>
      </c>
      <c r="P2" s="3195" t="s">
        <v>1140</v>
      </c>
      <c r="Q2" s="3197"/>
      <c r="R2" s="3208"/>
      <c r="S2" s="3208"/>
      <c r="T2" s="3208"/>
      <c r="U2" s="3208"/>
      <c r="V2" s="3208"/>
      <c r="W2" s="3208"/>
      <c r="X2" s="3208"/>
      <c r="Y2" s="3208"/>
      <c r="Z2" s="3208"/>
      <c r="AA2" s="3208"/>
      <c r="AB2" s="3209"/>
    </row>
    <row r="3" spans="1:28" ht="18.75">
      <c r="A3" s="705"/>
      <c r="B3" s="706"/>
      <c r="C3" s="707" t="s">
        <v>1582</v>
      </c>
      <c r="D3" s="708">
        <v>170</v>
      </c>
      <c r="E3" s="709">
        <v>187</v>
      </c>
      <c r="F3" s="710">
        <v>204</v>
      </c>
      <c r="G3" s="711">
        <v>489.63305542099846</v>
      </c>
      <c r="H3" s="712">
        <v>3.5309991288208264</v>
      </c>
      <c r="I3" s="713">
        <v>173.82042941446727</v>
      </c>
      <c r="J3" s="714">
        <v>-43.686929757583549</v>
      </c>
      <c r="K3" s="715">
        <v>-19.780458755033251</v>
      </c>
      <c r="L3" s="716">
        <v>509.4135141760317</v>
      </c>
      <c r="M3" s="704">
        <v>2.2588098100071674E-2</v>
      </c>
      <c r="N3" s="704">
        <v>0.2052407980911482</v>
      </c>
      <c r="P3" s="3210" t="s">
        <v>1583</v>
      </c>
      <c r="Q3" s="3211"/>
      <c r="R3" s="3211"/>
      <c r="S3" s="3211"/>
      <c r="T3" s="3211"/>
      <c r="U3" s="3211"/>
      <c r="V3" s="3211"/>
      <c r="W3" s="3211"/>
      <c r="X3" s="3211"/>
      <c r="Y3" s="3211"/>
      <c r="Z3" s="3211"/>
      <c r="AA3" s="3211"/>
      <c r="AB3" s="3212"/>
    </row>
    <row r="4" spans="1:28" ht="18">
      <c r="A4" s="717"/>
      <c r="B4" s="706" t="s">
        <v>1584</v>
      </c>
      <c r="C4" s="707" t="s">
        <v>1585</v>
      </c>
      <c r="D4" s="708">
        <v>126</v>
      </c>
      <c r="E4" s="709">
        <v>192</v>
      </c>
      <c r="F4" s="710">
        <v>238</v>
      </c>
      <c r="G4" s="711">
        <v>477.57787166901198</v>
      </c>
      <c r="H4" s="712">
        <v>3.502869084825369</v>
      </c>
      <c r="I4" s="713">
        <v>556.33494989780274</v>
      </c>
      <c r="J4" s="714">
        <v>-141.62974860278624</v>
      </c>
      <c r="K4" s="715">
        <v>-59.16412057943441</v>
      </c>
      <c r="L4" s="716">
        <v>536.74199224844642</v>
      </c>
      <c r="M4" s="704">
        <v>7.4598321206992946E-2</v>
      </c>
      <c r="N4" s="704">
        <v>0.69418219289252969</v>
      </c>
      <c r="P4" s="5047" t="s">
        <v>1586</v>
      </c>
      <c r="Q4" s="5048"/>
      <c r="R4" s="5048"/>
      <c r="S4" s="5048"/>
      <c r="T4" s="5048"/>
      <c r="U4" s="5048"/>
      <c r="V4" s="5048"/>
      <c r="W4" s="5048"/>
      <c r="X4" s="5048"/>
      <c r="Y4" s="5048"/>
      <c r="Z4" s="5048"/>
      <c r="AA4" s="3211"/>
      <c r="AB4" s="3212"/>
    </row>
    <row r="5" spans="1:28" ht="18.75">
      <c r="A5" s="718"/>
      <c r="B5" s="706" t="s">
        <v>1587</v>
      </c>
      <c r="C5" s="707" t="s">
        <v>1588</v>
      </c>
      <c r="D5" s="708">
        <v>135</v>
      </c>
      <c r="E5" s="709">
        <v>206</v>
      </c>
      <c r="F5" s="710">
        <v>250</v>
      </c>
      <c r="G5" s="711">
        <v>551.48756718157654</v>
      </c>
      <c r="H5" s="712">
        <v>3.4670582276718482</v>
      </c>
      <c r="I5" s="713">
        <v>612.50057477411917</v>
      </c>
      <c r="J5" s="714">
        <v>-158.26069838561028</v>
      </c>
      <c r="K5" s="715">
        <v>-59.245226771116613</v>
      </c>
      <c r="L5" s="716">
        <v>610.7327939526931</v>
      </c>
      <c r="M5" s="704">
        <v>0.20738227977126011</v>
      </c>
      <c r="N5" s="704">
        <v>0.89177158988589533</v>
      </c>
      <c r="P5" s="3210" t="s">
        <v>1589</v>
      </c>
      <c r="Q5" s="3211"/>
      <c r="R5" s="3211"/>
      <c r="S5" s="3211"/>
      <c r="T5" s="3211"/>
      <c r="U5" s="3211"/>
      <c r="V5" s="3211"/>
      <c r="W5" s="3211"/>
      <c r="X5" s="3211"/>
      <c r="Y5" s="3211"/>
      <c r="Z5" s="3211"/>
      <c r="AA5" s="3211"/>
      <c r="AB5" s="3212"/>
    </row>
    <row r="6" spans="1:28" ht="18.75">
      <c r="A6" s="719"/>
      <c r="B6" s="720" t="s">
        <v>1590</v>
      </c>
      <c r="C6" s="707" t="s">
        <v>1591</v>
      </c>
      <c r="D6" s="708">
        <v>161</v>
      </c>
      <c r="E6" s="709">
        <v>202</v>
      </c>
      <c r="F6" s="710">
        <v>241</v>
      </c>
      <c r="G6" s="711">
        <v>561.7110962712768</v>
      </c>
      <c r="H6" s="712">
        <v>3.5541382740562293</v>
      </c>
      <c r="I6" s="713">
        <v>448.66508630931304</v>
      </c>
      <c r="J6" s="714">
        <v>-111.49448644341221</v>
      </c>
      <c r="K6" s="715">
        <v>-53.774469950273222</v>
      </c>
      <c r="L6" s="716">
        <v>615.48556622155002</v>
      </c>
      <c r="M6" s="704">
        <v>0.24791963634791814</v>
      </c>
      <c r="N6" s="704">
        <v>0.68774758840913763</v>
      </c>
      <c r="P6" s="5049" t="s">
        <v>4789</v>
      </c>
      <c r="Q6" s="5050"/>
      <c r="R6" s="5050"/>
      <c r="S6" s="5050"/>
      <c r="T6" s="5050"/>
      <c r="U6" s="5050"/>
      <c r="V6" s="5050"/>
      <c r="W6" s="5050"/>
      <c r="X6" s="5050"/>
      <c r="Y6" s="5050"/>
      <c r="Z6" s="5050"/>
      <c r="AA6" s="5050"/>
      <c r="AB6" s="5051"/>
    </row>
    <row r="7" spans="1:28">
      <c r="A7" s="721"/>
      <c r="B7" s="706" t="s">
        <v>1592</v>
      </c>
      <c r="C7" s="707" t="s">
        <v>1593</v>
      </c>
      <c r="D7" s="708">
        <v>135</v>
      </c>
      <c r="E7" s="709">
        <v>206</v>
      </c>
      <c r="F7" s="710">
        <v>255</v>
      </c>
      <c r="G7" s="711">
        <v>556.39655265658234</v>
      </c>
      <c r="H7" s="712">
        <v>3.5004720758352086</v>
      </c>
      <c r="I7" s="713">
        <v>649.2817047170945</v>
      </c>
      <c r="J7" s="714">
        <v>-165.46459982538724</v>
      </c>
      <c r="K7" s="715">
        <v>-68.633533910881241</v>
      </c>
      <c r="L7" s="716">
        <v>625.03008656746363</v>
      </c>
      <c r="M7" s="704">
        <v>0.25027415761557159</v>
      </c>
      <c r="N7" s="704">
        <v>1.0000000000000002</v>
      </c>
      <c r="P7" s="3213"/>
      <c r="Q7" s="3214"/>
      <c r="R7" s="3214"/>
      <c r="S7" s="3214"/>
      <c r="T7" s="3214"/>
      <c r="U7" s="3214"/>
      <c r="V7" s="3214"/>
      <c r="W7" s="3214"/>
      <c r="X7" s="3214"/>
      <c r="Y7" s="3214"/>
      <c r="Z7" s="3214"/>
      <c r="AA7" s="3214"/>
      <c r="AB7" s="3215"/>
    </row>
    <row r="8" spans="1:28">
      <c r="A8" s="722"/>
      <c r="B8" s="720" t="s">
        <v>1594</v>
      </c>
      <c r="C8" s="707" t="s">
        <v>1595</v>
      </c>
      <c r="D8" s="708">
        <v>188</v>
      </c>
      <c r="E8" s="709">
        <v>212</v>
      </c>
      <c r="F8" s="710">
        <v>230</v>
      </c>
      <c r="G8" s="711">
        <v>634.64789972339167</v>
      </c>
      <c r="H8" s="712">
        <v>3.4550932863871084</v>
      </c>
      <c r="I8" s="713">
        <v>246.70035482752783</v>
      </c>
      <c r="J8" s="714">
        <v>-64.037543445738009</v>
      </c>
      <c r="K8" s="715">
        <v>-23.062001149165546</v>
      </c>
      <c r="L8" s="716">
        <v>657.70990087255723</v>
      </c>
      <c r="M8" s="704">
        <v>0.30768839852896468</v>
      </c>
      <c r="N8" s="704">
        <v>0.41101449933924389</v>
      </c>
      <c r="Q8" s="2432"/>
    </row>
    <row r="9" spans="1:28">
      <c r="A9" s="723"/>
      <c r="B9" s="706" t="s">
        <v>1596</v>
      </c>
      <c r="C9" s="707" t="s">
        <v>1597</v>
      </c>
      <c r="D9" s="708">
        <v>185</v>
      </c>
      <c r="E9" s="709">
        <v>211</v>
      </c>
      <c r="F9" s="710">
        <v>238</v>
      </c>
      <c r="G9" s="711">
        <v>632.50224695155248</v>
      </c>
      <c r="H9" s="712">
        <v>3.5533214504556989</v>
      </c>
      <c r="I9" s="713">
        <v>316.21254332478497</v>
      </c>
      <c r="J9" s="714">
        <v>-78.612061085386287</v>
      </c>
      <c r="K9" s="715">
        <v>-37.832225246542791</v>
      </c>
      <c r="L9" s="716">
        <v>670.33447219809523</v>
      </c>
      <c r="M9" s="704">
        <v>0.35243396528929138</v>
      </c>
      <c r="N9" s="704">
        <v>0.56297227320071341</v>
      </c>
      <c r="Q9" s="2432"/>
    </row>
    <row r="10" spans="1:28">
      <c r="A10" s="724"/>
      <c r="B10" s="706" t="s">
        <v>1598</v>
      </c>
      <c r="C10" s="707" t="s">
        <v>1599</v>
      </c>
      <c r="D10" s="708">
        <v>198</v>
      </c>
      <c r="E10" s="709">
        <v>226</v>
      </c>
      <c r="F10" s="710">
        <v>255</v>
      </c>
      <c r="G10" s="711">
        <v>735.32550970915543</v>
      </c>
      <c r="H10" s="712">
        <v>3.5529234674490975</v>
      </c>
      <c r="I10" s="713">
        <v>370.45063812131008</v>
      </c>
      <c r="J10" s="714">
        <v>-92.114393480319706</v>
      </c>
      <c r="K10" s="715">
        <v>-44.282979995241945</v>
      </c>
      <c r="L10" s="716">
        <v>779.60848970439736</v>
      </c>
      <c r="M10" s="704">
        <v>0.57289721730481236</v>
      </c>
      <c r="N10" s="704">
        <v>1.0000000000000004</v>
      </c>
      <c r="Q10" s="2432"/>
    </row>
    <row r="11" spans="1:28">
      <c r="A11" s="725"/>
      <c r="B11" s="720" t="s">
        <v>1600</v>
      </c>
      <c r="C11" s="707" t="s">
        <v>1601</v>
      </c>
      <c r="D11" s="708">
        <v>242</v>
      </c>
      <c r="E11" s="709">
        <v>243</v>
      </c>
      <c r="F11" s="710">
        <v>244</v>
      </c>
      <c r="G11" s="711">
        <v>897.3598566993885</v>
      </c>
      <c r="H11" s="712">
        <v>3.501423436342515</v>
      </c>
      <c r="I11" s="713">
        <v>14.159499438418756</v>
      </c>
      <c r="J11" s="714">
        <v>-3.6069498717226871</v>
      </c>
      <c r="K11" s="715">
        <v>-1.5003505168975753</v>
      </c>
      <c r="L11" s="716">
        <v>898.86020721628608</v>
      </c>
      <c r="M11" s="704">
        <v>0.79773448537378266</v>
      </c>
      <c r="N11" s="704">
        <v>8.0834162415473365E-2</v>
      </c>
      <c r="Q11" s="2432"/>
    </row>
    <row r="12" spans="1:28">
      <c r="A12" s="726"/>
      <c r="B12" s="706" t="s">
        <v>1602</v>
      </c>
      <c r="C12" s="707" t="s">
        <v>1603</v>
      </c>
      <c r="D12" s="708">
        <v>240</v>
      </c>
      <c r="E12" s="709">
        <v>248</v>
      </c>
      <c r="F12" s="710">
        <v>255</v>
      </c>
      <c r="G12" s="711">
        <v>927.54260316109765</v>
      </c>
      <c r="H12" s="712">
        <v>3.4736963339985816</v>
      </c>
      <c r="I12" s="713">
        <v>108.71795503476858</v>
      </c>
      <c r="J12" s="714">
        <v>-28.017263474732491</v>
      </c>
      <c r="K12" s="715">
        <v>-10.710957656229423</v>
      </c>
      <c r="L12" s="716">
        <v>938.25356081732707</v>
      </c>
      <c r="M12" s="704">
        <v>0.87451094028059262</v>
      </c>
      <c r="N12" s="704">
        <v>1.0000000000000018</v>
      </c>
      <c r="Q12" s="2432"/>
    </row>
    <row r="13" spans="1:28">
      <c r="A13" s="727"/>
      <c r="B13" s="706" t="s">
        <v>1604</v>
      </c>
      <c r="C13" s="707" t="s">
        <v>1605</v>
      </c>
      <c r="D13" s="708">
        <v>159</v>
      </c>
      <c r="E13" s="709">
        <v>182</v>
      </c>
      <c r="F13" s="710">
        <v>205</v>
      </c>
      <c r="G13" s="711">
        <v>456.86209703566612</v>
      </c>
      <c r="H13" s="712">
        <v>3.5429851498781009</v>
      </c>
      <c r="I13" s="713">
        <v>227.63100496740572</v>
      </c>
      <c r="J13" s="714">
        <v>-56.881701952640981</v>
      </c>
      <c r="K13" s="715">
        <v>-26.620049527346051</v>
      </c>
      <c r="L13" s="716">
        <v>483.48214656301218</v>
      </c>
      <c r="M13" s="704">
        <v>-2.6206967387492064E-2</v>
      </c>
      <c r="N13" s="704">
        <v>0.26964599662282018</v>
      </c>
      <c r="Q13" s="2432"/>
    </row>
    <row r="14" spans="1:28">
      <c r="A14" s="728"/>
      <c r="B14" s="706" t="s">
        <v>1606</v>
      </c>
      <c r="C14" s="707" t="s">
        <v>1607</v>
      </c>
      <c r="D14" s="708">
        <v>0</v>
      </c>
      <c r="E14" s="709">
        <v>178</v>
      </c>
      <c r="F14" s="710">
        <v>238</v>
      </c>
      <c r="G14" s="711">
        <v>365.40012897265456</v>
      </c>
      <c r="H14" s="712">
        <v>3.468026608098155</v>
      </c>
      <c r="I14" s="713">
        <v>743.89788565104959</v>
      </c>
      <c r="J14" s="714">
        <v>-192.13866899848307</v>
      </c>
      <c r="K14" s="715">
        <v>-72.149751630023957</v>
      </c>
      <c r="L14" s="716">
        <v>437.54988060267851</v>
      </c>
      <c r="M14" s="704">
        <v>-0.14150215605102445</v>
      </c>
      <c r="N14" s="704">
        <v>1</v>
      </c>
      <c r="Q14" s="2432"/>
    </row>
    <row r="15" spans="1:28">
      <c r="A15" s="729"/>
      <c r="B15" s="720" t="s">
        <v>1608</v>
      </c>
      <c r="C15" s="707" t="s">
        <v>1609</v>
      </c>
      <c r="D15" s="708">
        <v>112</v>
      </c>
      <c r="E15" s="709">
        <v>163</v>
      </c>
      <c r="F15" s="710">
        <v>204</v>
      </c>
      <c r="G15" s="711">
        <v>340.8180033018379</v>
      </c>
      <c r="H15" s="712">
        <v>3.5369091100176266</v>
      </c>
      <c r="I15" s="713">
        <v>384.00059751952597</v>
      </c>
      <c r="J15" s="714">
        <v>-96.239993171015996</v>
      </c>
      <c r="K15" s="715">
        <v>-44.295057656092908</v>
      </c>
      <c r="L15" s="716">
        <v>385.11306095793083</v>
      </c>
      <c r="M15" s="704">
        <v>-0.21988163695172191</v>
      </c>
      <c r="N15" s="704">
        <v>0.56795808796273917</v>
      </c>
      <c r="Q15" s="2432"/>
    </row>
    <row r="16" spans="1:28">
      <c r="A16" s="730"/>
      <c r="B16" s="706" t="s">
        <v>1610</v>
      </c>
      <c r="C16" s="707" t="s">
        <v>1611</v>
      </c>
      <c r="D16" s="708">
        <v>108</v>
      </c>
      <c r="E16" s="709">
        <v>166</v>
      </c>
      <c r="F16" s="710">
        <v>205</v>
      </c>
      <c r="G16" s="711">
        <v>346.77817380663112</v>
      </c>
      <c r="H16" s="712">
        <v>3.4924657844337279</v>
      </c>
      <c r="I16" s="713">
        <v>400.1481272605717</v>
      </c>
      <c r="J16" s="714">
        <v>-102.32581445996409</v>
      </c>
      <c r="K16" s="715">
        <v>-41.441954029862963</v>
      </c>
      <c r="L16" s="716">
        <v>388.2201278364941</v>
      </c>
      <c r="M16" s="704">
        <v>-0.22566445151263737</v>
      </c>
      <c r="N16" s="704">
        <v>0.59668819003709206</v>
      </c>
      <c r="Q16" s="2432"/>
    </row>
    <row r="17" spans="1:17">
      <c r="A17" s="731"/>
      <c r="B17" s="720" t="s">
        <v>1612</v>
      </c>
      <c r="C17" s="707" t="s">
        <v>1613</v>
      </c>
      <c r="D17" s="708">
        <v>145</v>
      </c>
      <c r="E17" s="709">
        <v>163</v>
      </c>
      <c r="F17" s="710">
        <v>176</v>
      </c>
      <c r="G17" s="711">
        <v>358.13676981715855</v>
      </c>
      <c r="H17" s="712">
        <v>3.4429742811081478</v>
      </c>
      <c r="I17" s="713">
        <v>131.44820990725023</v>
      </c>
      <c r="J17" s="714">
        <v>-34.274023560321254</v>
      </c>
      <c r="K17" s="715">
        <v>-11.854014382077823</v>
      </c>
      <c r="L17" s="716">
        <v>369.99078419923637</v>
      </c>
      <c r="M17" s="704">
        <v>-0.26524846722780526</v>
      </c>
      <c r="N17" s="704">
        <v>0.20620951694266185</v>
      </c>
      <c r="Q17" s="2432"/>
    </row>
    <row r="18" spans="1:17">
      <c r="A18" s="732"/>
      <c r="B18" s="706"/>
      <c r="C18" s="707" t="s">
        <v>1614</v>
      </c>
      <c r="D18" s="708">
        <v>51</v>
      </c>
      <c r="E18" s="709">
        <v>153</v>
      </c>
      <c r="F18" s="710">
        <v>204</v>
      </c>
      <c r="G18" s="711">
        <v>272.86574746957797</v>
      </c>
      <c r="H18" s="712">
        <v>3.4921366725880865</v>
      </c>
      <c r="I18" s="713">
        <v>499.55542634092114</v>
      </c>
      <c r="J18" s="714">
        <v>-127.76405631600005</v>
      </c>
      <c r="K18" s="715">
        <v>-51.69319311414592</v>
      </c>
      <c r="L18" s="716">
        <v>324.55894058372388</v>
      </c>
      <c r="M18" s="704">
        <v>-0.35362446636239653</v>
      </c>
      <c r="N18" s="704">
        <v>0.8923873712020709</v>
      </c>
      <c r="Q18" s="2432"/>
    </row>
    <row r="19" spans="1:17">
      <c r="A19" s="733"/>
      <c r="B19" s="706" t="s">
        <v>1615</v>
      </c>
      <c r="C19" s="707" t="s">
        <v>1616</v>
      </c>
      <c r="D19" s="708">
        <v>50</v>
      </c>
      <c r="E19" s="709">
        <v>153</v>
      </c>
      <c r="F19" s="710">
        <v>204</v>
      </c>
      <c r="G19" s="711">
        <v>272.48621257513963</v>
      </c>
      <c r="H19" s="712">
        <v>3.4909367188373857</v>
      </c>
      <c r="I19" s="713">
        <v>500.66653224169983</v>
      </c>
      <c r="J19" s="714">
        <v>-128.11322822342754</v>
      </c>
      <c r="K19" s="715">
        <v>-51.647223760445733</v>
      </c>
      <c r="L19" s="716">
        <v>324.13343633558537</v>
      </c>
      <c r="M19" s="704">
        <v>-0.35490097910681218</v>
      </c>
      <c r="N19" s="704">
        <v>0.89613200034964868</v>
      </c>
      <c r="Q19" s="2432"/>
    </row>
    <row r="20" spans="1:17">
      <c r="A20" s="734"/>
      <c r="B20" s="706" t="s">
        <v>1617</v>
      </c>
      <c r="C20" s="707" t="s">
        <v>1618</v>
      </c>
      <c r="D20" s="708">
        <v>0</v>
      </c>
      <c r="E20" s="709">
        <v>154</v>
      </c>
      <c r="F20" s="710">
        <v>205</v>
      </c>
      <c r="G20" s="711">
        <v>266.00001545720977</v>
      </c>
      <c r="H20" s="712">
        <v>3.4592968887888591</v>
      </c>
      <c r="I20" s="713">
        <v>535.85166439513557</v>
      </c>
      <c r="J20" s="714">
        <v>-138.87249111522905</v>
      </c>
      <c r="K20" s="715">
        <v>-50.704201613461066</v>
      </c>
      <c r="L20" s="716">
        <v>316.70421707067084</v>
      </c>
      <c r="M20" s="704">
        <v>-0.38181378730216708</v>
      </c>
      <c r="N20" s="704">
        <v>1</v>
      </c>
      <c r="Q20" s="2432"/>
    </row>
    <row r="21" spans="1:17">
      <c r="A21" s="735"/>
      <c r="B21" s="720" t="s">
        <v>1619</v>
      </c>
      <c r="C21" s="707" t="s">
        <v>1620</v>
      </c>
      <c r="D21" s="708">
        <v>58</v>
      </c>
      <c r="E21" s="709">
        <v>142</v>
      </c>
      <c r="F21" s="710">
        <v>186</v>
      </c>
      <c r="G21" s="711">
        <v>234.44578975050254</v>
      </c>
      <c r="H21" s="712">
        <v>3.4837513376705798</v>
      </c>
      <c r="I21" s="713">
        <v>394.35143060817734</v>
      </c>
      <c r="J21" s="714">
        <v>-101.21199011384222</v>
      </c>
      <c r="K21" s="715">
        <v>-39.919650258910934</v>
      </c>
      <c r="L21" s="716">
        <v>274.36544000941348</v>
      </c>
      <c r="M21" s="704">
        <v>-0.45574231091568029</v>
      </c>
      <c r="N21" s="704">
        <v>0.83653736134657064</v>
      </c>
      <c r="Q21" s="2432"/>
    </row>
    <row r="22" spans="1:17">
      <c r="A22" s="736"/>
      <c r="B22" s="706" t="s">
        <v>1621</v>
      </c>
      <c r="C22" s="707" t="s">
        <v>1622</v>
      </c>
      <c r="D22" s="708">
        <v>119</v>
      </c>
      <c r="E22" s="709">
        <v>136</v>
      </c>
      <c r="F22" s="710">
        <v>153</v>
      </c>
      <c r="G22" s="711">
        <v>243.94428164570311</v>
      </c>
      <c r="H22" s="712">
        <v>3.5416935894298138</v>
      </c>
      <c r="I22" s="713">
        <v>117.74336565081137</v>
      </c>
      <c r="J22" s="714">
        <v>-29.44096368628097</v>
      </c>
      <c r="K22" s="715">
        <v>-13.729557372814732</v>
      </c>
      <c r="L22" s="716">
        <v>257.67383901851787</v>
      </c>
      <c r="M22" s="704">
        <v>-0.48122618202539846</v>
      </c>
      <c r="N22" s="704">
        <v>0.26182654857725446</v>
      </c>
      <c r="Q22" s="2432"/>
    </row>
    <row r="23" spans="1:17">
      <c r="A23" s="737"/>
      <c r="B23" s="706" t="s">
        <v>1623</v>
      </c>
      <c r="C23" s="707" t="s">
        <v>1624</v>
      </c>
      <c r="D23" s="708">
        <v>112</v>
      </c>
      <c r="E23" s="709">
        <v>128</v>
      </c>
      <c r="F23" s="710">
        <v>144</v>
      </c>
      <c r="G23" s="711">
        <v>214.42839314783592</v>
      </c>
      <c r="H23" s="712">
        <v>3.5414942325104533</v>
      </c>
      <c r="I23" s="713">
        <v>102.9819567412211</v>
      </c>
      <c r="J23" s="714">
        <v>-25.752475645599791</v>
      </c>
      <c r="K23" s="715">
        <v>-12.002915743481482</v>
      </c>
      <c r="L23" s="716">
        <v>226.4313088913174</v>
      </c>
      <c r="M23" s="704">
        <v>-0.54415509437320742</v>
      </c>
      <c r="N23" s="704">
        <v>0.26061731736736976</v>
      </c>
      <c r="Q23" s="2432"/>
    </row>
    <row r="24" spans="1:17">
      <c r="A24" s="738"/>
      <c r="B24" s="706" t="s">
        <v>1625</v>
      </c>
      <c r="C24" s="707" t="s">
        <v>1626</v>
      </c>
      <c r="D24" s="708">
        <v>108</v>
      </c>
      <c r="E24" s="709">
        <v>123</v>
      </c>
      <c r="F24" s="710">
        <v>139</v>
      </c>
      <c r="G24" s="711">
        <v>197.69991907379793</v>
      </c>
      <c r="H24" s="712">
        <v>3.5592142469232018</v>
      </c>
      <c r="I24" s="713">
        <v>95.648177438198914</v>
      </c>
      <c r="J24" s="714">
        <v>-23.707558435638777</v>
      </c>
      <c r="K24" s="715">
        <v>-11.590033539583414</v>
      </c>
      <c r="L24" s="716">
        <v>209.28995261338133</v>
      </c>
      <c r="M24" s="704">
        <v>-0.57746859543340712</v>
      </c>
      <c r="N24" s="704">
        <v>0.26088648511370094</v>
      </c>
      <c r="Q24" s="2432"/>
    </row>
    <row r="25" spans="1:17">
      <c r="A25" s="739"/>
      <c r="B25" s="720" t="s">
        <v>1627</v>
      </c>
      <c r="C25" s="707" t="s">
        <v>1628</v>
      </c>
      <c r="D25" s="708">
        <v>103</v>
      </c>
      <c r="E25" s="709">
        <v>113</v>
      </c>
      <c r="F25" s="710">
        <v>121</v>
      </c>
      <c r="G25" s="711">
        <v>165.7486875274235</v>
      </c>
      <c r="H25" s="712">
        <v>3.4648553871780652</v>
      </c>
      <c r="I25" s="713">
        <v>49.314145974502075</v>
      </c>
      <c r="J25" s="714">
        <v>-12.752984030347196</v>
      </c>
      <c r="K25" s="715">
        <v>-4.740593970811247</v>
      </c>
      <c r="L25" s="716">
        <v>170.48928149823473</v>
      </c>
      <c r="M25" s="704">
        <v>-0.66023111447621252</v>
      </c>
      <c r="N25" s="704">
        <v>0.16748005295956922</v>
      </c>
      <c r="Q25" s="2432"/>
    </row>
    <row r="26" spans="1:17">
      <c r="A26" s="740"/>
      <c r="B26" s="706" t="s">
        <v>1629</v>
      </c>
      <c r="C26" s="707" t="s">
        <v>1630</v>
      </c>
      <c r="D26" s="708">
        <v>74</v>
      </c>
      <c r="E26" s="709">
        <v>112</v>
      </c>
      <c r="F26" s="710">
        <v>139</v>
      </c>
      <c r="G26" s="711">
        <v>150.99369916947933</v>
      </c>
      <c r="H26" s="712">
        <v>3.5035049920735708</v>
      </c>
      <c r="I26" s="713">
        <v>168.4291326723359</v>
      </c>
      <c r="J26" s="714">
        <v>-42.866144866860409</v>
      </c>
      <c r="K26" s="715">
        <v>-17.940351504062914</v>
      </c>
      <c r="L26" s="716">
        <v>168.93405067354223</v>
      </c>
      <c r="M26" s="704">
        <v>-0.66171976257275134</v>
      </c>
      <c r="N26" s="704">
        <v>0.57491948570807072</v>
      </c>
      <c r="Q26" s="2432"/>
    </row>
    <row r="27" spans="1:17">
      <c r="A27" s="741"/>
      <c r="B27" s="706" t="s">
        <v>1631</v>
      </c>
      <c r="C27" s="707" t="s">
        <v>1632</v>
      </c>
      <c r="D27" s="708">
        <v>35</v>
      </c>
      <c r="E27" s="709">
        <v>107</v>
      </c>
      <c r="F27" s="710">
        <v>142</v>
      </c>
      <c r="G27" s="711">
        <v>127.2026065827295</v>
      </c>
      <c r="H27" s="712">
        <v>3.4790681863958515</v>
      </c>
      <c r="I27" s="713">
        <v>226.36489223596692</v>
      </c>
      <c r="J27" s="714">
        <v>-58.209201161456377</v>
      </c>
      <c r="K27" s="715">
        <v>-22.629409775004241</v>
      </c>
      <c r="L27" s="716">
        <v>149.83201635773375</v>
      </c>
      <c r="M27" s="704">
        <v>-0.70364360938084003</v>
      </c>
      <c r="N27" s="704">
        <v>0.8817790995588759</v>
      </c>
      <c r="Q27" s="2432"/>
    </row>
    <row r="28" spans="1:17">
      <c r="A28" s="742"/>
      <c r="B28" s="720" t="s">
        <v>1633</v>
      </c>
      <c r="C28" s="707" t="s">
        <v>1634</v>
      </c>
      <c r="D28" s="708">
        <v>83</v>
      </c>
      <c r="E28" s="709">
        <v>104</v>
      </c>
      <c r="F28" s="710">
        <v>120</v>
      </c>
      <c r="G28" s="711">
        <v>134.14739029784295</v>
      </c>
      <c r="H28" s="712">
        <v>3.4837598758812529</v>
      </c>
      <c r="I28" s="713">
        <v>90.275624072737273</v>
      </c>
      <c r="J28" s="714">
        <v>-23.169545333456032</v>
      </c>
      <c r="K28" s="715">
        <v>-9.1386838121810214</v>
      </c>
      <c r="L28" s="716">
        <v>143.28607411002397</v>
      </c>
      <c r="M28" s="704">
        <v>-0.71445132449070692</v>
      </c>
      <c r="N28" s="704">
        <v>0.36500340019709887</v>
      </c>
      <c r="Q28" s="2432"/>
    </row>
    <row r="29" spans="1:17">
      <c r="A29" s="743"/>
      <c r="B29" s="706" t="s">
        <v>1635</v>
      </c>
      <c r="C29" s="707" t="s">
        <v>1636</v>
      </c>
      <c r="D29" s="708">
        <v>0</v>
      </c>
      <c r="E29" s="709">
        <v>104</v>
      </c>
      <c r="F29" s="710">
        <v>139</v>
      </c>
      <c r="G29" s="711">
        <v>115.37442085577547</v>
      </c>
      <c r="H29" s="712">
        <v>3.4540117885866666</v>
      </c>
      <c r="I29" s="713">
        <v>230.96141721761035</v>
      </c>
      <c r="J29" s="714">
        <v>-59.976503563430811</v>
      </c>
      <c r="K29" s="715">
        <v>-21.522784343505233</v>
      </c>
      <c r="L29" s="716">
        <v>136.89720519928071</v>
      </c>
      <c r="M29" s="704">
        <v>-0.73361793122293673</v>
      </c>
      <c r="N29" s="704">
        <v>1</v>
      </c>
      <c r="Q29" s="2432"/>
    </row>
    <row r="30" spans="1:17">
      <c r="A30" s="744"/>
      <c r="B30" s="720" t="s">
        <v>1637</v>
      </c>
      <c r="C30" s="707" t="s">
        <v>1638</v>
      </c>
      <c r="D30" s="708">
        <v>81</v>
      </c>
      <c r="E30" s="709">
        <v>88</v>
      </c>
      <c r="F30" s="710">
        <v>94</v>
      </c>
      <c r="G30" s="711">
        <v>99.138444011658194</v>
      </c>
      <c r="H30" s="712">
        <v>3.481259633203206</v>
      </c>
      <c r="I30" s="713">
        <v>26.614393975302043</v>
      </c>
      <c r="J30" s="714">
        <v>-6.8377052100779672</v>
      </c>
      <c r="K30" s="715">
        <v>-2.676305776662748</v>
      </c>
      <c r="L30" s="716">
        <v>101.81474978832094</v>
      </c>
      <c r="M30" s="704">
        <v>-0.79671868068709251</v>
      </c>
      <c r="N30" s="704">
        <v>0.15114884841347348</v>
      </c>
      <c r="Q30" s="2432"/>
    </row>
    <row r="31" spans="1:17">
      <c r="A31" s="745"/>
      <c r="B31" s="720" t="s">
        <v>1639</v>
      </c>
      <c r="C31" s="707" t="s">
        <v>1640</v>
      </c>
      <c r="D31" s="708">
        <v>36</v>
      </c>
      <c r="E31" s="709">
        <v>68</v>
      </c>
      <c r="F31" s="710">
        <v>92</v>
      </c>
      <c r="G31" s="711">
        <v>54.013206784580795</v>
      </c>
      <c r="H31" s="712">
        <v>3.5521027615993539</v>
      </c>
      <c r="I31" s="713">
        <v>81.116102413754447</v>
      </c>
      <c r="J31" s="714">
        <v>-20.178248362245061</v>
      </c>
      <c r="K31" s="715">
        <v>-9.679129512101218</v>
      </c>
      <c r="L31" s="716">
        <v>63.692336296682015</v>
      </c>
      <c r="M31" s="704">
        <v>-0.8696662262273761</v>
      </c>
      <c r="N31" s="704">
        <v>0.71758393067629855</v>
      </c>
      <c r="Q31" s="2432"/>
    </row>
    <row r="32" spans="1:17">
      <c r="A32" s="746"/>
      <c r="B32" s="720" t="s">
        <v>1641</v>
      </c>
      <c r="C32" s="707" t="s">
        <v>1642</v>
      </c>
      <c r="D32" s="708">
        <v>54</v>
      </c>
      <c r="E32" s="709">
        <v>69</v>
      </c>
      <c r="F32" s="710">
        <v>79</v>
      </c>
      <c r="G32" s="711">
        <v>57.695708405552473</v>
      </c>
      <c r="H32" s="712">
        <v>3.4456527688488796</v>
      </c>
      <c r="I32" s="713">
        <v>37.512087551967859</v>
      </c>
      <c r="J32" s="714">
        <v>-9.7714367000351601</v>
      </c>
      <c r="K32" s="715">
        <v>-3.4102656212830245</v>
      </c>
      <c r="L32" s="716">
        <v>61.105974026835497</v>
      </c>
      <c r="M32" s="704">
        <v>-0.87921054954696998</v>
      </c>
      <c r="N32" s="704">
        <v>0.35802048331113995</v>
      </c>
      <c r="Q32" s="2432"/>
    </row>
    <row r="33" spans="1:17">
      <c r="A33" s="747"/>
      <c r="B33" s="720" t="s">
        <v>1643</v>
      </c>
      <c r="C33" s="707" t="s">
        <v>1644</v>
      </c>
      <c r="D33" s="708">
        <v>32</v>
      </c>
      <c r="E33" s="709">
        <v>40</v>
      </c>
      <c r="F33" s="710">
        <v>48</v>
      </c>
      <c r="G33" s="711">
        <v>21.072248077364371</v>
      </c>
      <c r="H33" s="712">
        <v>3.5562053214281266</v>
      </c>
      <c r="I33" s="713">
        <v>13.901369786360489</v>
      </c>
      <c r="J33" s="714">
        <v>-3.4509133314181044</v>
      </c>
      <c r="K33" s="715">
        <v>-1.6736136632927368</v>
      </c>
      <c r="L33" s="716">
        <v>22.745861740657109</v>
      </c>
      <c r="M33" s="704">
        <v>-0.95396311949808199</v>
      </c>
      <c r="N33" s="704">
        <v>0.34807143561064902</v>
      </c>
      <c r="Q33" s="2432"/>
    </row>
    <row r="34" spans="1:17">
      <c r="A34" s="748"/>
      <c r="B34" s="720" t="s">
        <v>1645</v>
      </c>
      <c r="C34" s="707" t="s">
        <v>1646</v>
      </c>
      <c r="D34" s="708">
        <v>32</v>
      </c>
      <c r="E34" s="709">
        <v>36</v>
      </c>
      <c r="F34" s="710">
        <v>40</v>
      </c>
      <c r="G34" s="711">
        <v>17.82845088018637</v>
      </c>
      <c r="H34" s="712">
        <v>3.5305458947815134</v>
      </c>
      <c r="I34" s="713">
        <v>6.2336579753377306</v>
      </c>
      <c r="J34" s="714">
        <v>-1.5670647683168606</v>
      </c>
      <c r="K34" s="715">
        <v>-0.7086356104261563</v>
      </c>
      <c r="L34" s="716">
        <v>18.537086490612527</v>
      </c>
      <c r="M34" s="704">
        <v>-0.96279291657265686</v>
      </c>
      <c r="N34" s="704">
        <v>0.19335904215154276</v>
      </c>
      <c r="Q34" s="2432"/>
    </row>
    <row r="35" spans="1:17">
      <c r="A35" s="749"/>
      <c r="B35" s="706" t="s">
        <v>1647</v>
      </c>
      <c r="C35" s="707" t="s">
        <v>1648</v>
      </c>
      <c r="D35" s="708">
        <v>99</v>
      </c>
      <c r="E35" s="709">
        <v>184</v>
      </c>
      <c r="F35" s="710">
        <v>255</v>
      </c>
      <c r="G35" s="711">
        <v>440.31203543935897</v>
      </c>
      <c r="H35" s="712">
        <v>3.5972676928095808</v>
      </c>
      <c r="I35" s="713">
        <v>757.14961960556116</v>
      </c>
      <c r="J35" s="714">
        <v>-183.86462580502868</v>
      </c>
      <c r="K35" s="715">
        <v>-99.150225318420695</v>
      </c>
      <c r="L35" s="716">
        <v>539.46226075777963</v>
      </c>
      <c r="M35" s="704">
        <v>0.13025040615766281</v>
      </c>
      <c r="N35" s="704">
        <v>1.0000000000000002</v>
      </c>
      <c r="Q35" s="2432"/>
    </row>
    <row r="36" spans="1:17">
      <c r="A36" s="750"/>
      <c r="B36" s="706" t="s">
        <v>1649</v>
      </c>
      <c r="C36" s="707" t="s">
        <v>1650</v>
      </c>
      <c r="D36" s="708">
        <v>176</v>
      </c>
      <c r="E36" s="709">
        <v>196</v>
      </c>
      <c r="F36" s="710">
        <v>222</v>
      </c>
      <c r="G36" s="711">
        <v>545.62723664218561</v>
      </c>
      <c r="H36" s="712">
        <v>3.61023499028077</v>
      </c>
      <c r="I36" s="713">
        <v>255.6774975027661</v>
      </c>
      <c r="J36" s="714">
        <v>-61.627821250765194</v>
      </c>
      <c r="K36" s="715">
        <v>-34.321471635234722</v>
      </c>
      <c r="L36" s="716">
        <v>579.94870827742034</v>
      </c>
      <c r="M36" s="704">
        <v>0.1795303116124487</v>
      </c>
      <c r="N36" s="704">
        <v>0.35743675158891924</v>
      </c>
      <c r="Q36" s="2432"/>
    </row>
    <row r="37" spans="1:17">
      <c r="A37" s="751"/>
      <c r="B37" s="720" t="s">
        <v>1651</v>
      </c>
      <c r="C37" s="707" t="s">
        <v>1652</v>
      </c>
      <c r="D37" s="708">
        <v>119</v>
      </c>
      <c r="E37" s="709">
        <v>181</v>
      </c>
      <c r="F37" s="710">
        <v>254</v>
      </c>
      <c r="G37" s="711">
        <v>447.42541143220939</v>
      </c>
      <c r="H37" s="712">
        <v>3.6643823981125343</v>
      </c>
      <c r="I37" s="713">
        <v>703.09373748002713</v>
      </c>
      <c r="J37" s="714">
        <v>-163.85061734106154</v>
      </c>
      <c r="K37" s="715">
        <v>-103.83417529752344</v>
      </c>
      <c r="L37" s="716">
        <v>551.25958672973286</v>
      </c>
      <c r="M37" s="704">
        <v>0.18280870207699995</v>
      </c>
      <c r="N37" s="704">
        <v>0.97879608408446372</v>
      </c>
      <c r="Q37" s="2432"/>
    </row>
    <row r="38" spans="1:17">
      <c r="A38" s="752"/>
      <c r="B38" s="706"/>
      <c r="C38" s="707" t="s">
        <v>1653</v>
      </c>
      <c r="D38" s="708">
        <v>153</v>
      </c>
      <c r="E38" s="709">
        <v>204</v>
      </c>
      <c r="F38" s="710">
        <v>255</v>
      </c>
      <c r="G38" s="711">
        <v>571.52221559166276</v>
      </c>
      <c r="H38" s="712">
        <v>3.5850989303502447</v>
      </c>
      <c r="I38" s="713">
        <v>584.89512479589678</v>
      </c>
      <c r="J38" s="714">
        <v>-142.99918118554112</v>
      </c>
      <c r="K38" s="715">
        <v>-74.77702993116003</v>
      </c>
      <c r="L38" s="716">
        <v>646.29924552282273</v>
      </c>
      <c r="M38" s="704">
        <v>0.32730128811356818</v>
      </c>
      <c r="N38" s="704">
        <v>1.0000000000000004</v>
      </c>
      <c r="Q38" s="2432"/>
    </row>
    <row r="39" spans="1:17">
      <c r="A39" s="753"/>
      <c r="B39" s="706" t="s">
        <v>1654</v>
      </c>
      <c r="C39" s="707" t="s">
        <v>1655</v>
      </c>
      <c r="D39" s="708">
        <v>188</v>
      </c>
      <c r="E39" s="709">
        <v>210</v>
      </c>
      <c r="F39" s="710">
        <v>238</v>
      </c>
      <c r="G39" s="711">
        <v>633.72651631934275</v>
      </c>
      <c r="H39" s="712">
        <v>3.6053941868576622</v>
      </c>
      <c r="I39" s="713">
        <v>302.28831669241737</v>
      </c>
      <c r="J39" s="714">
        <v>-73.067534656867764</v>
      </c>
      <c r="K39" s="715">
        <v>-40.208503440911009</v>
      </c>
      <c r="L39" s="716">
        <v>673.93501976025379</v>
      </c>
      <c r="M39" s="704">
        <v>0.37006699008077382</v>
      </c>
      <c r="N39" s="704">
        <v>0.55073903471364749</v>
      </c>
      <c r="Q39" s="2432"/>
    </row>
    <row r="40" spans="1:17">
      <c r="A40" s="754"/>
      <c r="B40" s="706" t="s">
        <v>1656</v>
      </c>
      <c r="C40" s="707" t="s">
        <v>1657</v>
      </c>
      <c r="D40" s="708">
        <v>202</v>
      </c>
      <c r="E40" s="709">
        <v>225</v>
      </c>
      <c r="F40" s="710">
        <v>255</v>
      </c>
      <c r="G40" s="711">
        <v>738.56981775628583</v>
      </c>
      <c r="H40" s="712">
        <v>3.6115094001490391</v>
      </c>
      <c r="I40" s="713">
        <v>350.06107094948328</v>
      </c>
      <c r="J40" s="714">
        <v>-84.314998014345477</v>
      </c>
      <c r="K40" s="715">
        <v>-47.10383836959722</v>
      </c>
      <c r="L40" s="716">
        <v>785.6736561258831</v>
      </c>
      <c r="M40" s="704">
        <v>0.59853706231673209</v>
      </c>
      <c r="N40" s="704">
        <v>1.0000000000000007</v>
      </c>
      <c r="Q40" s="2432"/>
    </row>
    <row r="41" spans="1:17">
      <c r="A41" s="755"/>
      <c r="B41" s="706" t="s">
        <v>1658</v>
      </c>
      <c r="C41" s="707" t="s">
        <v>1659</v>
      </c>
      <c r="D41" s="708">
        <v>162</v>
      </c>
      <c r="E41" s="709">
        <v>181</v>
      </c>
      <c r="F41" s="710">
        <v>205</v>
      </c>
      <c r="G41" s="711">
        <v>457.8760675967149</v>
      </c>
      <c r="H41" s="712">
        <v>3.6030202205689892</v>
      </c>
      <c r="I41" s="713">
        <v>215.96487603273474</v>
      </c>
      <c r="J41" s="714">
        <v>-52.273141233096915</v>
      </c>
      <c r="K41" s="715">
        <v>-28.59643550184407</v>
      </c>
      <c r="L41" s="716">
        <v>486.47250309855895</v>
      </c>
      <c r="M41" s="704">
        <v>-1.1552548816521679E-2</v>
      </c>
      <c r="N41" s="704">
        <v>0.25082261471294665</v>
      </c>
      <c r="Q41" s="2432"/>
    </row>
    <row r="42" spans="1:17">
      <c r="A42" s="756"/>
      <c r="B42" s="706" t="s">
        <v>1660</v>
      </c>
      <c r="C42" s="707" t="s">
        <v>1661</v>
      </c>
      <c r="D42" s="708">
        <v>92</v>
      </c>
      <c r="E42" s="709">
        <v>172</v>
      </c>
      <c r="F42" s="710">
        <v>238</v>
      </c>
      <c r="G42" s="711">
        <v>379.50345247948826</v>
      </c>
      <c r="H42" s="712">
        <v>3.5937233833629998</v>
      </c>
      <c r="I42" s="713">
        <v>649.67364840693961</v>
      </c>
      <c r="J42" s="714">
        <v>-158.0800664930367</v>
      </c>
      <c r="K42" s="715">
        <v>-84.489891005022443</v>
      </c>
      <c r="L42" s="716">
        <v>463.99334348451072</v>
      </c>
      <c r="M42" s="704">
        <v>-2.9572558322895071E-2</v>
      </c>
      <c r="N42" s="704">
        <v>0.76931897652298187</v>
      </c>
      <c r="Q42" s="2432"/>
    </row>
    <row r="43" spans="1:17">
      <c r="A43" s="757"/>
      <c r="B43" s="706"/>
      <c r="C43" s="707" t="s">
        <v>1662</v>
      </c>
      <c r="D43" s="708">
        <v>102</v>
      </c>
      <c r="E43" s="709">
        <v>153</v>
      </c>
      <c r="F43" s="710">
        <v>204</v>
      </c>
      <c r="G43" s="711">
        <v>303.73029292016759</v>
      </c>
      <c r="H43" s="712">
        <v>3.6109064495525298</v>
      </c>
      <c r="I43" s="713">
        <v>412.41596340179149</v>
      </c>
      <c r="J43" s="714">
        <v>-99.368690396318328</v>
      </c>
      <c r="K43" s="715">
        <v>-55.431513957380041</v>
      </c>
      <c r="L43" s="716">
        <v>359.16180687754763</v>
      </c>
      <c r="M43" s="704">
        <v>-0.24981586748092532</v>
      </c>
      <c r="N43" s="704">
        <v>0.6305235526675157</v>
      </c>
      <c r="Q43" s="2432"/>
    </row>
    <row r="44" spans="1:17">
      <c r="A44" s="758"/>
      <c r="B44" s="720" t="s">
        <v>1663</v>
      </c>
      <c r="C44" s="707" t="s">
        <v>1664</v>
      </c>
      <c r="D44" s="708">
        <v>73</v>
      </c>
      <c r="E44" s="709">
        <v>151</v>
      </c>
      <c r="F44" s="710">
        <v>208</v>
      </c>
      <c r="G44" s="711">
        <v>280.99521332798935</v>
      </c>
      <c r="H44" s="712">
        <v>3.569578167919619</v>
      </c>
      <c r="I44" s="713">
        <v>493.41230334914167</v>
      </c>
      <c r="J44" s="714">
        <v>-121.64213200265402</v>
      </c>
      <c r="K44" s="715">
        <v>-61.112306871376376</v>
      </c>
      <c r="L44" s="716">
        <v>342.10752019936569</v>
      </c>
      <c r="M44" s="704">
        <v>-0.29183879383063027</v>
      </c>
      <c r="N44" s="704">
        <v>0.8024045449731072</v>
      </c>
      <c r="Q44" s="2432"/>
    </row>
    <row r="45" spans="1:17">
      <c r="A45" s="759"/>
      <c r="B45" s="706" t="s">
        <v>1665</v>
      </c>
      <c r="C45" s="707" t="s">
        <v>1666</v>
      </c>
      <c r="D45" s="708">
        <v>79</v>
      </c>
      <c r="E45" s="709">
        <v>148</v>
      </c>
      <c r="F45" s="710">
        <v>205</v>
      </c>
      <c r="G45" s="711">
        <v>274.3856490883162</v>
      </c>
      <c r="H45" s="712">
        <v>3.5930214561826261</v>
      </c>
      <c r="I45" s="713">
        <v>466.54772311155961</v>
      </c>
      <c r="J45" s="714">
        <v>-113.56601920975665</v>
      </c>
      <c r="K45" s="715">
        <v>-60.590950429285392</v>
      </c>
      <c r="L45" s="716">
        <v>334.97659951760158</v>
      </c>
      <c r="M45" s="704">
        <v>-0.29979651336061164</v>
      </c>
      <c r="N45" s="704">
        <v>0.76573303187850272</v>
      </c>
      <c r="Q45" s="2432"/>
    </row>
    <row r="46" spans="1:17">
      <c r="A46" s="760"/>
      <c r="B46" s="720" t="s">
        <v>1667</v>
      </c>
      <c r="C46" s="707" t="s">
        <v>1668</v>
      </c>
      <c r="D46" s="708">
        <v>30</v>
      </c>
      <c r="E46" s="709">
        <v>127</v>
      </c>
      <c r="F46" s="710">
        <v>203</v>
      </c>
      <c r="G46" s="711">
        <v>202.5152230337645</v>
      </c>
      <c r="H46" s="712">
        <v>3.6651377635880893</v>
      </c>
      <c r="I46" s="713">
        <v>520.09209965623529</v>
      </c>
      <c r="J46" s="714">
        <v>-121.14269102048462</v>
      </c>
      <c r="K46" s="715">
        <v>-76.904007065839991</v>
      </c>
      <c r="L46" s="716">
        <v>279.41923009960448</v>
      </c>
      <c r="M46" s="704">
        <v>-0.38149961979848701</v>
      </c>
      <c r="N46" s="704">
        <v>0.95649597154572741</v>
      </c>
      <c r="Q46" s="2432"/>
    </row>
    <row r="47" spans="1:17">
      <c r="A47" s="761"/>
      <c r="B47" s="706" t="s">
        <v>1631</v>
      </c>
      <c r="C47" s="707" t="s">
        <v>1669</v>
      </c>
      <c r="D47" s="708">
        <v>70</v>
      </c>
      <c r="E47" s="709">
        <v>130</v>
      </c>
      <c r="F47" s="710">
        <v>180</v>
      </c>
      <c r="G47" s="711">
        <v>208.23106754481358</v>
      </c>
      <c r="H47" s="712">
        <v>3.5929183315890376</v>
      </c>
      <c r="I47" s="713">
        <v>348.91127184497958</v>
      </c>
      <c r="J47" s="714">
        <v>-84.936106313185078</v>
      </c>
      <c r="K47" s="715">
        <v>-45.304232103556075</v>
      </c>
      <c r="L47" s="716">
        <v>253.53529964836966</v>
      </c>
      <c r="M47" s="704">
        <v>-0.47033149323421442</v>
      </c>
      <c r="N47" s="704">
        <v>0.75704379791243859</v>
      </c>
      <c r="Q47" s="2432"/>
    </row>
    <row r="48" spans="1:17">
      <c r="A48" s="762"/>
      <c r="B48" s="720" t="s">
        <v>1670</v>
      </c>
      <c r="C48" s="707" t="s">
        <v>1671</v>
      </c>
      <c r="D48" s="708">
        <v>53</v>
      </c>
      <c r="E48" s="709">
        <v>122</v>
      </c>
      <c r="F48" s="710">
        <v>183</v>
      </c>
      <c r="G48" s="711">
        <v>185.04830060150016</v>
      </c>
      <c r="H48" s="712">
        <v>3.6428387132651041</v>
      </c>
      <c r="I48" s="713">
        <v>389.69967308702178</v>
      </c>
      <c r="J48" s="714">
        <v>-92.091698724217352</v>
      </c>
      <c r="K48" s="715">
        <v>-55.488226419597815</v>
      </c>
      <c r="L48" s="716">
        <v>240.53652702109798</v>
      </c>
      <c r="M48" s="704">
        <v>-0.48021075567898941</v>
      </c>
      <c r="N48" s="704">
        <v>0.85604260747128036</v>
      </c>
      <c r="Q48" s="2432"/>
    </row>
    <row r="49" spans="1:17">
      <c r="A49" s="763"/>
      <c r="B49" s="720" t="s">
        <v>1672</v>
      </c>
      <c r="C49" s="707" t="s">
        <v>1673</v>
      </c>
      <c r="D49" s="708">
        <v>86</v>
      </c>
      <c r="E49" s="709">
        <v>115</v>
      </c>
      <c r="F49" s="710">
        <v>154</v>
      </c>
      <c r="G49" s="711">
        <v>171.76397399055114</v>
      </c>
      <c r="H49" s="712">
        <v>3.6700427748644113</v>
      </c>
      <c r="I49" s="713">
        <v>206.30863983695772</v>
      </c>
      <c r="J49" s="714">
        <v>-47.897206521948959</v>
      </c>
      <c r="K49" s="715">
        <v>-30.752489932110535</v>
      </c>
      <c r="L49" s="716">
        <v>202.51646392266167</v>
      </c>
      <c r="M49" s="704">
        <v>-0.57060493405129442</v>
      </c>
      <c r="N49" s="704">
        <v>0.54601887555843842</v>
      </c>
      <c r="Q49" s="2432"/>
    </row>
    <row r="50" spans="1:17">
      <c r="A50" s="764"/>
      <c r="B50" s="706" t="s">
        <v>1674</v>
      </c>
      <c r="C50" s="707" t="s">
        <v>1675</v>
      </c>
      <c r="D50" s="708">
        <v>110</v>
      </c>
      <c r="E50" s="709">
        <v>123</v>
      </c>
      <c r="F50" s="710">
        <v>139</v>
      </c>
      <c r="G50" s="711">
        <v>199.51933198117106</v>
      </c>
      <c r="H50" s="712">
        <v>3.5948665296893334</v>
      </c>
      <c r="I50" s="713">
        <v>90.611607370801607</v>
      </c>
      <c r="J50" s="714">
        <v>-22.033699497830735</v>
      </c>
      <c r="K50" s="715">
        <v>-11.810401249354829</v>
      </c>
      <c r="L50" s="716">
        <v>211.3297332305259</v>
      </c>
      <c r="M50" s="704">
        <v>-0.57134925358197353</v>
      </c>
      <c r="N50" s="704">
        <v>0.24288629380938259</v>
      </c>
      <c r="Q50" s="2432"/>
    </row>
    <row r="51" spans="1:17">
      <c r="A51" s="765"/>
      <c r="B51" s="720" t="s">
        <v>1676</v>
      </c>
      <c r="C51" s="707" t="s">
        <v>1677</v>
      </c>
      <c r="D51" s="708">
        <v>0</v>
      </c>
      <c r="E51" s="709">
        <v>103</v>
      </c>
      <c r="F51" s="710">
        <v>165</v>
      </c>
      <c r="G51" s="711">
        <v>127.28663167670356</v>
      </c>
      <c r="H51" s="712">
        <v>3.645392137573964</v>
      </c>
      <c r="I51" s="713">
        <v>337.54330191657095</v>
      </c>
      <c r="J51" s="714">
        <v>-79.6375904554599</v>
      </c>
      <c r="K51" s="715">
        <v>-48.274947733640651</v>
      </c>
      <c r="L51" s="716">
        <v>175.56157941034422</v>
      </c>
      <c r="M51" s="704">
        <v>-0.61474744906009227</v>
      </c>
      <c r="N51" s="704">
        <v>1</v>
      </c>
      <c r="Q51" s="2432"/>
    </row>
    <row r="52" spans="1:17">
      <c r="A52" s="766"/>
      <c r="B52" s="720" t="s">
        <v>1678</v>
      </c>
      <c r="C52" s="707" t="s">
        <v>1679</v>
      </c>
      <c r="D52" s="708">
        <v>67</v>
      </c>
      <c r="E52" s="709">
        <v>107</v>
      </c>
      <c r="F52" s="710">
        <v>149</v>
      </c>
      <c r="G52" s="711">
        <v>143.00361481714702</v>
      </c>
      <c r="H52" s="712">
        <v>3.6354420853126901</v>
      </c>
      <c r="I52" s="713">
        <v>218.8606626489107</v>
      </c>
      <c r="J52" s="714">
        <v>-51.959782551757144</v>
      </c>
      <c r="K52" s="715">
        <v>-30.761406669828709</v>
      </c>
      <c r="L52" s="716">
        <v>173.76502148697574</v>
      </c>
      <c r="M52" s="704">
        <v>-0.6318445939931141</v>
      </c>
      <c r="N52" s="704">
        <v>0.67955217465608719</v>
      </c>
      <c r="Q52" s="2432"/>
    </row>
    <row r="53" spans="1:17">
      <c r="A53" s="767"/>
      <c r="B53" s="706"/>
      <c r="C53" s="707" t="s">
        <v>1680</v>
      </c>
      <c r="D53" s="708">
        <v>51</v>
      </c>
      <c r="E53" s="709">
        <v>102</v>
      </c>
      <c r="F53" s="710">
        <v>153</v>
      </c>
      <c r="G53" s="711">
        <v>129.3214548397267</v>
      </c>
      <c r="H53" s="712">
        <v>3.6585508463241316</v>
      </c>
      <c r="I53" s="713">
        <v>256.86405817335708</v>
      </c>
      <c r="J53" s="714">
        <v>-60.090742113084417</v>
      </c>
      <c r="K53" s="715">
        <v>-37.56789761375537</v>
      </c>
      <c r="L53" s="716">
        <v>166.88935245348208</v>
      </c>
      <c r="M53" s="704">
        <v>-0.63791962670372837</v>
      </c>
      <c r="N53" s="704">
        <v>0.80789301079158204</v>
      </c>
      <c r="Q53" s="2432"/>
    </row>
    <row r="54" spans="1:17">
      <c r="A54" s="768"/>
      <c r="B54" s="706" t="s">
        <v>1681</v>
      </c>
      <c r="C54" s="707" t="s">
        <v>1682</v>
      </c>
      <c r="D54" s="708">
        <v>54</v>
      </c>
      <c r="E54" s="709">
        <v>100</v>
      </c>
      <c r="F54" s="710">
        <v>139</v>
      </c>
      <c r="G54" s="711">
        <v>120.24780314811072</v>
      </c>
      <c r="H54" s="712">
        <v>3.5945464519584207</v>
      </c>
      <c r="I54" s="713">
        <v>198.0860495154445</v>
      </c>
      <c r="J54" s="714">
        <v>-48.176525364497181</v>
      </c>
      <c r="K54" s="715">
        <v>-25.802573499274889</v>
      </c>
      <c r="L54" s="716">
        <v>146.0503766473856</v>
      </c>
      <c r="M54" s="704">
        <v>-0.69484575471146215</v>
      </c>
      <c r="N54" s="704">
        <v>0.74588473134421784</v>
      </c>
      <c r="Q54" s="2432"/>
    </row>
    <row r="55" spans="1:17">
      <c r="A55" s="769"/>
      <c r="B55" s="720" t="s">
        <v>1683</v>
      </c>
      <c r="C55" s="707" t="s">
        <v>1684</v>
      </c>
      <c r="D55" s="708">
        <v>0</v>
      </c>
      <c r="E55" s="709">
        <v>65</v>
      </c>
      <c r="F55" s="710">
        <v>106</v>
      </c>
      <c r="G55" s="711">
        <v>49.869851657211555</v>
      </c>
      <c r="H55" s="712">
        <v>3.642265315870548</v>
      </c>
      <c r="I55" s="713">
        <v>131.50178459067769</v>
      </c>
      <c r="J55" s="714">
        <v>-31.087021162599676</v>
      </c>
      <c r="K55" s="715">
        <v>-18.70550138432009</v>
      </c>
      <c r="L55" s="716">
        <v>68.575353041531642</v>
      </c>
      <c r="M55" s="704">
        <v>-0.84983680659091476</v>
      </c>
      <c r="N55" s="704">
        <v>1</v>
      </c>
      <c r="Q55" s="2432"/>
    </row>
    <row r="56" spans="1:17">
      <c r="A56" s="770"/>
      <c r="B56" s="720" t="s">
        <v>1685</v>
      </c>
      <c r="C56" s="707" t="s">
        <v>1686</v>
      </c>
      <c r="D56" s="708">
        <v>0</v>
      </c>
      <c r="E56" s="709">
        <v>48</v>
      </c>
      <c r="F56" s="710">
        <v>78</v>
      </c>
      <c r="G56" s="711">
        <v>27.401345964655238</v>
      </c>
      <c r="H56" s="712">
        <v>3.6225913235482365</v>
      </c>
      <c r="I56" s="713">
        <v>69.79824811949922</v>
      </c>
      <c r="J56" s="714">
        <v>-16.701341044090768</v>
      </c>
      <c r="K56" s="715">
        <v>-9.5864362468010746</v>
      </c>
      <c r="L56" s="716">
        <v>36.987782211456313</v>
      </c>
      <c r="M56" s="704">
        <v>-0.92006715516025928</v>
      </c>
      <c r="N56" s="704">
        <v>1</v>
      </c>
      <c r="Q56" s="2432"/>
    </row>
    <row r="57" spans="1:17">
      <c r="A57" s="771"/>
      <c r="B57" s="720" t="s">
        <v>1687</v>
      </c>
      <c r="C57" s="707" t="s">
        <v>1688</v>
      </c>
      <c r="D57" s="708">
        <v>180</v>
      </c>
      <c r="E57" s="709">
        <v>188</v>
      </c>
      <c r="F57" s="710">
        <v>192</v>
      </c>
      <c r="G57" s="711">
        <v>500.57337534406958</v>
      </c>
      <c r="H57" s="712">
        <v>3.3279050518205553</v>
      </c>
      <c r="I57" s="713">
        <v>61.885810860616651</v>
      </c>
      <c r="J57" s="714">
        <v>-16.690068680416935</v>
      </c>
      <c r="K57" s="715">
        <v>-3.6006860063728974</v>
      </c>
      <c r="L57" s="716">
        <v>504.17406135044246</v>
      </c>
      <c r="M57" s="704">
        <v>9.5303791952905392E-4</v>
      </c>
      <c r="N57" s="704">
        <v>7.0369337804462834E-2</v>
      </c>
      <c r="Q57" s="2432"/>
    </row>
    <row r="58" spans="1:17">
      <c r="A58" s="772"/>
      <c r="B58" s="720" t="s">
        <v>1581</v>
      </c>
      <c r="C58" s="707" t="s">
        <v>1689</v>
      </c>
      <c r="D58" s="708">
        <v>116</v>
      </c>
      <c r="E58" s="709">
        <v>208</v>
      </c>
      <c r="F58" s="710">
        <v>241</v>
      </c>
      <c r="G58" s="711">
        <v>530.36056593434478</v>
      </c>
      <c r="H58" s="712">
        <v>3.3346728229857496</v>
      </c>
      <c r="I58" s="713">
        <v>616.42710709446487</v>
      </c>
      <c r="J58" s="714">
        <v>-165.98670858247101</v>
      </c>
      <c r="K58" s="715">
        <v>-37.04271808514202</v>
      </c>
      <c r="L58" s="716">
        <v>567.40328401948682</v>
      </c>
      <c r="M58" s="704">
        <v>6.4013363771805443E-2</v>
      </c>
      <c r="N58" s="704">
        <v>0.74910014932815638</v>
      </c>
      <c r="Q58" s="2432"/>
    </row>
    <row r="59" spans="1:17">
      <c r="A59" s="773"/>
      <c r="B59" s="706" t="s">
        <v>1615</v>
      </c>
      <c r="C59" s="707" t="s">
        <v>1690</v>
      </c>
      <c r="D59" s="708">
        <v>135</v>
      </c>
      <c r="E59" s="709">
        <v>206</v>
      </c>
      <c r="F59" s="710">
        <v>235</v>
      </c>
      <c r="G59" s="711">
        <v>537.4885383382358</v>
      </c>
      <c r="H59" s="712">
        <v>3.3461246571889629</v>
      </c>
      <c r="I59" s="713">
        <v>512.85171581105908</v>
      </c>
      <c r="J59" s="714">
        <v>-137.71722264026783</v>
      </c>
      <c r="K59" s="715">
        <v>-32.472447933438431</v>
      </c>
      <c r="L59" s="716">
        <v>569.96098627167419</v>
      </c>
      <c r="M59" s="704">
        <v>8.5066856728203355E-2</v>
      </c>
      <c r="N59" s="704">
        <v>0.6388647583656496</v>
      </c>
      <c r="Q59" s="2432"/>
    </row>
    <row r="60" spans="1:17">
      <c r="A60" s="774"/>
      <c r="B60" s="706" t="s">
        <v>1691</v>
      </c>
      <c r="C60" s="707" t="s">
        <v>1692</v>
      </c>
      <c r="D60" s="708">
        <v>164</v>
      </c>
      <c r="E60" s="709">
        <v>211</v>
      </c>
      <c r="F60" s="710">
        <v>238</v>
      </c>
      <c r="G60" s="711">
        <v>598.69135651335239</v>
      </c>
      <c r="H60" s="712">
        <v>3.4098676815578481</v>
      </c>
      <c r="I60" s="713">
        <v>416.0544740413464</v>
      </c>
      <c r="J60" s="714">
        <v>-109.71806287633827</v>
      </c>
      <c r="K60" s="715">
        <v>-33.737042420805956</v>
      </c>
      <c r="L60" s="716">
        <v>632.42839893415839</v>
      </c>
      <c r="M60" s="704">
        <v>0.23871574549748042</v>
      </c>
      <c r="N60" s="704">
        <v>0.62825408455743603</v>
      </c>
      <c r="Q60" s="2432"/>
    </row>
    <row r="61" spans="1:17">
      <c r="A61" s="775"/>
      <c r="B61" s="720" t="s">
        <v>1693</v>
      </c>
      <c r="C61" s="707" t="s">
        <v>1694</v>
      </c>
      <c r="D61" s="708">
        <v>187</v>
      </c>
      <c r="E61" s="709">
        <v>210</v>
      </c>
      <c r="F61" s="710">
        <v>225</v>
      </c>
      <c r="G61" s="711">
        <v>620.52073407913588</v>
      </c>
      <c r="H61" s="712">
        <v>3.4144445956990648</v>
      </c>
      <c r="I61" s="713">
        <v>219.84020497122532</v>
      </c>
      <c r="J61" s="714">
        <v>-57.888132428332156</v>
      </c>
      <c r="K61" s="715">
        <v>-18.104072483840135</v>
      </c>
      <c r="L61" s="716">
        <v>638.624806562976</v>
      </c>
      <c r="M61" s="704">
        <v>0.26413635048894069</v>
      </c>
      <c r="N61" s="704">
        <v>0.34358465974081787</v>
      </c>
      <c r="Q61" s="2432"/>
    </row>
    <row r="62" spans="1:17">
      <c r="A62" s="776"/>
      <c r="B62" s="706" t="s">
        <v>1695</v>
      </c>
      <c r="C62" s="707" t="s">
        <v>1696</v>
      </c>
      <c r="D62" s="708">
        <v>176</v>
      </c>
      <c r="E62" s="709">
        <v>226</v>
      </c>
      <c r="F62" s="710">
        <v>255</v>
      </c>
      <c r="G62" s="711">
        <v>696.74354257615732</v>
      </c>
      <c r="H62" s="712">
        <v>3.4124046653969695</v>
      </c>
      <c r="I62" s="713">
        <v>484.29779916753705</v>
      </c>
      <c r="J62" s="714">
        <v>-127.60978337344014</v>
      </c>
      <c r="K62" s="715">
        <v>-39.609923262974235</v>
      </c>
      <c r="L62" s="716">
        <v>736.35346583913156</v>
      </c>
      <c r="M62" s="704">
        <v>0.44313214570901471</v>
      </c>
      <c r="N62" s="704">
        <v>1.0000000000000004</v>
      </c>
      <c r="Q62" s="2432"/>
    </row>
    <row r="63" spans="1:17">
      <c r="A63" s="777"/>
      <c r="B63" s="720" t="s">
        <v>1697</v>
      </c>
      <c r="C63" s="707" t="s">
        <v>1698</v>
      </c>
      <c r="D63" s="708">
        <v>223</v>
      </c>
      <c r="E63" s="709">
        <v>242</v>
      </c>
      <c r="F63" s="710">
        <v>255</v>
      </c>
      <c r="G63" s="711">
        <v>859.50419828615088</v>
      </c>
      <c r="H63" s="712">
        <v>3.4191648841889855</v>
      </c>
      <c r="I63" s="713">
        <v>222.74350536348112</v>
      </c>
      <c r="J63" s="714">
        <v>-58.561239166986532</v>
      </c>
      <c r="K63" s="715">
        <v>-18.632861358854285</v>
      </c>
      <c r="L63" s="716">
        <v>878.13705964500514</v>
      </c>
      <c r="M63" s="704">
        <v>0.74371891797829659</v>
      </c>
      <c r="N63" s="704">
        <v>1.0000000000000009</v>
      </c>
      <c r="Q63" s="2432"/>
    </row>
    <row r="64" spans="1:17">
      <c r="A64" s="778"/>
      <c r="B64" s="706" t="s">
        <v>1699</v>
      </c>
      <c r="C64" s="707" t="s">
        <v>1700</v>
      </c>
      <c r="D64" s="708">
        <v>141</v>
      </c>
      <c r="E64" s="709">
        <v>182</v>
      </c>
      <c r="F64" s="710">
        <v>205</v>
      </c>
      <c r="G64" s="711">
        <v>432.79203524557096</v>
      </c>
      <c r="H64" s="712">
        <v>3.4032856407026069</v>
      </c>
      <c r="I64" s="713">
        <v>299.0430347795359</v>
      </c>
      <c r="J64" s="714">
        <v>-79.026146403743198</v>
      </c>
      <c r="K64" s="715">
        <v>-23.704678107673093</v>
      </c>
      <c r="L64" s="716">
        <v>456.49671335324405</v>
      </c>
      <c r="M64" s="704">
        <v>-0.10716326701679657</v>
      </c>
      <c r="N64" s="704">
        <v>0.38476877095392231</v>
      </c>
      <c r="Q64" s="2432"/>
    </row>
    <row r="65" spans="1:17">
      <c r="A65" s="779"/>
      <c r="B65" s="720" t="s">
        <v>1701</v>
      </c>
      <c r="C65" s="707" t="s">
        <v>1702</v>
      </c>
      <c r="D65" s="708">
        <v>38</v>
      </c>
      <c r="E65" s="709">
        <v>196</v>
      </c>
      <c r="F65" s="710">
        <v>236</v>
      </c>
      <c r="G65" s="711">
        <v>432.05663022308187</v>
      </c>
      <c r="H65" s="712">
        <v>3.3290715758651412</v>
      </c>
      <c r="I65" s="713">
        <v>723.7837301964795</v>
      </c>
      <c r="J65" s="714">
        <v>-195.14663219000258</v>
      </c>
      <c r="K65" s="715">
        <v>-42.350139143475872</v>
      </c>
      <c r="L65" s="716">
        <v>474.40676936655774</v>
      </c>
      <c r="M65" s="704">
        <v>-0.13709550512013902</v>
      </c>
      <c r="N65" s="704">
        <v>0.95306098468641576</v>
      </c>
      <c r="Q65" s="2432"/>
    </row>
    <row r="66" spans="1:17">
      <c r="A66" s="780"/>
      <c r="B66" s="706" t="s">
        <v>1703</v>
      </c>
      <c r="C66" s="707" t="s">
        <v>1704</v>
      </c>
      <c r="D66" s="708">
        <v>56</v>
      </c>
      <c r="E66" s="709">
        <v>176</v>
      </c>
      <c r="F66" s="710">
        <v>222</v>
      </c>
      <c r="G66" s="711">
        <v>357.30394124837841</v>
      </c>
      <c r="H66" s="712">
        <v>3.4143017763835166</v>
      </c>
      <c r="I66" s="713">
        <v>604.16851596817833</v>
      </c>
      <c r="J66" s="714">
        <v>-159.0965699342037</v>
      </c>
      <c r="K66" s="715">
        <v>-49.730119856525626</v>
      </c>
      <c r="L66" s="716">
        <v>407.03406110490403</v>
      </c>
      <c r="M66" s="704">
        <v>-0.2220299623943025</v>
      </c>
      <c r="N66" s="704">
        <v>0.89312731932400302</v>
      </c>
      <c r="Q66" s="2432"/>
    </row>
    <row r="67" spans="1:17">
      <c r="A67" s="781"/>
      <c r="B67" s="720" t="s">
        <v>1705</v>
      </c>
      <c r="C67" s="707" t="s">
        <v>1706</v>
      </c>
      <c r="D67" s="708">
        <v>0</v>
      </c>
      <c r="E67" s="709">
        <v>161</v>
      </c>
      <c r="F67" s="710">
        <v>194</v>
      </c>
      <c r="G67" s="711">
        <v>277.60917681265636</v>
      </c>
      <c r="H67" s="712">
        <v>3.3182935443790935</v>
      </c>
      <c r="I67" s="713">
        <v>483.21062059210192</v>
      </c>
      <c r="J67" s="714">
        <v>-130.59410184699294</v>
      </c>
      <c r="K67" s="715">
        <v>-26.801448549418033</v>
      </c>
      <c r="L67" s="716">
        <v>304.41062536207437</v>
      </c>
      <c r="M67" s="704">
        <v>-0.45210721389194275</v>
      </c>
      <c r="N67" s="704">
        <v>1</v>
      </c>
      <c r="Q67" s="2432"/>
    </row>
    <row r="68" spans="1:17">
      <c r="A68" s="782"/>
      <c r="B68" s="720" t="s">
        <v>1707</v>
      </c>
      <c r="C68" s="707" t="s">
        <v>1708</v>
      </c>
      <c r="D68" s="708">
        <v>129</v>
      </c>
      <c r="E68" s="709">
        <v>135</v>
      </c>
      <c r="F68" s="710">
        <v>139</v>
      </c>
      <c r="G68" s="711">
        <v>245.25003665800082</v>
      </c>
      <c r="H68" s="712">
        <v>3.4020422659166973</v>
      </c>
      <c r="I68" s="713">
        <v>34.133153080005044</v>
      </c>
      <c r="J68" s="714">
        <v>-9.0236603694762412</v>
      </c>
      <c r="K68" s="715">
        <v>-2.693935116079496</v>
      </c>
      <c r="L68" s="716">
        <v>247.94397177408032</v>
      </c>
      <c r="M68" s="704">
        <v>-0.50644224229333057</v>
      </c>
      <c r="N68" s="704">
        <v>7.9436254896753392E-2</v>
      </c>
      <c r="Q68" s="2432"/>
    </row>
    <row r="69" spans="1:17">
      <c r="A69" s="783"/>
      <c r="B69" s="706" t="s">
        <v>1709</v>
      </c>
      <c r="C69" s="707" t="s">
        <v>1710</v>
      </c>
      <c r="D69" s="708">
        <v>96</v>
      </c>
      <c r="E69" s="709">
        <v>123</v>
      </c>
      <c r="F69" s="710">
        <v>139</v>
      </c>
      <c r="G69" s="711">
        <v>187.60769609783441</v>
      </c>
      <c r="H69" s="712">
        <v>3.4157501656551017</v>
      </c>
      <c r="I69" s="713">
        <v>125.34805797678931</v>
      </c>
      <c r="J69" s="714">
        <v>-32.992398376154682</v>
      </c>
      <c r="K69" s="715">
        <v>-10.367661171715287</v>
      </c>
      <c r="L69" s="716">
        <v>197.9753572695497</v>
      </c>
      <c r="M69" s="704">
        <v>-0.61141238146490196</v>
      </c>
      <c r="N69" s="704">
        <v>0.37102705321015317</v>
      </c>
      <c r="Q69" s="2432"/>
    </row>
    <row r="70" spans="1:17">
      <c r="A70" s="784"/>
      <c r="B70" s="720" t="s">
        <v>1711</v>
      </c>
      <c r="C70" s="707" t="s">
        <v>1712</v>
      </c>
      <c r="D70" s="708">
        <v>0</v>
      </c>
      <c r="E70" s="709">
        <v>133</v>
      </c>
      <c r="F70" s="710">
        <v>161</v>
      </c>
      <c r="G70" s="711">
        <v>184.41933748408391</v>
      </c>
      <c r="H70" s="712">
        <v>3.3217223783131913</v>
      </c>
      <c r="I70" s="713">
        <v>321.98791507357043</v>
      </c>
      <c r="J70" s="714">
        <v>-86.956832594937296</v>
      </c>
      <c r="K70" s="715">
        <v>-18.171523430601692</v>
      </c>
      <c r="L70" s="716">
        <v>202.59086091468561</v>
      </c>
      <c r="M70" s="704">
        <v>-0.63466091002183411</v>
      </c>
      <c r="N70" s="704">
        <v>1</v>
      </c>
      <c r="Q70" s="2432"/>
    </row>
    <row r="71" spans="1:17">
      <c r="A71" s="785"/>
      <c r="B71" s="720" t="s">
        <v>1713</v>
      </c>
      <c r="C71" s="707" t="s">
        <v>1714</v>
      </c>
      <c r="D71" s="708">
        <v>0</v>
      </c>
      <c r="E71" s="709">
        <v>119</v>
      </c>
      <c r="F71" s="710">
        <v>145</v>
      </c>
      <c r="G71" s="711">
        <v>146.0054297853118</v>
      </c>
      <c r="H71" s="712">
        <v>3.3291871946218747</v>
      </c>
      <c r="I71" s="713">
        <v>256.64468590831598</v>
      </c>
      <c r="J71" s="714">
        <v>-69.194743821771326</v>
      </c>
      <c r="K71" s="715">
        <v>-15.025209189426022</v>
      </c>
      <c r="L71" s="716">
        <v>161.03063897473783</v>
      </c>
      <c r="M71" s="704">
        <v>-0.70838061293681998</v>
      </c>
      <c r="N71" s="704">
        <v>1</v>
      </c>
      <c r="Q71" s="2432"/>
    </row>
    <row r="72" spans="1:17">
      <c r="A72" s="786"/>
      <c r="B72" s="720" t="s">
        <v>1715</v>
      </c>
      <c r="C72" s="707" t="s">
        <v>1716</v>
      </c>
      <c r="D72" s="708">
        <v>6</v>
      </c>
      <c r="E72" s="709">
        <v>119</v>
      </c>
      <c r="F72" s="710">
        <v>144</v>
      </c>
      <c r="G72" s="711">
        <v>146.03121403633946</v>
      </c>
      <c r="H72" s="712">
        <v>3.3208882214199154</v>
      </c>
      <c r="I72" s="713">
        <v>251.73681806170367</v>
      </c>
      <c r="J72" s="714">
        <v>-67.9970361229297</v>
      </c>
      <c r="K72" s="715">
        <v>-14.147481374175749</v>
      </c>
      <c r="L72" s="716">
        <v>160.17869541051522</v>
      </c>
      <c r="M72" s="704">
        <v>-0.71093644362948782</v>
      </c>
      <c r="N72" s="704">
        <v>0.9879572135695539</v>
      </c>
      <c r="Q72" s="2432"/>
    </row>
    <row r="73" spans="1:17">
      <c r="A73" s="787"/>
      <c r="B73" s="720" t="s">
        <v>1717</v>
      </c>
      <c r="C73" s="707" t="s">
        <v>1718</v>
      </c>
      <c r="D73" s="708">
        <v>0</v>
      </c>
      <c r="E73" s="709">
        <v>46</v>
      </c>
      <c r="F73" s="710">
        <v>59</v>
      </c>
      <c r="G73" s="711">
        <v>22.124292806959904</v>
      </c>
      <c r="H73" s="712">
        <v>3.3648135583901584</v>
      </c>
      <c r="I73" s="713">
        <v>40.222648990089056</v>
      </c>
      <c r="J73" s="714">
        <v>-10.749169713213259</v>
      </c>
      <c r="K73" s="715">
        <v>-2.7576807708113842</v>
      </c>
      <c r="L73" s="716">
        <v>24.881973577771287</v>
      </c>
      <c r="M73" s="704">
        <v>-0.95401951648391081</v>
      </c>
      <c r="N73" s="704">
        <v>1</v>
      </c>
      <c r="Q73" s="2432"/>
    </row>
    <row r="74" spans="1:17">
      <c r="A74" s="788"/>
      <c r="B74" s="720" t="s">
        <v>1600</v>
      </c>
      <c r="C74" s="707" t="s">
        <v>1600</v>
      </c>
      <c r="D74" s="708">
        <v>255</v>
      </c>
      <c r="E74" s="709">
        <v>255</v>
      </c>
      <c r="F74" s="710">
        <v>255</v>
      </c>
      <c r="G74" s="711">
        <v>1000.0000000000001</v>
      </c>
      <c r="H74" s="712"/>
      <c r="I74" s="713">
        <v>0</v>
      </c>
      <c r="J74" s="714">
        <v>-1.3891665595622271E-14</v>
      </c>
      <c r="K74" s="715">
        <v>6.9388939039072284E-15</v>
      </c>
      <c r="L74" s="716">
        <v>1000.0000000000001</v>
      </c>
      <c r="M74" s="704">
        <v>1.0000000000000004</v>
      </c>
      <c r="N74" s="704">
        <v>0</v>
      </c>
      <c r="Q74" s="2432"/>
    </row>
    <row r="75" spans="1:17">
      <c r="A75" s="789"/>
      <c r="B75" s="720" t="s">
        <v>1719</v>
      </c>
      <c r="C75" s="707" t="s">
        <v>49</v>
      </c>
      <c r="D75" s="708">
        <v>0</v>
      </c>
      <c r="E75" s="709">
        <v>0</v>
      </c>
      <c r="F75" s="710">
        <v>255</v>
      </c>
      <c r="G75" s="711">
        <v>114.45023444355708</v>
      </c>
      <c r="H75" s="712">
        <v>4</v>
      </c>
      <c r="I75" s="713">
        <v>1000.0000000000002</v>
      </c>
      <c r="J75" s="714">
        <v>-167.95490899059297</v>
      </c>
      <c r="K75" s="715">
        <v>-218.88309888977631</v>
      </c>
      <c r="L75" s="716">
        <v>333.33333333333337</v>
      </c>
      <c r="M75" s="704">
        <v>2.2204460492503131E-16</v>
      </c>
      <c r="N75" s="704">
        <v>1.0000000000000002</v>
      </c>
      <c r="Q75" s="2432"/>
    </row>
    <row r="76" spans="1:17">
      <c r="A76" s="790"/>
      <c r="B76" s="706" t="s">
        <v>1720</v>
      </c>
      <c r="C76" s="707" t="s">
        <v>1721</v>
      </c>
      <c r="D76" s="708">
        <v>77</v>
      </c>
      <c r="E76" s="709">
        <v>77</v>
      </c>
      <c r="F76" s="710">
        <v>255</v>
      </c>
      <c r="G76" s="711">
        <v>183.41581167104718</v>
      </c>
      <c r="H76" s="712">
        <v>4</v>
      </c>
      <c r="I76" s="713">
        <v>922.12117273369188</v>
      </c>
      <c r="J76" s="714">
        <v>-154.87477764478604</v>
      </c>
      <c r="K76" s="715">
        <v>-201.83673983982513</v>
      </c>
      <c r="L76" s="716">
        <v>385.25255151087231</v>
      </c>
      <c r="M76" s="704">
        <v>7.7878827266308459E-2</v>
      </c>
      <c r="N76" s="704">
        <v>1.0000000000000002</v>
      </c>
      <c r="Q76" s="2432"/>
    </row>
    <row r="77" spans="1:17">
      <c r="A77" s="791"/>
      <c r="B77" s="720" t="s">
        <v>1722</v>
      </c>
      <c r="C77" s="707" t="s">
        <v>1723</v>
      </c>
      <c r="D77" s="708">
        <v>196</v>
      </c>
      <c r="E77" s="709">
        <v>195</v>
      </c>
      <c r="F77" s="710">
        <v>221</v>
      </c>
      <c r="G77" s="711">
        <v>575.96990606662087</v>
      </c>
      <c r="H77" s="712">
        <v>4.029965020075136</v>
      </c>
      <c r="I77" s="713">
        <v>172.00300416222134</v>
      </c>
      <c r="J77" s="714">
        <v>-27.693336145310905</v>
      </c>
      <c r="K77" s="715">
        <v>-38.536376408699134</v>
      </c>
      <c r="L77" s="716">
        <v>614.50628247531995</v>
      </c>
      <c r="M77" s="704">
        <v>0.28320303420614779</v>
      </c>
      <c r="N77" s="704">
        <v>0.24418904874084918</v>
      </c>
      <c r="Q77" s="2432"/>
    </row>
    <row r="78" spans="1:17">
      <c r="A78" s="792"/>
      <c r="B78" s="706" t="s">
        <v>1724</v>
      </c>
      <c r="C78" s="707" t="s">
        <v>1725</v>
      </c>
      <c r="D78" s="708">
        <v>217</v>
      </c>
      <c r="E78" s="709">
        <v>217</v>
      </c>
      <c r="F78" s="710">
        <v>243</v>
      </c>
      <c r="G78" s="711">
        <v>723.1207221338957</v>
      </c>
      <c r="H78" s="712">
        <v>4</v>
      </c>
      <c r="I78" s="713">
        <v>198.43652042611211</v>
      </c>
      <c r="J78" s="714">
        <v>-33.32838772857761</v>
      </c>
      <c r="K78" s="715">
        <v>-43.434400523771799</v>
      </c>
      <c r="L78" s="716">
        <v>766.55512265766754</v>
      </c>
      <c r="M78" s="704">
        <v>0.59925575212403892</v>
      </c>
      <c r="N78" s="704">
        <v>0.49516997805426388</v>
      </c>
      <c r="Q78" s="2432"/>
    </row>
    <row r="79" spans="1:17">
      <c r="A79" s="793"/>
      <c r="B79" s="720" t="s">
        <v>1726</v>
      </c>
      <c r="C79" s="707" t="s">
        <v>1727</v>
      </c>
      <c r="D79" s="708">
        <v>204</v>
      </c>
      <c r="E79" s="709">
        <v>204</v>
      </c>
      <c r="F79" s="710">
        <v>255</v>
      </c>
      <c r="G79" s="711">
        <v>656.04932598794699</v>
      </c>
      <c r="H79" s="712">
        <v>4</v>
      </c>
      <c r="I79" s="713">
        <v>388.40355154510007</v>
      </c>
      <c r="J79" s="714">
        <v>-65.234283151380367</v>
      </c>
      <c r="K79" s="715">
        <v>-85.014972981986446</v>
      </c>
      <c r="L79" s="716">
        <v>741.06429896993347</v>
      </c>
      <c r="M79" s="704">
        <v>0.61159644845490013</v>
      </c>
      <c r="N79" s="704">
        <v>1.0000000000000007</v>
      </c>
      <c r="Q79" s="2432"/>
    </row>
    <row r="80" spans="1:17">
      <c r="A80" s="794"/>
      <c r="B80" s="720" t="s">
        <v>1728</v>
      </c>
      <c r="C80" s="707" t="s">
        <v>1729</v>
      </c>
      <c r="D80" s="708">
        <v>233</v>
      </c>
      <c r="E80" s="709">
        <v>233</v>
      </c>
      <c r="F80" s="710">
        <v>237</v>
      </c>
      <c r="G80" s="711">
        <v>822.78701146763763</v>
      </c>
      <c r="H80" s="712">
        <v>4</v>
      </c>
      <c r="I80" s="713">
        <v>31.355930673191214</v>
      </c>
      <c r="J80" s="714">
        <v>-5.2663824825311831</v>
      </c>
      <c r="K80" s="715">
        <v>-6.8632832743210752</v>
      </c>
      <c r="L80" s="716">
        <v>829.65029474195865</v>
      </c>
      <c r="M80" s="704">
        <v>0.66975256637498104</v>
      </c>
      <c r="N80" s="704">
        <v>9.4946780748626419E-2</v>
      </c>
      <c r="Q80" s="2432"/>
    </row>
    <row r="81" spans="1:17">
      <c r="A81" s="795"/>
      <c r="B81" s="706" t="s">
        <v>1730</v>
      </c>
      <c r="C81" s="707" t="s">
        <v>1731</v>
      </c>
      <c r="D81" s="708">
        <v>230</v>
      </c>
      <c r="E81" s="709">
        <v>230</v>
      </c>
      <c r="F81" s="710">
        <v>250</v>
      </c>
      <c r="G81" s="711">
        <v>814.54446628383232</v>
      </c>
      <c r="H81" s="712">
        <v>4</v>
      </c>
      <c r="I81" s="713">
        <v>160.9888697585225</v>
      </c>
      <c r="J81" s="714">
        <v>-27.038870968791073</v>
      </c>
      <c r="K81" s="715">
        <v>-35.237742699507983</v>
      </c>
      <c r="L81" s="716">
        <v>849.7822089833403</v>
      </c>
      <c r="M81" s="704">
        <v>0.75322737455285482</v>
      </c>
      <c r="N81" s="704">
        <v>0.65237734317903007</v>
      </c>
      <c r="Q81" s="2432"/>
    </row>
    <row r="82" spans="1:17">
      <c r="A82" s="796"/>
      <c r="B82" s="706" t="s">
        <v>1732</v>
      </c>
      <c r="C82" s="707" t="s">
        <v>1733</v>
      </c>
      <c r="D82" s="708">
        <v>248</v>
      </c>
      <c r="E82" s="709">
        <v>248</v>
      </c>
      <c r="F82" s="710">
        <v>255</v>
      </c>
      <c r="G82" s="711">
        <v>947.08817318793604</v>
      </c>
      <c r="H82" s="712">
        <v>4</v>
      </c>
      <c r="I82" s="713">
        <v>59.750257828611673</v>
      </c>
      <c r="J82" s="714">
        <v>-10.03534911576895</v>
      </c>
      <c r="K82" s="715">
        <v>-13.07832159298963</v>
      </c>
      <c r="L82" s="716">
        <v>960.16649478092563</v>
      </c>
      <c r="M82" s="704">
        <v>0.94024974217138846</v>
      </c>
      <c r="N82" s="704">
        <v>1.0000000000000038</v>
      </c>
      <c r="Q82" s="2432"/>
    </row>
    <row r="83" spans="1:17">
      <c r="A83" s="797"/>
      <c r="B83" s="706" t="s">
        <v>1734</v>
      </c>
      <c r="C83" s="707" t="s">
        <v>1735</v>
      </c>
      <c r="D83" s="708">
        <v>0</v>
      </c>
      <c r="E83" s="709">
        <v>0</v>
      </c>
      <c r="F83" s="710">
        <v>238</v>
      </c>
      <c r="G83" s="711">
        <v>98.25527950924851</v>
      </c>
      <c r="H83" s="712">
        <v>4</v>
      </c>
      <c r="I83" s="713">
        <v>858.49784394897551</v>
      </c>
      <c r="J83" s="714">
        <v>-144.18892724907045</v>
      </c>
      <c r="K83" s="715">
        <v>-187.91066847374333</v>
      </c>
      <c r="L83" s="716">
        <v>286.16594798299184</v>
      </c>
      <c r="M83" s="704">
        <v>-0.14150215605102445</v>
      </c>
      <c r="N83" s="704">
        <v>1</v>
      </c>
      <c r="Q83" s="2432"/>
    </row>
    <row r="84" spans="1:17">
      <c r="A84" s="798"/>
      <c r="B84" s="720" t="s">
        <v>1736</v>
      </c>
      <c r="C84" s="707" t="s">
        <v>1737</v>
      </c>
      <c r="D84" s="708">
        <v>96</v>
      </c>
      <c r="E84" s="709">
        <v>80</v>
      </c>
      <c r="F84" s="710">
        <v>220</v>
      </c>
      <c r="G84" s="711">
        <v>168.44261435911</v>
      </c>
      <c r="H84" s="712">
        <v>4.0508422079081754</v>
      </c>
      <c r="I84" s="713">
        <v>619.5889496529619</v>
      </c>
      <c r="J84" s="714">
        <v>-96.698430726216671</v>
      </c>
      <c r="K84" s="715">
        <v>-140.96326588345525</v>
      </c>
      <c r="L84" s="716">
        <v>309.40588024256522</v>
      </c>
      <c r="M84" s="704">
        <v>-0.19398790903033902</v>
      </c>
      <c r="N84" s="704">
        <v>0.79123831569727854</v>
      </c>
      <c r="Q84" s="2432"/>
    </row>
    <row r="85" spans="1:17">
      <c r="A85" s="799"/>
      <c r="B85" s="706" t="s">
        <v>1738</v>
      </c>
      <c r="C85" s="707" t="s">
        <v>1739</v>
      </c>
      <c r="D85" s="708">
        <v>0</v>
      </c>
      <c r="E85" s="709">
        <v>0</v>
      </c>
      <c r="F85" s="710">
        <v>205</v>
      </c>
      <c r="G85" s="711">
        <v>70.751556973041616</v>
      </c>
      <c r="H85" s="712">
        <v>4</v>
      </c>
      <c r="I85" s="713">
        <v>618.18621269783307</v>
      </c>
      <c r="J85" s="714">
        <v>-103.82740909290388</v>
      </c>
      <c r="K85" s="715">
        <v>-135.31051392623604</v>
      </c>
      <c r="L85" s="716">
        <v>206.06207089927767</v>
      </c>
      <c r="M85" s="704">
        <v>-0.38181378730216708</v>
      </c>
      <c r="N85" s="704">
        <v>1</v>
      </c>
      <c r="Q85" s="2432"/>
    </row>
    <row r="86" spans="1:17">
      <c r="A86" s="800"/>
      <c r="B86" s="706" t="s">
        <v>1740</v>
      </c>
      <c r="C86" s="707" t="s">
        <v>1741</v>
      </c>
      <c r="D86" s="708">
        <v>89</v>
      </c>
      <c r="E86" s="709">
        <v>89</v>
      </c>
      <c r="F86" s="710">
        <v>171</v>
      </c>
      <c r="G86" s="711">
        <v>140.23086139303354</v>
      </c>
      <c r="H86" s="712">
        <v>4</v>
      </c>
      <c r="I86" s="713">
        <v>311.69591233888957</v>
      </c>
      <c r="J86" s="714">
        <v>-52.350858589618042</v>
      </c>
      <c r="K86" s="715">
        <v>-68.224967204012216</v>
      </c>
      <c r="L86" s="716">
        <v>208.45582859704575</v>
      </c>
      <c r="M86" s="704">
        <v>-0.47918970535961192</v>
      </c>
      <c r="N86" s="704">
        <v>0.59848262514494099</v>
      </c>
      <c r="Q86" s="2432"/>
    </row>
    <row r="87" spans="1:17">
      <c r="A87" s="801"/>
      <c r="B87" s="720" t="s">
        <v>1742</v>
      </c>
      <c r="C87" s="707" t="s">
        <v>1743</v>
      </c>
      <c r="D87" s="708">
        <v>84</v>
      </c>
      <c r="E87" s="709">
        <v>90</v>
      </c>
      <c r="F87" s="710">
        <v>167</v>
      </c>
      <c r="G87" s="711">
        <v>135.80897915695232</v>
      </c>
      <c r="H87" s="712">
        <v>3.9606065213448955</v>
      </c>
      <c r="I87" s="713">
        <v>295.74529567579964</v>
      </c>
      <c r="J87" s="714">
        <v>-52.299298544607083</v>
      </c>
      <c r="K87" s="715">
        <v>-62.630052596230918</v>
      </c>
      <c r="L87" s="716">
        <v>198.43903175318323</v>
      </c>
      <c r="M87" s="704">
        <v>-0.51166589553481701</v>
      </c>
      <c r="N87" s="704">
        <v>0.61952571791080546</v>
      </c>
      <c r="Q87" s="2432"/>
    </row>
    <row r="88" spans="1:17">
      <c r="A88" s="802"/>
      <c r="B88" s="720" t="s">
        <v>1744</v>
      </c>
      <c r="C88" s="707" t="s">
        <v>1745</v>
      </c>
      <c r="D88" s="708">
        <v>1</v>
      </c>
      <c r="E88" s="709">
        <v>49</v>
      </c>
      <c r="F88" s="710">
        <v>180</v>
      </c>
      <c r="G88" s="711">
        <v>72.315024820933985</v>
      </c>
      <c r="H88" s="712">
        <v>3.9412102023232669</v>
      </c>
      <c r="I88" s="713">
        <v>449.906135774105</v>
      </c>
      <c r="J88" s="714">
        <v>-81.479640487406044</v>
      </c>
      <c r="K88" s="715">
        <v>-93.641164356831396</v>
      </c>
      <c r="L88" s="716">
        <v>165.9561891777654</v>
      </c>
      <c r="M88" s="704">
        <v>-0.53438452339596731</v>
      </c>
      <c r="N88" s="704">
        <v>0.99875393221477338</v>
      </c>
      <c r="Q88" s="2432"/>
    </row>
    <row r="89" spans="1:17">
      <c r="A89" s="803"/>
      <c r="B89" s="706" t="s">
        <v>1746</v>
      </c>
      <c r="C89" s="707" t="s">
        <v>1747</v>
      </c>
      <c r="D89" s="708">
        <v>0</v>
      </c>
      <c r="E89" s="709">
        <v>0</v>
      </c>
      <c r="F89" s="710">
        <v>156</v>
      </c>
      <c r="G89" s="711">
        <v>39.060429436612587</v>
      </c>
      <c r="H89" s="712">
        <v>4</v>
      </c>
      <c r="I89" s="713">
        <v>341.28745674064879</v>
      </c>
      <c r="J89" s="714">
        <v>-57.320903736506587</v>
      </c>
      <c r="K89" s="715">
        <v>-74.702056143603656</v>
      </c>
      <c r="L89" s="716">
        <v>113.76248558021624</v>
      </c>
      <c r="M89" s="704">
        <v>-0.65871254325935125</v>
      </c>
      <c r="N89" s="704">
        <v>1</v>
      </c>
      <c r="Q89" s="2432"/>
    </row>
    <row r="90" spans="1:17">
      <c r="A90" s="804"/>
      <c r="B90" s="720" t="s">
        <v>1748</v>
      </c>
      <c r="C90" s="707" t="s">
        <v>1749</v>
      </c>
      <c r="D90" s="708">
        <v>27</v>
      </c>
      <c r="E90" s="709">
        <v>1</v>
      </c>
      <c r="F90" s="710">
        <v>155</v>
      </c>
      <c r="G90" s="711">
        <v>42.05395663359419</v>
      </c>
      <c r="H90" s="712">
        <v>4.0275255918273993</v>
      </c>
      <c r="I90" s="713">
        <v>330.92929475118592</v>
      </c>
      <c r="J90" s="714">
        <v>-53.470485481018777</v>
      </c>
      <c r="K90" s="715">
        <v>-74.006631197170165</v>
      </c>
      <c r="L90" s="716">
        <v>116.06058783076435</v>
      </c>
      <c r="M90" s="704">
        <v>-0.66312143431091619</v>
      </c>
      <c r="N90" s="704">
        <v>0.99827775197121127</v>
      </c>
      <c r="Q90" s="2432"/>
    </row>
    <row r="91" spans="1:17">
      <c r="A91" s="805"/>
      <c r="B91" s="720" t="s">
        <v>1750</v>
      </c>
      <c r="C91" s="707" t="s">
        <v>1751</v>
      </c>
      <c r="D91" s="708">
        <v>78</v>
      </c>
      <c r="E91" s="709">
        <v>81</v>
      </c>
      <c r="F91" s="710">
        <v>128</v>
      </c>
      <c r="G91" s="711">
        <v>100.09058048019392</v>
      </c>
      <c r="H91" s="712">
        <v>3.9626306751569813</v>
      </c>
      <c r="I91" s="713">
        <v>140.45123269004773</v>
      </c>
      <c r="J91" s="714">
        <v>-24.774151246499919</v>
      </c>
      <c r="K91" s="715">
        <v>-29.795971814571168</v>
      </c>
      <c r="L91" s="716">
        <v>129.8865522947651</v>
      </c>
      <c r="M91" s="704">
        <v>-0.6966181341130997</v>
      </c>
      <c r="N91" s="704">
        <v>0.47305456371911564</v>
      </c>
      <c r="Q91" s="2432"/>
    </row>
    <row r="92" spans="1:17">
      <c r="A92" s="806"/>
      <c r="B92" s="706" t="s">
        <v>1752</v>
      </c>
      <c r="C92" s="707" t="s">
        <v>1753</v>
      </c>
      <c r="D92" s="708">
        <v>35</v>
      </c>
      <c r="E92" s="709">
        <v>35</v>
      </c>
      <c r="F92" s="710">
        <v>142</v>
      </c>
      <c r="G92" s="711">
        <v>47.425994656934485</v>
      </c>
      <c r="H92" s="712">
        <v>4</v>
      </c>
      <c r="I92" s="713">
        <v>261.3208712686814</v>
      </c>
      <c r="J92" s="714">
        <v>-43.890123151273841</v>
      </c>
      <c r="K92" s="715">
        <v>-57.198722107865287</v>
      </c>
      <c r="L92" s="716">
        <v>104.62471676479977</v>
      </c>
      <c r="M92" s="704">
        <v>-0.70364360938084003</v>
      </c>
      <c r="N92" s="704">
        <v>0.8817790995588759</v>
      </c>
      <c r="Q92" s="2432"/>
    </row>
    <row r="93" spans="1:17">
      <c r="A93" s="807"/>
      <c r="B93" s="706" t="s">
        <v>1754</v>
      </c>
      <c r="C93" s="707" t="s">
        <v>1755</v>
      </c>
      <c r="D93" s="708">
        <v>0</v>
      </c>
      <c r="E93" s="709">
        <v>0</v>
      </c>
      <c r="F93" s="710">
        <v>139</v>
      </c>
      <c r="G93" s="711">
        <v>30.487490223094628</v>
      </c>
      <c r="H93" s="712">
        <v>4</v>
      </c>
      <c r="I93" s="713">
        <v>266.3820687770633</v>
      </c>
      <c r="J93" s="714">
        <v>-44.74017611817753</v>
      </c>
      <c r="K93" s="715">
        <v>-58.306532702593117</v>
      </c>
      <c r="L93" s="716">
        <v>88.794022925687742</v>
      </c>
      <c r="M93" s="704">
        <v>-0.73361793122293673</v>
      </c>
      <c r="N93" s="704">
        <v>1</v>
      </c>
      <c r="Q93" s="2432"/>
    </row>
    <row r="94" spans="1:17">
      <c r="A94" s="808"/>
      <c r="B94" s="706" t="s">
        <v>1756</v>
      </c>
      <c r="C94" s="707" t="s">
        <v>1757</v>
      </c>
      <c r="D94" s="708">
        <v>36</v>
      </c>
      <c r="E94" s="709">
        <v>24</v>
      </c>
      <c r="F94" s="710">
        <v>130</v>
      </c>
      <c r="G94" s="711">
        <v>37.410214045207915</v>
      </c>
      <c r="H94" s="712">
        <v>4.034433757099146</v>
      </c>
      <c r="I94" s="713">
        <v>217.1951324943085</v>
      </c>
      <c r="J94" s="714">
        <v>-34.741392200285304</v>
      </c>
      <c r="K94" s="715">
        <v>-48.824548754569292</v>
      </c>
      <c r="L94" s="716">
        <v>86.234762799777201</v>
      </c>
      <c r="M94" s="704">
        <v>-0.75969988764516283</v>
      </c>
      <c r="N94" s="704">
        <v>0.92207477488243228</v>
      </c>
      <c r="Q94" s="2432"/>
    </row>
    <row r="95" spans="1:17">
      <c r="A95" s="809"/>
      <c r="B95" s="706" t="s">
        <v>1758</v>
      </c>
      <c r="C95" s="707" t="s">
        <v>1759</v>
      </c>
      <c r="D95" s="708">
        <v>0</v>
      </c>
      <c r="E95" s="709">
        <v>0</v>
      </c>
      <c r="F95" s="710">
        <v>128</v>
      </c>
      <c r="G95" s="711">
        <v>25.573792845030727</v>
      </c>
      <c r="H95" s="712">
        <v>4</v>
      </c>
      <c r="I95" s="713">
        <v>223.44902104715956</v>
      </c>
      <c r="J95" s="714">
        <v>-37.529359994012772</v>
      </c>
      <c r="K95" s="715">
        <v>-48.909214170689125</v>
      </c>
      <c r="L95" s="716">
        <v>74.483007015719849</v>
      </c>
      <c r="M95" s="704">
        <v>-0.77655097895284042</v>
      </c>
      <c r="N95" s="704">
        <v>1</v>
      </c>
      <c r="Q95" s="2432"/>
    </row>
    <row r="96" spans="1:17">
      <c r="A96" s="810"/>
      <c r="B96" s="706" t="s">
        <v>1760</v>
      </c>
      <c r="C96" s="707" t="s">
        <v>1761</v>
      </c>
      <c r="D96" s="708">
        <v>66</v>
      </c>
      <c r="E96" s="709">
        <v>66</v>
      </c>
      <c r="F96" s="710">
        <v>111</v>
      </c>
      <c r="G96" s="711">
        <v>69.634675595021804</v>
      </c>
      <c r="H96" s="712">
        <v>4</v>
      </c>
      <c r="I96" s="713">
        <v>108.11796715427751</v>
      </c>
      <c r="J96" s="714">
        <v>-18.158943333644597</v>
      </c>
      <c r="K96" s="715">
        <v>-23.665195696391308</v>
      </c>
      <c r="L96" s="716">
        <v>93.299871291413112</v>
      </c>
      <c r="M96" s="704">
        <v>-0.77736093503241466</v>
      </c>
      <c r="N96" s="704">
        <v>0.48561993004245996</v>
      </c>
      <c r="Q96" s="2432"/>
    </row>
    <row r="97" spans="1:17">
      <c r="A97" s="811"/>
      <c r="B97" s="720" t="s">
        <v>1762</v>
      </c>
      <c r="C97" s="707" t="s">
        <v>1763</v>
      </c>
      <c r="D97" s="708">
        <v>48</v>
      </c>
      <c r="E97" s="709">
        <v>38</v>
      </c>
      <c r="F97" s="710">
        <v>122</v>
      </c>
      <c r="G97" s="711">
        <v>44.237187659558217</v>
      </c>
      <c r="H97" s="712">
        <v>4.0505478130088557</v>
      </c>
      <c r="I97" s="713">
        <v>176.42622595205032</v>
      </c>
      <c r="J97" s="714">
        <v>-27.546981643147308</v>
      </c>
      <c r="K97" s="715">
        <v>-40.130406402633355</v>
      </c>
      <c r="L97" s="716">
        <v>84.367594062191571</v>
      </c>
      <c r="M97" s="704">
        <v>-0.77792771960805351</v>
      </c>
      <c r="N97" s="704">
        <v>0.81760944126912594</v>
      </c>
      <c r="Q97" s="2432"/>
    </row>
    <row r="98" spans="1:17">
      <c r="A98" s="812"/>
      <c r="B98" s="720" t="s">
        <v>1764</v>
      </c>
      <c r="C98" s="707" t="s">
        <v>1765</v>
      </c>
      <c r="D98" s="708">
        <v>33</v>
      </c>
      <c r="E98" s="709">
        <v>23</v>
      </c>
      <c r="F98" s="710">
        <v>125</v>
      </c>
      <c r="G98" s="711">
        <v>34.175393649850726</v>
      </c>
      <c r="H98" s="712">
        <v>4.0291455845486484</v>
      </c>
      <c r="I98" s="713">
        <v>200.28138379179521</v>
      </c>
      <c r="J98" s="714">
        <v>-32.284788692114468</v>
      </c>
      <c r="K98" s="715">
        <v>-44.844312531585572</v>
      </c>
      <c r="L98" s="716">
        <v>79.019706181436305</v>
      </c>
      <c r="M98" s="704">
        <v>-0.77875991238457931</v>
      </c>
      <c r="N98" s="704">
        <v>0.92079514707648935</v>
      </c>
      <c r="Q98" s="2432"/>
    </row>
    <row r="99" spans="1:17">
      <c r="A99" s="813"/>
      <c r="B99" s="706" t="s">
        <v>1766</v>
      </c>
      <c r="C99" s="707" t="s">
        <v>1767</v>
      </c>
      <c r="D99" s="708">
        <v>25</v>
      </c>
      <c r="E99" s="709">
        <v>25</v>
      </c>
      <c r="F99" s="710">
        <v>112</v>
      </c>
      <c r="G99" s="711">
        <v>28.13094952082432</v>
      </c>
      <c r="H99" s="712">
        <v>4</v>
      </c>
      <c r="I99" s="713">
        <v>158.53537602636916</v>
      </c>
      <c r="J99" s="714">
        <v>-26.626794652298265</v>
      </c>
      <c r="K99" s="715">
        <v>-34.700714388307631</v>
      </c>
      <c r="L99" s="716">
        <v>62.831663909131947</v>
      </c>
      <c r="M99" s="704">
        <v>-0.82149154683961312</v>
      </c>
      <c r="N99" s="704">
        <v>0.88811130912622771</v>
      </c>
      <c r="Q99" s="2432"/>
    </row>
    <row r="100" spans="1:17">
      <c r="A100" s="814"/>
      <c r="B100" s="720" t="s">
        <v>1768</v>
      </c>
      <c r="C100" s="707" t="s">
        <v>1769</v>
      </c>
      <c r="D100" s="708">
        <v>15</v>
      </c>
      <c r="E100" s="709">
        <v>5</v>
      </c>
      <c r="F100" s="710">
        <v>107</v>
      </c>
      <c r="G100" s="711">
        <v>19.791290912096226</v>
      </c>
      <c r="H100" s="712">
        <v>4.0181643312266857</v>
      </c>
      <c r="I100" s="713">
        <v>150.06836161106114</v>
      </c>
      <c r="J100" s="714">
        <v>-24.575383954461913</v>
      </c>
      <c r="K100" s="715">
        <v>-33.320891979241487</v>
      </c>
      <c r="L100" s="716">
        <v>53.11218289133771</v>
      </c>
      <c r="M100" s="704">
        <v>-0.84540987043171067</v>
      </c>
      <c r="N100" s="704">
        <v>0.98123462192186983</v>
      </c>
      <c r="Q100" s="2432"/>
    </row>
    <row r="101" spans="1:17">
      <c r="A101" s="815"/>
      <c r="B101" s="720" t="s">
        <v>1770</v>
      </c>
      <c r="C101" s="707" t="s">
        <v>1771</v>
      </c>
      <c r="D101" s="708">
        <v>39</v>
      </c>
      <c r="E101" s="709">
        <v>36</v>
      </c>
      <c r="F101" s="710">
        <v>88</v>
      </c>
      <c r="G101" s="711">
        <v>28.825693664133567</v>
      </c>
      <c r="H101" s="712">
        <v>4.0282040339509599</v>
      </c>
      <c r="I101" s="713">
        <v>82.38996488976386</v>
      </c>
      <c r="J101" s="714">
        <v>-13.29921043684732</v>
      </c>
      <c r="K101" s="715">
        <v>-18.434548404456471</v>
      </c>
      <c r="L101" s="716">
        <v>47.260242068590038</v>
      </c>
      <c r="M101" s="704">
        <v>-0.87943289390345025</v>
      </c>
      <c r="N101" s="704">
        <v>0.69470651423355079</v>
      </c>
      <c r="Q101" s="2432"/>
    </row>
    <row r="102" spans="1:17">
      <c r="A102" s="816"/>
      <c r="B102" s="706" t="s">
        <v>1772</v>
      </c>
      <c r="C102" s="707" t="s">
        <v>1773</v>
      </c>
      <c r="D102" s="708">
        <v>47</v>
      </c>
      <c r="E102" s="709">
        <v>47</v>
      </c>
      <c r="F102" s="710">
        <v>79</v>
      </c>
      <c r="G102" s="711">
        <v>35.80697645973455</v>
      </c>
      <c r="H102" s="712">
        <v>4</v>
      </c>
      <c r="I102" s="713">
        <v>52.182609356555176</v>
      </c>
      <c r="J102" s="714">
        <v>-8.7643254053718884</v>
      </c>
      <c r="K102" s="715">
        <v>-11.421891244117431</v>
      </c>
      <c r="L102" s="716">
        <v>47.228867703851982</v>
      </c>
      <c r="M102" s="704">
        <v>-0.88814806147344427</v>
      </c>
      <c r="N102" s="704">
        <v>0.46653290093998745</v>
      </c>
      <c r="Q102" s="2432"/>
    </row>
    <row r="103" spans="1:17">
      <c r="A103" s="817"/>
      <c r="B103" s="720" t="s">
        <v>1774</v>
      </c>
      <c r="C103" s="707" t="s">
        <v>1775</v>
      </c>
      <c r="D103" s="708">
        <v>37</v>
      </c>
      <c r="E103" s="709">
        <v>36</v>
      </c>
      <c r="F103" s="710">
        <v>64</v>
      </c>
      <c r="G103" s="711">
        <v>22.736970941726472</v>
      </c>
      <c r="H103" s="712">
        <v>4.0215087791609694</v>
      </c>
      <c r="I103" s="713">
        <v>35.043174481783858</v>
      </c>
      <c r="J103" s="714">
        <v>-5.7114281645559712</v>
      </c>
      <c r="K103" s="715">
        <v>-7.8009703599332356</v>
      </c>
      <c r="L103" s="716">
        <v>30.537941301659707</v>
      </c>
      <c r="M103" s="704">
        <v>-0.92770169220896848</v>
      </c>
      <c r="N103" s="704">
        <v>0.49088224588356161</v>
      </c>
      <c r="Q103" s="2432"/>
    </row>
    <row r="104" spans="1:17">
      <c r="A104" s="818"/>
      <c r="B104" s="720" t="s">
        <v>1776</v>
      </c>
      <c r="C104" s="707" t="s">
        <v>1777</v>
      </c>
      <c r="D104" s="708">
        <v>0</v>
      </c>
      <c r="E104" s="709">
        <v>0</v>
      </c>
      <c r="F104" s="710">
        <v>16</v>
      </c>
      <c r="G104" s="711">
        <v>0.59208054250524744</v>
      </c>
      <c r="H104" s="712">
        <v>4</v>
      </c>
      <c r="I104" s="713">
        <v>5.1732575768312756</v>
      </c>
      <c r="J104" s="714">
        <v>-0.86887400550159233</v>
      </c>
      <c r="K104" s="715">
        <v>-1.1323386497718446</v>
      </c>
      <c r="L104" s="716">
        <v>1.7244191922770922</v>
      </c>
      <c r="M104" s="704">
        <v>-0.99482674242316871</v>
      </c>
      <c r="N104" s="704">
        <v>1</v>
      </c>
      <c r="Q104" s="2432"/>
    </row>
    <row r="105" spans="1:17">
      <c r="A105" s="819"/>
      <c r="B105" s="720" t="s">
        <v>1778</v>
      </c>
      <c r="C105" s="707" t="s">
        <v>1779</v>
      </c>
      <c r="D105" s="708">
        <v>44</v>
      </c>
      <c r="E105" s="709">
        <v>117</v>
      </c>
      <c r="F105" s="710">
        <v>255</v>
      </c>
      <c r="G105" s="711">
        <v>230.97375310773845</v>
      </c>
      <c r="H105" s="712">
        <v>3.8547292903495727</v>
      </c>
      <c r="I105" s="713">
        <v>904.87466348634723</v>
      </c>
      <c r="J105" s="714">
        <v>-180.23742757725643</v>
      </c>
      <c r="K105" s="715">
        <v>-172.74342298719716</v>
      </c>
      <c r="L105" s="716">
        <v>403.71717609493561</v>
      </c>
      <c r="M105" s="704">
        <v>2.6406235218529917E-2</v>
      </c>
      <c r="N105" s="704">
        <v>1.0000000000000002</v>
      </c>
      <c r="Q105" s="2432"/>
    </row>
    <row r="106" spans="1:17">
      <c r="A106" s="820"/>
      <c r="B106" s="706" t="s">
        <v>1780</v>
      </c>
      <c r="C106" s="707" t="s">
        <v>1781</v>
      </c>
      <c r="D106" s="708">
        <v>72</v>
      </c>
      <c r="E106" s="709">
        <v>118</v>
      </c>
      <c r="F106" s="710">
        <v>255</v>
      </c>
      <c r="G106" s="711">
        <v>245.32718789808354</v>
      </c>
      <c r="H106" s="712">
        <v>3.8866892869380854</v>
      </c>
      <c r="I106" s="713">
        <v>878.09802538947656</v>
      </c>
      <c r="J106" s="714">
        <v>-169.19665315538126</v>
      </c>
      <c r="K106" s="715">
        <v>-173.39046907479019</v>
      </c>
      <c r="L106" s="716">
        <v>418.71765697287373</v>
      </c>
      <c r="M106" s="704">
        <v>6.8061134689945568E-2</v>
      </c>
      <c r="N106" s="704">
        <v>1.0000000000000002</v>
      </c>
      <c r="Q106" s="2432"/>
    </row>
    <row r="107" spans="1:17">
      <c r="A107" s="821"/>
      <c r="B107" s="720" t="s">
        <v>1782</v>
      </c>
      <c r="C107" s="707" t="s">
        <v>1783</v>
      </c>
      <c r="D107" s="708">
        <v>179</v>
      </c>
      <c r="E107" s="709">
        <v>188</v>
      </c>
      <c r="F107" s="710">
        <v>226</v>
      </c>
      <c r="G107" s="711">
        <v>525.26452781271098</v>
      </c>
      <c r="H107" s="712">
        <v>3.8483032943426805</v>
      </c>
      <c r="I107" s="713">
        <v>283.85812596872915</v>
      </c>
      <c r="J107" s="714">
        <v>-56.903643894644382</v>
      </c>
      <c r="K107" s="715">
        <v>-53.80771041741415</v>
      </c>
      <c r="L107" s="716">
        <v>579.07223823012509</v>
      </c>
      <c r="M107" s="704">
        <v>0.22564756855857704</v>
      </c>
      <c r="N107" s="704">
        <v>0.39543872095576454</v>
      </c>
      <c r="Q107" s="2432"/>
    </row>
    <row r="108" spans="1:17">
      <c r="A108" s="822"/>
      <c r="B108" s="706" t="s">
        <v>1784</v>
      </c>
      <c r="C108" s="707" t="s">
        <v>1785</v>
      </c>
      <c r="D108" s="708">
        <v>230</v>
      </c>
      <c r="E108" s="709">
        <v>232</v>
      </c>
      <c r="F108" s="710">
        <v>250</v>
      </c>
      <c r="G108" s="711">
        <v>823.57049099853646</v>
      </c>
      <c r="H108" s="712">
        <v>3.9174381513717451</v>
      </c>
      <c r="I108" s="713">
        <v>153.89147253706201</v>
      </c>
      <c r="J108" s="714">
        <v>-28.658949195877245</v>
      </c>
      <c r="K108" s="715">
        <v>-31.326527871571187</v>
      </c>
      <c r="L108" s="716">
        <v>854.89701887010767</v>
      </c>
      <c r="M108" s="704">
        <v>0.75322737455285482</v>
      </c>
      <c r="N108" s="704">
        <v>0.65237734317903007</v>
      </c>
      <c r="Q108" s="2432"/>
    </row>
    <row r="109" spans="1:17">
      <c r="A109" s="823"/>
      <c r="B109" s="706" t="s">
        <v>1786</v>
      </c>
      <c r="C109" s="707" t="s">
        <v>1787</v>
      </c>
      <c r="D109" s="708">
        <v>67</v>
      </c>
      <c r="E109" s="709">
        <v>110</v>
      </c>
      <c r="F109" s="710">
        <v>238</v>
      </c>
      <c r="G109" s="711">
        <v>211.24447768530734</v>
      </c>
      <c r="H109" s="712">
        <v>3.8863315241035132</v>
      </c>
      <c r="I109" s="713">
        <v>753.19957698936048</v>
      </c>
      <c r="J109" s="714">
        <v>-145.18625841449054</v>
      </c>
      <c r="K109" s="715">
        <v>-148.67346271859091</v>
      </c>
      <c r="L109" s="716">
        <v>359.91794040389823</v>
      </c>
      <c r="M109" s="704">
        <v>-8.251485642926859E-2</v>
      </c>
      <c r="N109" s="704">
        <v>0.87141524844274831</v>
      </c>
      <c r="Q109" s="2432"/>
    </row>
    <row r="110" spans="1:17">
      <c r="A110" s="824"/>
      <c r="B110" s="706" t="s">
        <v>1788</v>
      </c>
      <c r="C110" s="707" t="s">
        <v>1789</v>
      </c>
      <c r="D110" s="708">
        <v>65</v>
      </c>
      <c r="E110" s="709">
        <v>105</v>
      </c>
      <c r="F110" s="710">
        <v>225</v>
      </c>
      <c r="G110" s="711">
        <v>189.92755879190833</v>
      </c>
      <c r="H110" s="712">
        <v>3.8852000336501851</v>
      </c>
      <c r="I110" s="713">
        <v>661.86960023223469</v>
      </c>
      <c r="J110" s="714">
        <v>-127.73626372244786</v>
      </c>
      <c r="K110" s="715">
        <v>-130.49464928074806</v>
      </c>
      <c r="L110" s="716">
        <v>320.42220807265642</v>
      </c>
      <c r="M110" s="704">
        <v>-0.18595322822357307</v>
      </c>
      <c r="N110" s="704">
        <v>0.86348974618679597</v>
      </c>
      <c r="Q110" s="2432"/>
    </row>
    <row r="111" spans="1:17">
      <c r="A111" s="825"/>
      <c r="B111" s="720" t="s">
        <v>1790</v>
      </c>
      <c r="C111" s="707" t="s">
        <v>1791</v>
      </c>
      <c r="D111" s="708">
        <v>135</v>
      </c>
      <c r="E111" s="709">
        <v>145</v>
      </c>
      <c r="F111" s="710">
        <v>191</v>
      </c>
      <c r="G111" s="711">
        <v>306.55824405905861</v>
      </c>
      <c r="H111" s="712">
        <v>3.8686185345136934</v>
      </c>
      <c r="I111" s="713">
        <v>261.07440894841795</v>
      </c>
      <c r="J111" s="714">
        <v>-51.271711057072885</v>
      </c>
      <c r="K111" s="715">
        <v>-50.590987647920201</v>
      </c>
      <c r="L111" s="716">
        <v>357.14923170697881</v>
      </c>
      <c r="M111" s="704">
        <v>-0.22017169194224373</v>
      </c>
      <c r="N111" s="704">
        <v>0.35813010369191289</v>
      </c>
      <c r="Q111" s="2432"/>
    </row>
    <row r="112" spans="1:17">
      <c r="A112" s="826"/>
      <c r="B112" s="720" t="s">
        <v>1792</v>
      </c>
      <c r="C112" s="707" t="s">
        <v>1793</v>
      </c>
      <c r="D112" s="708">
        <v>140</v>
      </c>
      <c r="E112" s="709">
        <v>146</v>
      </c>
      <c r="F112" s="710">
        <v>172</v>
      </c>
      <c r="G112" s="711">
        <v>302.75911177661703</v>
      </c>
      <c r="H112" s="712">
        <v>3.8490935802839119</v>
      </c>
      <c r="I112" s="713">
        <v>140.07278769399196</v>
      </c>
      <c r="J112" s="714">
        <v>-28.057719910750208</v>
      </c>
      <c r="K112" s="715">
        <v>-26.575211775707803</v>
      </c>
      <c r="L112" s="716">
        <v>329.33432355232486</v>
      </c>
      <c r="M112" s="704">
        <v>-0.30794905361874547</v>
      </c>
      <c r="N112" s="704">
        <v>0.21827039174133733</v>
      </c>
      <c r="Q112" s="2432"/>
    </row>
    <row r="113" spans="1:17">
      <c r="A113" s="827"/>
      <c r="B113" s="706" t="s">
        <v>1794</v>
      </c>
      <c r="C113" s="707" t="s">
        <v>1795</v>
      </c>
      <c r="D113" s="708">
        <v>58</v>
      </c>
      <c r="E113" s="709">
        <v>95</v>
      </c>
      <c r="F113" s="710">
        <v>205</v>
      </c>
      <c r="G113" s="711">
        <v>154.32259108025514</v>
      </c>
      <c r="H113" s="712">
        <v>3.8847156408747976</v>
      </c>
      <c r="I113" s="713">
        <v>540.08149358050787</v>
      </c>
      <c r="J113" s="714">
        <v>-104.28600041128934</v>
      </c>
      <c r="K113" s="715">
        <v>-106.42993952039716</v>
      </c>
      <c r="L113" s="716">
        <v>260.75253060065228</v>
      </c>
      <c r="M113" s="704">
        <v>-0.33733088831959679</v>
      </c>
      <c r="N113" s="704">
        <v>0.86574627306901286</v>
      </c>
      <c r="Q113" s="2432"/>
    </row>
    <row r="114" spans="1:17">
      <c r="A114" s="828"/>
      <c r="B114" s="720" t="s">
        <v>1796</v>
      </c>
      <c r="C114" s="707" t="s">
        <v>1797</v>
      </c>
      <c r="D114" s="708">
        <v>108</v>
      </c>
      <c r="E114" s="709">
        <v>121</v>
      </c>
      <c r="F114" s="710">
        <v>184</v>
      </c>
      <c r="G114" s="711">
        <v>218.96112246862174</v>
      </c>
      <c r="H114" s="712">
        <v>3.8882916695919656</v>
      </c>
      <c r="I114" s="713">
        <v>313.03276329764685</v>
      </c>
      <c r="J114" s="714">
        <v>-60.213031557008136</v>
      </c>
      <c r="K114" s="715">
        <v>-61.913014244001118</v>
      </c>
      <c r="L114" s="716">
        <v>280.87413671262289</v>
      </c>
      <c r="M114" s="704">
        <v>-0.355714288094794</v>
      </c>
      <c r="N114" s="704">
        <v>0.51527922192226427</v>
      </c>
      <c r="Q114" s="2432"/>
    </row>
    <row r="115" spans="1:17">
      <c r="A115" s="829"/>
      <c r="B115" s="706" t="s">
        <v>1798</v>
      </c>
      <c r="C115" s="707" t="s">
        <v>1799</v>
      </c>
      <c r="D115" s="708">
        <v>65</v>
      </c>
      <c r="E115" s="709">
        <v>86</v>
      </c>
      <c r="F115" s="710">
        <v>197</v>
      </c>
      <c r="G115" s="711">
        <v>138.6998086319222</v>
      </c>
      <c r="H115" s="712">
        <v>3.9294129872699921</v>
      </c>
      <c r="I115" s="713">
        <v>491.41285851261813</v>
      </c>
      <c r="J115" s="714">
        <v>-90.253406367458538</v>
      </c>
      <c r="K115" s="715">
        <v>-101.17291849747814</v>
      </c>
      <c r="L115" s="716">
        <v>239.87272712940035</v>
      </c>
      <c r="M115" s="704">
        <v>-0.37785044604632489</v>
      </c>
      <c r="N115" s="704">
        <v>0.82138421425390307</v>
      </c>
      <c r="Q115" s="2432"/>
    </row>
    <row r="116" spans="1:17">
      <c r="A116" s="830"/>
      <c r="B116" s="720" t="s">
        <v>1800</v>
      </c>
      <c r="C116" s="707" t="s">
        <v>1801</v>
      </c>
      <c r="D116" s="708">
        <v>104</v>
      </c>
      <c r="E116" s="709">
        <v>111</v>
      </c>
      <c r="F116" s="710">
        <v>140</v>
      </c>
      <c r="G116" s="711">
        <v>171.14524555804738</v>
      </c>
      <c r="H116" s="712">
        <v>3.8505766356667146</v>
      </c>
      <c r="I116" s="713">
        <v>117.08479516604346</v>
      </c>
      <c r="J116" s="714">
        <v>-23.418510324865689</v>
      </c>
      <c r="K116" s="715">
        <v>-22.250227937465226</v>
      </c>
      <c r="L116" s="716">
        <v>193.39547349551259</v>
      </c>
      <c r="M116" s="704">
        <v>-0.58519209557439367</v>
      </c>
      <c r="N116" s="704">
        <v>0.30421023668482161</v>
      </c>
      <c r="Q116" s="2432"/>
    </row>
    <row r="117" spans="1:17">
      <c r="A117" s="831"/>
      <c r="B117" s="720" t="s">
        <v>1802</v>
      </c>
      <c r="C117" s="707" t="s">
        <v>1803</v>
      </c>
      <c r="D117" s="708">
        <v>0</v>
      </c>
      <c r="E117" s="709">
        <v>51</v>
      </c>
      <c r="F117" s="710">
        <v>153</v>
      </c>
      <c r="G117" s="711">
        <v>57.917744377794548</v>
      </c>
      <c r="H117" s="712">
        <v>3.9074832579031047</v>
      </c>
      <c r="I117" s="713">
        <v>311.37192967131188</v>
      </c>
      <c r="J117" s="714">
        <v>-58.643864115180875</v>
      </c>
      <c r="K117" s="715">
        <v>-62.775713387629324</v>
      </c>
      <c r="L117" s="716">
        <v>120.69345776542387</v>
      </c>
      <c r="M117" s="704">
        <v>-0.67269871188643182</v>
      </c>
      <c r="N117" s="704">
        <v>1</v>
      </c>
      <c r="Q117" s="2432"/>
    </row>
    <row r="118" spans="1:17">
      <c r="A118" s="832"/>
      <c r="B118" s="706" t="s">
        <v>1804</v>
      </c>
      <c r="C118" s="707" t="s">
        <v>1805</v>
      </c>
      <c r="D118" s="708">
        <v>39</v>
      </c>
      <c r="E118" s="709">
        <v>64</v>
      </c>
      <c r="F118" s="710">
        <v>139</v>
      </c>
      <c r="G118" s="711">
        <v>68.496801826250277</v>
      </c>
      <c r="H118" s="712">
        <v>3.882488238399866</v>
      </c>
      <c r="I118" s="713">
        <v>230.5717973284703</v>
      </c>
      <c r="J118" s="714">
        <v>-44.627681321088751</v>
      </c>
      <c r="K118" s="715">
        <v>-45.333138384689953</v>
      </c>
      <c r="L118" s="716">
        <v>113.82994021094024</v>
      </c>
      <c r="M118" s="704">
        <v>-0.71240431111371638</v>
      </c>
      <c r="N118" s="704">
        <v>0.85247609106123756</v>
      </c>
      <c r="Q118" s="2432"/>
    </row>
    <row r="119" spans="1:17">
      <c r="A119" s="833"/>
      <c r="B119" s="720" t="s">
        <v>1806</v>
      </c>
      <c r="C119" s="707" t="s">
        <v>1807</v>
      </c>
      <c r="D119" s="708">
        <v>76</v>
      </c>
      <c r="E119" s="709">
        <v>81</v>
      </c>
      <c r="F119" s="710">
        <v>109</v>
      </c>
      <c r="G119" s="711">
        <v>91.523987510701133</v>
      </c>
      <c r="H119" s="712">
        <v>3.8901588232723681</v>
      </c>
      <c r="I119" s="713">
        <v>78.645560789387588</v>
      </c>
      <c r="J119" s="714">
        <v>-15.097326957826954</v>
      </c>
      <c r="K119" s="715">
        <v>-15.584418572561544</v>
      </c>
      <c r="L119" s="716">
        <v>107.10840608326268</v>
      </c>
      <c r="M119" s="704">
        <v>-0.76495257274760697</v>
      </c>
      <c r="N119" s="704">
        <v>0.35455482307890818</v>
      </c>
      <c r="Q119" s="2432"/>
    </row>
    <row r="120" spans="1:17">
      <c r="A120" s="834"/>
      <c r="B120" s="706" t="s">
        <v>1808</v>
      </c>
      <c r="C120" s="707" t="s">
        <v>1809</v>
      </c>
      <c r="D120" s="708">
        <v>0</v>
      </c>
      <c r="E120" s="709">
        <v>34</v>
      </c>
      <c r="F120" s="710">
        <v>102</v>
      </c>
      <c r="G120" s="711">
        <v>25.658979498739562</v>
      </c>
      <c r="H120" s="712">
        <v>3.8946827162474267</v>
      </c>
      <c r="I120" s="713">
        <v>131.05587139682441</v>
      </c>
      <c r="J120" s="714">
        <v>-25.035047476016992</v>
      </c>
      <c r="K120" s="715">
        <v>-26.088948805589716</v>
      </c>
      <c r="L120" s="716">
        <v>51.747928304329278</v>
      </c>
      <c r="M120" s="704">
        <v>-0.86141231593582535</v>
      </c>
      <c r="N120" s="704">
        <v>1</v>
      </c>
      <c r="Q120" s="2432"/>
    </row>
    <row r="121" spans="1:17">
      <c r="A121" s="835"/>
      <c r="B121" s="720" t="s">
        <v>1810</v>
      </c>
      <c r="C121" s="707" t="s">
        <v>1811</v>
      </c>
      <c r="D121" s="708">
        <v>102</v>
      </c>
      <c r="E121" s="709">
        <v>0</v>
      </c>
      <c r="F121" s="710">
        <v>255</v>
      </c>
      <c r="G121" s="711">
        <v>155.65535540443881</v>
      </c>
      <c r="H121" s="712">
        <v>4.1224683414099443</v>
      </c>
      <c r="I121" s="713">
        <v>938.41294860530206</v>
      </c>
      <c r="J121" s="714">
        <v>-130.04621892671153</v>
      </c>
      <c r="K121" s="715">
        <v>-223.87387261695278</v>
      </c>
      <c r="L121" s="716">
        <v>379.52922802139159</v>
      </c>
      <c r="M121" s="704">
        <v>2.2204460492503131E-16</v>
      </c>
      <c r="N121" s="704">
        <v>1.0000000000000002</v>
      </c>
      <c r="Q121" s="2432"/>
    </row>
    <row r="122" spans="1:17">
      <c r="A122" s="836"/>
      <c r="B122" s="706" t="s">
        <v>1812</v>
      </c>
      <c r="C122" s="707" t="s">
        <v>1813</v>
      </c>
      <c r="D122" s="708">
        <v>123</v>
      </c>
      <c r="E122" s="709">
        <v>104</v>
      </c>
      <c r="F122" s="710">
        <v>238</v>
      </c>
      <c r="G122" s="711">
        <v>244.19378093763638</v>
      </c>
      <c r="H122" s="712">
        <v>4.0736759436477143</v>
      </c>
      <c r="I122" s="713">
        <v>685.71373065047578</v>
      </c>
      <c r="J122" s="714">
        <v>-103.25784100308026</v>
      </c>
      <c r="K122" s="715">
        <v>-158.52150041013215</v>
      </c>
      <c r="L122" s="716">
        <v>402.7152813477685</v>
      </c>
      <c r="M122" s="704">
        <v>2.8073907697543365E-3</v>
      </c>
      <c r="N122" s="704">
        <v>0.71619894744255463</v>
      </c>
      <c r="Q122" s="2432"/>
    </row>
    <row r="123" spans="1:17">
      <c r="A123" s="837"/>
      <c r="B123" s="720" t="s">
        <v>1814</v>
      </c>
      <c r="C123" s="707" t="s">
        <v>1815</v>
      </c>
      <c r="D123" s="708">
        <v>150</v>
      </c>
      <c r="E123" s="709">
        <v>131</v>
      </c>
      <c r="F123" s="710">
        <v>236</v>
      </c>
      <c r="G123" s="711">
        <v>327.77291867183681</v>
      </c>
      <c r="H123" s="712">
        <v>4.1142524242351834</v>
      </c>
      <c r="I123" s="713">
        <v>572.55537977779295</v>
      </c>
      <c r="J123" s="714">
        <v>-80.517553977113025</v>
      </c>
      <c r="K123" s="715">
        <v>-135.90481140079285</v>
      </c>
      <c r="L123" s="716">
        <v>463.67773007262963</v>
      </c>
      <c r="M123" s="704">
        <v>7.7386760078506756E-2</v>
      </c>
      <c r="N123" s="704">
        <v>0.65890918976365176</v>
      </c>
      <c r="Q123" s="2432"/>
    </row>
    <row r="124" spans="1:17">
      <c r="A124" s="838"/>
      <c r="B124" s="706" t="s">
        <v>1816</v>
      </c>
      <c r="C124" s="707" t="s">
        <v>1817</v>
      </c>
      <c r="D124" s="708">
        <v>131</v>
      </c>
      <c r="E124" s="709">
        <v>111</v>
      </c>
      <c r="F124" s="710">
        <v>255</v>
      </c>
      <c r="G124" s="711">
        <v>281.52209061936657</v>
      </c>
      <c r="H124" s="712">
        <v>4.0715666315834476</v>
      </c>
      <c r="I124" s="713">
        <v>802.19541406121675</v>
      </c>
      <c r="J124" s="714">
        <v>-121.20751195013432</v>
      </c>
      <c r="K124" s="715">
        <v>-185.18215101704698</v>
      </c>
      <c r="L124" s="716">
        <v>466.70424163641354</v>
      </c>
      <c r="M124" s="704">
        <v>0.16537851606093157</v>
      </c>
      <c r="N124" s="704">
        <v>1.0000000000000002</v>
      </c>
      <c r="Q124" s="2432"/>
    </row>
    <row r="125" spans="1:17">
      <c r="A125" s="839"/>
      <c r="B125" s="706" t="s">
        <v>1818</v>
      </c>
      <c r="C125" s="707" t="s">
        <v>1819</v>
      </c>
      <c r="D125" s="708">
        <v>132</v>
      </c>
      <c r="E125" s="709">
        <v>112</v>
      </c>
      <c r="F125" s="710">
        <v>255</v>
      </c>
      <c r="G125" s="711">
        <v>284.51046489545882</v>
      </c>
      <c r="H125" s="712">
        <v>4.0725897721797271</v>
      </c>
      <c r="I125" s="713">
        <v>798.76261093126823</v>
      </c>
      <c r="J125" s="714">
        <v>-120.49120347391086</v>
      </c>
      <c r="K125" s="715">
        <v>-184.51891217247723</v>
      </c>
      <c r="L125" s="716">
        <v>469.02937706793603</v>
      </c>
      <c r="M125" s="704">
        <v>0.16852191459337806</v>
      </c>
      <c r="N125" s="704">
        <v>1.0000000000000002</v>
      </c>
      <c r="Q125" s="2432"/>
    </row>
    <row r="126" spans="1:17">
      <c r="A126" s="840"/>
      <c r="B126" s="706" t="s">
        <v>1820</v>
      </c>
      <c r="C126" s="707" t="s">
        <v>1821</v>
      </c>
      <c r="D126" s="708">
        <v>122</v>
      </c>
      <c r="E126" s="709">
        <v>103</v>
      </c>
      <c r="F126" s="710">
        <v>238</v>
      </c>
      <c r="G126" s="711">
        <v>241.4552249422122</v>
      </c>
      <c r="H126" s="712">
        <v>4.0725673168383052</v>
      </c>
      <c r="I126" s="713">
        <v>688.85964935663253</v>
      </c>
      <c r="J126" s="714">
        <v>-103.91637762634183</v>
      </c>
      <c r="K126" s="715">
        <v>-159.12823105191569</v>
      </c>
      <c r="L126" s="716">
        <v>400.58345599412792</v>
      </c>
      <c r="M126" s="704">
        <v>-6.9968759899508015E-5</v>
      </c>
      <c r="N126" s="704">
        <v>0.71711583236334542</v>
      </c>
      <c r="Q126" s="2432"/>
    </row>
    <row r="127" spans="1:17">
      <c r="A127" s="841"/>
      <c r="B127" s="720" t="s">
        <v>1822</v>
      </c>
      <c r="C127" s="707" t="s">
        <v>1823</v>
      </c>
      <c r="D127" s="708">
        <v>121</v>
      </c>
      <c r="E127" s="709">
        <v>28</v>
      </c>
      <c r="F127" s="710">
        <v>248</v>
      </c>
      <c r="G127" s="711">
        <v>173.63823618437803</v>
      </c>
      <c r="H127" s="712">
        <v>4.1822881777087835</v>
      </c>
      <c r="I127" s="713">
        <v>850.5327385622121</v>
      </c>
      <c r="J127" s="714">
        <v>-104.93396988759353</v>
      </c>
      <c r="K127" s="715">
        <v>-209.88938626029545</v>
      </c>
      <c r="L127" s="716">
        <v>383.52762244467351</v>
      </c>
      <c r="M127" s="704">
        <v>-4.7753830898642158E-2</v>
      </c>
      <c r="N127" s="704">
        <v>0.97480393763875051</v>
      </c>
      <c r="Q127" s="2432"/>
    </row>
    <row r="128" spans="1:17">
      <c r="A128" s="842"/>
      <c r="B128" s="706" t="s">
        <v>1824</v>
      </c>
      <c r="C128" s="707" t="s">
        <v>1825</v>
      </c>
      <c r="D128" s="708">
        <v>106</v>
      </c>
      <c r="E128" s="709">
        <v>90</v>
      </c>
      <c r="F128" s="710">
        <v>205</v>
      </c>
      <c r="G128" s="711">
        <v>178.32872912173673</v>
      </c>
      <c r="H128" s="712">
        <v>4.072793280658443</v>
      </c>
      <c r="I128" s="713">
        <v>491.03910769229384</v>
      </c>
      <c r="J128" s="714">
        <v>-74.047760268478171</v>
      </c>
      <c r="K128" s="715">
        <v>-113.44873651202491</v>
      </c>
      <c r="L128" s="716">
        <v>291.77746563376161</v>
      </c>
      <c r="M128" s="704">
        <v>-0.2748307965078004</v>
      </c>
      <c r="N128" s="704">
        <v>0.70494336968760296</v>
      </c>
      <c r="Q128" s="2432"/>
    </row>
    <row r="129" spans="1:17">
      <c r="A129" s="843"/>
      <c r="B129" s="706" t="s">
        <v>1826</v>
      </c>
      <c r="C129" s="707" t="s">
        <v>1827</v>
      </c>
      <c r="D129" s="708">
        <v>105</v>
      </c>
      <c r="E129" s="709">
        <v>89</v>
      </c>
      <c r="F129" s="710">
        <v>205</v>
      </c>
      <c r="G129" s="711">
        <v>176.02668656795925</v>
      </c>
      <c r="H129" s="712">
        <v>4.0715333811037935</v>
      </c>
      <c r="I129" s="713">
        <v>493.68217860121592</v>
      </c>
      <c r="J129" s="714">
        <v>-74.596751295845323</v>
      </c>
      <c r="K129" s="715">
        <v>-113.96106552874892</v>
      </c>
      <c r="L129" s="716">
        <v>289.98775209670816</v>
      </c>
      <c r="M129" s="704">
        <v>-0.27725659615141784</v>
      </c>
      <c r="N129" s="704">
        <v>0.71066580312186589</v>
      </c>
      <c r="Q129" s="2432"/>
    </row>
    <row r="130" spans="1:17">
      <c r="A130" s="844"/>
      <c r="B130" s="720" t="s">
        <v>1828</v>
      </c>
      <c r="C130" s="707" t="s">
        <v>1829</v>
      </c>
      <c r="D130" s="708">
        <v>140</v>
      </c>
      <c r="E130" s="709">
        <v>130</v>
      </c>
      <c r="F130" s="710">
        <v>182</v>
      </c>
      <c r="G130" s="711">
        <v>270.82197979628899</v>
      </c>
      <c r="H130" s="712">
        <v>4.1437104197716046</v>
      </c>
      <c r="I130" s="713">
        <v>228.51841762212649</v>
      </c>
      <c r="J130" s="714">
        <v>-30.447871440039098</v>
      </c>
      <c r="K130" s="715">
        <v>-55.207739157270886</v>
      </c>
      <c r="L130" s="716">
        <v>326.02971895355989</v>
      </c>
      <c r="M130" s="704">
        <v>-0.29240920074414778</v>
      </c>
      <c r="N130" s="704">
        <v>0.34725722148396515</v>
      </c>
      <c r="Q130" s="2432"/>
    </row>
    <row r="131" spans="1:17">
      <c r="A131" s="845"/>
      <c r="B131" s="720" t="s">
        <v>1830</v>
      </c>
      <c r="C131" s="707" t="s">
        <v>1831</v>
      </c>
      <c r="D131" s="708">
        <v>150</v>
      </c>
      <c r="E131" s="709">
        <v>144</v>
      </c>
      <c r="F131" s="710">
        <v>171</v>
      </c>
      <c r="G131" s="711">
        <v>309.90560137179801</v>
      </c>
      <c r="H131" s="712">
        <v>4.1856664067183242</v>
      </c>
      <c r="I131" s="713">
        <v>117.99158181909944</v>
      </c>
      <c r="J131" s="714">
        <v>-14.454042892638316</v>
      </c>
      <c r="K131" s="715">
        <v>-29.168573515680496</v>
      </c>
      <c r="L131" s="716">
        <v>339.07417488747853</v>
      </c>
      <c r="M131" s="704">
        <v>-0.29642390547694664</v>
      </c>
      <c r="N131" s="704">
        <v>0.18324970598045195</v>
      </c>
      <c r="Q131" s="2432"/>
    </row>
    <row r="132" spans="1:17">
      <c r="A132" s="846"/>
      <c r="B132" s="720" t="s">
        <v>1832</v>
      </c>
      <c r="C132" s="707" t="s">
        <v>1833</v>
      </c>
      <c r="D132" s="708">
        <v>126</v>
      </c>
      <c r="E132" s="709">
        <v>115</v>
      </c>
      <c r="F132" s="710">
        <v>184</v>
      </c>
      <c r="G132" s="711">
        <v>224.91405707138807</v>
      </c>
      <c r="H132" s="712">
        <v>4.107380994977273</v>
      </c>
      <c r="I132" s="713">
        <v>292.85859401959152</v>
      </c>
      <c r="J132" s="714">
        <v>-41.68337696784927</v>
      </c>
      <c r="K132" s="715">
        <v>-69.216335992936365</v>
      </c>
      <c r="L132" s="716">
        <v>294.13039306432444</v>
      </c>
      <c r="M132" s="704">
        <v>-0.33370929806504424</v>
      </c>
      <c r="N132" s="704">
        <v>0.46523544362271119</v>
      </c>
      <c r="Q132" s="2432"/>
    </row>
    <row r="133" spans="1:17">
      <c r="A133" s="847"/>
      <c r="B133" s="720" t="s">
        <v>1834</v>
      </c>
      <c r="C133" s="707" t="s">
        <v>1835</v>
      </c>
      <c r="D133" s="708">
        <v>96</v>
      </c>
      <c r="E133" s="709">
        <v>78</v>
      </c>
      <c r="F133" s="710">
        <v>151</v>
      </c>
      <c r="G133" s="711">
        <v>119.7667446195603</v>
      </c>
      <c r="H133" s="712">
        <v>4.1595331778097711</v>
      </c>
      <c r="I133" s="713">
        <v>220.15730937926838</v>
      </c>
      <c r="J133" s="714">
        <v>-28.448550393929228</v>
      </c>
      <c r="K133" s="715">
        <v>-53.666505055940675</v>
      </c>
      <c r="L133" s="716">
        <v>173.43324967550097</v>
      </c>
      <c r="M133" s="704">
        <v>-0.60190580073153188</v>
      </c>
      <c r="N133" s="704">
        <v>0.59842245887217604</v>
      </c>
      <c r="Q133" s="2432"/>
    </row>
    <row r="134" spans="1:17">
      <c r="A134" s="848"/>
      <c r="B134" s="706" t="s">
        <v>1836</v>
      </c>
      <c r="C134" s="707" t="s">
        <v>1837</v>
      </c>
      <c r="D134" s="708">
        <v>72</v>
      </c>
      <c r="E134" s="709">
        <v>61</v>
      </c>
      <c r="F134" s="710">
        <v>139</v>
      </c>
      <c r="G134" s="711">
        <v>79.582261298255816</v>
      </c>
      <c r="H134" s="712">
        <v>4.075453025565027</v>
      </c>
      <c r="I134" s="713">
        <v>208.47172021003519</v>
      </c>
      <c r="J134" s="714">
        <v>-31.302863087325981</v>
      </c>
      <c r="K134" s="715">
        <v>-48.252281852171059</v>
      </c>
      <c r="L134" s="716">
        <v>127.83454315042687</v>
      </c>
      <c r="M134" s="704">
        <v>-0.68455750523866499</v>
      </c>
      <c r="N134" s="704">
        <v>0.68894218883609148</v>
      </c>
      <c r="Q134" s="2432"/>
    </row>
    <row r="135" spans="1:17">
      <c r="A135" s="849"/>
      <c r="B135" s="706" t="s">
        <v>1838</v>
      </c>
      <c r="C135" s="707" t="s">
        <v>1839</v>
      </c>
      <c r="D135" s="708">
        <v>71</v>
      </c>
      <c r="E135" s="709">
        <v>60</v>
      </c>
      <c r="F135" s="710">
        <v>139</v>
      </c>
      <c r="G135" s="711">
        <v>78.110942022958511</v>
      </c>
      <c r="H135" s="712">
        <v>4.0735842314643023</v>
      </c>
      <c r="I135" s="713">
        <v>210.15890668669945</v>
      </c>
      <c r="J135" s="714">
        <v>-31.651334182024115</v>
      </c>
      <c r="K135" s="715">
        <v>-48.580944834214137</v>
      </c>
      <c r="L135" s="716">
        <v>126.69188685717265</v>
      </c>
      <c r="M135" s="704">
        <v>-0.68611164706974759</v>
      </c>
      <c r="N135" s="704">
        <v>0.69730457527523904</v>
      </c>
      <c r="Q135" s="2432"/>
    </row>
    <row r="136" spans="1:17">
      <c r="A136" s="850"/>
      <c r="B136" s="720" t="s">
        <v>1840</v>
      </c>
      <c r="C136" s="707" t="s">
        <v>1841</v>
      </c>
      <c r="D136" s="708">
        <v>46</v>
      </c>
      <c r="E136" s="709">
        <v>0</v>
      </c>
      <c r="F136" s="710">
        <v>108</v>
      </c>
      <c r="G136" s="711">
        <v>26.394183607888223</v>
      </c>
      <c r="H136" s="712">
        <v>4.1654837393688071</v>
      </c>
      <c r="I136" s="713">
        <v>143.97303003264136</v>
      </c>
      <c r="J136" s="714">
        <v>-18.385024793552436</v>
      </c>
      <c r="K136" s="715">
        <v>-35.210740727696546</v>
      </c>
      <c r="L136" s="716">
        <v>61.604924335584769</v>
      </c>
      <c r="M136" s="704">
        <v>-0.84385066421047039</v>
      </c>
      <c r="N136" s="704">
        <v>1</v>
      </c>
      <c r="Q136" s="2432"/>
    </row>
    <row r="137" spans="1:17">
      <c r="A137" s="851"/>
      <c r="B137" s="706" t="s">
        <v>1842</v>
      </c>
      <c r="C137" s="707" t="s">
        <v>1843</v>
      </c>
      <c r="D137" s="708">
        <v>188</v>
      </c>
      <c r="E137" s="709">
        <v>238</v>
      </c>
      <c r="F137" s="710">
        <v>104</v>
      </c>
      <c r="G137" s="711">
        <v>673.60940786850028</v>
      </c>
      <c r="H137" s="712">
        <v>1.4843066535957556</v>
      </c>
      <c r="I137" s="713">
        <v>618.58873995979195</v>
      </c>
      <c r="J137" s="714">
        <v>25.054018972668892</v>
      </c>
      <c r="K137" s="715">
        <v>168.81722890131601</v>
      </c>
      <c r="L137" s="716">
        <v>504.79217896718427</v>
      </c>
      <c r="M137" s="704">
        <v>2.8073907697543365E-3</v>
      </c>
      <c r="N137" s="704">
        <v>0.71619894744255463</v>
      </c>
      <c r="Q137" s="2432"/>
    </row>
    <row r="138" spans="1:17">
      <c r="A138" s="852"/>
      <c r="B138" s="706" t="s">
        <v>1844</v>
      </c>
      <c r="C138" s="707" t="s">
        <v>1845</v>
      </c>
      <c r="D138" s="708">
        <v>192</v>
      </c>
      <c r="E138" s="709">
        <v>255</v>
      </c>
      <c r="F138" s="710">
        <v>62</v>
      </c>
      <c r="G138" s="711">
        <v>753.27791395520717</v>
      </c>
      <c r="H138" s="712">
        <v>1.4880302670387775</v>
      </c>
      <c r="I138" s="713">
        <v>822.23184366447356</v>
      </c>
      <c r="J138" s="714">
        <v>32.426712209182313</v>
      </c>
      <c r="K138" s="715">
        <v>224.52101780839178</v>
      </c>
      <c r="L138" s="716">
        <v>528.75689614681539</v>
      </c>
      <c r="M138" s="704">
        <v>5.0643032902100149E-2</v>
      </c>
      <c r="N138" s="704">
        <v>1.0000000000000002</v>
      </c>
      <c r="Q138" s="2432"/>
    </row>
    <row r="139" spans="1:17">
      <c r="A139" s="853"/>
      <c r="B139" s="720" t="s">
        <v>1846</v>
      </c>
      <c r="C139" s="707" t="s">
        <v>1847</v>
      </c>
      <c r="D139" s="708">
        <v>190</v>
      </c>
      <c r="E139" s="709">
        <v>245</v>
      </c>
      <c r="F139" s="710">
        <v>116</v>
      </c>
      <c r="G139" s="711">
        <v>714.81260359167288</v>
      </c>
      <c r="H139" s="712">
        <v>1.5372999938664647</v>
      </c>
      <c r="I139" s="713">
        <v>636.01593194783391</v>
      </c>
      <c r="J139" s="714">
        <v>16.092782190737797</v>
      </c>
      <c r="K139" s="715">
        <v>174.734826060643</v>
      </c>
      <c r="L139" s="716">
        <v>540.07777753102982</v>
      </c>
      <c r="M139" s="704">
        <v>9.6713394736574365E-2</v>
      </c>
      <c r="N139" s="704">
        <v>0.81241961926187978</v>
      </c>
      <c r="Q139" s="2432"/>
    </row>
    <row r="140" spans="1:17">
      <c r="A140" s="854"/>
      <c r="B140" s="706" t="s">
        <v>1848</v>
      </c>
      <c r="C140" s="707" t="s">
        <v>1849</v>
      </c>
      <c r="D140" s="708">
        <v>202</v>
      </c>
      <c r="E140" s="709">
        <v>255</v>
      </c>
      <c r="F140" s="710">
        <v>112</v>
      </c>
      <c r="G140" s="711">
        <v>785.47350916206915</v>
      </c>
      <c r="H140" s="712">
        <v>1.48107034120994</v>
      </c>
      <c r="I140" s="713">
        <v>720.22264755986384</v>
      </c>
      <c r="J140" s="714">
        <v>29.836348926754351</v>
      </c>
      <c r="K140" s="715">
        <v>196.45385019203246</v>
      </c>
      <c r="L140" s="716">
        <v>589.01965897003674</v>
      </c>
      <c r="M140" s="704">
        <v>0.16852191459337806</v>
      </c>
      <c r="N140" s="704">
        <v>1.0000000000000002</v>
      </c>
      <c r="Q140" s="2432"/>
    </row>
    <row r="141" spans="1:17">
      <c r="A141" s="855"/>
      <c r="B141" s="720" t="s">
        <v>1850</v>
      </c>
      <c r="C141" s="707" t="s">
        <v>1851</v>
      </c>
      <c r="D141" s="708">
        <v>251</v>
      </c>
      <c r="E141" s="709">
        <v>252</v>
      </c>
      <c r="F141" s="710">
        <v>250</v>
      </c>
      <c r="G141" s="711">
        <v>969.65002711813452</v>
      </c>
      <c r="H141" s="712">
        <v>1.5013800339320411</v>
      </c>
      <c r="I141" s="713">
        <v>14.747279855871529</v>
      </c>
      <c r="J141" s="714">
        <v>0.52524392352729332</v>
      </c>
      <c r="K141" s="715">
        <v>4.0346719562581628</v>
      </c>
      <c r="L141" s="716">
        <v>965.61535516187632</v>
      </c>
      <c r="M141" s="704">
        <v>0.93124491851827962</v>
      </c>
      <c r="N141" s="704">
        <v>0.24767150063562268</v>
      </c>
      <c r="Q141" s="2432"/>
    </row>
    <row r="142" spans="1:17">
      <c r="A142" s="856"/>
      <c r="B142" s="706" t="s">
        <v>1852</v>
      </c>
      <c r="C142" s="707" t="s">
        <v>1853</v>
      </c>
      <c r="D142" s="708">
        <v>179</v>
      </c>
      <c r="E142" s="709">
        <v>238</v>
      </c>
      <c r="F142" s="710">
        <v>58</v>
      </c>
      <c r="G142" s="711">
        <v>646.76814702307729</v>
      </c>
      <c r="H142" s="712">
        <v>1.4888536462433501</v>
      </c>
      <c r="I142" s="713">
        <v>705.00564785822019</v>
      </c>
      <c r="J142" s="714">
        <v>27.637611075365662</v>
      </c>
      <c r="K142" s="715">
        <v>192.53479379582956</v>
      </c>
      <c r="L142" s="716">
        <v>454.23335322724773</v>
      </c>
      <c r="M142" s="704">
        <v>-9.7019257068454157E-2</v>
      </c>
      <c r="N142" s="704">
        <v>0.90147542053188046</v>
      </c>
      <c r="Q142" s="2432"/>
    </row>
    <row r="143" spans="1:17">
      <c r="A143" s="857"/>
      <c r="B143" s="720" t="s">
        <v>1854</v>
      </c>
      <c r="C143" s="707" t="s">
        <v>1855</v>
      </c>
      <c r="D143" s="708">
        <v>165</v>
      </c>
      <c r="E143" s="709">
        <v>209</v>
      </c>
      <c r="F143" s="710">
        <v>82</v>
      </c>
      <c r="G143" s="711">
        <v>504.0435291149625</v>
      </c>
      <c r="H143" s="712">
        <v>1.4632585439234527</v>
      </c>
      <c r="I143" s="713">
        <v>482.29402753662225</v>
      </c>
      <c r="J143" s="714">
        <v>22.429982261118624</v>
      </c>
      <c r="K143" s="715">
        <v>131.15894889425996</v>
      </c>
      <c r="L143" s="716">
        <v>372.88458022070256</v>
      </c>
      <c r="M143" s="704">
        <v>-0.26659881027780008</v>
      </c>
      <c r="N143" s="704">
        <v>0.75878389528517909</v>
      </c>
      <c r="Q143" s="2432"/>
    </row>
    <row r="144" spans="1:17">
      <c r="A144" s="858"/>
      <c r="B144" s="706" t="s">
        <v>1856</v>
      </c>
      <c r="C144" s="707" t="s">
        <v>1857</v>
      </c>
      <c r="D144" s="708">
        <v>162</v>
      </c>
      <c r="E144" s="709">
        <v>205</v>
      </c>
      <c r="F144" s="710">
        <v>90</v>
      </c>
      <c r="G144" s="711">
        <v>485.96541799911046</v>
      </c>
      <c r="H144" s="712">
        <v>1.4834432673129356</v>
      </c>
      <c r="I144" s="713">
        <v>442.78152774815976</v>
      </c>
      <c r="J144" s="714">
        <v>18.042739756738115</v>
      </c>
      <c r="K144" s="715">
        <v>120.82193733982882</v>
      </c>
      <c r="L144" s="716">
        <v>365.14348065928164</v>
      </c>
      <c r="M144" s="704">
        <v>-0.2748307965078004</v>
      </c>
      <c r="N144" s="704">
        <v>0.70494336968760296</v>
      </c>
      <c r="Q144" s="2432"/>
    </row>
    <row r="145" spans="1:17">
      <c r="A145" s="859"/>
      <c r="B145" s="706" t="s">
        <v>1858</v>
      </c>
      <c r="C145" s="707" t="s">
        <v>1859</v>
      </c>
      <c r="D145" s="708">
        <v>154</v>
      </c>
      <c r="E145" s="709">
        <v>205</v>
      </c>
      <c r="F145" s="710">
        <v>50</v>
      </c>
      <c r="G145" s="711">
        <v>466.1578003400428</v>
      </c>
      <c r="H145" s="712">
        <v>1.4885303908192611</v>
      </c>
      <c r="I145" s="713">
        <v>506.38741164572372</v>
      </c>
      <c r="J145" s="714">
        <v>19.898197376925943</v>
      </c>
      <c r="K145" s="715">
        <v>138.286059123276</v>
      </c>
      <c r="L145" s="716">
        <v>327.87174121676679</v>
      </c>
      <c r="M145" s="704">
        <v>-0.34831121486387928</v>
      </c>
      <c r="N145" s="704">
        <v>0.89718229559132279</v>
      </c>
      <c r="Q145" s="2432"/>
    </row>
    <row r="146" spans="1:17">
      <c r="A146" s="860"/>
      <c r="B146" s="706" t="s">
        <v>1860</v>
      </c>
      <c r="C146" s="707" t="s">
        <v>1861</v>
      </c>
      <c r="D146" s="708">
        <v>153</v>
      </c>
      <c r="E146" s="709">
        <v>204</v>
      </c>
      <c r="F146" s="710">
        <v>50</v>
      </c>
      <c r="G146" s="711">
        <v>460.90635841812997</v>
      </c>
      <c r="H146" s="712">
        <v>1.4909367188373857</v>
      </c>
      <c r="I146" s="713">
        <v>500.66653224169988</v>
      </c>
      <c r="J146" s="714">
        <v>19.328806300228493</v>
      </c>
      <c r="K146" s="715">
        <v>136.77292208254465</v>
      </c>
      <c r="L146" s="716">
        <v>324.13343633558532</v>
      </c>
      <c r="M146" s="704">
        <v>-0.35490097910681218</v>
      </c>
      <c r="N146" s="704">
        <v>0.89613200034964868</v>
      </c>
      <c r="Q146" s="2432"/>
    </row>
    <row r="147" spans="1:17">
      <c r="A147" s="861"/>
      <c r="B147" s="706" t="s">
        <v>1862</v>
      </c>
      <c r="C147" s="707" t="s">
        <v>1863</v>
      </c>
      <c r="D147" s="708">
        <v>110</v>
      </c>
      <c r="E147" s="709">
        <v>139</v>
      </c>
      <c r="F147" s="710">
        <v>61</v>
      </c>
      <c r="G147" s="711">
        <v>210.5543890185842</v>
      </c>
      <c r="H147" s="712">
        <v>1.4769315015963289</v>
      </c>
      <c r="I147" s="713">
        <v>188.26099288379018</v>
      </c>
      <c r="J147" s="714">
        <v>8.0214992305887698</v>
      </c>
      <c r="K147" s="715">
        <v>51.31733155115144</v>
      </c>
      <c r="L147" s="716">
        <v>159.23705746743275</v>
      </c>
      <c r="M147" s="704">
        <v>-0.68455750523866499</v>
      </c>
      <c r="N147" s="704">
        <v>0.68894218883609148</v>
      </c>
      <c r="Q147" s="2432"/>
    </row>
    <row r="148" spans="1:17">
      <c r="A148" s="862"/>
      <c r="B148" s="706" t="s">
        <v>1864</v>
      </c>
      <c r="C148" s="707" t="s">
        <v>1865</v>
      </c>
      <c r="D148" s="708">
        <v>107</v>
      </c>
      <c r="E148" s="709">
        <v>142</v>
      </c>
      <c r="F148" s="710">
        <v>35</v>
      </c>
      <c r="G148" s="711">
        <v>211.55736818505574</v>
      </c>
      <c r="H148" s="712">
        <v>1.4790681863958515</v>
      </c>
      <c r="I148" s="713">
        <v>226.36489223596692</v>
      </c>
      <c r="J148" s="714">
        <v>9.5069568429266162</v>
      </c>
      <c r="K148" s="715">
        <v>61.725351827322001</v>
      </c>
      <c r="L148" s="716">
        <v>149.83201635773372</v>
      </c>
      <c r="M148" s="704">
        <v>-0.70364360938084003</v>
      </c>
      <c r="N148" s="704">
        <v>0.8817790995588759</v>
      </c>
      <c r="Q148" s="2432"/>
    </row>
    <row r="149" spans="1:17">
      <c r="A149" s="863"/>
      <c r="B149" s="706" t="s">
        <v>1866</v>
      </c>
      <c r="C149" s="707" t="s">
        <v>1867</v>
      </c>
      <c r="D149" s="708">
        <v>105</v>
      </c>
      <c r="E149" s="709">
        <v>139</v>
      </c>
      <c r="F149" s="710">
        <v>34</v>
      </c>
      <c r="G149" s="711">
        <v>202.37136464673372</v>
      </c>
      <c r="H149" s="712">
        <v>1.4748342529187635</v>
      </c>
      <c r="I149" s="713">
        <v>216.34415417300136</v>
      </c>
      <c r="J149" s="714">
        <v>9.3475725917841608</v>
      </c>
      <c r="K149" s="715">
        <v>58.952023957594157</v>
      </c>
      <c r="L149" s="716">
        <v>143.41934068913957</v>
      </c>
      <c r="M149" s="704">
        <v>-0.71696183037412364</v>
      </c>
      <c r="N149" s="704">
        <v>0.88230491406279632</v>
      </c>
      <c r="Q149" s="2432"/>
    </row>
    <row r="150" spans="1:17">
      <c r="A150" s="864"/>
      <c r="B150" s="706" t="s">
        <v>1868</v>
      </c>
      <c r="C150" s="707" t="s">
        <v>1869</v>
      </c>
      <c r="D150" s="708">
        <v>85</v>
      </c>
      <c r="E150" s="709">
        <v>107</v>
      </c>
      <c r="F150" s="710">
        <v>47</v>
      </c>
      <c r="G150" s="711">
        <v>121.7912578036734</v>
      </c>
      <c r="H150" s="712">
        <v>1.4670935937257552</v>
      </c>
      <c r="I150" s="713">
        <v>106.84868997634287</v>
      </c>
      <c r="J150" s="714">
        <v>4.8524619212722682</v>
      </c>
      <c r="K150" s="715">
        <v>29.077021402916024</v>
      </c>
      <c r="L150" s="716">
        <v>92.714236400757386</v>
      </c>
      <c r="M150" s="704">
        <v>-0.81702567696095851</v>
      </c>
      <c r="N150" s="704">
        <v>0.67389233538921856</v>
      </c>
      <c r="Q150" s="2432"/>
    </row>
    <row r="151" spans="1:17">
      <c r="A151" s="865"/>
      <c r="B151" s="720" t="s">
        <v>1870</v>
      </c>
      <c r="C151" s="707" t="s">
        <v>1871</v>
      </c>
      <c r="D151" s="708">
        <v>49</v>
      </c>
      <c r="E151" s="709">
        <v>54</v>
      </c>
      <c r="F151" s="710">
        <v>43</v>
      </c>
      <c r="G151" s="711">
        <v>35.293844892342904</v>
      </c>
      <c r="H151" s="712">
        <v>1.4828739679925103</v>
      </c>
      <c r="I151" s="713">
        <v>11.655292927884041</v>
      </c>
      <c r="J151" s="714">
        <v>0.47683315676089649</v>
      </c>
      <c r="K151" s="715">
        <v>3.1800998075532751</v>
      </c>
      <c r="L151" s="716">
        <v>32.113745084789628</v>
      </c>
      <c r="M151" s="704">
        <v>-0.93591185567489465</v>
      </c>
      <c r="N151" s="704">
        <v>0.20996408679869707</v>
      </c>
      <c r="Q151" s="2432"/>
    </row>
    <row r="152" spans="1:17">
      <c r="A152" s="866"/>
      <c r="B152" s="720" t="s">
        <v>1872</v>
      </c>
      <c r="C152" s="707" t="s">
        <v>1873</v>
      </c>
      <c r="D152" s="708">
        <v>194</v>
      </c>
      <c r="E152" s="709">
        <v>247</v>
      </c>
      <c r="F152" s="710">
        <v>50</v>
      </c>
      <c r="G152" s="711">
        <v>714.89529538737474</v>
      </c>
      <c r="H152" s="712">
        <v>1.4201620078780992</v>
      </c>
      <c r="I152" s="713">
        <v>780.74850739439478</v>
      </c>
      <c r="J152" s="714">
        <v>45.852205191174932</v>
      </c>
      <c r="K152" s="715">
        <v>210.46874766968807</v>
      </c>
      <c r="L152" s="716">
        <v>504.42654771768667</v>
      </c>
      <c r="M152" s="704">
        <v>-3.4613142954997289E-2</v>
      </c>
      <c r="N152" s="704">
        <v>0.93059244137456487</v>
      </c>
      <c r="Q152" s="2432"/>
    </row>
    <row r="153" spans="1:17">
      <c r="A153" s="867"/>
      <c r="B153" s="720" t="s">
        <v>1874</v>
      </c>
      <c r="C153" s="707" t="s">
        <v>1875</v>
      </c>
      <c r="D153" s="708">
        <v>141</v>
      </c>
      <c r="E153" s="709">
        <v>182</v>
      </c>
      <c r="F153" s="710">
        <v>0</v>
      </c>
      <c r="G153" s="711">
        <v>362.04047827252936</v>
      </c>
      <c r="H153" s="712">
        <v>1.4161868167037319</v>
      </c>
      <c r="I153" s="713">
        <v>414.38903523298563</v>
      </c>
      <c r="J153" s="714">
        <v>24.801262689160676</v>
      </c>
      <c r="K153" s="715">
        <v>111.60583581856295</v>
      </c>
      <c r="L153" s="716">
        <v>250.4346424539664</v>
      </c>
      <c r="M153" s="704">
        <v>-0.5233465929234713</v>
      </c>
      <c r="N153" s="704">
        <v>1</v>
      </c>
      <c r="Q153" s="2432"/>
    </row>
    <row r="154" spans="1:17">
      <c r="A154" s="868"/>
      <c r="B154" s="720" t="s">
        <v>1876</v>
      </c>
      <c r="C154" s="707" t="s">
        <v>1877</v>
      </c>
      <c r="D154" s="708">
        <v>126</v>
      </c>
      <c r="E154" s="709">
        <v>159</v>
      </c>
      <c r="F154" s="710">
        <v>46</v>
      </c>
      <c r="G154" s="711">
        <v>276.71004395257575</v>
      </c>
      <c r="H154" s="712">
        <v>1.419368886762969</v>
      </c>
      <c r="I154" s="713">
        <v>284.15187980783355</v>
      </c>
      <c r="J154" s="714">
        <v>16.751434118971627</v>
      </c>
      <c r="K154" s="715">
        <v>76.585799155936698</v>
      </c>
      <c r="L154" s="716">
        <v>200.12424479663906</v>
      </c>
      <c r="M154" s="704">
        <v>-0.6157277428681005</v>
      </c>
      <c r="N154" s="704">
        <v>0.85080662636863025</v>
      </c>
      <c r="Q154" s="2432"/>
    </row>
    <row r="155" spans="1:17">
      <c r="A155" s="869"/>
      <c r="B155" s="720" t="s">
        <v>1878</v>
      </c>
      <c r="C155" s="707" t="s">
        <v>1879</v>
      </c>
      <c r="D155" s="708">
        <v>112</v>
      </c>
      <c r="E155" s="709">
        <v>141</v>
      </c>
      <c r="F155" s="710">
        <v>35</v>
      </c>
      <c r="G155" s="711">
        <v>213.66728181234402</v>
      </c>
      <c r="H155" s="712">
        <v>1.4041041561821468</v>
      </c>
      <c r="I155" s="713">
        <v>223.81107247816706</v>
      </c>
      <c r="J155" s="714">
        <v>14.156738617836034</v>
      </c>
      <c r="K155" s="715">
        <v>60.103883627681405</v>
      </c>
      <c r="L155" s="716">
        <v>153.56339818466262</v>
      </c>
      <c r="M155" s="704">
        <v>-0.70783172003939021</v>
      </c>
      <c r="N155" s="704">
        <v>0.88008445216844855</v>
      </c>
      <c r="Q155" s="2432"/>
    </row>
    <row r="156" spans="1:17">
      <c r="A156" s="870"/>
      <c r="B156" s="720" t="s">
        <v>1880</v>
      </c>
      <c r="C156" s="707" t="s">
        <v>1881</v>
      </c>
      <c r="D156" s="708">
        <v>89</v>
      </c>
      <c r="E156" s="709">
        <v>102</v>
      </c>
      <c r="F156" s="710">
        <v>67</v>
      </c>
      <c r="G156" s="711">
        <v>119.35939859248499</v>
      </c>
      <c r="H156" s="712">
        <v>1.4202615595494554</v>
      </c>
      <c r="I156" s="713">
        <v>69.176985570620843</v>
      </c>
      <c r="J156" s="714">
        <v>4.0607179496685104</v>
      </c>
      <c r="K156" s="715">
        <v>18.648673646925065</v>
      </c>
      <c r="L156" s="716">
        <v>100.71072494555993</v>
      </c>
      <c r="M156" s="704">
        <v>-0.80242501631406937</v>
      </c>
      <c r="N156" s="704">
        <v>0.40288695945916508</v>
      </c>
      <c r="Q156" s="2432"/>
    </row>
    <row r="157" spans="1:17">
      <c r="A157" s="871"/>
      <c r="B157" s="720" t="s">
        <v>1882</v>
      </c>
      <c r="C157" s="707" t="s">
        <v>1883</v>
      </c>
      <c r="D157" s="708">
        <v>81</v>
      </c>
      <c r="E157" s="709">
        <v>87</v>
      </c>
      <c r="F157" s="710">
        <v>68</v>
      </c>
      <c r="G157" s="711">
        <v>91.309562323214664</v>
      </c>
      <c r="H157" s="712">
        <v>1.3321837985160863</v>
      </c>
      <c r="I157" s="713">
        <v>34.353354926726738</v>
      </c>
      <c r="J157" s="714">
        <v>2.8609559515147192</v>
      </c>
      <c r="K157" s="715">
        <v>9.0358507329829205</v>
      </c>
      <c r="L157" s="716">
        <v>82.273711590231741</v>
      </c>
      <c r="M157" s="704">
        <v>-0.83945665622669974</v>
      </c>
      <c r="N157" s="704">
        <v>0.24327930775882745</v>
      </c>
      <c r="Q157" s="2432"/>
    </row>
    <row r="158" spans="1:17">
      <c r="A158" s="872"/>
      <c r="B158" s="720" t="s">
        <v>1884</v>
      </c>
      <c r="C158" s="707" t="s">
        <v>1885</v>
      </c>
      <c r="D158" s="708">
        <v>74</v>
      </c>
      <c r="E158" s="709">
        <v>93</v>
      </c>
      <c r="F158" s="710">
        <v>35</v>
      </c>
      <c r="G158" s="711">
        <v>90.704853599378552</v>
      </c>
      <c r="H158" s="712">
        <v>1.432836489748023</v>
      </c>
      <c r="I158" s="713">
        <v>84.154363089781697</v>
      </c>
      <c r="J158" s="714">
        <v>4.6407340002763382</v>
      </c>
      <c r="K158" s="715">
        <v>22.749344364754698</v>
      </c>
      <c r="L158" s="716">
        <v>67.955509234623861</v>
      </c>
      <c r="M158" s="704">
        <v>-0.8680316409463138</v>
      </c>
      <c r="N158" s="704">
        <v>0.73451576118919704</v>
      </c>
      <c r="Q158" s="2432"/>
    </row>
    <row r="159" spans="1:17">
      <c r="A159" s="873"/>
      <c r="B159" s="720" t="s">
        <v>1886</v>
      </c>
      <c r="C159" s="707" t="s">
        <v>1887</v>
      </c>
      <c r="D159" s="708">
        <v>64</v>
      </c>
      <c r="E159" s="709">
        <v>79</v>
      </c>
      <c r="F159" s="710">
        <v>0</v>
      </c>
      <c r="G159" s="711">
        <v>64.2687582508226</v>
      </c>
      <c r="H159" s="712">
        <v>1.3286283862872914</v>
      </c>
      <c r="I159" s="713">
        <v>72.18837090708746</v>
      </c>
      <c r="J159" s="714">
        <v>6.0825181837171627</v>
      </c>
      <c r="K159" s="715">
        <v>18.964956354791774</v>
      </c>
      <c r="L159" s="716">
        <v>45.303801896030826</v>
      </c>
      <c r="M159" s="704">
        <v>-0.91798272605844455</v>
      </c>
      <c r="N159" s="704">
        <v>1</v>
      </c>
      <c r="Q159" s="2432"/>
    </row>
    <row r="160" spans="1:17">
      <c r="A160" s="874"/>
      <c r="B160" s="720" t="s">
        <v>1888</v>
      </c>
      <c r="C160" s="707" t="s">
        <v>1889</v>
      </c>
      <c r="D160" s="708">
        <v>35</v>
      </c>
      <c r="E160" s="709">
        <v>47</v>
      </c>
      <c r="F160" s="710">
        <v>0</v>
      </c>
      <c r="G160" s="711">
        <v>22.757997554491549</v>
      </c>
      <c r="H160" s="712">
        <v>1.4042134943956786</v>
      </c>
      <c r="I160" s="713">
        <v>25.96810795471055</v>
      </c>
      <c r="J160" s="714">
        <v>1.6417642007923581</v>
      </c>
      <c r="K160" s="715">
        <v>6.9738561344116956</v>
      </c>
      <c r="L160" s="716">
        <v>15.784141420079854</v>
      </c>
      <c r="M160" s="704">
        <v>-0.97016533541499972</v>
      </c>
      <c r="N160" s="704">
        <v>1</v>
      </c>
      <c r="Q160" s="2432"/>
    </row>
    <row r="161" spans="1:17">
      <c r="A161" s="875"/>
      <c r="B161" s="720" t="s">
        <v>1890</v>
      </c>
      <c r="C161" s="707" t="s">
        <v>1891</v>
      </c>
      <c r="D161" s="708">
        <v>158</v>
      </c>
      <c r="E161" s="709">
        <v>253</v>
      </c>
      <c r="F161" s="710">
        <v>56</v>
      </c>
      <c r="G161" s="711">
        <v>687.11797751985785</v>
      </c>
      <c r="H161" s="712">
        <v>1.6866237164015208</v>
      </c>
      <c r="I161" s="713">
        <v>830.87050455972587</v>
      </c>
      <c r="J161" s="714">
        <v>-14.782706307419391</v>
      </c>
      <c r="K161" s="715">
        <v>228.75679258275159</v>
      </c>
      <c r="L161" s="716">
        <v>458.36118493710626</v>
      </c>
      <c r="M161" s="704">
        <v>2.4286992904816396E-2</v>
      </c>
      <c r="N161" s="704">
        <v>0.96456974812930607</v>
      </c>
      <c r="Q161" s="2432"/>
    </row>
    <row r="162" spans="1:17">
      <c r="A162" s="876"/>
      <c r="B162" s="706" t="s">
        <v>1892</v>
      </c>
      <c r="C162" s="707" t="s">
        <v>1893</v>
      </c>
      <c r="D162" s="708">
        <v>173</v>
      </c>
      <c r="E162" s="709">
        <v>255</v>
      </c>
      <c r="F162" s="710">
        <v>47</v>
      </c>
      <c r="G162" s="711">
        <v>718.56638131013597</v>
      </c>
      <c r="H162" s="712">
        <v>1.5996850730162271</v>
      </c>
      <c r="I162" s="713">
        <v>844.78657937900027</v>
      </c>
      <c r="J162" s="714">
        <v>6.1779872539125877</v>
      </c>
      <c r="K162" s="715">
        <v>232.99143619651537</v>
      </c>
      <c r="L162" s="716">
        <v>485.57494511362063</v>
      </c>
      <c r="M162" s="704">
        <v>2.9834664585000281E-2</v>
      </c>
      <c r="N162" s="704">
        <v>1.0000000000000002</v>
      </c>
      <c r="Q162" s="2432"/>
    </row>
    <row r="163" spans="1:17">
      <c r="A163" s="877"/>
      <c r="B163" s="720" t="s">
        <v>1894</v>
      </c>
      <c r="C163" s="707" t="s">
        <v>1895</v>
      </c>
      <c r="D163" s="708">
        <v>159</v>
      </c>
      <c r="E163" s="709">
        <v>232</v>
      </c>
      <c r="F163" s="710">
        <v>85</v>
      </c>
      <c r="G163" s="711">
        <v>593.94739630222932</v>
      </c>
      <c r="H163" s="712">
        <v>1.6491868700326131</v>
      </c>
      <c r="I163" s="713">
        <v>627.97794844158034</v>
      </c>
      <c r="J163" s="714">
        <v>-4.3878504808406342</v>
      </c>
      <c r="K163" s="715">
        <v>173.2011002571048</v>
      </c>
      <c r="L163" s="716">
        <v>420.7462960451245</v>
      </c>
      <c r="M163" s="704">
        <v>-9.3367931779301361E-2</v>
      </c>
      <c r="N163" s="704">
        <v>0.79006172514942619</v>
      </c>
      <c r="Q163" s="2432"/>
    </row>
    <row r="164" spans="1:17">
      <c r="A164" s="878"/>
      <c r="B164" s="720" t="s">
        <v>1896</v>
      </c>
      <c r="C164" s="707" t="s">
        <v>1897</v>
      </c>
      <c r="D164" s="708">
        <v>123</v>
      </c>
      <c r="E164" s="709">
        <v>160</v>
      </c>
      <c r="F164" s="710">
        <v>91</v>
      </c>
      <c r="G164" s="711">
        <v>285.60640541675951</v>
      </c>
      <c r="H164" s="712">
        <v>1.6292710193046209</v>
      </c>
      <c r="I164" s="713">
        <v>219.39157566906906</v>
      </c>
      <c r="J164" s="714">
        <v>-0.27072242139125013</v>
      </c>
      <c r="K164" s="715">
        <v>60.528676446968987</v>
      </c>
      <c r="L164" s="716">
        <v>225.07772896979054</v>
      </c>
      <c r="M164" s="704">
        <v>-0.53010526636417943</v>
      </c>
      <c r="N164" s="704">
        <v>0.53419172713553054</v>
      </c>
      <c r="Q164" s="2432"/>
    </row>
    <row r="165" spans="1:17">
      <c r="A165" s="879"/>
      <c r="B165" s="720" t="s">
        <v>1898</v>
      </c>
      <c r="C165" s="707" t="s">
        <v>1899</v>
      </c>
      <c r="D165" s="708">
        <v>86</v>
      </c>
      <c r="E165" s="709">
        <v>130</v>
      </c>
      <c r="F165" s="710">
        <v>3</v>
      </c>
      <c r="G165" s="711">
        <v>164.92300221171854</v>
      </c>
      <c r="H165" s="712">
        <v>1.5881047942190509</v>
      </c>
      <c r="I165" s="713">
        <v>200.09501024847097</v>
      </c>
      <c r="J165" s="714">
        <v>2.1324179573095856</v>
      </c>
      <c r="K165" s="715">
        <v>55.164234784252521</v>
      </c>
      <c r="L165" s="716">
        <v>109.75876742746601</v>
      </c>
      <c r="M165" s="704">
        <v>-0.76819232515212788</v>
      </c>
      <c r="N165" s="704">
        <v>0.99249133861404748</v>
      </c>
      <c r="Q165" s="2432"/>
    </row>
    <row r="166" spans="1:17">
      <c r="A166" s="880"/>
      <c r="B166" s="720" t="s">
        <v>1900</v>
      </c>
      <c r="C166" s="707" t="s">
        <v>1901</v>
      </c>
      <c r="D166" s="708">
        <v>0</v>
      </c>
      <c r="E166" s="709">
        <v>255</v>
      </c>
      <c r="F166" s="710">
        <v>255</v>
      </c>
      <c r="G166" s="711">
        <v>702.67833509793547</v>
      </c>
      <c r="H166" s="712">
        <v>3</v>
      </c>
      <c r="I166" s="713">
        <v>1000.0000000000001</v>
      </c>
      <c r="J166" s="714">
        <v>-273.53577859290425</v>
      </c>
      <c r="K166" s="715">
        <v>36.011668431268774</v>
      </c>
      <c r="L166" s="716">
        <v>666.66666666666674</v>
      </c>
      <c r="M166" s="704">
        <v>2.2204460492503131E-16</v>
      </c>
      <c r="N166" s="704">
        <v>1.0000000000000002</v>
      </c>
      <c r="Q166" s="2432"/>
    </row>
    <row r="167" spans="1:17">
      <c r="A167" s="881"/>
      <c r="B167" s="706" t="s">
        <v>1902</v>
      </c>
      <c r="C167" s="707" t="s">
        <v>1903</v>
      </c>
      <c r="D167" s="708">
        <v>180</v>
      </c>
      <c r="E167" s="709">
        <v>205</v>
      </c>
      <c r="F167" s="710">
        <v>205</v>
      </c>
      <c r="G167" s="711">
        <v>572.73737612977459</v>
      </c>
      <c r="H167" s="712">
        <v>3</v>
      </c>
      <c r="I167" s="713">
        <v>152.86083031664992</v>
      </c>
      <c r="J167" s="714">
        <v>-41.812906237022659</v>
      </c>
      <c r="K167" s="715">
        <v>5.5047735374916371</v>
      </c>
      <c r="L167" s="716">
        <v>567.232602592283</v>
      </c>
      <c r="M167" s="704">
        <v>8.3511595079015954E-2</v>
      </c>
      <c r="N167" s="704">
        <v>0.16678970458969306</v>
      </c>
      <c r="Q167" s="2432"/>
    </row>
    <row r="168" spans="1:17">
      <c r="A168" s="882"/>
      <c r="B168" s="706" t="s">
        <v>1904</v>
      </c>
      <c r="C168" s="707" t="s">
        <v>1905</v>
      </c>
      <c r="D168" s="708">
        <v>141</v>
      </c>
      <c r="E168" s="709">
        <v>238</v>
      </c>
      <c r="F168" s="710">
        <v>238</v>
      </c>
      <c r="G168" s="711">
        <v>684.90738562869785</v>
      </c>
      <c r="H168" s="712">
        <v>3</v>
      </c>
      <c r="I168" s="713">
        <v>583.84732366360504</v>
      </c>
      <c r="J168" s="714">
        <v>-159.70313225770755</v>
      </c>
      <c r="K168" s="715">
        <v>21.025316234257406</v>
      </c>
      <c r="L168" s="716">
        <v>663.88206939444046</v>
      </c>
      <c r="M168" s="704">
        <v>0.13314836423434606</v>
      </c>
      <c r="N168" s="704">
        <v>0.67352624090963031</v>
      </c>
      <c r="Q168" s="2432"/>
    </row>
    <row r="169" spans="1:17">
      <c r="A169" s="883"/>
      <c r="B169" s="720" t="s">
        <v>1906</v>
      </c>
      <c r="C169" s="707" t="s">
        <v>1907</v>
      </c>
      <c r="D169" s="708">
        <v>121</v>
      </c>
      <c r="E169" s="709">
        <v>248</v>
      </c>
      <c r="F169" s="710">
        <v>248</v>
      </c>
      <c r="G169" s="711">
        <v>719.66292073496788</v>
      </c>
      <c r="H169" s="712">
        <v>3</v>
      </c>
      <c r="I169" s="713">
        <v>741.91304393872576</v>
      </c>
      <c r="J169" s="714">
        <v>-202.9397621220109</v>
      </c>
      <c r="K169" s="715">
        <v>26.71752654315473</v>
      </c>
      <c r="L169" s="716">
        <v>692.94539419181319</v>
      </c>
      <c r="M169" s="704">
        <v>0.1385864404040511</v>
      </c>
      <c r="N169" s="704">
        <v>0.86127393244973349</v>
      </c>
      <c r="Q169" s="2432"/>
    </row>
    <row r="170" spans="1:17">
      <c r="A170" s="884"/>
      <c r="B170" s="706" t="s">
        <v>1908</v>
      </c>
      <c r="C170" s="707" t="s">
        <v>1909</v>
      </c>
      <c r="D170" s="708">
        <v>193</v>
      </c>
      <c r="E170" s="709">
        <v>205</v>
      </c>
      <c r="F170" s="710">
        <v>205</v>
      </c>
      <c r="G170" s="711">
        <v>595.45725025894035</v>
      </c>
      <c r="H170" s="712">
        <v>3</v>
      </c>
      <c r="I170" s="713">
        <v>76.445698790161487</v>
      </c>
      <c r="J170" s="714">
        <v>-20.910633738645465</v>
      </c>
      <c r="K170" s="715">
        <v>2.7529371578279433</v>
      </c>
      <c r="L170" s="716">
        <v>592.70431310111246</v>
      </c>
      <c r="M170" s="704">
        <v>0.15992672660550444</v>
      </c>
      <c r="N170" s="704">
        <v>9.0998846423558155E-2</v>
      </c>
      <c r="Q170" s="2432"/>
    </row>
    <row r="171" spans="1:17">
      <c r="A171" s="885"/>
      <c r="B171" s="706" t="s">
        <v>1910</v>
      </c>
      <c r="C171" s="707" t="s">
        <v>1911</v>
      </c>
      <c r="D171" s="708">
        <v>173</v>
      </c>
      <c r="E171" s="709">
        <v>234</v>
      </c>
      <c r="F171" s="710">
        <v>234</v>
      </c>
      <c r="G171" s="711">
        <v>708.02085884906035</v>
      </c>
      <c r="H171" s="712">
        <v>3</v>
      </c>
      <c r="I171" s="713">
        <v>400.08446831367905</v>
      </c>
      <c r="J171" s="714">
        <v>-109.43741654311032</v>
      </c>
      <c r="K171" s="715">
        <v>14.407709217412668</v>
      </c>
      <c r="L171" s="716">
        <v>693.61314963164773</v>
      </c>
      <c r="M171" s="704">
        <v>0.25386480982540238</v>
      </c>
      <c r="N171" s="704">
        <v>0.53620908594333716</v>
      </c>
      <c r="Q171" s="2432"/>
    </row>
    <row r="172" spans="1:17">
      <c r="A172" s="886"/>
      <c r="B172" s="706" t="s">
        <v>1912</v>
      </c>
      <c r="C172" s="707" t="s">
        <v>1913</v>
      </c>
      <c r="D172" s="708">
        <v>174</v>
      </c>
      <c r="E172" s="709">
        <v>238</v>
      </c>
      <c r="F172" s="710">
        <v>238</v>
      </c>
      <c r="G172" s="711">
        <v>731.7698570312906</v>
      </c>
      <c r="H172" s="712">
        <v>3</v>
      </c>
      <c r="I172" s="713">
        <v>426.23192951454814</v>
      </c>
      <c r="J172" s="714">
        <v>-116.58968270091779</v>
      </c>
      <c r="K172" s="715">
        <v>15.34932292049783</v>
      </c>
      <c r="L172" s="716">
        <v>716.4205341107928</v>
      </c>
      <c r="M172" s="704">
        <v>0.29076375838340307</v>
      </c>
      <c r="N172" s="704">
        <v>0.60097313772772909</v>
      </c>
      <c r="Q172" s="2432"/>
    </row>
    <row r="173" spans="1:17">
      <c r="A173" s="887"/>
      <c r="B173" s="706" t="s">
        <v>1914</v>
      </c>
      <c r="C173" s="707" t="s">
        <v>1915</v>
      </c>
      <c r="D173" s="708">
        <v>175</v>
      </c>
      <c r="E173" s="709">
        <v>238</v>
      </c>
      <c r="F173" s="710">
        <v>238</v>
      </c>
      <c r="G173" s="711">
        <v>733.37954764780886</v>
      </c>
      <c r="H173" s="712">
        <v>3</v>
      </c>
      <c r="I173" s="713">
        <v>420.81795937198075</v>
      </c>
      <c r="J173" s="714">
        <v>-115.10876816269189</v>
      </c>
      <c r="K173" s="715">
        <v>15.154356822826905</v>
      </c>
      <c r="L173" s="716">
        <v>718.22519082498195</v>
      </c>
      <c r="M173" s="704">
        <v>0.29617772852597013</v>
      </c>
      <c r="N173" s="704">
        <v>0.59790372715920581</v>
      </c>
      <c r="Q173" s="2432"/>
    </row>
    <row r="174" spans="1:17">
      <c r="A174" s="888"/>
      <c r="B174" s="706" t="s">
        <v>1916</v>
      </c>
      <c r="C174" s="707" t="s">
        <v>1917</v>
      </c>
      <c r="D174" s="708">
        <v>151</v>
      </c>
      <c r="E174" s="709">
        <v>255</v>
      </c>
      <c r="F174" s="710">
        <v>255</v>
      </c>
      <c r="G174" s="711">
        <v>797.27459870418056</v>
      </c>
      <c r="H174" s="712">
        <v>3</v>
      </c>
      <c r="I174" s="713">
        <v>681.83864557127265</v>
      </c>
      <c r="J174" s="714">
        <v>-186.5072647910693</v>
      </c>
      <c r="K174" s="715">
        <v>24.554147227938056</v>
      </c>
      <c r="L174" s="716">
        <v>772.72045147624249</v>
      </c>
      <c r="M174" s="704">
        <v>0.31816135442872739</v>
      </c>
      <c r="N174" s="704">
        <v>1.0000000000000004</v>
      </c>
      <c r="Q174" s="2432"/>
    </row>
    <row r="175" spans="1:17">
      <c r="A175" s="889"/>
      <c r="B175" s="706" t="s">
        <v>1918</v>
      </c>
      <c r="C175" s="707" t="s">
        <v>1919</v>
      </c>
      <c r="D175" s="708">
        <v>209</v>
      </c>
      <c r="E175" s="709">
        <v>238</v>
      </c>
      <c r="F175" s="710">
        <v>238</v>
      </c>
      <c r="G175" s="711">
        <v>795.00458140525507</v>
      </c>
      <c r="H175" s="712">
        <v>3</v>
      </c>
      <c r="I175" s="713">
        <v>213.55074331577782</v>
      </c>
      <c r="J175" s="714">
        <v>-58.413768841974729</v>
      </c>
      <c r="K175" s="715">
        <v>7.6903185615387804</v>
      </c>
      <c r="L175" s="716">
        <v>787.31426284371628</v>
      </c>
      <c r="M175" s="704">
        <v>0.50344494458217337</v>
      </c>
      <c r="N175" s="704">
        <v>0.43006458394847136</v>
      </c>
      <c r="Q175" s="2432"/>
    </row>
    <row r="176" spans="1:17">
      <c r="A176" s="890"/>
      <c r="B176" s="706" t="s">
        <v>1920</v>
      </c>
      <c r="C176" s="707" t="s">
        <v>1921</v>
      </c>
      <c r="D176" s="708">
        <v>187</v>
      </c>
      <c r="E176" s="709">
        <v>255</v>
      </c>
      <c r="F176" s="710">
        <v>255</v>
      </c>
      <c r="G176" s="711">
        <v>853.01976173707408</v>
      </c>
      <c r="H176" s="712">
        <v>3</v>
      </c>
      <c r="I176" s="713">
        <v>494.34755557197667</v>
      </c>
      <c r="J176" s="714">
        <v>-135.22174350887963</v>
      </c>
      <c r="K176" s="715">
        <v>17.802280261066237</v>
      </c>
      <c r="L176" s="716">
        <v>835.21748147600783</v>
      </c>
      <c r="M176" s="704">
        <v>0.50565244442802348</v>
      </c>
      <c r="N176" s="704">
        <v>1.0000000000000004</v>
      </c>
      <c r="Q176" s="2432"/>
    </row>
    <row r="177" spans="1:17">
      <c r="A177" s="891"/>
      <c r="B177" s="706" t="s">
        <v>1922</v>
      </c>
      <c r="C177" s="707" t="s">
        <v>1923</v>
      </c>
      <c r="D177" s="708">
        <v>224</v>
      </c>
      <c r="E177" s="709">
        <v>238</v>
      </c>
      <c r="F177" s="710">
        <v>238</v>
      </c>
      <c r="G177" s="711">
        <v>826.56043348251194</v>
      </c>
      <c r="H177" s="712">
        <v>3</v>
      </c>
      <c r="I177" s="713">
        <v>107.41703090147655</v>
      </c>
      <c r="J177" s="714">
        <v>-29.382401181773449</v>
      </c>
      <c r="K177" s="715">
        <v>3.8682665006953298</v>
      </c>
      <c r="L177" s="716">
        <v>822.69216698181663</v>
      </c>
      <c r="M177" s="704">
        <v>0.60957865699647429</v>
      </c>
      <c r="N177" s="704">
        <v>0.27513104195358135</v>
      </c>
      <c r="Q177" s="2432"/>
    </row>
    <row r="178" spans="1:17">
      <c r="A178" s="892"/>
      <c r="B178" s="706" t="s">
        <v>1924</v>
      </c>
      <c r="C178" s="707" t="s">
        <v>1925</v>
      </c>
      <c r="D178" s="708">
        <v>224</v>
      </c>
      <c r="E178" s="709">
        <v>255</v>
      </c>
      <c r="F178" s="710">
        <v>255</v>
      </c>
      <c r="G178" s="711">
        <v>925.99093290921417</v>
      </c>
      <c r="H178" s="712">
        <v>3</v>
      </c>
      <c r="I178" s="713">
        <v>248.91918695250115</v>
      </c>
      <c r="J178" s="714">
        <v>-68.088303609765092</v>
      </c>
      <c r="K178" s="715">
        <v>8.9639952267144789</v>
      </c>
      <c r="L178" s="716">
        <v>917.02693768249969</v>
      </c>
      <c r="M178" s="704">
        <v>0.75108081304749907</v>
      </c>
      <c r="N178" s="704">
        <v>1.0000000000000009</v>
      </c>
      <c r="Q178" s="2432"/>
    </row>
    <row r="179" spans="1:17">
      <c r="A179" s="893"/>
      <c r="B179" s="706" t="s">
        <v>1926</v>
      </c>
      <c r="C179" s="707" t="s">
        <v>1927</v>
      </c>
      <c r="D179" s="708">
        <v>240</v>
      </c>
      <c r="E179" s="709">
        <v>255</v>
      </c>
      <c r="F179" s="710">
        <v>255</v>
      </c>
      <c r="G179" s="711">
        <v>962.68938383723128</v>
      </c>
      <c r="H179" s="712">
        <v>3</v>
      </c>
      <c r="I179" s="713">
        <v>125.48905971940758</v>
      </c>
      <c r="J179" s="714">
        <v>-34.325747655239617</v>
      </c>
      <c r="K179" s="715">
        <v>4.5190704103669974</v>
      </c>
      <c r="L179" s="716">
        <v>958.17031342686425</v>
      </c>
      <c r="M179" s="704">
        <v>0.87451094028059262</v>
      </c>
      <c r="N179" s="704">
        <v>1.0000000000000018</v>
      </c>
      <c r="Q179" s="2432"/>
    </row>
    <row r="180" spans="1:17">
      <c r="A180" s="894"/>
      <c r="B180" s="720" t="s">
        <v>1928</v>
      </c>
      <c r="C180" s="707" t="s">
        <v>1929</v>
      </c>
      <c r="D180" s="708">
        <v>242</v>
      </c>
      <c r="E180" s="709">
        <v>255</v>
      </c>
      <c r="F180" s="710">
        <v>255</v>
      </c>
      <c r="G180" s="711">
        <v>967.50044104097128</v>
      </c>
      <c r="H180" s="712">
        <v>3</v>
      </c>
      <c r="I180" s="713">
        <v>109.30773904328123</v>
      </c>
      <c r="J180" s="714">
        <v>-29.899577505433935</v>
      </c>
      <c r="K180" s="715">
        <v>3.9363540553983012</v>
      </c>
      <c r="L180" s="716">
        <v>963.564086985573</v>
      </c>
      <c r="M180" s="704">
        <v>0.89069226095671916</v>
      </c>
      <c r="N180" s="704">
        <v>1.000000000000002</v>
      </c>
      <c r="Q180" s="2432"/>
    </row>
    <row r="181" spans="1:17">
      <c r="A181" s="895"/>
      <c r="B181" s="720" t="s">
        <v>1930</v>
      </c>
      <c r="C181" s="707" t="s">
        <v>1931</v>
      </c>
      <c r="D181" s="708">
        <v>244</v>
      </c>
      <c r="E181" s="709">
        <v>254</v>
      </c>
      <c r="F181" s="710">
        <v>254</v>
      </c>
      <c r="G181" s="711">
        <v>966.27375531522898</v>
      </c>
      <c r="H181" s="712">
        <v>3</v>
      </c>
      <c r="I181" s="713">
        <v>84.293947798902536</v>
      </c>
      <c r="J181" s="714">
        <v>-23.057410641842441</v>
      </c>
      <c r="K181" s="715">
        <v>3.0355656988967623</v>
      </c>
      <c r="L181" s="716">
        <v>963.23818961633219</v>
      </c>
      <c r="M181" s="704">
        <v>0.8983783966330301</v>
      </c>
      <c r="N181" s="704">
        <v>0.82948846511017271</v>
      </c>
      <c r="Q181" s="2432"/>
    </row>
    <row r="182" spans="1:17">
      <c r="A182" s="896"/>
      <c r="B182" s="720" t="s">
        <v>1932</v>
      </c>
      <c r="C182" s="707" t="s">
        <v>1933</v>
      </c>
      <c r="D182" s="708">
        <v>246</v>
      </c>
      <c r="E182" s="709">
        <v>254</v>
      </c>
      <c r="F182" s="710">
        <v>254</v>
      </c>
      <c r="G182" s="711">
        <v>971.18521856451321</v>
      </c>
      <c r="H182" s="712">
        <v>3</v>
      </c>
      <c r="I182" s="713">
        <v>67.774925376160468</v>
      </c>
      <c r="J182" s="714">
        <v>-18.538866981844045</v>
      </c>
      <c r="K182" s="715">
        <v>2.4406881406002809</v>
      </c>
      <c r="L182" s="716">
        <v>968.74453042391292</v>
      </c>
      <c r="M182" s="704">
        <v>0.91489741905577238</v>
      </c>
      <c r="N182" s="704">
        <v>0.7963909510638344</v>
      </c>
      <c r="Q182" s="2432"/>
    </row>
    <row r="183" spans="1:17">
      <c r="A183" s="897"/>
      <c r="B183" s="720" t="s">
        <v>1934</v>
      </c>
      <c r="C183" s="707" t="s">
        <v>1935</v>
      </c>
      <c r="D183" s="708">
        <v>43</v>
      </c>
      <c r="E183" s="709">
        <v>250</v>
      </c>
      <c r="F183" s="710">
        <v>250</v>
      </c>
      <c r="G183" s="711">
        <v>680.06612748402642</v>
      </c>
      <c r="H183" s="712">
        <v>3</v>
      </c>
      <c r="I183" s="713">
        <v>931.79215434205787</v>
      </c>
      <c r="J183" s="714">
        <v>-254.87849242471435</v>
      </c>
      <c r="K183" s="715">
        <v>33.555390109023804</v>
      </c>
      <c r="L183" s="716">
        <v>646.51073737500258</v>
      </c>
      <c r="M183" s="704">
        <v>-1.7575910030680597E-2</v>
      </c>
      <c r="N183" s="704">
        <v>0.94846224136376511</v>
      </c>
      <c r="Q183" s="2432"/>
    </row>
    <row r="184" spans="1:17">
      <c r="A184" s="898"/>
      <c r="B184" s="706" t="s">
        <v>1936</v>
      </c>
      <c r="C184" s="707" t="s">
        <v>1937</v>
      </c>
      <c r="D184" s="708">
        <v>150</v>
      </c>
      <c r="E184" s="709">
        <v>205</v>
      </c>
      <c r="F184" s="710">
        <v>205</v>
      </c>
      <c r="G184" s="711">
        <v>527.63993751864166</v>
      </c>
      <c r="H184" s="712">
        <v>3</v>
      </c>
      <c r="I184" s="713">
        <v>304.53978255845078</v>
      </c>
      <c r="J184" s="714">
        <v>-83.302526534639583</v>
      </c>
      <c r="K184" s="715">
        <v>10.966985673625619</v>
      </c>
      <c r="L184" s="716">
        <v>516.67295184501609</v>
      </c>
      <c r="M184" s="704">
        <v>-6.816735716278477E-2</v>
      </c>
      <c r="N184" s="704">
        <v>0.32681810934546945</v>
      </c>
      <c r="Q184" s="2432"/>
    </row>
    <row r="185" spans="1:17">
      <c r="A185" s="899"/>
      <c r="B185" s="706" t="s">
        <v>1938</v>
      </c>
      <c r="C185" s="707" t="s">
        <v>1939</v>
      </c>
      <c r="D185" s="708">
        <v>112</v>
      </c>
      <c r="E185" s="709">
        <v>219</v>
      </c>
      <c r="F185" s="710">
        <v>219</v>
      </c>
      <c r="G185" s="711">
        <v>552.29692568642201</v>
      </c>
      <c r="H185" s="712">
        <v>3</v>
      </c>
      <c r="I185" s="713">
        <v>546.16030112776355</v>
      </c>
      <c r="J185" s="714">
        <v>-149.39438320551781</v>
      </c>
      <c r="K185" s="715">
        <v>19.668143674534928</v>
      </c>
      <c r="L185" s="716">
        <v>532.6287820118871</v>
      </c>
      <c r="M185" s="704">
        <v>-0.11679586968548039</v>
      </c>
      <c r="N185" s="704">
        <v>0.61838513021136943</v>
      </c>
      <c r="Q185" s="2432"/>
    </row>
    <row r="186" spans="1:17">
      <c r="A186" s="900"/>
      <c r="B186" s="720" t="s">
        <v>1940</v>
      </c>
      <c r="C186" s="707" t="s">
        <v>1941</v>
      </c>
      <c r="D186" s="708">
        <v>128</v>
      </c>
      <c r="E186" s="709">
        <v>208</v>
      </c>
      <c r="F186" s="710">
        <v>208</v>
      </c>
      <c r="G186" s="711">
        <v>514.88308081309356</v>
      </c>
      <c r="H186" s="712">
        <v>3</v>
      </c>
      <c r="I186" s="713">
        <v>414.74746723949522</v>
      </c>
      <c r="J186" s="714">
        <v>-113.44827137079037</v>
      </c>
      <c r="K186" s="715">
        <v>14.935748272937211</v>
      </c>
      <c r="L186" s="716">
        <v>499.94733254015637</v>
      </c>
      <c r="M186" s="704">
        <v>-0.13835449066618555</v>
      </c>
      <c r="N186" s="704">
        <v>0.48134350234142037</v>
      </c>
      <c r="Q186" s="2432"/>
    </row>
    <row r="187" spans="1:17">
      <c r="A187" s="901"/>
      <c r="B187" s="706" t="s">
        <v>1942</v>
      </c>
      <c r="C187" s="707" t="s">
        <v>1943</v>
      </c>
      <c r="D187" s="708">
        <v>0</v>
      </c>
      <c r="E187" s="709">
        <v>238</v>
      </c>
      <c r="F187" s="710">
        <v>238</v>
      </c>
      <c r="G187" s="711">
        <v>603.24783567123325</v>
      </c>
      <c r="H187" s="712">
        <v>3</v>
      </c>
      <c r="I187" s="713">
        <v>858.49784394897551</v>
      </c>
      <c r="J187" s="714">
        <v>-234.82987616491258</v>
      </c>
      <c r="K187" s="715">
        <v>30.915939705249624</v>
      </c>
      <c r="L187" s="716">
        <v>572.33189596598368</v>
      </c>
      <c r="M187" s="704">
        <v>-0.14150215605102445</v>
      </c>
      <c r="N187" s="704">
        <v>1</v>
      </c>
      <c r="Q187" s="2432"/>
    </row>
    <row r="188" spans="1:17">
      <c r="A188" s="902"/>
      <c r="B188" s="706" t="s">
        <v>1944</v>
      </c>
      <c r="C188" s="707" t="s">
        <v>1945</v>
      </c>
      <c r="D188" s="708">
        <v>121</v>
      </c>
      <c r="E188" s="709">
        <v>205</v>
      </c>
      <c r="F188" s="710">
        <v>205</v>
      </c>
      <c r="G188" s="711">
        <v>493.35585604872506</v>
      </c>
      <c r="H188" s="712">
        <v>3</v>
      </c>
      <c r="I188" s="713">
        <v>419.84951446517027</v>
      </c>
      <c r="J188" s="714">
        <v>-114.84386383108315</v>
      </c>
      <c r="K188" s="715">
        <v>15.119481505948894</v>
      </c>
      <c r="L188" s="716">
        <v>478.23637454277616</v>
      </c>
      <c r="M188" s="704">
        <v>-0.18347708906950433</v>
      </c>
      <c r="N188" s="704">
        <v>0.5141919581738581</v>
      </c>
      <c r="Q188" s="2432"/>
    </row>
    <row r="189" spans="1:17">
      <c r="A189" s="903"/>
      <c r="B189" s="706" t="s">
        <v>1946</v>
      </c>
      <c r="C189" s="707" t="s">
        <v>1947</v>
      </c>
      <c r="D189" s="708">
        <v>72</v>
      </c>
      <c r="E189" s="709">
        <v>209</v>
      </c>
      <c r="F189" s="710">
        <v>204</v>
      </c>
      <c r="G189" s="711">
        <v>469.60941481966256</v>
      </c>
      <c r="H189" s="712">
        <v>2.9508107004201332</v>
      </c>
      <c r="I189" s="713">
        <v>560.9546866782398</v>
      </c>
      <c r="J189" s="714">
        <v>-152.19754610222418</v>
      </c>
      <c r="K189" s="715">
        <v>28.074520226981459</v>
      </c>
      <c r="L189" s="716">
        <v>441.5348945926811</v>
      </c>
      <c r="M189" s="704">
        <v>-0.28699176467685672</v>
      </c>
      <c r="N189" s="704">
        <v>0.80908738127239299</v>
      </c>
      <c r="Q189" s="2432"/>
    </row>
    <row r="190" spans="1:17">
      <c r="A190" s="904"/>
      <c r="B190" s="706" t="s">
        <v>1948</v>
      </c>
      <c r="C190" s="707" t="s">
        <v>1949</v>
      </c>
      <c r="D190" s="708">
        <v>0</v>
      </c>
      <c r="E190" s="709">
        <v>206</v>
      </c>
      <c r="F190" s="710">
        <v>209</v>
      </c>
      <c r="G190" s="711">
        <v>441.34873585996371</v>
      </c>
      <c r="H190" s="712">
        <v>3.0262159417742036</v>
      </c>
      <c r="I190" s="713">
        <v>635.12092594426815</v>
      </c>
      <c r="J190" s="714">
        <v>-174.29065899044835</v>
      </c>
      <c r="K190" s="715">
        <v>18.094334953291412</v>
      </c>
      <c r="L190" s="716">
        <v>423.25440090667229</v>
      </c>
      <c r="M190" s="704">
        <v>-0.35505289936680229</v>
      </c>
      <c r="N190" s="704">
        <v>1</v>
      </c>
      <c r="Q190" s="2432"/>
    </row>
    <row r="191" spans="1:17">
      <c r="A191" s="905"/>
      <c r="B191" s="706" t="s">
        <v>1950</v>
      </c>
      <c r="C191" s="707" t="s">
        <v>1951</v>
      </c>
      <c r="D191" s="708">
        <v>0</v>
      </c>
      <c r="E191" s="709">
        <v>205</v>
      </c>
      <c r="F191" s="710">
        <v>205</v>
      </c>
      <c r="G191" s="711">
        <v>434.38605871901143</v>
      </c>
      <c r="H191" s="712">
        <v>3</v>
      </c>
      <c r="I191" s="713">
        <v>618.18621269783296</v>
      </c>
      <c r="J191" s="714">
        <v>-169.09604700570043</v>
      </c>
      <c r="K191" s="715">
        <v>22.261916920456152</v>
      </c>
      <c r="L191" s="716">
        <v>412.12414179855529</v>
      </c>
      <c r="M191" s="704">
        <v>-0.38181378730216708</v>
      </c>
      <c r="N191" s="704">
        <v>1</v>
      </c>
      <c r="Q191" s="2432"/>
    </row>
    <row r="192" spans="1:17">
      <c r="A192" s="906"/>
      <c r="B192" s="720" t="s">
        <v>1952</v>
      </c>
      <c r="C192" s="707" t="s">
        <v>1953</v>
      </c>
      <c r="D192" s="708">
        <v>0</v>
      </c>
      <c r="E192" s="709">
        <v>204</v>
      </c>
      <c r="F192" s="710">
        <v>203</v>
      </c>
      <c r="G192" s="711">
        <v>429.0059597579455</v>
      </c>
      <c r="H192" s="712">
        <v>2.9910961584833791</v>
      </c>
      <c r="I192" s="713">
        <v>608.34804403109331</v>
      </c>
      <c r="J192" s="714">
        <v>-166.1934568949624</v>
      </c>
      <c r="K192" s="715">
        <v>23.458226562352017</v>
      </c>
      <c r="L192" s="716">
        <v>405.54773319559348</v>
      </c>
      <c r="M192" s="704">
        <v>-0.38840355154509998</v>
      </c>
      <c r="N192" s="704">
        <v>1</v>
      </c>
      <c r="Q192" s="2432"/>
    </row>
    <row r="193" spans="1:17">
      <c r="A193" s="907"/>
      <c r="B193" s="706" t="s">
        <v>1954</v>
      </c>
      <c r="C193" s="707" t="s">
        <v>1955</v>
      </c>
      <c r="D193" s="708">
        <v>131</v>
      </c>
      <c r="E193" s="709">
        <v>139</v>
      </c>
      <c r="F193" s="710">
        <v>139</v>
      </c>
      <c r="G193" s="711">
        <v>256.97247437245869</v>
      </c>
      <c r="H193" s="712">
        <v>3</v>
      </c>
      <c r="I193" s="713">
        <v>31.647859928754173</v>
      </c>
      <c r="J193" s="714">
        <v>-8.65682200641095</v>
      </c>
      <c r="K193" s="715">
        <v>1.1396922383135342</v>
      </c>
      <c r="L193" s="716">
        <v>255.83278213414516</v>
      </c>
      <c r="M193" s="704">
        <v>-0.49888372237462775</v>
      </c>
      <c r="N193" s="704">
        <v>6.3154723448065039E-2</v>
      </c>
      <c r="Q193" s="2432"/>
    </row>
    <row r="194" spans="1:17">
      <c r="A194" s="908"/>
      <c r="B194" s="706" t="s">
        <v>1956</v>
      </c>
      <c r="C194" s="707" t="s">
        <v>1957</v>
      </c>
      <c r="D194" s="708">
        <v>95</v>
      </c>
      <c r="E194" s="709">
        <v>158</v>
      </c>
      <c r="F194" s="710">
        <v>160</v>
      </c>
      <c r="G194" s="711">
        <v>283.15872122251545</v>
      </c>
      <c r="H194" s="712">
        <v>3.033823306322458</v>
      </c>
      <c r="I194" s="713">
        <v>236.18509205961931</v>
      </c>
      <c r="J194" s="714">
        <v>-64.865748279638723</v>
      </c>
      <c r="K194" s="715">
        <v>6.2122717183917873</v>
      </c>
      <c r="L194" s="716">
        <v>276.94644950412368</v>
      </c>
      <c r="M194" s="704">
        <v>-0.51995721339413159</v>
      </c>
      <c r="N194" s="704">
        <v>0.50175907873920467</v>
      </c>
      <c r="Q194" s="2432"/>
    </row>
    <row r="195" spans="1:17">
      <c r="A195" s="909"/>
      <c r="B195" s="706" t="s">
        <v>1958</v>
      </c>
      <c r="C195" s="707" t="s">
        <v>1959</v>
      </c>
      <c r="D195" s="708">
        <v>95</v>
      </c>
      <c r="E195" s="709">
        <v>159</v>
      </c>
      <c r="F195" s="710">
        <v>159</v>
      </c>
      <c r="G195" s="711">
        <v>285.43345417996284</v>
      </c>
      <c r="H195" s="712">
        <v>3</v>
      </c>
      <c r="I195" s="713">
        <v>236.01833979312124</v>
      </c>
      <c r="J195" s="714">
        <v>-64.559460337516043</v>
      </c>
      <c r="K195" s="715">
        <v>8.4994141963284111</v>
      </c>
      <c r="L195" s="716">
        <v>276.93403998363442</v>
      </c>
      <c r="M195" s="704">
        <v>-0.52480469996377144</v>
      </c>
      <c r="N195" s="704">
        <v>0.49667650285078035</v>
      </c>
      <c r="Q195" s="2432"/>
    </row>
    <row r="196" spans="1:17">
      <c r="A196" s="910"/>
      <c r="B196" s="706" t="s">
        <v>1960</v>
      </c>
      <c r="C196" s="707" t="s">
        <v>1961</v>
      </c>
      <c r="D196" s="708">
        <v>122</v>
      </c>
      <c r="E196" s="709">
        <v>139</v>
      </c>
      <c r="F196" s="710">
        <v>139</v>
      </c>
      <c r="G196" s="711">
        <v>247.1864671195215</v>
      </c>
      <c r="H196" s="712">
        <v>3</v>
      </c>
      <c r="I196" s="713">
        <v>64.561732034779993</v>
      </c>
      <c r="J196" s="714">
        <v>-17.659943639439994</v>
      </c>
      <c r="K196" s="715">
        <v>2.3249756873849217</v>
      </c>
      <c r="L196" s="716">
        <v>244.86149143213657</v>
      </c>
      <c r="M196" s="704">
        <v>-0.53179759448065345</v>
      </c>
      <c r="N196" s="704">
        <v>0.13789278156989787</v>
      </c>
      <c r="Q196" s="2432"/>
    </row>
    <row r="197" spans="1:17">
      <c r="A197" s="911"/>
      <c r="B197" s="706" t="s">
        <v>1962</v>
      </c>
      <c r="C197" s="707" t="s">
        <v>1963</v>
      </c>
      <c r="D197" s="708">
        <v>102</v>
      </c>
      <c r="E197" s="709">
        <v>139</v>
      </c>
      <c r="F197" s="710">
        <v>139</v>
      </c>
      <c r="G197" s="711">
        <v>228.38602954909226</v>
      </c>
      <c r="H197" s="712">
        <v>3</v>
      </c>
      <c r="I197" s="713">
        <v>127.79438471288859</v>
      </c>
      <c r="J197" s="714">
        <v>-34.956336522241116</v>
      </c>
      <c r="K197" s="715">
        <v>4.6020890096585472</v>
      </c>
      <c r="L197" s="716">
        <v>223.7839405394337</v>
      </c>
      <c r="M197" s="704">
        <v>-0.59503024715876207</v>
      </c>
      <c r="N197" s="704">
        <v>0.31556525843298816</v>
      </c>
      <c r="Q197" s="2432"/>
    </row>
    <row r="198" spans="1:17">
      <c r="A198" s="912"/>
      <c r="B198" s="706" t="s">
        <v>1964</v>
      </c>
      <c r="C198" s="707" t="s">
        <v>1965</v>
      </c>
      <c r="D198" s="708">
        <v>82</v>
      </c>
      <c r="E198" s="709">
        <v>139</v>
      </c>
      <c r="F198" s="710">
        <v>139</v>
      </c>
      <c r="G198" s="711">
        <v>213.48022562354819</v>
      </c>
      <c r="H198" s="712">
        <v>3</v>
      </c>
      <c r="I198" s="713">
        <v>177.92797968806104</v>
      </c>
      <c r="J198" s="714">
        <v>-48.669668457436217</v>
      </c>
      <c r="K198" s="715">
        <v>6.4074834091719781</v>
      </c>
      <c r="L198" s="716">
        <v>207.07274221437621</v>
      </c>
      <c r="M198" s="704">
        <v>-0.64516384213393452</v>
      </c>
      <c r="N198" s="704">
        <v>0.50143700337106223</v>
      </c>
      <c r="Q198" s="2432"/>
    </row>
    <row r="199" spans="1:17">
      <c r="A199" s="913"/>
      <c r="B199" s="720" t="s">
        <v>1966</v>
      </c>
      <c r="C199" s="707" t="s">
        <v>1967</v>
      </c>
      <c r="D199" s="708">
        <v>0</v>
      </c>
      <c r="E199" s="709">
        <v>142</v>
      </c>
      <c r="F199" s="710">
        <v>142</v>
      </c>
      <c r="G199" s="711">
        <v>195.93386495266185</v>
      </c>
      <c r="H199" s="712">
        <v>3</v>
      </c>
      <c r="I199" s="713">
        <v>278.83863094392069</v>
      </c>
      <c r="J199" s="714">
        <v>-76.272342017024812</v>
      </c>
      <c r="K199" s="715">
        <v>10.041444323381391</v>
      </c>
      <c r="L199" s="716">
        <v>185.89242062928045</v>
      </c>
      <c r="M199" s="704">
        <v>-0.7211613690560793</v>
      </c>
      <c r="N199" s="704">
        <v>1</v>
      </c>
      <c r="Q199" s="2432"/>
    </row>
    <row r="200" spans="1:17">
      <c r="A200" s="914"/>
      <c r="B200" s="706" t="s">
        <v>1968</v>
      </c>
      <c r="C200" s="707" t="s">
        <v>1969</v>
      </c>
      <c r="D200" s="708">
        <v>0</v>
      </c>
      <c r="E200" s="709">
        <v>139</v>
      </c>
      <c r="F200" s="710">
        <v>139</v>
      </c>
      <c r="G200" s="711">
        <v>187.18090858821051</v>
      </c>
      <c r="H200" s="712">
        <v>3</v>
      </c>
      <c r="I200" s="713">
        <v>266.38206877706324</v>
      </c>
      <c r="J200" s="714">
        <v>-72.865026586122553</v>
      </c>
      <c r="K200" s="715">
        <v>9.5928627368350341</v>
      </c>
      <c r="L200" s="716">
        <v>177.58804585137548</v>
      </c>
      <c r="M200" s="704">
        <v>-0.73361793122293673</v>
      </c>
      <c r="N200" s="704">
        <v>1</v>
      </c>
      <c r="Q200" s="2432"/>
    </row>
    <row r="201" spans="1:17">
      <c r="A201" s="915"/>
      <c r="B201" s="706" t="s">
        <v>1970</v>
      </c>
      <c r="C201" s="707" t="s">
        <v>1971</v>
      </c>
      <c r="D201" s="708">
        <v>0</v>
      </c>
      <c r="E201" s="709">
        <v>128</v>
      </c>
      <c r="F201" s="710">
        <v>128</v>
      </c>
      <c r="G201" s="711">
        <v>157.01278608868162</v>
      </c>
      <c r="H201" s="712">
        <v>3</v>
      </c>
      <c r="I201" s="713">
        <v>223.44902104715956</v>
      </c>
      <c r="J201" s="714">
        <v>-61.121301947957029</v>
      </c>
      <c r="K201" s="715">
        <v>8.0467720572419061</v>
      </c>
      <c r="L201" s="716">
        <v>148.96601403143973</v>
      </c>
      <c r="M201" s="704">
        <v>-0.77655097895284042</v>
      </c>
      <c r="N201" s="704">
        <v>1</v>
      </c>
      <c r="Q201" s="2432"/>
    </row>
    <row r="202" spans="1:17">
      <c r="A202" s="916"/>
      <c r="B202" s="706" t="s">
        <v>1972</v>
      </c>
      <c r="C202" s="707" t="s">
        <v>1973</v>
      </c>
      <c r="D202" s="708">
        <v>47</v>
      </c>
      <c r="E202" s="709">
        <v>79</v>
      </c>
      <c r="F202" s="710">
        <v>79</v>
      </c>
      <c r="G202" s="711">
        <v>66.502253648730388</v>
      </c>
      <c r="H202" s="712">
        <v>3</v>
      </c>
      <c r="I202" s="713">
        <v>52.182609356555176</v>
      </c>
      <c r="J202" s="714">
        <v>-14.273810679354687</v>
      </c>
      <c r="K202" s="715">
        <v>1.8791828260266883</v>
      </c>
      <c r="L202" s="716">
        <v>64.623070822703696</v>
      </c>
      <c r="M202" s="704">
        <v>-0.88814806147344427</v>
      </c>
      <c r="N202" s="704">
        <v>0.46653290093998745</v>
      </c>
      <c r="Q202" s="2432"/>
    </row>
    <row r="203" spans="1:17">
      <c r="A203" s="917"/>
      <c r="B203" s="720" t="s">
        <v>1974</v>
      </c>
      <c r="C203" s="707" t="s">
        <v>1975</v>
      </c>
      <c r="D203" s="708">
        <v>0</v>
      </c>
      <c r="E203" s="709">
        <v>75</v>
      </c>
      <c r="F203" s="710">
        <v>73</v>
      </c>
      <c r="G203" s="711">
        <v>51.454945584857001</v>
      </c>
      <c r="H203" s="712">
        <v>2.9552191705582835</v>
      </c>
      <c r="I203" s="713">
        <v>71.992301697818476</v>
      </c>
      <c r="J203" s="714">
        <v>-19.549289520906193</v>
      </c>
      <c r="K203" s="715">
        <v>3.5128404506667423</v>
      </c>
      <c r="L203" s="716">
        <v>47.942105134190257</v>
      </c>
      <c r="M203" s="704">
        <v>-0.92613840248014412</v>
      </c>
      <c r="N203" s="704">
        <v>1</v>
      </c>
      <c r="Q203" s="2432"/>
    </row>
    <row r="204" spans="1:17">
      <c r="A204" s="918"/>
      <c r="B204" s="720" t="s">
        <v>1976</v>
      </c>
      <c r="C204" s="707" t="s">
        <v>1977</v>
      </c>
      <c r="D204" s="708">
        <v>0</v>
      </c>
      <c r="E204" s="709">
        <v>42</v>
      </c>
      <c r="F204" s="710">
        <v>41</v>
      </c>
      <c r="G204" s="711">
        <v>16.922319767489274</v>
      </c>
      <c r="H204" s="712">
        <v>2.9638338537836932</v>
      </c>
      <c r="I204" s="713">
        <v>23.749570394535699</v>
      </c>
      <c r="J204" s="714">
        <v>-6.4593150236075934</v>
      </c>
      <c r="K204" s="715">
        <v>1.1006267176625382</v>
      </c>
      <c r="L204" s="716">
        <v>15.821693049826736</v>
      </c>
      <c r="M204" s="704">
        <v>-0.97574827540416065</v>
      </c>
      <c r="N204" s="704">
        <v>1</v>
      </c>
      <c r="Q204" s="2432"/>
    </row>
    <row r="205" spans="1:17">
      <c r="A205" s="919"/>
      <c r="B205" s="720" t="s">
        <v>1978</v>
      </c>
      <c r="C205" s="707" t="s">
        <v>1979</v>
      </c>
      <c r="D205" s="708">
        <v>11</v>
      </c>
      <c r="E205" s="709">
        <v>22</v>
      </c>
      <c r="F205" s="710">
        <v>22</v>
      </c>
      <c r="G205" s="711">
        <v>6.7145900536558472</v>
      </c>
      <c r="H205" s="712">
        <v>3</v>
      </c>
      <c r="I205" s="713">
        <v>4.9391534014176992</v>
      </c>
      <c r="J205" s="714">
        <v>-1.3510351712465813</v>
      </c>
      <c r="K205" s="715">
        <v>0.17786715462302755</v>
      </c>
      <c r="L205" s="716">
        <v>6.5367228990328199</v>
      </c>
      <c r="M205" s="704">
        <v>-0.98857293866907359</v>
      </c>
      <c r="N205" s="704">
        <v>0.43223303510678507</v>
      </c>
      <c r="Q205" s="2432"/>
    </row>
    <row r="206" spans="1:17">
      <c r="A206" s="920"/>
      <c r="B206" s="706" t="s">
        <v>1980</v>
      </c>
      <c r="C206" s="707" t="s">
        <v>1981</v>
      </c>
      <c r="D206" s="708">
        <v>0</v>
      </c>
      <c r="E206" s="709">
        <v>245</v>
      </c>
      <c r="F206" s="710">
        <v>255</v>
      </c>
      <c r="G206" s="711">
        <v>652.84399001488532</v>
      </c>
      <c r="H206" s="712">
        <v>3.0730188530833207</v>
      </c>
      <c r="I206" s="713">
        <v>960.44674912839037</v>
      </c>
      <c r="J206" s="714">
        <v>-264.59102827567722</v>
      </c>
      <c r="K206" s="715">
        <v>14.417130903378265</v>
      </c>
      <c r="L206" s="716">
        <v>638.42685911150704</v>
      </c>
      <c r="M206" s="704">
        <v>2.2204460492503131E-16</v>
      </c>
      <c r="N206" s="704">
        <v>1.0000000000000002</v>
      </c>
      <c r="Q206" s="2432"/>
    </row>
    <row r="207" spans="1:17">
      <c r="A207" s="921"/>
      <c r="B207" s="720" t="s">
        <v>1982</v>
      </c>
      <c r="C207" s="707" t="s">
        <v>1983</v>
      </c>
      <c r="D207" s="708">
        <v>156</v>
      </c>
      <c r="E207" s="709">
        <v>209</v>
      </c>
      <c r="F207" s="710">
        <v>220</v>
      </c>
      <c r="G207" s="711">
        <v>563.46748325280601</v>
      </c>
      <c r="H207" s="712">
        <v>3.1836645807460835</v>
      </c>
      <c r="I207" s="713">
        <v>348.55301998475886</v>
      </c>
      <c r="J207" s="714">
        <v>-95.983013418633632</v>
      </c>
      <c r="K207" s="715">
        <v>-5.9039925818323438</v>
      </c>
      <c r="L207" s="716">
        <v>569.37147583463832</v>
      </c>
      <c r="M207" s="704">
        <v>6.3167326870717355E-2</v>
      </c>
      <c r="N207" s="704">
        <v>0.40625441907158832</v>
      </c>
      <c r="Q207" s="2432"/>
    </row>
    <row r="208" spans="1:17">
      <c r="A208" s="922"/>
      <c r="B208" s="706" t="s">
        <v>1984</v>
      </c>
      <c r="C208" s="707" t="s">
        <v>1985</v>
      </c>
      <c r="D208" s="708">
        <v>142</v>
      </c>
      <c r="E208" s="709">
        <v>229</v>
      </c>
      <c r="F208" s="710">
        <v>238</v>
      </c>
      <c r="G208" s="711">
        <v>644.9834033736314</v>
      </c>
      <c r="H208" s="712">
        <v>3.1058317594437783</v>
      </c>
      <c r="I208" s="713">
        <v>548.02711394087385</v>
      </c>
      <c r="J208" s="714">
        <v>-151.16808819769872</v>
      </c>
      <c r="K208" s="715">
        <v>3.0347947504988819</v>
      </c>
      <c r="L208" s="716">
        <v>641.94860862313249</v>
      </c>
      <c r="M208" s="704">
        <v>0.13733647489289624</v>
      </c>
      <c r="N208" s="704">
        <v>0.67194125650912084</v>
      </c>
      <c r="Q208" s="2432"/>
    </row>
    <row r="209" spans="1:17">
      <c r="A209" s="923"/>
      <c r="B209" s="706" t="s">
        <v>1986</v>
      </c>
      <c r="C209" s="707" t="s">
        <v>1987</v>
      </c>
      <c r="D209" s="708">
        <v>176</v>
      </c>
      <c r="E209" s="709">
        <v>224</v>
      </c>
      <c r="F209" s="710">
        <v>230</v>
      </c>
      <c r="G209" s="711">
        <v>664.67566251259018</v>
      </c>
      <c r="H209" s="712">
        <v>3.1121893146816371</v>
      </c>
      <c r="I209" s="713">
        <v>332.76173174110221</v>
      </c>
      <c r="J209" s="714">
        <v>-91.799405469131244</v>
      </c>
      <c r="K209" s="715">
        <v>1.2315921280301838</v>
      </c>
      <c r="L209" s="716">
        <v>663.44407038455995</v>
      </c>
      <c r="M209" s="704">
        <v>0.23925139810618079</v>
      </c>
      <c r="N209" s="704">
        <v>0.46399967848697982</v>
      </c>
      <c r="Q209" s="2432"/>
    </row>
    <row r="210" spans="1:17">
      <c r="A210" s="924"/>
      <c r="B210" s="706" t="s">
        <v>1988</v>
      </c>
      <c r="C210" s="707" t="s">
        <v>1989</v>
      </c>
      <c r="D210" s="708">
        <v>152</v>
      </c>
      <c r="E210" s="709">
        <v>245</v>
      </c>
      <c r="F210" s="710">
        <v>255</v>
      </c>
      <c r="G210" s="711">
        <v>748.79354165476502</v>
      </c>
      <c r="H210" s="712">
        <v>3.1098598552249443</v>
      </c>
      <c r="I210" s="713">
        <v>639.15237663768755</v>
      </c>
      <c r="J210" s="714">
        <v>-176.3174901798252</v>
      </c>
      <c r="K210" s="715">
        <v>2.7956991421832145</v>
      </c>
      <c r="L210" s="716">
        <v>745.99784251258177</v>
      </c>
      <c r="M210" s="704">
        <v>0.32271295020322421</v>
      </c>
      <c r="N210" s="704">
        <v>1.0000000000000004</v>
      </c>
      <c r="Q210" s="2432"/>
    </row>
    <row r="211" spans="1:17">
      <c r="A211" s="925"/>
      <c r="B211" s="706" t="s">
        <v>1990</v>
      </c>
      <c r="C211" s="707" t="s">
        <v>1991</v>
      </c>
      <c r="D211" s="708">
        <v>0</v>
      </c>
      <c r="E211" s="709">
        <v>229</v>
      </c>
      <c r="F211" s="710">
        <v>238</v>
      </c>
      <c r="G211" s="711">
        <v>562.07863738237256</v>
      </c>
      <c r="H211" s="712">
        <v>3.0701585741837487</v>
      </c>
      <c r="I211" s="713">
        <v>825.73117108141844</v>
      </c>
      <c r="J211" s="714">
        <v>-227.44043021472353</v>
      </c>
      <c r="K211" s="715">
        <v>13.076239073880272</v>
      </c>
      <c r="L211" s="716">
        <v>549.00239830849227</v>
      </c>
      <c r="M211" s="704">
        <v>-0.14150215605102445</v>
      </c>
      <c r="N211" s="704">
        <v>1</v>
      </c>
      <c r="Q211" s="2432"/>
    </row>
    <row r="212" spans="1:17">
      <c r="A212" s="926"/>
      <c r="B212" s="706" t="s">
        <v>1992</v>
      </c>
      <c r="C212" s="707" t="s">
        <v>1993</v>
      </c>
      <c r="D212" s="708">
        <v>122</v>
      </c>
      <c r="E212" s="709">
        <v>197</v>
      </c>
      <c r="F212" s="710">
        <v>205</v>
      </c>
      <c r="G212" s="711">
        <v>464.03932698274303</v>
      </c>
      <c r="H212" s="712">
        <v>3.108784931181682</v>
      </c>
      <c r="I212" s="713">
        <v>393.11419763747625</v>
      </c>
      <c r="J212" s="714">
        <v>-108.44304139550043</v>
      </c>
      <c r="K212" s="715">
        <v>1.8415810899824987</v>
      </c>
      <c r="L212" s="716">
        <v>462.19774589276051</v>
      </c>
      <c r="M212" s="704">
        <v>-0.17999345055988369</v>
      </c>
      <c r="N212" s="704">
        <v>0.50775920782563977</v>
      </c>
      <c r="Q212" s="2432"/>
    </row>
    <row r="213" spans="1:17">
      <c r="A213" s="927"/>
      <c r="B213" s="706" t="s">
        <v>1994</v>
      </c>
      <c r="C213" s="707" t="s">
        <v>1995</v>
      </c>
      <c r="D213" s="708">
        <v>0</v>
      </c>
      <c r="E213" s="709">
        <v>197</v>
      </c>
      <c r="F213" s="710">
        <v>205</v>
      </c>
      <c r="G213" s="711">
        <v>404.03376845143202</v>
      </c>
      <c r="H213" s="712">
        <v>3.0718986691492804</v>
      </c>
      <c r="I213" s="713">
        <v>594.06951604288122</v>
      </c>
      <c r="J213" s="714">
        <v>-163.648124342183</v>
      </c>
      <c r="K213" s="715">
        <v>9.1094681394326109</v>
      </c>
      <c r="L213" s="716">
        <v>394.92430031199939</v>
      </c>
      <c r="M213" s="704">
        <v>-0.38181378730216708</v>
      </c>
      <c r="N213" s="704">
        <v>1</v>
      </c>
      <c r="Q213" s="2432"/>
    </row>
    <row r="214" spans="1:17">
      <c r="A214" s="928"/>
      <c r="B214" s="706" t="s">
        <v>1996</v>
      </c>
      <c r="C214" s="707" t="s">
        <v>1997</v>
      </c>
      <c r="D214" s="708">
        <v>3</v>
      </c>
      <c r="E214" s="709">
        <v>180</v>
      </c>
      <c r="F214" s="710">
        <v>200</v>
      </c>
      <c r="G214" s="711">
        <v>341.00256614035226</v>
      </c>
      <c r="H214" s="712">
        <v>3.1872227755959948</v>
      </c>
      <c r="I214" s="713">
        <v>534.85802293034055</v>
      </c>
      <c r="J214" s="714">
        <v>-147.25209399232992</v>
      </c>
      <c r="K214" s="715">
        <v>-9.6084807507418653</v>
      </c>
      <c r="L214" s="716">
        <v>350.61104689109413</v>
      </c>
      <c r="M214" s="704">
        <v>-0.41349224170790055</v>
      </c>
      <c r="N214" s="704">
        <v>0.99703232342200188</v>
      </c>
      <c r="Q214" s="2432"/>
    </row>
    <row r="215" spans="1:17">
      <c r="A215" s="929"/>
      <c r="B215" s="720" t="s">
        <v>1998</v>
      </c>
      <c r="C215" s="707" t="s">
        <v>1999</v>
      </c>
      <c r="D215" s="708">
        <v>121</v>
      </c>
      <c r="E215" s="709">
        <v>128</v>
      </c>
      <c r="F215" s="710">
        <v>129</v>
      </c>
      <c r="G215" s="711">
        <v>216.40910143123455</v>
      </c>
      <c r="H215" s="712">
        <v>3.1137080643039439</v>
      </c>
      <c r="I215" s="713">
        <v>27.16803448046948</v>
      </c>
      <c r="J215" s="714">
        <v>-7.4950309383742555</v>
      </c>
      <c r="K215" s="715">
        <v>8.8632028091730319E-2</v>
      </c>
      <c r="L215" s="716">
        <v>216.32046940314282</v>
      </c>
      <c r="M215" s="704">
        <v>-0.5744876128377312</v>
      </c>
      <c r="N215" s="704">
        <v>6.7774738331990811E-2</v>
      </c>
      <c r="Q215" s="2432"/>
    </row>
    <row r="216" spans="1:17">
      <c r="A216" s="930"/>
      <c r="B216" s="706" t="s">
        <v>2000</v>
      </c>
      <c r="C216" s="707" t="s">
        <v>2001</v>
      </c>
      <c r="D216" s="708">
        <v>83</v>
      </c>
      <c r="E216" s="709">
        <v>134</v>
      </c>
      <c r="F216" s="710">
        <v>139</v>
      </c>
      <c r="G216" s="711">
        <v>202.34485940746404</v>
      </c>
      <c r="H216" s="712">
        <v>3.0996851019372516</v>
      </c>
      <c r="I216" s="713">
        <v>166.60481736786889</v>
      </c>
      <c r="J216" s="714">
        <v>-45.949470143696388</v>
      </c>
      <c r="K216" s="715">
        <v>1.2183920621325104</v>
      </c>
      <c r="L216" s="716">
        <v>201.12646734533152</v>
      </c>
      <c r="M216" s="704">
        <v>-0.64295671220962525</v>
      </c>
      <c r="N216" s="704">
        <v>0.49215558945592047</v>
      </c>
      <c r="Q216" s="2432"/>
    </row>
    <row r="217" spans="1:17">
      <c r="A217" s="931"/>
      <c r="B217" s="720" t="s">
        <v>2002</v>
      </c>
      <c r="C217" s="707" t="s">
        <v>2003</v>
      </c>
      <c r="D217" s="708">
        <v>4</v>
      </c>
      <c r="E217" s="709">
        <v>139</v>
      </c>
      <c r="F217" s="710">
        <v>154</v>
      </c>
      <c r="G217" s="711">
        <v>195.02748226034313</v>
      </c>
      <c r="H217" s="712">
        <v>3.1797455673590642</v>
      </c>
      <c r="I217" s="713">
        <v>303.35193898537705</v>
      </c>
      <c r="J217" s="714">
        <v>-83.556120643715815</v>
      </c>
      <c r="K217" s="715">
        <v>-4.7954791338706144</v>
      </c>
      <c r="L217" s="716">
        <v>199.82296139421373</v>
      </c>
      <c r="M217" s="704">
        <v>-0.66691318459442206</v>
      </c>
      <c r="N217" s="704">
        <v>0.99303258587413301</v>
      </c>
      <c r="Q217" s="2432"/>
    </row>
    <row r="218" spans="1:17">
      <c r="A218" s="932"/>
      <c r="B218" s="706" t="s">
        <v>2004</v>
      </c>
      <c r="C218" s="707" t="s">
        <v>2005</v>
      </c>
      <c r="D218" s="708">
        <v>0</v>
      </c>
      <c r="E218" s="709">
        <v>134</v>
      </c>
      <c r="F218" s="710">
        <v>139</v>
      </c>
      <c r="G218" s="711">
        <v>175.38931482837555</v>
      </c>
      <c r="H218" s="712">
        <v>3.064568021729464</v>
      </c>
      <c r="I218" s="713">
        <v>256.94622787721153</v>
      </c>
      <c r="J218" s="714">
        <v>-70.748557274684359</v>
      </c>
      <c r="K218" s="715">
        <v>4.4832538208145234</v>
      </c>
      <c r="L218" s="716">
        <v>170.90606100756102</v>
      </c>
      <c r="M218" s="704">
        <v>-0.73361793122293673</v>
      </c>
      <c r="N218" s="704">
        <v>1</v>
      </c>
      <c r="Q218" s="2432"/>
    </row>
    <row r="219" spans="1:17">
      <c r="A219" s="933"/>
      <c r="B219" s="720" t="s">
        <v>2006</v>
      </c>
      <c r="C219" s="707" t="s">
        <v>2007</v>
      </c>
      <c r="D219" s="708">
        <v>37</v>
      </c>
      <c r="E219" s="709">
        <v>253</v>
      </c>
      <c r="F219" s="710">
        <v>233</v>
      </c>
      <c r="G219" s="711">
        <v>677.56101017255889</v>
      </c>
      <c r="H219" s="712">
        <v>2.8479176392337662</v>
      </c>
      <c r="I219" s="713">
        <v>892.94149880542955</v>
      </c>
      <c r="J219" s="714">
        <v>-236.06081124864767</v>
      </c>
      <c r="K219" s="715">
        <v>70.48469178342711</v>
      </c>
      <c r="L219" s="716">
        <v>607.07631838913176</v>
      </c>
      <c r="M219" s="704">
        <v>2.0306373165004388E-3</v>
      </c>
      <c r="N219" s="704">
        <v>0.96535990092728108</v>
      </c>
      <c r="Q219" s="2432"/>
    </row>
    <row r="220" spans="1:17">
      <c r="A220" s="934"/>
      <c r="B220" s="706" t="s">
        <v>2008</v>
      </c>
      <c r="C220" s="707" t="s">
        <v>2009</v>
      </c>
      <c r="D220" s="708">
        <v>64</v>
      </c>
      <c r="E220" s="709">
        <v>224</v>
      </c>
      <c r="F220" s="710">
        <v>208</v>
      </c>
      <c r="G220" s="711">
        <v>530.87247078167059</v>
      </c>
      <c r="H220" s="712">
        <v>2.8554179650191926</v>
      </c>
      <c r="I220" s="713">
        <v>648.15946464527372</v>
      </c>
      <c r="J220" s="714">
        <v>-171.74602520258946</v>
      </c>
      <c r="K220" s="715">
        <v>49.815326421440361</v>
      </c>
      <c r="L220" s="716">
        <v>481.05714436023021</v>
      </c>
      <c r="M220" s="704">
        <v>-0.19502505520596403</v>
      </c>
      <c r="N220" s="704">
        <v>0.86609736838374118</v>
      </c>
      <c r="Q220" s="2432"/>
    </row>
    <row r="221" spans="1:17">
      <c r="A221" s="935"/>
      <c r="B221" s="720" t="s">
        <v>2010</v>
      </c>
      <c r="C221" s="707" t="s">
        <v>2011</v>
      </c>
      <c r="D221" s="708">
        <v>102</v>
      </c>
      <c r="E221" s="709">
        <v>173</v>
      </c>
      <c r="F221" s="710">
        <v>164</v>
      </c>
      <c r="G221" s="711">
        <v>335.82994326448915</v>
      </c>
      <c r="H221" s="712">
        <v>2.8554443706846673</v>
      </c>
      <c r="I221" s="713">
        <v>268.03151544836953</v>
      </c>
      <c r="J221" s="714">
        <v>-71.022208440374953</v>
      </c>
      <c r="K221" s="715">
        <v>20.598024474975411</v>
      </c>
      <c r="L221" s="716">
        <v>315.23191878951371</v>
      </c>
      <c r="M221" s="704">
        <v>-0.43452214517996368</v>
      </c>
      <c r="N221" s="704">
        <v>0.50983868640344798</v>
      </c>
      <c r="Q221" s="2432"/>
    </row>
    <row r="222" spans="1:17">
      <c r="A222" s="936"/>
      <c r="B222" s="706" t="s">
        <v>2012</v>
      </c>
      <c r="C222" s="707" t="s">
        <v>2013</v>
      </c>
      <c r="D222" s="708">
        <v>32</v>
      </c>
      <c r="E222" s="709">
        <v>178</v>
      </c>
      <c r="F222" s="710">
        <v>170</v>
      </c>
      <c r="G222" s="711">
        <v>318.64466162104247</v>
      </c>
      <c r="H222" s="712">
        <v>2.9147480060391877</v>
      </c>
      <c r="I222" s="713">
        <v>419.2349176509374</v>
      </c>
      <c r="J222" s="714">
        <v>-112.87302537790262</v>
      </c>
      <c r="K222" s="715">
        <v>25.261386217201999</v>
      </c>
      <c r="L222" s="716">
        <v>293.38327540384046</v>
      </c>
      <c r="M222" s="704">
        <v>-0.53084182343365027</v>
      </c>
      <c r="N222" s="704">
        <v>0.93602848908179481</v>
      </c>
      <c r="Q222" s="2432"/>
    </row>
    <row r="223" spans="1:17">
      <c r="A223" s="937"/>
      <c r="B223" s="720" t="s">
        <v>2014</v>
      </c>
      <c r="C223" s="707" t="s">
        <v>2015</v>
      </c>
      <c r="D223" s="708">
        <v>0</v>
      </c>
      <c r="E223" s="709">
        <v>136</v>
      </c>
      <c r="F223" s="710">
        <v>130</v>
      </c>
      <c r="G223" s="711">
        <v>175.98647980284153</v>
      </c>
      <c r="H223" s="712">
        <v>2.9207182746887521</v>
      </c>
      <c r="I223" s="713">
        <v>243.43103951878547</v>
      </c>
      <c r="J223" s="714">
        <v>-65.630761849356787</v>
      </c>
      <c r="K223" s="715">
        <v>14.258116049416431</v>
      </c>
      <c r="L223" s="716">
        <v>161.7283637534251</v>
      </c>
      <c r="M223" s="704">
        <v>-0.74575230091904809</v>
      </c>
      <c r="N223" s="704">
        <v>1</v>
      </c>
      <c r="Q223" s="2432"/>
    </row>
    <row r="224" spans="1:17">
      <c r="A224" s="938"/>
      <c r="B224" s="720" t="s">
        <v>2016</v>
      </c>
      <c r="C224" s="707" t="s">
        <v>2017</v>
      </c>
      <c r="D224" s="708">
        <v>49</v>
      </c>
      <c r="E224" s="709">
        <v>120</v>
      </c>
      <c r="F224" s="710">
        <v>115</v>
      </c>
      <c r="G224" s="711">
        <v>144.61762542647071</v>
      </c>
      <c r="H224" s="712">
        <v>2.9105600836903265</v>
      </c>
      <c r="I224" s="713">
        <v>154.94693425163996</v>
      </c>
      <c r="J224" s="714">
        <v>-41.675906371322036</v>
      </c>
      <c r="K224" s="715">
        <v>9.5193343449625214</v>
      </c>
      <c r="L224" s="716">
        <v>135.09829108150819</v>
      </c>
      <c r="M224" s="704">
        <v>-0.77285945257475497</v>
      </c>
      <c r="N224" s="704">
        <v>0.71600763232396081</v>
      </c>
      <c r="Q224" s="2432"/>
    </row>
    <row r="225" spans="1:17">
      <c r="A225" s="939"/>
      <c r="B225" s="720" t="s">
        <v>2018</v>
      </c>
      <c r="C225" s="707" t="s">
        <v>2019</v>
      </c>
      <c r="D225" s="708">
        <v>0</v>
      </c>
      <c r="E225" s="709">
        <v>122</v>
      </c>
      <c r="F225" s="710">
        <v>116</v>
      </c>
      <c r="G225" s="711">
        <v>139.48142184276037</v>
      </c>
      <c r="H225" s="712">
        <v>2.9122623123164955</v>
      </c>
      <c r="I225" s="713">
        <v>192.43825827790016</v>
      </c>
      <c r="J225" s="714">
        <v>-51.780898991350242</v>
      </c>
      <c r="K225" s="715">
        <v>11.730370461314941</v>
      </c>
      <c r="L225" s="716">
        <v>127.75105138144542</v>
      </c>
      <c r="M225" s="704">
        <v>-0.79817966325771672</v>
      </c>
      <c r="N225" s="704">
        <v>1</v>
      </c>
      <c r="Q225" s="2432"/>
    </row>
    <row r="226" spans="1:17">
      <c r="A226" s="940"/>
      <c r="B226" s="720" t="s">
        <v>2020</v>
      </c>
      <c r="C226" s="707" t="s">
        <v>2021</v>
      </c>
      <c r="D226" s="708">
        <v>1</v>
      </c>
      <c r="E226" s="709">
        <v>121</v>
      </c>
      <c r="F226" s="710">
        <v>111</v>
      </c>
      <c r="G226" s="711">
        <v>135.68108052387703</v>
      </c>
      <c r="H226" s="712">
        <v>2.851102501937484</v>
      </c>
      <c r="I226" s="713">
        <v>183.79728800620697</v>
      </c>
      <c r="J226" s="714">
        <v>-48.637343538356298</v>
      </c>
      <c r="K226" s="715">
        <v>14.345977685062476</v>
      </c>
      <c r="L226" s="716">
        <v>121.33510283881455</v>
      </c>
      <c r="M226" s="704">
        <v>-0.80137320754448771</v>
      </c>
      <c r="N226" s="704">
        <v>0.99707900208966438</v>
      </c>
      <c r="Q226" s="2432"/>
    </row>
    <row r="227" spans="1:17">
      <c r="A227" s="941"/>
      <c r="B227" s="720" t="s">
        <v>2022</v>
      </c>
      <c r="C227" s="707" t="s">
        <v>2023</v>
      </c>
      <c r="D227" s="708">
        <v>0</v>
      </c>
      <c r="E227" s="709">
        <v>68</v>
      </c>
      <c r="F227" s="710">
        <v>63</v>
      </c>
      <c r="G227" s="711">
        <v>41.711386423596139</v>
      </c>
      <c r="H227" s="712">
        <v>2.8764374293489969</v>
      </c>
      <c r="I227" s="713">
        <v>56.975030345859153</v>
      </c>
      <c r="J227" s="714">
        <v>-15.189677632055135</v>
      </c>
      <c r="K227" s="715">
        <v>4.0455655079283233</v>
      </c>
      <c r="L227" s="716">
        <v>37.665820915667815</v>
      </c>
      <c r="M227" s="704">
        <v>-0.93925676488257781</v>
      </c>
      <c r="N227" s="704">
        <v>1</v>
      </c>
      <c r="Q227" s="2432"/>
    </row>
    <row r="228" spans="1:17">
      <c r="A228" s="942"/>
      <c r="B228" s="720" t="s">
        <v>2024</v>
      </c>
      <c r="C228" s="707" t="s">
        <v>2025</v>
      </c>
      <c r="D228" s="708">
        <v>199</v>
      </c>
      <c r="E228" s="709">
        <v>230</v>
      </c>
      <c r="F228" s="710">
        <v>215</v>
      </c>
      <c r="G228" s="711">
        <v>719.06976003889713</v>
      </c>
      <c r="H228" s="712">
        <v>2.4929679217204561</v>
      </c>
      <c r="I228" s="713">
        <v>187.82157418207504</v>
      </c>
      <c r="J228" s="714">
        <v>-40.877554928256764</v>
      </c>
      <c r="K228" s="715">
        <v>31.847437486034206</v>
      </c>
      <c r="L228" s="716">
        <v>687.22232255286292</v>
      </c>
      <c r="M228" s="704">
        <v>0.37536671237580399</v>
      </c>
      <c r="N228" s="704">
        <v>0.3471985830972989</v>
      </c>
      <c r="Q228" s="2432"/>
    </row>
    <row r="229" spans="1:17">
      <c r="A229" s="943"/>
      <c r="B229" s="706" t="s">
        <v>2026</v>
      </c>
      <c r="C229" s="707" t="s">
        <v>2027</v>
      </c>
      <c r="D229" s="708">
        <v>245</v>
      </c>
      <c r="E229" s="709">
        <v>255</v>
      </c>
      <c r="F229" s="710">
        <v>250</v>
      </c>
      <c r="G229" s="711">
        <v>969.90209472855236</v>
      </c>
      <c r="H229" s="712">
        <v>2.4930737575704387</v>
      </c>
      <c r="I229" s="713">
        <v>73.371102170916586</v>
      </c>
      <c r="J229" s="714">
        <v>-15.969891800966149</v>
      </c>
      <c r="K229" s="715">
        <v>12.439194898482379</v>
      </c>
      <c r="L229" s="716">
        <v>957.46289983007</v>
      </c>
      <c r="M229" s="704">
        <v>0.91528057733452117</v>
      </c>
      <c r="N229" s="704">
        <v>1.0000000000000027</v>
      </c>
      <c r="Q229" s="2432"/>
    </row>
    <row r="230" spans="1:17">
      <c r="A230" s="944"/>
      <c r="B230" s="720" t="s">
        <v>2028</v>
      </c>
      <c r="C230" s="707" t="s">
        <v>2029</v>
      </c>
      <c r="D230" s="708">
        <v>142</v>
      </c>
      <c r="E230" s="709">
        <v>209</v>
      </c>
      <c r="F230" s="710">
        <v>178</v>
      </c>
      <c r="G230" s="711">
        <v>514.25855375720528</v>
      </c>
      <c r="H230" s="712">
        <v>2.4766898225132365</v>
      </c>
      <c r="I230" s="713">
        <v>317.15372111384306</v>
      </c>
      <c r="J230" s="714">
        <v>-68.098757592650131</v>
      </c>
      <c r="K230" s="715">
        <v>54.946043945145853</v>
      </c>
      <c r="L230" s="716">
        <v>459.31250981205943</v>
      </c>
      <c r="M230" s="704">
        <v>-7.6214268422881593E-2</v>
      </c>
      <c r="N230" s="704">
        <v>0.39631318949281041</v>
      </c>
      <c r="Q230" s="2432"/>
    </row>
    <row r="231" spans="1:17">
      <c r="A231" s="945"/>
      <c r="B231" s="720" t="s">
        <v>2030</v>
      </c>
      <c r="C231" s="707" t="s">
        <v>2031</v>
      </c>
      <c r="D231" s="708">
        <v>141</v>
      </c>
      <c r="E231" s="709">
        <v>163</v>
      </c>
      <c r="F231" s="710">
        <v>153</v>
      </c>
      <c r="G231" s="711">
        <v>339.83468928768178</v>
      </c>
      <c r="H231" s="712">
        <v>2.5259303794727366</v>
      </c>
      <c r="I231" s="713">
        <v>87.128554509946042</v>
      </c>
      <c r="J231" s="714">
        <v>-19.461254600483112</v>
      </c>
      <c r="K231" s="715">
        <v>14.11047987953074</v>
      </c>
      <c r="L231" s="716">
        <v>325.72420940815107</v>
      </c>
      <c r="M231" s="704">
        <v>-0.35012865988911512</v>
      </c>
      <c r="N231" s="704">
        <v>0.15475416952990115</v>
      </c>
      <c r="Q231" s="2432"/>
    </row>
    <row r="232" spans="1:17">
      <c r="A232" s="946"/>
      <c r="B232" s="720" t="s">
        <v>2032</v>
      </c>
      <c r="C232" s="707" t="s">
        <v>2033</v>
      </c>
      <c r="D232" s="708">
        <v>131</v>
      </c>
      <c r="E232" s="709">
        <v>166</v>
      </c>
      <c r="F232" s="710">
        <v>151</v>
      </c>
      <c r="G232" s="711">
        <v>335.8052437327907</v>
      </c>
      <c r="H232" s="712">
        <v>2.5398891103707242</v>
      </c>
      <c r="I232" s="713">
        <v>134.8630777941236</v>
      </c>
      <c r="J232" s="714">
        <v>-30.439392256703169</v>
      </c>
      <c r="K232" s="715">
        <v>21.398444299738657</v>
      </c>
      <c r="L232" s="716">
        <v>314.40679943305202</v>
      </c>
      <c r="M232" s="704">
        <v>-0.37494095612957135</v>
      </c>
      <c r="N232" s="704">
        <v>0.24892148621733026</v>
      </c>
      <c r="Q232" s="2432"/>
    </row>
    <row r="233" spans="1:17">
      <c r="A233" s="947"/>
      <c r="B233" s="720" t="s">
        <v>32</v>
      </c>
      <c r="C233" s="707" t="s">
        <v>2034</v>
      </c>
      <c r="D233" s="708">
        <v>106</v>
      </c>
      <c r="E233" s="709">
        <v>171</v>
      </c>
      <c r="F233" s="710">
        <v>142</v>
      </c>
      <c r="G233" s="711">
        <v>321.41168981205277</v>
      </c>
      <c r="H233" s="712">
        <v>2.481895197719747</v>
      </c>
      <c r="I233" s="713">
        <v>230.48204456798402</v>
      </c>
      <c r="J233" s="714">
        <v>-49.705675499193667</v>
      </c>
      <c r="K233" s="715">
        <v>39.660047197837883</v>
      </c>
      <c r="L233" s="716">
        <v>281.75164261421492</v>
      </c>
      <c r="M233" s="704">
        <v>-0.43358370310127592</v>
      </c>
      <c r="N233" s="704">
        <v>0.4697779910950034</v>
      </c>
      <c r="Q233" s="2432"/>
    </row>
    <row r="234" spans="1:17">
      <c r="A234" s="948"/>
      <c r="B234" s="720" t="s">
        <v>2035</v>
      </c>
      <c r="C234" s="707" t="s">
        <v>2036</v>
      </c>
      <c r="D234" s="708">
        <v>62</v>
      </c>
      <c r="E234" s="709">
        <v>180</v>
      </c>
      <c r="F234" s="710">
        <v>137</v>
      </c>
      <c r="G234" s="711">
        <v>318.33228968756669</v>
      </c>
      <c r="H234" s="712">
        <v>2.5007248729255691</v>
      </c>
      <c r="I234" s="713">
        <v>359.12555261581321</v>
      </c>
      <c r="J234" s="714">
        <v>-78.652276858581189</v>
      </c>
      <c r="K234" s="715">
        <v>60.257213096350299</v>
      </c>
      <c r="L234" s="716">
        <v>258.07507659121637</v>
      </c>
      <c r="M234" s="704">
        <v>-0.48403158471671692</v>
      </c>
      <c r="N234" s="704">
        <v>0.80369715896545568</v>
      </c>
      <c r="Q234" s="2432"/>
    </row>
    <row r="235" spans="1:17">
      <c r="A235" s="949"/>
      <c r="B235" s="706" t="s">
        <v>2037</v>
      </c>
      <c r="C235" s="707" t="s">
        <v>2038</v>
      </c>
      <c r="D235" s="708">
        <v>2</v>
      </c>
      <c r="E235" s="709">
        <v>157</v>
      </c>
      <c r="F235" s="710">
        <v>116</v>
      </c>
      <c r="G235" s="711">
        <v>224.4782559873386</v>
      </c>
      <c r="H235" s="712">
        <v>2.5259478033332252</v>
      </c>
      <c r="I235" s="713">
        <v>299.27312842206987</v>
      </c>
      <c r="J235" s="714">
        <v>-66.847288249470694</v>
      </c>
      <c r="K235" s="715">
        <v>48.466099431081901</v>
      </c>
      <c r="L235" s="716">
        <v>176.01215655625668</v>
      </c>
      <c r="M235" s="704">
        <v>-0.65339634773328292</v>
      </c>
      <c r="N235" s="704">
        <v>0.99665215042077659</v>
      </c>
      <c r="Q235" s="2432"/>
    </row>
    <row r="236" spans="1:17">
      <c r="A236" s="950"/>
      <c r="B236" s="706" t="s">
        <v>2039</v>
      </c>
      <c r="C236" s="707" t="s">
        <v>2040</v>
      </c>
      <c r="D236" s="708">
        <v>35</v>
      </c>
      <c r="E236" s="709">
        <v>142</v>
      </c>
      <c r="F236" s="710">
        <v>104</v>
      </c>
      <c r="G236" s="711">
        <v>185.74538920728764</v>
      </c>
      <c r="H236" s="712">
        <v>2.4836776146801909</v>
      </c>
      <c r="I236" s="713">
        <v>226.34357680658172</v>
      </c>
      <c r="J236" s="714">
        <v>-48.885787904564744</v>
      </c>
      <c r="K236" s="715">
        <v>38.856743393974703</v>
      </c>
      <c r="L236" s="716">
        <v>146.88864581331293</v>
      </c>
      <c r="M236" s="704">
        <v>-0.70364360938084003</v>
      </c>
      <c r="N236" s="704">
        <v>0.8817790995588759</v>
      </c>
      <c r="Q236" s="2432"/>
    </row>
    <row r="237" spans="1:17">
      <c r="A237" s="951"/>
      <c r="B237" s="720" t="s">
        <v>2041</v>
      </c>
      <c r="C237" s="707" t="s">
        <v>2042</v>
      </c>
      <c r="D237" s="708">
        <v>59</v>
      </c>
      <c r="E237" s="709">
        <v>120</v>
      </c>
      <c r="F237" s="710">
        <v>97</v>
      </c>
      <c r="G237" s="711">
        <v>142.59893703322291</v>
      </c>
      <c r="H237" s="712">
        <v>2.5327237138133158</v>
      </c>
      <c r="I237" s="713">
        <v>129.03297628335898</v>
      </c>
      <c r="J237" s="714">
        <v>-28.969061647070458</v>
      </c>
      <c r="K237" s="715">
        <v>20.691346504042826</v>
      </c>
      <c r="L237" s="716">
        <v>121.90759052918008</v>
      </c>
      <c r="M237" s="704">
        <v>-0.75913205998792921</v>
      </c>
      <c r="N237" s="704">
        <v>0.6182100157141297</v>
      </c>
      <c r="Q237" s="2432"/>
    </row>
    <row r="238" spans="1:17">
      <c r="A238" s="952"/>
      <c r="B238" s="720" t="s">
        <v>2043</v>
      </c>
      <c r="C238" s="707" t="s">
        <v>2044</v>
      </c>
      <c r="D238" s="708">
        <v>0</v>
      </c>
      <c r="E238" s="709">
        <v>121</v>
      </c>
      <c r="F238" s="710">
        <v>89</v>
      </c>
      <c r="G238" s="711">
        <v>128.63381433142283</v>
      </c>
      <c r="H238" s="712">
        <v>2.5299495770987392</v>
      </c>
      <c r="I238" s="713">
        <v>171.84913155977142</v>
      </c>
      <c r="J238" s="714">
        <v>-38.501454597491822</v>
      </c>
      <c r="K238" s="715">
        <v>27.669184536952191</v>
      </c>
      <c r="L238" s="716">
        <v>100.96462979447064</v>
      </c>
      <c r="M238" s="704">
        <v>-0.80166330176733736</v>
      </c>
      <c r="N238" s="704">
        <v>1</v>
      </c>
      <c r="Q238" s="2432"/>
    </row>
    <row r="239" spans="1:17">
      <c r="A239" s="953"/>
      <c r="B239" s="720" t="s">
        <v>2045</v>
      </c>
      <c r="C239" s="707" t="s">
        <v>2046</v>
      </c>
      <c r="D239" s="708">
        <v>0</v>
      </c>
      <c r="E239" s="709">
        <v>84</v>
      </c>
      <c r="F239" s="710">
        <v>61</v>
      </c>
      <c r="G239" s="711">
        <v>60.260946581173101</v>
      </c>
      <c r="H239" s="712">
        <v>2.5309775419658407</v>
      </c>
      <c r="I239" s="713">
        <v>80.495489974415548</v>
      </c>
      <c r="J239" s="714">
        <v>-18.048326561669906</v>
      </c>
      <c r="K239" s="715">
        <v>12.941043283739136</v>
      </c>
      <c r="L239" s="716">
        <v>47.319903297433967</v>
      </c>
      <c r="M239" s="704">
        <v>-0.90710071609196985</v>
      </c>
      <c r="N239" s="704">
        <v>1</v>
      </c>
      <c r="Q239" s="2432"/>
    </row>
    <row r="240" spans="1:17">
      <c r="A240" s="954"/>
      <c r="B240" s="706" t="s">
        <v>2047</v>
      </c>
      <c r="C240" s="707" t="s">
        <v>2048</v>
      </c>
      <c r="D240" s="708">
        <v>118</v>
      </c>
      <c r="E240" s="709">
        <v>238</v>
      </c>
      <c r="F240" s="710">
        <v>198</v>
      </c>
      <c r="G240" s="711">
        <v>626.48455489657829</v>
      </c>
      <c r="H240" s="712">
        <v>2.5813864342348474</v>
      </c>
      <c r="I240" s="713">
        <v>582.70366157771844</v>
      </c>
      <c r="J240" s="714">
        <v>-135.41200203945604</v>
      </c>
      <c r="K240" s="715">
        <v>86.655589069090524</v>
      </c>
      <c r="L240" s="716">
        <v>539.82896582748776</v>
      </c>
      <c r="M240" s="704">
        <v>4.6589680177650861E-2</v>
      </c>
      <c r="N240" s="704">
        <v>0.70316630078560327</v>
      </c>
      <c r="Q240" s="2432"/>
    </row>
    <row r="241" spans="1:17">
      <c r="A241" s="955"/>
      <c r="B241" s="720" t="s">
        <v>2049</v>
      </c>
      <c r="C241" s="707" t="s">
        <v>2050</v>
      </c>
      <c r="D241" s="708">
        <v>151</v>
      </c>
      <c r="E241" s="709">
        <v>223</v>
      </c>
      <c r="F241" s="710">
        <v>198</v>
      </c>
      <c r="G241" s="711">
        <v>597.64085098194505</v>
      </c>
      <c r="H241" s="712">
        <v>2.6082485000215541</v>
      </c>
      <c r="I241" s="713">
        <v>370.92428685005939</v>
      </c>
      <c r="J241" s="714">
        <v>-87.714876291397303</v>
      </c>
      <c r="K241" s="715">
        <v>52.715021077999673</v>
      </c>
      <c r="L241" s="716">
        <v>544.92582990394533</v>
      </c>
      <c r="M241" s="704">
        <v>6.1880272407023762E-2</v>
      </c>
      <c r="N241" s="704">
        <v>0.45362820014611871</v>
      </c>
      <c r="Q241" s="2432"/>
    </row>
    <row r="242" spans="1:17">
      <c r="A242" s="956"/>
      <c r="B242" s="706" t="s">
        <v>2051</v>
      </c>
      <c r="C242" s="707" t="s">
        <v>2052</v>
      </c>
      <c r="D242" s="708">
        <v>127</v>
      </c>
      <c r="E242" s="709">
        <v>255</v>
      </c>
      <c r="F242" s="710">
        <v>212</v>
      </c>
      <c r="G242" s="711">
        <v>729.72662322828592</v>
      </c>
      <c r="H242" s="712">
        <v>2.5783462130208163</v>
      </c>
      <c r="I242" s="713">
        <v>677.99055991090233</v>
      </c>
      <c r="J242" s="714">
        <v>-157.23351635016414</v>
      </c>
      <c r="K242" s="715">
        <v>101.32708516628345</v>
      </c>
      <c r="L242" s="716">
        <v>628.39953806200242</v>
      </c>
      <c r="M242" s="704">
        <v>0.21975731009730071</v>
      </c>
      <c r="N242" s="704">
        <v>1.0000000000000002</v>
      </c>
      <c r="Q242" s="2432"/>
    </row>
    <row r="243" spans="1:17">
      <c r="A243" s="957"/>
      <c r="B243" s="720" t="s">
        <v>2053</v>
      </c>
      <c r="C243" s="707" t="s">
        <v>2054</v>
      </c>
      <c r="D243" s="708">
        <v>223</v>
      </c>
      <c r="E243" s="709">
        <v>237</v>
      </c>
      <c r="F243" s="710">
        <v>232</v>
      </c>
      <c r="G243" s="711">
        <v>814.31586567921374</v>
      </c>
      <c r="H243" s="712">
        <v>2.6467061720079292</v>
      </c>
      <c r="I243" s="713">
        <v>93.624818556972087</v>
      </c>
      <c r="J243" s="714">
        <v>-22.657832788781331</v>
      </c>
      <c r="K243" s="715">
        <v>12.403582825930142</v>
      </c>
      <c r="L243" s="716">
        <v>801.91228285328361</v>
      </c>
      <c r="M243" s="704">
        <v>0.5942731665023826</v>
      </c>
      <c r="N243" s="704">
        <v>0.26331837513630268</v>
      </c>
      <c r="Q243" s="2432"/>
    </row>
    <row r="244" spans="1:17">
      <c r="A244" s="958"/>
      <c r="B244" s="706" t="s">
        <v>2055</v>
      </c>
      <c r="C244" s="707" t="s">
        <v>2056</v>
      </c>
      <c r="D244" s="708">
        <v>102</v>
      </c>
      <c r="E244" s="709">
        <v>205</v>
      </c>
      <c r="F244" s="710">
        <v>170</v>
      </c>
      <c r="G244" s="711">
        <v>451.87771336308572</v>
      </c>
      <c r="H244" s="712">
        <v>2.574808926244283</v>
      </c>
      <c r="I244" s="713">
        <v>416.62228462385821</v>
      </c>
      <c r="J244" s="714">
        <v>-96.388012960963593</v>
      </c>
      <c r="K244" s="715">
        <v>62.622531227359303</v>
      </c>
      <c r="L244" s="716">
        <v>389.25518213572639</v>
      </c>
      <c r="M244" s="704">
        <v>-0.24322610323799243</v>
      </c>
      <c r="N244" s="704">
        <v>0.63374084476976056</v>
      </c>
      <c r="Q244" s="2432"/>
    </row>
    <row r="245" spans="1:17">
      <c r="A245" s="959"/>
      <c r="B245" s="720" t="s">
        <v>2057</v>
      </c>
      <c r="C245" s="707" t="s">
        <v>2058</v>
      </c>
      <c r="D245" s="708">
        <v>125</v>
      </c>
      <c r="E245" s="709">
        <v>137</v>
      </c>
      <c r="F245" s="710">
        <v>132</v>
      </c>
      <c r="G245" s="711">
        <v>242.39231941238003</v>
      </c>
      <c r="H245" s="712">
        <v>2.5768774566717103</v>
      </c>
      <c r="I245" s="713">
        <v>39.774054531933082</v>
      </c>
      <c r="J245" s="714">
        <v>-9.2148898272084026</v>
      </c>
      <c r="K245" s="715">
        <v>5.958494607035111</v>
      </c>
      <c r="L245" s="716">
        <v>236.43382480534493</v>
      </c>
      <c r="M245" s="704">
        <v>-0.52926474219439523</v>
      </c>
      <c r="N245" s="704">
        <v>9.7248656046138041E-2</v>
      </c>
      <c r="Q245" s="2432"/>
    </row>
    <row r="246" spans="1:17">
      <c r="A246" s="960"/>
      <c r="B246" s="720" t="s">
        <v>2059</v>
      </c>
      <c r="C246" s="707" t="s">
        <v>2060</v>
      </c>
      <c r="D246" s="708">
        <v>100</v>
      </c>
      <c r="E246" s="709">
        <v>155</v>
      </c>
      <c r="F246" s="710">
        <v>136</v>
      </c>
      <c r="G246" s="711">
        <v>266.63236121129512</v>
      </c>
      <c r="H246" s="712">
        <v>2.6049444054024877</v>
      </c>
      <c r="I246" s="713">
        <v>177.38559273116718</v>
      </c>
      <c r="J246" s="714">
        <v>-41.86004628156833</v>
      </c>
      <c r="K246" s="715">
        <v>25.354676144360067</v>
      </c>
      <c r="L246" s="716">
        <v>241.27768506693505</v>
      </c>
      <c r="M246" s="704">
        <v>-0.53041464388014692</v>
      </c>
      <c r="N246" s="704">
        <v>0.43355608125192924</v>
      </c>
      <c r="Q246" s="2432"/>
    </row>
    <row r="247" spans="1:17">
      <c r="A247" s="961"/>
      <c r="B247" s="706" t="s">
        <v>2061</v>
      </c>
      <c r="C247" s="707" t="s">
        <v>2062</v>
      </c>
      <c r="D247" s="708">
        <v>69</v>
      </c>
      <c r="E247" s="709">
        <v>139</v>
      </c>
      <c r="F247" s="710">
        <v>116</v>
      </c>
      <c r="G247" s="711">
        <v>196.04951614059874</v>
      </c>
      <c r="H247" s="712">
        <v>2.5915511607516106</v>
      </c>
      <c r="I247" s="713">
        <v>177.35685470835455</v>
      </c>
      <c r="J247" s="714">
        <v>-41.493608631767621</v>
      </c>
      <c r="K247" s="715">
        <v>25.93506353840117</v>
      </c>
      <c r="L247" s="716">
        <v>170.11445260219756</v>
      </c>
      <c r="M247" s="704">
        <v>-0.67108945959546029</v>
      </c>
      <c r="N247" s="704">
        <v>0.61978432463386379</v>
      </c>
      <c r="Q247" s="2432"/>
    </row>
    <row r="248" spans="1:17">
      <c r="A248" s="962"/>
      <c r="B248" s="720" t="s">
        <v>2063</v>
      </c>
      <c r="C248" s="707" t="s">
        <v>2064</v>
      </c>
      <c r="D248" s="708">
        <v>94</v>
      </c>
      <c r="E248" s="709">
        <v>113</v>
      </c>
      <c r="F248" s="710">
        <v>106</v>
      </c>
      <c r="G248" s="711">
        <v>152.97204904844341</v>
      </c>
      <c r="H248" s="712">
        <v>2.6165859489737402</v>
      </c>
      <c r="I248" s="713">
        <v>47.72285994171024</v>
      </c>
      <c r="J248" s="714">
        <v>-11.344119664820019</v>
      </c>
      <c r="K248" s="715">
        <v>6.6834888166052524</v>
      </c>
      <c r="L248" s="716">
        <v>146.28856023183815</v>
      </c>
      <c r="M248" s="704">
        <v>-0.71129751271357078</v>
      </c>
      <c r="N248" s="704">
        <v>0.18945257856798212</v>
      </c>
      <c r="Q248" s="2432"/>
    </row>
    <row r="249" spans="1:17">
      <c r="A249" s="963"/>
      <c r="B249" s="720" t="s">
        <v>2065</v>
      </c>
      <c r="C249" s="707" t="s">
        <v>2066</v>
      </c>
      <c r="D249" s="708">
        <v>64</v>
      </c>
      <c r="E249" s="709">
        <v>130</v>
      </c>
      <c r="F249" s="710">
        <v>109</v>
      </c>
      <c r="G249" s="711">
        <v>170.08735410907579</v>
      </c>
      <c r="H249" s="712">
        <v>2.6040734052128829</v>
      </c>
      <c r="I249" s="713">
        <v>154.2390667670785</v>
      </c>
      <c r="J249" s="714">
        <v>-36.377727862926527</v>
      </c>
      <c r="K249" s="715">
        <v>22.079408427619338</v>
      </c>
      <c r="L249" s="716">
        <v>148.00794568145645</v>
      </c>
      <c r="M249" s="704">
        <v>-0.71516847607413958</v>
      </c>
      <c r="N249" s="704">
        <v>0.62157186112190799</v>
      </c>
      <c r="Q249" s="2432"/>
    </row>
    <row r="250" spans="1:17">
      <c r="A250" s="964"/>
      <c r="B250" s="720" t="s">
        <v>29</v>
      </c>
      <c r="C250" s="707" t="s">
        <v>2067</v>
      </c>
      <c r="D250" s="708">
        <v>27</v>
      </c>
      <c r="E250" s="709">
        <v>77</v>
      </c>
      <c r="F250" s="710">
        <v>62</v>
      </c>
      <c r="G250" s="711">
        <v>54.967307222196645</v>
      </c>
      <c r="H250" s="712">
        <v>2.5998707641748333</v>
      </c>
      <c r="I250" s="713">
        <v>57.972948685853616</v>
      </c>
      <c r="J250" s="714">
        <v>-13.63643127677439</v>
      </c>
      <c r="K250" s="715">
        <v>8.3589545649907624</v>
      </c>
      <c r="L250" s="716">
        <v>46.608352657205884</v>
      </c>
      <c r="M250" s="704">
        <v>-0.91081797493048233</v>
      </c>
      <c r="N250" s="704">
        <v>0.74651399103354321</v>
      </c>
      <c r="Q250" s="2432"/>
    </row>
    <row r="251" spans="1:17">
      <c r="A251" s="965"/>
      <c r="B251" s="720" t="s">
        <v>2068</v>
      </c>
      <c r="C251" s="707" t="s">
        <v>2069</v>
      </c>
      <c r="D251" s="708">
        <v>28</v>
      </c>
      <c r="E251" s="709">
        <v>53</v>
      </c>
      <c r="F251" s="710">
        <v>45</v>
      </c>
      <c r="G251" s="711">
        <v>28.724594698801443</v>
      </c>
      <c r="H251" s="712">
        <v>2.6215718198838727</v>
      </c>
      <c r="I251" s="713">
        <v>22.191645018922255</v>
      </c>
      <c r="J251" s="714">
        <v>-5.2912930357184447</v>
      </c>
      <c r="K251" s="715">
        <v>3.0803097003648987</v>
      </c>
      <c r="L251" s="716">
        <v>25.644284998436543</v>
      </c>
      <c r="M251" s="704">
        <v>-0.95058982093156752</v>
      </c>
      <c r="N251" s="704">
        <v>0.51441475598157749</v>
      </c>
      <c r="Q251" s="2432"/>
    </row>
    <row r="252" spans="1:17">
      <c r="A252" s="966"/>
      <c r="B252" s="720" t="s">
        <v>2070</v>
      </c>
      <c r="C252" s="707" t="s">
        <v>2071</v>
      </c>
      <c r="D252" s="708">
        <v>30</v>
      </c>
      <c r="E252" s="709">
        <v>35</v>
      </c>
      <c r="F252" s="710">
        <v>33</v>
      </c>
      <c r="G252" s="711">
        <v>16.114985693924964</v>
      </c>
      <c r="H252" s="712">
        <v>2.5901701073773062</v>
      </c>
      <c r="I252" s="713">
        <v>3.5353898574895259</v>
      </c>
      <c r="J252" s="714">
        <v>-0.82637529751479832</v>
      </c>
      <c r="K252" s="715">
        <v>0.51817913600496046</v>
      </c>
      <c r="L252" s="716">
        <v>15.596806557920004</v>
      </c>
      <c r="M252" s="704">
        <v>-0.96902861125512818</v>
      </c>
      <c r="N252" s="704">
        <v>0.13122209788799732</v>
      </c>
      <c r="Q252" s="2432"/>
    </row>
    <row r="253" spans="1:17">
      <c r="A253" s="967"/>
      <c r="B253" s="720" t="s">
        <v>2072</v>
      </c>
      <c r="C253" s="707" t="s">
        <v>2073</v>
      </c>
      <c r="D253" s="708">
        <v>26</v>
      </c>
      <c r="E253" s="709">
        <v>36</v>
      </c>
      <c r="F253" s="710">
        <v>33</v>
      </c>
      <c r="G253" s="711">
        <v>15.797855519340901</v>
      </c>
      <c r="H253" s="712">
        <v>2.6822607591978409</v>
      </c>
      <c r="I253" s="713">
        <v>6.8542438481580978</v>
      </c>
      <c r="J253" s="714">
        <v>-1.6914250532812274</v>
      </c>
      <c r="K253" s="715">
        <v>0.84568681668336065</v>
      </c>
      <c r="L253" s="716">
        <v>14.952168702657541</v>
      </c>
      <c r="M253" s="704">
        <v>-0.97096252482091561</v>
      </c>
      <c r="N253" s="704">
        <v>0.26761544734791082</v>
      </c>
      <c r="Q253" s="2432"/>
    </row>
    <row r="254" spans="1:17">
      <c r="A254" s="968"/>
      <c r="B254" s="706" t="s">
        <v>2074</v>
      </c>
      <c r="C254" s="707" t="s">
        <v>2075</v>
      </c>
      <c r="D254" s="708">
        <v>0</v>
      </c>
      <c r="E254" s="709">
        <v>250</v>
      </c>
      <c r="F254" s="710">
        <v>154</v>
      </c>
      <c r="G254" s="711">
        <v>600.98695152248229</v>
      </c>
      <c r="H254" s="712">
        <v>2.3328040776395556</v>
      </c>
      <c r="I254" s="713">
        <v>841.7491477993691</v>
      </c>
      <c r="J254" s="714">
        <v>-156.80098261285343</v>
      </c>
      <c r="K254" s="715">
        <v>171.30876463252619</v>
      </c>
      <c r="L254" s="716">
        <v>429.67818688995612</v>
      </c>
      <c r="M254" s="704">
        <v>-4.2891877844311366E-2</v>
      </c>
      <c r="N254" s="704">
        <v>1</v>
      </c>
      <c r="Q254" s="2432"/>
    </row>
    <row r="255" spans="1:17">
      <c r="A255" s="969"/>
      <c r="B255" s="720" t="s">
        <v>2076</v>
      </c>
      <c r="C255" s="707" t="s">
        <v>2077</v>
      </c>
      <c r="D255" s="708">
        <v>0</v>
      </c>
      <c r="E255" s="709">
        <v>136</v>
      </c>
      <c r="F255" s="710">
        <v>86</v>
      </c>
      <c r="G255" s="711">
        <v>160.71094838690749</v>
      </c>
      <c r="H255" s="712">
        <v>2.3721562965879737</v>
      </c>
      <c r="I255" s="713">
        <v>222.17302168382625</v>
      </c>
      <c r="J255" s="714">
        <v>-43.214027613557462</v>
      </c>
      <c r="K255" s="715">
        <v>43.472172881748222</v>
      </c>
      <c r="L255" s="716">
        <v>117.23877550515927</v>
      </c>
      <c r="M255" s="704">
        <v>-0.74575230091904809</v>
      </c>
      <c r="N255" s="704">
        <v>1</v>
      </c>
      <c r="Q255" s="2432"/>
    </row>
    <row r="256" spans="1:17">
      <c r="A256" s="970"/>
      <c r="B256" s="706" t="s">
        <v>2078</v>
      </c>
      <c r="C256" s="707" t="s">
        <v>2079</v>
      </c>
      <c r="D256" s="708">
        <v>255</v>
      </c>
      <c r="E256" s="709">
        <v>110</v>
      </c>
      <c r="F256" s="710">
        <v>199</v>
      </c>
      <c r="G256" s="711">
        <v>459.06766854189607</v>
      </c>
      <c r="H256" s="712">
        <v>5.5024835850214266</v>
      </c>
      <c r="I256" s="713">
        <v>725.49906041140343</v>
      </c>
      <c r="J256" s="714">
        <v>159.11585607460995</v>
      </c>
      <c r="K256" s="715">
        <v>-121.43771066463765</v>
      </c>
      <c r="L256" s="716">
        <v>580.50537920653369</v>
      </c>
      <c r="M256" s="704">
        <v>0.16226867764096342</v>
      </c>
      <c r="N256" s="704">
        <v>1.0000000000000002</v>
      </c>
      <c r="Q256" s="2432"/>
    </row>
    <row r="257" spans="1:17">
      <c r="A257" s="971"/>
      <c r="B257" s="706" t="s">
        <v>2080</v>
      </c>
      <c r="C257" s="707" t="s">
        <v>2081</v>
      </c>
      <c r="D257" s="708">
        <v>204</v>
      </c>
      <c r="E257" s="709">
        <v>50</v>
      </c>
      <c r="F257" s="710">
        <v>153</v>
      </c>
      <c r="G257" s="711">
        <v>239.00773801348646</v>
      </c>
      <c r="H257" s="712">
        <v>5.4909367188373857</v>
      </c>
      <c r="I257" s="713">
        <v>500.66653224169983</v>
      </c>
      <c r="J257" s="714">
        <v>108.78442192319903</v>
      </c>
      <c r="K257" s="715">
        <v>-85.125698322098899</v>
      </c>
      <c r="L257" s="716">
        <v>324.13343633558537</v>
      </c>
      <c r="M257" s="704">
        <v>-0.35490097910681218</v>
      </c>
      <c r="N257" s="704">
        <v>0.89613200034964868</v>
      </c>
      <c r="Q257" s="2432"/>
    </row>
    <row r="258" spans="1:17">
      <c r="A258" s="972"/>
      <c r="B258" s="706" t="s">
        <v>2082</v>
      </c>
      <c r="C258" s="707" t="s">
        <v>2083</v>
      </c>
      <c r="D258" s="708">
        <v>205</v>
      </c>
      <c r="E258" s="709">
        <v>41</v>
      </c>
      <c r="F258" s="710">
        <v>144</v>
      </c>
      <c r="G258" s="711">
        <v>230.33908512252466</v>
      </c>
      <c r="H258" s="712">
        <v>5.5617706067196329</v>
      </c>
      <c r="I258" s="713">
        <v>516.34149235748305</v>
      </c>
      <c r="J258" s="714">
        <v>118.38785403561813</v>
      </c>
      <c r="K258" s="715">
        <v>-79.235100972438133</v>
      </c>
      <c r="L258" s="716">
        <v>309.57418609496278</v>
      </c>
      <c r="M258" s="704">
        <v>-0.35860043274852627</v>
      </c>
      <c r="N258" s="704">
        <v>0.92761655685826316</v>
      </c>
      <c r="Q258" s="2432"/>
    </row>
    <row r="259" spans="1:17">
      <c r="A259" s="973"/>
      <c r="B259" s="720" t="s">
        <v>2084</v>
      </c>
      <c r="C259" s="707" t="s">
        <v>2085</v>
      </c>
      <c r="D259" s="708">
        <v>150</v>
      </c>
      <c r="E259" s="709">
        <v>85</v>
      </c>
      <c r="F259" s="710">
        <v>120</v>
      </c>
      <c r="G259" s="711">
        <v>171.53951292084338</v>
      </c>
      <c r="H259" s="712">
        <v>5.5480066732247817</v>
      </c>
      <c r="I259" s="713">
        <v>189.44688240837755</v>
      </c>
      <c r="J259" s="714">
        <v>43.013254482107655</v>
      </c>
      <c r="K259" s="715">
        <v>-29.694578012021392</v>
      </c>
      <c r="L259" s="716">
        <v>201.23409093286477</v>
      </c>
      <c r="M259" s="704">
        <v>-0.59118518369738715</v>
      </c>
      <c r="N259" s="704">
        <v>0.53441811613410262</v>
      </c>
      <c r="Q259" s="2432"/>
    </row>
    <row r="260" spans="1:17">
      <c r="A260" s="974"/>
      <c r="B260" s="706" t="s">
        <v>2086</v>
      </c>
      <c r="C260" s="707" t="s">
        <v>2087</v>
      </c>
      <c r="D260" s="708">
        <v>139</v>
      </c>
      <c r="E260" s="709">
        <v>28</v>
      </c>
      <c r="F260" s="710">
        <v>98</v>
      </c>
      <c r="G260" s="711">
        <v>100.85436870811532</v>
      </c>
      <c r="H260" s="712">
        <v>5.5504632223112891</v>
      </c>
      <c r="I260" s="713">
        <v>220.61239651531449</v>
      </c>
      <c r="J260" s="714">
        <v>50.178065698357386</v>
      </c>
      <c r="K260" s="715">
        <v>-34.450602968557938</v>
      </c>
      <c r="L260" s="716">
        <v>135.30497167667326</v>
      </c>
      <c r="M260" s="704">
        <v>-0.72162150429296734</v>
      </c>
      <c r="N260" s="704">
        <v>0.91381211469297907</v>
      </c>
      <c r="Q260" s="2432"/>
    </row>
    <row r="261" spans="1:17">
      <c r="A261" s="975"/>
      <c r="B261" s="720" t="s">
        <v>2088</v>
      </c>
      <c r="C261" s="707" t="s">
        <v>2089</v>
      </c>
      <c r="D261" s="708">
        <v>84</v>
      </c>
      <c r="E261" s="709">
        <v>19</v>
      </c>
      <c r="F261" s="710">
        <v>59</v>
      </c>
      <c r="G261" s="711">
        <v>36.754359275654764</v>
      </c>
      <c r="H261" s="712">
        <v>5.5479841129030669</v>
      </c>
      <c r="I261" s="713">
        <v>74.848620261554359</v>
      </c>
      <c r="J261" s="714">
        <v>16.993841228654169</v>
      </c>
      <c r="K261" s="715">
        <v>-11.732440382329697</v>
      </c>
      <c r="L261" s="716">
        <v>48.486799657984463</v>
      </c>
      <c r="M261" s="704">
        <v>-0.90052008454213583</v>
      </c>
      <c r="N261" s="704">
        <v>0.86769929347957031</v>
      </c>
      <c r="Q261" s="2432"/>
    </row>
    <row r="262" spans="1:17">
      <c r="A262" s="976"/>
      <c r="B262" s="720" t="s">
        <v>2090</v>
      </c>
      <c r="C262" s="707" t="s">
        <v>2091</v>
      </c>
      <c r="D262" s="708">
        <v>56</v>
      </c>
      <c r="E262" s="709">
        <v>21</v>
      </c>
      <c r="F262" s="710">
        <v>44</v>
      </c>
      <c r="G262" s="711">
        <v>19.868775813868549</v>
      </c>
      <c r="H262" s="712">
        <v>5.4413806395176509</v>
      </c>
      <c r="I262" s="713">
        <v>29.452681430669514</v>
      </c>
      <c r="J262" s="714">
        <v>6.1310825479761704</v>
      </c>
      <c r="K262" s="715">
        <v>-5.3328937229139148</v>
      </c>
      <c r="L262" s="716">
        <v>25.201669536782465</v>
      </c>
      <c r="M262" s="704">
        <v>-0.95080122660818234</v>
      </c>
      <c r="N262" s="704">
        <v>0.68995561621775903</v>
      </c>
      <c r="Q262" s="2432"/>
    </row>
    <row r="263" spans="1:17">
      <c r="A263" s="977"/>
      <c r="B263" s="720" t="s">
        <v>532</v>
      </c>
      <c r="C263" s="707" t="s">
        <v>2092</v>
      </c>
      <c r="D263" s="708">
        <v>55</v>
      </c>
      <c r="E263" s="709">
        <v>0</v>
      </c>
      <c r="F263" s="710">
        <v>40</v>
      </c>
      <c r="G263" s="711">
        <v>14.480770573440052</v>
      </c>
      <c r="H263" s="712">
        <v>5.4418169866557662</v>
      </c>
      <c r="I263" s="713">
        <v>34.842651737022429</v>
      </c>
      <c r="J263" s="714">
        <v>7.255979646662043</v>
      </c>
      <c r="K263" s="715">
        <v>-6.3055218403001208</v>
      </c>
      <c r="L263" s="716">
        <v>20.786292413740174</v>
      </c>
      <c r="M263" s="704">
        <v>-0.95984182747883284</v>
      </c>
      <c r="N263" s="704">
        <v>1</v>
      </c>
      <c r="Q263" s="2432"/>
    </row>
    <row r="264" spans="1:17">
      <c r="A264" s="978"/>
      <c r="B264" s="720" t="s">
        <v>2093</v>
      </c>
      <c r="C264" s="707" t="s">
        <v>2094</v>
      </c>
      <c r="D264" s="708">
        <v>191</v>
      </c>
      <c r="E264" s="709">
        <v>185</v>
      </c>
      <c r="F264" s="710">
        <v>189</v>
      </c>
      <c r="G264" s="711">
        <v>507.22588080341887</v>
      </c>
      <c r="H264" s="712">
        <v>5.3231201763692715</v>
      </c>
      <c r="I264" s="713">
        <v>31.382946447142171</v>
      </c>
      <c r="J264" s="714">
        <v>5.7809446074536357</v>
      </c>
      <c r="K264" s="715">
        <v>-6.4458620614742319</v>
      </c>
      <c r="L264" s="716">
        <v>513.67174286489308</v>
      </c>
      <c r="M264" s="704">
        <v>2.3490271782500516E-2</v>
      </c>
      <c r="N264" s="704">
        <v>3.6474832838465851E-2</v>
      </c>
      <c r="Q264" s="2432"/>
    </row>
    <row r="265" spans="1:17">
      <c r="A265" s="979"/>
      <c r="B265" s="720" t="s">
        <v>2095</v>
      </c>
      <c r="C265" s="707" t="s">
        <v>2096</v>
      </c>
      <c r="D265" s="708">
        <v>183</v>
      </c>
      <c r="E265" s="709">
        <v>132</v>
      </c>
      <c r="F265" s="710">
        <v>167</v>
      </c>
      <c r="G265" s="711">
        <v>329.00964484063417</v>
      </c>
      <c r="H265" s="712">
        <v>5.3432931271324566</v>
      </c>
      <c r="I265" s="713">
        <v>214.02032863944169</v>
      </c>
      <c r="J265" s="714">
        <v>40.343707922437886</v>
      </c>
      <c r="K265" s="715">
        <v>-43.115864942742625</v>
      </c>
      <c r="L265" s="716">
        <v>372.1255097833768</v>
      </c>
      <c r="M265" s="704">
        <v>-0.27905829120702241</v>
      </c>
      <c r="N265" s="704">
        <v>0.33818167626937612</v>
      </c>
      <c r="Q265" s="2432"/>
    </row>
    <row r="266" spans="1:17">
      <c r="A266" s="980"/>
      <c r="B266" s="720" t="s">
        <v>2097</v>
      </c>
      <c r="C266" s="707" t="s">
        <v>2098</v>
      </c>
      <c r="D266" s="708">
        <v>170</v>
      </c>
      <c r="E266" s="709">
        <v>138</v>
      </c>
      <c r="F266" s="710">
        <v>158</v>
      </c>
      <c r="G266" s="711">
        <v>316.63863009928792</v>
      </c>
      <c r="H266" s="712">
        <v>5.3954859531362542</v>
      </c>
      <c r="I266" s="713">
        <v>129.54448566944365</v>
      </c>
      <c r="J266" s="714">
        <v>25.808887406889507</v>
      </c>
      <c r="K266" s="715">
        <v>-24.724633531233067</v>
      </c>
      <c r="L266" s="716">
        <v>341.36326363052098</v>
      </c>
      <c r="M266" s="704">
        <v>-0.32670677101493961</v>
      </c>
      <c r="N266" s="704">
        <v>0.22083999051857728</v>
      </c>
      <c r="Q266" s="2432"/>
    </row>
    <row r="267" spans="1:17">
      <c r="A267" s="981"/>
      <c r="B267" s="720" t="s">
        <v>2099</v>
      </c>
      <c r="C267" s="707" t="s">
        <v>2100</v>
      </c>
      <c r="D267" s="708">
        <v>153</v>
      </c>
      <c r="E267" s="709">
        <v>122</v>
      </c>
      <c r="F267" s="710">
        <v>141</v>
      </c>
      <c r="G267" s="711">
        <v>247.46397369856231</v>
      </c>
      <c r="H267" s="712">
        <v>5.411590647702214</v>
      </c>
      <c r="I267" s="713">
        <v>109.1370884366569</v>
      </c>
      <c r="J267" s="714">
        <v>22.091342883175379</v>
      </c>
      <c r="K267" s="715">
        <v>-20.46007468184499</v>
      </c>
      <c r="L267" s="716">
        <v>267.92404838040733</v>
      </c>
      <c r="M267" s="704">
        <v>-0.47087837514414854</v>
      </c>
      <c r="N267" s="704">
        <v>0.23714954270763308</v>
      </c>
      <c r="Q267" s="2432"/>
    </row>
    <row r="268" spans="1:17">
      <c r="A268" s="982"/>
      <c r="B268" s="720" t="s">
        <v>2101</v>
      </c>
      <c r="C268" s="707" t="s">
        <v>2102</v>
      </c>
      <c r="D268" s="708">
        <v>139</v>
      </c>
      <c r="E268" s="709">
        <v>133</v>
      </c>
      <c r="F268" s="710">
        <v>137</v>
      </c>
      <c r="G268" s="711">
        <v>251.3649061386084</v>
      </c>
      <c r="H268" s="712">
        <v>5.3247735250099231</v>
      </c>
      <c r="I268" s="713">
        <v>21.09421200925301</v>
      </c>
      <c r="J268" s="714">
        <v>3.8931878252442544</v>
      </c>
      <c r="K268" s="715">
        <v>-4.3258858724983869</v>
      </c>
      <c r="L268" s="716">
        <v>255.69079201110679</v>
      </c>
      <c r="M268" s="704">
        <v>-0.49118443845704574</v>
      </c>
      <c r="N268" s="704">
        <v>4.7067302616589618E-2</v>
      </c>
      <c r="Q268" s="2432"/>
    </row>
    <row r="269" spans="1:17">
      <c r="A269" s="983"/>
      <c r="B269" s="720" t="s">
        <v>2103</v>
      </c>
      <c r="C269" s="707" t="s">
        <v>2104</v>
      </c>
      <c r="D269" s="708">
        <v>158</v>
      </c>
      <c r="E269" s="709">
        <v>79</v>
      </c>
      <c r="F269" s="710">
        <v>136</v>
      </c>
      <c r="G269" s="711">
        <v>181.6429918660024</v>
      </c>
      <c r="H269" s="712">
        <v>5.3461057863956531</v>
      </c>
      <c r="I269" s="713">
        <v>235.82547349210205</v>
      </c>
      <c r="J269" s="714">
        <v>44.593806423439744</v>
      </c>
      <c r="K269" s="715">
        <v>-47.377519777000913</v>
      </c>
      <c r="L269" s="716">
        <v>229.02051164300332</v>
      </c>
      <c r="M269" s="704">
        <v>-0.56718616415194201</v>
      </c>
      <c r="N269" s="704">
        <v>0.62100438041288442</v>
      </c>
      <c r="Q269" s="2432"/>
    </row>
    <row r="270" spans="1:17">
      <c r="A270" s="984"/>
      <c r="B270" s="720" t="s">
        <v>2105</v>
      </c>
      <c r="C270" s="707" t="s">
        <v>2106</v>
      </c>
      <c r="D270" s="708">
        <v>131</v>
      </c>
      <c r="E270" s="709">
        <v>100</v>
      </c>
      <c r="F270" s="710">
        <v>121</v>
      </c>
      <c r="G270" s="711">
        <v>170.7237522484852</v>
      </c>
      <c r="H270" s="712">
        <v>5.3445455340865458</v>
      </c>
      <c r="I270" s="713">
        <v>89.28760594801426</v>
      </c>
      <c r="J270" s="714">
        <v>16.854655742422668</v>
      </c>
      <c r="K270" s="715">
        <v>-17.965511663045035</v>
      </c>
      <c r="L270" s="716">
        <v>188.68926391153025</v>
      </c>
      <c r="M270" s="704">
        <v>-0.63226890649807199</v>
      </c>
      <c r="N270" s="704">
        <v>0.27666228391469067</v>
      </c>
      <c r="Q270" s="2432"/>
    </row>
    <row r="271" spans="1:17">
      <c r="A271" s="985"/>
      <c r="B271" s="720" t="s">
        <v>2107</v>
      </c>
      <c r="C271" s="707" t="s">
        <v>2108</v>
      </c>
      <c r="D271" s="708">
        <v>161</v>
      </c>
      <c r="E271" s="709">
        <v>6</v>
      </c>
      <c r="F271" s="710">
        <v>132</v>
      </c>
      <c r="G271" s="711">
        <v>136.95103534979535</v>
      </c>
      <c r="H271" s="712">
        <v>5.3347938185835133</v>
      </c>
      <c r="I271" s="713">
        <v>319.65734595353155</v>
      </c>
      <c r="J271" s="714">
        <v>59.681174826675395</v>
      </c>
      <c r="K271" s="715">
        <v>-64.930921958769133</v>
      </c>
      <c r="L271" s="716">
        <v>201.88195730856449</v>
      </c>
      <c r="M271" s="704">
        <v>-0.63292034468473657</v>
      </c>
      <c r="N271" s="704">
        <v>0.99051668861570241</v>
      </c>
      <c r="Q271" s="2432"/>
    </row>
    <row r="272" spans="1:17">
      <c r="A272" s="986"/>
      <c r="B272" s="720" t="s">
        <v>2109</v>
      </c>
      <c r="C272" s="707" t="s">
        <v>2110</v>
      </c>
      <c r="D272" s="708">
        <v>114</v>
      </c>
      <c r="E272" s="709">
        <v>62</v>
      </c>
      <c r="F272" s="710">
        <v>100</v>
      </c>
      <c r="G272" s="711">
        <v>97.015633138615328</v>
      </c>
      <c r="H272" s="712">
        <v>5.3226448623376434</v>
      </c>
      <c r="I272" s="713">
        <v>109.50127165948331</v>
      </c>
      <c r="J272" s="714">
        <v>20.159655285231</v>
      </c>
      <c r="K272" s="715">
        <v>-22.500917530085971</v>
      </c>
      <c r="L272" s="716">
        <v>119.5165506687013</v>
      </c>
      <c r="M272" s="704">
        <v>-0.77444723264751514</v>
      </c>
      <c r="N272" s="704">
        <v>0.55094292571496495</v>
      </c>
      <c r="Q272" s="2432"/>
    </row>
    <row r="273" spans="1:17">
      <c r="A273" s="987"/>
      <c r="B273" s="720" t="s">
        <v>2111</v>
      </c>
      <c r="C273" s="707" t="s">
        <v>2112</v>
      </c>
      <c r="D273" s="708">
        <v>106</v>
      </c>
      <c r="E273" s="709">
        <v>69</v>
      </c>
      <c r="F273" s="710">
        <v>93</v>
      </c>
      <c r="G273" s="711">
        <v>94.526672704720482</v>
      </c>
      <c r="H273" s="712">
        <v>5.3984073637529431</v>
      </c>
      <c r="I273" s="713">
        <v>76.325425594376014</v>
      </c>
      <c r="J273" s="714">
        <v>15.250655613292722</v>
      </c>
      <c r="K273" s="715">
        <v>-14.520748766949039</v>
      </c>
      <c r="L273" s="716">
        <v>109.04742147166952</v>
      </c>
      <c r="M273" s="704">
        <v>-0.78730833496343833</v>
      </c>
      <c r="N273" s="704">
        <v>0.41202706164599534</v>
      </c>
      <c r="Q273" s="2432"/>
    </row>
    <row r="274" spans="1:17">
      <c r="A274" s="988"/>
      <c r="B274" s="720" t="s">
        <v>2113</v>
      </c>
      <c r="C274" s="707" t="s">
        <v>2114</v>
      </c>
      <c r="D274" s="708">
        <v>249</v>
      </c>
      <c r="E274" s="709">
        <v>66</v>
      </c>
      <c r="F274" s="710">
        <v>158</v>
      </c>
      <c r="G274" s="711">
        <v>355.88749082195778</v>
      </c>
      <c r="H274" s="712">
        <v>5.6858426579183643</v>
      </c>
      <c r="I274" s="713">
        <v>786.82594192480587</v>
      </c>
      <c r="J274" s="714">
        <v>194.52819146015668</v>
      </c>
      <c r="K274" s="715">
        <v>-96.350769760164042</v>
      </c>
      <c r="L274" s="716">
        <v>452.23826058212182</v>
      </c>
      <c r="M274" s="704">
        <v>5.9182198398630703E-3</v>
      </c>
      <c r="N274" s="704">
        <v>0.89670401350979356</v>
      </c>
      <c r="Q274" s="2432"/>
    </row>
    <row r="275" spans="1:17">
      <c r="A275" s="989"/>
      <c r="B275" s="706" t="s">
        <v>2115</v>
      </c>
      <c r="C275" s="707" t="s">
        <v>2116</v>
      </c>
      <c r="D275" s="708">
        <v>238</v>
      </c>
      <c r="E275" s="709">
        <v>106</v>
      </c>
      <c r="F275" s="710">
        <v>167</v>
      </c>
      <c r="G275" s="711">
        <v>388.83782624487657</v>
      </c>
      <c r="H275" s="712">
        <v>5.6677691866041586</v>
      </c>
      <c r="I275" s="713">
        <v>623.0262883186009</v>
      </c>
      <c r="J275" s="714">
        <v>152.56029632413322</v>
      </c>
      <c r="K275" s="715">
        <v>-79.194126393527981</v>
      </c>
      <c r="L275" s="716">
        <v>468.03195263840456</v>
      </c>
      <c r="M275" s="704">
        <v>8.6610373580606748E-3</v>
      </c>
      <c r="N275" s="704">
        <v>0.7145231623421352</v>
      </c>
      <c r="Q275" s="2432"/>
    </row>
    <row r="276" spans="1:17">
      <c r="A276" s="990"/>
      <c r="B276" s="706" t="s">
        <v>2117</v>
      </c>
      <c r="C276" s="707" t="s">
        <v>2118</v>
      </c>
      <c r="D276" s="708">
        <v>255</v>
      </c>
      <c r="E276" s="709">
        <v>28</v>
      </c>
      <c r="F276" s="710">
        <v>174</v>
      </c>
      <c r="G276" s="711">
        <v>353.85123557869832</v>
      </c>
      <c r="H276" s="712">
        <v>5.5820858830390776</v>
      </c>
      <c r="I276" s="713">
        <v>858.80716532856911</v>
      </c>
      <c r="J276" s="714">
        <v>199.66800308694778</v>
      </c>
      <c r="K276" s="715">
        <v>-127.56954487610064</v>
      </c>
      <c r="L276" s="716">
        <v>481.42078045479894</v>
      </c>
      <c r="M276" s="704">
        <v>1.1996426929969495E-2</v>
      </c>
      <c r="N276" s="704">
        <v>1.0000000000000002</v>
      </c>
      <c r="Q276" s="2432"/>
    </row>
    <row r="277" spans="1:17">
      <c r="A277" s="991"/>
      <c r="B277" s="706" t="s">
        <v>2119</v>
      </c>
      <c r="C277" s="707" t="s">
        <v>2120</v>
      </c>
      <c r="D277" s="708">
        <v>255</v>
      </c>
      <c r="E277" s="709">
        <v>52</v>
      </c>
      <c r="F277" s="710">
        <v>179</v>
      </c>
      <c r="G277" s="711">
        <v>371.16154567438969</v>
      </c>
      <c r="H277" s="712">
        <v>5.5666083653518754</v>
      </c>
      <c r="I277" s="713">
        <v>836.81168027776141</v>
      </c>
      <c r="J277" s="714">
        <v>192.5140127244448</v>
      </c>
      <c r="K277" s="715">
        <v>-127.43914873519287</v>
      </c>
      <c r="L277" s="716">
        <v>498.60069440958256</v>
      </c>
      <c r="M277" s="704">
        <v>3.6082766478550354E-2</v>
      </c>
      <c r="N277" s="704">
        <v>1.0000000000000002</v>
      </c>
      <c r="Q277" s="2432"/>
    </row>
    <row r="278" spans="1:17">
      <c r="A278" s="992"/>
      <c r="B278" s="720" t="s">
        <v>2121</v>
      </c>
      <c r="C278" s="707" t="s">
        <v>2122</v>
      </c>
      <c r="D278" s="708">
        <v>255</v>
      </c>
      <c r="E278" s="709">
        <v>105</v>
      </c>
      <c r="F278" s="710">
        <v>180</v>
      </c>
      <c r="G278" s="711">
        <v>437.17711818843509</v>
      </c>
      <c r="H278" s="712">
        <v>5.6390229838616071</v>
      </c>
      <c r="I278" s="713">
        <v>746.42550029250515</v>
      </c>
      <c r="J278" s="714">
        <v>179.83849630055778</v>
      </c>
      <c r="K278" s="715">
        <v>-100.3379600858067</v>
      </c>
      <c r="L278" s="716">
        <v>537.51507827424177</v>
      </c>
      <c r="M278" s="704">
        <v>0.14721985244154245</v>
      </c>
      <c r="N278" s="704">
        <v>1.0000000000000002</v>
      </c>
      <c r="Q278" s="2432"/>
    </row>
    <row r="279" spans="1:17">
      <c r="A279" s="993"/>
      <c r="B279" s="706" t="s">
        <v>2123</v>
      </c>
      <c r="C279" s="707" t="s">
        <v>2124</v>
      </c>
      <c r="D279" s="708">
        <v>255</v>
      </c>
      <c r="E279" s="709">
        <v>110</v>
      </c>
      <c r="F279" s="710">
        <v>180</v>
      </c>
      <c r="G279" s="711">
        <v>446.02926005257029</v>
      </c>
      <c r="H279" s="712">
        <v>5.6511574378922198</v>
      </c>
      <c r="I279" s="713">
        <v>734.68159139699742</v>
      </c>
      <c r="J279" s="714">
        <v>178.24962824950973</v>
      </c>
      <c r="K279" s="715">
        <v>-96.502093288145204</v>
      </c>
      <c r="L279" s="716">
        <v>542.53135334071544</v>
      </c>
      <c r="M279" s="704">
        <v>0.16226867764096342</v>
      </c>
      <c r="N279" s="704">
        <v>1.0000000000000002</v>
      </c>
      <c r="Q279" s="2432"/>
    </row>
    <row r="280" spans="1:17">
      <c r="A280" s="994"/>
      <c r="B280" s="720" t="s">
        <v>2125</v>
      </c>
      <c r="C280" s="707" t="s">
        <v>2126</v>
      </c>
      <c r="D280" s="708">
        <v>232</v>
      </c>
      <c r="E280" s="709">
        <v>204</v>
      </c>
      <c r="F280" s="710">
        <v>215</v>
      </c>
      <c r="G280" s="711">
        <v>679.57117531426309</v>
      </c>
      <c r="H280" s="712">
        <v>5.6382182417932984</v>
      </c>
      <c r="I280" s="713">
        <v>174.91920023900025</v>
      </c>
      <c r="J280" s="714">
        <v>42.12396828166009</v>
      </c>
      <c r="K280" s="715">
        <v>-23.548953284121247</v>
      </c>
      <c r="L280" s="716">
        <v>703.12012859838433</v>
      </c>
      <c r="M280" s="704">
        <v>0.42306013051236824</v>
      </c>
      <c r="N280" s="704">
        <v>0.34642645477086875</v>
      </c>
      <c r="Q280" s="2432"/>
    </row>
    <row r="281" spans="1:17">
      <c r="A281" s="995"/>
      <c r="B281" s="720" t="s">
        <v>2127</v>
      </c>
      <c r="C281" s="707" t="s">
        <v>2128</v>
      </c>
      <c r="D281" s="708">
        <v>232</v>
      </c>
      <c r="E281" s="709">
        <v>227</v>
      </c>
      <c r="F281" s="710">
        <v>229</v>
      </c>
      <c r="G281" s="711">
        <v>786.45460534833842</v>
      </c>
      <c r="H281" s="712">
        <v>5.6133374943235443</v>
      </c>
      <c r="I281" s="713">
        <v>33.185534101051672</v>
      </c>
      <c r="J281" s="714">
        <v>7.8726211459060238</v>
      </c>
      <c r="K281" s="715">
        <v>-4.6743739699218736</v>
      </c>
      <c r="L281" s="716">
        <v>791.12897931826024</v>
      </c>
      <c r="M281" s="704">
        <v>0.58487758697827941</v>
      </c>
      <c r="N281" s="704">
        <v>9.1659173157354584E-2</v>
      </c>
      <c r="Q281" s="2432"/>
    </row>
    <row r="282" spans="1:17">
      <c r="A282" s="996"/>
      <c r="B282" s="706" t="s">
        <v>2129</v>
      </c>
      <c r="C282" s="707" t="s">
        <v>2130</v>
      </c>
      <c r="D282" s="708">
        <v>238</v>
      </c>
      <c r="E282" s="709">
        <v>224</v>
      </c>
      <c r="F282" s="710">
        <v>229</v>
      </c>
      <c r="G282" s="711">
        <v>787.30192845481645</v>
      </c>
      <c r="H282" s="712">
        <v>5.6654418967151932</v>
      </c>
      <c r="I282" s="713">
        <v>94.439671557427573</v>
      </c>
      <c r="J282" s="714">
        <v>23.096094500256843</v>
      </c>
      <c r="K282" s="715">
        <v>-12.060740869508932</v>
      </c>
      <c r="L282" s="716">
        <v>799.36266932432534</v>
      </c>
      <c r="M282" s="704">
        <v>0.60957865699647429</v>
      </c>
      <c r="N282" s="704">
        <v>0.27513104195358135</v>
      </c>
      <c r="Q282" s="2432"/>
    </row>
    <row r="283" spans="1:17">
      <c r="A283" s="997"/>
      <c r="B283" s="720" t="s">
        <v>2131</v>
      </c>
      <c r="C283" s="707" t="s">
        <v>2132</v>
      </c>
      <c r="D283" s="708">
        <v>254</v>
      </c>
      <c r="E283" s="709">
        <v>231</v>
      </c>
      <c r="F283" s="710">
        <v>240</v>
      </c>
      <c r="G283" s="711">
        <v>867.63420270331767</v>
      </c>
      <c r="H283" s="712">
        <v>5.6345640703457631</v>
      </c>
      <c r="I283" s="713">
        <v>164.06269239613448</v>
      </c>
      <c r="J283" s="714">
        <v>39.424699169459196</v>
      </c>
      <c r="K283" s="715">
        <v>-22.238394175469271</v>
      </c>
      <c r="L283" s="716">
        <v>889.87259687878691</v>
      </c>
      <c r="M283" s="704">
        <v>0.79510685035576856</v>
      </c>
      <c r="N283" s="704">
        <v>0.91543077160874187</v>
      </c>
      <c r="Q283" s="2432"/>
    </row>
    <row r="284" spans="1:17">
      <c r="A284" s="998"/>
      <c r="B284" s="720" t="s">
        <v>2133</v>
      </c>
      <c r="C284" s="707" t="s">
        <v>2134</v>
      </c>
      <c r="D284" s="708">
        <v>195</v>
      </c>
      <c r="E284" s="709">
        <v>166</v>
      </c>
      <c r="F284" s="710">
        <v>177</v>
      </c>
      <c r="G284" s="711">
        <v>445.68635234218448</v>
      </c>
      <c r="H284" s="712">
        <v>5.6573466273340793</v>
      </c>
      <c r="I284" s="713">
        <v>143.76729779525883</v>
      </c>
      <c r="J284" s="714">
        <v>35.002713310350934</v>
      </c>
      <c r="K284" s="715">
        <v>-18.657690869518895</v>
      </c>
      <c r="L284" s="716">
        <v>464.34404321170337</v>
      </c>
      <c r="M284" s="704">
        <v>-5.5590632483570435E-2</v>
      </c>
      <c r="N284" s="704">
        <v>0.17339906094201413</v>
      </c>
      <c r="Q284" s="2432"/>
    </row>
    <row r="285" spans="1:17">
      <c r="A285" s="999"/>
      <c r="B285" s="720" t="s">
        <v>2135</v>
      </c>
      <c r="C285" s="707" t="s">
        <v>2136</v>
      </c>
      <c r="D285" s="708">
        <v>222</v>
      </c>
      <c r="E285" s="709">
        <v>111</v>
      </c>
      <c r="F285" s="710">
        <v>161</v>
      </c>
      <c r="G285" s="711">
        <v>358.04056360819391</v>
      </c>
      <c r="H285" s="712">
        <v>5.6635794143715534</v>
      </c>
      <c r="I285" s="713">
        <v>501.86278475997682</v>
      </c>
      <c r="J285" s="714">
        <v>122.60994451754058</v>
      </c>
      <c r="K285" s="715">
        <v>-64.331360372649812</v>
      </c>
      <c r="L285" s="716">
        <v>422.37192398084369</v>
      </c>
      <c r="M285" s="704">
        <v>-9.8223318035634666E-2</v>
      </c>
      <c r="N285" s="704">
        <v>0.63321625105523283</v>
      </c>
      <c r="Q285" s="2432"/>
    </row>
    <row r="286" spans="1:17">
      <c r="A286" s="1000"/>
      <c r="B286" s="706" t="s">
        <v>2137</v>
      </c>
      <c r="C286" s="707" t="s">
        <v>2138</v>
      </c>
      <c r="D286" s="708">
        <v>238</v>
      </c>
      <c r="E286" s="709">
        <v>48</v>
      </c>
      <c r="F286" s="710">
        <v>167</v>
      </c>
      <c r="G286" s="711">
        <v>318.76062933066072</v>
      </c>
      <c r="H286" s="712">
        <v>5.5656312576764755</v>
      </c>
      <c r="I286" s="713">
        <v>718.30358258104729</v>
      </c>
      <c r="J286" s="714">
        <v>165.13842950285158</v>
      </c>
      <c r="K286" s="715">
        <v>-109.56042610292481</v>
      </c>
      <c r="L286" s="716">
        <v>428.32105543358551</v>
      </c>
      <c r="M286" s="704">
        <v>-0.11047165425639627</v>
      </c>
      <c r="N286" s="704">
        <v>0.93023156160653164</v>
      </c>
      <c r="Q286" s="2432"/>
    </row>
    <row r="287" spans="1:17">
      <c r="A287" s="1001"/>
      <c r="B287" s="706" t="s">
        <v>2139</v>
      </c>
      <c r="C287" s="707" t="s">
        <v>2140</v>
      </c>
      <c r="D287" s="708">
        <v>205</v>
      </c>
      <c r="E287" s="709">
        <v>96</v>
      </c>
      <c r="F287" s="710">
        <v>144</v>
      </c>
      <c r="G287" s="711">
        <v>288.56907608721275</v>
      </c>
      <c r="H287" s="712">
        <v>5.6820055453420268</v>
      </c>
      <c r="I287" s="713">
        <v>437.4534597381122</v>
      </c>
      <c r="J287" s="714">
        <v>107.93617198209648</v>
      </c>
      <c r="K287" s="715">
        <v>-54.002508409214684</v>
      </c>
      <c r="L287" s="716">
        <v>342.57158449642742</v>
      </c>
      <c r="M287" s="704">
        <v>-0.25960823754413231</v>
      </c>
      <c r="N287" s="704">
        <v>0.66988949376562246</v>
      </c>
      <c r="Q287" s="2432"/>
    </row>
    <row r="288" spans="1:17">
      <c r="A288" s="1002"/>
      <c r="B288" s="720" t="s">
        <v>2141</v>
      </c>
      <c r="C288" s="707" t="s">
        <v>2142</v>
      </c>
      <c r="D288" s="708">
        <v>196</v>
      </c>
      <c r="E288" s="709">
        <v>105</v>
      </c>
      <c r="F288" s="710">
        <v>143</v>
      </c>
      <c r="G288" s="711">
        <v>285.58948426799503</v>
      </c>
      <c r="H288" s="712">
        <v>5.6863284826841998</v>
      </c>
      <c r="I288" s="713">
        <v>364.67164882340649</v>
      </c>
      <c r="J288" s="714">
        <v>90.181041522647263</v>
      </c>
      <c r="K288" s="715">
        <v>-44.609992076612059</v>
      </c>
      <c r="L288" s="716">
        <v>330.19947634460709</v>
      </c>
      <c r="M288" s="704">
        <v>-0.29246433433864538</v>
      </c>
      <c r="N288" s="704">
        <v>0.58385178419541151</v>
      </c>
      <c r="Q288" s="2432"/>
    </row>
    <row r="289" spans="1:17">
      <c r="A289" s="1003"/>
      <c r="B289" s="706" t="s">
        <v>2143</v>
      </c>
      <c r="C289" s="707" t="s">
        <v>2144</v>
      </c>
      <c r="D289" s="708">
        <v>208</v>
      </c>
      <c r="E289" s="709">
        <v>32</v>
      </c>
      <c r="F289" s="710">
        <v>144</v>
      </c>
      <c r="G289" s="711">
        <v>231.46099976152686</v>
      </c>
      <c r="H289" s="712">
        <v>5.5693760282805291</v>
      </c>
      <c r="I289" s="713">
        <v>541.12589159133643</v>
      </c>
      <c r="J289" s="714">
        <v>124.72787999532801</v>
      </c>
      <c r="K289" s="715">
        <v>-82.047619580926195</v>
      </c>
      <c r="L289" s="716">
        <v>313.50861934245307</v>
      </c>
      <c r="M289" s="704">
        <v>-0.34679713300605541</v>
      </c>
      <c r="N289" s="704">
        <v>0.95405293067267305</v>
      </c>
      <c r="Q289" s="2432"/>
    </row>
    <row r="290" spans="1:17">
      <c r="A290" s="1004"/>
      <c r="B290" s="720" t="s">
        <v>2145</v>
      </c>
      <c r="C290" s="707" t="s">
        <v>2146</v>
      </c>
      <c r="D290" s="708">
        <v>199</v>
      </c>
      <c r="E290" s="709">
        <v>21</v>
      </c>
      <c r="F290" s="710">
        <v>133</v>
      </c>
      <c r="G290" s="711">
        <v>204.45574716989128</v>
      </c>
      <c r="H290" s="712">
        <v>5.5980403411795656</v>
      </c>
      <c r="I290" s="713">
        <v>497.65844028871999</v>
      </c>
      <c r="J290" s="714">
        <v>116.9217548366975</v>
      </c>
      <c r="K290" s="715">
        <v>-71.980204308136337</v>
      </c>
      <c r="L290" s="716">
        <v>276.43595147802762</v>
      </c>
      <c r="M290" s="704">
        <v>-0.41312563833180815</v>
      </c>
      <c r="N290" s="704">
        <v>0.97400840047646786</v>
      </c>
      <c r="Q290" s="2432"/>
    </row>
    <row r="291" spans="1:17">
      <c r="A291" s="1005"/>
      <c r="B291" s="706" t="s">
        <v>2147</v>
      </c>
      <c r="C291" s="707" t="s">
        <v>2148</v>
      </c>
      <c r="D291" s="708">
        <v>139</v>
      </c>
      <c r="E291" s="709">
        <v>131</v>
      </c>
      <c r="F291" s="710">
        <v>134</v>
      </c>
      <c r="G291" s="711">
        <v>245.47164404562778</v>
      </c>
      <c r="H291" s="712">
        <v>5.6459542537422536</v>
      </c>
      <c r="I291" s="713">
        <v>27.731133586592605</v>
      </c>
      <c r="J291" s="714">
        <v>6.7082250412881397</v>
      </c>
      <c r="K291" s="715">
        <v>-3.6791532447029369</v>
      </c>
      <c r="L291" s="716">
        <v>249.15079729033073</v>
      </c>
      <c r="M291" s="704">
        <v>-0.49888372237462775</v>
      </c>
      <c r="N291" s="704">
        <v>6.3154723448065039E-2</v>
      </c>
      <c r="Q291" s="2432"/>
    </row>
    <row r="292" spans="1:17">
      <c r="A292" s="1006"/>
      <c r="B292" s="706" t="s">
        <v>2149</v>
      </c>
      <c r="C292" s="707" t="s">
        <v>2150</v>
      </c>
      <c r="D292" s="708">
        <v>139</v>
      </c>
      <c r="E292" s="709">
        <v>58</v>
      </c>
      <c r="F292" s="710">
        <v>98</v>
      </c>
      <c r="G292" s="711">
        <v>119.96382446057832</v>
      </c>
      <c r="H292" s="712">
        <v>5.637659115973797</v>
      </c>
      <c r="I292" s="713">
        <v>194.18450397591641</v>
      </c>
      <c r="J292" s="714">
        <v>46.7481157287326</v>
      </c>
      <c r="K292" s="715">
        <v>-26.16997123362858</v>
      </c>
      <c r="L292" s="716">
        <v>146.1337956942069</v>
      </c>
      <c r="M292" s="704">
        <v>-0.68913503224036643</v>
      </c>
      <c r="N292" s="704">
        <v>0.71381208179774491</v>
      </c>
      <c r="Q292" s="2432"/>
    </row>
    <row r="293" spans="1:17">
      <c r="A293" s="1007"/>
      <c r="B293" s="720" t="s">
        <v>812</v>
      </c>
      <c r="C293" s="707" t="s">
        <v>2151</v>
      </c>
      <c r="D293" s="708">
        <v>129</v>
      </c>
      <c r="E293" s="709">
        <v>20</v>
      </c>
      <c r="F293" s="710">
        <v>83</v>
      </c>
      <c r="G293" s="711">
        <v>82.092645081831321</v>
      </c>
      <c r="H293" s="712">
        <v>5.6317918333656678</v>
      </c>
      <c r="I293" s="713">
        <v>192.42706394972419</v>
      </c>
      <c r="J293" s="714">
        <v>46.164816556528812</v>
      </c>
      <c r="K293" s="715">
        <v>-26.217262654918603</v>
      </c>
      <c r="L293" s="716">
        <v>108.30990773674992</v>
      </c>
      <c r="M293" s="704">
        <v>-0.76573149580306177</v>
      </c>
      <c r="N293" s="704">
        <v>0.93944712891179383</v>
      </c>
      <c r="Q293" s="2432"/>
    </row>
    <row r="294" spans="1:17">
      <c r="A294" s="1008"/>
      <c r="B294" s="720" t="s">
        <v>2152</v>
      </c>
      <c r="C294" s="707" t="s">
        <v>2153</v>
      </c>
      <c r="D294" s="708">
        <v>120</v>
      </c>
      <c r="E294" s="709">
        <v>24</v>
      </c>
      <c r="F294" s="710">
        <v>74</v>
      </c>
      <c r="G294" s="711">
        <v>71.680440397790903</v>
      </c>
      <c r="H294" s="712">
        <v>5.6775767131468449</v>
      </c>
      <c r="I294" s="713">
        <v>163.48772893939702</v>
      </c>
      <c r="J294" s="714">
        <v>40.244517640413008</v>
      </c>
      <c r="K294" s="715">
        <v>-20.369008042769316</v>
      </c>
      <c r="L294" s="716">
        <v>92.049448440560212</v>
      </c>
      <c r="M294" s="704">
        <v>-0.79574982332850475</v>
      </c>
      <c r="N294" s="704">
        <v>0.90832105677370134</v>
      </c>
      <c r="Q294" s="2432"/>
    </row>
    <row r="295" spans="1:17">
      <c r="A295" s="1009"/>
      <c r="B295" s="720" t="s">
        <v>2154</v>
      </c>
      <c r="C295" s="707" t="s">
        <v>2155</v>
      </c>
      <c r="D295" s="708">
        <v>186</v>
      </c>
      <c r="E295" s="709">
        <v>186</v>
      </c>
      <c r="F295" s="710">
        <v>186</v>
      </c>
      <c r="G295" s="711">
        <v>499.77479010174943</v>
      </c>
      <c r="H295" s="712"/>
      <c r="I295" s="713">
        <v>0</v>
      </c>
      <c r="J295" s="714">
        <v>-6.9388939039072284E-15</v>
      </c>
      <c r="K295" s="715">
        <v>3.4694469519536142E-15</v>
      </c>
      <c r="L295" s="716">
        <v>499.77479010174943</v>
      </c>
      <c r="M295" s="704">
        <v>-4.5041979650117803E-4</v>
      </c>
      <c r="N295" s="704">
        <v>0</v>
      </c>
      <c r="Q295" s="2432"/>
    </row>
    <row r="296" spans="1:17">
      <c r="A296" s="1010"/>
      <c r="B296" s="706" t="s">
        <v>2156</v>
      </c>
      <c r="C296" s="707" t="s">
        <v>2157</v>
      </c>
      <c r="D296" s="708">
        <v>187</v>
      </c>
      <c r="E296" s="709">
        <v>187</v>
      </c>
      <c r="F296" s="710">
        <v>187</v>
      </c>
      <c r="G296" s="711">
        <v>505.65244442802344</v>
      </c>
      <c r="H296" s="712"/>
      <c r="I296" s="713">
        <v>0</v>
      </c>
      <c r="J296" s="714">
        <v>-7.0152217368502079E-15</v>
      </c>
      <c r="K296" s="715">
        <v>3.5110803153770576E-15</v>
      </c>
      <c r="L296" s="716">
        <v>505.65244442802344</v>
      </c>
      <c r="M296" s="704">
        <v>1.1304888856046968E-2</v>
      </c>
      <c r="N296" s="704">
        <v>0</v>
      </c>
      <c r="Q296" s="2432"/>
    </row>
    <row r="297" spans="1:17">
      <c r="A297" s="1011"/>
      <c r="B297" s="706" t="s">
        <v>2158</v>
      </c>
      <c r="C297" s="707" t="s">
        <v>2159</v>
      </c>
      <c r="D297" s="708">
        <v>189</v>
      </c>
      <c r="E297" s="709">
        <v>189</v>
      </c>
      <c r="F297" s="710">
        <v>189</v>
      </c>
      <c r="G297" s="711">
        <v>517.52495681217874</v>
      </c>
      <c r="H297" s="712"/>
      <c r="I297" s="713">
        <v>0</v>
      </c>
      <c r="J297" s="714">
        <v>-7.1956329783517958E-15</v>
      </c>
      <c r="K297" s="715">
        <v>3.5943470422239443E-15</v>
      </c>
      <c r="L297" s="716">
        <v>517.52495681217874</v>
      </c>
      <c r="M297" s="704">
        <v>3.5049913624357387E-2</v>
      </c>
      <c r="N297" s="704">
        <v>0</v>
      </c>
      <c r="Q297" s="2432"/>
    </row>
    <row r="298" spans="1:17">
      <c r="A298" s="1012"/>
      <c r="B298" s="706" t="s">
        <v>2160</v>
      </c>
      <c r="C298" s="707" t="s">
        <v>2161</v>
      </c>
      <c r="D298" s="708">
        <v>190</v>
      </c>
      <c r="E298" s="709">
        <v>190</v>
      </c>
      <c r="F298" s="710">
        <v>190</v>
      </c>
      <c r="G298" s="711">
        <v>523.5199378565153</v>
      </c>
      <c r="H298" s="712"/>
      <c r="I298" s="713">
        <v>0</v>
      </c>
      <c r="J298" s="714">
        <v>-7.2719608112947753E-15</v>
      </c>
      <c r="K298" s="715">
        <v>3.6359804056473877E-15</v>
      </c>
      <c r="L298" s="716">
        <v>523.5199378565153</v>
      </c>
      <c r="M298" s="704">
        <v>4.7039875713030588E-2</v>
      </c>
      <c r="N298" s="704">
        <v>0</v>
      </c>
      <c r="Q298" s="2432"/>
    </row>
    <row r="299" spans="1:17">
      <c r="A299" s="1013"/>
      <c r="B299" s="706" t="s">
        <v>2162</v>
      </c>
      <c r="C299" s="707" t="s">
        <v>2163</v>
      </c>
      <c r="D299" s="708">
        <v>191</v>
      </c>
      <c r="E299" s="709">
        <v>191</v>
      </c>
      <c r="F299" s="710">
        <v>191</v>
      </c>
      <c r="G299" s="711">
        <v>529.55415044218478</v>
      </c>
      <c r="H299" s="712"/>
      <c r="I299" s="713">
        <v>0</v>
      </c>
      <c r="J299" s="714">
        <v>-7.3482886442377549E-15</v>
      </c>
      <c r="K299" s="715">
        <v>3.677613769070831E-15</v>
      </c>
      <c r="L299" s="716">
        <v>529.55415044218478</v>
      </c>
      <c r="M299" s="704">
        <v>5.910830088436958E-2</v>
      </c>
      <c r="N299" s="704">
        <v>0</v>
      </c>
      <c r="Q299" s="2432"/>
    </row>
    <row r="300" spans="1:17">
      <c r="A300" s="1014"/>
      <c r="B300" s="706" t="s">
        <v>2164</v>
      </c>
      <c r="C300" s="707" t="s">
        <v>2165</v>
      </c>
      <c r="D300" s="708">
        <v>192</v>
      </c>
      <c r="E300" s="709">
        <v>192</v>
      </c>
      <c r="F300" s="710">
        <v>192</v>
      </c>
      <c r="G300" s="711">
        <v>535.62765553834606</v>
      </c>
      <c r="H300" s="712"/>
      <c r="I300" s="713">
        <v>0</v>
      </c>
      <c r="J300" s="714">
        <v>-7.4246164771807344E-15</v>
      </c>
      <c r="K300" s="715">
        <v>3.7192471324942744E-15</v>
      </c>
      <c r="L300" s="716">
        <v>535.62765553834606</v>
      </c>
      <c r="M300" s="704">
        <v>7.1255311076692029E-2</v>
      </c>
      <c r="N300" s="704">
        <v>0</v>
      </c>
      <c r="Q300" s="2432"/>
    </row>
    <row r="301" spans="1:17">
      <c r="A301" s="1015"/>
      <c r="B301" s="706" t="s">
        <v>2166</v>
      </c>
      <c r="C301" s="707" t="s">
        <v>2167</v>
      </c>
      <c r="D301" s="708">
        <v>194</v>
      </c>
      <c r="E301" s="709">
        <v>194</v>
      </c>
      <c r="F301" s="710">
        <v>194</v>
      </c>
      <c r="G301" s="711">
        <v>547.89278610805729</v>
      </c>
      <c r="H301" s="712"/>
      <c r="I301" s="713">
        <v>0</v>
      </c>
      <c r="J301" s="714">
        <v>-7.5980888247784151E-15</v>
      </c>
      <c r="K301" s="715">
        <v>3.7886360715333467E-15</v>
      </c>
      <c r="L301" s="716">
        <v>547.89278610805729</v>
      </c>
      <c r="M301" s="704">
        <v>9.5785572216114501E-2</v>
      </c>
      <c r="N301" s="704">
        <v>0</v>
      </c>
      <c r="Q301" s="2432"/>
    </row>
    <row r="302" spans="1:17">
      <c r="A302" s="1016"/>
      <c r="B302" s="706" t="s">
        <v>2168</v>
      </c>
      <c r="C302" s="707" t="s">
        <v>2169</v>
      </c>
      <c r="D302" s="708">
        <v>196</v>
      </c>
      <c r="E302" s="709">
        <v>196</v>
      </c>
      <c r="F302" s="710">
        <v>196</v>
      </c>
      <c r="G302" s="711">
        <v>560.3158132198123</v>
      </c>
      <c r="H302" s="712"/>
      <c r="I302" s="713">
        <v>0</v>
      </c>
      <c r="J302" s="714">
        <v>-7.778500066280003E-15</v>
      </c>
      <c r="K302" s="715">
        <v>3.8927194800919551E-15</v>
      </c>
      <c r="L302" s="716">
        <v>560.3158132198123</v>
      </c>
      <c r="M302" s="704">
        <v>0.12063162643962455</v>
      </c>
      <c r="N302" s="704">
        <v>0</v>
      </c>
      <c r="Q302" s="2432"/>
    </row>
    <row r="303" spans="1:17">
      <c r="A303" s="1017"/>
      <c r="B303" s="706" t="s">
        <v>2170</v>
      </c>
      <c r="C303" s="707" t="s">
        <v>2171</v>
      </c>
      <c r="D303" s="708">
        <v>199</v>
      </c>
      <c r="E303" s="709">
        <v>199</v>
      </c>
      <c r="F303" s="710">
        <v>199</v>
      </c>
      <c r="G303" s="711">
        <v>579.24745997863772</v>
      </c>
      <c r="H303" s="712"/>
      <c r="I303" s="713">
        <v>0</v>
      </c>
      <c r="J303" s="714">
        <v>-8.0421780346284777E-15</v>
      </c>
      <c r="K303" s="715">
        <v>4.0176195703622852E-15</v>
      </c>
      <c r="L303" s="716">
        <v>579.24745997863772</v>
      </c>
      <c r="M303" s="704">
        <v>0.15849491995727538</v>
      </c>
      <c r="N303" s="704">
        <v>0</v>
      </c>
      <c r="Q303" s="2432"/>
    </row>
    <row r="304" spans="1:17">
      <c r="A304" s="1018"/>
      <c r="B304" s="706" t="s">
        <v>2172</v>
      </c>
      <c r="C304" s="707" t="s">
        <v>2173</v>
      </c>
      <c r="D304" s="708">
        <v>201</v>
      </c>
      <c r="E304" s="709">
        <v>201</v>
      </c>
      <c r="F304" s="710">
        <v>201</v>
      </c>
      <c r="G304" s="711">
        <v>592.06732341004295</v>
      </c>
      <c r="H304" s="712"/>
      <c r="I304" s="713">
        <v>0</v>
      </c>
      <c r="J304" s="714">
        <v>-8.2156503822261584E-15</v>
      </c>
      <c r="K304" s="715">
        <v>4.1078251911130792E-15</v>
      </c>
      <c r="L304" s="716">
        <v>592.06732341004295</v>
      </c>
      <c r="M304" s="704">
        <v>0.18413464682008596</v>
      </c>
      <c r="N304" s="704">
        <v>0</v>
      </c>
      <c r="Q304" s="2432"/>
    </row>
    <row r="305" spans="1:17">
      <c r="A305" s="1019"/>
      <c r="B305" s="720" t="s">
        <v>2174</v>
      </c>
      <c r="C305" s="707" t="s">
        <v>2175</v>
      </c>
      <c r="D305" s="708">
        <v>204</v>
      </c>
      <c r="E305" s="709">
        <v>204</v>
      </c>
      <c r="F305" s="710">
        <v>204</v>
      </c>
      <c r="G305" s="711">
        <v>611.59644845490004</v>
      </c>
      <c r="H305" s="712"/>
      <c r="I305" s="713">
        <v>0</v>
      </c>
      <c r="J305" s="714">
        <v>-8.4932061383824475E-15</v>
      </c>
      <c r="K305" s="715">
        <v>4.2466030691912238E-15</v>
      </c>
      <c r="L305" s="716">
        <v>611.59644845490004</v>
      </c>
      <c r="M305" s="704">
        <v>0.22319289690980004</v>
      </c>
      <c r="N305" s="704">
        <v>0</v>
      </c>
      <c r="Q305" s="2432"/>
    </row>
    <row r="306" spans="1:17">
      <c r="A306" s="1020"/>
      <c r="B306" s="706" t="s">
        <v>2176</v>
      </c>
      <c r="C306" s="707" t="s">
        <v>2177</v>
      </c>
      <c r="D306" s="708">
        <v>205</v>
      </c>
      <c r="E306" s="709">
        <v>205</v>
      </c>
      <c r="F306" s="710">
        <v>205</v>
      </c>
      <c r="G306" s="711">
        <v>618.18621269783296</v>
      </c>
      <c r="H306" s="712"/>
      <c r="I306" s="713">
        <v>0</v>
      </c>
      <c r="J306" s="714">
        <v>-8.5834117591332415E-15</v>
      </c>
      <c r="K306" s="715">
        <v>4.2882364326146671E-15</v>
      </c>
      <c r="L306" s="716">
        <v>618.18621269783296</v>
      </c>
      <c r="M306" s="704">
        <v>0.23637242539566583</v>
      </c>
      <c r="N306" s="704">
        <v>0</v>
      </c>
      <c r="Q306" s="2432"/>
    </row>
    <row r="307" spans="1:17">
      <c r="A307" s="1021"/>
      <c r="B307" s="720" t="s">
        <v>2178</v>
      </c>
      <c r="C307" s="707" t="s">
        <v>2179</v>
      </c>
      <c r="D307" s="708">
        <v>206</v>
      </c>
      <c r="E307" s="709">
        <v>206</v>
      </c>
      <c r="F307" s="710">
        <v>206</v>
      </c>
      <c r="G307" s="711">
        <v>624.81610208681923</v>
      </c>
      <c r="H307" s="712"/>
      <c r="I307" s="713">
        <v>0</v>
      </c>
      <c r="J307" s="714">
        <v>-8.6736173798840355E-15</v>
      </c>
      <c r="K307" s="715">
        <v>4.3298697960381105E-15</v>
      </c>
      <c r="L307" s="716">
        <v>624.81610208681923</v>
      </c>
      <c r="M307" s="704">
        <v>0.24963220417363852</v>
      </c>
      <c r="N307" s="704">
        <v>0</v>
      </c>
      <c r="Q307" s="2432"/>
    </row>
    <row r="308" spans="1:17">
      <c r="A308" s="1022"/>
      <c r="B308" s="706" t="s">
        <v>2180</v>
      </c>
      <c r="C308" s="707" t="s">
        <v>2181</v>
      </c>
      <c r="D308" s="708">
        <v>207</v>
      </c>
      <c r="E308" s="709">
        <v>207</v>
      </c>
      <c r="F308" s="710">
        <v>207</v>
      </c>
      <c r="G308" s="711">
        <v>631.48617466354153</v>
      </c>
      <c r="H308" s="712"/>
      <c r="I308" s="713">
        <v>0</v>
      </c>
      <c r="J308" s="714">
        <v>-8.7707618945387367E-15</v>
      </c>
      <c r="K308" s="715">
        <v>4.3992587350771828E-15</v>
      </c>
      <c r="L308" s="716">
        <v>631.48617466354153</v>
      </c>
      <c r="M308" s="704">
        <v>0.26297234932708302</v>
      </c>
      <c r="N308" s="704">
        <v>0</v>
      </c>
      <c r="Q308" s="2432"/>
    </row>
    <row r="309" spans="1:17">
      <c r="A309" s="1023"/>
      <c r="B309" s="706" t="s">
        <v>2182</v>
      </c>
      <c r="C309" s="707" t="s">
        <v>2183</v>
      </c>
      <c r="D309" s="708">
        <v>209</v>
      </c>
      <c r="E309" s="709">
        <v>209</v>
      </c>
      <c r="F309" s="710">
        <v>209</v>
      </c>
      <c r="G309" s="711">
        <v>644.94710063319769</v>
      </c>
      <c r="H309" s="712"/>
      <c r="I309" s="713">
        <v>0</v>
      </c>
      <c r="J309" s="714">
        <v>-8.9581120299442318E-15</v>
      </c>
      <c r="K309" s="715">
        <v>4.4686476741162551E-15</v>
      </c>
      <c r="L309" s="716">
        <v>644.94710063319769</v>
      </c>
      <c r="M309" s="704">
        <v>0.28989420126639542</v>
      </c>
      <c r="N309" s="704">
        <v>0</v>
      </c>
      <c r="Q309" s="2432"/>
    </row>
    <row r="310" spans="1:17">
      <c r="A310" s="1024"/>
      <c r="B310" s="706" t="s">
        <v>2184</v>
      </c>
      <c r="C310" s="707" t="s">
        <v>2185</v>
      </c>
      <c r="D310" s="708">
        <v>211</v>
      </c>
      <c r="E310" s="709">
        <v>211</v>
      </c>
      <c r="F310" s="710">
        <v>211</v>
      </c>
      <c r="G310" s="711">
        <v>658.56945130499469</v>
      </c>
      <c r="H310" s="712"/>
      <c r="I310" s="713">
        <v>0</v>
      </c>
      <c r="J310" s="714">
        <v>-9.1315843775419125E-15</v>
      </c>
      <c r="K310" s="715">
        <v>4.5657921887709563E-15</v>
      </c>
      <c r="L310" s="716">
        <v>658.56945130499469</v>
      </c>
      <c r="M310" s="704">
        <v>0.31713890260998934</v>
      </c>
      <c r="N310" s="704">
        <v>0</v>
      </c>
      <c r="Q310" s="2432"/>
    </row>
    <row r="311" spans="1:17">
      <c r="A311" s="1025"/>
      <c r="B311" s="706" t="s">
        <v>2186</v>
      </c>
      <c r="C311" s="707" t="s">
        <v>2187</v>
      </c>
      <c r="D311" s="708">
        <v>212</v>
      </c>
      <c r="E311" s="709">
        <v>212</v>
      </c>
      <c r="F311" s="710">
        <v>212</v>
      </c>
      <c r="G311" s="711">
        <v>665.44130408870694</v>
      </c>
      <c r="H311" s="712"/>
      <c r="I311" s="713">
        <v>0</v>
      </c>
      <c r="J311" s="714">
        <v>-9.235667786100521E-15</v>
      </c>
      <c r="K311" s="715">
        <v>4.6074255521943996E-15</v>
      </c>
      <c r="L311" s="716">
        <v>665.44130408870694</v>
      </c>
      <c r="M311" s="704">
        <v>0.33088260817741388</v>
      </c>
      <c r="N311" s="704">
        <v>0</v>
      </c>
      <c r="Q311" s="2432"/>
    </row>
    <row r="312" spans="1:17">
      <c r="A312" s="1026"/>
      <c r="B312" s="706" t="s">
        <v>2188</v>
      </c>
      <c r="C312" s="707" t="s">
        <v>2189</v>
      </c>
      <c r="D312" s="708">
        <v>214</v>
      </c>
      <c r="E312" s="709">
        <v>214</v>
      </c>
      <c r="F312" s="710">
        <v>214</v>
      </c>
      <c r="G312" s="711">
        <v>679.30664937481845</v>
      </c>
      <c r="H312" s="712"/>
      <c r="I312" s="713">
        <v>0</v>
      </c>
      <c r="J312" s="714">
        <v>-9.4160790276021089E-15</v>
      </c>
      <c r="K312" s="715">
        <v>4.7045700668491008E-15</v>
      </c>
      <c r="L312" s="716">
        <v>679.30664937481845</v>
      </c>
      <c r="M312" s="704">
        <v>0.35861329874963688</v>
      </c>
      <c r="N312" s="704">
        <v>0</v>
      </c>
      <c r="Q312" s="2432"/>
    </row>
    <row r="313" spans="1:17">
      <c r="A313" s="1027"/>
      <c r="B313" s="706" t="s">
        <v>2190</v>
      </c>
      <c r="C313" s="707" t="s">
        <v>2191</v>
      </c>
      <c r="D313" s="708">
        <v>217</v>
      </c>
      <c r="E313" s="709">
        <v>217</v>
      </c>
      <c r="F313" s="710">
        <v>217</v>
      </c>
      <c r="G313" s="711">
        <v>700.40961584896343</v>
      </c>
      <c r="H313" s="712"/>
      <c r="I313" s="713">
        <v>0</v>
      </c>
      <c r="J313" s="714">
        <v>-9.7144514654701197E-15</v>
      </c>
      <c r="K313" s="715">
        <v>4.8711035205428743E-15</v>
      </c>
      <c r="L313" s="716">
        <v>700.40961584896343</v>
      </c>
      <c r="M313" s="704">
        <v>0.40081923169792688</v>
      </c>
      <c r="N313" s="704">
        <v>0</v>
      </c>
      <c r="Q313" s="2432"/>
    </row>
    <row r="314" spans="1:17">
      <c r="A314" s="1028"/>
      <c r="B314" s="706" t="s">
        <v>2192</v>
      </c>
      <c r="C314" s="707" t="s">
        <v>2193</v>
      </c>
      <c r="D314" s="708">
        <v>219</v>
      </c>
      <c r="E314" s="709">
        <v>219</v>
      </c>
      <c r="F314" s="710">
        <v>219</v>
      </c>
      <c r="G314" s="711">
        <v>714.68221572114157</v>
      </c>
      <c r="H314" s="712"/>
      <c r="I314" s="713">
        <v>0</v>
      </c>
      <c r="J314" s="714">
        <v>-9.9156793886834294E-15</v>
      </c>
      <c r="K314" s="715">
        <v>4.9543702473897611E-15</v>
      </c>
      <c r="L314" s="716">
        <v>714.68221572114157</v>
      </c>
      <c r="M314" s="704">
        <v>0.42936443144228309</v>
      </c>
      <c r="N314" s="704">
        <v>0</v>
      </c>
      <c r="Q314" s="2432"/>
    </row>
    <row r="315" spans="1:17">
      <c r="A315" s="1029"/>
      <c r="B315" s="706" t="s">
        <v>2194</v>
      </c>
      <c r="C315" s="707" t="s">
        <v>2195</v>
      </c>
      <c r="D315" s="708">
        <v>220</v>
      </c>
      <c r="E315" s="709">
        <v>220</v>
      </c>
      <c r="F315" s="710">
        <v>220</v>
      </c>
      <c r="G315" s="711">
        <v>721.87987013006864</v>
      </c>
      <c r="H315" s="712"/>
      <c r="I315" s="713">
        <v>0</v>
      </c>
      <c r="J315" s="714">
        <v>-1.0012823903338131E-14</v>
      </c>
      <c r="K315" s="715">
        <v>5.0098813986210189E-15</v>
      </c>
      <c r="L315" s="716">
        <v>721.87987013006864</v>
      </c>
      <c r="M315" s="704">
        <v>0.4437597402601372</v>
      </c>
      <c r="N315" s="704">
        <v>0</v>
      </c>
      <c r="Q315" s="2432"/>
    </row>
    <row r="316" spans="1:17">
      <c r="A316" s="1030"/>
      <c r="B316" s="706" t="s">
        <v>2196</v>
      </c>
      <c r="C316" s="707" t="s">
        <v>2197</v>
      </c>
      <c r="D316" s="708">
        <v>221</v>
      </c>
      <c r="E316" s="709">
        <v>221</v>
      </c>
      <c r="F316" s="710">
        <v>221</v>
      </c>
      <c r="G316" s="711">
        <v>729.11850171183778</v>
      </c>
      <c r="H316" s="712"/>
      <c r="I316" s="713">
        <v>0</v>
      </c>
      <c r="J316" s="714">
        <v>-1.0116907311896739E-14</v>
      </c>
      <c r="K316" s="715">
        <v>5.0515147620444623E-15</v>
      </c>
      <c r="L316" s="716">
        <v>729.11850171183778</v>
      </c>
      <c r="M316" s="704">
        <v>0.45823700342367557</v>
      </c>
      <c r="N316" s="704">
        <v>0</v>
      </c>
      <c r="Q316" s="2432"/>
    </row>
    <row r="317" spans="1:17">
      <c r="A317" s="1031"/>
      <c r="B317" s="706" t="s">
        <v>2198</v>
      </c>
      <c r="C317" s="707" t="s">
        <v>2199</v>
      </c>
      <c r="D317" s="708">
        <v>222</v>
      </c>
      <c r="E317" s="709">
        <v>222</v>
      </c>
      <c r="F317" s="710">
        <v>222</v>
      </c>
      <c r="G317" s="711">
        <v>736.39816590343389</v>
      </c>
      <c r="H317" s="712"/>
      <c r="I317" s="713">
        <v>0</v>
      </c>
      <c r="J317" s="714">
        <v>-1.021405182655144E-14</v>
      </c>
      <c r="K317" s="715">
        <v>5.1070259132757201E-15</v>
      </c>
      <c r="L317" s="716">
        <v>736.39816590343389</v>
      </c>
      <c r="M317" s="704">
        <v>0.47279633180686775</v>
      </c>
      <c r="N317" s="704">
        <v>0</v>
      </c>
      <c r="Q317" s="2432"/>
    </row>
    <row r="318" spans="1:17">
      <c r="A318" s="1032"/>
      <c r="B318" s="706" t="s">
        <v>2200</v>
      </c>
      <c r="C318" s="707" t="s">
        <v>2201</v>
      </c>
      <c r="D318" s="708">
        <v>224</v>
      </c>
      <c r="E318" s="709">
        <v>224</v>
      </c>
      <c r="F318" s="710">
        <v>224</v>
      </c>
      <c r="G318" s="711">
        <v>751.08081304749896</v>
      </c>
      <c r="H318" s="712"/>
      <c r="I318" s="713">
        <v>0</v>
      </c>
      <c r="J318" s="714">
        <v>-1.0429157537572564E-14</v>
      </c>
      <c r="K318" s="715">
        <v>5.2180482157382357E-15</v>
      </c>
      <c r="L318" s="716">
        <v>751.08081304749896</v>
      </c>
      <c r="M318" s="704">
        <v>0.50216162609499793</v>
      </c>
      <c r="N318" s="704">
        <v>0</v>
      </c>
      <c r="Q318" s="2432"/>
    </row>
    <row r="319" spans="1:17">
      <c r="A319" s="1033"/>
      <c r="B319" s="706" t="s">
        <v>2202</v>
      </c>
      <c r="C319" s="707" t="s">
        <v>2203</v>
      </c>
      <c r="D319" s="708">
        <v>227</v>
      </c>
      <c r="E319" s="709">
        <v>227</v>
      </c>
      <c r="F319" s="710">
        <v>227</v>
      </c>
      <c r="G319" s="711">
        <v>773.41390492081132</v>
      </c>
      <c r="H319" s="712"/>
      <c r="I319" s="713">
        <v>0</v>
      </c>
      <c r="J319" s="714">
        <v>-1.074140776324839E-14</v>
      </c>
      <c r="K319" s="715">
        <v>5.3707038816241948E-15</v>
      </c>
      <c r="L319" s="716">
        <v>773.41390492081132</v>
      </c>
      <c r="M319" s="704">
        <v>0.5468278098416226</v>
      </c>
      <c r="N319" s="704">
        <v>0</v>
      </c>
      <c r="Q319" s="2432"/>
    </row>
    <row r="320" spans="1:17">
      <c r="A320" s="1034"/>
      <c r="B320" s="706" t="s">
        <v>2204</v>
      </c>
      <c r="C320" s="707" t="s">
        <v>2205</v>
      </c>
      <c r="D320" s="708">
        <v>229</v>
      </c>
      <c r="E320" s="709">
        <v>229</v>
      </c>
      <c r="F320" s="710">
        <v>229</v>
      </c>
      <c r="G320" s="711">
        <v>788.50935097650154</v>
      </c>
      <c r="H320" s="712"/>
      <c r="I320" s="713">
        <v>0</v>
      </c>
      <c r="J320" s="714">
        <v>-1.0949574580365606E-14</v>
      </c>
      <c r="K320" s="715">
        <v>5.467848396278896E-15</v>
      </c>
      <c r="L320" s="716">
        <v>788.50935097650154</v>
      </c>
      <c r="M320" s="704">
        <v>0.57701870195300309</v>
      </c>
      <c r="N320" s="704">
        <v>0</v>
      </c>
      <c r="Q320" s="2432"/>
    </row>
    <row r="321" spans="1:17">
      <c r="A321" s="1035"/>
      <c r="B321" s="706" t="s">
        <v>2206</v>
      </c>
      <c r="C321" s="707" t="s">
        <v>2207</v>
      </c>
      <c r="D321" s="708">
        <v>232</v>
      </c>
      <c r="E321" s="709">
        <v>232</v>
      </c>
      <c r="F321" s="710">
        <v>232</v>
      </c>
      <c r="G321" s="711">
        <v>811.46368205746808</v>
      </c>
      <c r="H321" s="712"/>
      <c r="I321" s="713">
        <v>0</v>
      </c>
      <c r="J321" s="714">
        <v>-1.1268763699945339E-14</v>
      </c>
      <c r="K321" s="715">
        <v>5.620504062164855E-15</v>
      </c>
      <c r="L321" s="716">
        <v>811.46368205746808</v>
      </c>
      <c r="M321" s="704">
        <v>0.62292736411493621</v>
      </c>
      <c r="N321" s="704">
        <v>0</v>
      </c>
      <c r="Q321" s="2432"/>
    </row>
    <row r="322" spans="1:17">
      <c r="A322" s="1036"/>
      <c r="B322" s="706" t="s">
        <v>2208</v>
      </c>
      <c r="C322" s="707" t="s">
        <v>2209</v>
      </c>
      <c r="D322" s="708">
        <v>235</v>
      </c>
      <c r="E322" s="709">
        <v>235</v>
      </c>
      <c r="F322" s="710">
        <v>235</v>
      </c>
      <c r="G322" s="711">
        <v>834.79269911263202</v>
      </c>
      <c r="H322" s="712"/>
      <c r="I322" s="713">
        <v>0</v>
      </c>
      <c r="J322" s="714">
        <v>-1.1587952819525071E-14</v>
      </c>
      <c r="K322" s="715">
        <v>5.773159728050814E-15</v>
      </c>
      <c r="L322" s="716">
        <v>834.79269911263202</v>
      </c>
      <c r="M322" s="704">
        <v>0.66958539822526397</v>
      </c>
      <c r="N322" s="704">
        <v>0</v>
      </c>
      <c r="Q322" s="2432"/>
    </row>
    <row r="323" spans="1:17">
      <c r="A323" s="1037"/>
      <c r="B323" s="720" t="s">
        <v>2210</v>
      </c>
      <c r="C323" s="707" t="s">
        <v>2211</v>
      </c>
      <c r="D323" s="708">
        <v>237</v>
      </c>
      <c r="E323" s="709">
        <v>237</v>
      </c>
      <c r="F323" s="710">
        <v>237</v>
      </c>
      <c r="G323" s="711">
        <v>850.55424852408623</v>
      </c>
      <c r="H323" s="712"/>
      <c r="I323" s="713">
        <v>0</v>
      </c>
      <c r="J323" s="714">
        <v>-1.1809997424450103E-14</v>
      </c>
      <c r="K323" s="715">
        <v>5.8980598183211441E-15</v>
      </c>
      <c r="L323" s="716">
        <v>850.55424852408623</v>
      </c>
      <c r="M323" s="704">
        <v>0.70110849704817246</v>
      </c>
      <c r="N323" s="704">
        <v>0</v>
      </c>
      <c r="Q323" s="2432"/>
    </row>
    <row r="324" spans="1:17">
      <c r="A324" s="1038"/>
      <c r="B324" s="706" t="s">
        <v>2212</v>
      </c>
      <c r="C324" s="707" t="s">
        <v>2213</v>
      </c>
      <c r="D324" s="708">
        <v>238</v>
      </c>
      <c r="E324" s="709">
        <v>238</v>
      </c>
      <c r="F324" s="710">
        <v>238</v>
      </c>
      <c r="G324" s="711">
        <v>858.49784394897551</v>
      </c>
      <c r="H324" s="712"/>
      <c r="I324" s="713">
        <v>0</v>
      </c>
      <c r="J324" s="714">
        <v>-1.1907141939104804E-14</v>
      </c>
      <c r="K324" s="715">
        <v>5.9535709695524019E-15</v>
      </c>
      <c r="L324" s="716">
        <v>858.49784394897551</v>
      </c>
      <c r="M324" s="704">
        <v>0.7169956878979511</v>
      </c>
      <c r="N324" s="704">
        <v>0</v>
      </c>
      <c r="Q324" s="2432"/>
    </row>
    <row r="325" spans="1:17">
      <c r="A325" s="1039"/>
      <c r="B325" s="720" t="s">
        <v>2214</v>
      </c>
      <c r="C325" s="707" t="s">
        <v>2215</v>
      </c>
      <c r="D325" s="708">
        <v>239</v>
      </c>
      <c r="E325" s="709">
        <v>239</v>
      </c>
      <c r="F325" s="710">
        <v>239</v>
      </c>
      <c r="G325" s="711">
        <v>866.48339031337059</v>
      </c>
      <c r="H325" s="712"/>
      <c r="I325" s="713">
        <v>0</v>
      </c>
      <c r="J325" s="714">
        <v>-1.2032042029375134E-14</v>
      </c>
      <c r="K325" s="715">
        <v>6.0229599085914742E-15</v>
      </c>
      <c r="L325" s="716">
        <v>866.48339031337059</v>
      </c>
      <c r="M325" s="704">
        <v>0.73296678062674125</v>
      </c>
      <c r="N325" s="704">
        <v>0</v>
      </c>
      <c r="Q325" s="2432"/>
    </row>
    <row r="326" spans="1:17">
      <c r="A326" s="1040"/>
      <c r="B326" s="706" t="s">
        <v>2216</v>
      </c>
      <c r="C326" s="707" t="s">
        <v>2217</v>
      </c>
      <c r="D326" s="708">
        <v>240</v>
      </c>
      <c r="E326" s="709">
        <v>240</v>
      </c>
      <c r="F326" s="710">
        <v>240</v>
      </c>
      <c r="G326" s="711">
        <v>874.51094028059254</v>
      </c>
      <c r="H326" s="712"/>
      <c r="I326" s="713">
        <v>0</v>
      </c>
      <c r="J326" s="714">
        <v>-1.2129186544029835E-14</v>
      </c>
      <c r="K326" s="715">
        <v>6.0645932720149176E-15</v>
      </c>
      <c r="L326" s="716">
        <v>874.51094028059254</v>
      </c>
      <c r="M326" s="704">
        <v>0.74902188056118502</v>
      </c>
      <c r="N326" s="704">
        <v>0</v>
      </c>
      <c r="Q326" s="2432"/>
    </row>
    <row r="327" spans="1:17">
      <c r="A327" s="1041"/>
      <c r="B327" s="706" t="s">
        <v>2218</v>
      </c>
      <c r="C327" s="707" t="s">
        <v>2219</v>
      </c>
      <c r="D327" s="708">
        <v>242</v>
      </c>
      <c r="E327" s="709">
        <v>242</v>
      </c>
      <c r="F327" s="710">
        <v>242</v>
      </c>
      <c r="G327" s="711">
        <v>890.69226095671888</v>
      </c>
      <c r="H327" s="712"/>
      <c r="I327" s="713">
        <v>0</v>
      </c>
      <c r="J327" s="714">
        <v>-1.2365108936762681E-14</v>
      </c>
      <c r="K327" s="715">
        <v>6.1756155744774333E-15</v>
      </c>
      <c r="L327" s="716">
        <v>890.69226095671888</v>
      </c>
      <c r="M327" s="704">
        <v>0.78138452191343766</v>
      </c>
      <c r="N327" s="704">
        <v>0</v>
      </c>
      <c r="Q327" s="2432"/>
    </row>
    <row r="328" spans="1:17">
      <c r="A328" s="1042"/>
      <c r="B328" s="706" t="s">
        <v>2220</v>
      </c>
      <c r="C328" s="707" t="s">
        <v>2221</v>
      </c>
      <c r="D328" s="708">
        <v>245</v>
      </c>
      <c r="E328" s="709">
        <v>245</v>
      </c>
      <c r="F328" s="710">
        <v>245</v>
      </c>
      <c r="G328" s="711">
        <v>915.28057733452124</v>
      </c>
      <c r="H328" s="712"/>
      <c r="I328" s="713">
        <v>0</v>
      </c>
      <c r="J328" s="714">
        <v>-1.2712053631958042E-14</v>
      </c>
      <c r="K328" s="715">
        <v>6.3560268159790212E-15</v>
      </c>
      <c r="L328" s="716">
        <v>915.28057733452124</v>
      </c>
      <c r="M328" s="704">
        <v>0.83056115466904257</v>
      </c>
      <c r="N328" s="704">
        <v>0</v>
      </c>
      <c r="Q328" s="2432"/>
    </row>
    <row r="329" spans="1:17">
      <c r="A329" s="1043"/>
      <c r="B329" s="706" t="s">
        <v>2222</v>
      </c>
      <c r="C329" s="707" t="s">
        <v>2223</v>
      </c>
      <c r="D329" s="708">
        <v>247</v>
      </c>
      <c r="E329" s="709">
        <v>247</v>
      </c>
      <c r="F329" s="710">
        <v>247</v>
      </c>
      <c r="G329" s="711">
        <v>931.88428460671491</v>
      </c>
      <c r="H329" s="712"/>
      <c r="I329" s="713">
        <v>0</v>
      </c>
      <c r="J329" s="714">
        <v>-1.2934098236883074E-14</v>
      </c>
      <c r="K329" s="715">
        <v>6.4809269062493513E-15</v>
      </c>
      <c r="L329" s="716">
        <v>931.88428460671491</v>
      </c>
      <c r="M329" s="704">
        <v>0.86376856921342982</v>
      </c>
      <c r="N329" s="704">
        <v>0</v>
      </c>
      <c r="Q329" s="2432"/>
    </row>
    <row r="330" spans="1:17">
      <c r="A330" s="1044"/>
      <c r="B330" s="706" t="s">
        <v>2224</v>
      </c>
      <c r="C330" s="707" t="s">
        <v>2225</v>
      </c>
      <c r="D330" s="708">
        <v>250</v>
      </c>
      <c r="E330" s="709">
        <v>250</v>
      </c>
      <c r="F330" s="710">
        <v>250</v>
      </c>
      <c r="G330" s="711">
        <v>957.10812215568865</v>
      </c>
      <c r="H330" s="712"/>
      <c r="I330" s="713">
        <v>0</v>
      </c>
      <c r="J330" s="714">
        <v>-1.329492071988625E-14</v>
      </c>
      <c r="K330" s="715">
        <v>6.6335825721353103E-15</v>
      </c>
      <c r="L330" s="716">
        <v>957.10812215568865</v>
      </c>
      <c r="M330" s="704">
        <v>0.91421624431137727</v>
      </c>
      <c r="N330" s="704">
        <v>0</v>
      </c>
      <c r="Q330" s="2432"/>
    </row>
    <row r="331" spans="1:17">
      <c r="A331" s="1045"/>
      <c r="B331" s="706" t="s">
        <v>2226</v>
      </c>
      <c r="C331" s="707" t="s">
        <v>2227</v>
      </c>
      <c r="D331" s="708">
        <v>252</v>
      </c>
      <c r="E331" s="709">
        <v>252</v>
      </c>
      <c r="F331" s="710">
        <v>252</v>
      </c>
      <c r="G331" s="711">
        <v>974.13679636259087</v>
      </c>
      <c r="H331" s="712"/>
      <c r="I331" s="713">
        <v>0</v>
      </c>
      <c r="J331" s="714">
        <v>-1.3516965324811281E-14</v>
      </c>
      <c r="K331" s="715">
        <v>6.744604874597826E-15</v>
      </c>
      <c r="L331" s="716">
        <v>974.13679636259087</v>
      </c>
      <c r="M331" s="704">
        <v>0.94827359272518175</v>
      </c>
      <c r="N331" s="704">
        <v>0</v>
      </c>
      <c r="Q331" s="2432"/>
    </row>
    <row r="332" spans="1:17">
      <c r="A332" s="1046"/>
      <c r="B332" s="720" t="s">
        <v>2228</v>
      </c>
      <c r="C332" s="707" t="s">
        <v>2229</v>
      </c>
      <c r="D332" s="708">
        <v>254</v>
      </c>
      <c r="E332" s="709">
        <v>254</v>
      </c>
      <c r="F332" s="710">
        <v>254</v>
      </c>
      <c r="G332" s="711">
        <v>991.33617221596637</v>
      </c>
      <c r="H332" s="712"/>
      <c r="I332" s="713">
        <v>0</v>
      </c>
      <c r="J332" s="714">
        <v>-1.3766765505351941E-14</v>
      </c>
      <c r="K332" s="715">
        <v>6.8695049648681561E-15</v>
      </c>
      <c r="L332" s="716">
        <v>991.33617221596637</v>
      </c>
      <c r="M332" s="704">
        <v>0.98267234443193274</v>
      </c>
      <c r="N332" s="704">
        <v>0</v>
      </c>
      <c r="Q332" s="2432"/>
    </row>
    <row r="333" spans="1:17">
      <c r="A333" s="1047"/>
      <c r="B333" s="706" t="s">
        <v>2230</v>
      </c>
      <c r="C333" s="707" t="s">
        <v>2231</v>
      </c>
      <c r="D333" s="708">
        <v>184</v>
      </c>
      <c r="E333" s="709">
        <v>184</v>
      </c>
      <c r="F333" s="710">
        <v>184</v>
      </c>
      <c r="G333" s="711">
        <v>488.13637611567628</v>
      </c>
      <c r="H333" s="712"/>
      <c r="I333" s="713">
        <v>0</v>
      </c>
      <c r="J333" s="714">
        <v>-6.7723604502134549E-15</v>
      </c>
      <c r="K333" s="715">
        <v>3.3792413312028202E-15</v>
      </c>
      <c r="L333" s="716">
        <v>488.13637611567628</v>
      </c>
      <c r="M333" s="704">
        <v>-2.372724776864743E-2</v>
      </c>
      <c r="N333" s="704">
        <v>0</v>
      </c>
      <c r="Q333" s="2432"/>
    </row>
    <row r="334" spans="1:17">
      <c r="A334" s="1048"/>
      <c r="B334" s="706" t="s">
        <v>2232</v>
      </c>
      <c r="C334" s="707" t="s">
        <v>2233</v>
      </c>
      <c r="D334" s="708">
        <v>181</v>
      </c>
      <c r="E334" s="709">
        <v>181</v>
      </c>
      <c r="F334" s="710">
        <v>181</v>
      </c>
      <c r="G334" s="711">
        <v>470.97005811219873</v>
      </c>
      <c r="H334" s="712"/>
      <c r="I334" s="713">
        <v>0</v>
      </c>
      <c r="J334" s="714">
        <v>-6.5364380574806091E-15</v>
      </c>
      <c r="K334" s="715">
        <v>3.2682190287403046E-15</v>
      </c>
      <c r="L334" s="716">
        <v>470.97005811219873</v>
      </c>
      <c r="M334" s="704">
        <v>-5.8059883775602561E-2</v>
      </c>
      <c r="N334" s="704">
        <v>0</v>
      </c>
      <c r="Q334" s="2432"/>
    </row>
    <row r="335" spans="1:17">
      <c r="A335" s="1049"/>
      <c r="B335" s="706" t="s">
        <v>2234</v>
      </c>
      <c r="C335" s="707" t="s">
        <v>2235</v>
      </c>
      <c r="D335" s="708">
        <v>179</v>
      </c>
      <c r="E335" s="709">
        <v>179</v>
      </c>
      <c r="F335" s="710">
        <v>179</v>
      </c>
      <c r="G335" s="711">
        <v>459.71931675019721</v>
      </c>
      <c r="H335" s="712"/>
      <c r="I335" s="713">
        <v>0</v>
      </c>
      <c r="J335" s="714">
        <v>-6.3837823915946501E-15</v>
      </c>
      <c r="K335" s="715">
        <v>3.1918911957973251E-15</v>
      </c>
      <c r="L335" s="716">
        <v>459.71931675019721</v>
      </c>
      <c r="M335" s="704">
        <v>-8.0561366499605547E-2</v>
      </c>
      <c r="N335" s="704">
        <v>0</v>
      </c>
      <c r="Q335" s="2432"/>
    </row>
    <row r="336" spans="1:17">
      <c r="A336" s="1050"/>
      <c r="B336" s="706" t="s">
        <v>2236</v>
      </c>
      <c r="C336" s="707" t="s">
        <v>2237</v>
      </c>
      <c r="D336" s="708">
        <v>176</v>
      </c>
      <c r="E336" s="709">
        <v>176</v>
      </c>
      <c r="F336" s="710">
        <v>176</v>
      </c>
      <c r="G336" s="711">
        <v>443.13214570901471</v>
      </c>
      <c r="H336" s="712"/>
      <c r="I336" s="713">
        <v>0</v>
      </c>
      <c r="J336" s="714">
        <v>-6.1478599988618043E-15</v>
      </c>
      <c r="K336" s="715">
        <v>3.0669911055269949E-15</v>
      </c>
      <c r="L336" s="716">
        <v>443.13214570901471</v>
      </c>
      <c r="M336" s="704">
        <v>-0.11373570858197057</v>
      </c>
      <c r="N336" s="704">
        <v>0</v>
      </c>
      <c r="Q336" s="2432"/>
    </row>
    <row r="337" spans="1:17">
      <c r="A337" s="1051"/>
      <c r="B337" s="720" t="s">
        <v>2238</v>
      </c>
      <c r="C337" s="707" t="s">
        <v>2239</v>
      </c>
      <c r="D337" s="708">
        <v>175</v>
      </c>
      <c r="E337" s="709">
        <v>175</v>
      </c>
      <c r="F337" s="710">
        <v>175</v>
      </c>
      <c r="G337" s="711">
        <v>437.67988457699477</v>
      </c>
      <c r="H337" s="712"/>
      <c r="I337" s="713">
        <v>0</v>
      </c>
      <c r="J337" s="714">
        <v>-6.0715321659188248E-15</v>
      </c>
      <c r="K337" s="715">
        <v>3.0322966360074588E-15</v>
      </c>
      <c r="L337" s="716">
        <v>437.67988457699477</v>
      </c>
      <c r="M337" s="704">
        <v>-0.1246402308460105</v>
      </c>
      <c r="N337" s="704">
        <v>0</v>
      </c>
      <c r="Q337" s="2432"/>
    </row>
    <row r="338" spans="1:17">
      <c r="A338" s="1052"/>
      <c r="B338" s="706" t="s">
        <v>2240</v>
      </c>
      <c r="C338" s="707" t="s">
        <v>2241</v>
      </c>
      <c r="D338" s="708">
        <v>173</v>
      </c>
      <c r="E338" s="709">
        <v>173</v>
      </c>
      <c r="F338" s="710">
        <v>173</v>
      </c>
      <c r="G338" s="711">
        <v>426.89017075586162</v>
      </c>
      <c r="H338" s="712"/>
      <c r="I338" s="713">
        <v>0</v>
      </c>
      <c r="J338" s="714">
        <v>-5.9327542878406803E-15</v>
      </c>
      <c r="K338" s="715">
        <v>2.9559688030644793E-15</v>
      </c>
      <c r="L338" s="716">
        <v>426.89017075586162</v>
      </c>
      <c r="M338" s="704">
        <v>-0.14621965848827678</v>
      </c>
      <c r="N338" s="704">
        <v>0</v>
      </c>
      <c r="Q338" s="2432"/>
    </row>
    <row r="339" spans="1:17">
      <c r="A339" s="1053"/>
      <c r="B339" s="706" t="s">
        <v>2242</v>
      </c>
      <c r="C339" s="707" t="s">
        <v>2243</v>
      </c>
      <c r="D339" s="708">
        <v>171</v>
      </c>
      <c r="E339" s="709">
        <v>171</v>
      </c>
      <c r="F339" s="710">
        <v>171</v>
      </c>
      <c r="G339" s="711">
        <v>416.25310348963882</v>
      </c>
      <c r="H339" s="712"/>
      <c r="I339" s="713">
        <v>0</v>
      </c>
      <c r="J339" s="714">
        <v>-5.7800986219547212E-15</v>
      </c>
      <c r="K339" s="715">
        <v>2.8935187579293142E-15</v>
      </c>
      <c r="L339" s="716">
        <v>416.25310348963882</v>
      </c>
      <c r="M339" s="704">
        <v>-0.16749379302072231</v>
      </c>
      <c r="N339" s="704">
        <v>0</v>
      </c>
      <c r="Q339" s="2432"/>
    </row>
    <row r="340" spans="1:17">
      <c r="A340" s="1054"/>
      <c r="B340" s="706" t="s">
        <v>2244</v>
      </c>
      <c r="C340" s="707" t="s">
        <v>2245</v>
      </c>
      <c r="D340" s="708">
        <v>168</v>
      </c>
      <c r="E340" s="709">
        <v>168</v>
      </c>
      <c r="F340" s="710">
        <v>168</v>
      </c>
      <c r="G340" s="711">
        <v>400.5825740491066</v>
      </c>
      <c r="H340" s="712"/>
      <c r="I340" s="713">
        <v>0</v>
      </c>
      <c r="J340" s="714">
        <v>-5.5511151231257827E-15</v>
      </c>
      <c r="K340" s="715">
        <v>2.7755575615628914E-15</v>
      </c>
      <c r="L340" s="716">
        <v>400.5825740491066</v>
      </c>
      <c r="M340" s="704">
        <v>-0.19883485190178685</v>
      </c>
      <c r="N340" s="704">
        <v>0</v>
      </c>
      <c r="Q340" s="2432"/>
    </row>
    <row r="341" spans="1:17">
      <c r="A341" s="1055"/>
      <c r="B341" s="706" t="s">
        <v>2246</v>
      </c>
      <c r="C341" s="707" t="s">
        <v>2247</v>
      </c>
      <c r="D341" s="708">
        <v>166</v>
      </c>
      <c r="E341" s="709">
        <v>166</v>
      </c>
      <c r="F341" s="710">
        <v>166</v>
      </c>
      <c r="G341" s="711">
        <v>390.3248350221196</v>
      </c>
      <c r="H341" s="712"/>
      <c r="I341" s="713">
        <v>0</v>
      </c>
      <c r="J341" s="714">
        <v>-5.4192761389515454E-15</v>
      </c>
      <c r="K341" s="715">
        <v>2.7061686225238191E-15</v>
      </c>
      <c r="L341" s="716">
        <v>390.3248350221196</v>
      </c>
      <c r="M341" s="704">
        <v>-0.21935032995576076</v>
      </c>
      <c r="N341" s="704">
        <v>0</v>
      </c>
      <c r="Q341" s="2432"/>
    </row>
    <row r="342" spans="1:17">
      <c r="A342" s="1056"/>
      <c r="B342" s="706" t="s">
        <v>2248</v>
      </c>
      <c r="C342" s="707" t="s">
        <v>2249</v>
      </c>
      <c r="D342" s="708">
        <v>163</v>
      </c>
      <c r="E342" s="709">
        <v>163</v>
      </c>
      <c r="F342" s="710">
        <v>163</v>
      </c>
      <c r="G342" s="711">
        <v>375.22081982551441</v>
      </c>
      <c r="H342" s="712"/>
      <c r="I342" s="713">
        <v>0</v>
      </c>
      <c r="J342" s="714">
        <v>-5.2076398748823749E-15</v>
      </c>
      <c r="K342" s="715">
        <v>2.6090241078691179E-15</v>
      </c>
      <c r="L342" s="716">
        <v>375.22081982551441</v>
      </c>
      <c r="M342" s="704">
        <v>-0.24955836034897116</v>
      </c>
      <c r="N342" s="704">
        <v>0</v>
      </c>
      <c r="Q342" s="2432"/>
    </row>
    <row r="343" spans="1:17">
      <c r="A343" s="1057"/>
      <c r="B343" s="706" t="s">
        <v>2250</v>
      </c>
      <c r="C343" s="707" t="s">
        <v>2251</v>
      </c>
      <c r="D343" s="708">
        <v>161</v>
      </c>
      <c r="E343" s="709">
        <v>161</v>
      </c>
      <c r="F343" s="710">
        <v>161</v>
      </c>
      <c r="G343" s="711">
        <v>365.33908997816582</v>
      </c>
      <c r="H343" s="712"/>
      <c r="I343" s="713">
        <v>0</v>
      </c>
      <c r="J343" s="714">
        <v>-5.0723314437561839E-15</v>
      </c>
      <c r="K343" s="715">
        <v>2.5326962749261384E-15</v>
      </c>
      <c r="L343" s="716">
        <v>365.33908997816582</v>
      </c>
      <c r="M343" s="704">
        <v>-0.26932182004366834</v>
      </c>
      <c r="N343" s="704">
        <v>0</v>
      </c>
      <c r="Q343" s="2432"/>
    </row>
    <row r="344" spans="1:17">
      <c r="A344" s="1058"/>
      <c r="B344" s="720" t="s">
        <v>2252</v>
      </c>
      <c r="C344" s="707" t="s">
        <v>2253</v>
      </c>
      <c r="D344" s="708">
        <v>158</v>
      </c>
      <c r="E344" s="709">
        <v>158</v>
      </c>
      <c r="F344" s="710">
        <v>158</v>
      </c>
      <c r="G344" s="711">
        <v>350.79656190650257</v>
      </c>
      <c r="H344" s="712"/>
      <c r="I344" s="713">
        <v>0</v>
      </c>
      <c r="J344" s="714">
        <v>-4.8676340735909207E-15</v>
      </c>
      <c r="K344" s="715">
        <v>2.4355517602714372E-15</v>
      </c>
      <c r="L344" s="716">
        <v>350.79656190650257</v>
      </c>
      <c r="M344" s="704">
        <v>-0.2984068761869948</v>
      </c>
      <c r="N344" s="704">
        <v>0</v>
      </c>
      <c r="Q344" s="2432"/>
    </row>
    <row r="345" spans="1:17">
      <c r="A345" s="1059"/>
      <c r="B345" s="706" t="s">
        <v>2254</v>
      </c>
      <c r="C345" s="707" t="s">
        <v>2255</v>
      </c>
      <c r="D345" s="708">
        <v>156</v>
      </c>
      <c r="E345" s="709">
        <v>156</v>
      </c>
      <c r="F345" s="710">
        <v>156</v>
      </c>
      <c r="G345" s="711">
        <v>341.28745674064874</v>
      </c>
      <c r="H345" s="712"/>
      <c r="I345" s="713">
        <v>0</v>
      </c>
      <c r="J345" s="714">
        <v>-4.7357950894166834E-15</v>
      </c>
      <c r="K345" s="715">
        <v>2.3661628212323649E-15</v>
      </c>
      <c r="L345" s="716">
        <v>341.28745674064874</v>
      </c>
      <c r="M345" s="704">
        <v>-0.31742508651870249</v>
      </c>
      <c r="N345" s="704">
        <v>0</v>
      </c>
      <c r="Q345" s="2432"/>
    </row>
    <row r="346" spans="1:17">
      <c r="A346" s="1060"/>
      <c r="B346" s="706" t="s">
        <v>2256</v>
      </c>
      <c r="C346" s="707" t="s">
        <v>2257</v>
      </c>
      <c r="D346" s="708">
        <v>153</v>
      </c>
      <c r="E346" s="709">
        <v>153</v>
      </c>
      <c r="F346" s="710">
        <v>153</v>
      </c>
      <c r="G346" s="711">
        <v>327.30128811356821</v>
      </c>
      <c r="H346" s="712"/>
      <c r="I346" s="713">
        <v>0</v>
      </c>
      <c r="J346" s="714">
        <v>-4.5484449540111882E-15</v>
      </c>
      <c r="K346" s="715">
        <v>2.2690183065776637E-15</v>
      </c>
      <c r="L346" s="716">
        <v>327.30128811356821</v>
      </c>
      <c r="M346" s="704">
        <v>-0.34539742377286364</v>
      </c>
      <c r="N346" s="704">
        <v>0</v>
      </c>
      <c r="Q346" s="2432"/>
    </row>
    <row r="347" spans="1:17">
      <c r="A347" s="1061"/>
      <c r="B347" s="706" t="s">
        <v>2258</v>
      </c>
      <c r="C347" s="707" t="s">
        <v>2259</v>
      </c>
      <c r="D347" s="708">
        <v>150</v>
      </c>
      <c r="E347" s="709">
        <v>150</v>
      </c>
      <c r="F347" s="710">
        <v>150</v>
      </c>
      <c r="G347" s="711">
        <v>313.64643013938218</v>
      </c>
      <c r="H347" s="712"/>
      <c r="I347" s="713">
        <v>0</v>
      </c>
      <c r="J347" s="714">
        <v>-4.3541559247017858E-15</v>
      </c>
      <c r="K347" s="715">
        <v>2.1788126858268697E-15</v>
      </c>
      <c r="L347" s="716">
        <v>313.64643013938218</v>
      </c>
      <c r="M347" s="704">
        <v>-0.3727071397212357</v>
      </c>
      <c r="N347" s="704">
        <v>0</v>
      </c>
      <c r="Q347" s="2432"/>
    </row>
    <row r="348" spans="1:17">
      <c r="A348" s="1062"/>
      <c r="B348" s="706" t="s">
        <v>2260</v>
      </c>
      <c r="C348" s="707" t="s">
        <v>2261</v>
      </c>
      <c r="D348" s="708">
        <v>148</v>
      </c>
      <c r="E348" s="709">
        <v>148</v>
      </c>
      <c r="F348" s="710">
        <v>148</v>
      </c>
      <c r="G348" s="711">
        <v>304.72631191341645</v>
      </c>
      <c r="H348" s="712"/>
      <c r="I348" s="713">
        <v>0</v>
      </c>
      <c r="J348" s="714">
        <v>-4.2292558344314557E-15</v>
      </c>
      <c r="K348" s="715">
        <v>2.1094237467877974E-15</v>
      </c>
      <c r="L348" s="716">
        <v>304.72631191341645</v>
      </c>
      <c r="M348" s="704">
        <v>-0.39054737617316715</v>
      </c>
      <c r="N348" s="704">
        <v>0</v>
      </c>
      <c r="Q348" s="2432"/>
    </row>
    <row r="349" spans="1:17">
      <c r="A349" s="1063"/>
      <c r="B349" s="706" t="s">
        <v>2262</v>
      </c>
      <c r="C349" s="707" t="s">
        <v>2263</v>
      </c>
      <c r="D349" s="708">
        <v>145</v>
      </c>
      <c r="E349" s="709">
        <v>145</v>
      </c>
      <c r="F349" s="710">
        <v>145</v>
      </c>
      <c r="G349" s="711">
        <v>291.61938706318006</v>
      </c>
      <c r="H349" s="712"/>
      <c r="I349" s="713">
        <v>0</v>
      </c>
      <c r="J349" s="714">
        <v>-4.0453751459779141E-15</v>
      </c>
      <c r="K349" s="715">
        <v>2.0261570199409107E-15</v>
      </c>
      <c r="L349" s="716">
        <v>291.61938706318006</v>
      </c>
      <c r="M349" s="704">
        <v>-0.41676122587363984</v>
      </c>
      <c r="N349" s="704">
        <v>0</v>
      </c>
      <c r="Q349" s="2432"/>
    </row>
    <row r="350" spans="1:17">
      <c r="A350" s="1064"/>
      <c r="B350" s="706" t="s">
        <v>2264</v>
      </c>
      <c r="C350" s="707" t="s">
        <v>2265</v>
      </c>
      <c r="D350" s="708">
        <v>143</v>
      </c>
      <c r="E350" s="709">
        <v>143</v>
      </c>
      <c r="F350" s="710">
        <v>143</v>
      </c>
      <c r="G350" s="711">
        <v>283.06276337246669</v>
      </c>
      <c r="H350" s="712"/>
      <c r="I350" s="713">
        <v>0</v>
      </c>
      <c r="J350" s="714">
        <v>-3.9308833965634449E-15</v>
      </c>
      <c r="K350" s="715">
        <v>1.960237527853792E-15</v>
      </c>
      <c r="L350" s="716">
        <v>283.06276337246669</v>
      </c>
      <c r="M350" s="704">
        <v>-0.43387447325506667</v>
      </c>
      <c r="N350" s="704">
        <v>0</v>
      </c>
      <c r="Q350" s="2432"/>
    </row>
    <row r="351" spans="1:17">
      <c r="A351" s="1065"/>
      <c r="B351" s="706" t="s">
        <v>2266</v>
      </c>
      <c r="C351" s="707" t="s">
        <v>2267</v>
      </c>
      <c r="D351" s="708">
        <v>140</v>
      </c>
      <c r="E351" s="709">
        <v>140</v>
      </c>
      <c r="F351" s="710">
        <v>140</v>
      </c>
      <c r="G351" s="711">
        <v>270.49835760482745</v>
      </c>
      <c r="H351" s="712"/>
      <c r="I351" s="713">
        <v>0</v>
      </c>
      <c r="J351" s="714">
        <v>-3.7539416020138106E-15</v>
      </c>
      <c r="K351" s="715">
        <v>1.8769708010069053E-15</v>
      </c>
      <c r="L351" s="716">
        <v>270.49835760482745</v>
      </c>
      <c r="M351" s="704">
        <v>-0.45900328479034513</v>
      </c>
      <c r="N351" s="704">
        <v>0</v>
      </c>
      <c r="Q351" s="2432"/>
    </row>
    <row r="352" spans="1:17">
      <c r="A352" s="1066"/>
      <c r="B352" s="706" t="s">
        <v>2268</v>
      </c>
      <c r="C352" s="707" t="s">
        <v>2269</v>
      </c>
      <c r="D352" s="708">
        <v>138</v>
      </c>
      <c r="E352" s="709">
        <v>138</v>
      </c>
      <c r="F352" s="710">
        <v>138</v>
      </c>
      <c r="G352" s="711">
        <v>262.30157933988869</v>
      </c>
      <c r="H352" s="712"/>
      <c r="I352" s="713">
        <v>0</v>
      </c>
      <c r="J352" s="714">
        <v>-3.6394498525993413E-15</v>
      </c>
      <c r="K352" s="715">
        <v>1.8214596497756474E-15</v>
      </c>
      <c r="L352" s="716">
        <v>262.30157933988869</v>
      </c>
      <c r="M352" s="704">
        <v>-0.47539684132022264</v>
      </c>
      <c r="N352" s="704">
        <v>0</v>
      </c>
      <c r="Q352" s="2432"/>
    </row>
    <row r="353" spans="1:17">
      <c r="A353" s="1067"/>
      <c r="B353" s="706"/>
      <c r="C353" s="707" t="s">
        <v>2270</v>
      </c>
      <c r="D353" s="708">
        <v>136</v>
      </c>
      <c r="E353" s="709">
        <v>136</v>
      </c>
      <c r="F353" s="710">
        <v>136</v>
      </c>
      <c r="G353" s="711">
        <v>254.24769908095192</v>
      </c>
      <c r="H353" s="712"/>
      <c r="I353" s="713">
        <v>0</v>
      </c>
      <c r="J353" s="714">
        <v>-3.5318969970887792E-15</v>
      </c>
      <c r="K353" s="715">
        <v>1.7659484985443896E-15</v>
      </c>
      <c r="L353" s="716">
        <v>254.24769908095192</v>
      </c>
      <c r="M353" s="704">
        <v>-0.49150460183809619</v>
      </c>
      <c r="N353" s="704">
        <v>0</v>
      </c>
      <c r="Q353" s="2432"/>
    </row>
    <row r="354" spans="1:17">
      <c r="A354" s="1068"/>
      <c r="B354" s="706" t="s">
        <v>2271</v>
      </c>
      <c r="C354" s="707" t="s">
        <v>2272</v>
      </c>
      <c r="D354" s="708">
        <v>135</v>
      </c>
      <c r="E354" s="709">
        <v>135</v>
      </c>
      <c r="F354" s="710">
        <v>135</v>
      </c>
      <c r="G354" s="711">
        <v>250.27415761557151</v>
      </c>
      <c r="H354" s="712"/>
      <c r="I354" s="713">
        <v>0</v>
      </c>
      <c r="J354" s="714">
        <v>-3.4763858458575214E-15</v>
      </c>
      <c r="K354" s="715">
        <v>1.7381929229287607E-15</v>
      </c>
      <c r="L354" s="716">
        <v>250.27415761557151</v>
      </c>
      <c r="M354" s="704">
        <v>-0.49945168476885693</v>
      </c>
      <c r="N354" s="704">
        <v>0</v>
      </c>
      <c r="Q354" s="2432"/>
    </row>
    <row r="355" spans="1:17">
      <c r="A355" s="1069"/>
      <c r="B355" s="706" t="s">
        <v>2273</v>
      </c>
      <c r="C355" s="707" t="s">
        <v>2274</v>
      </c>
      <c r="D355" s="708">
        <v>133</v>
      </c>
      <c r="E355" s="709">
        <v>133</v>
      </c>
      <c r="F355" s="710">
        <v>133</v>
      </c>
      <c r="G355" s="711">
        <v>242.43349276589103</v>
      </c>
      <c r="H355" s="712"/>
      <c r="I355" s="713">
        <v>0</v>
      </c>
      <c r="J355" s="714">
        <v>-3.3584246494910985E-15</v>
      </c>
      <c r="K355" s="715">
        <v>1.6826817716975029E-15</v>
      </c>
      <c r="L355" s="716">
        <v>242.43349276589103</v>
      </c>
      <c r="M355" s="704">
        <v>-0.51513301446821791</v>
      </c>
      <c r="N355" s="704">
        <v>0</v>
      </c>
      <c r="Q355" s="2432"/>
    </row>
    <row r="356" spans="1:17">
      <c r="A356" s="1070"/>
      <c r="B356" s="720" t="s">
        <v>2275</v>
      </c>
      <c r="C356" s="707" t="s">
        <v>2276</v>
      </c>
      <c r="D356" s="708">
        <v>132</v>
      </c>
      <c r="E356" s="709">
        <v>132</v>
      </c>
      <c r="F356" s="710">
        <v>132</v>
      </c>
      <c r="G356" s="711">
        <v>238.56621661042999</v>
      </c>
      <c r="H356" s="712"/>
      <c r="I356" s="713">
        <v>0</v>
      </c>
      <c r="J356" s="714">
        <v>-3.3133218391157016E-15</v>
      </c>
      <c r="K356" s="715">
        <v>1.654926196081874E-15</v>
      </c>
      <c r="L356" s="716">
        <v>238.56621661042999</v>
      </c>
      <c r="M356" s="704">
        <v>-0.52286756677914004</v>
      </c>
      <c r="N356" s="704">
        <v>0</v>
      </c>
      <c r="Q356" s="2432"/>
    </row>
    <row r="357" spans="1:17">
      <c r="A357" s="1071"/>
      <c r="B357" s="706" t="s">
        <v>2277</v>
      </c>
      <c r="C357" s="707" t="s">
        <v>2278</v>
      </c>
      <c r="D357" s="708">
        <v>130</v>
      </c>
      <c r="E357" s="709">
        <v>130</v>
      </c>
      <c r="F357" s="710">
        <v>130</v>
      </c>
      <c r="G357" s="711">
        <v>230.93739217932338</v>
      </c>
      <c r="H357" s="712"/>
      <c r="I357" s="713">
        <v>0</v>
      </c>
      <c r="J357" s="714">
        <v>-3.2022995366531859E-15</v>
      </c>
      <c r="K357" s="715">
        <v>1.6028844918025698E-15</v>
      </c>
      <c r="L357" s="716">
        <v>230.93739217932338</v>
      </c>
      <c r="M357" s="704">
        <v>-0.53812521564135318</v>
      </c>
      <c r="N357" s="704">
        <v>0</v>
      </c>
      <c r="Q357" s="2432"/>
    </row>
    <row r="358" spans="1:17">
      <c r="A358" s="1072"/>
      <c r="B358" s="720" t="s">
        <v>2279</v>
      </c>
      <c r="C358" s="707" t="s">
        <v>2280</v>
      </c>
      <c r="D358" s="708">
        <v>127</v>
      </c>
      <c r="E358" s="709">
        <v>127</v>
      </c>
      <c r="F358" s="710">
        <v>127</v>
      </c>
      <c r="G358" s="711">
        <v>219.75731009730046</v>
      </c>
      <c r="H358" s="712"/>
      <c r="I358" s="713">
        <v>0</v>
      </c>
      <c r="J358" s="714">
        <v>-3.0531133177191805E-15</v>
      </c>
      <c r="K358" s="715">
        <v>1.5230872119076366E-15</v>
      </c>
      <c r="L358" s="716">
        <v>219.75731009730046</v>
      </c>
      <c r="M358" s="704">
        <v>-0.56048537980539903</v>
      </c>
      <c r="N358" s="704">
        <v>0</v>
      </c>
      <c r="Q358" s="2432"/>
    </row>
    <row r="359" spans="1:17">
      <c r="A359" s="1073"/>
      <c r="B359" s="706" t="s">
        <v>2281</v>
      </c>
      <c r="C359" s="707" t="s">
        <v>2282</v>
      </c>
      <c r="D359" s="708">
        <v>125</v>
      </c>
      <c r="E359" s="709">
        <v>125</v>
      </c>
      <c r="F359" s="710">
        <v>125</v>
      </c>
      <c r="G359" s="711">
        <v>212.47844331523871</v>
      </c>
      <c r="H359" s="712"/>
      <c r="I359" s="713">
        <v>0</v>
      </c>
      <c r="J359" s="714">
        <v>-2.9490299091605721E-15</v>
      </c>
      <c r="K359" s="715">
        <v>1.4710455076283324E-15</v>
      </c>
      <c r="L359" s="716">
        <v>212.47844331523871</v>
      </c>
      <c r="M359" s="704">
        <v>-0.57504311336952263</v>
      </c>
      <c r="N359" s="704">
        <v>0</v>
      </c>
      <c r="Q359" s="2432"/>
    </row>
    <row r="360" spans="1:17">
      <c r="A360" s="1074"/>
      <c r="B360" s="706" t="s">
        <v>2283</v>
      </c>
      <c r="C360" s="707" t="s">
        <v>2284</v>
      </c>
      <c r="D360" s="708">
        <v>122</v>
      </c>
      <c r="E360" s="709">
        <v>122</v>
      </c>
      <c r="F360" s="710">
        <v>122</v>
      </c>
      <c r="G360" s="711">
        <v>201.82033674228325</v>
      </c>
      <c r="H360" s="712"/>
      <c r="I360" s="713">
        <v>0</v>
      </c>
      <c r="J360" s="714">
        <v>-2.7998436902265667E-15</v>
      </c>
      <c r="K360" s="715">
        <v>1.3981871216373065E-15</v>
      </c>
      <c r="L360" s="716">
        <v>201.82033674228325</v>
      </c>
      <c r="M360" s="704">
        <v>-0.59635932651543344</v>
      </c>
      <c r="N360" s="704">
        <v>0</v>
      </c>
      <c r="Q360" s="2432"/>
    </row>
    <row r="361" spans="1:17">
      <c r="A361" s="1075"/>
      <c r="B361" s="706" t="s">
        <v>2285</v>
      </c>
      <c r="C361" s="707" t="s">
        <v>2286</v>
      </c>
      <c r="D361" s="708">
        <v>120</v>
      </c>
      <c r="E361" s="709">
        <v>120</v>
      </c>
      <c r="F361" s="710">
        <v>120</v>
      </c>
      <c r="G361" s="711">
        <v>194.88745649598152</v>
      </c>
      <c r="H361" s="712"/>
      <c r="I361" s="713">
        <v>0</v>
      </c>
      <c r="J361" s="714">
        <v>-2.7061686225238191E-15</v>
      </c>
      <c r="K361" s="715">
        <v>1.3530843112619095E-15</v>
      </c>
      <c r="L361" s="716">
        <v>194.88745649598152</v>
      </c>
      <c r="M361" s="704">
        <v>-0.61022508700803701</v>
      </c>
      <c r="N361" s="704">
        <v>0</v>
      </c>
      <c r="Q361" s="2432"/>
    </row>
    <row r="362" spans="1:17">
      <c r="A362" s="1076"/>
      <c r="B362" s="706"/>
      <c r="C362" s="707" t="s">
        <v>2287</v>
      </c>
      <c r="D362" s="708">
        <v>119</v>
      </c>
      <c r="E362" s="709">
        <v>119</v>
      </c>
      <c r="F362" s="710">
        <v>119</v>
      </c>
      <c r="G362" s="711">
        <v>191.47252986103342</v>
      </c>
      <c r="H362" s="712"/>
      <c r="I362" s="713">
        <v>0</v>
      </c>
      <c r="J362" s="714">
        <v>-2.6575963651964685E-15</v>
      </c>
      <c r="K362" s="715">
        <v>1.3287981825982342E-15</v>
      </c>
      <c r="L362" s="716">
        <v>191.47252986103342</v>
      </c>
      <c r="M362" s="704">
        <v>-0.61705494027793317</v>
      </c>
      <c r="N362" s="704">
        <v>0</v>
      </c>
      <c r="Q362" s="2432"/>
    </row>
    <row r="363" spans="1:17">
      <c r="A363" s="1077"/>
      <c r="B363" s="706" t="s">
        <v>2288</v>
      </c>
      <c r="C363" s="707" t="s">
        <v>2289</v>
      </c>
      <c r="D363" s="708">
        <v>117</v>
      </c>
      <c r="E363" s="709">
        <v>117</v>
      </c>
      <c r="F363" s="710">
        <v>117</v>
      </c>
      <c r="G363" s="711">
        <v>184.74529306627693</v>
      </c>
      <c r="H363" s="712"/>
      <c r="I363" s="713">
        <v>0</v>
      </c>
      <c r="J363" s="714">
        <v>-2.5621865740177441E-15</v>
      </c>
      <c r="K363" s="715">
        <v>1.2802259252708836E-15</v>
      </c>
      <c r="L363" s="716">
        <v>184.74529306627693</v>
      </c>
      <c r="M363" s="704">
        <v>-0.63050941386744608</v>
      </c>
      <c r="N363" s="704">
        <v>0</v>
      </c>
      <c r="Q363" s="2432"/>
    </row>
    <row r="364" spans="1:17">
      <c r="A364" s="1078"/>
      <c r="B364" s="706" t="s">
        <v>2290</v>
      </c>
      <c r="C364" s="707" t="s">
        <v>2291</v>
      </c>
      <c r="D364" s="708">
        <v>115</v>
      </c>
      <c r="E364" s="709">
        <v>115</v>
      </c>
      <c r="F364" s="710">
        <v>115</v>
      </c>
      <c r="G364" s="711">
        <v>178.15432581927951</v>
      </c>
      <c r="H364" s="712"/>
      <c r="I364" s="713">
        <v>0</v>
      </c>
      <c r="J364" s="714">
        <v>-2.4737156767429269E-15</v>
      </c>
      <c r="K364" s="715">
        <v>1.2385925618474403E-15</v>
      </c>
      <c r="L364" s="716">
        <v>178.15432581927951</v>
      </c>
      <c r="M364" s="704">
        <v>-0.64369134836144104</v>
      </c>
      <c r="N364" s="704">
        <v>0</v>
      </c>
      <c r="Q364" s="2432"/>
    </row>
    <row r="365" spans="1:17">
      <c r="A365" s="1079"/>
      <c r="B365" s="706" t="s">
        <v>2292</v>
      </c>
      <c r="C365" s="707" t="s">
        <v>2293</v>
      </c>
      <c r="D365" s="708">
        <v>112</v>
      </c>
      <c r="E365" s="709">
        <v>112</v>
      </c>
      <c r="F365" s="710">
        <v>112</v>
      </c>
      <c r="G365" s="711">
        <v>168.52191459337806</v>
      </c>
      <c r="H365" s="712"/>
      <c r="I365" s="713">
        <v>0</v>
      </c>
      <c r="J365" s="714">
        <v>-2.338407245616736E-15</v>
      </c>
      <c r="K365" s="715">
        <v>1.1657341758564144E-15</v>
      </c>
      <c r="L365" s="716">
        <v>168.52191459337806</v>
      </c>
      <c r="M365" s="704">
        <v>-0.66295617081324387</v>
      </c>
      <c r="N365" s="704">
        <v>0</v>
      </c>
      <c r="Q365" s="2432"/>
    </row>
    <row r="366" spans="1:17">
      <c r="A366" s="1080"/>
      <c r="B366" s="706" t="s">
        <v>2294</v>
      </c>
      <c r="C366" s="707" t="s">
        <v>2295</v>
      </c>
      <c r="D366" s="708">
        <v>110</v>
      </c>
      <c r="E366" s="709">
        <v>110</v>
      </c>
      <c r="F366" s="710">
        <v>110</v>
      </c>
      <c r="G366" s="711">
        <v>162.26867764096329</v>
      </c>
      <c r="H366" s="712"/>
      <c r="I366" s="713">
        <v>0</v>
      </c>
      <c r="J366" s="714">
        <v>-2.2534057952938724E-15</v>
      </c>
      <c r="K366" s="715">
        <v>1.1275702593849246E-15</v>
      </c>
      <c r="L366" s="716">
        <v>162.26867764096329</v>
      </c>
      <c r="M366" s="704">
        <v>-0.67546264471807338</v>
      </c>
      <c r="N366" s="704">
        <v>0</v>
      </c>
      <c r="Q366" s="2432"/>
    </row>
    <row r="367" spans="1:17">
      <c r="A367" s="1081"/>
      <c r="B367" s="706" t="s">
        <v>2296</v>
      </c>
      <c r="C367" s="707" t="s">
        <v>2297</v>
      </c>
      <c r="D367" s="708">
        <v>107</v>
      </c>
      <c r="E367" s="709">
        <v>107</v>
      </c>
      <c r="F367" s="710">
        <v>107</v>
      </c>
      <c r="G367" s="711">
        <v>153.13965845404124</v>
      </c>
      <c r="H367" s="712"/>
      <c r="I367" s="713">
        <v>0</v>
      </c>
      <c r="J367" s="714">
        <v>-2.1233015345956119E-15</v>
      </c>
      <c r="K367" s="715">
        <v>1.0651202142497596E-15</v>
      </c>
      <c r="L367" s="716">
        <v>153.13965845404124</v>
      </c>
      <c r="M367" s="704">
        <v>-0.69372068309191759</v>
      </c>
      <c r="N367" s="704">
        <v>0</v>
      </c>
      <c r="Q367" s="2432"/>
    </row>
    <row r="368" spans="1:17">
      <c r="A368" s="1082"/>
      <c r="B368" s="706" t="s">
        <v>2298</v>
      </c>
      <c r="C368" s="707" t="s">
        <v>2299</v>
      </c>
      <c r="D368" s="708">
        <v>105</v>
      </c>
      <c r="E368" s="709">
        <v>105</v>
      </c>
      <c r="F368" s="710">
        <v>105</v>
      </c>
      <c r="G368" s="711">
        <v>147.21985244154229</v>
      </c>
      <c r="H368" s="712"/>
      <c r="I368" s="713">
        <v>0</v>
      </c>
      <c r="J368" s="714">
        <v>-2.0452389781766556E-15</v>
      </c>
      <c r="K368" s="715">
        <v>1.0234868508263162E-15</v>
      </c>
      <c r="L368" s="716">
        <v>147.21985244154229</v>
      </c>
      <c r="M368" s="704">
        <v>-0.70556029511691543</v>
      </c>
      <c r="N368" s="704">
        <v>0</v>
      </c>
      <c r="Q368" s="2432"/>
    </row>
    <row r="369" spans="1:17">
      <c r="A369" s="1083"/>
      <c r="B369" s="706" t="s">
        <v>2300</v>
      </c>
      <c r="C369" s="707" t="s">
        <v>2301</v>
      </c>
      <c r="D369" s="708">
        <v>102</v>
      </c>
      <c r="E369" s="709">
        <v>102</v>
      </c>
      <c r="F369" s="710">
        <v>102</v>
      </c>
      <c r="G369" s="711">
        <v>138.58768406417465</v>
      </c>
      <c r="H369" s="712"/>
      <c r="I369" s="713">
        <v>0</v>
      </c>
      <c r="J369" s="714">
        <v>-1.9255430583342559E-15</v>
      </c>
      <c r="K369" s="715">
        <v>9.6450625264310474E-16</v>
      </c>
      <c r="L369" s="716">
        <v>138.58768406417465</v>
      </c>
      <c r="M369" s="704">
        <v>-0.72282463187165069</v>
      </c>
      <c r="N369" s="704">
        <v>0</v>
      </c>
      <c r="Q369" s="2432"/>
    </row>
    <row r="370" spans="1:17">
      <c r="A370" s="1084"/>
      <c r="B370" s="706" t="s">
        <v>2302</v>
      </c>
      <c r="C370" s="707" t="s">
        <v>2303</v>
      </c>
      <c r="D370" s="708">
        <v>99</v>
      </c>
      <c r="E370" s="709">
        <v>99</v>
      </c>
      <c r="F370" s="710">
        <v>99</v>
      </c>
      <c r="G370" s="711">
        <v>130.25040615766267</v>
      </c>
      <c r="H370" s="712"/>
      <c r="I370" s="713">
        <v>0</v>
      </c>
      <c r="J370" s="714">
        <v>-1.8058471384918562E-15</v>
      </c>
      <c r="K370" s="715">
        <v>9.037909309839165E-16</v>
      </c>
      <c r="L370" s="716">
        <v>130.25040615766267</v>
      </c>
      <c r="M370" s="704">
        <v>-0.7394991876846746</v>
      </c>
      <c r="N370" s="704">
        <v>0</v>
      </c>
      <c r="Q370" s="2432"/>
    </row>
    <row r="371" spans="1:17">
      <c r="A371" s="1085"/>
      <c r="B371" s="706" t="s">
        <v>2304</v>
      </c>
      <c r="C371" s="707" t="s">
        <v>2305</v>
      </c>
      <c r="D371" s="708">
        <v>97</v>
      </c>
      <c r="E371" s="709">
        <v>97</v>
      </c>
      <c r="F371" s="710">
        <v>97</v>
      </c>
      <c r="G371" s="711">
        <v>124.85483157546949</v>
      </c>
      <c r="H371" s="712"/>
      <c r="I371" s="713">
        <v>0</v>
      </c>
      <c r="J371" s="714">
        <v>-1.7329887525008303E-15</v>
      </c>
      <c r="K371" s="715">
        <v>8.6562701451242674E-16</v>
      </c>
      <c r="L371" s="716">
        <v>124.85483157546949</v>
      </c>
      <c r="M371" s="704">
        <v>-0.75029033684906099</v>
      </c>
      <c r="N371" s="704">
        <v>0</v>
      </c>
      <c r="Q371" s="2432"/>
    </row>
    <row r="372" spans="1:17">
      <c r="A372" s="1086"/>
      <c r="B372" s="720" t="s">
        <v>2155</v>
      </c>
      <c r="C372" s="707" t="s">
        <v>2306</v>
      </c>
      <c r="D372" s="708">
        <v>96</v>
      </c>
      <c r="E372" s="709">
        <v>96</v>
      </c>
      <c r="F372" s="710">
        <v>96</v>
      </c>
      <c r="G372" s="711">
        <v>122.20554975803473</v>
      </c>
      <c r="H372" s="712"/>
      <c r="I372" s="713">
        <v>0</v>
      </c>
      <c r="J372" s="714">
        <v>-1.6965595595053173E-15</v>
      </c>
      <c r="K372" s="715">
        <v>8.4827977975265867E-16</v>
      </c>
      <c r="L372" s="716">
        <v>122.20554975803473</v>
      </c>
      <c r="M372" s="704">
        <v>-0.75558890048393057</v>
      </c>
      <c r="N372" s="704">
        <v>0</v>
      </c>
      <c r="Q372" s="2432"/>
    </row>
    <row r="373" spans="1:17">
      <c r="A373" s="1087"/>
      <c r="B373" s="706" t="s">
        <v>2307</v>
      </c>
      <c r="C373" s="707" t="s">
        <v>2308</v>
      </c>
      <c r="D373" s="708">
        <v>94</v>
      </c>
      <c r="E373" s="709">
        <v>94</v>
      </c>
      <c r="F373" s="710">
        <v>94</v>
      </c>
      <c r="G373" s="711">
        <v>117.00352831551257</v>
      </c>
      <c r="H373" s="712"/>
      <c r="I373" s="713">
        <v>0</v>
      </c>
      <c r="J373" s="714">
        <v>-1.6254358969902682E-15</v>
      </c>
      <c r="K373" s="715">
        <v>8.1185058675714572E-16</v>
      </c>
      <c r="L373" s="716">
        <v>117.00352831551257</v>
      </c>
      <c r="M373" s="704">
        <v>-0.76599294336897483</v>
      </c>
      <c r="N373" s="704">
        <v>0</v>
      </c>
      <c r="Q373" s="2432"/>
    </row>
    <row r="374" spans="1:17">
      <c r="A374" s="1088"/>
      <c r="B374" s="706" t="s">
        <v>2309</v>
      </c>
      <c r="C374" s="707" t="s">
        <v>2310</v>
      </c>
      <c r="D374" s="708">
        <v>92</v>
      </c>
      <c r="E374" s="709">
        <v>92</v>
      </c>
      <c r="F374" s="710">
        <v>92</v>
      </c>
      <c r="G374" s="711">
        <v>111.92959772812942</v>
      </c>
      <c r="H374" s="712"/>
      <c r="I374" s="713">
        <v>0</v>
      </c>
      <c r="J374" s="714">
        <v>-1.5543122344752192E-15</v>
      </c>
      <c r="K374" s="715">
        <v>7.7542139376163277E-16</v>
      </c>
      <c r="L374" s="716">
        <v>111.92959772812942</v>
      </c>
      <c r="M374" s="704">
        <v>-0.77614080454374113</v>
      </c>
      <c r="N374" s="704">
        <v>0</v>
      </c>
      <c r="Q374" s="2432"/>
    </row>
    <row r="375" spans="1:17">
      <c r="A375" s="1089"/>
      <c r="B375" s="706" t="s">
        <v>2311</v>
      </c>
      <c r="C375" s="707" t="s">
        <v>2312</v>
      </c>
      <c r="D375" s="708">
        <v>89</v>
      </c>
      <c r="E375" s="709">
        <v>89</v>
      </c>
      <c r="F375" s="710">
        <v>89</v>
      </c>
      <c r="G375" s="711">
        <v>104.55719115074922</v>
      </c>
      <c r="H375" s="712"/>
      <c r="I375" s="713">
        <v>0</v>
      </c>
      <c r="J375" s="714">
        <v>-1.4502288259166107E-15</v>
      </c>
      <c r="K375" s="715">
        <v>7.2511441295830537E-16</v>
      </c>
      <c r="L375" s="716">
        <v>104.55719115074922</v>
      </c>
      <c r="M375" s="704">
        <v>-0.79088561769850152</v>
      </c>
      <c r="N375" s="704">
        <v>0</v>
      </c>
      <c r="Q375" s="2432"/>
    </row>
    <row r="376" spans="1:17">
      <c r="A376" s="1090"/>
      <c r="B376" s="706" t="s">
        <v>2313</v>
      </c>
      <c r="C376" s="707" t="s">
        <v>2314</v>
      </c>
      <c r="D376" s="708">
        <v>87</v>
      </c>
      <c r="E376" s="709">
        <v>87</v>
      </c>
      <c r="F376" s="710">
        <v>87</v>
      </c>
      <c r="G376" s="711">
        <v>99.800108655878077</v>
      </c>
      <c r="H376" s="712"/>
      <c r="I376" s="713">
        <v>0</v>
      </c>
      <c r="J376" s="714">
        <v>-1.3860440573054689E-15</v>
      </c>
      <c r="K376" s="715">
        <v>6.9215466691474603E-16</v>
      </c>
      <c r="L376" s="716">
        <v>99.800108655878077</v>
      </c>
      <c r="M376" s="704">
        <v>-0.80039978268824385</v>
      </c>
      <c r="N376" s="704">
        <v>0</v>
      </c>
      <c r="Q376" s="2432"/>
    </row>
    <row r="377" spans="1:17">
      <c r="A377" s="1091"/>
      <c r="B377" s="720" t="s">
        <v>2315</v>
      </c>
      <c r="C377" s="707" t="s">
        <v>2316</v>
      </c>
      <c r="D377" s="708">
        <v>85</v>
      </c>
      <c r="E377" s="709">
        <v>85</v>
      </c>
      <c r="F377" s="710">
        <v>85</v>
      </c>
      <c r="G377" s="711">
        <v>95.168386163230636</v>
      </c>
      <c r="H377" s="712"/>
      <c r="I377" s="713">
        <v>0</v>
      </c>
      <c r="J377" s="714">
        <v>-1.3209919269563386E-15</v>
      </c>
      <c r="K377" s="715">
        <v>6.609296443471635E-16</v>
      </c>
      <c r="L377" s="716">
        <v>95.168386163230636</v>
      </c>
      <c r="M377" s="704">
        <v>-0.80966322767353871</v>
      </c>
      <c r="N377" s="704">
        <v>0</v>
      </c>
      <c r="Q377" s="2432"/>
    </row>
    <row r="378" spans="1:17">
      <c r="A378" s="1092"/>
      <c r="B378" s="706" t="s">
        <v>1649</v>
      </c>
      <c r="C378" s="707" t="s">
        <v>2317</v>
      </c>
      <c r="D378" s="708">
        <v>84</v>
      </c>
      <c r="E378" s="709">
        <v>84</v>
      </c>
      <c r="F378" s="710">
        <v>84</v>
      </c>
      <c r="G378" s="711">
        <v>92.899283908030128</v>
      </c>
      <c r="H378" s="712"/>
      <c r="I378" s="713">
        <v>0</v>
      </c>
      <c r="J378" s="714">
        <v>-1.2897669043887561E-15</v>
      </c>
      <c r="K378" s="715">
        <v>6.4531713306337224E-16</v>
      </c>
      <c r="L378" s="716">
        <v>92.899283908030128</v>
      </c>
      <c r="M378" s="704">
        <v>-0.8142014321839397</v>
      </c>
      <c r="N378" s="704">
        <v>0</v>
      </c>
      <c r="Q378" s="2432"/>
    </row>
    <row r="379" spans="1:17">
      <c r="A379" s="1093"/>
      <c r="B379" s="706" t="s">
        <v>2318</v>
      </c>
      <c r="C379" s="707" t="s">
        <v>2319</v>
      </c>
      <c r="D379" s="708">
        <v>82</v>
      </c>
      <c r="E379" s="709">
        <v>82</v>
      </c>
      <c r="F379" s="710">
        <v>82</v>
      </c>
      <c r="G379" s="711">
        <v>88.45408908900221</v>
      </c>
      <c r="H379" s="712"/>
      <c r="I379" s="713">
        <v>0</v>
      </c>
      <c r="J379" s="714">
        <v>-1.227316859253591E-15</v>
      </c>
      <c r="K379" s="715">
        <v>6.1409211049578971E-16</v>
      </c>
      <c r="L379" s="716">
        <v>88.45408908900221</v>
      </c>
      <c r="M379" s="704">
        <v>-0.82309182182199558</v>
      </c>
      <c r="N379" s="704">
        <v>0</v>
      </c>
      <c r="Q379" s="2432"/>
    </row>
    <row r="380" spans="1:17">
      <c r="A380" s="1094"/>
      <c r="B380" s="706" t="s">
        <v>2320</v>
      </c>
      <c r="C380" s="707" t="s">
        <v>2321</v>
      </c>
      <c r="D380" s="708">
        <v>79</v>
      </c>
      <c r="E380" s="709">
        <v>79</v>
      </c>
      <c r="F380" s="710">
        <v>79</v>
      </c>
      <c r="G380" s="711">
        <v>82.01727394155543</v>
      </c>
      <c r="H380" s="712"/>
      <c r="I380" s="713">
        <v>0</v>
      </c>
      <c r="J380" s="714">
        <v>-1.1379786002407855E-15</v>
      </c>
      <c r="K380" s="715">
        <v>5.6898930012039273E-16</v>
      </c>
      <c r="L380" s="716">
        <v>82.01727394155543</v>
      </c>
      <c r="M380" s="704">
        <v>-0.83596545211688911</v>
      </c>
      <c r="N380" s="704">
        <v>0</v>
      </c>
      <c r="Q380" s="2432"/>
    </row>
    <row r="381" spans="1:17">
      <c r="A381" s="1095"/>
      <c r="B381" s="706" t="s">
        <v>2322</v>
      </c>
      <c r="C381" s="707" t="s">
        <v>2323</v>
      </c>
      <c r="D381" s="708">
        <v>77</v>
      </c>
      <c r="E381" s="709">
        <v>77</v>
      </c>
      <c r="F381" s="710">
        <v>77</v>
      </c>
      <c r="G381" s="711">
        <v>77.878827266308377</v>
      </c>
      <c r="H381" s="712"/>
      <c r="I381" s="713">
        <v>0</v>
      </c>
      <c r="J381" s="714">
        <v>-1.0807327255335508E-15</v>
      </c>
      <c r="K381" s="715">
        <v>5.3949900102878701E-16</v>
      </c>
      <c r="L381" s="716">
        <v>77.878827266308377</v>
      </c>
      <c r="M381" s="704">
        <v>-0.8442423454673833</v>
      </c>
      <c r="N381" s="704">
        <v>0</v>
      </c>
      <c r="Q381" s="2432"/>
    </row>
    <row r="382" spans="1:17">
      <c r="A382" s="1096"/>
      <c r="B382" s="706" t="s">
        <v>2324</v>
      </c>
      <c r="C382" s="707" t="s">
        <v>2325</v>
      </c>
      <c r="D382" s="708">
        <v>74</v>
      </c>
      <c r="E382" s="709">
        <v>74</v>
      </c>
      <c r="F382" s="710">
        <v>74</v>
      </c>
      <c r="G382" s="711">
        <v>71.898168650185397</v>
      </c>
      <c r="H382" s="712"/>
      <c r="I382" s="713">
        <v>0</v>
      </c>
      <c r="J382" s="714">
        <v>-9.9746599868666408E-16</v>
      </c>
      <c r="K382" s="715">
        <v>4.9960036108132044E-16</v>
      </c>
      <c r="L382" s="716">
        <v>71.898168650185397</v>
      </c>
      <c r="M382" s="704">
        <v>-0.85620366269962922</v>
      </c>
      <c r="N382" s="704">
        <v>0</v>
      </c>
      <c r="Q382" s="2432"/>
    </row>
    <row r="383" spans="1:17">
      <c r="A383" s="1097"/>
      <c r="B383" s="706" t="s">
        <v>2326</v>
      </c>
      <c r="C383" s="707" t="s">
        <v>2327</v>
      </c>
      <c r="D383" s="708">
        <v>71</v>
      </c>
      <c r="E383" s="709">
        <v>71</v>
      </c>
      <c r="F383" s="710">
        <v>71</v>
      </c>
      <c r="G383" s="711">
        <v>66.187307641265477</v>
      </c>
      <c r="H383" s="712"/>
      <c r="I383" s="713">
        <v>0</v>
      </c>
      <c r="J383" s="714">
        <v>-9.1853608052971936E-16</v>
      </c>
      <c r="K383" s="715">
        <v>4.5970172113385388E-16</v>
      </c>
      <c r="L383" s="716">
        <v>66.187307641265477</v>
      </c>
      <c r="M383" s="704">
        <v>-0.86762538471746908</v>
      </c>
      <c r="N383" s="704">
        <v>0</v>
      </c>
      <c r="Q383" s="2432"/>
    </row>
    <row r="384" spans="1:17">
      <c r="A384" s="1098"/>
      <c r="B384" s="706" t="s">
        <v>2328</v>
      </c>
      <c r="C384" s="707" t="s">
        <v>2329</v>
      </c>
      <c r="D384" s="708">
        <v>69</v>
      </c>
      <c r="E384" s="709">
        <v>69</v>
      </c>
      <c r="F384" s="710">
        <v>69</v>
      </c>
      <c r="G384" s="711">
        <v>62.528471627476442</v>
      </c>
      <c r="H384" s="712"/>
      <c r="I384" s="713">
        <v>0</v>
      </c>
      <c r="J384" s="714">
        <v>-8.6736173798840355E-16</v>
      </c>
      <c r="K384" s="715">
        <v>4.3368086899420177E-16</v>
      </c>
      <c r="L384" s="716">
        <v>62.528471627476442</v>
      </c>
      <c r="M384" s="704">
        <v>-0.87494305674504713</v>
      </c>
      <c r="N384" s="704">
        <v>0</v>
      </c>
      <c r="Q384" s="2432"/>
    </row>
    <row r="385" spans="1:17">
      <c r="A385" s="1099"/>
      <c r="B385" s="706" t="s">
        <v>2330</v>
      </c>
      <c r="C385" s="707" t="s">
        <v>2331</v>
      </c>
      <c r="D385" s="708">
        <v>66</v>
      </c>
      <c r="E385" s="709">
        <v>66</v>
      </c>
      <c r="F385" s="710">
        <v>66</v>
      </c>
      <c r="G385" s="711">
        <v>57.260548906653938</v>
      </c>
      <c r="H385" s="712"/>
      <c r="I385" s="713">
        <v>0</v>
      </c>
      <c r="J385" s="714">
        <v>-7.9450335199737765E-16</v>
      </c>
      <c r="K385" s="715">
        <v>3.9725167599868882E-16</v>
      </c>
      <c r="L385" s="716">
        <v>57.260548906653938</v>
      </c>
      <c r="M385" s="704">
        <v>-0.88547890218669212</v>
      </c>
      <c r="N385" s="704">
        <v>0</v>
      </c>
      <c r="Q385" s="2432"/>
    </row>
    <row r="386" spans="1:17">
      <c r="A386" s="1100"/>
      <c r="B386" s="706" t="s">
        <v>2332</v>
      </c>
      <c r="C386" s="707" t="s">
        <v>2333</v>
      </c>
      <c r="D386" s="708">
        <v>64</v>
      </c>
      <c r="E386" s="709">
        <v>64</v>
      </c>
      <c r="F386" s="710">
        <v>64</v>
      </c>
      <c r="G386" s="711">
        <v>53.894131746537049</v>
      </c>
      <c r="H386" s="712"/>
      <c r="I386" s="713">
        <v>0</v>
      </c>
      <c r="J386" s="714">
        <v>-7.4766581814600386E-16</v>
      </c>
      <c r="K386" s="715">
        <v>3.7470027081099033E-16</v>
      </c>
      <c r="L386" s="716">
        <v>53.894131746537049</v>
      </c>
      <c r="M386" s="704">
        <v>-0.89221173650692587</v>
      </c>
      <c r="N386" s="704">
        <v>0</v>
      </c>
      <c r="Q386" s="2432"/>
    </row>
    <row r="387" spans="1:17">
      <c r="A387" s="1101"/>
      <c r="B387" s="706" t="s">
        <v>2334</v>
      </c>
      <c r="C387" s="707" t="s">
        <v>2335</v>
      </c>
      <c r="D387" s="708">
        <v>61</v>
      </c>
      <c r="E387" s="709">
        <v>61</v>
      </c>
      <c r="F387" s="710">
        <v>61</v>
      </c>
      <c r="G387" s="711">
        <v>49.060425984271774</v>
      </c>
      <c r="H387" s="712"/>
      <c r="I387" s="713">
        <v>0</v>
      </c>
      <c r="J387" s="714">
        <v>-6.8001160258290838E-16</v>
      </c>
      <c r="K387" s="715">
        <v>3.4000580129145419E-16</v>
      </c>
      <c r="L387" s="716">
        <v>49.060425984271774</v>
      </c>
      <c r="M387" s="704">
        <v>-0.90187914803145641</v>
      </c>
      <c r="N387" s="704">
        <v>0</v>
      </c>
      <c r="Q387" s="2432"/>
    </row>
    <row r="388" spans="1:17">
      <c r="A388" s="1102"/>
      <c r="B388" s="706" t="s">
        <v>2336</v>
      </c>
      <c r="C388" s="707" t="s">
        <v>2337</v>
      </c>
      <c r="D388" s="708">
        <v>59</v>
      </c>
      <c r="E388" s="709">
        <v>59</v>
      </c>
      <c r="F388" s="710">
        <v>59</v>
      </c>
      <c r="G388" s="711">
        <v>45.980483516089222</v>
      </c>
      <c r="H388" s="712"/>
      <c r="I388" s="713">
        <v>0</v>
      </c>
      <c r="J388" s="714">
        <v>-6.3794455829047081E-16</v>
      </c>
      <c r="K388" s="715">
        <v>3.1918911957973251E-16</v>
      </c>
      <c r="L388" s="716">
        <v>45.980483516089222</v>
      </c>
      <c r="M388" s="704">
        <v>-0.90803903296782151</v>
      </c>
      <c r="N388" s="704">
        <v>0</v>
      </c>
      <c r="Q388" s="2432"/>
    </row>
    <row r="389" spans="1:17">
      <c r="A389" s="1103"/>
      <c r="B389" s="706" t="s">
        <v>2338</v>
      </c>
      <c r="C389" s="707" t="s">
        <v>2339</v>
      </c>
      <c r="D389" s="708">
        <v>56</v>
      </c>
      <c r="E389" s="709">
        <v>56</v>
      </c>
      <c r="F389" s="710">
        <v>56</v>
      </c>
      <c r="G389" s="711">
        <v>41.57187170226355</v>
      </c>
      <c r="H389" s="712"/>
      <c r="I389" s="713">
        <v>0</v>
      </c>
      <c r="J389" s="714">
        <v>-5.7679555576228836E-16</v>
      </c>
      <c r="K389" s="715">
        <v>2.8883145875013838E-16</v>
      </c>
      <c r="L389" s="716">
        <v>41.57187170226355</v>
      </c>
      <c r="M389" s="704">
        <v>-0.91685625659547287</v>
      </c>
      <c r="N389" s="704">
        <v>0</v>
      </c>
      <c r="Q389" s="2432"/>
    </row>
    <row r="390" spans="1:17">
      <c r="A390" s="1104"/>
      <c r="B390" s="706" t="s">
        <v>2340</v>
      </c>
      <c r="C390" s="707" t="s">
        <v>2341</v>
      </c>
      <c r="D390" s="708">
        <v>54</v>
      </c>
      <c r="E390" s="709">
        <v>54</v>
      </c>
      <c r="F390" s="710">
        <v>54</v>
      </c>
      <c r="G390" s="711">
        <v>38.772176511474619</v>
      </c>
      <c r="H390" s="712"/>
      <c r="I390" s="713">
        <v>0</v>
      </c>
      <c r="J390" s="714">
        <v>-5.377642775528102E-16</v>
      </c>
      <c r="K390" s="715">
        <v>2.697495005143935E-16</v>
      </c>
      <c r="L390" s="716">
        <v>38.772176511474619</v>
      </c>
      <c r="M390" s="704">
        <v>-0.92245564697705074</v>
      </c>
      <c r="N390" s="704">
        <v>0</v>
      </c>
      <c r="Q390" s="2432"/>
    </row>
    <row r="391" spans="1:17">
      <c r="A391" s="1105"/>
      <c r="B391" s="706" t="s">
        <v>2342</v>
      </c>
      <c r="C391" s="707" t="s">
        <v>2343</v>
      </c>
      <c r="D391" s="708">
        <v>51</v>
      </c>
      <c r="E391" s="709">
        <v>51</v>
      </c>
      <c r="F391" s="710">
        <v>51</v>
      </c>
      <c r="G391" s="711">
        <v>34.77908518270339</v>
      </c>
      <c r="H391" s="712"/>
      <c r="I391" s="713">
        <v>0</v>
      </c>
      <c r="J391" s="714">
        <v>-4.8312048805954078E-16</v>
      </c>
      <c r="K391" s="715">
        <v>2.4112656316077619E-16</v>
      </c>
      <c r="L391" s="716">
        <v>34.77908518270339</v>
      </c>
      <c r="M391" s="704">
        <v>-0.93044182963459321</v>
      </c>
      <c r="N391" s="704">
        <v>0</v>
      </c>
      <c r="Q391" s="2432"/>
    </row>
    <row r="392" spans="1:17">
      <c r="A392" s="1106"/>
      <c r="B392" s="720" t="s">
        <v>2344</v>
      </c>
      <c r="C392" s="707" t="s">
        <v>2345</v>
      </c>
      <c r="D392" s="708">
        <v>48</v>
      </c>
      <c r="E392" s="709">
        <v>48</v>
      </c>
      <c r="F392" s="710">
        <v>48</v>
      </c>
      <c r="G392" s="711">
        <v>31.030501794628233</v>
      </c>
      <c r="H392" s="712"/>
      <c r="I392" s="713">
        <v>0</v>
      </c>
      <c r="J392" s="714">
        <v>-4.3064510291124236E-16</v>
      </c>
      <c r="K392" s="715">
        <v>2.1510571102112408E-16</v>
      </c>
      <c r="L392" s="716">
        <v>31.030501794628233</v>
      </c>
      <c r="M392" s="704">
        <v>-0.93793899641074352</v>
      </c>
      <c r="N392" s="704">
        <v>0</v>
      </c>
      <c r="Q392" s="2432"/>
    </row>
    <row r="393" spans="1:17">
      <c r="A393" s="1107"/>
      <c r="B393" s="706" t="s">
        <v>2346</v>
      </c>
      <c r="C393" s="707" t="s">
        <v>2347</v>
      </c>
      <c r="D393" s="708">
        <v>46</v>
      </c>
      <c r="E393" s="709">
        <v>46</v>
      </c>
      <c r="F393" s="710">
        <v>46</v>
      </c>
      <c r="G393" s="711">
        <v>28.665437217224646</v>
      </c>
      <c r="H393" s="712"/>
      <c r="I393" s="713">
        <v>0</v>
      </c>
      <c r="J393" s="714">
        <v>-3.9811903773667723E-16</v>
      </c>
      <c r="K393" s="715">
        <v>1.9862583799934441E-16</v>
      </c>
      <c r="L393" s="716">
        <v>28.665437217224646</v>
      </c>
      <c r="M393" s="704">
        <v>-0.94266912556555071</v>
      </c>
      <c r="N393" s="704">
        <v>0</v>
      </c>
      <c r="Q393" s="2432"/>
    </row>
    <row r="394" spans="1:17">
      <c r="A394" s="1108"/>
      <c r="B394" s="706" t="s">
        <v>2348</v>
      </c>
      <c r="C394" s="707" t="s">
        <v>2349</v>
      </c>
      <c r="D394" s="708">
        <v>43</v>
      </c>
      <c r="E394" s="709">
        <v>43</v>
      </c>
      <c r="F394" s="710">
        <v>43</v>
      </c>
      <c r="G394" s="711">
        <v>25.315967813630767</v>
      </c>
      <c r="H394" s="712"/>
      <c r="I394" s="713">
        <v>0</v>
      </c>
      <c r="J394" s="714">
        <v>-3.5128150388530344E-16</v>
      </c>
      <c r="K394" s="715">
        <v>1.7607443281164592E-16</v>
      </c>
      <c r="L394" s="716">
        <v>25.315967813630767</v>
      </c>
      <c r="M394" s="704">
        <v>-0.94936806437273846</v>
      </c>
      <c r="N394" s="704">
        <v>0</v>
      </c>
      <c r="Q394" s="2432"/>
    </row>
    <row r="395" spans="1:17">
      <c r="A395" s="1109"/>
      <c r="B395" s="706" t="s">
        <v>2350</v>
      </c>
      <c r="C395" s="707" t="s">
        <v>2351</v>
      </c>
      <c r="D395" s="708">
        <v>41</v>
      </c>
      <c r="E395" s="709">
        <v>41</v>
      </c>
      <c r="F395" s="710">
        <v>41</v>
      </c>
      <c r="G395" s="711">
        <v>23.21335455364083</v>
      </c>
      <c r="H395" s="712"/>
      <c r="I395" s="713">
        <v>0</v>
      </c>
      <c r="J395" s="714">
        <v>-3.2222488566269192E-16</v>
      </c>
      <c r="K395" s="715">
        <v>1.6089560239684886E-16</v>
      </c>
      <c r="L395" s="716">
        <v>23.21335455364083</v>
      </c>
      <c r="M395" s="704">
        <v>-0.95357329089271836</v>
      </c>
      <c r="N395" s="704">
        <v>0</v>
      </c>
      <c r="Q395" s="2432"/>
    </row>
    <row r="396" spans="1:17">
      <c r="A396" s="1110"/>
      <c r="B396" s="706" t="s">
        <v>2352</v>
      </c>
      <c r="C396" s="707" t="s">
        <v>2353</v>
      </c>
      <c r="D396" s="708">
        <v>38</v>
      </c>
      <c r="E396" s="709">
        <v>38</v>
      </c>
      <c r="F396" s="710">
        <v>38</v>
      </c>
      <c r="G396" s="711">
        <v>20.251943649663222</v>
      </c>
      <c r="H396" s="712"/>
      <c r="I396" s="713">
        <v>0</v>
      </c>
      <c r="J396" s="714">
        <v>-2.8102520310824275E-16</v>
      </c>
      <c r="K396" s="715">
        <v>1.4051260155412137E-16</v>
      </c>
      <c r="L396" s="716">
        <v>20.251943649663222</v>
      </c>
      <c r="M396" s="704">
        <v>-0.95949611270067359</v>
      </c>
      <c r="N396" s="704">
        <v>0</v>
      </c>
      <c r="Q396" s="2432"/>
    </row>
    <row r="397" spans="1:17">
      <c r="A397" s="1111"/>
      <c r="B397" s="706" t="s">
        <v>2354</v>
      </c>
      <c r="C397" s="707" t="s">
        <v>2355</v>
      </c>
      <c r="D397" s="708">
        <v>36</v>
      </c>
      <c r="E397" s="709">
        <v>36</v>
      </c>
      <c r="F397" s="710">
        <v>36</v>
      </c>
      <c r="G397" s="711">
        <v>18.404176044494488</v>
      </c>
      <c r="H397" s="712"/>
      <c r="I397" s="713">
        <v>0</v>
      </c>
      <c r="J397" s="714">
        <v>-2.5543803183758484E-16</v>
      </c>
      <c r="K397" s="715">
        <v>1.2793585635328952E-16</v>
      </c>
      <c r="L397" s="716">
        <v>18.404176044494488</v>
      </c>
      <c r="M397" s="704">
        <v>-0.96319164791101097</v>
      </c>
      <c r="N397" s="704">
        <v>0</v>
      </c>
      <c r="Q397" s="2432"/>
    </row>
    <row r="398" spans="1:17">
      <c r="A398" s="1112"/>
      <c r="B398" s="706" t="s">
        <v>2356</v>
      </c>
      <c r="C398" s="707" t="s">
        <v>2357</v>
      </c>
      <c r="D398" s="708">
        <v>33</v>
      </c>
      <c r="E398" s="709">
        <v>33</v>
      </c>
      <c r="F398" s="710">
        <v>33</v>
      </c>
      <c r="G398" s="711">
        <v>15.819030928888187</v>
      </c>
      <c r="H398" s="712"/>
      <c r="I398" s="713">
        <v>0</v>
      </c>
      <c r="J398" s="714">
        <v>-2.194425197110661E-16</v>
      </c>
      <c r="K398" s="715">
        <v>1.0972125985553305E-16</v>
      </c>
      <c r="L398" s="716">
        <v>15.819030928888187</v>
      </c>
      <c r="M398" s="704">
        <v>-0.9683619381422236</v>
      </c>
      <c r="N398" s="704">
        <v>0</v>
      </c>
      <c r="Q398" s="2432"/>
    </row>
    <row r="399" spans="1:17">
      <c r="A399" s="1113"/>
      <c r="B399" s="706" t="s">
        <v>2358</v>
      </c>
      <c r="C399" s="707" t="s">
        <v>2359</v>
      </c>
      <c r="D399" s="708">
        <v>31</v>
      </c>
      <c r="E399" s="709">
        <v>31</v>
      </c>
      <c r="F399" s="710">
        <v>31</v>
      </c>
      <c r="G399" s="711">
        <v>14.217970305438113</v>
      </c>
      <c r="H399" s="712"/>
      <c r="I399" s="713">
        <v>0</v>
      </c>
      <c r="J399" s="714">
        <v>-1.9732479539236181E-16</v>
      </c>
      <c r="K399" s="715">
        <v>9.8662397696180903E-17</v>
      </c>
      <c r="L399" s="716">
        <v>14.217970305438113</v>
      </c>
      <c r="M399" s="704">
        <v>-0.97156405938912382</v>
      </c>
      <c r="N399" s="704">
        <v>0</v>
      </c>
      <c r="Q399" s="2432"/>
    </row>
    <row r="400" spans="1:17">
      <c r="A400" s="1114"/>
      <c r="B400" s="706" t="s">
        <v>2360</v>
      </c>
      <c r="C400" s="707" t="s">
        <v>2361</v>
      </c>
      <c r="D400" s="708">
        <v>28</v>
      </c>
      <c r="E400" s="709">
        <v>28</v>
      </c>
      <c r="F400" s="710">
        <v>28</v>
      </c>
      <c r="G400" s="711">
        <v>11.996426929969376</v>
      </c>
      <c r="H400" s="712"/>
      <c r="I400" s="713">
        <v>0</v>
      </c>
      <c r="J400" s="714">
        <v>-1.6653345369377348E-16</v>
      </c>
      <c r="K400" s="715">
        <v>8.304988641238964E-17</v>
      </c>
      <c r="L400" s="716">
        <v>11.996426929969376</v>
      </c>
      <c r="M400" s="704">
        <v>-0.97600714614006123</v>
      </c>
      <c r="N400" s="704">
        <v>0</v>
      </c>
      <c r="Q400" s="2432"/>
    </row>
    <row r="401" spans="1:17">
      <c r="A401" s="1115"/>
      <c r="B401" s="706" t="s">
        <v>2362</v>
      </c>
      <c r="C401" s="707" t="s">
        <v>2363</v>
      </c>
      <c r="D401" s="708">
        <v>26</v>
      </c>
      <c r="E401" s="709">
        <v>26</v>
      </c>
      <c r="F401" s="710">
        <v>26</v>
      </c>
      <c r="G401" s="711">
        <v>10.633299134589949</v>
      </c>
      <c r="H401" s="712"/>
      <c r="I401" s="713">
        <v>0</v>
      </c>
      <c r="J401" s="714">
        <v>-1.4755991567527715E-16</v>
      </c>
      <c r="K401" s="715">
        <v>7.3942588163511402E-17</v>
      </c>
      <c r="L401" s="716">
        <v>10.633299134589949</v>
      </c>
      <c r="M401" s="704">
        <v>-0.97873340173082013</v>
      </c>
      <c r="N401" s="704">
        <v>0</v>
      </c>
      <c r="Q401" s="2432"/>
    </row>
    <row r="402" spans="1:17">
      <c r="A402" s="1116"/>
      <c r="B402" s="706" t="s">
        <v>2364</v>
      </c>
      <c r="C402" s="707" t="s">
        <v>2365</v>
      </c>
      <c r="D402" s="708">
        <v>23</v>
      </c>
      <c r="E402" s="709">
        <v>23</v>
      </c>
      <c r="F402" s="710">
        <v>23</v>
      </c>
      <c r="G402" s="711">
        <v>8.7616443001820024</v>
      </c>
      <c r="H402" s="712"/>
      <c r="I402" s="713">
        <v>0</v>
      </c>
      <c r="J402" s="714">
        <v>-1.216474837528736E-16</v>
      </c>
      <c r="K402" s="715">
        <v>6.0823741876436799E-17</v>
      </c>
      <c r="L402" s="716">
        <v>8.7616443001820024</v>
      </c>
      <c r="M402" s="704">
        <v>-0.98247671139963599</v>
      </c>
      <c r="N402" s="704">
        <v>0</v>
      </c>
      <c r="Q402" s="2432"/>
    </row>
    <row r="403" spans="1:17">
      <c r="A403" s="1117"/>
      <c r="B403" s="706" t="s">
        <v>2366</v>
      </c>
      <c r="C403" s="707" t="s">
        <v>2367</v>
      </c>
      <c r="D403" s="708">
        <v>20</v>
      </c>
      <c r="E403" s="709">
        <v>20</v>
      </c>
      <c r="F403" s="710">
        <v>20</v>
      </c>
      <c r="G403" s="711">
        <v>7.0928152673320479</v>
      </c>
      <c r="H403" s="712"/>
      <c r="I403" s="713">
        <v>0</v>
      </c>
      <c r="J403" s="714">
        <v>-9.8445557261683803E-17</v>
      </c>
      <c r="K403" s="715">
        <v>4.9114358413593351E-17</v>
      </c>
      <c r="L403" s="716">
        <v>7.0928152673320479</v>
      </c>
      <c r="M403" s="704">
        <v>-0.98581436946533585</v>
      </c>
      <c r="N403" s="704">
        <v>0</v>
      </c>
      <c r="Q403" s="2432"/>
    </row>
    <row r="404" spans="1:17">
      <c r="A404" s="1118"/>
      <c r="B404" s="706" t="s">
        <v>2368</v>
      </c>
      <c r="C404" s="707" t="s">
        <v>2369</v>
      </c>
      <c r="D404" s="708">
        <v>18</v>
      </c>
      <c r="E404" s="709">
        <v>18</v>
      </c>
      <c r="F404" s="710">
        <v>18</v>
      </c>
      <c r="G404" s="711">
        <v>6.0901291933743762</v>
      </c>
      <c r="H404" s="712"/>
      <c r="I404" s="713">
        <v>0</v>
      </c>
      <c r="J404" s="714">
        <v>-8.4676189671117896E-17</v>
      </c>
      <c r="K404" s="715">
        <v>4.2392304944183223E-17</v>
      </c>
      <c r="L404" s="716">
        <v>6.0901291933743762</v>
      </c>
      <c r="M404" s="704">
        <v>-0.98781974161325126</v>
      </c>
      <c r="N404" s="704">
        <v>0</v>
      </c>
      <c r="Q404" s="2432"/>
    </row>
    <row r="405" spans="1:17">
      <c r="A405" s="1119"/>
      <c r="B405" s="706" t="s">
        <v>2370</v>
      </c>
      <c r="C405" s="707" t="s">
        <v>2371</v>
      </c>
      <c r="D405" s="708">
        <v>15</v>
      </c>
      <c r="E405" s="709">
        <v>15</v>
      </c>
      <c r="F405" s="710">
        <v>15</v>
      </c>
      <c r="G405" s="711">
        <v>4.7464191057238674</v>
      </c>
      <c r="H405" s="712"/>
      <c r="I405" s="713">
        <v>0</v>
      </c>
      <c r="J405" s="714">
        <v>-6.5865281978494394E-17</v>
      </c>
      <c r="K405" s="715">
        <v>3.2959746043559335E-17</v>
      </c>
      <c r="L405" s="716">
        <v>4.7464191057238674</v>
      </c>
      <c r="M405" s="704">
        <v>-0.99050716178855225</v>
      </c>
      <c r="N405" s="704">
        <v>0</v>
      </c>
      <c r="Q405" s="2432"/>
    </row>
    <row r="406" spans="1:17">
      <c r="A406" s="1120"/>
      <c r="B406" s="706" t="s">
        <v>2372</v>
      </c>
      <c r="C406" s="707" t="s">
        <v>2373</v>
      </c>
      <c r="D406" s="708">
        <v>13</v>
      </c>
      <c r="E406" s="709">
        <v>13</v>
      </c>
      <c r="F406" s="710">
        <v>13</v>
      </c>
      <c r="G406" s="711">
        <v>3.9547190392561302</v>
      </c>
      <c r="H406" s="712"/>
      <c r="I406" s="713">
        <v>0</v>
      </c>
      <c r="J406" s="714">
        <v>-5.49148400363908E-17</v>
      </c>
      <c r="K406" s="715">
        <v>2.7484525072507537E-17</v>
      </c>
      <c r="L406" s="716">
        <v>3.9547190392561302</v>
      </c>
      <c r="M406" s="704">
        <v>-0.9920905619214877</v>
      </c>
      <c r="N406" s="704">
        <v>0</v>
      </c>
      <c r="Q406" s="2432"/>
    </row>
    <row r="407" spans="1:17">
      <c r="A407" s="1121"/>
      <c r="B407" s="706" t="s">
        <v>2374</v>
      </c>
      <c r="C407" s="707" t="s">
        <v>2375</v>
      </c>
      <c r="D407" s="708">
        <v>10</v>
      </c>
      <c r="E407" s="709">
        <v>10</v>
      </c>
      <c r="F407" s="710">
        <v>10</v>
      </c>
      <c r="G407" s="711">
        <v>2.9182566413293705</v>
      </c>
      <c r="H407" s="712"/>
      <c r="I407" s="713">
        <v>0</v>
      </c>
      <c r="J407" s="714">
        <v>-4.0522056196645728E-17</v>
      </c>
      <c r="K407" s="715">
        <v>2.0220370516854658E-17</v>
      </c>
      <c r="L407" s="716">
        <v>2.9182566413293705</v>
      </c>
      <c r="M407" s="704">
        <v>-0.99416348671734123</v>
      </c>
      <c r="N407" s="704">
        <v>0</v>
      </c>
      <c r="Q407" s="2432"/>
    </row>
    <row r="408" spans="1:17">
      <c r="A408" s="1122"/>
      <c r="B408" s="706" t="s">
        <v>2376</v>
      </c>
      <c r="C408" s="707" t="s">
        <v>2377</v>
      </c>
      <c r="D408" s="708">
        <v>8</v>
      </c>
      <c r="E408" s="709">
        <v>8</v>
      </c>
      <c r="F408" s="710">
        <v>8</v>
      </c>
      <c r="G408" s="711">
        <v>2.3207537827968605</v>
      </c>
      <c r="H408" s="712"/>
      <c r="I408" s="713">
        <v>0</v>
      </c>
      <c r="J408" s="714">
        <v>-3.2200804522819482E-17</v>
      </c>
      <c r="K408" s="715">
        <v>1.6100402261409741E-17</v>
      </c>
      <c r="L408" s="716">
        <v>2.3207537827968605</v>
      </c>
      <c r="M408" s="704">
        <v>-0.99535849243440633</v>
      </c>
      <c r="N408" s="704">
        <v>0</v>
      </c>
      <c r="Q408" s="2432"/>
    </row>
    <row r="409" spans="1:17">
      <c r="A409" s="1123"/>
      <c r="B409" s="706" t="s">
        <v>2378</v>
      </c>
      <c r="C409" s="707" t="s">
        <v>2379</v>
      </c>
      <c r="D409" s="708">
        <v>5</v>
      </c>
      <c r="E409" s="709">
        <v>5</v>
      </c>
      <c r="F409" s="710">
        <v>5</v>
      </c>
      <c r="G409" s="711">
        <v>1.4504711142480378</v>
      </c>
      <c r="H409" s="712"/>
      <c r="I409" s="713">
        <v>0</v>
      </c>
      <c r="J409" s="714">
        <v>-2.0125502826762176E-17</v>
      </c>
      <c r="K409" s="715">
        <v>1.0055975149803054E-17</v>
      </c>
      <c r="L409" s="716">
        <v>1.4504711142480378</v>
      </c>
      <c r="M409" s="704">
        <v>-0.99709905777150387</v>
      </c>
      <c r="N409" s="704">
        <v>0</v>
      </c>
      <c r="Q409" s="2432"/>
    </row>
    <row r="410" spans="1:17">
      <c r="A410" s="1124"/>
      <c r="B410" s="706" t="s">
        <v>2380</v>
      </c>
      <c r="C410" s="707" t="s">
        <v>2381</v>
      </c>
      <c r="D410" s="708">
        <v>3</v>
      </c>
      <c r="E410" s="709">
        <v>3</v>
      </c>
      <c r="F410" s="710">
        <v>3</v>
      </c>
      <c r="G410" s="711">
        <v>0.87028266854882275</v>
      </c>
      <c r="H410" s="712"/>
      <c r="I410" s="713">
        <v>0</v>
      </c>
      <c r="J410" s="714">
        <v>-1.2075301696057306E-17</v>
      </c>
      <c r="K410" s="715">
        <v>6.0444271116066872E-18</v>
      </c>
      <c r="L410" s="716">
        <v>0.87028266854882275</v>
      </c>
      <c r="M410" s="704">
        <v>-0.99825943466290235</v>
      </c>
      <c r="N410" s="704">
        <v>0</v>
      </c>
      <c r="Q410" s="2432"/>
    </row>
    <row r="411" spans="1:17">
      <c r="A411" s="1125"/>
      <c r="B411" s="720" t="s">
        <v>2382</v>
      </c>
      <c r="C411" s="707" t="s">
        <v>2383</v>
      </c>
      <c r="D411" s="708">
        <v>255</v>
      </c>
      <c r="E411" s="709">
        <v>255</v>
      </c>
      <c r="F411" s="710">
        <v>0</v>
      </c>
      <c r="G411" s="711">
        <v>885.54976555644305</v>
      </c>
      <c r="H411" s="712">
        <v>1.0000000000000002</v>
      </c>
      <c r="I411" s="713">
        <v>1000.0000000000002</v>
      </c>
      <c r="J411" s="714">
        <v>167.95490899059297</v>
      </c>
      <c r="K411" s="715">
        <v>218.88309888977631</v>
      </c>
      <c r="L411" s="716">
        <v>666.66666666666674</v>
      </c>
      <c r="M411" s="704">
        <v>2.2204460492503131E-16</v>
      </c>
      <c r="N411" s="704">
        <v>1.0000000000000002</v>
      </c>
      <c r="Q411" s="2432"/>
    </row>
    <row r="412" spans="1:17">
      <c r="A412" s="1126"/>
      <c r="B412" s="720" t="s">
        <v>2384</v>
      </c>
      <c r="C412" s="707" t="s">
        <v>2385</v>
      </c>
      <c r="D412" s="708">
        <v>234</v>
      </c>
      <c r="E412" s="709">
        <v>230</v>
      </c>
      <c r="F412" s="710">
        <v>121</v>
      </c>
      <c r="G412" s="711">
        <v>736.8768738633978</v>
      </c>
      <c r="H412" s="712">
        <v>0.95841382913087869</v>
      </c>
      <c r="I412" s="713">
        <v>613.79218698585987</v>
      </c>
      <c r="J412" s="714">
        <v>108.84056669807646</v>
      </c>
      <c r="K412" s="715">
        <v>129.73334396360792</v>
      </c>
      <c r="L412" s="716">
        <v>607.14352989978988</v>
      </c>
      <c r="M412" s="704">
        <v>2.5311337302203363E-2</v>
      </c>
      <c r="N412" s="704">
        <v>0.64496281212187234</v>
      </c>
      <c r="Q412" s="2432"/>
    </row>
    <row r="413" spans="1:17">
      <c r="A413" s="1127"/>
      <c r="B413" s="720" t="s">
        <v>2386</v>
      </c>
      <c r="C413" s="707" t="s">
        <v>2387</v>
      </c>
      <c r="D413" s="708">
        <v>247</v>
      </c>
      <c r="E413" s="709">
        <v>255</v>
      </c>
      <c r="F413" s="710">
        <v>60</v>
      </c>
      <c r="G413" s="711">
        <v>870.73459300859099</v>
      </c>
      <c r="H413" s="712">
        <v>1.0612497566243562</v>
      </c>
      <c r="I413" s="713">
        <v>920.32833192762814</v>
      </c>
      <c r="J413" s="714">
        <v>141.34391011464788</v>
      </c>
      <c r="K413" s="715">
        <v>210.93773675528965</v>
      </c>
      <c r="L413" s="716">
        <v>659.79685625330137</v>
      </c>
      <c r="M413" s="704">
        <v>4.7506284153189471E-2</v>
      </c>
      <c r="N413" s="704">
        <v>1.0000000000000002</v>
      </c>
      <c r="Q413" s="2432"/>
    </row>
    <row r="414" spans="1:17">
      <c r="A414" s="1128"/>
      <c r="B414" s="706" t="s">
        <v>2388</v>
      </c>
      <c r="C414" s="707" t="s">
        <v>2389</v>
      </c>
      <c r="D414" s="708">
        <v>205</v>
      </c>
      <c r="E414" s="709">
        <v>205</v>
      </c>
      <c r="F414" s="710">
        <v>180</v>
      </c>
      <c r="G414" s="711">
        <v>600.69125483085554</v>
      </c>
      <c r="H414" s="712">
        <v>1.0000000000000002</v>
      </c>
      <c r="I414" s="713">
        <v>152.86083031664992</v>
      </c>
      <c r="J414" s="714">
        <v>25.673726844059402</v>
      </c>
      <c r="K414" s="715">
        <v>33.458652238572604</v>
      </c>
      <c r="L414" s="716">
        <v>567.23260259228289</v>
      </c>
      <c r="M414" s="704">
        <v>8.3511595079015954E-2</v>
      </c>
      <c r="N414" s="704">
        <v>0.16678970458969306</v>
      </c>
      <c r="Q414" s="2432"/>
    </row>
    <row r="415" spans="1:17">
      <c r="A415" s="1129"/>
      <c r="B415" s="720" t="s">
        <v>2390</v>
      </c>
      <c r="C415" s="707" t="s">
        <v>2391</v>
      </c>
      <c r="D415" s="708">
        <v>230</v>
      </c>
      <c r="E415" s="709">
        <v>230</v>
      </c>
      <c r="F415" s="710">
        <v>151</v>
      </c>
      <c r="G415" s="711">
        <v>741.41685892052863</v>
      </c>
      <c r="H415" s="712">
        <v>1.0000000000000002</v>
      </c>
      <c r="I415" s="713">
        <v>477.95789796843877</v>
      </c>
      <c r="J415" s="714">
        <v>80.275375254624223</v>
      </c>
      <c r="K415" s="715">
        <v>104.61690584617537</v>
      </c>
      <c r="L415" s="716">
        <v>636.7999530743532</v>
      </c>
      <c r="M415" s="704">
        <v>0.11428060682589369</v>
      </c>
      <c r="N415" s="704">
        <v>0.5396267730523614</v>
      </c>
      <c r="Q415" s="2432"/>
    </row>
    <row r="416" spans="1:17">
      <c r="A416" s="1130"/>
      <c r="B416" s="720" t="s">
        <v>2392</v>
      </c>
      <c r="C416" s="707" t="s">
        <v>2393</v>
      </c>
      <c r="D416" s="708">
        <v>254</v>
      </c>
      <c r="E416" s="709">
        <v>248</v>
      </c>
      <c r="F416" s="710">
        <v>108</v>
      </c>
      <c r="G416" s="711">
        <v>865.69836926845312</v>
      </c>
      <c r="H416" s="712">
        <v>0.94787069130358548</v>
      </c>
      <c r="I416" s="713">
        <v>810.85150377948219</v>
      </c>
      <c r="J416" s="714">
        <v>145.66747881112758</v>
      </c>
      <c r="K416" s="715">
        <v>169.78661920949162</v>
      </c>
      <c r="L416" s="716">
        <v>695.9117500589615</v>
      </c>
      <c r="M416" s="704">
        <v>0.14748550800549598</v>
      </c>
      <c r="N416" s="704">
        <v>0.97967464983788344</v>
      </c>
      <c r="Q416" s="2432"/>
    </row>
    <row r="417" spans="1:17">
      <c r="A417" s="1131"/>
      <c r="B417" s="720" t="s">
        <v>2394</v>
      </c>
      <c r="C417" s="707" t="s">
        <v>2395</v>
      </c>
      <c r="D417" s="708">
        <v>255</v>
      </c>
      <c r="E417" s="709">
        <v>255</v>
      </c>
      <c r="F417" s="710">
        <v>107</v>
      </c>
      <c r="G417" s="711">
        <v>903.07663536911434</v>
      </c>
      <c r="H417" s="712">
        <v>1.0000000000000002</v>
      </c>
      <c r="I417" s="713">
        <v>846.86034154595893</v>
      </c>
      <c r="J417" s="714">
        <v>142.23435159209399</v>
      </c>
      <c r="K417" s="715">
        <v>185.36341588443383</v>
      </c>
      <c r="L417" s="716">
        <v>717.71321948468051</v>
      </c>
      <c r="M417" s="704">
        <v>0.15313965845404143</v>
      </c>
      <c r="N417" s="704">
        <v>1.0000000000000002</v>
      </c>
      <c r="Q417" s="2432"/>
    </row>
    <row r="418" spans="1:17">
      <c r="A418" s="1132"/>
      <c r="B418" s="706" t="s">
        <v>2396</v>
      </c>
      <c r="C418" s="707" t="s">
        <v>2397</v>
      </c>
      <c r="D418" s="708">
        <v>205</v>
      </c>
      <c r="E418" s="709">
        <v>205</v>
      </c>
      <c r="F418" s="710">
        <v>193</v>
      </c>
      <c r="G418" s="711">
        <v>609.43698454909747</v>
      </c>
      <c r="H418" s="712">
        <v>1.0000000000000002</v>
      </c>
      <c r="I418" s="713">
        <v>76.445698790161501</v>
      </c>
      <c r="J418" s="714">
        <v>12.839430383023846</v>
      </c>
      <c r="K418" s="715">
        <v>16.732671447984973</v>
      </c>
      <c r="L418" s="716">
        <v>592.70431310111246</v>
      </c>
      <c r="M418" s="704">
        <v>0.15992672660550444</v>
      </c>
      <c r="N418" s="704">
        <v>9.0998846423558155E-2</v>
      </c>
      <c r="Q418" s="2432"/>
    </row>
    <row r="419" spans="1:17">
      <c r="A419" s="1133"/>
      <c r="B419" s="720" t="s">
        <v>2398</v>
      </c>
      <c r="C419" s="707" t="s">
        <v>2399</v>
      </c>
      <c r="D419" s="708">
        <v>235</v>
      </c>
      <c r="E419" s="709">
        <v>232</v>
      </c>
      <c r="F419" s="710">
        <v>164</v>
      </c>
      <c r="G419" s="711">
        <v>769.04372356679255</v>
      </c>
      <c r="H419" s="712">
        <v>0.95647069481388525</v>
      </c>
      <c r="I419" s="713">
        <v>443.37084524357937</v>
      </c>
      <c r="J419" s="714">
        <v>78.811166661951518</v>
      </c>
      <c r="K419" s="715">
        <v>93.552295993924147</v>
      </c>
      <c r="L419" s="716">
        <v>675.49142757286836</v>
      </c>
      <c r="M419" s="704">
        <v>0.21501060066113697</v>
      </c>
      <c r="N419" s="704">
        <v>0.57908399520678988</v>
      </c>
      <c r="Q419" s="2432"/>
    </row>
    <row r="420" spans="1:17">
      <c r="A420" s="1134"/>
      <c r="B420" s="706" t="s">
        <v>2400</v>
      </c>
      <c r="C420" s="707" t="s">
        <v>2401</v>
      </c>
      <c r="D420" s="708">
        <v>216</v>
      </c>
      <c r="E420" s="709">
        <v>216</v>
      </c>
      <c r="F420" s="710">
        <v>191</v>
      </c>
      <c r="G420" s="711">
        <v>674.58985256275218</v>
      </c>
      <c r="H420" s="712">
        <v>1.0000000000000002</v>
      </c>
      <c r="I420" s="713">
        <v>163.78040824101279</v>
      </c>
      <c r="J420" s="714">
        <v>27.507723560561448</v>
      </c>
      <c r="K420" s="715">
        <v>35.848763293225531</v>
      </c>
      <c r="L420" s="716">
        <v>638.7410892695267</v>
      </c>
      <c r="M420" s="704">
        <v>0.22288870912538239</v>
      </c>
      <c r="N420" s="704">
        <v>0.21075540937860054</v>
      </c>
      <c r="Q420" s="2432"/>
    </row>
    <row r="421" spans="1:17">
      <c r="A421" s="1135"/>
      <c r="B421" s="706" t="s">
        <v>2402</v>
      </c>
      <c r="C421" s="707" t="s">
        <v>2403</v>
      </c>
      <c r="D421" s="708">
        <v>234</v>
      </c>
      <c r="E421" s="709">
        <v>234</v>
      </c>
      <c r="F421" s="710">
        <v>174</v>
      </c>
      <c r="G421" s="711">
        <v>781.80013299813459</v>
      </c>
      <c r="H421" s="712">
        <v>1.0000000000000002</v>
      </c>
      <c r="I421" s="713">
        <v>394.70872463511336</v>
      </c>
      <c r="J421" s="714">
        <v>66.293267923883462</v>
      </c>
      <c r="K421" s="715">
        <v>86.395068806964986</v>
      </c>
      <c r="L421" s="716">
        <v>695.40506419116957</v>
      </c>
      <c r="M421" s="704">
        <v>0.25924055350396791</v>
      </c>
      <c r="N421" s="704">
        <v>0.53284332248772426</v>
      </c>
      <c r="Q421" s="2432"/>
    </row>
    <row r="422" spans="1:17">
      <c r="A422" s="1136"/>
      <c r="B422" s="706" t="s">
        <v>2404</v>
      </c>
      <c r="C422" s="707" t="s">
        <v>2405</v>
      </c>
      <c r="D422" s="708">
        <v>238</v>
      </c>
      <c r="E422" s="709">
        <v>238</v>
      </c>
      <c r="F422" s="710">
        <v>209</v>
      </c>
      <c r="G422" s="711">
        <v>834.05691131088884</v>
      </c>
      <c r="H422" s="712">
        <v>1.0000000000000002</v>
      </c>
      <c r="I422" s="713">
        <v>213.55074331577782</v>
      </c>
      <c r="J422" s="714">
        <v>35.866895658474931</v>
      </c>
      <c r="K422" s="715">
        <v>46.742648467172636</v>
      </c>
      <c r="L422" s="716">
        <v>787.31426284371616</v>
      </c>
      <c r="M422" s="704">
        <v>0.50344494458217337</v>
      </c>
      <c r="N422" s="704">
        <v>0.43006458394847136</v>
      </c>
      <c r="Q422" s="2432"/>
    </row>
    <row r="423" spans="1:17">
      <c r="A423" s="1137"/>
      <c r="B423" s="706" t="s">
        <v>2406</v>
      </c>
      <c r="C423" s="707" t="s">
        <v>2407</v>
      </c>
      <c r="D423" s="708">
        <v>250</v>
      </c>
      <c r="E423" s="709">
        <v>250</v>
      </c>
      <c r="F423" s="710">
        <v>210</v>
      </c>
      <c r="G423" s="711">
        <v>922.1584480028672</v>
      </c>
      <c r="H423" s="712">
        <v>1.0000000000000002</v>
      </c>
      <c r="I423" s="713">
        <v>305.37005295570134</v>
      </c>
      <c r="J423" s="714">
        <v>51.28839945262736</v>
      </c>
      <c r="K423" s="715">
        <v>66.840343499078998</v>
      </c>
      <c r="L423" s="716">
        <v>855.31810450378816</v>
      </c>
      <c r="M423" s="704">
        <v>0.60884619135567597</v>
      </c>
      <c r="N423" s="704">
        <v>0.78069047573399486</v>
      </c>
      <c r="Q423" s="2432"/>
    </row>
    <row r="424" spans="1:17">
      <c r="A424" s="1138"/>
      <c r="B424" s="706" t="s">
        <v>2408</v>
      </c>
      <c r="C424" s="707" t="s">
        <v>2409</v>
      </c>
      <c r="D424" s="708">
        <v>238</v>
      </c>
      <c r="E424" s="709">
        <v>238</v>
      </c>
      <c r="F424" s="710">
        <v>224</v>
      </c>
      <c r="G424" s="711">
        <v>846.20393957907072</v>
      </c>
      <c r="H424" s="712">
        <v>1.0000000000000002</v>
      </c>
      <c r="I424" s="713">
        <v>107.41703090147655</v>
      </c>
      <c r="J424" s="714">
        <v>18.041217649097192</v>
      </c>
      <c r="K424" s="715">
        <v>23.511772597254051</v>
      </c>
      <c r="L424" s="716">
        <v>822.69216698181663</v>
      </c>
      <c r="M424" s="704">
        <v>0.60957865699647429</v>
      </c>
      <c r="N424" s="704">
        <v>0.27513104195358135</v>
      </c>
      <c r="Q424" s="2432"/>
    </row>
    <row r="425" spans="1:17">
      <c r="A425" s="1139"/>
      <c r="B425" s="706" t="s">
        <v>2410</v>
      </c>
      <c r="C425" s="707" t="s">
        <v>2411</v>
      </c>
      <c r="D425" s="708">
        <v>245</v>
      </c>
      <c r="E425" s="709">
        <v>245</v>
      </c>
      <c r="F425" s="710">
        <v>220</v>
      </c>
      <c r="G425" s="711">
        <v>893.14582105342186</v>
      </c>
      <c r="H425" s="712">
        <v>1.0000000000000002</v>
      </c>
      <c r="I425" s="713">
        <v>193.40070720445263</v>
      </c>
      <c r="J425" s="714">
        <v>32.482598177240142</v>
      </c>
      <c r="K425" s="715">
        <v>42.33214612038487</v>
      </c>
      <c r="L425" s="716">
        <v>850.81367493303696</v>
      </c>
      <c r="M425" s="704">
        <v>0.63716044746458977</v>
      </c>
      <c r="N425" s="704">
        <v>0.53301991432033391</v>
      </c>
      <c r="Q425" s="2432"/>
    </row>
    <row r="426" spans="1:17">
      <c r="A426" s="1140"/>
      <c r="B426" s="720" t="s">
        <v>2412</v>
      </c>
      <c r="C426" s="707" t="s">
        <v>2413</v>
      </c>
      <c r="D426" s="708">
        <v>255</v>
      </c>
      <c r="E426" s="709">
        <v>255</v>
      </c>
      <c r="F426" s="710">
        <v>212</v>
      </c>
      <c r="G426" s="711">
        <v>961.7096788178219</v>
      </c>
      <c r="H426" s="712">
        <v>1.0000000000000002</v>
      </c>
      <c r="I426" s="713">
        <v>334.55869591129317</v>
      </c>
      <c r="J426" s="714">
        <v>56.190775323792693</v>
      </c>
      <c r="K426" s="715">
        <v>73.229244121586177</v>
      </c>
      <c r="L426" s="716">
        <v>888.48043469623576</v>
      </c>
      <c r="M426" s="704">
        <v>0.66544130408870705</v>
      </c>
      <c r="N426" s="704">
        <v>1.0000000000000007</v>
      </c>
      <c r="Q426" s="2432"/>
    </row>
    <row r="427" spans="1:17">
      <c r="A427" s="1141"/>
      <c r="B427" s="720" t="s">
        <v>2414</v>
      </c>
      <c r="C427" s="707" t="s">
        <v>2415</v>
      </c>
      <c r="D427" s="708">
        <v>254</v>
      </c>
      <c r="E427" s="709">
        <v>254</v>
      </c>
      <c r="F427" s="710">
        <v>224</v>
      </c>
      <c r="G427" s="711">
        <v>963.83889003281422</v>
      </c>
      <c r="H427" s="712">
        <v>1.0000000000000002</v>
      </c>
      <c r="I427" s="713">
        <v>240.25535916846744</v>
      </c>
      <c r="J427" s="714">
        <v>40.352066983642153</v>
      </c>
      <c r="K427" s="715">
        <v>52.587837539670375</v>
      </c>
      <c r="L427" s="716">
        <v>911.25105249314379</v>
      </c>
      <c r="M427" s="704">
        <v>0.74241698526346545</v>
      </c>
      <c r="N427" s="704">
        <v>0.93272982076946875</v>
      </c>
      <c r="Q427" s="2432"/>
    </row>
    <row r="428" spans="1:17">
      <c r="A428" s="1142"/>
      <c r="B428" s="706" t="s">
        <v>2416</v>
      </c>
      <c r="C428" s="707" t="s">
        <v>2417</v>
      </c>
      <c r="D428" s="708">
        <v>255</v>
      </c>
      <c r="E428" s="709">
        <v>255</v>
      </c>
      <c r="F428" s="710">
        <v>224</v>
      </c>
      <c r="G428" s="711">
        <v>971.51114069578671</v>
      </c>
      <c r="H428" s="712">
        <v>1.0000000000000002</v>
      </c>
      <c r="I428" s="713">
        <v>248.91918695250115</v>
      </c>
      <c r="J428" s="714">
        <v>41.807199390619708</v>
      </c>
      <c r="K428" s="715">
        <v>54.484203013287022</v>
      </c>
      <c r="L428" s="716">
        <v>917.02693768249969</v>
      </c>
      <c r="M428" s="704">
        <v>0.75108081304749907</v>
      </c>
      <c r="N428" s="704">
        <v>1.0000000000000009</v>
      </c>
      <c r="Q428" s="2432"/>
    </row>
    <row r="429" spans="1:17">
      <c r="A429" s="1143"/>
      <c r="B429" s="720" t="s">
        <v>2418</v>
      </c>
      <c r="C429" s="707" t="s">
        <v>2419</v>
      </c>
      <c r="D429" s="708">
        <v>254</v>
      </c>
      <c r="E429" s="709">
        <v>254</v>
      </c>
      <c r="F429" s="710">
        <v>226</v>
      </c>
      <c r="G429" s="711">
        <v>965.53818287988349</v>
      </c>
      <c r="H429" s="712">
        <v>1.0000000000000002</v>
      </c>
      <c r="I429" s="713">
        <v>225.40792040758652</v>
      </c>
      <c r="J429" s="714">
        <v>37.858366757814998</v>
      </c>
      <c r="K429" s="715">
        <v>49.337984133112585</v>
      </c>
      <c r="L429" s="716">
        <v>916.20019874677087</v>
      </c>
      <c r="M429" s="704">
        <v>0.75726442402434624</v>
      </c>
      <c r="N429" s="704">
        <v>0.92861509690773469</v>
      </c>
      <c r="Q429" s="2432"/>
    </row>
    <row r="430" spans="1:17">
      <c r="A430" s="1144"/>
      <c r="B430" s="706" t="s">
        <v>2412</v>
      </c>
      <c r="C430" s="707" t="s">
        <v>2420</v>
      </c>
      <c r="D430" s="708">
        <v>255</v>
      </c>
      <c r="E430" s="709">
        <v>255</v>
      </c>
      <c r="F430" s="710">
        <v>240</v>
      </c>
      <c r="G430" s="711">
        <v>985.63774769501242</v>
      </c>
      <c r="H430" s="712">
        <v>1.0000000000000002</v>
      </c>
      <c r="I430" s="713">
        <v>125.48905971940759</v>
      </c>
      <c r="J430" s="714">
        <v>21.07650360448817</v>
      </c>
      <c r="K430" s="715">
        <v>27.467434268148136</v>
      </c>
      <c r="L430" s="716">
        <v>958.17031342686425</v>
      </c>
      <c r="M430" s="704">
        <v>0.87451094028059262</v>
      </c>
      <c r="N430" s="704">
        <v>1.0000000000000018</v>
      </c>
      <c r="Q430" s="2432"/>
    </row>
    <row r="431" spans="1:17">
      <c r="A431" s="1145"/>
      <c r="B431" s="720" t="s">
        <v>2421</v>
      </c>
      <c r="C431" s="707" t="s">
        <v>2422</v>
      </c>
      <c r="D431" s="708">
        <v>233</v>
      </c>
      <c r="E431" s="709">
        <v>228</v>
      </c>
      <c r="F431" s="710">
        <v>80</v>
      </c>
      <c r="G431" s="711">
        <v>712.56575416695875</v>
      </c>
      <c r="H431" s="712">
        <v>0.95583963545155648</v>
      </c>
      <c r="I431" s="713">
        <v>716.70362023710163</v>
      </c>
      <c r="J431" s="714">
        <v>127.497208773005</v>
      </c>
      <c r="K431" s="715">
        <v>151.14193464634394</v>
      </c>
      <c r="L431" s="716">
        <v>561.42381952061487</v>
      </c>
      <c r="M431" s="704">
        <v>-9.6669461309512594E-2</v>
      </c>
      <c r="N431" s="704">
        <v>0.81372882408790337</v>
      </c>
      <c r="Q431" s="2432"/>
    </row>
    <row r="432" spans="1:17">
      <c r="A432" s="1146"/>
      <c r="B432" s="706" t="s">
        <v>2423</v>
      </c>
      <c r="C432" s="707" t="s">
        <v>2424</v>
      </c>
      <c r="D432" s="708">
        <v>219</v>
      </c>
      <c r="E432" s="709">
        <v>219</v>
      </c>
      <c r="F432" s="710">
        <v>112</v>
      </c>
      <c r="G432" s="711">
        <v>652.17404121330537</v>
      </c>
      <c r="H432" s="712">
        <v>1.0000000000000002</v>
      </c>
      <c r="I432" s="713">
        <v>546.16030112776355</v>
      </c>
      <c r="J432" s="714">
        <v>91.730303670188349</v>
      </c>
      <c r="K432" s="715">
        <v>119.54525920141826</v>
      </c>
      <c r="L432" s="716">
        <v>532.6287820118871</v>
      </c>
      <c r="M432" s="704">
        <v>-0.11679586968548039</v>
      </c>
      <c r="N432" s="704">
        <v>0.61838513021136943</v>
      </c>
      <c r="Q432" s="2432"/>
    </row>
    <row r="433" spans="1:17">
      <c r="A433" s="1147"/>
      <c r="B433" s="706" t="s">
        <v>2425</v>
      </c>
      <c r="C433" s="707" t="s">
        <v>2426</v>
      </c>
      <c r="D433" s="708">
        <v>238</v>
      </c>
      <c r="E433" s="709">
        <v>238</v>
      </c>
      <c r="F433" s="710">
        <v>0</v>
      </c>
      <c r="G433" s="711">
        <v>760.24256443972695</v>
      </c>
      <c r="H433" s="712">
        <v>1.0000000000000002</v>
      </c>
      <c r="I433" s="713">
        <v>858.49784394897551</v>
      </c>
      <c r="J433" s="714">
        <v>144.18892724907045</v>
      </c>
      <c r="K433" s="715">
        <v>187.91066847374333</v>
      </c>
      <c r="L433" s="716">
        <v>572.33189596598368</v>
      </c>
      <c r="M433" s="704">
        <v>-0.14150215605102445</v>
      </c>
      <c r="N433" s="704">
        <v>1</v>
      </c>
      <c r="Q433" s="2432"/>
    </row>
    <row r="434" spans="1:17">
      <c r="A434" s="1148"/>
      <c r="B434" s="720" t="s">
        <v>2427</v>
      </c>
      <c r="C434" s="707" t="s">
        <v>2428</v>
      </c>
      <c r="D434" s="708">
        <v>179</v>
      </c>
      <c r="E434" s="709">
        <v>177</v>
      </c>
      <c r="F434" s="710">
        <v>145</v>
      </c>
      <c r="G434" s="711">
        <v>433.95293513286799</v>
      </c>
      <c r="H434" s="712">
        <v>0.94361110508793389</v>
      </c>
      <c r="I434" s="713">
        <v>162.83546859374414</v>
      </c>
      <c r="J434" s="714">
        <v>29.40479227949313</v>
      </c>
      <c r="K434" s="715">
        <v>33.965779822182085</v>
      </c>
      <c r="L434" s="716">
        <v>399.98715531068592</v>
      </c>
      <c r="M434" s="704">
        <v>-0.24866129618662269</v>
      </c>
      <c r="N434" s="704">
        <v>0.22373388836996608</v>
      </c>
      <c r="Q434" s="2432"/>
    </row>
    <row r="435" spans="1:17">
      <c r="A435" s="1149"/>
      <c r="B435" s="706" t="s">
        <v>2429</v>
      </c>
      <c r="C435" s="707" t="s">
        <v>2430</v>
      </c>
      <c r="D435" s="708">
        <v>217</v>
      </c>
      <c r="E435" s="709">
        <v>217</v>
      </c>
      <c r="F435" s="710">
        <v>25</v>
      </c>
      <c r="G435" s="711">
        <v>621.39053278880158</v>
      </c>
      <c r="H435" s="712">
        <v>1.0000000000000002</v>
      </c>
      <c r="I435" s="713">
        <v>690.42307728195453</v>
      </c>
      <c r="J435" s="714">
        <v>115.95994510989578</v>
      </c>
      <c r="K435" s="715">
        <v>151.12194270048971</v>
      </c>
      <c r="L435" s="716">
        <v>470.26859008831184</v>
      </c>
      <c r="M435" s="704">
        <v>-0.28960384558402763</v>
      </c>
      <c r="N435" s="704">
        <v>0.97188459282914053</v>
      </c>
      <c r="Q435" s="2432"/>
    </row>
    <row r="436" spans="1:17">
      <c r="A436" s="1150"/>
      <c r="B436" s="720" t="s">
        <v>2431</v>
      </c>
      <c r="C436" s="707" t="s">
        <v>2432</v>
      </c>
      <c r="D436" s="708">
        <v>205</v>
      </c>
      <c r="E436" s="709">
        <v>205</v>
      </c>
      <c r="F436" s="710">
        <v>13</v>
      </c>
      <c r="G436" s="711">
        <v>547.88727424599256</v>
      </c>
      <c r="H436" s="712">
        <v>1.0000000000000002</v>
      </c>
      <c r="I436" s="713">
        <v>614.23149365857694</v>
      </c>
      <c r="J436" s="714">
        <v>103.16319461658223</v>
      </c>
      <c r="K436" s="715">
        <v>134.44489276768527</v>
      </c>
      <c r="L436" s="716">
        <v>413.44238147830731</v>
      </c>
      <c r="M436" s="704">
        <v>-0.37785906826291094</v>
      </c>
      <c r="N436" s="704">
        <v>0.9872867421591629</v>
      </c>
      <c r="Q436" s="2432"/>
    </row>
    <row r="437" spans="1:17">
      <c r="A437" s="1151"/>
      <c r="B437" s="706" t="s">
        <v>2433</v>
      </c>
      <c r="C437" s="707" t="s">
        <v>2434</v>
      </c>
      <c r="D437" s="708">
        <v>205</v>
      </c>
      <c r="E437" s="709">
        <v>205</v>
      </c>
      <c r="F437" s="710">
        <v>0</v>
      </c>
      <c r="G437" s="711">
        <v>547.43465572479136</v>
      </c>
      <c r="H437" s="712">
        <v>1.0000000000000002</v>
      </c>
      <c r="I437" s="713">
        <v>618.18621269783307</v>
      </c>
      <c r="J437" s="714">
        <v>103.82740909290386</v>
      </c>
      <c r="K437" s="715">
        <v>135.31051392623604</v>
      </c>
      <c r="L437" s="716">
        <v>412.12414179855534</v>
      </c>
      <c r="M437" s="704">
        <v>-0.38181378730216708</v>
      </c>
      <c r="N437" s="704">
        <v>1</v>
      </c>
      <c r="Q437" s="2432"/>
    </row>
    <row r="438" spans="1:17">
      <c r="A438" s="1152"/>
      <c r="B438" s="706" t="s">
        <v>2435</v>
      </c>
      <c r="C438" s="707" t="s">
        <v>2436</v>
      </c>
      <c r="D438" s="708">
        <v>139</v>
      </c>
      <c r="E438" s="709">
        <v>139</v>
      </c>
      <c r="F438" s="710">
        <v>131</v>
      </c>
      <c r="G438" s="711">
        <v>262.75996378858048</v>
      </c>
      <c r="H438" s="712">
        <v>1.0000000000000002</v>
      </c>
      <c r="I438" s="713">
        <v>31.647859928754173</v>
      </c>
      <c r="J438" s="714">
        <v>5.3154134340809369</v>
      </c>
      <c r="K438" s="715">
        <v>6.9271816544352891</v>
      </c>
      <c r="L438" s="716">
        <v>255.83278213414519</v>
      </c>
      <c r="M438" s="704">
        <v>-0.49888372237462775</v>
      </c>
      <c r="N438" s="704">
        <v>6.3154723448065039E-2</v>
      </c>
      <c r="Q438" s="2432"/>
    </row>
    <row r="439" spans="1:17">
      <c r="A439" s="1153"/>
      <c r="B439" s="720" t="s">
        <v>2437</v>
      </c>
      <c r="C439" s="707" t="s">
        <v>2438</v>
      </c>
      <c r="D439" s="708">
        <v>132</v>
      </c>
      <c r="E439" s="709">
        <v>132</v>
      </c>
      <c r="F439" s="710">
        <v>130</v>
      </c>
      <c r="G439" s="711">
        <v>237.69309586576111</v>
      </c>
      <c r="H439" s="712">
        <v>1.0000000000000002</v>
      </c>
      <c r="I439" s="713">
        <v>7.6288244311066089</v>
      </c>
      <c r="J439" s="714">
        <v>1.2812985130317192</v>
      </c>
      <c r="K439" s="715">
        <v>1.6698207323666505</v>
      </c>
      <c r="L439" s="716">
        <v>236.02327513339446</v>
      </c>
      <c r="M439" s="704">
        <v>-0.53049639121024672</v>
      </c>
      <c r="N439" s="704">
        <v>1.624870243441056E-2</v>
      </c>
      <c r="Q439" s="2432"/>
    </row>
    <row r="440" spans="1:17">
      <c r="A440" s="1154"/>
      <c r="B440" s="706" t="s">
        <v>2439</v>
      </c>
      <c r="C440" s="707" t="s">
        <v>2440</v>
      </c>
      <c r="D440" s="708">
        <v>139</v>
      </c>
      <c r="E440" s="709">
        <v>139</v>
      </c>
      <c r="F440" s="710">
        <v>122</v>
      </c>
      <c r="G440" s="711">
        <v>258.99296340960058</v>
      </c>
      <c r="H440" s="712">
        <v>1.0000000000000002</v>
      </c>
      <c r="I440" s="713">
        <v>64.561732034779993</v>
      </c>
      <c r="J440" s="714">
        <v>10.84345982817652</v>
      </c>
      <c r="K440" s="715">
        <v>14.131471977463988</v>
      </c>
      <c r="L440" s="716">
        <v>244.86149143213657</v>
      </c>
      <c r="M440" s="704">
        <v>-0.53179759448065345</v>
      </c>
      <c r="N440" s="704">
        <v>0.13789278156989787</v>
      </c>
      <c r="Q440" s="2432"/>
    </row>
    <row r="441" spans="1:17">
      <c r="A441" s="1155"/>
      <c r="B441" s="720" t="s">
        <v>2441</v>
      </c>
      <c r="C441" s="707" t="s">
        <v>2442</v>
      </c>
      <c r="D441" s="708">
        <v>152</v>
      </c>
      <c r="E441" s="709">
        <v>148</v>
      </c>
      <c r="F441" s="710">
        <v>62</v>
      </c>
      <c r="G441" s="711">
        <v>280.99423830470039</v>
      </c>
      <c r="H441" s="712">
        <v>0.94352411580825302</v>
      </c>
      <c r="I441" s="713">
        <v>263.53735193550011</v>
      </c>
      <c r="J441" s="714">
        <v>47.594523111248535</v>
      </c>
      <c r="K441" s="715">
        <v>54.966806631786881</v>
      </c>
      <c r="L441" s="716">
        <v>226.02743167291351</v>
      </c>
      <c r="M441" s="704">
        <v>-0.62664401689467597</v>
      </c>
      <c r="N441" s="704">
        <v>0.72871449665337984</v>
      </c>
      <c r="Q441" s="2432"/>
    </row>
    <row r="442" spans="1:17">
      <c r="A442" s="1156"/>
      <c r="B442" s="706" t="s">
        <v>2443</v>
      </c>
      <c r="C442" s="707" t="s">
        <v>2444</v>
      </c>
      <c r="D442" s="708">
        <v>139</v>
      </c>
      <c r="E442" s="709">
        <v>139</v>
      </c>
      <c r="F442" s="710">
        <v>0</v>
      </c>
      <c r="G442" s="711">
        <v>235.89457855396861</v>
      </c>
      <c r="H442" s="712">
        <v>1.0000000000000002</v>
      </c>
      <c r="I442" s="713">
        <v>266.3820687770633</v>
      </c>
      <c r="J442" s="714">
        <v>44.740176118177523</v>
      </c>
      <c r="K442" s="715">
        <v>58.306532702593124</v>
      </c>
      <c r="L442" s="716">
        <v>177.58804585137548</v>
      </c>
      <c r="M442" s="704">
        <v>-0.73361793122293673</v>
      </c>
      <c r="N442" s="704">
        <v>1</v>
      </c>
      <c r="Q442" s="2432"/>
    </row>
    <row r="443" spans="1:17">
      <c r="A443" s="1157"/>
      <c r="B443" s="706" t="s">
        <v>2445</v>
      </c>
      <c r="C443" s="707" t="s">
        <v>2446</v>
      </c>
      <c r="D443" s="708">
        <v>128</v>
      </c>
      <c r="E443" s="709">
        <v>128</v>
      </c>
      <c r="F443" s="710">
        <v>0</v>
      </c>
      <c r="G443" s="711">
        <v>197.87522820212882</v>
      </c>
      <c r="H443" s="712">
        <v>1.0000000000000002</v>
      </c>
      <c r="I443" s="713">
        <v>223.44902104715956</v>
      </c>
      <c r="J443" s="714">
        <v>37.529359994012772</v>
      </c>
      <c r="K443" s="715">
        <v>48.909214170689125</v>
      </c>
      <c r="L443" s="716">
        <v>148.9660140314397</v>
      </c>
      <c r="M443" s="704">
        <v>-0.77655097895284042</v>
      </c>
      <c r="N443" s="704">
        <v>1</v>
      </c>
      <c r="Q443" s="2432"/>
    </row>
    <row r="444" spans="1:17">
      <c r="A444" s="1158"/>
      <c r="B444" s="706" t="s">
        <v>2447</v>
      </c>
      <c r="C444" s="707" t="s">
        <v>2448</v>
      </c>
      <c r="D444" s="708">
        <v>79</v>
      </c>
      <c r="E444" s="709">
        <v>79</v>
      </c>
      <c r="F444" s="710">
        <v>47</v>
      </c>
      <c r="G444" s="711">
        <v>76.044962066821142</v>
      </c>
      <c r="H444" s="712">
        <v>1.0000000000000002</v>
      </c>
      <c r="I444" s="713">
        <v>52.182609356555176</v>
      </c>
      <c r="J444" s="714">
        <v>8.7643254053718866</v>
      </c>
      <c r="K444" s="715">
        <v>11.421891244117431</v>
      </c>
      <c r="L444" s="716">
        <v>64.62307082270371</v>
      </c>
      <c r="M444" s="704">
        <v>-0.88814806147344427</v>
      </c>
      <c r="N444" s="704">
        <v>0.46653290093998745</v>
      </c>
      <c r="Q444" s="2432"/>
    </row>
    <row r="445" spans="1:17">
      <c r="A445" s="1159"/>
      <c r="B445" s="720" t="s">
        <v>2449</v>
      </c>
      <c r="C445" s="707" t="s">
        <v>2450</v>
      </c>
      <c r="D445" s="708">
        <v>237</v>
      </c>
      <c r="E445" s="709">
        <v>255</v>
      </c>
      <c r="F445" s="710">
        <v>12</v>
      </c>
      <c r="G445" s="711">
        <v>841.52710795177609</v>
      </c>
      <c r="H445" s="712">
        <v>1.1332206046353765</v>
      </c>
      <c r="I445" s="713">
        <v>930.73029191456521</v>
      </c>
      <c r="J445" s="714">
        <v>126.47329992195444</v>
      </c>
      <c r="K445" s="715">
        <v>223.47924152168005</v>
      </c>
      <c r="L445" s="716">
        <v>618.04786643009606</v>
      </c>
      <c r="M445" s="704">
        <v>3.5893507662021484E-3</v>
      </c>
      <c r="N445" s="704">
        <v>1.0000000000000002</v>
      </c>
      <c r="Q445" s="2432"/>
    </row>
    <row r="446" spans="1:17">
      <c r="A446" s="1160"/>
      <c r="B446" s="720" t="s">
        <v>2451</v>
      </c>
      <c r="C446" s="707" t="s">
        <v>2452</v>
      </c>
      <c r="D446" s="708">
        <v>218</v>
      </c>
      <c r="E446" s="709">
        <v>223</v>
      </c>
      <c r="F446" s="710">
        <v>183</v>
      </c>
      <c r="G446" s="711">
        <v>703.04700924473059</v>
      </c>
      <c r="H446" s="712">
        <v>1.1223765522342584</v>
      </c>
      <c r="I446" s="713">
        <v>245.2578941269723</v>
      </c>
      <c r="J446" s="714">
        <v>33.99371184616156</v>
      </c>
      <c r="K446" s="715">
        <v>58.507044896672376</v>
      </c>
      <c r="L446" s="716">
        <v>644.53996434805822</v>
      </c>
      <c r="M446" s="704">
        <v>0.22609441016084375</v>
      </c>
      <c r="N446" s="704">
        <v>0.33769419581277987</v>
      </c>
      <c r="Q446" s="2432"/>
    </row>
    <row r="447" spans="1:17">
      <c r="A447" s="1161"/>
      <c r="B447" s="720" t="s">
        <v>2453</v>
      </c>
      <c r="C447" s="707" t="s">
        <v>2454</v>
      </c>
      <c r="D447" s="708">
        <v>231</v>
      </c>
      <c r="E447" s="709">
        <v>240</v>
      </c>
      <c r="F447" s="710">
        <v>13</v>
      </c>
      <c r="G447" s="711">
        <v>753.84296414791618</v>
      </c>
      <c r="H447" s="712">
        <v>1.069921110805262</v>
      </c>
      <c r="I447" s="713">
        <v>837.42996347804171</v>
      </c>
      <c r="J447" s="714">
        <v>126.86419822723587</v>
      </c>
      <c r="K447" s="715">
        <v>193.09751832803258</v>
      </c>
      <c r="L447" s="716">
        <v>560.74544581988357</v>
      </c>
      <c r="M447" s="704">
        <v>-0.12153434068015134</v>
      </c>
      <c r="N447" s="704">
        <v>0.99099630361801949</v>
      </c>
      <c r="Q447" s="2432"/>
    </row>
    <row r="448" spans="1:17">
      <c r="A448" s="1162"/>
      <c r="B448" s="720" t="s">
        <v>2455</v>
      </c>
      <c r="C448" s="707" t="s">
        <v>2456</v>
      </c>
      <c r="D448" s="708">
        <v>199</v>
      </c>
      <c r="E448" s="709">
        <v>207</v>
      </c>
      <c r="F448" s="710">
        <v>0</v>
      </c>
      <c r="G448" s="711">
        <v>543.68073230297466</v>
      </c>
      <c r="H448" s="712">
        <v>1.0712310505262748</v>
      </c>
      <c r="I448" s="713">
        <v>607.05489537389747</v>
      </c>
      <c r="J448" s="714">
        <v>91.772045500405056</v>
      </c>
      <c r="K448" s="715">
        <v>140.10285408891491</v>
      </c>
      <c r="L448" s="716">
        <v>403.57787821405975</v>
      </c>
      <c r="M448" s="704">
        <v>-0.36851382533645849</v>
      </c>
      <c r="N448" s="704">
        <v>1</v>
      </c>
      <c r="Q448" s="2432"/>
    </row>
    <row r="449" spans="1:17">
      <c r="A449" s="1163"/>
      <c r="B449" s="706" t="s">
        <v>2457</v>
      </c>
      <c r="C449" s="707" t="s">
        <v>2458</v>
      </c>
      <c r="D449" s="708">
        <v>205</v>
      </c>
      <c r="E449" s="709">
        <v>201</v>
      </c>
      <c r="F449" s="710">
        <v>165</v>
      </c>
      <c r="G449" s="711">
        <v>576.16303586288348</v>
      </c>
      <c r="H449" s="712">
        <v>0.90210572367192055</v>
      </c>
      <c r="I449" s="713">
        <v>221.03465482753734</v>
      </c>
      <c r="J449" s="714">
        <v>41.880007005449244</v>
      </c>
      <c r="K449" s="715">
        <v>44.32767351362228</v>
      </c>
      <c r="L449" s="716">
        <v>531.83536234926123</v>
      </c>
      <c r="M449" s="704">
        <v>3.4387636377406494E-3</v>
      </c>
      <c r="N449" s="704">
        <v>0.23373742953137669</v>
      </c>
      <c r="Q449" s="2432"/>
    </row>
    <row r="450" spans="1:17">
      <c r="A450" s="1164"/>
      <c r="B450" s="720" t="s">
        <v>2459</v>
      </c>
      <c r="C450" s="707" t="s">
        <v>2460</v>
      </c>
      <c r="D450" s="708">
        <v>240</v>
      </c>
      <c r="E450" s="709">
        <v>227</v>
      </c>
      <c r="F450" s="710">
        <v>107</v>
      </c>
      <c r="G450" s="711">
        <v>732.48171086322179</v>
      </c>
      <c r="H450" s="712">
        <v>0.8760676458602743</v>
      </c>
      <c r="I450" s="713">
        <v>676.51211283780356</v>
      </c>
      <c r="J450" s="714">
        <v>131.8317608951071</v>
      </c>
      <c r="K450" s="715">
        <v>132.12687631140682</v>
      </c>
      <c r="L450" s="716">
        <v>600.35483455181497</v>
      </c>
      <c r="M450" s="704">
        <v>2.7650598734633824E-2</v>
      </c>
      <c r="N450" s="704">
        <v>0.74188484189715675</v>
      </c>
      <c r="Q450" s="2432"/>
    </row>
    <row r="451" spans="1:17">
      <c r="A451" s="1165"/>
      <c r="B451" s="720" t="s">
        <v>2461</v>
      </c>
      <c r="C451" s="707" t="s">
        <v>2462</v>
      </c>
      <c r="D451" s="708">
        <v>247</v>
      </c>
      <c r="E451" s="709">
        <v>227</v>
      </c>
      <c r="F451" s="710">
        <v>95</v>
      </c>
      <c r="G451" s="711">
        <v>745.70010889325317</v>
      </c>
      <c r="H451" s="712">
        <v>0.82326938629649438</v>
      </c>
      <c r="I451" s="713">
        <v>745.79656118003106</v>
      </c>
      <c r="J451" s="714">
        <v>153.16050840919189</v>
      </c>
      <c r="K451" s="715">
        <v>137.40455234355989</v>
      </c>
      <c r="L451" s="716">
        <v>608.29555654969329</v>
      </c>
      <c r="M451" s="704">
        <v>5.147276472826845E-2</v>
      </c>
      <c r="N451" s="704">
        <v>0.85637583643284321</v>
      </c>
      <c r="Q451" s="2432"/>
    </row>
    <row r="452" spans="1:17">
      <c r="A452" s="1166"/>
      <c r="B452" s="706" t="s">
        <v>2463</v>
      </c>
      <c r="C452" s="707" t="s">
        <v>2464</v>
      </c>
      <c r="D452" s="708">
        <v>205</v>
      </c>
      <c r="E452" s="709">
        <v>200</v>
      </c>
      <c r="F452" s="710">
        <v>177</v>
      </c>
      <c r="G452" s="711">
        <v>579.63355423808662</v>
      </c>
      <c r="H452" s="712">
        <v>0.82633991339477841</v>
      </c>
      <c r="I452" s="713">
        <v>155.85925666167716</v>
      </c>
      <c r="J452" s="714">
        <v>31.915537874912179</v>
      </c>
      <c r="K452" s="715">
        <v>28.818070758065261</v>
      </c>
      <c r="L452" s="716">
        <v>550.81548348002138</v>
      </c>
      <c r="M452" s="704">
        <v>6.6808974816513489E-2</v>
      </c>
      <c r="N452" s="704">
        <v>0.18170283039939489</v>
      </c>
      <c r="Q452" s="2432"/>
    </row>
    <row r="453" spans="1:17">
      <c r="A453" s="1167"/>
      <c r="B453" s="706" t="s">
        <v>2465</v>
      </c>
      <c r="C453" s="707" t="s">
        <v>2466</v>
      </c>
      <c r="D453" s="708">
        <v>238</v>
      </c>
      <c r="E453" s="709">
        <v>230</v>
      </c>
      <c r="F453" s="710">
        <v>133</v>
      </c>
      <c r="G453" s="711">
        <v>751.29629409373752</v>
      </c>
      <c r="H453" s="712">
        <v>0.91204834535433876</v>
      </c>
      <c r="I453" s="713">
        <v>587.36457754153184</v>
      </c>
      <c r="J453" s="714">
        <v>110.05701797591105</v>
      </c>
      <c r="K453" s="715">
        <v>118.94609772306001</v>
      </c>
      <c r="L453" s="716">
        <v>632.35019637067751</v>
      </c>
      <c r="M453" s="704">
        <v>0.10093133671486654</v>
      </c>
      <c r="N453" s="704">
        <v>0.68522502934539931</v>
      </c>
      <c r="Q453" s="2432"/>
    </row>
    <row r="454" spans="1:17">
      <c r="A454" s="1168"/>
      <c r="B454" s="720" t="s">
        <v>2467</v>
      </c>
      <c r="C454" s="707" t="s">
        <v>2468</v>
      </c>
      <c r="D454" s="708">
        <v>250</v>
      </c>
      <c r="E454" s="709">
        <v>234</v>
      </c>
      <c r="F454" s="710">
        <v>115</v>
      </c>
      <c r="G454" s="711">
        <v>791.4085059569843</v>
      </c>
      <c r="H454" s="712">
        <v>0.85048246429777064</v>
      </c>
      <c r="I454" s="713">
        <v>722.72800524581987</v>
      </c>
      <c r="J454" s="714">
        <v>144.56872028017162</v>
      </c>
      <c r="K454" s="715">
        <v>137.32947694214806</v>
      </c>
      <c r="L454" s="716">
        <v>654.07902901483624</v>
      </c>
      <c r="M454" s="704">
        <v>0.13526244797496823</v>
      </c>
      <c r="N454" s="704">
        <v>0.90079792939749714</v>
      </c>
      <c r="Q454" s="2432"/>
    </row>
    <row r="455" spans="1:17">
      <c r="A455" s="1169"/>
      <c r="B455" s="706" t="s">
        <v>2469</v>
      </c>
      <c r="C455" s="707" t="s">
        <v>2470</v>
      </c>
      <c r="D455" s="708">
        <v>240</v>
      </c>
      <c r="E455" s="709">
        <v>230</v>
      </c>
      <c r="F455" s="710">
        <v>140</v>
      </c>
      <c r="G455" s="711">
        <v>759.26936491573406</v>
      </c>
      <c r="H455" s="712">
        <v>0.88576847077725296</v>
      </c>
      <c r="I455" s="713">
        <v>568.88214148545717</v>
      </c>
      <c r="J455" s="714">
        <v>109.72354092880623</v>
      </c>
      <c r="K455" s="715">
        <v>112.22651482153871</v>
      </c>
      <c r="L455" s="716">
        <v>647.04285009419539</v>
      </c>
      <c r="M455" s="704">
        <v>0.14500929788542005</v>
      </c>
      <c r="N455" s="704">
        <v>0.70645514761962813</v>
      </c>
      <c r="Q455" s="2432"/>
    </row>
    <row r="456" spans="1:17">
      <c r="A456" s="1170"/>
      <c r="B456" s="706" t="s">
        <v>2471</v>
      </c>
      <c r="C456" s="707" t="s">
        <v>2472</v>
      </c>
      <c r="D456" s="708">
        <v>238</v>
      </c>
      <c r="E456" s="709">
        <v>232</v>
      </c>
      <c r="F456" s="710">
        <v>170</v>
      </c>
      <c r="G456" s="711">
        <v>779.61383938064921</v>
      </c>
      <c r="H456" s="712">
        <v>0.90854026829032541</v>
      </c>
      <c r="I456" s="713">
        <v>425.94122544639049</v>
      </c>
      <c r="J456" s="714">
        <v>80.126769850543198</v>
      </c>
      <c r="K456" s="715">
        <v>85.962780830110773</v>
      </c>
      <c r="L456" s="716">
        <v>693.65105855053844</v>
      </c>
      <c r="M456" s="704">
        <v>0.2694894935941472</v>
      </c>
      <c r="N456" s="704">
        <v>0.61259378253922181</v>
      </c>
      <c r="Q456" s="2432"/>
    </row>
    <row r="457" spans="1:17">
      <c r="A457" s="1171"/>
      <c r="B457" s="720" t="s">
        <v>2473</v>
      </c>
      <c r="C457" s="707" t="s">
        <v>2474</v>
      </c>
      <c r="D457" s="708">
        <v>255</v>
      </c>
      <c r="E457" s="709">
        <v>244</v>
      </c>
      <c r="F457" s="710">
        <v>141</v>
      </c>
      <c r="G457" s="711">
        <v>862.303206220942</v>
      </c>
      <c r="H457" s="712">
        <v>0.88728614529300798</v>
      </c>
      <c r="I457" s="713">
        <v>683.62719490165057</v>
      </c>
      <c r="J457" s="714">
        <v>131.64056863418747</v>
      </c>
      <c r="K457" s="715">
        <v>135.0722913201306</v>
      </c>
      <c r="L457" s="716">
        <v>727.2309149008114</v>
      </c>
      <c r="M457" s="704">
        <v>0.2746505202853704</v>
      </c>
      <c r="N457" s="704">
        <v>1.0000000000000002</v>
      </c>
      <c r="Q457" s="2432"/>
    </row>
    <row r="458" spans="1:17">
      <c r="A458" s="1172"/>
      <c r="B458" s="706" t="s">
        <v>2475</v>
      </c>
      <c r="C458" s="707" t="s">
        <v>2476</v>
      </c>
      <c r="D458" s="708">
        <v>255</v>
      </c>
      <c r="E458" s="709">
        <v>246</v>
      </c>
      <c r="F458" s="710">
        <v>143</v>
      </c>
      <c r="G458" s="711">
        <v>872.98294259885301</v>
      </c>
      <c r="H458" s="712">
        <v>0.90715578452785395</v>
      </c>
      <c r="I458" s="713">
        <v>681.93848387217827</v>
      </c>
      <c r="J458" s="714">
        <v>128.48359835971428</v>
      </c>
      <c r="K458" s="715">
        <v>137.44160586142885</v>
      </c>
      <c r="L458" s="716">
        <v>735.54133673742422</v>
      </c>
      <c r="M458" s="704">
        <v>0.28306276337246694</v>
      </c>
      <c r="N458" s="704">
        <v>1.0000000000000002</v>
      </c>
      <c r="Q458" s="2432"/>
    </row>
    <row r="459" spans="1:17">
      <c r="A459" s="1173"/>
      <c r="B459" s="706" t="s">
        <v>2477</v>
      </c>
      <c r="C459" s="707" t="s">
        <v>2478</v>
      </c>
      <c r="D459" s="708">
        <v>238</v>
      </c>
      <c r="E459" s="709">
        <v>233</v>
      </c>
      <c r="F459" s="710">
        <v>191</v>
      </c>
      <c r="G459" s="711">
        <v>797.73307551510266</v>
      </c>
      <c r="H459" s="712">
        <v>0.89534158256422591</v>
      </c>
      <c r="I459" s="713">
        <v>311.16085065710644</v>
      </c>
      <c r="J459" s="714">
        <v>59.39698624635659</v>
      </c>
      <c r="K459" s="715">
        <v>61.982971434417578</v>
      </c>
      <c r="L459" s="716">
        <v>735.75010408068511</v>
      </c>
      <c r="M459" s="704">
        <v>0.38805199439116045</v>
      </c>
      <c r="N459" s="704">
        <v>0.53753536328550966</v>
      </c>
      <c r="Q459" s="2432"/>
    </row>
    <row r="460" spans="1:17">
      <c r="A460" s="1174"/>
      <c r="B460" s="720" t="s">
        <v>2479</v>
      </c>
      <c r="C460" s="707" t="s">
        <v>2480</v>
      </c>
      <c r="D460" s="708">
        <v>251</v>
      </c>
      <c r="E460" s="709">
        <v>242</v>
      </c>
      <c r="F460" s="710">
        <v>183</v>
      </c>
      <c r="G460" s="711">
        <v>866.232345747919</v>
      </c>
      <c r="H460" s="712">
        <v>0.86199807353542923</v>
      </c>
      <c r="I460" s="713">
        <v>450.46695678358827</v>
      </c>
      <c r="J460" s="714">
        <v>89.06906619724387</v>
      </c>
      <c r="K460" s="715">
        <v>86.676045712380329</v>
      </c>
      <c r="L460" s="716">
        <v>779.5563000355387</v>
      </c>
      <c r="M460" s="704">
        <v>0.44797663914989694</v>
      </c>
      <c r="N460" s="704">
        <v>0.8753717488344076</v>
      </c>
      <c r="Q460" s="2432"/>
    </row>
    <row r="461" spans="1:17">
      <c r="A461" s="1175"/>
      <c r="B461" s="720" t="s">
        <v>2481</v>
      </c>
      <c r="C461" s="707" t="s">
        <v>2482</v>
      </c>
      <c r="D461" s="708">
        <v>253</v>
      </c>
      <c r="E461" s="709">
        <v>241</v>
      </c>
      <c r="F461" s="710">
        <v>184</v>
      </c>
      <c r="G461" s="711">
        <v>867.20849711282756</v>
      </c>
      <c r="H461" s="712">
        <v>0.81601507748831403</v>
      </c>
      <c r="I461" s="713">
        <v>452.89141723821712</v>
      </c>
      <c r="J461" s="714">
        <v>93.639223607852756</v>
      </c>
      <c r="K461" s="715">
        <v>82.731149216833813</v>
      </c>
      <c r="L461" s="716">
        <v>784.47734789599372</v>
      </c>
      <c r="M461" s="704">
        <v>0.47085149731822917</v>
      </c>
      <c r="N461" s="704">
        <v>0.93466908170448937</v>
      </c>
      <c r="Q461" s="2432"/>
    </row>
    <row r="462" spans="1:17">
      <c r="A462" s="1176"/>
      <c r="B462" s="706" t="s">
        <v>2483</v>
      </c>
      <c r="C462" s="707" t="s">
        <v>2484</v>
      </c>
      <c r="D462" s="708">
        <v>238</v>
      </c>
      <c r="E462" s="709">
        <v>232</v>
      </c>
      <c r="F462" s="710">
        <v>205</v>
      </c>
      <c r="G462" s="711">
        <v>803.32730569745661</v>
      </c>
      <c r="H462" s="712">
        <v>0.82264918330531112</v>
      </c>
      <c r="I462" s="713">
        <v>220.58793332987</v>
      </c>
      <c r="J462" s="714">
        <v>45.327425869687815</v>
      </c>
      <c r="K462" s="715">
        <v>40.61139279603114</v>
      </c>
      <c r="L462" s="716">
        <v>762.71591290142544</v>
      </c>
      <c r="M462" s="704">
        <v>0.47668405664680868</v>
      </c>
      <c r="N462" s="704">
        <v>0.4592094590341072</v>
      </c>
      <c r="Q462" s="2432"/>
    </row>
    <row r="463" spans="1:17">
      <c r="A463" s="1177"/>
      <c r="B463" s="706" t="s">
        <v>2485</v>
      </c>
      <c r="C463" s="707" t="s">
        <v>2486</v>
      </c>
      <c r="D463" s="708">
        <v>255</v>
      </c>
      <c r="E463" s="709">
        <v>250</v>
      </c>
      <c r="F463" s="710">
        <v>205</v>
      </c>
      <c r="G463" s="711">
        <v>931.07111469162567</v>
      </c>
      <c r="H463" s="712">
        <v>0.90191559070592886</v>
      </c>
      <c r="I463" s="713">
        <v>362.27720192526249</v>
      </c>
      <c r="J463" s="714">
        <v>68.656061659367595</v>
      </c>
      <c r="K463" s="715">
        <v>72.639669740451808</v>
      </c>
      <c r="L463" s="716">
        <v>858.43144495117383</v>
      </c>
      <c r="M463" s="704">
        <v>0.61818621269783303</v>
      </c>
      <c r="N463" s="704">
        <v>1.0000000000000007</v>
      </c>
      <c r="Q463" s="2432"/>
    </row>
    <row r="464" spans="1:17">
      <c r="A464" s="1178"/>
      <c r="B464" s="720" t="s">
        <v>2487</v>
      </c>
      <c r="C464" s="707" t="s">
        <v>2488</v>
      </c>
      <c r="D464" s="708">
        <v>254</v>
      </c>
      <c r="E464" s="709">
        <v>253</v>
      </c>
      <c r="F464" s="710">
        <v>240</v>
      </c>
      <c r="G464" s="711">
        <v>972.89435256877505</v>
      </c>
      <c r="H464" s="712">
        <v>0.9367272472172643</v>
      </c>
      <c r="I464" s="713">
        <v>112.76214370594873</v>
      </c>
      <c r="J464" s="714">
        <v>20.53158926039271</v>
      </c>
      <c r="K464" s="715">
        <v>23.373608002404556</v>
      </c>
      <c r="L464" s="716">
        <v>949.52074456637047</v>
      </c>
      <c r="M464" s="704">
        <v>0.86584711249655899</v>
      </c>
      <c r="N464" s="704">
        <v>0.87083650683536129</v>
      </c>
      <c r="Q464" s="2432"/>
    </row>
    <row r="465" spans="1:17">
      <c r="A465" s="1179"/>
      <c r="B465" s="720" t="s">
        <v>2489</v>
      </c>
      <c r="C465" s="707" t="s">
        <v>2490</v>
      </c>
      <c r="D465" s="708">
        <v>193</v>
      </c>
      <c r="E465" s="709">
        <v>191</v>
      </c>
      <c r="F465" s="710">
        <v>177</v>
      </c>
      <c r="G465" s="711">
        <v>523.9148039493773</v>
      </c>
      <c r="H465" s="712">
        <v>0.88475591671656528</v>
      </c>
      <c r="I465" s="713">
        <v>87.662171912173577</v>
      </c>
      <c r="J465" s="714">
        <v>16.926230379104524</v>
      </c>
      <c r="K465" s="715">
        <v>17.275661793198456</v>
      </c>
      <c r="L465" s="716">
        <v>506.63914215617882</v>
      </c>
      <c r="M465" s="704">
        <v>-9.6367239736480093E-3</v>
      </c>
      <c r="N465" s="704">
        <v>9.4023833519563296E-2</v>
      </c>
      <c r="Q465" s="2432"/>
    </row>
    <row r="466" spans="1:17">
      <c r="A466" s="1180"/>
      <c r="B466" s="720" t="s">
        <v>2491</v>
      </c>
      <c r="C466" s="707" t="s">
        <v>2492</v>
      </c>
      <c r="D466" s="708">
        <v>239</v>
      </c>
      <c r="E466" s="709">
        <v>216</v>
      </c>
      <c r="F466" s="710">
        <v>7</v>
      </c>
      <c r="G466" s="711">
        <v>665.69556425292672</v>
      </c>
      <c r="H466" s="712">
        <v>0.8181492325862888</v>
      </c>
      <c r="I466" s="713">
        <v>792.1995085030519</v>
      </c>
      <c r="J466" s="714">
        <v>163.47028393449861</v>
      </c>
      <c r="K466" s="715">
        <v>145.07936140075495</v>
      </c>
      <c r="L466" s="716">
        <v>520.6162028521718</v>
      </c>
      <c r="M466" s="704">
        <v>-0.13148595012668218</v>
      </c>
      <c r="N466" s="704">
        <v>0.99532383025871962</v>
      </c>
      <c r="Q466" s="2432"/>
    </row>
    <row r="467" spans="1:17">
      <c r="A467" s="1181"/>
      <c r="B467" s="720" t="s">
        <v>136</v>
      </c>
      <c r="C467" s="707" t="s">
        <v>2493</v>
      </c>
      <c r="D467" s="708">
        <v>232</v>
      </c>
      <c r="E467" s="709">
        <v>214</v>
      </c>
      <c r="F467" s="710">
        <v>48</v>
      </c>
      <c r="G467" s="711">
        <v>644.40444128582158</v>
      </c>
      <c r="H467" s="712">
        <v>0.84829388322011623</v>
      </c>
      <c r="I467" s="713">
        <v>723.46506262018829</v>
      </c>
      <c r="J467" s="714">
        <v>145.0308381989795</v>
      </c>
      <c r="K467" s="715">
        <v>137.13749687685007</v>
      </c>
      <c r="L467" s="716">
        <v>507.26694440897154</v>
      </c>
      <c r="M467" s="704">
        <v>-0.15750581614790371</v>
      </c>
      <c r="N467" s="704">
        <v>0.92633657919690571</v>
      </c>
      <c r="Q467" s="2432"/>
    </row>
    <row r="468" spans="1:17">
      <c r="A468" s="1182"/>
      <c r="B468" s="706" t="s">
        <v>2494</v>
      </c>
      <c r="C468" s="707" t="s">
        <v>2495</v>
      </c>
      <c r="D468" s="708">
        <v>205</v>
      </c>
      <c r="E468" s="709">
        <v>198</v>
      </c>
      <c r="F468" s="710">
        <v>115</v>
      </c>
      <c r="G468" s="711">
        <v>541.18420034136022</v>
      </c>
      <c r="H468" s="712">
        <v>0.91052907080112844</v>
      </c>
      <c r="I468" s="713">
        <v>419.22613524920428</v>
      </c>
      <c r="J468" s="714">
        <v>78.687167030656525</v>
      </c>
      <c r="K468" s="715">
        <v>84.771615067385369</v>
      </c>
      <c r="L468" s="716">
        <v>456.41258527397486</v>
      </c>
      <c r="M468" s="704">
        <v>-0.20365946148288749</v>
      </c>
      <c r="N468" s="704">
        <v>0.55256748287353152</v>
      </c>
      <c r="Q468" s="2432"/>
    </row>
    <row r="469" spans="1:17">
      <c r="A469" s="1183"/>
      <c r="B469" s="720" t="s">
        <v>2496</v>
      </c>
      <c r="C469" s="707" t="s">
        <v>2497</v>
      </c>
      <c r="D469" s="708">
        <v>220</v>
      </c>
      <c r="E469" s="709">
        <v>211</v>
      </c>
      <c r="F469" s="710">
        <v>0</v>
      </c>
      <c r="G469" s="711">
        <v>602.01958233649134</v>
      </c>
      <c r="H469" s="712">
        <v>0.92430350902211778</v>
      </c>
      <c r="I469" s="713">
        <v>692.39890172608341</v>
      </c>
      <c r="J469" s="714">
        <v>127.92763696427457</v>
      </c>
      <c r="K469" s="715">
        <v>141.86980852480355</v>
      </c>
      <c r="L469" s="716">
        <v>460.14977381168779</v>
      </c>
      <c r="M469" s="704">
        <v>-0.2781201298699314</v>
      </c>
      <c r="N469" s="704">
        <v>1</v>
      </c>
      <c r="Q469" s="2432"/>
    </row>
    <row r="470" spans="1:17">
      <c r="A470" s="1184"/>
      <c r="B470" s="720" t="s">
        <v>2498</v>
      </c>
      <c r="C470" s="707" t="s">
        <v>2499</v>
      </c>
      <c r="D470" s="708">
        <v>185</v>
      </c>
      <c r="E470" s="709">
        <v>181</v>
      </c>
      <c r="F470" s="710">
        <v>125</v>
      </c>
      <c r="G470" s="711">
        <v>448.21394035222283</v>
      </c>
      <c r="H470" s="712">
        <v>0.92977661823008217</v>
      </c>
      <c r="I470" s="713">
        <v>270.70627947999816</v>
      </c>
      <c r="J470" s="714">
        <v>49.696975624371682</v>
      </c>
      <c r="K470" s="715">
        <v>55.752399429638459</v>
      </c>
      <c r="L470" s="716">
        <v>392.46154092258439</v>
      </c>
      <c r="M470" s="704">
        <v>-0.29358543534444548</v>
      </c>
      <c r="N470" s="704">
        <v>0.39843130663977028</v>
      </c>
      <c r="Q470" s="2432"/>
    </row>
    <row r="471" spans="1:17">
      <c r="A471" s="1185"/>
      <c r="B471" s="720" t="s">
        <v>2500</v>
      </c>
      <c r="C471" s="707" t="s">
        <v>2501</v>
      </c>
      <c r="D471" s="708">
        <v>185</v>
      </c>
      <c r="E471" s="709">
        <v>178</v>
      </c>
      <c r="F471" s="710">
        <v>118</v>
      </c>
      <c r="G471" s="711">
        <v>435.52991416886795</v>
      </c>
      <c r="H471" s="712">
        <v>0.8854929794693297</v>
      </c>
      <c r="I471" s="713">
        <v>288.02033115135566</v>
      </c>
      <c r="J471" s="714">
        <v>55.568512540909133</v>
      </c>
      <c r="K471" s="715">
        <v>56.803329026184201</v>
      </c>
      <c r="L471" s="716">
        <v>378.72658514268375</v>
      </c>
      <c r="M471" s="704">
        <v>-0.31797204243100874</v>
      </c>
      <c r="N471" s="704">
        <v>0.44843364808942199</v>
      </c>
      <c r="Q471" s="2432"/>
    </row>
    <row r="472" spans="1:17">
      <c r="A472" s="1186"/>
      <c r="B472" s="706" t="s">
        <v>2502</v>
      </c>
      <c r="C472" s="707" t="s">
        <v>2503</v>
      </c>
      <c r="D472" s="708">
        <v>189</v>
      </c>
      <c r="E472" s="709">
        <v>183</v>
      </c>
      <c r="F472" s="710">
        <v>107</v>
      </c>
      <c r="G472" s="711">
        <v>455.14507116919822</v>
      </c>
      <c r="H472" s="712">
        <v>0.91639796459020506</v>
      </c>
      <c r="I472" s="713">
        <v>348.14391042656717</v>
      </c>
      <c r="J472" s="714">
        <v>64.911410664903187</v>
      </c>
      <c r="K472" s="715">
        <v>70.798368686275694</v>
      </c>
      <c r="L472" s="716">
        <v>384.34670248292252</v>
      </c>
      <c r="M472" s="704">
        <v>-0.3293353847337801</v>
      </c>
      <c r="N472" s="704">
        <v>0.54331970117954553</v>
      </c>
      <c r="Q472" s="2432"/>
    </row>
    <row r="473" spans="1:17">
      <c r="A473" s="1187"/>
      <c r="B473" s="720" t="s">
        <v>2504</v>
      </c>
      <c r="C473" s="707" t="s">
        <v>2505</v>
      </c>
      <c r="D473" s="708">
        <v>175</v>
      </c>
      <c r="E473" s="709">
        <v>167</v>
      </c>
      <c r="F473" s="710">
        <v>123</v>
      </c>
      <c r="G473" s="711">
        <v>386.23861952294982</v>
      </c>
      <c r="H473" s="712">
        <v>0.83622128826019992</v>
      </c>
      <c r="I473" s="713">
        <v>214.36396034384532</v>
      </c>
      <c r="J473" s="714">
        <v>43.483154544934195</v>
      </c>
      <c r="K473" s="715">
        <v>40.08756672038357</v>
      </c>
      <c r="L473" s="716">
        <v>346.15105280256626</v>
      </c>
      <c r="M473" s="704">
        <v>-0.35698166214945415</v>
      </c>
      <c r="N473" s="704">
        <v>0.36132940170898487</v>
      </c>
      <c r="Q473" s="2432"/>
    </row>
    <row r="474" spans="1:17">
      <c r="A474" s="1188"/>
      <c r="B474" s="720" t="s">
        <v>2506</v>
      </c>
      <c r="C474" s="707" t="s">
        <v>2507</v>
      </c>
      <c r="D474" s="708">
        <v>185</v>
      </c>
      <c r="E474" s="709">
        <v>180</v>
      </c>
      <c r="F474" s="710">
        <v>89</v>
      </c>
      <c r="G474" s="711">
        <v>432.54197085648957</v>
      </c>
      <c r="H474" s="712">
        <v>0.93700819217920028</v>
      </c>
      <c r="I474" s="713">
        <v>375.89108360204415</v>
      </c>
      <c r="J474" s="714">
        <v>68.418849482113046</v>
      </c>
      <c r="K474" s="715">
        <v>77.935739232406902</v>
      </c>
      <c r="L474" s="716">
        <v>354.60623162408268</v>
      </c>
      <c r="M474" s="704">
        <v>-0.40150668750893503</v>
      </c>
      <c r="N474" s="704">
        <v>0.65059863170213728</v>
      </c>
      <c r="Q474" s="2432"/>
    </row>
    <row r="475" spans="1:17">
      <c r="A475" s="1189"/>
      <c r="B475" s="720" t="s">
        <v>2508</v>
      </c>
      <c r="C475" s="707" t="s">
        <v>2509</v>
      </c>
      <c r="D475" s="708">
        <v>190</v>
      </c>
      <c r="E475" s="709">
        <v>183</v>
      </c>
      <c r="F475" s="710">
        <v>46</v>
      </c>
      <c r="G475" s="711">
        <v>442.6814051116238</v>
      </c>
      <c r="H475" s="712">
        <v>0.92839205208827091</v>
      </c>
      <c r="I475" s="713">
        <v>475.61888954782705</v>
      </c>
      <c r="J475" s="714">
        <v>87.457308972019945</v>
      </c>
      <c r="K475" s="715">
        <v>97.827782692861319</v>
      </c>
      <c r="L475" s="716">
        <v>344.85362241876248</v>
      </c>
      <c r="M475" s="704">
        <v>-0.44781462492626012</v>
      </c>
      <c r="N475" s="704">
        <v>0.89617458733528899</v>
      </c>
      <c r="Q475" s="2432"/>
    </row>
    <row r="476" spans="1:17">
      <c r="A476" s="1190"/>
      <c r="B476" s="706" t="s">
        <v>2510</v>
      </c>
      <c r="C476" s="707" t="s">
        <v>2511</v>
      </c>
      <c r="D476" s="708">
        <v>181</v>
      </c>
      <c r="E476" s="709">
        <v>166</v>
      </c>
      <c r="F476" s="710">
        <v>66</v>
      </c>
      <c r="G476" s="711">
        <v>376.18312138696933</v>
      </c>
      <c r="H476" s="712">
        <v>0.8234238866622956</v>
      </c>
      <c r="I476" s="713">
        <v>379.86249400272868</v>
      </c>
      <c r="J476" s="714">
        <v>77.999135750283088</v>
      </c>
      <c r="K476" s="715">
        <v>69.997974039978587</v>
      </c>
      <c r="L476" s="716">
        <v>306.18514734699073</v>
      </c>
      <c r="M476" s="704">
        <v>-0.4717693929811474</v>
      </c>
      <c r="N476" s="704">
        <v>0.78319867063435689</v>
      </c>
      <c r="Q476" s="2432"/>
    </row>
    <row r="477" spans="1:17">
      <c r="A477" s="1191"/>
      <c r="B477" s="706" t="s">
        <v>2512</v>
      </c>
      <c r="C477" s="707" t="s">
        <v>2513</v>
      </c>
      <c r="D477" s="708">
        <v>139</v>
      </c>
      <c r="E477" s="709">
        <v>136</v>
      </c>
      <c r="F477" s="710">
        <v>120</v>
      </c>
      <c r="G477" s="711">
        <v>251.06171640106061</v>
      </c>
      <c r="H477" s="712">
        <v>0.8479221603008239</v>
      </c>
      <c r="I477" s="713">
        <v>66.265982649058472</v>
      </c>
      <c r="J477" s="714">
        <v>13.289028403578172</v>
      </c>
      <c r="K477" s="715">
        <v>12.555974949728389</v>
      </c>
      <c r="L477" s="716">
        <v>238.50574145133223</v>
      </c>
      <c r="M477" s="704">
        <v>-0.53873047472695523</v>
      </c>
      <c r="N477" s="704">
        <v>0.15499530830431743</v>
      </c>
      <c r="Q477" s="2432"/>
    </row>
    <row r="478" spans="1:17">
      <c r="A478" s="1192"/>
      <c r="B478" s="720" t="s">
        <v>2514</v>
      </c>
      <c r="C478" s="707" t="s">
        <v>2515</v>
      </c>
      <c r="D478" s="708">
        <v>138</v>
      </c>
      <c r="E478" s="709">
        <v>135</v>
      </c>
      <c r="F478" s="710">
        <v>118</v>
      </c>
      <c r="G478" s="711">
        <v>246.73338940614988</v>
      </c>
      <c r="H478" s="712">
        <v>0.8552655388692505</v>
      </c>
      <c r="I478" s="713">
        <v>68.98690433346772</v>
      </c>
      <c r="J478" s="714">
        <v>13.733756295186227</v>
      </c>
      <c r="K478" s="715">
        <v>13.177531678104662</v>
      </c>
      <c r="L478" s="716">
        <v>233.55585772804523</v>
      </c>
      <c r="M478" s="704">
        <v>-0.54960658443143573</v>
      </c>
      <c r="N478" s="704">
        <v>0.16476649201794583</v>
      </c>
      <c r="Q478" s="2432"/>
    </row>
    <row r="479" spans="1:17">
      <c r="A479" s="1193"/>
      <c r="B479" s="706" t="s">
        <v>2516</v>
      </c>
      <c r="C479" s="707" t="s">
        <v>2517</v>
      </c>
      <c r="D479" s="708">
        <v>139</v>
      </c>
      <c r="E479" s="709">
        <v>137</v>
      </c>
      <c r="F479" s="710">
        <v>112</v>
      </c>
      <c r="G479" s="711">
        <v>250.40244829166011</v>
      </c>
      <c r="H479" s="712">
        <v>0.92849525970580304</v>
      </c>
      <c r="I479" s="713">
        <v>94.061101932734644</v>
      </c>
      <c r="J479" s="714">
        <v>17.293964703055629</v>
      </c>
      <c r="K479" s="715">
        <v>19.348849004724325</v>
      </c>
      <c r="L479" s="716">
        <v>231.05359928693579</v>
      </c>
      <c r="M479" s="704">
        <v>-0.56509601662955866</v>
      </c>
      <c r="N479" s="704">
        <v>0.22501553889040868</v>
      </c>
      <c r="Q479" s="2432"/>
    </row>
    <row r="480" spans="1:17">
      <c r="A480" s="1194"/>
      <c r="B480" s="720" t="s">
        <v>2518</v>
      </c>
      <c r="C480" s="707" t="s">
        <v>2519</v>
      </c>
      <c r="D480" s="708">
        <v>140</v>
      </c>
      <c r="E480" s="709">
        <v>135</v>
      </c>
      <c r="F480" s="710">
        <v>103</v>
      </c>
      <c r="G480" s="711">
        <v>243.83026140675781</v>
      </c>
      <c r="H480" s="712">
        <v>0.86040021340533568</v>
      </c>
      <c r="I480" s="713">
        <v>120.23657739797572</v>
      </c>
      <c r="J480" s="714">
        <v>23.812585510678971</v>
      </c>
      <c r="K480" s="715">
        <v>23.095360569583189</v>
      </c>
      <c r="L480" s="716">
        <v>220.73490083717462</v>
      </c>
      <c r="M480" s="704">
        <v>-0.58806945510404762</v>
      </c>
      <c r="N480" s="704">
        <v>0.31332022330682657</v>
      </c>
      <c r="Q480" s="2432"/>
    </row>
    <row r="481" spans="1:17">
      <c r="A481" s="1195"/>
      <c r="B481" s="706" t="s">
        <v>2520</v>
      </c>
      <c r="C481" s="707" t="s">
        <v>2521</v>
      </c>
      <c r="D481" s="708">
        <v>139</v>
      </c>
      <c r="E481" s="709">
        <v>134</v>
      </c>
      <c r="F481" s="710">
        <v>78</v>
      </c>
      <c r="G481" s="711">
        <v>233.25131762578243</v>
      </c>
      <c r="H481" s="712">
        <v>0.90633664328270325</v>
      </c>
      <c r="I481" s="713">
        <v>177.27831433775555</v>
      </c>
      <c r="J481" s="714">
        <v>33.431531749197873</v>
      </c>
      <c r="K481" s="715">
        <v>35.700975004974502</v>
      </c>
      <c r="L481" s="716">
        <v>197.55034262080792</v>
      </c>
      <c r="M481" s="704">
        <v>-0.653685086383196</v>
      </c>
      <c r="N481" s="704">
        <v>0.53838057965828134</v>
      </c>
      <c r="Q481" s="2432"/>
    </row>
    <row r="482" spans="1:17">
      <c r="A482" s="1196"/>
      <c r="B482" s="706" t="s">
        <v>2522</v>
      </c>
      <c r="C482" s="707" t="s">
        <v>2523</v>
      </c>
      <c r="D482" s="708">
        <v>139</v>
      </c>
      <c r="E482" s="709">
        <v>129</v>
      </c>
      <c r="F482" s="710">
        <v>76</v>
      </c>
      <c r="G482" s="711">
        <v>221.51391979913066</v>
      </c>
      <c r="H482" s="712">
        <v>0.8127425501836526</v>
      </c>
      <c r="I482" s="713">
        <v>174.26356048074828</v>
      </c>
      <c r="J482" s="714">
        <v>36.13938100560302</v>
      </c>
      <c r="K482" s="715">
        <v>31.709629185612819</v>
      </c>
      <c r="L482" s="716">
        <v>189.80429061351785</v>
      </c>
      <c r="M482" s="704">
        <v>-0.6577628170890526</v>
      </c>
      <c r="N482" s="704">
        <v>0.55671027041137022</v>
      </c>
      <c r="Q482" s="2432"/>
    </row>
    <row r="483" spans="1:17">
      <c r="A483" s="1197"/>
      <c r="B483" s="720" t="s">
        <v>2524</v>
      </c>
      <c r="C483" s="707" t="s">
        <v>2525</v>
      </c>
      <c r="D483" s="708">
        <v>155</v>
      </c>
      <c r="E483" s="709">
        <v>148</v>
      </c>
      <c r="F483" s="710">
        <v>0</v>
      </c>
      <c r="G483" s="711">
        <v>279.32362439942443</v>
      </c>
      <c r="H483" s="712">
        <v>0.91802764789257385</v>
      </c>
      <c r="I483" s="713">
        <v>321.84244709772042</v>
      </c>
      <c r="J483" s="714">
        <v>59.895720605388235</v>
      </c>
      <c r="K483" s="715">
        <v>65.552029939540887</v>
      </c>
      <c r="L483" s="716">
        <v>213.77159445988354</v>
      </c>
      <c r="M483" s="704">
        <v>-0.66341152853376584</v>
      </c>
      <c r="N483" s="704">
        <v>1</v>
      </c>
      <c r="Q483" s="2432"/>
    </row>
    <row r="484" spans="1:17">
      <c r="A484" s="1198"/>
      <c r="B484" s="720" t="s">
        <v>2526</v>
      </c>
      <c r="C484" s="707" t="s">
        <v>2527</v>
      </c>
      <c r="D484" s="708">
        <v>134</v>
      </c>
      <c r="E484" s="709">
        <v>126</v>
      </c>
      <c r="F484" s="710">
        <v>54</v>
      </c>
      <c r="G484" s="711">
        <v>204.79492159262648</v>
      </c>
      <c r="H484" s="712">
        <v>0.87086226058136529</v>
      </c>
      <c r="I484" s="713">
        <v>194.21934537708461</v>
      </c>
      <c r="J484" s="714">
        <v>38.053687117998322</v>
      </c>
      <c r="K484" s="715">
        <v>37.725332254255804</v>
      </c>
      <c r="L484" s="716">
        <v>167.06958933837069</v>
      </c>
      <c r="M484" s="704">
        <v>-0.71489170924290546</v>
      </c>
      <c r="N484" s="704">
        <v>0.72801789517578364</v>
      </c>
      <c r="Q484" s="2432"/>
    </row>
    <row r="485" spans="1:17">
      <c r="A485" s="1199"/>
      <c r="B485" s="720" t="s">
        <v>2528</v>
      </c>
      <c r="C485" s="707" t="s">
        <v>2529</v>
      </c>
      <c r="D485" s="708">
        <v>87</v>
      </c>
      <c r="E485" s="709">
        <v>85</v>
      </c>
      <c r="F485" s="710">
        <v>76</v>
      </c>
      <c r="G485" s="711">
        <v>94.335089094478008</v>
      </c>
      <c r="H485" s="712">
        <v>0.82489472486162208</v>
      </c>
      <c r="I485" s="713">
        <v>21.997932770907742</v>
      </c>
      <c r="J485" s="714">
        <v>4.5107006642520382</v>
      </c>
      <c r="K485" s="715">
        <v>4.0605527768137302</v>
      </c>
      <c r="L485" s="716">
        <v>90.274536317664271</v>
      </c>
      <c r="M485" s="704">
        <v>-0.8243447772102378</v>
      </c>
      <c r="N485" s="704">
        <v>0.1363181472301177</v>
      </c>
      <c r="Q485" s="2432"/>
    </row>
    <row r="486" spans="1:17">
      <c r="A486" s="1200"/>
      <c r="B486" s="720" t="s">
        <v>2530</v>
      </c>
      <c r="C486" s="707" t="s">
        <v>2531</v>
      </c>
      <c r="D486" s="708">
        <v>91</v>
      </c>
      <c r="E486" s="709">
        <v>88</v>
      </c>
      <c r="F486" s="710">
        <v>66</v>
      </c>
      <c r="G486" s="711">
        <v>99.187599556818668</v>
      </c>
      <c r="H486" s="712">
        <v>0.87670332124586159</v>
      </c>
      <c r="I486" s="713">
        <v>48.948572452151041</v>
      </c>
      <c r="J486" s="714">
        <v>9.5322311740425825</v>
      </c>
      <c r="K486" s="715">
        <v>9.5662975200803704</v>
      </c>
      <c r="L486" s="716">
        <v>89.6213020367383</v>
      </c>
      <c r="M486" s="704">
        <v>-0.8332990239418403</v>
      </c>
      <c r="N486" s="704">
        <v>0.31301483337834179</v>
      </c>
      <c r="Q486" s="2432"/>
    </row>
    <row r="487" spans="1:17">
      <c r="A487" s="1201"/>
      <c r="B487" s="720" t="s">
        <v>2532</v>
      </c>
      <c r="C487" s="707" t="s">
        <v>2533</v>
      </c>
      <c r="D487" s="708">
        <v>102</v>
      </c>
      <c r="E487" s="709">
        <v>93</v>
      </c>
      <c r="F487" s="710">
        <v>30</v>
      </c>
      <c r="G487" s="711">
        <v>110.0679506531568</v>
      </c>
      <c r="H487" s="712">
        <v>0.82542565774553078</v>
      </c>
      <c r="I487" s="713">
        <v>114.98156066966264</v>
      </c>
      <c r="J487" s="714">
        <v>23.565293209015945</v>
      </c>
      <c r="K487" s="715">
        <v>21.237313149072126</v>
      </c>
      <c r="L487" s="716">
        <v>88.830637504084677</v>
      </c>
      <c r="M487" s="704">
        <v>-0.8479586868661928</v>
      </c>
      <c r="N487" s="704">
        <v>0.8230266656827363</v>
      </c>
      <c r="Q487" s="2432"/>
    </row>
    <row r="488" spans="1:17">
      <c r="A488" s="1202"/>
      <c r="B488" s="720" t="s">
        <v>2534</v>
      </c>
      <c r="C488" s="707" t="s">
        <v>2535</v>
      </c>
      <c r="D488" s="708">
        <v>64</v>
      </c>
      <c r="E488" s="709">
        <v>61</v>
      </c>
      <c r="F488" s="710">
        <v>33</v>
      </c>
      <c r="G488" s="711">
        <v>46.693105971835635</v>
      </c>
      <c r="H488" s="712">
        <v>0.8884064897899695</v>
      </c>
      <c r="I488" s="713">
        <v>35.903122140688282</v>
      </c>
      <c r="J488" s="714">
        <v>6.9052469504175358</v>
      </c>
      <c r="K488" s="715">
        <v>7.1019097519366357</v>
      </c>
      <c r="L488" s="716">
        <v>39.591196219898997</v>
      </c>
      <c r="M488" s="704">
        <v>-0.93028683732457473</v>
      </c>
      <c r="N488" s="704">
        <v>0.54616803135042402</v>
      </c>
      <c r="Q488" s="2432"/>
    </row>
    <row r="489" spans="1:17">
      <c r="A489" s="1203"/>
      <c r="B489" s="720" t="s">
        <v>2536</v>
      </c>
      <c r="C489" s="707" t="s">
        <v>2537</v>
      </c>
      <c r="D489" s="708">
        <v>54</v>
      </c>
      <c r="E489" s="709">
        <v>53</v>
      </c>
      <c r="F489" s="710">
        <v>39</v>
      </c>
      <c r="G489" s="711">
        <v>35.96353222592704</v>
      </c>
      <c r="H489" s="712">
        <v>0.93355226580962947</v>
      </c>
      <c r="I489" s="713">
        <v>16.920291035813062</v>
      </c>
      <c r="J489" s="714">
        <v>3.0924693691383305</v>
      </c>
      <c r="K489" s="715">
        <v>3.4970159728743289</v>
      </c>
      <c r="L489" s="716">
        <v>32.46651625305271</v>
      </c>
      <c r="M489" s="704">
        <v>-0.94001420337930497</v>
      </c>
      <c r="N489" s="704">
        <v>0.2927118983395573</v>
      </c>
      <c r="Q489" s="2432"/>
    </row>
    <row r="490" spans="1:17">
      <c r="A490" s="1204"/>
      <c r="B490" s="720" t="s">
        <v>2538</v>
      </c>
      <c r="C490" s="707" t="s">
        <v>2539</v>
      </c>
      <c r="D490" s="708">
        <v>37</v>
      </c>
      <c r="E490" s="709">
        <v>36</v>
      </c>
      <c r="F490" s="710">
        <v>29</v>
      </c>
      <c r="G490" s="711">
        <v>18.023800840080945</v>
      </c>
      <c r="H490" s="712">
        <v>0.87805256272372112</v>
      </c>
      <c r="I490" s="713">
        <v>6.1971336315504884</v>
      </c>
      <c r="J490" s="714">
        <v>1.2051156007558246</v>
      </c>
      <c r="K490" s="715">
        <v>1.2128449673877462</v>
      </c>
      <c r="L490" s="716">
        <v>16.810955872693199</v>
      </c>
      <c r="M490" s="704">
        <v>-0.96797130842641488</v>
      </c>
      <c r="N490" s="704">
        <v>0.20613831942342509</v>
      </c>
      <c r="Q490" s="2432"/>
    </row>
    <row r="491" spans="1:17">
      <c r="A491" s="1205"/>
      <c r="B491" s="720" t="s">
        <v>2540</v>
      </c>
      <c r="C491" s="707" t="s">
        <v>2541</v>
      </c>
      <c r="D491" s="708">
        <v>255</v>
      </c>
      <c r="E491" s="709">
        <v>0</v>
      </c>
      <c r="F491" s="710">
        <v>255</v>
      </c>
      <c r="G491" s="711">
        <v>411.7718993456217</v>
      </c>
      <c r="H491" s="712">
        <v>5</v>
      </c>
      <c r="I491" s="713">
        <v>1000.0000000000002</v>
      </c>
      <c r="J491" s="714">
        <v>105.58086960231124</v>
      </c>
      <c r="K491" s="715">
        <v>-254.89476732104507</v>
      </c>
      <c r="L491" s="716">
        <v>666.66666666666674</v>
      </c>
      <c r="M491" s="704">
        <v>2.2204460492503131E-16</v>
      </c>
      <c r="N491" s="704">
        <v>1.0000000000000002</v>
      </c>
      <c r="Q491" s="2432"/>
    </row>
    <row r="492" spans="1:17">
      <c r="A492" s="1206"/>
      <c r="B492" s="706" t="s">
        <v>2542</v>
      </c>
      <c r="C492" s="707" t="s">
        <v>2543</v>
      </c>
      <c r="D492" s="708">
        <v>238</v>
      </c>
      <c r="E492" s="709">
        <v>122</v>
      </c>
      <c r="F492" s="710">
        <v>233</v>
      </c>
      <c r="G492" s="711">
        <v>467.72384116688505</v>
      </c>
      <c r="H492" s="712">
        <v>5.050970426673727</v>
      </c>
      <c r="I492" s="713">
        <v>637.93627141763716</v>
      </c>
      <c r="J492" s="714">
        <v>75.933130588337107</v>
      </c>
      <c r="K492" s="715">
        <v>-158.7816583471662</v>
      </c>
      <c r="L492" s="716">
        <v>626.50549951405128</v>
      </c>
      <c r="M492" s="704">
        <v>6.0318180691258716E-2</v>
      </c>
      <c r="N492" s="704">
        <v>0.69882963968565914</v>
      </c>
      <c r="Q492" s="2432"/>
    </row>
    <row r="493" spans="1:17">
      <c r="A493" s="1207"/>
      <c r="B493" s="706" t="s">
        <v>2544</v>
      </c>
      <c r="C493" s="707" t="s">
        <v>2545</v>
      </c>
      <c r="D493" s="708">
        <v>238</v>
      </c>
      <c r="E493" s="709">
        <v>130</v>
      </c>
      <c r="F493" s="710">
        <v>238</v>
      </c>
      <c r="G493" s="711">
        <v>489.34915135870943</v>
      </c>
      <c r="H493" s="712">
        <v>5</v>
      </c>
      <c r="I493" s="713">
        <v>627.5604517696521</v>
      </c>
      <c r="J493" s="714">
        <v>66.258378225859161</v>
      </c>
      <c r="K493" s="715">
        <v>-159.9618753337154</v>
      </c>
      <c r="L493" s="716">
        <v>649.31102669242478</v>
      </c>
      <c r="M493" s="704">
        <v>8.9435236128298845E-2</v>
      </c>
      <c r="N493" s="704">
        <v>0.68919913955519108</v>
      </c>
      <c r="Q493" s="2432"/>
    </row>
    <row r="494" spans="1:17">
      <c r="A494" s="1208"/>
      <c r="B494" s="706" t="s">
        <v>2546</v>
      </c>
      <c r="C494" s="707" t="s">
        <v>2547</v>
      </c>
      <c r="D494" s="708">
        <v>205</v>
      </c>
      <c r="E494" s="709">
        <v>181</v>
      </c>
      <c r="F494" s="710">
        <v>205</v>
      </c>
      <c r="G494" s="711">
        <v>531.58953370028394</v>
      </c>
      <c r="H494" s="712">
        <v>5</v>
      </c>
      <c r="I494" s="713">
        <v>147.21615458563423</v>
      </c>
      <c r="J494" s="714">
        <v>15.543209620659532</v>
      </c>
      <c r="K494" s="715">
        <v>-37.52462746900423</v>
      </c>
      <c r="L494" s="716">
        <v>569.1141611692882</v>
      </c>
      <c r="M494" s="704">
        <v>8.9156270810031524E-2</v>
      </c>
      <c r="N494" s="704">
        <v>0.16162613834598885</v>
      </c>
      <c r="Q494" s="2432"/>
    </row>
    <row r="495" spans="1:17">
      <c r="A495" s="1209"/>
      <c r="B495" s="706" t="s">
        <v>2548</v>
      </c>
      <c r="C495" s="707" t="s">
        <v>2549</v>
      </c>
      <c r="D495" s="708">
        <v>221</v>
      </c>
      <c r="E495" s="709">
        <v>160</v>
      </c>
      <c r="F495" s="710">
        <v>221</v>
      </c>
      <c r="G495" s="711">
        <v>512.25986237387701</v>
      </c>
      <c r="H495" s="712">
        <v>5</v>
      </c>
      <c r="I495" s="713">
        <v>368.66419522752301</v>
      </c>
      <c r="J495" s="714">
        <v>38.923886323358111</v>
      </c>
      <c r="K495" s="715">
        <v>-93.970574262119797</v>
      </c>
      <c r="L495" s="716">
        <v>606.23043663599685</v>
      </c>
      <c r="M495" s="704">
        <v>8.9572808196152431E-2</v>
      </c>
      <c r="N495" s="704">
        <v>0.40493539576413717</v>
      </c>
      <c r="Q495" s="2432"/>
    </row>
    <row r="496" spans="1:17">
      <c r="A496" s="1210"/>
      <c r="B496" s="706" t="s">
        <v>2550</v>
      </c>
      <c r="C496" s="707" t="s">
        <v>2551</v>
      </c>
      <c r="D496" s="708">
        <v>216</v>
      </c>
      <c r="E496" s="709">
        <v>191</v>
      </c>
      <c r="F496" s="710">
        <v>216</v>
      </c>
      <c r="G496" s="711">
        <v>596.9943202191879</v>
      </c>
      <c r="H496" s="712">
        <v>5</v>
      </c>
      <c r="I496" s="713">
        <v>163.78040824101279</v>
      </c>
      <c r="J496" s="714">
        <v>17.292077925907659</v>
      </c>
      <c r="K496" s="715">
        <v>-41.746769050338713</v>
      </c>
      <c r="L496" s="716">
        <v>638.74108926952658</v>
      </c>
      <c r="M496" s="704">
        <v>0.22288870912538239</v>
      </c>
      <c r="N496" s="704">
        <v>0.21075540937860054</v>
      </c>
      <c r="Q496" s="2432"/>
    </row>
    <row r="497" spans="1:17">
      <c r="A497" s="1211"/>
      <c r="B497" s="706" t="s">
        <v>2552</v>
      </c>
      <c r="C497" s="707" t="s">
        <v>2553</v>
      </c>
      <c r="D497" s="708">
        <v>255</v>
      </c>
      <c r="E497" s="709">
        <v>131</v>
      </c>
      <c r="F497" s="710">
        <v>250</v>
      </c>
      <c r="G497" s="711">
        <v>544.94017170006487</v>
      </c>
      <c r="H497" s="712">
        <v>5.0476484384166902</v>
      </c>
      <c r="I497" s="713">
        <v>744.74677405110401</v>
      </c>
      <c r="J497" s="714">
        <v>88.001329146473182</v>
      </c>
      <c r="K497" s="715">
        <v>-185.67393863460111</v>
      </c>
      <c r="L497" s="716">
        <v>730.61411033466595</v>
      </c>
      <c r="M497" s="704">
        <v>0.23473420884830931</v>
      </c>
      <c r="N497" s="704">
        <v>1.0000000000000002</v>
      </c>
      <c r="Q497" s="2432"/>
    </row>
    <row r="498" spans="1:17">
      <c r="A498" s="1212"/>
      <c r="B498" s="706" t="s">
        <v>2554</v>
      </c>
      <c r="C498" s="707" t="s">
        <v>2555</v>
      </c>
      <c r="D498" s="708">
        <v>234</v>
      </c>
      <c r="E498" s="709">
        <v>173</v>
      </c>
      <c r="F498" s="710">
        <v>234</v>
      </c>
      <c r="G498" s="711">
        <v>591.63371217206839</v>
      </c>
      <c r="H498" s="712">
        <v>5</v>
      </c>
      <c r="I498" s="713">
        <v>400.08446831367911</v>
      </c>
      <c r="J498" s="714">
        <v>42.241266078936562</v>
      </c>
      <c r="K498" s="715">
        <v>-101.97943745957923</v>
      </c>
      <c r="L498" s="716">
        <v>693.61314963164762</v>
      </c>
      <c r="M498" s="704">
        <v>0.25386480982540238</v>
      </c>
      <c r="N498" s="704">
        <v>0.53620908594333716</v>
      </c>
      <c r="Q498" s="2432"/>
    </row>
    <row r="499" spans="1:17">
      <c r="A499" s="1213"/>
      <c r="B499" s="706" t="s">
        <v>2556</v>
      </c>
      <c r="C499" s="707" t="s">
        <v>2557</v>
      </c>
      <c r="D499" s="708">
        <v>238</v>
      </c>
      <c r="E499" s="709">
        <v>174</v>
      </c>
      <c r="F499" s="710">
        <v>238</v>
      </c>
      <c r="G499" s="711">
        <v>607.77624561238201</v>
      </c>
      <c r="H499" s="712">
        <v>5</v>
      </c>
      <c r="I499" s="713">
        <v>426.23192951454814</v>
      </c>
      <c r="J499" s="714">
        <v>45.001937770417008</v>
      </c>
      <c r="K499" s="715">
        <v>-108.64428849841082</v>
      </c>
      <c r="L499" s="716">
        <v>716.4205341107928</v>
      </c>
      <c r="M499" s="704">
        <v>0.29076375838340307</v>
      </c>
      <c r="N499" s="704">
        <v>0.60097313772772909</v>
      </c>
      <c r="Q499" s="2432"/>
    </row>
    <row r="500" spans="1:17">
      <c r="A500" s="1214"/>
      <c r="B500" s="706" t="s">
        <v>2558</v>
      </c>
      <c r="C500" s="707" t="s">
        <v>2559</v>
      </c>
      <c r="D500" s="708">
        <v>255</v>
      </c>
      <c r="E500" s="709">
        <v>187</v>
      </c>
      <c r="F500" s="710">
        <v>255</v>
      </c>
      <c r="G500" s="711">
        <v>709.21087632276146</v>
      </c>
      <c r="H500" s="712">
        <v>5</v>
      </c>
      <c r="I500" s="713">
        <v>494.34755557197673</v>
      </c>
      <c r="J500" s="714">
        <v>52.193644803066164</v>
      </c>
      <c r="K500" s="715">
        <v>-126.00660515324637</v>
      </c>
      <c r="L500" s="716">
        <v>835.21748147600783</v>
      </c>
      <c r="M500" s="704">
        <v>0.50565244442802348</v>
      </c>
      <c r="N500" s="704">
        <v>1.0000000000000004</v>
      </c>
      <c r="Q500" s="2432"/>
    </row>
    <row r="501" spans="1:17">
      <c r="A501" s="1215"/>
      <c r="B501" s="706" t="s">
        <v>2560</v>
      </c>
      <c r="C501" s="707" t="s">
        <v>2561</v>
      </c>
      <c r="D501" s="708">
        <v>238</v>
      </c>
      <c r="E501" s="709">
        <v>210</v>
      </c>
      <c r="F501" s="710">
        <v>238</v>
      </c>
      <c r="G501" s="711">
        <v>736.8759343566511</v>
      </c>
      <c r="H501" s="712">
        <v>5</v>
      </c>
      <c r="I501" s="713">
        <v>206.75977474898821</v>
      </c>
      <c r="J501" s="714">
        <v>21.829876816776157</v>
      </c>
      <c r="K501" s="715">
        <v>-52.701984675995028</v>
      </c>
      <c r="L501" s="716">
        <v>789.57791903264615</v>
      </c>
      <c r="M501" s="704">
        <v>0.51023591314896288</v>
      </c>
      <c r="N501" s="704">
        <v>0.42216197614316836</v>
      </c>
      <c r="Q501" s="2432"/>
    </row>
    <row r="502" spans="1:17">
      <c r="A502" s="1216"/>
      <c r="B502" s="706" t="s">
        <v>2562</v>
      </c>
      <c r="C502" s="707" t="s">
        <v>2563</v>
      </c>
      <c r="D502" s="708">
        <v>255</v>
      </c>
      <c r="E502" s="709">
        <v>225</v>
      </c>
      <c r="F502" s="710">
        <v>255</v>
      </c>
      <c r="G502" s="711">
        <v>857.93344678474898</v>
      </c>
      <c r="H502" s="712">
        <v>5</v>
      </c>
      <c r="I502" s="713">
        <v>241.51609393908294</v>
      </c>
      <c r="J502" s="714">
        <v>25.499479221041849</v>
      </c>
      <c r="K502" s="715">
        <v>-61.561188568890188</v>
      </c>
      <c r="L502" s="716">
        <v>919.49463535363918</v>
      </c>
      <c r="M502" s="704">
        <v>0.75848390606091742</v>
      </c>
      <c r="N502" s="704">
        <v>1.0000000000000009</v>
      </c>
      <c r="Q502" s="2432"/>
    </row>
    <row r="503" spans="1:17">
      <c r="A503" s="1217"/>
      <c r="B503" s="706" t="s">
        <v>2564</v>
      </c>
      <c r="C503" s="707" t="s">
        <v>2565</v>
      </c>
      <c r="D503" s="708">
        <v>205</v>
      </c>
      <c r="E503" s="709">
        <v>150</v>
      </c>
      <c r="F503" s="710">
        <v>205</v>
      </c>
      <c r="G503" s="711">
        <v>439.04735482977804</v>
      </c>
      <c r="H503" s="712">
        <v>5</v>
      </c>
      <c r="I503" s="713">
        <v>304.53978255845078</v>
      </c>
      <c r="J503" s="714">
        <v>32.153575071020001</v>
      </c>
      <c r="K503" s="715">
        <v>-77.625597015237958</v>
      </c>
      <c r="L503" s="716">
        <v>516.67295184501597</v>
      </c>
      <c r="M503" s="704">
        <v>-6.816735716278477E-2</v>
      </c>
      <c r="N503" s="704">
        <v>0.32681810934546945</v>
      </c>
      <c r="Q503" s="2432"/>
    </row>
    <row r="504" spans="1:17">
      <c r="A504" s="1218"/>
      <c r="B504" s="706" t="s">
        <v>2566</v>
      </c>
      <c r="C504" s="707" t="s">
        <v>2567</v>
      </c>
      <c r="D504" s="708">
        <v>219</v>
      </c>
      <c r="E504" s="709">
        <v>112</v>
      </c>
      <c r="F504" s="710">
        <v>219</v>
      </c>
      <c r="G504" s="711">
        <v>393.4153791359339</v>
      </c>
      <c r="H504" s="712">
        <v>5</v>
      </c>
      <c r="I504" s="713">
        <v>546.16030112776355</v>
      </c>
      <c r="J504" s="714">
        <v>57.664079535329428</v>
      </c>
      <c r="K504" s="715">
        <v>-139.21340287595316</v>
      </c>
      <c r="L504" s="716">
        <v>532.6287820118871</v>
      </c>
      <c r="M504" s="704">
        <v>-0.11679586968548039</v>
      </c>
      <c r="N504" s="704">
        <v>0.61838513021136943</v>
      </c>
      <c r="Q504" s="2432"/>
    </row>
    <row r="505" spans="1:17">
      <c r="A505" s="1219"/>
      <c r="B505" s="720" t="s">
        <v>2568</v>
      </c>
      <c r="C505" s="707" t="s">
        <v>2569</v>
      </c>
      <c r="D505" s="708">
        <v>218</v>
      </c>
      <c r="E505" s="709">
        <v>112</v>
      </c>
      <c r="F505" s="710">
        <v>214</v>
      </c>
      <c r="G505" s="711">
        <v>387.23878555142636</v>
      </c>
      <c r="H505" s="712">
        <v>5.0444279042426787</v>
      </c>
      <c r="I505" s="713">
        <v>525.46274581535715</v>
      </c>
      <c r="J505" s="714">
        <v>61.647957072544784</v>
      </c>
      <c r="K505" s="715">
        <v>-131.21256339908265</v>
      </c>
      <c r="L505" s="716">
        <v>518.45134895050899</v>
      </c>
      <c r="M505" s="704">
        <v>-0.12395260252329132</v>
      </c>
      <c r="N505" s="704">
        <v>0.61526758693930483</v>
      </c>
      <c r="Q505" s="2432"/>
    </row>
    <row r="506" spans="1:17">
      <c r="A506" s="1220"/>
      <c r="B506" s="706" t="s">
        <v>2570</v>
      </c>
      <c r="C506" s="707" t="s">
        <v>2571</v>
      </c>
      <c r="D506" s="708">
        <v>238</v>
      </c>
      <c r="E506" s="709">
        <v>0</v>
      </c>
      <c r="F506" s="710">
        <v>238</v>
      </c>
      <c r="G506" s="711">
        <v>353.50528778699072</v>
      </c>
      <c r="H506" s="712">
        <v>5</v>
      </c>
      <c r="I506" s="713">
        <v>858.49784394897551</v>
      </c>
      <c r="J506" s="714">
        <v>90.640948915842117</v>
      </c>
      <c r="K506" s="715">
        <v>-218.82660817899296</v>
      </c>
      <c r="L506" s="716">
        <v>572.33189596598368</v>
      </c>
      <c r="M506" s="704">
        <v>-0.14150215605102445</v>
      </c>
      <c r="N506" s="704">
        <v>1</v>
      </c>
      <c r="Q506" s="2432"/>
    </row>
    <row r="507" spans="1:17">
      <c r="A507" s="1221"/>
      <c r="B507" s="720" t="s">
        <v>2572</v>
      </c>
      <c r="C507" s="707" t="s">
        <v>2573</v>
      </c>
      <c r="D507" s="708">
        <v>212</v>
      </c>
      <c r="E507" s="709">
        <v>115</v>
      </c>
      <c r="F507" s="710">
        <v>212</v>
      </c>
      <c r="G507" s="711">
        <v>378.80541038767029</v>
      </c>
      <c r="H507" s="712">
        <v>5</v>
      </c>
      <c r="I507" s="713">
        <v>487.28697826942744</v>
      </c>
      <c r="J507" s="714">
        <v>51.448182911568679</v>
      </c>
      <c r="K507" s="715">
        <v>-124.20690094456083</v>
      </c>
      <c r="L507" s="716">
        <v>503.01231133223109</v>
      </c>
      <c r="M507" s="704">
        <v>-0.15640437009201358</v>
      </c>
      <c r="N507" s="704">
        <v>0.57763098929587542</v>
      </c>
      <c r="Q507" s="2432"/>
    </row>
    <row r="508" spans="1:17">
      <c r="A508" s="1222"/>
      <c r="B508" s="706" t="s">
        <v>2574</v>
      </c>
      <c r="C508" s="707" t="s">
        <v>2575</v>
      </c>
      <c r="D508" s="708">
        <v>205</v>
      </c>
      <c r="E508" s="709">
        <v>105</v>
      </c>
      <c r="F508" s="710">
        <v>201</v>
      </c>
      <c r="G508" s="711">
        <v>338.16125212977653</v>
      </c>
      <c r="H508" s="712">
        <v>5.0471331690429277</v>
      </c>
      <c r="I508" s="713">
        <v>458.46525566162427</v>
      </c>
      <c r="J508" s="714">
        <v>54.111833542560696</v>
      </c>
      <c r="K508" s="715">
        <v>-114.32987738669623</v>
      </c>
      <c r="L508" s="716">
        <v>452.49112951647277</v>
      </c>
      <c r="M508" s="704">
        <v>-0.23459393486062485</v>
      </c>
      <c r="N508" s="704">
        <v>0.61531568889584232</v>
      </c>
      <c r="Q508" s="2432"/>
    </row>
    <row r="509" spans="1:17">
      <c r="A509" s="1223"/>
      <c r="B509" s="720" t="s">
        <v>2576</v>
      </c>
      <c r="C509" s="707" t="s">
        <v>2577</v>
      </c>
      <c r="D509" s="708">
        <v>170</v>
      </c>
      <c r="E509" s="709">
        <v>152</v>
      </c>
      <c r="F509" s="710">
        <v>169</v>
      </c>
      <c r="G509" s="711">
        <v>358.46580852959147</v>
      </c>
      <c r="H509" s="712">
        <v>5.0503786003858533</v>
      </c>
      <c r="I509" s="713">
        <v>85.786309413283504</v>
      </c>
      <c r="J509" s="714">
        <v>10.197852289059947</v>
      </c>
      <c r="K509" s="715">
        <v>-21.358445335407144</v>
      </c>
      <c r="L509" s="716">
        <v>379.82425386499864</v>
      </c>
      <c r="M509" s="704">
        <v>-0.26629540015160436</v>
      </c>
      <c r="N509" s="704">
        <v>0.1203191304241361</v>
      </c>
      <c r="Q509" s="2432"/>
    </row>
    <row r="510" spans="1:17">
      <c r="A510" s="1224"/>
      <c r="B510" s="706" t="s">
        <v>2578</v>
      </c>
      <c r="C510" s="707" t="s">
        <v>2579</v>
      </c>
      <c r="D510" s="708">
        <v>205</v>
      </c>
      <c r="E510" s="709">
        <v>0</v>
      </c>
      <c r="F510" s="710">
        <v>205</v>
      </c>
      <c r="G510" s="711">
        <v>254.55171095186313</v>
      </c>
      <c r="H510" s="712">
        <v>5</v>
      </c>
      <c r="I510" s="713">
        <v>618.18621269783307</v>
      </c>
      <c r="J510" s="714">
        <v>65.268637912796535</v>
      </c>
      <c r="K510" s="715">
        <v>-157.57243084669219</v>
      </c>
      <c r="L510" s="716">
        <v>412.12414179855534</v>
      </c>
      <c r="M510" s="704">
        <v>-0.38181378730216708</v>
      </c>
      <c r="N510" s="704">
        <v>1</v>
      </c>
      <c r="Q510" s="2432"/>
    </row>
    <row r="511" spans="1:17">
      <c r="A511" s="1225"/>
      <c r="B511" s="706" t="s">
        <v>2580</v>
      </c>
      <c r="C511" s="707" t="s">
        <v>2581</v>
      </c>
      <c r="D511" s="708">
        <v>159</v>
      </c>
      <c r="E511" s="709">
        <v>95</v>
      </c>
      <c r="F511" s="710">
        <v>159</v>
      </c>
      <c r="G511" s="711">
        <v>216.77420017856747</v>
      </c>
      <c r="H511" s="712">
        <v>5</v>
      </c>
      <c r="I511" s="713">
        <v>236.01833979312127</v>
      </c>
      <c r="J511" s="714">
        <v>24.919021557451515</v>
      </c>
      <c r="K511" s="715">
        <v>-60.159839805066987</v>
      </c>
      <c r="L511" s="716">
        <v>276.93403998363448</v>
      </c>
      <c r="M511" s="704">
        <v>-0.52480469996377144</v>
      </c>
      <c r="N511" s="704">
        <v>0.49667650285078035</v>
      </c>
      <c r="Q511" s="2432"/>
    </row>
    <row r="512" spans="1:17">
      <c r="A512" s="1226"/>
      <c r="B512" s="706" t="s">
        <v>2582</v>
      </c>
      <c r="C512" s="707" t="s">
        <v>2583</v>
      </c>
      <c r="D512" s="708">
        <v>139</v>
      </c>
      <c r="E512" s="709">
        <v>123</v>
      </c>
      <c r="F512" s="710">
        <v>139</v>
      </c>
      <c r="G512" s="711">
        <v>230.47449877235616</v>
      </c>
      <c r="H512" s="712">
        <v>5</v>
      </c>
      <c r="I512" s="713">
        <v>61.043615503512115</v>
      </c>
      <c r="J512" s="714">
        <v>6.4450380085299335</v>
      </c>
      <c r="K512" s="715">
        <v>-15.559698170203056</v>
      </c>
      <c r="L512" s="716">
        <v>246.03419694255922</v>
      </c>
      <c r="M512" s="704">
        <v>-0.52827947794938557</v>
      </c>
      <c r="N512" s="704">
        <v>0.1294063171942354</v>
      </c>
      <c r="Q512" s="2432"/>
    </row>
    <row r="513" spans="1:17">
      <c r="A513" s="1227"/>
      <c r="B513" s="706" t="s">
        <v>2584</v>
      </c>
      <c r="C513" s="707" t="s">
        <v>2585</v>
      </c>
      <c r="D513" s="708">
        <v>139</v>
      </c>
      <c r="E513" s="709">
        <v>102</v>
      </c>
      <c r="F513" s="710">
        <v>139</v>
      </c>
      <c r="G513" s="711">
        <v>191.20982058310585</v>
      </c>
      <c r="H513" s="712">
        <v>5</v>
      </c>
      <c r="I513" s="713">
        <v>127.7943847128886</v>
      </c>
      <c r="J513" s="714">
        <v>13.492642268279083</v>
      </c>
      <c r="K513" s="715">
        <v>-32.574119956327849</v>
      </c>
      <c r="L513" s="716">
        <v>223.7839405394337</v>
      </c>
      <c r="M513" s="704">
        <v>-0.59503024715876207</v>
      </c>
      <c r="N513" s="704">
        <v>0.31556525843298816</v>
      </c>
      <c r="Q513" s="2432"/>
    </row>
    <row r="514" spans="1:17">
      <c r="A514" s="1228"/>
      <c r="B514" s="720" t="s">
        <v>2586</v>
      </c>
      <c r="C514" s="707" t="s">
        <v>2587</v>
      </c>
      <c r="D514" s="708">
        <v>121</v>
      </c>
      <c r="E514" s="709">
        <v>104</v>
      </c>
      <c r="F514" s="710">
        <v>120</v>
      </c>
      <c r="G514" s="711">
        <v>166.16164304846808</v>
      </c>
      <c r="H514" s="712">
        <v>5.0544792864086023</v>
      </c>
      <c r="I514" s="713">
        <v>52.387762432430897</v>
      </c>
      <c r="J514" s="714">
        <v>6.2835507101732579</v>
      </c>
      <c r="K514" s="715">
        <v>-13.016257468006264</v>
      </c>
      <c r="L514" s="716">
        <v>179.17790051647435</v>
      </c>
      <c r="M514" s="704">
        <v>-0.65735375494655846</v>
      </c>
      <c r="N514" s="704">
        <v>0.15767618116888257</v>
      </c>
      <c r="Q514" s="2432"/>
    </row>
    <row r="515" spans="1:17">
      <c r="A515" s="1229"/>
      <c r="B515" s="706" t="s">
        <v>2588</v>
      </c>
      <c r="C515" s="707" t="s">
        <v>2589</v>
      </c>
      <c r="D515" s="708">
        <v>139</v>
      </c>
      <c r="E515" s="709">
        <v>71</v>
      </c>
      <c r="F515" s="710">
        <v>137</v>
      </c>
      <c r="G515" s="711">
        <v>147.69194741516995</v>
      </c>
      <c r="H515" s="712">
        <v>5.0342455375505812</v>
      </c>
      <c r="I515" s="713">
        <v>196.25832161299468</v>
      </c>
      <c r="J515" s="714">
        <v>22.501413314792153</v>
      </c>
      <c r="K515" s="715">
        <v>-49.250116221061646</v>
      </c>
      <c r="L515" s="716">
        <v>196.94206363623158</v>
      </c>
      <c r="M515" s="704">
        <v>-0.66743062358167127</v>
      </c>
      <c r="N515" s="704">
        <v>0.60196390687511458</v>
      </c>
      <c r="Q515" s="2432"/>
    </row>
    <row r="516" spans="1:17">
      <c r="A516" s="1230"/>
      <c r="B516" s="706" t="s">
        <v>2590</v>
      </c>
      <c r="C516" s="707" t="s">
        <v>2591</v>
      </c>
      <c r="D516" s="708">
        <v>139</v>
      </c>
      <c r="E516" s="709">
        <v>0</v>
      </c>
      <c r="F516" s="710">
        <v>139</v>
      </c>
      <c r="G516" s="711">
        <v>109.68865041194735</v>
      </c>
      <c r="H516" s="712">
        <v>5</v>
      </c>
      <c r="I516" s="713">
        <v>266.3820687770633</v>
      </c>
      <c r="J516" s="714">
        <v>28.124850467945013</v>
      </c>
      <c r="K516" s="715">
        <v>-67.899395439428147</v>
      </c>
      <c r="L516" s="716">
        <v>177.58804585137551</v>
      </c>
      <c r="M516" s="704">
        <v>-0.73361793122293673</v>
      </c>
      <c r="N516" s="704">
        <v>1</v>
      </c>
      <c r="Q516" s="2432"/>
    </row>
    <row r="517" spans="1:17">
      <c r="A517" s="1231"/>
      <c r="B517" s="720" t="s">
        <v>2592</v>
      </c>
      <c r="C517" s="707" t="s">
        <v>2593</v>
      </c>
      <c r="D517" s="708">
        <v>128</v>
      </c>
      <c r="E517" s="709">
        <v>0</v>
      </c>
      <c r="F517" s="710">
        <v>128</v>
      </c>
      <c r="G517" s="711">
        <v>92.010027803508677</v>
      </c>
      <c r="H517" s="712">
        <v>5</v>
      </c>
      <c r="I517" s="713">
        <v>223.44902104715956</v>
      </c>
      <c r="J517" s="714">
        <v>23.59194195394425</v>
      </c>
      <c r="K517" s="715">
        <v>-56.955986227931035</v>
      </c>
      <c r="L517" s="716">
        <v>148.96601403143973</v>
      </c>
      <c r="M517" s="704">
        <v>-0.77655097895284042</v>
      </c>
      <c r="N517" s="704">
        <v>1</v>
      </c>
      <c r="Q517" s="2432"/>
    </row>
    <row r="518" spans="1:17">
      <c r="A518" s="1232"/>
      <c r="B518" s="706" t="s">
        <v>2594</v>
      </c>
      <c r="C518" s="707" t="s">
        <v>2595</v>
      </c>
      <c r="D518" s="708">
        <v>79</v>
      </c>
      <c r="E518" s="709">
        <v>47</v>
      </c>
      <c r="F518" s="710">
        <v>79</v>
      </c>
      <c r="G518" s="711">
        <v>51.321996752559592</v>
      </c>
      <c r="H518" s="712">
        <v>5</v>
      </c>
      <c r="I518" s="713">
        <v>52.182609356555176</v>
      </c>
      <c r="J518" s="714">
        <v>5.5094852739827971</v>
      </c>
      <c r="K518" s="715">
        <v>-13.301074070144118</v>
      </c>
      <c r="L518" s="716">
        <v>64.62307082270371</v>
      </c>
      <c r="M518" s="704">
        <v>-0.88814806147344427</v>
      </c>
      <c r="N518" s="704">
        <v>0.46653290093998745</v>
      </c>
      <c r="Q518" s="2432"/>
    </row>
    <row r="519" spans="1:17">
      <c r="A519" s="1233"/>
      <c r="B519" s="720" t="s">
        <v>2596</v>
      </c>
      <c r="C519" s="707" t="s">
        <v>2597</v>
      </c>
      <c r="D519" s="708">
        <v>41</v>
      </c>
      <c r="E519" s="709">
        <v>30</v>
      </c>
      <c r="F519" s="710">
        <v>41</v>
      </c>
      <c r="G519" s="711">
        <v>17.472409769274485</v>
      </c>
      <c r="H519" s="712">
        <v>5</v>
      </c>
      <c r="I519" s="713">
        <v>9.7597254840083139</v>
      </c>
      <c r="J519" s="714">
        <v>1.0304403036814354</v>
      </c>
      <c r="K519" s="715">
        <v>-2.4877029563635729</v>
      </c>
      <c r="L519" s="716">
        <v>19.960112725638059</v>
      </c>
      <c r="M519" s="704">
        <v>-0.96333301637672664</v>
      </c>
      <c r="N519" s="704">
        <v>0.26617203051885618</v>
      </c>
      <c r="Q519" s="2432"/>
    </row>
    <row r="520" spans="1:17">
      <c r="A520" s="1234"/>
      <c r="B520" s="720" t="s">
        <v>2598</v>
      </c>
      <c r="C520" s="707" t="s">
        <v>2599</v>
      </c>
      <c r="D520" s="708">
        <v>36</v>
      </c>
      <c r="E520" s="709">
        <v>33</v>
      </c>
      <c r="F520" s="710">
        <v>36</v>
      </c>
      <c r="G520" s="711">
        <v>16.88352104322545</v>
      </c>
      <c r="H520" s="712">
        <v>5</v>
      </c>
      <c r="I520" s="713">
        <v>2.5851451156063003</v>
      </c>
      <c r="J520" s="714">
        <v>0.27294186935388037</v>
      </c>
      <c r="K520" s="715">
        <v>-0.65893996273360389</v>
      </c>
      <c r="L520" s="716">
        <v>17.542461005959055</v>
      </c>
      <c r="M520" s="704">
        <v>-0.96577679302661734</v>
      </c>
      <c r="N520" s="704">
        <v>7.5537781062333345E-2</v>
      </c>
      <c r="Q520" s="2432"/>
    </row>
    <row r="521" spans="1:17">
      <c r="A521" s="1235"/>
      <c r="B521" s="706" t="s">
        <v>2600</v>
      </c>
      <c r="C521" s="707" t="s">
        <v>2601</v>
      </c>
      <c r="D521" s="708">
        <v>227</v>
      </c>
      <c r="E521" s="709">
        <v>91</v>
      </c>
      <c r="F521" s="710">
        <v>216</v>
      </c>
      <c r="G521" s="711">
        <v>373.68094725670892</v>
      </c>
      <c r="H521" s="712">
        <v>5.1057073101872801</v>
      </c>
      <c r="I521" s="713">
        <v>627.77616939163079</v>
      </c>
      <c r="J521" s="714">
        <v>83.552616485118747</v>
      </c>
      <c r="K521" s="715">
        <v>-151.71534966179595</v>
      </c>
      <c r="L521" s="716">
        <v>525.39629691850485</v>
      </c>
      <c r="M521" s="704">
        <v>-0.11714566792768299</v>
      </c>
      <c r="N521" s="704">
        <v>0.75207591292072595</v>
      </c>
      <c r="Q521" s="2432"/>
    </row>
    <row r="522" spans="1:17">
      <c r="A522" s="1236"/>
      <c r="B522" s="720" t="s">
        <v>2602</v>
      </c>
      <c r="C522" s="707" t="s">
        <v>2603</v>
      </c>
      <c r="D522" s="708">
        <v>84</v>
      </c>
      <c r="E522" s="709">
        <v>25</v>
      </c>
      <c r="F522" s="710">
        <v>78</v>
      </c>
      <c r="G522" s="711">
        <v>42.643665204777228</v>
      </c>
      <c r="H522" s="712">
        <v>5.1393046039101229</v>
      </c>
      <c r="I522" s="713">
        <v>77.250040916803087</v>
      </c>
      <c r="J522" s="714">
        <v>10.931776847866619</v>
      </c>
      <c r="K522" s="715">
        <v>-18.295890566816016</v>
      </c>
      <c r="L522" s="716">
        <v>60.939555771593248</v>
      </c>
      <c r="M522" s="704">
        <v>-0.89711417752496092</v>
      </c>
      <c r="N522" s="704">
        <v>0.80587143443535747</v>
      </c>
      <c r="Q522" s="2432"/>
    </row>
    <row r="523" spans="1:17">
      <c r="A523" s="1237"/>
      <c r="B523" s="1238" t="s">
        <v>2604</v>
      </c>
      <c r="C523" s="707" t="s">
        <v>2605</v>
      </c>
      <c r="D523" s="708">
        <v>52</v>
      </c>
      <c r="E523" s="709">
        <v>23</v>
      </c>
      <c r="F523" s="710">
        <v>49</v>
      </c>
      <c r="G523" s="711">
        <v>19.573407407363884</v>
      </c>
      <c r="H523" s="712">
        <v>5.1239578080498571</v>
      </c>
      <c r="I523" s="713">
        <v>25.621848065909692</v>
      </c>
      <c r="J523" s="714">
        <v>3.5278006464470897</v>
      </c>
      <c r="K523" s="715">
        <v>-6.1257598286347328</v>
      </c>
      <c r="L523" s="716">
        <v>25.699167235998615</v>
      </c>
      <c r="M523" s="704">
        <v>-0.95515558922126764</v>
      </c>
      <c r="N523" s="704">
        <v>0.60924252775165233</v>
      </c>
      <c r="Q523" s="2432"/>
    </row>
    <row r="524" spans="1:17">
      <c r="A524" s="1239"/>
      <c r="B524" s="1238" t="s">
        <v>2606</v>
      </c>
      <c r="C524" s="707" t="s">
        <v>2607</v>
      </c>
      <c r="D524" s="708">
        <v>213</v>
      </c>
      <c r="E524" s="709">
        <v>186</v>
      </c>
      <c r="F524" s="710">
        <v>219</v>
      </c>
      <c r="G524" s="711">
        <v>575.68243956159517</v>
      </c>
      <c r="H524" s="712">
        <v>4.8214314282018567</v>
      </c>
      <c r="I524" s="713">
        <v>197.18060368282451</v>
      </c>
      <c r="J524" s="714">
        <v>11.111745140852028</v>
      </c>
      <c r="K524" s="715">
        <v>-53.254457217858494</v>
      </c>
      <c r="L524" s="716">
        <v>628.93689677945372</v>
      </c>
      <c r="M524" s="704">
        <v>0.21445700582289096</v>
      </c>
      <c r="N524" s="704">
        <v>0.27357818376894466</v>
      </c>
      <c r="Q524" s="2432"/>
    </row>
    <row r="525" spans="1:17">
      <c r="A525" s="1240"/>
      <c r="B525" s="1238" t="s">
        <v>2608</v>
      </c>
      <c r="C525" s="707" t="s">
        <v>2609</v>
      </c>
      <c r="D525" s="708">
        <v>108</v>
      </c>
      <c r="E525" s="709">
        <v>2</v>
      </c>
      <c r="F525" s="710">
        <v>119</v>
      </c>
      <c r="G525" s="711">
        <v>68.681939569826014</v>
      </c>
      <c r="H525" s="712">
        <v>4.8330899332944632</v>
      </c>
      <c r="I525" s="713">
        <v>175.91101963169913</v>
      </c>
      <c r="J525" s="714">
        <v>10.492422014315236</v>
      </c>
      <c r="K525" s="715">
        <v>-47.385411795594749</v>
      </c>
      <c r="L525" s="716">
        <v>116.06735136542076</v>
      </c>
      <c r="M525" s="704">
        <v>-0.80794728169326735</v>
      </c>
      <c r="N525" s="704">
        <v>0.993958029328462</v>
      </c>
      <c r="Q525" s="2432"/>
    </row>
    <row r="526" spans="1:17">
      <c r="A526" s="1241"/>
      <c r="B526" s="1238" t="s">
        <v>2610</v>
      </c>
      <c r="C526" s="707" t="s">
        <v>2611</v>
      </c>
      <c r="D526" s="708">
        <v>48</v>
      </c>
      <c r="E526" s="709">
        <v>25</v>
      </c>
      <c r="F526" s="710">
        <v>52</v>
      </c>
      <c r="G526" s="711">
        <v>19.230084152550916</v>
      </c>
      <c r="H526" s="712">
        <v>4.82472855128617</v>
      </c>
      <c r="I526" s="713">
        <v>23.972764525320361</v>
      </c>
      <c r="J526" s="714">
        <v>1.3732872822665851</v>
      </c>
      <c r="K526" s="715">
        <v>-6.4698514608449065</v>
      </c>
      <c r="L526" s="716">
        <v>25.699935613395823</v>
      </c>
      <c r="M526" s="704">
        <v>-0.95393069495444072</v>
      </c>
      <c r="N526" s="704">
        <v>0.56645586222180144</v>
      </c>
      <c r="Q526" s="2432"/>
    </row>
    <row r="527" spans="1:17">
      <c r="A527" s="1242"/>
      <c r="B527" s="1243" t="s">
        <v>1824</v>
      </c>
      <c r="C527" s="707" t="s">
        <v>2612</v>
      </c>
      <c r="D527" s="708">
        <v>0</v>
      </c>
      <c r="E527" s="709">
        <v>127</v>
      </c>
      <c r="F527" s="710">
        <v>255</v>
      </c>
      <c r="G527" s="711">
        <v>243.71765956700736</v>
      </c>
      <c r="H527" s="712">
        <v>3.7988565562898384</v>
      </c>
      <c r="I527" s="713">
        <v>910.23950982359634</v>
      </c>
      <c r="J527" s="714">
        <v>-191.15707689213073</v>
      </c>
      <c r="K527" s="715">
        <v>-162.86811046542616</v>
      </c>
      <c r="L527" s="716">
        <v>406.58577003243352</v>
      </c>
      <c r="M527" s="704">
        <v>2.2204460492503131E-16</v>
      </c>
      <c r="N527" s="704">
        <v>1.0000000000000002</v>
      </c>
      <c r="Q527" s="2432"/>
    </row>
    <row r="528" spans="1:17">
      <c r="A528" s="1244"/>
      <c r="B528" s="1243" t="s">
        <v>2613</v>
      </c>
      <c r="C528" s="707" t="s">
        <v>2614</v>
      </c>
      <c r="D528" s="708">
        <v>30</v>
      </c>
      <c r="E528" s="709">
        <v>144</v>
      </c>
      <c r="F528" s="710">
        <v>255</v>
      </c>
      <c r="G528" s="711">
        <v>287.4617471274355</v>
      </c>
      <c r="H528" s="712">
        <v>3.7400396444859578</v>
      </c>
      <c r="I528" s="713">
        <v>882.09599492569009</v>
      </c>
      <c r="J528" s="714">
        <v>-194.61067133817591</v>
      </c>
      <c r="K528" s="715">
        <v>-146.13045957358025</v>
      </c>
      <c r="L528" s="716">
        <v>433.59220670101575</v>
      </c>
      <c r="M528" s="704">
        <v>1.3453629069632544E-2</v>
      </c>
      <c r="N528" s="704">
        <v>1.0000000000000002</v>
      </c>
      <c r="Q528" s="2432"/>
    </row>
    <row r="529" spans="1:17">
      <c r="A529" s="1245"/>
      <c r="B529" s="1238" t="s">
        <v>2615</v>
      </c>
      <c r="C529" s="707" t="s">
        <v>2616</v>
      </c>
      <c r="D529" s="708">
        <v>192</v>
      </c>
      <c r="E529" s="709">
        <v>200</v>
      </c>
      <c r="F529" s="710">
        <v>225</v>
      </c>
      <c r="G529" s="711">
        <v>590.55078714065348</v>
      </c>
      <c r="H529" s="712">
        <v>3.7942113162166793</v>
      </c>
      <c r="I529" s="713">
        <v>202.53614370881181</v>
      </c>
      <c r="J529" s="714">
        <v>-42.709881567754252</v>
      </c>
      <c r="K529" s="715">
        <v>-36.032225266951158</v>
      </c>
      <c r="L529" s="716">
        <v>626.58301240760466</v>
      </c>
      <c r="M529" s="704">
        <v>0.29411156159926333</v>
      </c>
      <c r="N529" s="704">
        <v>0.31571029981377091</v>
      </c>
      <c r="Q529" s="2432"/>
    </row>
    <row r="530" spans="1:17">
      <c r="A530" s="1246"/>
      <c r="B530" s="1243" t="s">
        <v>2617</v>
      </c>
      <c r="C530" s="707" t="s">
        <v>2618</v>
      </c>
      <c r="D530" s="708">
        <v>100</v>
      </c>
      <c r="E530" s="709">
        <v>149</v>
      </c>
      <c r="F530" s="710">
        <v>237</v>
      </c>
      <c r="G530" s="711">
        <v>318.75035632438284</v>
      </c>
      <c r="H530" s="712">
        <v>3.7729270625518034</v>
      </c>
      <c r="I530" s="713">
        <v>647.69739258052039</v>
      </c>
      <c r="J530" s="714">
        <v>-139.11759253370863</v>
      </c>
      <c r="K530" s="715">
        <v>-112.15605686322893</v>
      </c>
      <c r="L530" s="716">
        <v>430.90641318761175</v>
      </c>
      <c r="M530" s="704">
        <v>-1.644886682229485E-2</v>
      </c>
      <c r="N530" s="704">
        <v>0.72955776234240888</v>
      </c>
      <c r="Q530" s="2432"/>
    </row>
    <row r="531" spans="1:17">
      <c r="A531" s="1247"/>
      <c r="B531" s="1243" t="s">
        <v>2619</v>
      </c>
      <c r="C531" s="707" t="s">
        <v>2620</v>
      </c>
      <c r="D531" s="708">
        <v>112</v>
      </c>
      <c r="E531" s="709">
        <v>147</v>
      </c>
      <c r="F531" s="710">
        <v>219</v>
      </c>
      <c r="G531" s="711">
        <v>308.55800016988013</v>
      </c>
      <c r="H531" s="712">
        <v>3.7771802493443194</v>
      </c>
      <c r="I531" s="713">
        <v>493.63817952534322</v>
      </c>
      <c r="J531" s="714">
        <v>-105.64576309821368</v>
      </c>
      <c r="K531" s="715">
        <v>-85.950368323627004</v>
      </c>
      <c r="L531" s="716">
        <v>394.50836849350713</v>
      </c>
      <c r="M531" s="704">
        <v>-0.11679586968548039</v>
      </c>
      <c r="N531" s="704">
        <v>0.61838513021136943</v>
      </c>
      <c r="Q531" s="2432"/>
    </row>
    <row r="532" spans="1:17">
      <c r="A532" s="1248"/>
      <c r="B532" s="1243" t="s">
        <v>2621</v>
      </c>
      <c r="C532" s="707" t="s">
        <v>2622</v>
      </c>
      <c r="D532" s="708">
        <v>28</v>
      </c>
      <c r="E532" s="709">
        <v>134</v>
      </c>
      <c r="F532" s="710">
        <v>238</v>
      </c>
      <c r="G532" s="711">
        <v>246.72390174222389</v>
      </c>
      <c r="H532" s="712">
        <v>3.7408369805451502</v>
      </c>
      <c r="I532" s="713">
        <v>757.0408580056253</v>
      </c>
      <c r="J532" s="714">
        <v>-166.91585642495522</v>
      </c>
      <c r="K532" s="715">
        <v>-125.55289329929769</v>
      </c>
      <c r="L532" s="716">
        <v>372.27679504152161</v>
      </c>
      <c r="M532" s="704">
        <v>-0.12950572912105507</v>
      </c>
      <c r="N532" s="704">
        <v>0.97243766597600578</v>
      </c>
      <c r="Q532" s="2432"/>
    </row>
    <row r="533" spans="1:17">
      <c r="A533" s="1249"/>
      <c r="B533" s="1238" t="s">
        <v>2623</v>
      </c>
      <c r="C533" s="707" t="s">
        <v>2624</v>
      </c>
      <c r="D533" s="708">
        <v>142</v>
      </c>
      <c r="E533" s="709">
        <v>162</v>
      </c>
      <c r="F533" s="710">
        <v>198</v>
      </c>
      <c r="G533" s="711">
        <v>366.27105188420501</v>
      </c>
      <c r="H533" s="712">
        <v>3.7052911653928189</v>
      </c>
      <c r="I533" s="713">
        <v>260.66250717575014</v>
      </c>
      <c r="J533" s="714">
        <v>-59.041061515712059</v>
      </c>
      <c r="K533" s="715">
        <v>-41.061310360587733</v>
      </c>
      <c r="L533" s="716">
        <v>407.33236224479276</v>
      </c>
      <c r="M533" s="704">
        <v>-0.14826415175126706</v>
      </c>
      <c r="N533" s="704">
        <v>0.34524622506556452</v>
      </c>
      <c r="Q533" s="2432"/>
    </row>
    <row r="534" spans="1:17">
      <c r="A534" s="1250"/>
      <c r="B534" s="1238" t="s">
        <v>2625</v>
      </c>
      <c r="C534" s="707" t="s">
        <v>2626</v>
      </c>
      <c r="D534" s="708">
        <v>49</v>
      </c>
      <c r="E534" s="709">
        <v>140</v>
      </c>
      <c r="F534" s="710">
        <v>231</v>
      </c>
      <c r="G534" s="711">
        <v>260.69602036929996</v>
      </c>
      <c r="H534" s="712">
        <v>3.707498640319546</v>
      </c>
      <c r="I534" s="713">
        <v>684.24394857288951</v>
      </c>
      <c r="J534" s="714">
        <v>-154.73430857882843</v>
      </c>
      <c r="K534" s="715">
        <v>-108.14468852199771</v>
      </c>
      <c r="L534" s="716">
        <v>368.84070889129765</v>
      </c>
      <c r="M534" s="704">
        <v>-0.16397623093093439</v>
      </c>
      <c r="N534" s="704">
        <v>0.92284168914197695</v>
      </c>
      <c r="Q534" s="2432"/>
    </row>
    <row r="535" spans="1:17">
      <c r="A535" s="1251"/>
      <c r="B535" s="1243" t="s">
        <v>2627</v>
      </c>
      <c r="C535" s="707" t="s">
        <v>2628</v>
      </c>
      <c r="D535" s="708">
        <v>24</v>
      </c>
      <c r="E535" s="709">
        <v>116</v>
      </c>
      <c r="F535" s="710">
        <v>205</v>
      </c>
      <c r="G535" s="711">
        <v>180.25917810041983</v>
      </c>
      <c r="H535" s="712">
        <v>3.7348363451466362</v>
      </c>
      <c r="I535" s="713">
        <v>543.61185220201776</v>
      </c>
      <c r="J535" s="714">
        <v>-120.42220477565334</v>
      </c>
      <c r="K535" s="715">
        <v>-89.401405324713423</v>
      </c>
      <c r="L535" s="716">
        <v>269.66058342513327</v>
      </c>
      <c r="M535" s="704">
        <v>-0.37245106712665321</v>
      </c>
      <c r="N535" s="704">
        <v>0.97016098766148851</v>
      </c>
      <c r="Q535" s="2432"/>
    </row>
    <row r="536" spans="1:17">
      <c r="A536" s="1252"/>
      <c r="B536" s="1238" t="s">
        <v>2629</v>
      </c>
      <c r="C536" s="707" t="s">
        <v>2630</v>
      </c>
      <c r="D536" s="708">
        <v>21</v>
      </c>
      <c r="E536" s="709">
        <v>96</v>
      </c>
      <c r="F536" s="710">
        <v>189</v>
      </c>
      <c r="G536" s="711">
        <v>133.3832341695211</v>
      </c>
      <c r="H536" s="712">
        <v>3.7939059051053441</v>
      </c>
      <c r="I536" s="713">
        <v>463.35824520810888</v>
      </c>
      <c r="J536" s="714">
        <v>-97.737194743528136</v>
      </c>
      <c r="K536" s="715">
        <v>-82.402568583734762</v>
      </c>
      <c r="L536" s="716">
        <v>215.78580275325587</v>
      </c>
      <c r="M536" s="704">
        <v>-0.47484814149826715</v>
      </c>
      <c r="N536" s="704">
        <v>0.97095353823439268</v>
      </c>
      <c r="Q536" s="2432"/>
    </row>
    <row r="537" spans="1:17">
      <c r="A537" s="1253"/>
      <c r="B537" s="1238" t="s">
        <v>2631</v>
      </c>
      <c r="C537" s="707" t="s">
        <v>2632</v>
      </c>
      <c r="D537" s="708">
        <v>84</v>
      </c>
      <c r="E537" s="709">
        <v>114</v>
      </c>
      <c r="F537" s="710">
        <v>174</v>
      </c>
      <c r="G537" s="711">
        <v>179.98072589043548</v>
      </c>
      <c r="H537" s="712">
        <v>3.7768380351572981</v>
      </c>
      <c r="I537" s="713">
        <v>306.69824525824981</v>
      </c>
      <c r="J537" s="714">
        <v>-65.657026229244394</v>
      </c>
      <c r="K537" s="715">
        <v>-53.377585040511988</v>
      </c>
      <c r="L537" s="716">
        <v>233.35831093094748</v>
      </c>
      <c r="M537" s="704">
        <v>-0.47483480165754244</v>
      </c>
      <c r="N537" s="704">
        <v>0.64620929109072078</v>
      </c>
      <c r="Q537" s="2432"/>
    </row>
    <row r="538" spans="1:17">
      <c r="A538" s="1254"/>
      <c r="B538" s="1238" t="s">
        <v>2633</v>
      </c>
      <c r="C538" s="707" t="s">
        <v>2634</v>
      </c>
      <c r="D538" s="708">
        <v>38</v>
      </c>
      <c r="E538" s="709">
        <v>97</v>
      </c>
      <c r="F538" s="710">
        <v>156</v>
      </c>
      <c r="G538" s="711">
        <v>118.52489147519398</v>
      </c>
      <c r="H538" s="712">
        <v>3.6895220826308535</v>
      </c>
      <c r="I538" s="713">
        <v>283.5918246916703</v>
      </c>
      <c r="J538" s="714">
        <v>-64.963554254064519</v>
      </c>
      <c r="K538" s="715">
        <v>-43.606519180066506</v>
      </c>
      <c r="L538" s="716">
        <v>162.13141065526048</v>
      </c>
      <c r="M538" s="704">
        <v>-0.63846059960968804</v>
      </c>
      <c r="N538" s="704">
        <v>0.88796826222647074</v>
      </c>
      <c r="Q538" s="2432"/>
    </row>
    <row r="539" spans="1:17">
      <c r="A539" s="1255"/>
      <c r="B539" s="1238" t="s">
        <v>2635</v>
      </c>
      <c r="C539" s="707" t="s">
        <v>2636</v>
      </c>
      <c r="D539" s="708">
        <v>66</v>
      </c>
      <c r="E539" s="709">
        <v>91</v>
      </c>
      <c r="F539" s="710">
        <v>138</v>
      </c>
      <c r="G539" s="711">
        <v>111.42121358263206</v>
      </c>
      <c r="H539" s="712">
        <v>3.7637972279711045</v>
      </c>
      <c r="I539" s="713">
        <v>184.56854513043419</v>
      </c>
      <c r="J539" s="714">
        <v>-39.946844526585515</v>
      </c>
      <c r="K539" s="715">
        <v>-31.579638216717392</v>
      </c>
      <c r="L539" s="716">
        <v>143.00085179934945</v>
      </c>
      <c r="M539" s="704">
        <v>-0.68043787175345738</v>
      </c>
      <c r="N539" s="704">
        <v>0.64163119565609261</v>
      </c>
      <c r="Q539" s="2432"/>
    </row>
    <row r="540" spans="1:17">
      <c r="A540" s="1256"/>
      <c r="B540" s="1243" t="s">
        <v>2637</v>
      </c>
      <c r="C540" s="707" t="s">
        <v>2638</v>
      </c>
      <c r="D540" s="708">
        <v>16</v>
      </c>
      <c r="E540" s="709">
        <v>78</v>
      </c>
      <c r="F540" s="710">
        <v>139</v>
      </c>
      <c r="G540" s="711">
        <v>79.044357278787132</v>
      </c>
      <c r="H540" s="712">
        <v>3.7311202258755274</v>
      </c>
      <c r="I540" s="713">
        <v>233.00466952744623</v>
      </c>
      <c r="J540" s="714">
        <v>-51.764484347003787</v>
      </c>
      <c r="K540" s="715">
        <v>-38.11836645242461</v>
      </c>
      <c r="L540" s="716">
        <v>117.16272373121174</v>
      </c>
      <c r="M540" s="704">
        <v>-0.72844467364610543</v>
      </c>
      <c r="N540" s="704">
        <v>0.96189905279125754</v>
      </c>
      <c r="Q540" s="2432"/>
    </row>
    <row r="541" spans="1:17">
      <c r="A541" s="1257"/>
      <c r="B541" s="1238" t="s">
        <v>2639</v>
      </c>
      <c r="C541" s="707" t="s">
        <v>2640</v>
      </c>
      <c r="D541" s="708">
        <v>90</v>
      </c>
      <c r="E541" s="709">
        <v>94</v>
      </c>
      <c r="F541" s="710">
        <v>107</v>
      </c>
      <c r="G541" s="711">
        <v>118.15999398274936</v>
      </c>
      <c r="H541" s="712">
        <v>3.8015081497676957</v>
      </c>
      <c r="I541" s="713">
        <v>42.051569786673966</v>
      </c>
      <c r="J541" s="714">
        <v>-8.81021598145486</v>
      </c>
      <c r="K541" s="715">
        <v>-7.5487318718908014</v>
      </c>
      <c r="L541" s="716">
        <v>125.70872585464016</v>
      </c>
      <c r="M541" s="704">
        <v>-0.73987735075159211</v>
      </c>
      <c r="N541" s="704">
        <v>0.17744194053473825</v>
      </c>
      <c r="Q541" s="2432"/>
    </row>
    <row r="542" spans="1:17">
      <c r="A542" s="1258"/>
      <c r="B542" s="1238" t="s">
        <v>2641</v>
      </c>
      <c r="C542" s="707" t="s">
        <v>2642</v>
      </c>
      <c r="D542" s="708">
        <v>34</v>
      </c>
      <c r="E542" s="709">
        <v>66</v>
      </c>
      <c r="F542" s="710">
        <v>124</v>
      </c>
      <c r="G542" s="711">
        <v>62.542122209021969</v>
      </c>
      <c r="H542" s="712">
        <v>3.8073502918192279</v>
      </c>
      <c r="I542" s="713">
        <v>175.49196539245571</v>
      </c>
      <c r="J542" s="714">
        <v>-36.573869536165688</v>
      </c>
      <c r="K542" s="715">
        <v>-31.727137262135532</v>
      </c>
      <c r="L542" s="716">
        <v>94.269259471157497</v>
      </c>
      <c r="M542" s="704">
        <v>-0.7744527704931814</v>
      </c>
      <c r="N542" s="704">
        <v>0.85230498388090692</v>
      </c>
      <c r="Q542" s="2432"/>
    </row>
    <row r="543" spans="1:17">
      <c r="A543" s="1259"/>
      <c r="B543" s="1238" t="s">
        <v>2643</v>
      </c>
      <c r="C543" s="707" t="s">
        <v>2644</v>
      </c>
      <c r="D543" s="708">
        <v>0</v>
      </c>
      <c r="E543" s="709">
        <v>51</v>
      </c>
      <c r="F543" s="710">
        <v>102</v>
      </c>
      <c r="G543" s="711">
        <v>36.319428151652858</v>
      </c>
      <c r="H543" s="712">
        <v>3.7673976166310981</v>
      </c>
      <c r="I543" s="713">
        <v>124.88465907018249</v>
      </c>
      <c r="J543" s="714">
        <v>-26.948487921778185</v>
      </c>
      <c r="K543" s="715">
        <v>-21.469494930639826</v>
      </c>
      <c r="L543" s="716">
        <v>57.788923082292683</v>
      </c>
      <c r="M543" s="704">
        <v>-0.86141231593582535</v>
      </c>
      <c r="N543" s="704">
        <v>1</v>
      </c>
      <c r="Q543" s="2432"/>
    </row>
    <row r="544" spans="1:17">
      <c r="A544" s="1260"/>
      <c r="B544" s="1238" t="s">
        <v>2645</v>
      </c>
      <c r="C544" s="707" t="s">
        <v>2646</v>
      </c>
      <c r="D544" s="708">
        <v>3</v>
      </c>
      <c r="E544" s="709">
        <v>34</v>
      </c>
      <c r="F544" s="710">
        <v>76</v>
      </c>
      <c r="G544" s="711">
        <v>18.737976054919326</v>
      </c>
      <c r="H544" s="712">
        <v>3.8080475146372641</v>
      </c>
      <c r="I544" s="713">
        <v>68.470578277940362</v>
      </c>
      <c r="J544" s="714">
        <v>-14.260750955291631</v>
      </c>
      <c r="K544" s="715">
        <v>-12.389189828829393</v>
      </c>
      <c r="L544" s="716">
        <v>31.127165883748717</v>
      </c>
      <c r="M544" s="704">
        <v>-0.92327460319756705</v>
      </c>
      <c r="N544" s="704">
        <v>0.97731435209674333</v>
      </c>
      <c r="Q544" s="2432"/>
    </row>
    <row r="545" spans="1:17">
      <c r="A545" s="1261"/>
      <c r="B545" s="1243" t="s">
        <v>2647</v>
      </c>
      <c r="C545" s="707" t="s">
        <v>2648</v>
      </c>
      <c r="D545" s="708">
        <v>127</v>
      </c>
      <c r="E545" s="709">
        <v>0</v>
      </c>
      <c r="F545" s="710">
        <v>255</v>
      </c>
      <c r="G545" s="711">
        <v>179.78884375608573</v>
      </c>
      <c r="H545" s="712">
        <v>4.201143443710162</v>
      </c>
      <c r="I545" s="713">
        <v>910.23950982359634</v>
      </c>
      <c r="J545" s="714">
        <v>-107.84342207164561</v>
      </c>
      <c r="K545" s="715">
        <v>-226.79692627634779</v>
      </c>
      <c r="L545" s="716">
        <v>406.58577003243352</v>
      </c>
      <c r="M545" s="704">
        <v>2.2204460492503131E-16</v>
      </c>
      <c r="N545" s="704">
        <v>1.0000000000000002</v>
      </c>
      <c r="Q545" s="2432"/>
    </row>
    <row r="546" spans="1:17">
      <c r="A546" s="1262"/>
      <c r="B546" s="1243" t="s">
        <v>2649</v>
      </c>
      <c r="C546" s="707" t="s">
        <v>2650</v>
      </c>
      <c r="D546" s="708">
        <v>155</v>
      </c>
      <c r="E546" s="709">
        <v>48</v>
      </c>
      <c r="F546" s="710">
        <v>255</v>
      </c>
      <c r="G546" s="711">
        <v>232.77829229974532</v>
      </c>
      <c r="H546" s="712">
        <v>4.2993909407649582</v>
      </c>
      <c r="I546" s="713">
        <v>858.01585576075229</v>
      </c>
      <c r="J546" s="714">
        <v>-79.162146746354026</v>
      </c>
      <c r="K546" s="715">
        <v>-223.09469878720887</v>
      </c>
      <c r="L546" s="716">
        <v>455.87299108695419</v>
      </c>
      <c r="M546" s="704">
        <v>3.1030501794628407E-2</v>
      </c>
      <c r="N546" s="704">
        <v>1.0000000000000002</v>
      </c>
      <c r="Q546" s="2432"/>
    </row>
    <row r="547" spans="1:17">
      <c r="A547" s="1263"/>
      <c r="B547" s="1243" t="s">
        <v>2651</v>
      </c>
      <c r="C547" s="707" t="s">
        <v>2652</v>
      </c>
      <c r="D547" s="708">
        <v>159</v>
      </c>
      <c r="E547" s="709">
        <v>121</v>
      </c>
      <c r="F547" s="710">
        <v>238</v>
      </c>
      <c r="G547" s="711">
        <v>320.65211054826807</v>
      </c>
      <c r="H547" s="712">
        <v>4.2196952314626719</v>
      </c>
      <c r="I547" s="713">
        <v>597.26292850871698</v>
      </c>
      <c r="J547" s="714">
        <v>-67.858299964218915</v>
      </c>
      <c r="K547" s="715">
        <v>-150.16167681716962</v>
      </c>
      <c r="L547" s="716">
        <v>470.81378736543769</v>
      </c>
      <c r="M547" s="704">
        <v>5.6834542181638303E-2</v>
      </c>
      <c r="N547" s="704">
        <v>0.69994203057789361</v>
      </c>
      <c r="Q547" s="2432"/>
    </row>
    <row r="548" spans="1:17">
      <c r="A548" s="1264"/>
      <c r="B548" s="1243" t="s">
        <v>2653</v>
      </c>
      <c r="C548" s="707" t="s">
        <v>2654</v>
      </c>
      <c r="D548" s="708">
        <v>171</v>
      </c>
      <c r="E548" s="709">
        <v>130</v>
      </c>
      <c r="F548" s="710">
        <v>255</v>
      </c>
      <c r="G548" s="711">
        <v>374.05516376546655</v>
      </c>
      <c r="H548" s="712">
        <v>4.2224591264916773</v>
      </c>
      <c r="I548" s="713">
        <v>695.18330201173092</v>
      </c>
      <c r="J548" s="714">
        <v>-78.477362925824849</v>
      </c>
      <c r="K548" s="715">
        <v>-175.00833479085421</v>
      </c>
      <c r="L548" s="716">
        <v>549.06349855632072</v>
      </c>
      <c r="M548" s="704">
        <v>0.23093739217932363</v>
      </c>
      <c r="N548" s="704">
        <v>1.0000000000000002</v>
      </c>
      <c r="Q548" s="2432"/>
    </row>
    <row r="549" spans="1:17">
      <c r="A549" s="1265"/>
      <c r="B549" s="1238" t="s">
        <v>2655</v>
      </c>
      <c r="C549" s="707" t="s">
        <v>2656</v>
      </c>
      <c r="D549" s="708">
        <v>210</v>
      </c>
      <c r="E549" s="709">
        <v>202</v>
      </c>
      <c r="F549" s="710">
        <v>236</v>
      </c>
      <c r="G549" s="711">
        <v>642.29394919517733</v>
      </c>
      <c r="H549" s="712">
        <v>4.199324415070115</v>
      </c>
      <c r="I549" s="713">
        <v>222.34102018039337</v>
      </c>
      <c r="J549" s="714">
        <v>-26.448015883917559</v>
      </c>
      <c r="K549" s="715">
        <v>-55.348611720461655</v>
      </c>
      <c r="L549" s="716">
        <v>697.64256091563902</v>
      </c>
      <c r="M549" s="704">
        <v>0.44118961354692976</v>
      </c>
      <c r="N549" s="704">
        <v>0.43684851754982013</v>
      </c>
      <c r="Q549" s="2432"/>
    </row>
    <row r="550" spans="1:17">
      <c r="A550" s="1266"/>
      <c r="B550" s="1238" t="s">
        <v>2657</v>
      </c>
      <c r="C550" s="707" t="s">
        <v>2658</v>
      </c>
      <c r="D550" s="708">
        <v>220</v>
      </c>
      <c r="E550" s="709">
        <v>208</v>
      </c>
      <c r="F550" s="710">
        <v>255</v>
      </c>
      <c r="G550" s="711">
        <v>704.48586743906844</v>
      </c>
      <c r="H550" s="712">
        <v>4.2127043124312005</v>
      </c>
      <c r="I550" s="713">
        <v>328.06668234044048</v>
      </c>
      <c r="J550" s="714">
        <v>-37.876276874466349</v>
      </c>
      <c r="K550" s="715">
        <v>-82.20625203317276</v>
      </c>
      <c r="L550" s="716">
        <v>786.69211947224119</v>
      </c>
      <c r="M550" s="704">
        <v>0.63819648828665509</v>
      </c>
      <c r="N550" s="704">
        <v>1.0000000000000007</v>
      </c>
      <c r="Q550" s="2432"/>
    </row>
    <row r="551" spans="1:17">
      <c r="A551" s="1267"/>
      <c r="B551" s="1243" t="s">
        <v>2659</v>
      </c>
      <c r="C551" s="707" t="s">
        <v>2660</v>
      </c>
      <c r="D551" s="708">
        <v>145</v>
      </c>
      <c r="E551" s="709">
        <v>44</v>
      </c>
      <c r="F551" s="710">
        <v>238</v>
      </c>
      <c r="G551" s="711">
        <v>200.49293077662131</v>
      </c>
      <c r="H551" s="712">
        <v>4.302966578669678</v>
      </c>
      <c r="I551" s="713">
        <v>736.22878445229776</v>
      </c>
      <c r="J551" s="714">
        <v>-67.208584433253563</v>
      </c>
      <c r="K551" s="715">
        <v>-191.68155796694049</v>
      </c>
      <c r="L551" s="716">
        <v>392.17448874356182</v>
      </c>
      <c r="M551" s="704">
        <v>-0.11509592083249476</v>
      </c>
      <c r="N551" s="704">
        <v>0.94031842356660389</v>
      </c>
      <c r="Q551" s="2432"/>
    </row>
    <row r="552" spans="1:17">
      <c r="A552" s="1268"/>
      <c r="B552" s="1243" t="s">
        <v>2661</v>
      </c>
      <c r="C552" s="707" t="s">
        <v>2662</v>
      </c>
      <c r="D552" s="708">
        <v>147</v>
      </c>
      <c r="E552" s="709">
        <v>112</v>
      </c>
      <c r="F552" s="710">
        <v>219</v>
      </c>
      <c r="G552" s="711">
        <v>270.21680522319485</v>
      </c>
      <c r="H552" s="712">
        <v>4.2228197506556802</v>
      </c>
      <c r="I552" s="713">
        <v>493.63817952534322</v>
      </c>
      <c r="J552" s="714">
        <v>-55.678545018642389</v>
      </c>
      <c r="K552" s="715">
        <v>-124.29156327031228</v>
      </c>
      <c r="L552" s="716">
        <v>394.50836849350713</v>
      </c>
      <c r="M552" s="704">
        <v>-0.11679586968548039</v>
      </c>
      <c r="N552" s="704">
        <v>0.61838513021136943</v>
      </c>
      <c r="Q552" s="2432"/>
    </row>
    <row r="553" spans="1:17">
      <c r="A553" s="1269"/>
      <c r="B553" s="1243" t="s">
        <v>2663</v>
      </c>
      <c r="C553" s="707" t="s">
        <v>2664</v>
      </c>
      <c r="D553" s="708">
        <v>138</v>
      </c>
      <c r="E553" s="709">
        <v>43</v>
      </c>
      <c r="F553" s="710">
        <v>226</v>
      </c>
      <c r="G553" s="711">
        <v>180.54017392542897</v>
      </c>
      <c r="H553" s="712">
        <v>4.3042930890904652</v>
      </c>
      <c r="I553" s="713">
        <v>655.09867977888587</v>
      </c>
      <c r="J553" s="714">
        <v>-59.56542499150278</v>
      </c>
      <c r="K553" s="715">
        <v>-170.6417590618708</v>
      </c>
      <c r="L553" s="716">
        <v>351.18193298729977</v>
      </c>
      <c r="M553" s="704">
        <v>-0.20875578037798936</v>
      </c>
      <c r="N553" s="704">
        <v>0.93600972446730901</v>
      </c>
      <c r="Q553" s="2432"/>
    </row>
    <row r="554" spans="1:17">
      <c r="A554" s="1270"/>
      <c r="B554" s="1243" t="s">
        <v>2665</v>
      </c>
      <c r="C554" s="707" t="s">
        <v>2666</v>
      </c>
      <c r="D554" s="708">
        <v>137</v>
      </c>
      <c r="E554" s="709">
        <v>104</v>
      </c>
      <c r="F554" s="710">
        <v>205</v>
      </c>
      <c r="G554" s="711">
        <v>232.42383366230175</v>
      </c>
      <c r="H554" s="712">
        <v>4.2219476331848877</v>
      </c>
      <c r="I554" s="713">
        <v>428.42283200484718</v>
      </c>
      <c r="J554" s="714">
        <v>-48.421257709611652</v>
      </c>
      <c r="K554" s="715">
        <v>-107.8270243406909</v>
      </c>
      <c r="L554" s="716">
        <v>340.25085800299263</v>
      </c>
      <c r="M554" s="704">
        <v>-0.23750424048138818</v>
      </c>
      <c r="N554" s="704">
        <v>0.6214810508273878</v>
      </c>
      <c r="Q554" s="2432"/>
    </row>
    <row r="555" spans="1:17">
      <c r="A555" s="1271"/>
      <c r="B555" s="1238" t="s">
        <v>2667</v>
      </c>
      <c r="C555" s="707" t="s">
        <v>2668</v>
      </c>
      <c r="D555" s="708">
        <v>144</v>
      </c>
      <c r="E555" s="709">
        <v>101</v>
      </c>
      <c r="F555" s="710">
        <v>202</v>
      </c>
      <c r="G555" s="711">
        <v>233.79728447113357</v>
      </c>
      <c r="H555" s="712">
        <v>4.3122322530801815</v>
      </c>
      <c r="I555" s="713">
        <v>408.6370974358004</v>
      </c>
      <c r="J555" s="714">
        <v>-36.269462304309236</v>
      </c>
      <c r="K555" s="715">
        <v>-106.74804891588438</v>
      </c>
      <c r="L555" s="716">
        <v>340.54533338701793</v>
      </c>
      <c r="M555" s="704">
        <v>-0.26568699087236081</v>
      </c>
      <c r="N555" s="704">
        <v>0.63019599238148183</v>
      </c>
      <c r="Q555" s="2432"/>
    </row>
    <row r="556" spans="1:17">
      <c r="A556" s="1272"/>
      <c r="B556" s="1243" t="s">
        <v>2669</v>
      </c>
      <c r="C556" s="707" t="s">
        <v>2670</v>
      </c>
      <c r="D556" s="708">
        <v>125</v>
      </c>
      <c r="E556" s="709">
        <v>38</v>
      </c>
      <c r="F556" s="710">
        <v>205</v>
      </c>
      <c r="G556" s="711">
        <v>145.83876384292824</v>
      </c>
      <c r="H556" s="712">
        <v>4.3058772847041125</v>
      </c>
      <c r="I556" s="713">
        <v>528.71316014132321</v>
      </c>
      <c r="J556" s="714">
        <v>-47.845170488130243</v>
      </c>
      <c r="K556" s="715">
        <v>-137.80010271131673</v>
      </c>
      <c r="L556" s="716">
        <v>283.63886655424494</v>
      </c>
      <c r="M556" s="704">
        <v>-0.36156184365250388</v>
      </c>
      <c r="N556" s="704">
        <v>0.93655785310350315</v>
      </c>
      <c r="Q556" s="2432"/>
    </row>
    <row r="557" spans="1:17">
      <c r="A557" s="1273"/>
      <c r="B557" s="1243" t="s">
        <v>2671</v>
      </c>
      <c r="C557" s="707" t="s">
        <v>2672</v>
      </c>
      <c r="D557" s="708">
        <v>99</v>
      </c>
      <c r="E557" s="709">
        <v>86</v>
      </c>
      <c r="F557" s="710">
        <v>136</v>
      </c>
      <c r="G557" s="711">
        <v>125.15876196871669</v>
      </c>
      <c r="H557" s="712">
        <v>4.1905400355429068</v>
      </c>
      <c r="I557" s="713">
        <v>143.22997412356096</v>
      </c>
      <c r="J557" s="714">
        <v>-17.364825343311622</v>
      </c>
      <c r="K557" s="715">
        <v>-35.496815588996803</v>
      </c>
      <c r="L557" s="716">
        <v>160.65557755771349</v>
      </c>
      <c r="M557" s="704">
        <v>-0.6482836734845222</v>
      </c>
      <c r="N557" s="704">
        <v>0.44575431911184449</v>
      </c>
      <c r="Q557" s="2432"/>
    </row>
    <row r="558" spans="1:17">
      <c r="A558" s="1274"/>
      <c r="B558" s="1243" t="s">
        <v>2673</v>
      </c>
      <c r="C558" s="707" t="s">
        <v>2674</v>
      </c>
      <c r="D558" s="708">
        <v>93</v>
      </c>
      <c r="E558" s="709">
        <v>71</v>
      </c>
      <c r="F558" s="710">
        <v>139</v>
      </c>
      <c r="G558" s="711">
        <v>103.44936724058226</v>
      </c>
      <c r="H558" s="712">
        <v>4.2225791572221496</v>
      </c>
      <c r="I558" s="713">
        <v>180.95642998958357</v>
      </c>
      <c r="J558" s="714">
        <v>-20.421955804170018</v>
      </c>
      <c r="K558" s="715">
        <v>-45.55729135834293</v>
      </c>
      <c r="L558" s="716">
        <v>149.00665859892518</v>
      </c>
      <c r="M558" s="704">
        <v>-0.66743062358167127</v>
      </c>
      <c r="N558" s="704">
        <v>0.60196390687511458</v>
      </c>
      <c r="Q558" s="2432"/>
    </row>
    <row r="559" spans="1:17">
      <c r="A559" s="1275"/>
      <c r="B559" s="1238" t="s">
        <v>2675</v>
      </c>
      <c r="C559" s="707" t="s">
        <v>2676</v>
      </c>
      <c r="D559" s="708">
        <v>96</v>
      </c>
      <c r="E559" s="709">
        <v>78</v>
      </c>
      <c r="F559" s="710">
        <v>129</v>
      </c>
      <c r="G559" s="711">
        <v>109.35341387218281</v>
      </c>
      <c r="H559" s="712">
        <v>4.2698038617794625</v>
      </c>
      <c r="I559" s="713">
        <v>131.31292174512126</v>
      </c>
      <c r="J559" s="714">
        <v>-13.167061225575781</v>
      </c>
      <c r="K559" s="715">
        <v>-33.751280636944408</v>
      </c>
      <c r="L559" s="716">
        <v>143.10469450912723</v>
      </c>
      <c r="M559" s="704">
        <v>-0.69289146623065312</v>
      </c>
      <c r="N559" s="704">
        <v>0.47944888500054467</v>
      </c>
      <c r="Q559" s="2432"/>
    </row>
    <row r="560" spans="1:17">
      <c r="A560" s="1276"/>
      <c r="B560" s="1238" t="s">
        <v>2677</v>
      </c>
      <c r="C560" s="707" t="s">
        <v>2678</v>
      </c>
      <c r="D560" s="708">
        <v>85</v>
      </c>
      <c r="E560" s="709">
        <v>76</v>
      </c>
      <c r="F560" s="710">
        <v>105</v>
      </c>
      <c r="G560" s="711">
        <v>89.765079358670491</v>
      </c>
      <c r="H560" s="712">
        <v>4.2527577137296788</v>
      </c>
      <c r="I560" s="713">
        <v>63.934667794250259</v>
      </c>
      <c r="J560" s="714">
        <v>-6.7031872258763556</v>
      </c>
      <c r="K560" s="715">
        <v>-16.316038220881865</v>
      </c>
      <c r="L560" s="716">
        <v>106.08111757955236</v>
      </c>
      <c r="M560" s="704">
        <v>-0.77692503342457353</v>
      </c>
      <c r="N560" s="704">
        <v>0.31991370167269845</v>
      </c>
      <c r="Q560" s="2432"/>
    </row>
    <row r="561" spans="1:17">
      <c r="A561" s="1277"/>
      <c r="B561" s="1243" t="s">
        <v>2679</v>
      </c>
      <c r="C561" s="707" t="s">
        <v>2680</v>
      </c>
      <c r="D561" s="708">
        <v>173</v>
      </c>
      <c r="E561" s="709">
        <v>216</v>
      </c>
      <c r="F561" s="710">
        <v>230</v>
      </c>
      <c r="G561" s="711">
        <v>625.87860195360338</v>
      </c>
      <c r="H561" s="712">
        <v>3.2607594657259646</v>
      </c>
      <c r="I561" s="713">
        <v>330.0662205145569</v>
      </c>
      <c r="J561" s="714">
        <v>-90.145266981769211</v>
      </c>
      <c r="K561" s="715">
        <v>-12.902725325138388</v>
      </c>
      <c r="L561" s="716">
        <v>638.78132727874174</v>
      </c>
      <c r="M561" s="704">
        <v>0.22300942315302796</v>
      </c>
      <c r="N561" s="704">
        <v>0.47520406636028484</v>
      </c>
      <c r="Q561" s="2432"/>
    </row>
    <row r="562" spans="1:17">
      <c r="A562" s="1278"/>
      <c r="B562" s="1243" t="s">
        <v>2681</v>
      </c>
      <c r="C562" s="707" t="s">
        <v>2682</v>
      </c>
      <c r="D562" s="708">
        <v>178</v>
      </c>
      <c r="E562" s="709">
        <v>223</v>
      </c>
      <c r="F562" s="710">
        <v>238</v>
      </c>
      <c r="G562" s="711">
        <v>670.76081471007285</v>
      </c>
      <c r="H562" s="712">
        <v>3.2664460717876866</v>
      </c>
      <c r="I562" s="713">
        <v>360.91484029454858</v>
      </c>
      <c r="J562" s="714">
        <v>-98.484651722163775</v>
      </c>
      <c r="K562" s="715">
        <v>-14.695371885371141</v>
      </c>
      <c r="L562" s="716">
        <v>685.45618659544402</v>
      </c>
      <c r="M562" s="704">
        <v>0.31264964180803556</v>
      </c>
      <c r="N562" s="704">
        <v>0.58826774623864964</v>
      </c>
      <c r="Q562" s="2432"/>
    </row>
    <row r="563" spans="1:17">
      <c r="A563" s="1279"/>
      <c r="B563" s="1238" t="s">
        <v>2683</v>
      </c>
      <c r="C563" s="707" t="s">
        <v>2684</v>
      </c>
      <c r="D563" s="708">
        <v>169</v>
      </c>
      <c r="E563" s="709">
        <v>234</v>
      </c>
      <c r="F563" s="710">
        <v>254</v>
      </c>
      <c r="G563" s="711">
        <v>720.55204396646116</v>
      </c>
      <c r="H563" s="712">
        <v>3.2631524720889651</v>
      </c>
      <c r="I563" s="713">
        <v>523.12498745619871</v>
      </c>
      <c r="J563" s="714">
        <v>-142.82036806406722</v>
      </c>
      <c r="K563" s="715">
        <v>-20.807613710907876</v>
      </c>
      <c r="L563" s="716">
        <v>741.359657677369</v>
      </c>
      <c r="M563" s="704">
        <v>0.39710433396256661</v>
      </c>
      <c r="N563" s="704">
        <v>0.97125927993154393</v>
      </c>
      <c r="Q563" s="2432"/>
    </row>
    <row r="564" spans="1:17">
      <c r="A564" s="1280"/>
      <c r="B564" s="1243" t="s">
        <v>2685</v>
      </c>
      <c r="C564" s="707" t="s">
        <v>2686</v>
      </c>
      <c r="D564" s="708">
        <v>191</v>
      </c>
      <c r="E564" s="709">
        <v>239</v>
      </c>
      <c r="F564" s="710">
        <v>255</v>
      </c>
      <c r="G564" s="711">
        <v>781.58803504142622</v>
      </c>
      <c r="H564" s="712">
        <v>3.2663895615696781</v>
      </c>
      <c r="I564" s="713">
        <v>419.92100156372356</v>
      </c>
      <c r="J564" s="714">
        <v>-114.58697198753057</v>
      </c>
      <c r="K564" s="715">
        <v>-17.091145210425623</v>
      </c>
      <c r="L564" s="716">
        <v>798.6791802518519</v>
      </c>
      <c r="M564" s="704">
        <v>0.52955415044218479</v>
      </c>
      <c r="N564" s="704">
        <v>1.0000000000000004</v>
      </c>
      <c r="Q564" s="2432"/>
    </row>
    <row r="565" spans="1:17">
      <c r="A565" s="1281"/>
      <c r="B565" s="1243" t="s">
        <v>2687</v>
      </c>
      <c r="C565" s="707" t="s">
        <v>2688</v>
      </c>
      <c r="D565" s="708">
        <v>154</v>
      </c>
      <c r="E565" s="709">
        <v>192</v>
      </c>
      <c r="F565" s="710">
        <v>205</v>
      </c>
      <c r="G565" s="711">
        <v>484.5117167723692</v>
      </c>
      <c r="H565" s="712">
        <v>3.2711656473416446</v>
      </c>
      <c r="I565" s="713">
        <v>255.20066564672106</v>
      </c>
      <c r="J565" s="714">
        <v>-69.585685953143809</v>
      </c>
      <c r="K565" s="715">
        <v>-10.735052144417011</v>
      </c>
      <c r="L565" s="716">
        <v>495.24676891678621</v>
      </c>
      <c r="M565" s="704">
        <v>-4.9887348787987396E-2</v>
      </c>
      <c r="N565" s="704">
        <v>0.30129035101099394</v>
      </c>
      <c r="Q565" s="2432"/>
    </row>
    <row r="566" spans="1:17">
      <c r="A566" s="1282"/>
      <c r="B566" s="1238" t="s">
        <v>2689</v>
      </c>
      <c r="C566" s="707" t="s">
        <v>2690</v>
      </c>
      <c r="D566" s="708">
        <v>102</v>
      </c>
      <c r="E566" s="709">
        <v>170</v>
      </c>
      <c r="F566" s="710">
        <v>188</v>
      </c>
      <c r="G566" s="711">
        <v>341.51116712534542</v>
      </c>
      <c r="H566" s="712">
        <v>3.2517590456460397</v>
      </c>
      <c r="I566" s="713">
        <v>334.24162241548606</v>
      </c>
      <c r="J566" s="714">
        <v>-91.404715085905778</v>
      </c>
      <c r="K566" s="715">
        <v>-12.204992821702815</v>
      </c>
      <c r="L566" s="716">
        <v>353.71615994704825</v>
      </c>
      <c r="M566" s="704">
        <v>-0.34984316980402697</v>
      </c>
      <c r="N566" s="704">
        <v>0.5736792182206224</v>
      </c>
      <c r="Q566" s="2432"/>
    </row>
    <row r="567" spans="1:17">
      <c r="A567" s="1283"/>
      <c r="B567" s="1238" t="s">
        <v>2691</v>
      </c>
      <c r="C567" s="707" t="s">
        <v>2692</v>
      </c>
      <c r="D567" s="708">
        <v>35</v>
      </c>
      <c r="E567" s="709">
        <v>158</v>
      </c>
      <c r="F567" s="710">
        <v>186</v>
      </c>
      <c r="G567" s="711">
        <v>268.75614669446924</v>
      </c>
      <c r="H567" s="712">
        <v>3.2926253280904723</v>
      </c>
      <c r="I567" s="713">
        <v>427.69212986019306</v>
      </c>
      <c r="J567" s="714">
        <v>-116.18530141495161</v>
      </c>
      <c r="K567" s="715">
        <v>-20.606890533361224</v>
      </c>
      <c r="L567" s="716">
        <v>289.36303722783043</v>
      </c>
      <c r="M567" s="704">
        <v>-0.48270745022301131</v>
      </c>
      <c r="N567" s="704">
        <v>0.93227136295393609</v>
      </c>
      <c r="Q567" s="2432"/>
    </row>
    <row r="568" spans="1:17">
      <c r="A568" s="1284"/>
      <c r="B568" s="1243" t="s">
        <v>2693</v>
      </c>
      <c r="C568" s="707" t="s">
        <v>2694</v>
      </c>
      <c r="D568" s="708">
        <v>104</v>
      </c>
      <c r="E568" s="709">
        <v>131</v>
      </c>
      <c r="F568" s="710">
        <v>139</v>
      </c>
      <c r="G568" s="711">
        <v>211.47110277456005</v>
      </c>
      <c r="H568" s="712">
        <v>3.2410776878266288</v>
      </c>
      <c r="I568" s="713">
        <v>109.72672226406526</v>
      </c>
      <c r="J568" s="714">
        <v>-30.049793765781633</v>
      </c>
      <c r="K568" s="715">
        <v>-3.6708387074903301</v>
      </c>
      <c r="L568" s="716">
        <v>215.14194148205038</v>
      </c>
      <c r="M568" s="704">
        <v>-0.58930838440215794</v>
      </c>
      <c r="N568" s="704">
        <v>0.29723645996177422</v>
      </c>
      <c r="Q568" s="2432"/>
    </row>
    <row r="569" spans="1:17">
      <c r="A569" s="1285"/>
      <c r="B569" s="1238" t="s">
        <v>2695</v>
      </c>
      <c r="C569" s="707" t="s">
        <v>2696</v>
      </c>
      <c r="D569" s="708">
        <v>46</v>
      </c>
      <c r="E569" s="709">
        <v>132</v>
      </c>
      <c r="F569" s="710">
        <v>149</v>
      </c>
      <c r="G569" s="711">
        <v>184.2385702538738</v>
      </c>
      <c r="H569" s="712">
        <v>3.2333603697902014</v>
      </c>
      <c r="I569" s="713">
        <v>252.71002299073271</v>
      </c>
      <c r="J569" s="714">
        <v>-69.273307090251464</v>
      </c>
      <c r="K569" s="715">
        <v>-7.8946831503877419</v>
      </c>
      <c r="L569" s="716">
        <v>192.13325340426155</v>
      </c>
      <c r="M569" s="704">
        <v>-0.66216645639764538</v>
      </c>
      <c r="N569" s="704">
        <v>0.8302984546083727</v>
      </c>
      <c r="Q569" s="2432"/>
    </row>
    <row r="570" spans="1:17">
      <c r="A570" s="1286"/>
      <c r="B570" s="1238" t="s">
        <v>2697</v>
      </c>
      <c r="C570" s="707" t="s">
        <v>2698</v>
      </c>
      <c r="D570" s="708">
        <v>54</v>
      </c>
      <c r="E570" s="709">
        <v>117</v>
      </c>
      <c r="F570" s="710">
        <v>136</v>
      </c>
      <c r="G570" s="711">
        <v>149.29888968403083</v>
      </c>
      <c r="H570" s="712">
        <v>3.3070085425354372</v>
      </c>
      <c r="I570" s="713">
        <v>190.48416735406116</v>
      </c>
      <c r="J570" s="714">
        <v>-51.602140367272582</v>
      </c>
      <c r="K570" s="715">
        <v>-9.9561665355369957</v>
      </c>
      <c r="L570" s="716">
        <v>159.25505621956782</v>
      </c>
      <c r="M570" s="704">
        <v>-0.70698012440757352</v>
      </c>
      <c r="N570" s="704">
        <v>0.73536145674019437</v>
      </c>
      <c r="Q570" s="2432"/>
    </row>
    <row r="571" spans="1:17">
      <c r="A571" s="1287"/>
      <c r="B571" s="1238" t="s">
        <v>2699</v>
      </c>
      <c r="C571" s="707" t="s">
        <v>2700</v>
      </c>
      <c r="D571" s="708">
        <v>0</v>
      </c>
      <c r="E571" s="709">
        <v>73</v>
      </c>
      <c r="F571" s="710">
        <v>88</v>
      </c>
      <c r="G571" s="711">
        <v>52.84778440886727</v>
      </c>
      <c r="H571" s="712">
        <v>3.2992033037697195</v>
      </c>
      <c r="I571" s="713">
        <v>90.46836710179663</v>
      </c>
      <c r="J571" s="714">
        <v>-24.545701374642672</v>
      </c>
      <c r="K571" s="715">
        <v>-4.5280982360561222</v>
      </c>
      <c r="L571" s="716">
        <v>57.375882644923394</v>
      </c>
      <c r="M571" s="704">
        <v>-0.89783706994794477</v>
      </c>
      <c r="N571" s="704">
        <v>1</v>
      </c>
      <c r="Q571" s="2432"/>
    </row>
    <row r="572" spans="1:17">
      <c r="A572" s="1288"/>
      <c r="B572" s="1238" t="s">
        <v>2701</v>
      </c>
      <c r="C572" s="707" t="s">
        <v>2702</v>
      </c>
      <c r="D572" s="708">
        <v>29</v>
      </c>
      <c r="E572" s="709">
        <v>72</v>
      </c>
      <c r="F572" s="710">
        <v>81</v>
      </c>
      <c r="G572" s="711">
        <v>53.689887887824092</v>
      </c>
      <c r="H572" s="712">
        <v>3.2292188598482374</v>
      </c>
      <c r="I572" s="713">
        <v>66.358857047125397</v>
      </c>
      <c r="J572" s="714">
        <v>-18.199223973821212</v>
      </c>
      <c r="K572" s="715">
        <v>-1.9941458278352808</v>
      </c>
      <c r="L572" s="716">
        <v>55.684033715659375</v>
      </c>
      <c r="M572" s="704">
        <v>-0.90100903354296746</v>
      </c>
      <c r="N572" s="704">
        <v>0.74314473502679179</v>
      </c>
      <c r="Q572" s="2432"/>
    </row>
    <row r="573" spans="1:17">
      <c r="A573" s="1289"/>
      <c r="B573" s="1238" t="s">
        <v>2703</v>
      </c>
      <c r="C573" s="707" t="s">
        <v>2704</v>
      </c>
      <c r="D573" s="708">
        <v>31</v>
      </c>
      <c r="E573" s="709">
        <v>254</v>
      </c>
      <c r="F573" s="710">
        <v>216</v>
      </c>
      <c r="G573" s="711">
        <v>666.71140708443272</v>
      </c>
      <c r="H573" s="712">
        <v>2.7115120262352717</v>
      </c>
      <c r="I573" s="713">
        <v>867.39964341209088</v>
      </c>
      <c r="J573" s="714">
        <v>-217.22595425694888</v>
      </c>
      <c r="K573" s="715">
        <v>100.41517334956541</v>
      </c>
      <c r="L573" s="716">
        <v>566.29623373486731</v>
      </c>
      <c r="M573" s="704">
        <v>5.5541425214045148E-3</v>
      </c>
      <c r="N573" s="704">
        <v>0.98257556664572843</v>
      </c>
      <c r="Q573" s="2432"/>
    </row>
    <row r="574" spans="1:17">
      <c r="A574" s="1290"/>
      <c r="B574" s="1238" t="s">
        <v>2705</v>
      </c>
      <c r="C574" s="707" t="s">
        <v>2706</v>
      </c>
      <c r="D574" s="708">
        <v>150</v>
      </c>
      <c r="E574" s="709">
        <v>222</v>
      </c>
      <c r="F574" s="710">
        <v>209</v>
      </c>
      <c r="G574" s="711">
        <v>600.2383201255368</v>
      </c>
      <c r="H574" s="712">
        <v>2.8022801468012721</v>
      </c>
      <c r="I574" s="713">
        <v>385.25476097008283</v>
      </c>
      <c r="J574" s="714">
        <v>-100.2780698491663</v>
      </c>
      <c r="K574" s="715">
        <v>35.241087900198877</v>
      </c>
      <c r="L574" s="716">
        <v>564.99723222533794</v>
      </c>
      <c r="M574" s="704">
        <v>5.004459604281597E-2</v>
      </c>
      <c r="N574" s="704">
        <v>0.44502271791182507</v>
      </c>
      <c r="Q574" s="2432"/>
    </row>
    <row r="575" spans="1:17">
      <c r="A575" s="1291"/>
      <c r="B575" s="1238" t="s">
        <v>2707</v>
      </c>
      <c r="C575" s="707" t="s">
        <v>2708</v>
      </c>
      <c r="D575" s="708">
        <v>0</v>
      </c>
      <c r="E575" s="709">
        <v>166</v>
      </c>
      <c r="F575" s="710">
        <v>147</v>
      </c>
      <c r="G575" s="711">
        <v>263.97184235936157</v>
      </c>
      <c r="H575" s="712">
        <v>2.7880076856651432</v>
      </c>
      <c r="I575" s="713">
        <v>354.01049401726982</v>
      </c>
      <c r="J575" s="714">
        <v>-91.651217560986012</v>
      </c>
      <c r="K575" s="715">
        <v>33.756572296654454</v>
      </c>
      <c r="L575" s="716">
        <v>230.21527006270713</v>
      </c>
      <c r="M575" s="704">
        <v>-0.60967516497788043</v>
      </c>
      <c r="N575" s="704">
        <v>1</v>
      </c>
      <c r="Q575" s="2432"/>
    </row>
    <row r="576" spans="1:17">
      <c r="A576" s="1292"/>
      <c r="B576" s="1243" t="s">
        <v>2709</v>
      </c>
      <c r="C576" s="707" t="s">
        <v>2710</v>
      </c>
      <c r="D576" s="708">
        <v>74</v>
      </c>
      <c r="E576" s="709">
        <v>118</v>
      </c>
      <c r="F576" s="710">
        <v>110</v>
      </c>
      <c r="G576" s="711">
        <v>150.58947497872498</v>
      </c>
      <c r="H576" s="712">
        <v>2.7963740204257679</v>
      </c>
      <c r="I576" s="713">
        <v>105.6755241293817</v>
      </c>
      <c r="J576" s="714">
        <v>-27.445999078198525</v>
      </c>
      <c r="K576" s="715">
        <v>9.8365808054502377</v>
      </c>
      <c r="L576" s="716">
        <v>140.75289417327474</v>
      </c>
      <c r="M576" s="704">
        <v>-0.74000999512113919</v>
      </c>
      <c r="N576" s="704">
        <v>0.44691590214258081</v>
      </c>
      <c r="Q576" s="2432"/>
    </row>
    <row r="577" spans="1:17">
      <c r="A577" s="1293"/>
      <c r="B577" s="1238" t="s">
        <v>2711</v>
      </c>
      <c r="C577" s="707" t="s">
        <v>2712</v>
      </c>
      <c r="D577" s="708">
        <v>78</v>
      </c>
      <c r="E577" s="709">
        <v>87</v>
      </c>
      <c r="F577" s="710">
        <v>85</v>
      </c>
      <c r="G577" s="711">
        <v>93.363038975854579</v>
      </c>
      <c r="H577" s="712">
        <v>2.7854455868853099</v>
      </c>
      <c r="I577" s="713">
        <v>18.003926574620696</v>
      </c>
      <c r="J577" s="714">
        <v>-4.6564869467354857</v>
      </c>
      <c r="K577" s="715">
        <v>1.7292590895714337</v>
      </c>
      <c r="L577" s="716">
        <v>91.633779886283151</v>
      </c>
      <c r="M577" s="704">
        <v>-0.8202670465043812</v>
      </c>
      <c r="N577" s="704">
        <v>0.11053768065198827</v>
      </c>
      <c r="Q577" s="2432"/>
    </row>
    <row r="578" spans="1:17">
      <c r="A578" s="1294"/>
      <c r="B578" s="1238" t="s">
        <v>2713</v>
      </c>
      <c r="C578" s="707" t="s">
        <v>2714</v>
      </c>
      <c r="D578" s="708">
        <v>58</v>
      </c>
      <c r="E578" s="709">
        <v>75</v>
      </c>
      <c r="F578" s="710">
        <v>71</v>
      </c>
      <c r="G578" s="711">
        <v>64.248349682301793</v>
      </c>
      <c r="H578" s="712">
        <v>2.7569098879863851</v>
      </c>
      <c r="I578" s="713">
        <v>26.392082222789629</v>
      </c>
      <c r="J578" s="714">
        <v>-6.7471905203165328</v>
      </c>
      <c r="K578" s="715">
        <v>2.7377483010712322</v>
      </c>
      <c r="L578" s="716">
        <v>61.510601381230558</v>
      </c>
      <c r="M578" s="704">
        <v>-0.88165550349757382</v>
      </c>
      <c r="N578" s="704">
        <v>0.24824727305070088</v>
      </c>
      <c r="Q578" s="2432"/>
    </row>
    <row r="579" spans="1:17">
      <c r="A579" s="1295"/>
      <c r="B579" s="1238" t="s">
        <v>2715</v>
      </c>
      <c r="C579" s="707" t="s">
        <v>2716</v>
      </c>
      <c r="D579" s="708">
        <v>201</v>
      </c>
      <c r="E579" s="709">
        <v>220</v>
      </c>
      <c r="F579" s="710">
        <v>137</v>
      </c>
      <c r="G579" s="711">
        <v>630.22202020269128</v>
      </c>
      <c r="H579" s="712">
        <v>1.2624361062840317</v>
      </c>
      <c r="I579" s="713">
        <v>414.26265271675607</v>
      </c>
      <c r="J579" s="714">
        <v>42.359392077716869</v>
      </c>
      <c r="K579" s="715">
        <v>106.15401752586541</v>
      </c>
      <c r="L579" s="716">
        <v>524.06800267682593</v>
      </c>
      <c r="M579" s="704">
        <v>-1.9863315379565316E-2</v>
      </c>
      <c r="N579" s="704">
        <v>0.47301877678340759</v>
      </c>
      <c r="Q579" s="2432"/>
    </row>
    <row r="580" spans="1:17">
      <c r="A580" s="1296"/>
      <c r="B580" s="1238" t="s">
        <v>2717</v>
      </c>
      <c r="C580" s="707" t="s">
        <v>2718</v>
      </c>
      <c r="D580" s="708">
        <v>189</v>
      </c>
      <c r="E580" s="709">
        <v>218</v>
      </c>
      <c r="F580" s="710">
        <v>87</v>
      </c>
      <c r="G580" s="711">
        <v>581.47989858195717</v>
      </c>
      <c r="H580" s="712">
        <v>1.2965438435615808</v>
      </c>
      <c r="I580" s="713">
        <v>538.48137347285103</v>
      </c>
      <c r="J580" s="714">
        <v>50.098518087711909</v>
      </c>
      <c r="K580" s="715">
        <v>139.86304913149473</v>
      </c>
      <c r="L580" s="716">
        <v>441.61684945046244</v>
      </c>
      <c r="M580" s="704">
        <v>-0.19267440846079142</v>
      </c>
      <c r="N580" s="704">
        <v>0.75276366883005918</v>
      </c>
      <c r="Q580" s="2432"/>
    </row>
    <row r="581" spans="1:17">
      <c r="A581" s="1297"/>
      <c r="B581" s="1238" t="s">
        <v>2719</v>
      </c>
      <c r="C581" s="707" t="s">
        <v>2720</v>
      </c>
      <c r="D581" s="708">
        <v>143</v>
      </c>
      <c r="E581" s="709">
        <v>151</v>
      </c>
      <c r="F581" s="710">
        <v>121</v>
      </c>
      <c r="G581" s="711">
        <v>294.01182290640503</v>
      </c>
      <c r="H581" s="712">
        <v>1.2758661147322836</v>
      </c>
      <c r="I581" s="713">
        <v>106.6966856109272</v>
      </c>
      <c r="J581" s="714">
        <v>10.524418794150916</v>
      </c>
      <c r="K581" s="715">
        <v>27.491550895119456</v>
      </c>
      <c r="L581" s="716">
        <v>266.52027201128556</v>
      </c>
      <c r="M581" s="704">
        <v>-0.48350194733860985</v>
      </c>
      <c r="N581" s="704">
        <v>0.23199440071194305</v>
      </c>
      <c r="Q581" s="2432"/>
    </row>
    <row r="582" spans="1:17">
      <c r="A582" s="1298"/>
      <c r="B582" s="1238" t="s">
        <v>2721</v>
      </c>
      <c r="C582" s="707" t="s">
        <v>2722</v>
      </c>
      <c r="D582" s="708">
        <v>138</v>
      </c>
      <c r="E582" s="709">
        <v>154</v>
      </c>
      <c r="F582" s="710">
        <v>91</v>
      </c>
      <c r="G582" s="711">
        <v>285.76188330503771</v>
      </c>
      <c r="H582" s="712">
        <v>1.2968580910030021</v>
      </c>
      <c r="I582" s="713">
        <v>197.12201565968181</v>
      </c>
      <c r="J582" s="714">
        <v>18.322727726436941</v>
      </c>
      <c r="K582" s="715">
        <v>51.205734969846382</v>
      </c>
      <c r="L582" s="716">
        <v>234.55614833519132</v>
      </c>
      <c r="M582" s="704">
        <v>-0.55863313433431472</v>
      </c>
      <c r="N582" s="704">
        <v>0.50408408213224731</v>
      </c>
      <c r="Q582" s="2432"/>
    </row>
    <row r="583" spans="1:17">
      <c r="A583" s="1299"/>
      <c r="B583" s="1238" t="s">
        <v>2723</v>
      </c>
      <c r="C583" s="707" t="s">
        <v>2724</v>
      </c>
      <c r="D583" s="708">
        <v>121</v>
      </c>
      <c r="E583" s="709">
        <v>137</v>
      </c>
      <c r="F583" s="710">
        <v>51</v>
      </c>
      <c r="G583" s="711">
        <v>214.86418725132467</v>
      </c>
      <c r="H583" s="712">
        <v>1.2501815699068359</v>
      </c>
      <c r="I583" s="713">
        <v>200.35444668817044</v>
      </c>
      <c r="J583" s="714">
        <v>21.143886033364609</v>
      </c>
      <c r="K583" s="715">
        <v>51.07332128274728</v>
      </c>
      <c r="L583" s="716">
        <v>163.79086596857738</v>
      </c>
      <c r="M583" s="704">
        <v>-0.70696410032693047</v>
      </c>
      <c r="N583" s="704">
        <v>0.76262918487799436</v>
      </c>
      <c r="Q583" s="2432"/>
    </row>
    <row r="584" spans="1:17">
      <c r="A584" s="1300"/>
      <c r="B584" s="1238" t="s">
        <v>2725</v>
      </c>
      <c r="C584" s="707" t="s">
        <v>2726</v>
      </c>
      <c r="D584" s="708">
        <v>90</v>
      </c>
      <c r="E584" s="709">
        <v>101</v>
      </c>
      <c r="F584" s="710">
        <v>33</v>
      </c>
      <c r="G584" s="711">
        <v>113.48608004479435</v>
      </c>
      <c r="H584" s="712">
        <v>1.221512455951419</v>
      </c>
      <c r="I584" s="713">
        <v>108.46557878527825</v>
      </c>
      <c r="J584" s="714">
        <v>12.271449247781053</v>
      </c>
      <c r="K584" s="715">
        <v>27.293423866740316</v>
      </c>
      <c r="L584" s="716">
        <v>86.192656178054037</v>
      </c>
      <c r="M584" s="704">
        <v>-0.84840502226020453</v>
      </c>
      <c r="N584" s="704">
        <v>0.79129874663736288</v>
      </c>
      <c r="Q584" s="2432"/>
    </row>
    <row r="585" spans="1:17">
      <c r="A585" s="1301"/>
      <c r="B585" s="1238" t="s">
        <v>2727</v>
      </c>
      <c r="C585" s="707" t="s">
        <v>2728</v>
      </c>
      <c r="D585" s="708">
        <v>255</v>
      </c>
      <c r="E585" s="709">
        <v>215</v>
      </c>
      <c r="F585" s="710">
        <v>0</v>
      </c>
      <c r="G585" s="711">
        <v>701.0227605456721</v>
      </c>
      <c r="H585" s="712">
        <v>0.70234177940057307</v>
      </c>
      <c r="I585" s="713">
        <v>885.83733558618474</v>
      </c>
      <c r="J585" s="714">
        <v>201.07560083185959</v>
      </c>
      <c r="K585" s="715">
        <v>138.92267545141047</v>
      </c>
      <c r="L585" s="716">
        <v>562.10008509426166</v>
      </c>
      <c r="M585" s="704">
        <v>2.2204460492503131E-16</v>
      </c>
      <c r="N585" s="704">
        <v>1.0000000000000002</v>
      </c>
      <c r="Q585" s="2432"/>
    </row>
    <row r="586" spans="1:17">
      <c r="A586" s="1302"/>
      <c r="B586" s="1238" t="s">
        <v>2729</v>
      </c>
      <c r="C586" s="707" t="s">
        <v>2730</v>
      </c>
      <c r="D586" s="708">
        <v>255</v>
      </c>
      <c r="E586" s="709">
        <v>228</v>
      </c>
      <c r="F586" s="710">
        <v>54</v>
      </c>
      <c r="G586" s="711">
        <v>761.13054361290142</v>
      </c>
      <c r="H586" s="712">
        <v>0.79071172817582236</v>
      </c>
      <c r="I586" s="713">
        <v>872.57098646920485</v>
      </c>
      <c r="J586" s="714">
        <v>184.57137978750552</v>
      </c>
      <c r="K586" s="715">
        <v>154.55951148529076</v>
      </c>
      <c r="L586" s="716">
        <v>606.57103212761069</v>
      </c>
      <c r="M586" s="704">
        <v>3.8772176511474798E-2</v>
      </c>
      <c r="N586" s="704">
        <v>1.0000000000000002</v>
      </c>
      <c r="Q586" s="2432"/>
    </row>
    <row r="587" spans="1:17">
      <c r="A587" s="1303"/>
      <c r="B587" s="1238" t="s">
        <v>2731</v>
      </c>
      <c r="C587" s="707" t="s">
        <v>2732</v>
      </c>
      <c r="D587" s="708">
        <v>254</v>
      </c>
      <c r="E587" s="709">
        <v>227</v>
      </c>
      <c r="F587" s="710">
        <v>71</v>
      </c>
      <c r="G587" s="711">
        <v>757.26466638887644</v>
      </c>
      <c r="H587" s="712">
        <v>0.78300630642958835</v>
      </c>
      <c r="I587" s="713">
        <v>837.72310344961954</v>
      </c>
      <c r="J587" s="714">
        <v>178.39171583912406</v>
      </c>
      <c r="K587" s="715">
        <v>146.95220479619536</v>
      </c>
      <c r="L587" s="716">
        <v>610.31246159268107</v>
      </c>
      <c r="M587" s="704">
        <v>5.7523479857231941E-2</v>
      </c>
      <c r="N587" s="704">
        <v>0.98161476153756866</v>
      </c>
      <c r="Q587" s="2432"/>
    </row>
    <row r="588" spans="1:17">
      <c r="A588" s="1304"/>
      <c r="B588" s="1238" t="s">
        <v>2733</v>
      </c>
      <c r="C588" s="707" t="s">
        <v>2734</v>
      </c>
      <c r="D588" s="708">
        <v>250</v>
      </c>
      <c r="E588" s="709">
        <v>218</v>
      </c>
      <c r="F588" s="710">
        <v>94</v>
      </c>
      <c r="G588" s="711">
        <v>714.14643257808518</v>
      </c>
      <c r="H588" s="712">
        <v>0.71978089927959388</v>
      </c>
      <c r="I588" s="713">
        <v>747.25611447619463</v>
      </c>
      <c r="J588" s="714">
        <v>167.45084269302134</v>
      </c>
      <c r="K588" s="715">
        <v>120.26738812657457</v>
      </c>
      <c r="L588" s="716">
        <v>593.87904445151059</v>
      </c>
      <c r="M588" s="704">
        <v>7.4111650471201385E-2</v>
      </c>
      <c r="N588" s="704">
        <v>0.90734978387806742</v>
      </c>
      <c r="Q588" s="2432"/>
    </row>
    <row r="589" spans="1:17">
      <c r="A589" s="1305"/>
      <c r="B589" s="1238" t="s">
        <v>2735</v>
      </c>
      <c r="C589" s="707" t="s">
        <v>2736</v>
      </c>
      <c r="D589" s="708">
        <v>247</v>
      </c>
      <c r="E589" s="709">
        <v>226</v>
      </c>
      <c r="F589" s="710">
        <v>105</v>
      </c>
      <c r="G589" s="711">
        <v>744.45925442078999</v>
      </c>
      <c r="H589" s="712">
        <v>0.80707595995195103</v>
      </c>
      <c r="I589" s="713">
        <v>716.25406085212853</v>
      </c>
      <c r="J589" s="714">
        <v>149.31002555105476</v>
      </c>
      <c r="K589" s="715">
        <v>129.44845813524429</v>
      </c>
      <c r="L589" s="716">
        <v>615.01079628554567</v>
      </c>
      <c r="M589" s="704">
        <v>7.910413704825725E-2</v>
      </c>
      <c r="N589" s="704">
        <v>0.85206641025630381</v>
      </c>
      <c r="Q589" s="2432"/>
    </row>
    <row r="590" spans="1:17">
      <c r="A590" s="1306"/>
      <c r="B590" s="1243" t="s">
        <v>2737</v>
      </c>
      <c r="C590" s="707" t="s">
        <v>2738</v>
      </c>
      <c r="D590" s="708">
        <v>238</v>
      </c>
      <c r="E590" s="709">
        <v>220</v>
      </c>
      <c r="F590" s="710">
        <v>130</v>
      </c>
      <c r="G590" s="711">
        <v>706.31087186168907</v>
      </c>
      <c r="H590" s="712">
        <v>0.80091168061500273</v>
      </c>
      <c r="I590" s="713">
        <v>571.6297350786308</v>
      </c>
      <c r="J590" s="714">
        <v>119.82610304217329</v>
      </c>
      <c r="K590" s="715">
        <v>102.53916977556656</v>
      </c>
      <c r="L590" s="716">
        <v>603.77170208612256</v>
      </c>
      <c r="M590" s="704">
        <v>8.9435236128298845E-2</v>
      </c>
      <c r="N590" s="704">
        <v>0.68919913955519108</v>
      </c>
      <c r="Q590" s="2432"/>
    </row>
    <row r="591" spans="1:17">
      <c r="A591" s="1307"/>
      <c r="B591" s="1243" t="s">
        <v>2739</v>
      </c>
      <c r="C591" s="707" t="s">
        <v>2738</v>
      </c>
      <c r="D591" s="708">
        <v>238</v>
      </c>
      <c r="E591" s="709">
        <v>221</v>
      </c>
      <c r="F591" s="710">
        <v>130</v>
      </c>
      <c r="G591" s="711">
        <v>710.56883836836994</v>
      </c>
      <c r="H591" s="712">
        <v>0.81236318397034613</v>
      </c>
      <c r="I591" s="713">
        <v>573.91443295934425</v>
      </c>
      <c r="J591" s="714">
        <v>119.06184202503935</v>
      </c>
      <c r="K591" s="715">
        <v>104.38425908832437</v>
      </c>
      <c r="L591" s="716">
        <v>606.18457928004557</v>
      </c>
      <c r="M591" s="704">
        <v>8.9435236128298845E-2</v>
      </c>
      <c r="N591" s="704">
        <v>0.68919913955519108</v>
      </c>
      <c r="Q591" s="2432"/>
    </row>
    <row r="592" spans="1:17">
      <c r="A592" s="1308"/>
      <c r="B592" s="1238" t="s">
        <v>2740</v>
      </c>
      <c r="C592" s="707" t="s">
        <v>2741</v>
      </c>
      <c r="D592" s="708">
        <v>225</v>
      </c>
      <c r="E592" s="709">
        <v>206</v>
      </c>
      <c r="F592" s="710">
        <v>154</v>
      </c>
      <c r="G592" s="711">
        <v>631.03714544621766</v>
      </c>
      <c r="H592" s="712">
        <v>0.70269546537180527</v>
      </c>
      <c r="I592" s="713">
        <v>377.89066538275193</v>
      </c>
      <c r="J592" s="714">
        <v>85.755183622486655</v>
      </c>
      <c r="K592" s="715">
        <v>59.294996558912345</v>
      </c>
      <c r="L592" s="716">
        <v>571.74214888730535</v>
      </c>
      <c r="M592" s="704">
        <v>9.0410344575096779E-2</v>
      </c>
      <c r="N592" s="704">
        <v>0.46895593524255369</v>
      </c>
      <c r="Q592" s="2432"/>
    </row>
    <row r="593" spans="1:17">
      <c r="A593" s="1309"/>
      <c r="B593" s="1238" t="s">
        <v>2742</v>
      </c>
      <c r="C593" s="707" t="s">
        <v>2743</v>
      </c>
      <c r="D593" s="708">
        <v>248</v>
      </c>
      <c r="E593" s="709">
        <v>222</v>
      </c>
      <c r="F593" s="710">
        <v>126</v>
      </c>
      <c r="G593" s="711">
        <v>737.45946350642362</v>
      </c>
      <c r="H593" s="712">
        <v>0.73600017416070485</v>
      </c>
      <c r="I593" s="713">
        <v>646.78331295390876</v>
      </c>
      <c r="J593" s="714">
        <v>143.1472505763025</v>
      </c>
      <c r="K593" s="715">
        <v>106.54333506214363</v>
      </c>
      <c r="L593" s="716">
        <v>630.91612844428005</v>
      </c>
      <c r="M593" s="704">
        <v>0.15635021942940597</v>
      </c>
      <c r="N593" s="704">
        <v>0.85835293458335271</v>
      </c>
      <c r="Q593" s="2432"/>
    </row>
    <row r="594" spans="1:17">
      <c r="A594" s="1310"/>
      <c r="B594" s="1238" t="s">
        <v>2744</v>
      </c>
      <c r="C594" s="707" t="s">
        <v>2745</v>
      </c>
      <c r="D594" s="708">
        <v>255</v>
      </c>
      <c r="E594" s="709">
        <v>222</v>
      </c>
      <c r="F594" s="710">
        <v>117</v>
      </c>
      <c r="G594" s="711">
        <v>751.63590146058834</v>
      </c>
      <c r="H594" s="712">
        <v>0.69216252506373777</v>
      </c>
      <c r="I594" s="713">
        <v>720.57166757587447</v>
      </c>
      <c r="J594" s="714">
        <v>164.75734097988564</v>
      </c>
      <c r="K594" s="715">
        <v>111.25474847068475</v>
      </c>
      <c r="L594" s="716">
        <v>640.38115298990363</v>
      </c>
      <c r="M594" s="704">
        <v>0.18474529306627718</v>
      </c>
      <c r="N594" s="704">
        <v>1.0000000000000002</v>
      </c>
      <c r="Q594" s="2432"/>
    </row>
    <row r="595" spans="1:17">
      <c r="A595" s="1311"/>
      <c r="B595" s="1243" t="s">
        <v>2746</v>
      </c>
      <c r="C595" s="707" t="s">
        <v>2747</v>
      </c>
      <c r="D595" s="708">
        <v>255</v>
      </c>
      <c r="E595" s="709">
        <v>236</v>
      </c>
      <c r="F595" s="710">
        <v>139</v>
      </c>
      <c r="G595" s="711">
        <v>823.4810648468648</v>
      </c>
      <c r="H595" s="712">
        <v>0.80411314476062812</v>
      </c>
      <c r="I595" s="713">
        <v>668.96978915080899</v>
      </c>
      <c r="J595" s="714">
        <v>139.82761334323627</v>
      </c>
      <c r="K595" s="715">
        <v>120.46952484444436</v>
      </c>
      <c r="L595" s="716">
        <v>703.01154000242047</v>
      </c>
      <c r="M595" s="704">
        <v>0.26638206877706327</v>
      </c>
      <c r="N595" s="704">
        <v>1.0000000000000002</v>
      </c>
      <c r="Q595" s="2432"/>
    </row>
    <row r="596" spans="1:17">
      <c r="A596" s="1312"/>
      <c r="B596" s="1238" t="s">
        <v>2748</v>
      </c>
      <c r="C596" s="707" t="s">
        <v>2749</v>
      </c>
      <c r="D596" s="708">
        <v>243</v>
      </c>
      <c r="E596" s="709">
        <v>229</v>
      </c>
      <c r="F596" s="710">
        <v>171</v>
      </c>
      <c r="G596" s="711">
        <v>778.71005288346498</v>
      </c>
      <c r="H596" s="712">
        <v>0.7899707796858223</v>
      </c>
      <c r="I596" s="713">
        <v>437.97543040453178</v>
      </c>
      <c r="J596" s="714">
        <v>92.7033226419192</v>
      </c>
      <c r="K596" s="715">
        <v>77.507189303059675</v>
      </c>
      <c r="L596" s="716">
        <v>701.20286358040528</v>
      </c>
      <c r="M596" s="704">
        <v>0.31509923976471432</v>
      </c>
      <c r="N596" s="704">
        <v>0.70461745818423438</v>
      </c>
      <c r="Q596" s="2432"/>
    </row>
    <row r="597" spans="1:17">
      <c r="A597" s="1313"/>
      <c r="B597" s="1238" t="s">
        <v>2750</v>
      </c>
      <c r="C597" s="707" t="s">
        <v>2751</v>
      </c>
      <c r="D597" s="708">
        <v>241</v>
      </c>
      <c r="E597" s="709">
        <v>226</v>
      </c>
      <c r="F597" s="710">
        <v>190</v>
      </c>
      <c r="G597" s="711">
        <v>772.86781787915493</v>
      </c>
      <c r="H597" s="712">
        <v>0.69052627939751787</v>
      </c>
      <c r="I597" s="713">
        <v>317.24916791483872</v>
      </c>
      <c r="J597" s="714">
        <v>72.622242525842324</v>
      </c>
      <c r="K597" s="715">
        <v>48.858239200939067</v>
      </c>
      <c r="L597" s="716">
        <v>724.0095786782158</v>
      </c>
      <c r="M597" s="704">
        <v>0.40610048422626788</v>
      </c>
      <c r="N597" s="704">
        <v>0.60458141314604863</v>
      </c>
      <c r="Q597" s="2432"/>
    </row>
    <row r="598" spans="1:17">
      <c r="A598" s="1314"/>
      <c r="B598" s="1238" t="s">
        <v>2752</v>
      </c>
      <c r="C598" s="707" t="s">
        <v>2753</v>
      </c>
      <c r="D598" s="708">
        <v>255</v>
      </c>
      <c r="E598" s="709">
        <v>240</v>
      </c>
      <c r="F598" s="710">
        <v>188</v>
      </c>
      <c r="G598" s="711">
        <v>870.28278301366674</v>
      </c>
      <c r="H598" s="712">
        <v>0.76130728359800048</v>
      </c>
      <c r="I598" s="713">
        <v>439.33981669069522</v>
      </c>
      <c r="J598" s="714">
        <v>95.283603660382838</v>
      </c>
      <c r="K598" s="715">
        <v>74.92275420953635</v>
      </c>
      <c r="L598" s="716">
        <v>795.36002880413037</v>
      </c>
      <c r="M598" s="704">
        <v>0.5115691461317986</v>
      </c>
      <c r="N598" s="704">
        <v>1.0000000000000004</v>
      </c>
      <c r="Q598" s="2432"/>
    </row>
    <row r="599" spans="1:17">
      <c r="A599" s="1315"/>
      <c r="B599" s="1238" t="s">
        <v>2754</v>
      </c>
      <c r="C599" s="707" t="s">
        <v>2755</v>
      </c>
      <c r="D599" s="708">
        <v>250</v>
      </c>
      <c r="E599" s="709">
        <v>240</v>
      </c>
      <c r="F599" s="710">
        <v>197</v>
      </c>
      <c r="G599" s="711">
        <v>863.82686907480195</v>
      </c>
      <c r="H599" s="712">
        <v>0.8070705090182736</v>
      </c>
      <c r="I599" s="713">
        <v>356.47344206728388</v>
      </c>
      <c r="J599" s="714">
        <v>74.31067418156637</v>
      </c>
      <c r="K599" s="715">
        <v>64.424952183319817</v>
      </c>
      <c r="L599" s="716">
        <v>799.40191689148219</v>
      </c>
      <c r="M599" s="704">
        <v>0.5236948103938539</v>
      </c>
      <c r="N599" s="704">
        <v>0.81989749941721857</v>
      </c>
      <c r="Q599" s="2432"/>
    </row>
    <row r="600" spans="1:17">
      <c r="A600" s="1316"/>
      <c r="B600" s="1238" t="s">
        <v>2756</v>
      </c>
      <c r="C600" s="707" t="s">
        <v>2757</v>
      </c>
      <c r="D600" s="708">
        <v>240</v>
      </c>
      <c r="E600" s="709">
        <v>234</v>
      </c>
      <c r="F600" s="710">
        <v>214</v>
      </c>
      <c r="G600" s="711">
        <v>824.20757524852695</v>
      </c>
      <c r="H600" s="712">
        <v>0.77495013296479642</v>
      </c>
      <c r="I600" s="713">
        <v>176.30974207532395</v>
      </c>
      <c r="J600" s="714">
        <v>37.80444293319276</v>
      </c>
      <c r="K600" s="715">
        <v>30.610165673543037</v>
      </c>
      <c r="L600" s="716">
        <v>793.59740957498389</v>
      </c>
      <c r="M600" s="704">
        <v>0.55381758965541095</v>
      </c>
      <c r="N600" s="704">
        <v>0.43749884885649526</v>
      </c>
      <c r="Q600" s="2432"/>
    </row>
    <row r="601" spans="1:17">
      <c r="A601" s="1317"/>
      <c r="B601" s="1243" t="s">
        <v>2758</v>
      </c>
      <c r="C601" s="707" t="s">
        <v>2759</v>
      </c>
      <c r="D601" s="708">
        <v>255</v>
      </c>
      <c r="E601" s="709">
        <v>248</v>
      </c>
      <c r="F601" s="710">
        <v>220</v>
      </c>
      <c r="G601" s="711">
        <v>933.02230525678033</v>
      </c>
      <c r="H601" s="712">
        <v>0.80376034858166645</v>
      </c>
      <c r="I601" s="713">
        <v>253.58065873090115</v>
      </c>
      <c r="J601" s="714">
        <v>53.020125281263347</v>
      </c>
      <c r="K601" s="715">
        <v>45.645767822961218</v>
      </c>
      <c r="L601" s="716">
        <v>887.37653743381907</v>
      </c>
      <c r="M601" s="704">
        <v>0.72187987013006882</v>
      </c>
      <c r="N601" s="704">
        <v>1.0000000000000009</v>
      </c>
      <c r="Q601" s="2432"/>
    </row>
    <row r="602" spans="1:17">
      <c r="A602" s="1318"/>
      <c r="B602" s="1238" t="s">
        <v>2760</v>
      </c>
      <c r="C602" s="707" t="s">
        <v>2761</v>
      </c>
      <c r="D602" s="708">
        <v>252</v>
      </c>
      <c r="E602" s="709">
        <v>220</v>
      </c>
      <c r="F602" s="710">
        <v>18</v>
      </c>
      <c r="G602" s="711">
        <v>714.95901575810183</v>
      </c>
      <c r="H602" s="712">
        <v>0.75756160781941806</v>
      </c>
      <c r="I602" s="713">
        <v>869.79964931009488</v>
      </c>
      <c r="J602" s="714">
        <v>189.22169551788835</v>
      </c>
      <c r="K602" s="715">
        <v>147.59008386275718</v>
      </c>
      <c r="L602" s="716">
        <v>567.36893189534464</v>
      </c>
      <c r="M602" s="704">
        <v>-1.9773074444034755E-2</v>
      </c>
      <c r="N602" s="704">
        <v>0.98757404222513034</v>
      </c>
      <c r="Q602" s="2432"/>
    </row>
    <row r="603" spans="1:17">
      <c r="A603" s="1319"/>
      <c r="B603" s="1238" t="s">
        <v>2762</v>
      </c>
      <c r="C603" s="707" t="s">
        <v>2763</v>
      </c>
      <c r="D603" s="708">
        <v>185</v>
      </c>
      <c r="E603" s="709">
        <v>184</v>
      </c>
      <c r="F603" s="710">
        <v>181</v>
      </c>
      <c r="G603" s="711">
        <v>487.89607690184323</v>
      </c>
      <c r="H603" s="712">
        <v>0.76578587171722001</v>
      </c>
      <c r="I603" s="713">
        <v>20.685255360583728</v>
      </c>
      <c r="J603" s="714">
        <v>4.4696052036398815</v>
      </c>
      <c r="K603" s="715">
        <v>3.5485583791129769</v>
      </c>
      <c r="L603" s="716">
        <v>484.34751852273024</v>
      </c>
      <c r="M603" s="704">
        <v>-3.5093820547485555E-2</v>
      </c>
      <c r="N603" s="704">
        <v>2.3801343298628191E-2</v>
      </c>
      <c r="Q603" s="2432"/>
    </row>
    <row r="604" spans="1:17">
      <c r="A604" s="1320"/>
      <c r="B604" s="1238" t="s">
        <v>2764</v>
      </c>
      <c r="C604" s="707" t="s">
        <v>2765</v>
      </c>
      <c r="D604" s="708">
        <v>238</v>
      </c>
      <c r="E604" s="709">
        <v>209</v>
      </c>
      <c r="F604" s="710">
        <v>83</v>
      </c>
      <c r="G604" s="711">
        <v>645.0022140767685</v>
      </c>
      <c r="H604" s="712">
        <v>0.73950591850374969</v>
      </c>
      <c r="I604" s="713">
        <v>686.4436761768759</v>
      </c>
      <c r="J604" s="714">
        <v>151.50880364421326</v>
      </c>
      <c r="K604" s="715">
        <v>113.6334928782736</v>
      </c>
      <c r="L604" s="716">
        <v>531.36872119849488</v>
      </c>
      <c r="M604" s="704">
        <v>-5.0840937037712974E-2</v>
      </c>
      <c r="N604" s="704">
        <v>0.80896517232767806</v>
      </c>
      <c r="Q604" s="2432"/>
    </row>
    <row r="605" spans="1:17">
      <c r="A605" s="1321"/>
      <c r="B605" s="1238" t="s">
        <v>2766</v>
      </c>
      <c r="C605" s="707" t="s">
        <v>2767</v>
      </c>
      <c r="D605" s="708">
        <v>246</v>
      </c>
      <c r="E605" s="709">
        <v>220</v>
      </c>
      <c r="F605" s="710">
        <v>18</v>
      </c>
      <c r="G605" s="711">
        <v>699.92180917065059</v>
      </c>
      <c r="H605" s="712">
        <v>0.79879085318130505</v>
      </c>
      <c r="I605" s="713">
        <v>835.09986907469556</v>
      </c>
      <c r="J605" s="714">
        <v>175.38747320140936</v>
      </c>
      <c r="K605" s="715">
        <v>149.41139378290094</v>
      </c>
      <c r="L605" s="716">
        <v>550.51041538774962</v>
      </c>
      <c r="M605" s="704">
        <v>-7.0348623966819623E-2</v>
      </c>
      <c r="N605" s="704">
        <v>0.98689803651050156</v>
      </c>
      <c r="Q605" s="2432"/>
    </row>
    <row r="606" spans="1:17">
      <c r="A606" s="1322"/>
      <c r="B606" s="1238" t="s">
        <v>2768</v>
      </c>
      <c r="C606" s="707" t="s">
        <v>2769</v>
      </c>
      <c r="D606" s="708">
        <v>239</v>
      </c>
      <c r="E606" s="709">
        <v>210</v>
      </c>
      <c r="F606" s="710">
        <v>66</v>
      </c>
      <c r="G606" s="711">
        <v>647.54841403435046</v>
      </c>
      <c r="H606" s="712">
        <v>0.75264912033789177</v>
      </c>
      <c r="I606" s="713">
        <v>726.0718566810591</v>
      </c>
      <c r="J606" s="714">
        <v>158.5859464277527</v>
      </c>
      <c r="K606" s="715">
        <v>122.38774456101318</v>
      </c>
      <c r="L606" s="716">
        <v>525.16066947333729</v>
      </c>
      <c r="M606" s="704">
        <v>-7.6256060779975376E-2</v>
      </c>
      <c r="N606" s="704">
        <v>0.87602506176115724</v>
      </c>
      <c r="Q606" s="2432"/>
    </row>
    <row r="607" spans="1:17">
      <c r="A607" s="1323"/>
      <c r="B607" s="1238" t="s">
        <v>2770</v>
      </c>
      <c r="C607" s="707" t="s">
        <v>2771</v>
      </c>
      <c r="D607" s="708">
        <v>191</v>
      </c>
      <c r="E607" s="709">
        <v>184</v>
      </c>
      <c r="F607" s="710">
        <v>165</v>
      </c>
      <c r="G607" s="711">
        <v>488.67569982315513</v>
      </c>
      <c r="H607" s="712">
        <v>0.73027189576499396</v>
      </c>
      <c r="I607" s="713">
        <v>128.69239513637794</v>
      </c>
      <c r="J607" s="714">
        <v>28.609086641986973</v>
      </c>
      <c r="K607" s="715">
        <v>21.028007323898866</v>
      </c>
      <c r="L607" s="716">
        <v>467.64769249925627</v>
      </c>
      <c r="M607" s="704">
        <v>-8.5193298617907476E-2</v>
      </c>
      <c r="N607" s="704">
        <v>0.15773998953469162</v>
      </c>
      <c r="Q607" s="2432"/>
    </row>
    <row r="608" spans="1:17">
      <c r="A608" s="1324"/>
      <c r="B608" s="1238" t="s">
        <v>2772</v>
      </c>
      <c r="C608" s="707" t="s">
        <v>2773</v>
      </c>
      <c r="D608" s="708">
        <v>243</v>
      </c>
      <c r="E608" s="709">
        <v>214</v>
      </c>
      <c r="F608" s="710">
        <v>23</v>
      </c>
      <c r="G608" s="711">
        <v>667.83646209599954</v>
      </c>
      <c r="H608" s="712">
        <v>0.77177462650261885</v>
      </c>
      <c r="I608" s="713">
        <v>803.14338476799298</v>
      </c>
      <c r="J608" s="714">
        <v>172.67322978255575</v>
      </c>
      <c r="K608" s="715">
        <v>138.86498544597427</v>
      </c>
      <c r="L608" s="716">
        <v>528.97147665002524</v>
      </c>
      <c r="M608" s="704">
        <v>-9.2392219424742517E-2</v>
      </c>
      <c r="N608" s="704">
        <v>0.98069288411205835</v>
      </c>
      <c r="Q608" s="2432"/>
    </row>
    <row r="609" spans="1:17">
      <c r="A609" s="1325"/>
      <c r="B609" s="1243" t="s">
        <v>2774</v>
      </c>
      <c r="C609" s="707" t="s">
        <v>2775</v>
      </c>
      <c r="D609" s="708">
        <v>238</v>
      </c>
      <c r="E609" s="709">
        <v>201</v>
      </c>
      <c r="F609" s="710">
        <v>0</v>
      </c>
      <c r="G609" s="711">
        <v>603.52064538675336</v>
      </c>
      <c r="H609" s="712">
        <v>0.70587446273046617</v>
      </c>
      <c r="I609" s="713">
        <v>761.1003500819121</v>
      </c>
      <c r="J609" s="714">
        <v>172.3188932961674</v>
      </c>
      <c r="K609" s="715">
        <v>119.99892293374721</v>
      </c>
      <c r="L609" s="716">
        <v>483.52172245300613</v>
      </c>
      <c r="M609" s="704">
        <v>-0.14150215605102445</v>
      </c>
      <c r="N609" s="704">
        <v>1</v>
      </c>
      <c r="Q609" s="2432"/>
    </row>
    <row r="610" spans="1:17">
      <c r="A610" s="1326"/>
      <c r="B610" s="1238" t="s">
        <v>2776</v>
      </c>
      <c r="C610" s="707" t="s">
        <v>2777</v>
      </c>
      <c r="D610" s="708">
        <v>208</v>
      </c>
      <c r="E610" s="709">
        <v>192</v>
      </c>
      <c r="F610" s="710">
        <v>122</v>
      </c>
      <c r="G610" s="711">
        <v>527.91926576295009</v>
      </c>
      <c r="H610" s="712">
        <v>0.78351748617257466</v>
      </c>
      <c r="I610" s="713">
        <v>395.20364191758352</v>
      </c>
      <c r="J610" s="714">
        <v>84.120823373960576</v>
      </c>
      <c r="K610" s="715">
        <v>69.371105573855345</v>
      </c>
      <c r="L610" s="716">
        <v>458.54816018909474</v>
      </c>
      <c r="M610" s="704">
        <v>-0.15998317497106196</v>
      </c>
      <c r="N610" s="704">
        <v>0.51948501332617791</v>
      </c>
      <c r="Q610" s="2432"/>
    </row>
    <row r="611" spans="1:17">
      <c r="A611" s="1327"/>
      <c r="B611" s="1243" t="s">
        <v>2778</v>
      </c>
      <c r="C611" s="707" t="s">
        <v>2779</v>
      </c>
      <c r="D611" s="708">
        <v>205</v>
      </c>
      <c r="E611" s="709">
        <v>190</v>
      </c>
      <c r="F611" s="710">
        <v>112</v>
      </c>
      <c r="G611" s="711">
        <v>511.03666531294692</v>
      </c>
      <c r="H611" s="712">
        <v>0.80804116635275225</v>
      </c>
      <c r="I611" s="713">
        <v>410.59912390483674</v>
      </c>
      <c r="J611" s="714">
        <v>85.518273884210288</v>
      </c>
      <c r="K611" s="715">
        <v>74.293976930371485</v>
      </c>
      <c r="L611" s="716">
        <v>436.74268838257547</v>
      </c>
      <c r="M611" s="704">
        <v>-0.21329187270878902</v>
      </c>
      <c r="N611" s="704">
        <v>0.57157703410632921</v>
      </c>
      <c r="Q611" s="2432"/>
    </row>
    <row r="612" spans="1:17">
      <c r="A612" s="1328"/>
      <c r="B612" s="1238" t="s">
        <v>2780</v>
      </c>
      <c r="C612" s="707" t="s">
        <v>2781</v>
      </c>
      <c r="D612" s="708">
        <v>194</v>
      </c>
      <c r="E612" s="709">
        <v>178</v>
      </c>
      <c r="F612" s="710">
        <v>128</v>
      </c>
      <c r="G612" s="711">
        <v>455.61903766191512</v>
      </c>
      <c r="H612" s="712">
        <v>0.72828905125548216</v>
      </c>
      <c r="I612" s="713">
        <v>289.20140109749747</v>
      </c>
      <c r="J612" s="714">
        <v>64.389178090077564</v>
      </c>
      <c r="K612" s="715">
        <v>47.121169323822834</v>
      </c>
      <c r="L612" s="716">
        <v>408.4978683380923</v>
      </c>
      <c r="M612" s="704">
        <v>-0.22865819284478317</v>
      </c>
      <c r="N612" s="704">
        <v>0.42062255935209542</v>
      </c>
      <c r="Q612" s="2432"/>
    </row>
    <row r="613" spans="1:17">
      <c r="A613" s="1329"/>
      <c r="B613" s="1238" t="s">
        <v>2782</v>
      </c>
      <c r="C613" s="707" t="s">
        <v>2783</v>
      </c>
      <c r="D613" s="708">
        <v>195</v>
      </c>
      <c r="E613" s="709">
        <v>180</v>
      </c>
      <c r="F613" s="710">
        <v>112</v>
      </c>
      <c r="G613" s="711">
        <v>457.7461741961352</v>
      </c>
      <c r="H613" s="712">
        <v>0.78838991064151076</v>
      </c>
      <c r="I613" s="713">
        <v>349.73491214224759</v>
      </c>
      <c r="J613" s="714">
        <v>74.128402653831813</v>
      </c>
      <c r="K613" s="715">
        <v>61.76889770651151</v>
      </c>
      <c r="L613" s="716">
        <v>395.9772764896237</v>
      </c>
      <c r="M613" s="704">
        <v>-0.27739355291231194</v>
      </c>
      <c r="N613" s="704">
        <v>0.53357207018406805</v>
      </c>
      <c r="Q613" s="2432"/>
    </row>
    <row r="614" spans="1:17">
      <c r="A614" s="1330"/>
      <c r="B614" s="1243" t="s">
        <v>2784</v>
      </c>
      <c r="C614" s="707" t="s">
        <v>2785</v>
      </c>
      <c r="D614" s="708">
        <v>207</v>
      </c>
      <c r="E614" s="709">
        <v>181</v>
      </c>
      <c r="F614" s="710">
        <v>59</v>
      </c>
      <c r="G614" s="711">
        <v>470.05482068026549</v>
      </c>
      <c r="H614" s="712">
        <v>0.74360977762183067</v>
      </c>
      <c r="I614" s="713">
        <v>524.02217345936913</v>
      </c>
      <c r="J614" s="714">
        <v>115.28598624082129</v>
      </c>
      <c r="K614" s="715">
        <v>87.242581916322351</v>
      </c>
      <c r="L614" s="716">
        <v>382.81223876394313</v>
      </c>
      <c r="M614" s="704">
        <v>-0.3225333418203693</v>
      </c>
      <c r="N614" s="704">
        <v>0.86425757500851808</v>
      </c>
      <c r="Q614" s="2432"/>
    </row>
    <row r="615" spans="1:17">
      <c r="A615" s="1331"/>
      <c r="B615" s="1238" t="s">
        <v>2786</v>
      </c>
      <c r="C615" s="707" t="s">
        <v>2787</v>
      </c>
      <c r="D615" s="708">
        <v>209</v>
      </c>
      <c r="E615" s="709">
        <v>182</v>
      </c>
      <c r="F615" s="710">
        <v>6</v>
      </c>
      <c r="G615" s="711">
        <v>472.3368821599816</v>
      </c>
      <c r="H615" s="712">
        <v>0.75647077363963644</v>
      </c>
      <c r="I615" s="713">
        <v>577.7454550178569</v>
      </c>
      <c r="J615" s="714">
        <v>125.79828961210907</v>
      </c>
      <c r="K615" s="715">
        <v>97.889857811040258</v>
      </c>
      <c r="L615" s="716">
        <v>374.44702434894134</v>
      </c>
      <c r="M615" s="704">
        <v>-0.35331233402970463</v>
      </c>
      <c r="N615" s="704">
        <v>0.99461698303929735</v>
      </c>
      <c r="Q615" s="2432"/>
    </row>
    <row r="616" spans="1:17">
      <c r="A616" s="1332"/>
      <c r="B616" s="1243" t="s">
        <v>2788</v>
      </c>
      <c r="C616" s="707" t="s">
        <v>2789</v>
      </c>
      <c r="D616" s="708">
        <v>205</v>
      </c>
      <c r="E616" s="709">
        <v>173</v>
      </c>
      <c r="F616" s="710">
        <v>0</v>
      </c>
      <c r="G616" s="711">
        <v>434.90894831056522</v>
      </c>
      <c r="H616" s="712">
        <v>0.7068188440763713</v>
      </c>
      <c r="I616" s="713">
        <v>548.17131771022252</v>
      </c>
      <c r="J616" s="714">
        <v>124.0246115526174</v>
      </c>
      <c r="K616" s="715">
        <v>86.550153826000383</v>
      </c>
      <c r="L616" s="716">
        <v>348.35879448456484</v>
      </c>
      <c r="M616" s="704">
        <v>-0.38181378730216708</v>
      </c>
      <c r="N616" s="704">
        <v>1</v>
      </c>
      <c r="Q616" s="2432"/>
    </row>
    <row r="617" spans="1:17">
      <c r="A617" s="1333"/>
      <c r="B617" s="1243" t="s">
        <v>2790</v>
      </c>
      <c r="C617" s="707" t="s">
        <v>2791</v>
      </c>
      <c r="D617" s="708">
        <v>139</v>
      </c>
      <c r="E617" s="709">
        <v>117</v>
      </c>
      <c r="F617" s="710">
        <v>0</v>
      </c>
      <c r="G617" s="711">
        <v>187.87353303406528</v>
      </c>
      <c r="H617" s="712">
        <v>0.70995316764222804</v>
      </c>
      <c r="I617" s="713">
        <v>236.38400223423099</v>
      </c>
      <c r="J617" s="714">
        <v>53.359457889251182</v>
      </c>
      <c r="K617" s="715">
        <v>37.4977457529519</v>
      </c>
      <c r="L617" s="716">
        <v>150.37578728111339</v>
      </c>
      <c r="M617" s="704">
        <v>-0.73361793122293673</v>
      </c>
      <c r="N617" s="704">
        <v>1</v>
      </c>
      <c r="Q617" s="2432"/>
    </row>
    <row r="618" spans="1:17">
      <c r="A618" s="1334"/>
      <c r="B618" s="1238" t="s">
        <v>2792</v>
      </c>
      <c r="C618" s="707" t="s">
        <v>2793</v>
      </c>
      <c r="D618" s="708">
        <v>104</v>
      </c>
      <c r="E618" s="709">
        <v>94</v>
      </c>
      <c r="F618" s="710">
        <v>67</v>
      </c>
      <c r="G618" s="711">
        <v>118.48222822381346</v>
      </c>
      <c r="H618" s="712">
        <v>0.69565626439588757</v>
      </c>
      <c r="I618" s="713">
        <v>75.469819482848223</v>
      </c>
      <c r="J618" s="714">
        <v>17.213283442347588</v>
      </c>
      <c r="K618" s="715">
        <v>11.715436637797669</v>
      </c>
      <c r="L618" s="716">
        <v>106.7667915860158</v>
      </c>
      <c r="M618" s="704">
        <v>-0.79670315355746513</v>
      </c>
      <c r="N618" s="704">
        <v>0.4196929204366221</v>
      </c>
      <c r="Q618" s="2432"/>
    </row>
    <row r="619" spans="1:17">
      <c r="A619" s="1335"/>
      <c r="B619" s="1238" t="s">
        <v>2794</v>
      </c>
      <c r="C619" s="707" t="s">
        <v>2795</v>
      </c>
      <c r="D619" s="708">
        <v>145</v>
      </c>
      <c r="E619" s="709">
        <v>92</v>
      </c>
      <c r="F619" s="710">
        <v>131</v>
      </c>
      <c r="G619" s="711">
        <v>179.41028159258235</v>
      </c>
      <c r="H619" s="712">
        <v>5.300689788282277</v>
      </c>
      <c r="I619" s="713">
        <v>159.06809297308976</v>
      </c>
      <c r="J619" s="714">
        <v>28.525949146643072</v>
      </c>
      <c r="K619" s="715">
        <v>-33.350782953957179</v>
      </c>
      <c r="L619" s="716">
        <v>212.76106454653953</v>
      </c>
      <c r="M619" s="704">
        <v>-0.59645101520869059</v>
      </c>
      <c r="N619" s="704">
        <v>0.44527379849059723</v>
      </c>
      <c r="Q619" s="2432"/>
    </row>
    <row r="620" spans="1:17">
      <c r="A620" s="1336"/>
      <c r="B620" s="1243" t="s">
        <v>2796</v>
      </c>
      <c r="C620" s="707" t="s">
        <v>2797</v>
      </c>
      <c r="D620" s="708">
        <v>135</v>
      </c>
      <c r="E620" s="709">
        <v>31</v>
      </c>
      <c r="F620" s="710">
        <v>120</v>
      </c>
      <c r="G620" s="711">
        <v>105.08025397822527</v>
      </c>
      <c r="H620" s="712">
        <v>5.2160658623074818</v>
      </c>
      <c r="I620" s="713">
        <v>213.81262061518086</v>
      </c>
      <c r="J620" s="714">
        <v>34.225485877039858</v>
      </c>
      <c r="K620" s="715">
        <v>-48.04627416077178</v>
      </c>
      <c r="L620" s="716">
        <v>153.12652813899706</v>
      </c>
      <c r="M620" s="704">
        <v>-0.73550787207899038</v>
      </c>
      <c r="N620" s="704">
        <v>0.89248851814837904</v>
      </c>
      <c r="Q620" s="2432"/>
    </row>
    <row r="621" spans="1:17">
      <c r="A621" s="1337"/>
      <c r="B621" s="1238" t="s">
        <v>2798</v>
      </c>
      <c r="C621" s="707" t="s">
        <v>2799</v>
      </c>
      <c r="D621" s="708">
        <v>135</v>
      </c>
      <c r="E621" s="709">
        <v>0</v>
      </c>
      <c r="F621" s="710">
        <v>116</v>
      </c>
      <c r="G621" s="711">
        <v>95.176957711643496</v>
      </c>
      <c r="H621" s="712">
        <v>5.2573342980100053</v>
      </c>
      <c r="I621" s="713">
        <v>223.93542743726823</v>
      </c>
      <c r="J621" s="714">
        <v>37.98640423038988</v>
      </c>
      <c r="K621" s="715">
        <v>-48.725367294231361</v>
      </c>
      <c r="L621" s="716">
        <v>143.90232500587484</v>
      </c>
      <c r="M621" s="704">
        <v>-0.74972584238442841</v>
      </c>
      <c r="N621" s="704">
        <v>1</v>
      </c>
      <c r="Q621" s="2432"/>
    </row>
    <row r="622" spans="1:17">
      <c r="A622" s="1338"/>
      <c r="B622" s="1238" t="s">
        <v>2800</v>
      </c>
      <c r="C622" s="707" t="s">
        <v>2801</v>
      </c>
      <c r="D622" s="708">
        <v>93</v>
      </c>
      <c r="E622" s="709">
        <v>85</v>
      </c>
      <c r="F622" s="710">
        <v>91</v>
      </c>
      <c r="G622" s="711">
        <v>102.53484433647145</v>
      </c>
      <c r="H622" s="712">
        <v>5.2416707395520827</v>
      </c>
      <c r="I622" s="713">
        <v>17.329118935936645</v>
      </c>
      <c r="J622" s="714">
        <v>2.8773158595228008</v>
      </c>
      <c r="K622" s="715">
        <v>-3.8182932279229527</v>
      </c>
      <c r="L622" s="716">
        <v>106.3531375643944</v>
      </c>
      <c r="M622" s="704">
        <v>-0.79038101445832254</v>
      </c>
      <c r="N622" s="704">
        <v>9.1986959890054634E-2</v>
      </c>
      <c r="Q622" s="2432"/>
    </row>
    <row r="623" spans="1:17">
      <c r="A623" s="1339"/>
      <c r="B623" s="1238" t="s">
        <v>2802</v>
      </c>
      <c r="C623" s="707" t="s">
        <v>2803</v>
      </c>
      <c r="D623" s="708">
        <v>112</v>
      </c>
      <c r="E623" s="709">
        <v>41</v>
      </c>
      <c r="F623" s="710">
        <v>99</v>
      </c>
      <c r="G623" s="711">
        <v>78.667153199404524</v>
      </c>
      <c r="H623" s="712">
        <v>5.245306461323259</v>
      </c>
      <c r="I623" s="713">
        <v>130.45347138893811</v>
      </c>
      <c r="J623" s="714">
        <v>21.769691845908397</v>
      </c>
      <c r="K623" s="715">
        <v>-28.661405235489326</v>
      </c>
      <c r="L623" s="716">
        <v>107.32855843489385</v>
      </c>
      <c r="M623" s="704">
        <v>-0.80826473085298112</v>
      </c>
      <c r="N623" s="704">
        <v>0.75786035968331644</v>
      </c>
      <c r="Q623" s="2432"/>
    </row>
    <row r="624" spans="1:17">
      <c r="A624" s="1340"/>
      <c r="B624" s="1238" t="s">
        <v>2804</v>
      </c>
      <c r="C624" s="707" t="s">
        <v>2805</v>
      </c>
      <c r="D624" s="708">
        <v>93</v>
      </c>
      <c r="E624" s="709">
        <v>57</v>
      </c>
      <c r="F624" s="710">
        <v>84</v>
      </c>
      <c r="G624" s="711">
        <v>69.962680655422403</v>
      </c>
      <c r="H624" s="712">
        <v>5.2850296390483837</v>
      </c>
      <c r="I624" s="713">
        <v>63.467838465792298</v>
      </c>
      <c r="J624" s="714">
        <v>11.162050413577957</v>
      </c>
      <c r="K624" s="715">
        <v>-13.491748518651306</v>
      </c>
      <c r="L624" s="716">
        <v>83.454429174073709</v>
      </c>
      <c r="M624" s="704">
        <v>-0.84253599638580901</v>
      </c>
      <c r="N624" s="704">
        <v>0.45367317928568557</v>
      </c>
      <c r="Q624" s="2432"/>
    </row>
    <row r="625" spans="1:17">
      <c r="A625" s="1341"/>
      <c r="B625" s="1238" t="s">
        <v>2806</v>
      </c>
      <c r="C625" s="707" t="s">
        <v>2807</v>
      </c>
      <c r="D625" s="708">
        <v>80</v>
      </c>
      <c r="E625" s="709">
        <v>64</v>
      </c>
      <c r="F625" s="710">
        <v>77</v>
      </c>
      <c r="G625" s="711">
        <v>65.629624764436386</v>
      </c>
      <c r="H625" s="712">
        <v>5.1882726013680163</v>
      </c>
      <c r="I625" s="713">
        <v>27.646994252161303</v>
      </c>
      <c r="J625" s="714">
        <v>4.2428518900402166</v>
      </c>
      <c r="K625" s="715">
        <v>-6.3387685197095545</v>
      </c>
      <c r="L625" s="716">
        <v>71.968393284145947</v>
      </c>
      <c r="M625" s="704">
        <v>-0.86197364741387061</v>
      </c>
      <c r="N625" s="704">
        <v>0.21907475294753259</v>
      </c>
      <c r="Q625" s="2432"/>
    </row>
    <row r="626" spans="1:17">
      <c r="A626" s="1342"/>
      <c r="B626" s="1238" t="s">
        <v>2808</v>
      </c>
      <c r="C626" s="707" t="s">
        <v>2809</v>
      </c>
      <c r="D626" s="708">
        <v>211</v>
      </c>
      <c r="E626" s="709">
        <v>153</v>
      </c>
      <c r="F626" s="710">
        <v>230</v>
      </c>
      <c r="G626" s="711">
        <v>479.45081584630088</v>
      </c>
      <c r="H626" s="712">
        <v>4.72363237148486</v>
      </c>
      <c r="I626" s="713">
        <v>417.40198092470433</v>
      </c>
      <c r="J626" s="714">
        <v>11.873416417201323</v>
      </c>
      <c r="K626" s="715">
        <v>-114.54584809227546</v>
      </c>
      <c r="L626" s="716">
        <v>593.99666393857638</v>
      </c>
      <c r="M626" s="704">
        <v>0.12342054051073426</v>
      </c>
      <c r="N626" s="704">
        <v>0.53482654562400112</v>
      </c>
      <c r="Q626" s="2432"/>
    </row>
    <row r="627" spans="1:17">
      <c r="A627" s="1343"/>
      <c r="B627" s="1243" t="s">
        <v>2810</v>
      </c>
      <c r="C627" s="707" t="s">
        <v>2811</v>
      </c>
      <c r="D627" s="708">
        <v>224</v>
      </c>
      <c r="E627" s="709">
        <v>102</v>
      </c>
      <c r="F627" s="710">
        <v>255</v>
      </c>
      <c r="G627" s="711">
        <v>419.28400242599429</v>
      </c>
      <c r="H627" s="712">
        <v>4.7282494389918845</v>
      </c>
      <c r="I627" s="713">
        <v>767.8345436130104</v>
      </c>
      <c r="J627" s="714">
        <v>22.860357792880226</v>
      </c>
      <c r="K627" s="715">
        <v>-210.60549661123031</v>
      </c>
      <c r="L627" s="716">
        <v>629.8894990372246</v>
      </c>
      <c r="M627" s="704">
        <v>0.13858768406417465</v>
      </c>
      <c r="N627" s="704">
        <v>1.0000000000000002</v>
      </c>
      <c r="Q627" s="2432"/>
    </row>
    <row r="628" spans="1:17">
      <c r="A628" s="1344"/>
      <c r="B628" s="1238" t="s">
        <v>2812</v>
      </c>
      <c r="C628" s="707" t="s">
        <v>2813</v>
      </c>
      <c r="D628" s="708">
        <v>223</v>
      </c>
      <c r="E628" s="709">
        <v>115</v>
      </c>
      <c r="F628" s="710">
        <v>255</v>
      </c>
      <c r="G628" s="711">
        <v>440.36936205606224</v>
      </c>
      <c r="H628" s="712">
        <v>4.7043050658567918</v>
      </c>
      <c r="I628" s="713">
        <v>728.34525229309145</v>
      </c>
      <c r="J628" s="714">
        <v>16.669135649459559</v>
      </c>
      <c r="K628" s="715">
        <v>-200.25505254312978</v>
      </c>
      <c r="L628" s="716">
        <v>640.62441459919205</v>
      </c>
      <c r="M628" s="704">
        <v>0.1781543258192797</v>
      </c>
      <c r="N628" s="704">
        <v>1.0000000000000002</v>
      </c>
      <c r="Q628" s="2432"/>
    </row>
    <row r="629" spans="1:17">
      <c r="A629" s="1345"/>
      <c r="B629" s="1243" t="s">
        <v>2814</v>
      </c>
      <c r="C629" s="707" t="s">
        <v>2815</v>
      </c>
      <c r="D629" s="708">
        <v>209</v>
      </c>
      <c r="E629" s="709">
        <v>95</v>
      </c>
      <c r="F629" s="710">
        <v>238</v>
      </c>
      <c r="G629" s="711">
        <v>360.35732976531563</v>
      </c>
      <c r="H629" s="712">
        <v>4.728206067684094</v>
      </c>
      <c r="I629" s="713">
        <v>658.63216140288216</v>
      </c>
      <c r="J629" s="714">
        <v>19.600924348215056</v>
      </c>
      <c r="K629" s="715">
        <v>-180.65381180259334</v>
      </c>
      <c r="L629" s="716">
        <v>541.01114156790891</v>
      </c>
      <c r="M629" s="704">
        <v>-2.191367592947091E-2</v>
      </c>
      <c r="N629" s="704">
        <v>0.75546436510049764</v>
      </c>
      <c r="Q629" s="2432"/>
    </row>
    <row r="630" spans="1:17">
      <c r="A630" s="1346"/>
      <c r="B630" s="1238" t="s">
        <v>2816</v>
      </c>
      <c r="C630" s="707" t="s">
        <v>2817</v>
      </c>
      <c r="D630" s="708">
        <v>182</v>
      </c>
      <c r="E630" s="709">
        <v>149</v>
      </c>
      <c r="F630" s="710">
        <v>192</v>
      </c>
      <c r="G630" s="711">
        <v>384.88346332588742</v>
      </c>
      <c r="H630" s="712">
        <v>4.7577305887859911</v>
      </c>
      <c r="I630" s="713">
        <v>203.48613629926035</v>
      </c>
      <c r="J630" s="714">
        <v>7.7782291594093147</v>
      </c>
      <c r="K630" s="715">
        <v>-55.599593007447545</v>
      </c>
      <c r="L630" s="716">
        <v>440.48305633333496</v>
      </c>
      <c r="M630" s="704">
        <v>-0.15520423807652406</v>
      </c>
      <c r="N630" s="704">
        <v>0.2680642580848191</v>
      </c>
      <c r="Q630" s="2432"/>
    </row>
    <row r="631" spans="1:17">
      <c r="A631" s="1347"/>
      <c r="B631" s="1243" t="s">
        <v>2818</v>
      </c>
      <c r="C631" s="707" t="s">
        <v>2819</v>
      </c>
      <c r="D631" s="708">
        <v>186</v>
      </c>
      <c r="E631" s="709">
        <v>85</v>
      </c>
      <c r="F631" s="710">
        <v>211</v>
      </c>
      <c r="G631" s="711">
        <v>279.94801980349297</v>
      </c>
      <c r="H631" s="712">
        <v>4.7356422689636792</v>
      </c>
      <c r="I631" s="713">
        <v>503.16142873713386</v>
      </c>
      <c r="J631" s="714">
        <v>16.048353103909715</v>
      </c>
      <c r="K631" s="715">
        <v>-137.88952271983197</v>
      </c>
      <c r="L631" s="716">
        <v>417.83754252332494</v>
      </c>
      <c r="M631" s="704">
        <v>-0.24626216253177469</v>
      </c>
      <c r="N631" s="704">
        <v>0.74747616098749303</v>
      </c>
      <c r="Q631" s="2432"/>
    </row>
    <row r="632" spans="1:17">
      <c r="A632" s="1348"/>
      <c r="B632" s="1243" t="s">
        <v>2820</v>
      </c>
      <c r="C632" s="707" t="s">
        <v>2821</v>
      </c>
      <c r="D632" s="708">
        <v>180</v>
      </c>
      <c r="E632" s="709">
        <v>82</v>
      </c>
      <c r="F632" s="710">
        <v>205</v>
      </c>
      <c r="G632" s="711">
        <v>261.1340552037417</v>
      </c>
      <c r="H632" s="712">
        <v>4.7286697503385113</v>
      </c>
      <c r="I632" s="713">
        <v>472.23644921582354</v>
      </c>
      <c r="J632" s="714">
        <v>14.116672029876719</v>
      </c>
      <c r="K632" s="715">
        <v>-129.52117285226436</v>
      </c>
      <c r="L632" s="716">
        <v>390.65522805600608</v>
      </c>
      <c r="M632" s="704">
        <v>-0.29335969821316488</v>
      </c>
      <c r="N632" s="704">
        <v>0.74964889813011193</v>
      </c>
      <c r="Q632" s="2432"/>
    </row>
    <row r="633" spans="1:17">
      <c r="A633" s="1349"/>
      <c r="B633" s="1238" t="s">
        <v>2822</v>
      </c>
      <c r="C633" s="707" t="s">
        <v>2823</v>
      </c>
      <c r="D633" s="708">
        <v>154</v>
      </c>
      <c r="E633" s="709">
        <v>78</v>
      </c>
      <c r="F633" s="710">
        <v>174</v>
      </c>
      <c r="G633" s="711">
        <v>195.18060207300925</v>
      </c>
      <c r="H633" s="712">
        <v>4.7325958711479963</v>
      </c>
      <c r="I633" s="713">
        <v>314.41006155252296</v>
      </c>
      <c r="J633" s="714">
        <v>9.7531952080097231</v>
      </c>
      <c r="K633" s="715">
        <v>-86.194463856439981</v>
      </c>
      <c r="L633" s="716">
        <v>281.37506592944925</v>
      </c>
      <c r="M633" s="704">
        <v>-0.48780124072583186</v>
      </c>
      <c r="N633" s="704">
        <v>0.6878834890072254</v>
      </c>
      <c r="Q633" s="2432"/>
    </row>
    <row r="634" spans="1:17">
      <c r="A634" s="1350"/>
      <c r="B634" s="1238" t="s">
        <v>2824</v>
      </c>
      <c r="C634" s="707" t="s">
        <v>2825</v>
      </c>
      <c r="D634" s="708">
        <v>134</v>
      </c>
      <c r="E634" s="709">
        <v>96</v>
      </c>
      <c r="F634" s="710">
        <v>142</v>
      </c>
      <c r="G634" s="711">
        <v>177.03894872005799</v>
      </c>
      <c r="H634" s="712">
        <v>4.8110325887418801</v>
      </c>
      <c r="I634" s="713">
        <v>143.17599790732069</v>
      </c>
      <c r="J634" s="714">
        <v>7.6468557087966618</v>
      </c>
      <c r="K634" s="715">
        <v>-38.754482929133772</v>
      </c>
      <c r="L634" s="716">
        <v>215.79343164919175</v>
      </c>
      <c r="M634" s="704">
        <v>-0.59895581929804453</v>
      </c>
      <c r="N634" s="704">
        <v>0.39056315668694663</v>
      </c>
      <c r="Q634" s="2432"/>
    </row>
    <row r="635" spans="1:17">
      <c r="A635" s="1351"/>
      <c r="B635" s="1238" t="s">
        <v>2826</v>
      </c>
      <c r="C635" s="707" t="s">
        <v>2827</v>
      </c>
      <c r="D635" s="708">
        <v>135</v>
      </c>
      <c r="E635" s="709">
        <v>86</v>
      </c>
      <c r="F635" s="710">
        <v>146</v>
      </c>
      <c r="G635" s="711">
        <v>165.61749337582529</v>
      </c>
      <c r="H635" s="712">
        <v>4.7884626678206299</v>
      </c>
      <c r="I635" s="713">
        <v>180.04396182342748</v>
      </c>
      <c r="J635" s="714">
        <v>8.4615188187673418</v>
      </c>
      <c r="K635" s="715">
        <v>-48.94744306611382</v>
      </c>
      <c r="L635" s="716">
        <v>214.5649364419391</v>
      </c>
      <c r="M635" s="704">
        <v>-0.60657934828975413</v>
      </c>
      <c r="N635" s="704">
        <v>0.50450680709912743</v>
      </c>
      <c r="Q635" s="2432"/>
    </row>
    <row r="636" spans="1:17">
      <c r="A636" s="1352"/>
      <c r="B636" s="1243" t="s">
        <v>2828</v>
      </c>
      <c r="C636" s="707" t="s">
        <v>2829</v>
      </c>
      <c r="D636" s="708">
        <v>122</v>
      </c>
      <c r="E636" s="709">
        <v>55</v>
      </c>
      <c r="F636" s="710">
        <v>139</v>
      </c>
      <c r="G636" s="711">
        <v>114.11521430228261</v>
      </c>
      <c r="H636" s="712">
        <v>4.7319697587232401</v>
      </c>
      <c r="I636" s="713">
        <v>201.84167535618639</v>
      </c>
      <c r="J636" s="714">
        <v>6.2249720520805552</v>
      </c>
      <c r="K636" s="715">
        <v>-55.338311711221941</v>
      </c>
      <c r="L636" s="716">
        <v>169.45352601350456</v>
      </c>
      <c r="M636" s="704">
        <v>-0.69345975870176968</v>
      </c>
      <c r="N636" s="704">
        <v>0.73799085985518209</v>
      </c>
      <c r="Q636" s="2432"/>
    </row>
    <row r="637" spans="1:17">
      <c r="A637" s="1353"/>
      <c r="B637" s="1238" t="s">
        <v>2830</v>
      </c>
      <c r="C637" s="707" t="s">
        <v>2831</v>
      </c>
      <c r="D637" s="708">
        <v>96</v>
      </c>
      <c r="E637" s="709">
        <v>47</v>
      </c>
      <c r="F637" s="710">
        <v>107</v>
      </c>
      <c r="G637" s="711">
        <v>71.410815409497403</v>
      </c>
      <c r="H637" s="712">
        <v>4.767477976056643</v>
      </c>
      <c r="I637" s="713">
        <v>111.11575275700224</v>
      </c>
      <c r="J637" s="714">
        <v>4.5570629717613329</v>
      </c>
      <c r="K637" s="715">
        <v>-30.315808856194671</v>
      </c>
      <c r="L637" s="716">
        <v>101.72662426569207</v>
      </c>
      <c r="M637" s="704">
        <v>-0.81702567696095851</v>
      </c>
      <c r="N637" s="704">
        <v>0.67389233538921856</v>
      </c>
      <c r="Q637" s="2432"/>
    </row>
    <row r="638" spans="1:17">
      <c r="A638" s="1354"/>
      <c r="B638" s="1238" t="s">
        <v>2832</v>
      </c>
      <c r="C638" s="707" t="s">
        <v>2833</v>
      </c>
      <c r="D638" s="708">
        <v>86</v>
      </c>
      <c r="E638" s="709">
        <v>60</v>
      </c>
      <c r="F638" s="710">
        <v>92</v>
      </c>
      <c r="G638" s="711">
        <v>69.73443458228742</v>
      </c>
      <c r="H638" s="712">
        <v>4.7941472035266619</v>
      </c>
      <c r="I638" s="713">
        <v>58.547923703448653</v>
      </c>
      <c r="J638" s="714">
        <v>2.8462767014348733</v>
      </c>
      <c r="K638" s="715">
        <v>-15.900401856327427</v>
      </c>
      <c r="L638" s="716">
        <v>85.634836438614855</v>
      </c>
      <c r="M638" s="704">
        <v>-0.84056411811868137</v>
      </c>
      <c r="N638" s="704">
        <v>0.40407035615041675</v>
      </c>
      <c r="Q638" s="2432"/>
    </row>
    <row r="639" spans="1:17">
      <c r="A639" s="1355"/>
      <c r="B639" s="1243" t="s">
        <v>2834</v>
      </c>
      <c r="C639" s="707" t="s">
        <v>2835</v>
      </c>
      <c r="D639" s="708">
        <v>255</v>
      </c>
      <c r="E639" s="709">
        <v>20</v>
      </c>
      <c r="F639" s="710">
        <v>147</v>
      </c>
      <c r="G639" s="711">
        <v>335.8656641711263</v>
      </c>
      <c r="H639" s="712">
        <v>5.7216222200049405</v>
      </c>
      <c r="I639" s="713">
        <v>883.57177666671976</v>
      </c>
      <c r="J639" s="714">
        <v>222.34653093707877</v>
      </c>
      <c r="K639" s="715">
        <v>-99.938932639985026</v>
      </c>
      <c r="L639" s="716">
        <v>435.80459681111131</v>
      </c>
      <c r="M639" s="704">
        <v>7.0928152673321865E-3</v>
      </c>
      <c r="N639" s="704">
        <v>1.0000000000000002</v>
      </c>
      <c r="Q639" s="2432"/>
    </row>
    <row r="640" spans="1:17">
      <c r="A640" s="1356"/>
      <c r="B640" s="1238" t="s">
        <v>2836</v>
      </c>
      <c r="C640" s="707" t="s">
        <v>2837</v>
      </c>
      <c r="D640" s="708">
        <v>253</v>
      </c>
      <c r="E640" s="709">
        <v>63</v>
      </c>
      <c r="F640" s="710">
        <v>146</v>
      </c>
      <c r="G640" s="711">
        <v>356.79167959248872</v>
      </c>
      <c r="H640" s="712">
        <v>5.7562013194286621</v>
      </c>
      <c r="I640" s="713">
        <v>835.7001979954681</v>
      </c>
      <c r="J640" s="714">
        <v>213.58410371682186</v>
      </c>
      <c r="K640" s="715">
        <v>-86.848778110129246</v>
      </c>
      <c r="L640" s="716">
        <v>443.64045770261794</v>
      </c>
      <c r="M640" s="704">
        <v>3.4969348832134095E-2</v>
      </c>
      <c r="N640" s="704">
        <v>0.96417755482371592</v>
      </c>
      <c r="Q640" s="2432"/>
    </row>
    <row r="641" spans="1:17">
      <c r="A641" s="1357"/>
      <c r="B641" s="1243" t="s">
        <v>2838</v>
      </c>
      <c r="C641" s="707" t="s">
        <v>2839</v>
      </c>
      <c r="D641" s="708">
        <v>255</v>
      </c>
      <c r="E641" s="709">
        <v>62</v>
      </c>
      <c r="F641" s="710">
        <v>150</v>
      </c>
      <c r="G641" s="711">
        <v>363.00822741928113</v>
      </c>
      <c r="H641" s="712">
        <v>5.7406301605690633</v>
      </c>
      <c r="I641" s="713">
        <v>848.97899290738917</v>
      </c>
      <c r="J641" s="714">
        <v>215.51038551051772</v>
      </c>
      <c r="K641" s="715">
        <v>-91.754926927879652</v>
      </c>
      <c r="L641" s="716">
        <v>454.76315434716076</v>
      </c>
      <c r="M641" s="704">
        <v>5.0643032902100149E-2</v>
      </c>
      <c r="N641" s="704">
        <v>1.0000000000000002</v>
      </c>
      <c r="Q641" s="2432"/>
    </row>
    <row r="642" spans="1:17">
      <c r="A642" s="1358"/>
      <c r="B642" s="1243" t="s">
        <v>2840</v>
      </c>
      <c r="C642" s="707" t="s">
        <v>2841</v>
      </c>
      <c r="D642" s="708">
        <v>238</v>
      </c>
      <c r="E642" s="709">
        <v>121</v>
      </c>
      <c r="F642" s="710">
        <v>159</v>
      </c>
      <c r="G642" s="711">
        <v>412.61651147816428</v>
      </c>
      <c r="H642" s="712">
        <v>5.7803047685373281</v>
      </c>
      <c r="I642" s="713">
        <v>597.26292850871687</v>
      </c>
      <c r="J642" s="714">
        <v>154.16340401625345</v>
      </c>
      <c r="K642" s="715">
        <v>-58.197275887273385</v>
      </c>
      <c r="L642" s="716">
        <v>470.81378736543769</v>
      </c>
      <c r="M642" s="704">
        <v>5.6834542181638303E-2</v>
      </c>
      <c r="N642" s="704">
        <v>0.69994203057789361</v>
      </c>
      <c r="Q642" s="2432"/>
    </row>
    <row r="643" spans="1:17">
      <c r="A643" s="1359"/>
      <c r="B643" s="1238" t="s">
        <v>2842</v>
      </c>
      <c r="C643" s="707" t="s">
        <v>2843</v>
      </c>
      <c r="D643" s="708">
        <v>230</v>
      </c>
      <c r="E643" s="709">
        <v>143</v>
      </c>
      <c r="F643" s="710">
        <v>172</v>
      </c>
      <c r="G643" s="711">
        <v>451.4557658636287</v>
      </c>
      <c r="H643" s="712">
        <v>5.7479600164733409</v>
      </c>
      <c r="I643" s="713">
        <v>459.73175774942007</v>
      </c>
      <c r="J643" s="714">
        <v>117.07926016566769</v>
      </c>
      <c r="K643" s="715">
        <v>-48.789102318391279</v>
      </c>
      <c r="L643" s="716">
        <v>500.24486818201996</v>
      </c>
      <c r="M643" s="704">
        <v>7.9182015769633018E-2</v>
      </c>
      <c r="N643" s="704">
        <v>0.55717470532845803</v>
      </c>
      <c r="Q643" s="2432"/>
    </row>
    <row r="644" spans="1:17">
      <c r="A644" s="1360"/>
      <c r="B644" s="1238" t="s">
        <v>2844</v>
      </c>
      <c r="C644" s="707" t="s">
        <v>2845</v>
      </c>
      <c r="D644" s="708">
        <v>253</v>
      </c>
      <c r="E644" s="709">
        <v>108</v>
      </c>
      <c r="F644" s="710">
        <v>158</v>
      </c>
      <c r="G644" s="711">
        <v>424.18267192248794</v>
      </c>
      <c r="H644" s="712">
        <v>5.7830715015277949</v>
      </c>
      <c r="I644" s="713">
        <v>748.47164469780523</v>
      </c>
      <c r="J644" s="714">
        <v>193.40335852345908</v>
      </c>
      <c r="K644" s="715">
        <v>-72.371001043707054</v>
      </c>
      <c r="L644" s="716">
        <v>496.55367296619499</v>
      </c>
      <c r="M644" s="704">
        <v>0.13886445699208227</v>
      </c>
      <c r="N644" s="704">
        <v>0.95985561404869724</v>
      </c>
      <c r="Q644" s="2432"/>
    </row>
    <row r="645" spans="1:17">
      <c r="A645" s="1361"/>
      <c r="B645" s="1243" t="s">
        <v>2846</v>
      </c>
      <c r="C645" s="707" t="s">
        <v>2847</v>
      </c>
      <c r="D645" s="708">
        <v>205</v>
      </c>
      <c r="E645" s="709">
        <v>193</v>
      </c>
      <c r="F645" s="710">
        <v>197</v>
      </c>
      <c r="G645" s="711">
        <v>567.31312682371458</v>
      </c>
      <c r="H645" s="712">
        <v>5.6903828494563635</v>
      </c>
      <c r="I645" s="713">
        <v>67.54179508586229</v>
      </c>
      <c r="J645" s="714">
        <v>16.737596790202936</v>
      </c>
      <c r="K645" s="715">
        <v>-8.191344790842054</v>
      </c>
      <c r="L645" s="716">
        <v>575.50447161455668</v>
      </c>
      <c r="M645" s="704">
        <v>0.15992672660550444</v>
      </c>
      <c r="N645" s="704">
        <v>9.0998846423558155E-2</v>
      </c>
      <c r="Q645" s="2432"/>
    </row>
    <row r="646" spans="1:17">
      <c r="A646" s="1362"/>
      <c r="B646" s="1243" t="s">
        <v>2848</v>
      </c>
      <c r="C646" s="707" t="s">
        <v>2849</v>
      </c>
      <c r="D646" s="708">
        <v>255</v>
      </c>
      <c r="E646" s="709">
        <v>130</v>
      </c>
      <c r="F646" s="710">
        <v>171</v>
      </c>
      <c r="G646" s="711">
        <v>480.80579375603065</v>
      </c>
      <c r="H646" s="712">
        <v>5.7775408735083227</v>
      </c>
      <c r="I646" s="713">
        <v>695.1833020117308</v>
      </c>
      <c r="J646" s="714">
        <v>179.24145578926709</v>
      </c>
      <c r="K646" s="715">
        <v>-68.257704800290099</v>
      </c>
      <c r="L646" s="716">
        <v>549.06349855632072</v>
      </c>
      <c r="M646" s="704">
        <v>0.23093739217932363</v>
      </c>
      <c r="N646" s="704">
        <v>1.0000000000000002</v>
      </c>
      <c r="Q646" s="2432"/>
    </row>
    <row r="647" spans="1:17">
      <c r="A647" s="1363"/>
      <c r="B647" s="1238" t="s">
        <v>2850</v>
      </c>
      <c r="C647" s="707" t="s">
        <v>2851</v>
      </c>
      <c r="D647" s="708">
        <v>239</v>
      </c>
      <c r="E647" s="709">
        <v>187</v>
      </c>
      <c r="F647" s="710">
        <v>204</v>
      </c>
      <c r="G647" s="711">
        <v>625.06061810560675</v>
      </c>
      <c r="H647" s="712">
        <v>5.7234089342195213</v>
      </c>
      <c r="I647" s="713">
        <v>321.24014119325477</v>
      </c>
      <c r="J647" s="714">
        <v>80.906358168729426</v>
      </c>
      <c r="K647" s="715">
        <v>-36.183476293157888</v>
      </c>
      <c r="L647" s="716">
        <v>661.24409439876467</v>
      </c>
      <c r="M647" s="704">
        <v>0.37213583474139411</v>
      </c>
      <c r="N647" s="704">
        <v>0.57469587508108122</v>
      </c>
      <c r="Q647" s="2432"/>
    </row>
    <row r="648" spans="1:17">
      <c r="A648" s="1364"/>
      <c r="B648" s="1238" t="s">
        <v>2852</v>
      </c>
      <c r="C648" s="707" t="s">
        <v>2853</v>
      </c>
      <c r="D648" s="708">
        <v>254</v>
      </c>
      <c r="E648" s="709">
        <v>191</v>
      </c>
      <c r="F648" s="710">
        <v>210</v>
      </c>
      <c r="G648" s="711">
        <v>680.83592812486995</v>
      </c>
      <c r="H648" s="712">
        <v>5.7534502992287644</v>
      </c>
      <c r="I648" s="713">
        <v>414.42636089451776</v>
      </c>
      <c r="J648" s="714">
        <v>105.79251591101604</v>
      </c>
      <c r="K648" s="715">
        <v>-43.373535827842829</v>
      </c>
      <c r="L648" s="716">
        <v>724.20946395271278</v>
      </c>
      <c r="M648" s="704">
        <v>0.52089032265815094</v>
      </c>
      <c r="N648" s="704">
        <v>0.96383363478650042</v>
      </c>
      <c r="Q648" s="2432"/>
    </row>
    <row r="649" spans="1:17">
      <c r="A649" s="1365"/>
      <c r="B649" s="1238" t="s">
        <v>2854</v>
      </c>
      <c r="C649" s="707" t="s">
        <v>2855</v>
      </c>
      <c r="D649" s="708">
        <v>255</v>
      </c>
      <c r="E649" s="709">
        <v>200</v>
      </c>
      <c r="F649" s="710">
        <v>214</v>
      </c>
      <c r="G649" s="711">
        <v>719.55689014014581</v>
      </c>
      <c r="H649" s="712">
        <v>5.7925561682028164</v>
      </c>
      <c r="I649" s="713">
        <v>376.37377754970834</v>
      </c>
      <c r="J649" s="714">
        <v>97.610778172415124</v>
      </c>
      <c r="K649" s="715">
        <v>-35.424484859310617</v>
      </c>
      <c r="L649" s="716">
        <v>754.98137499945642</v>
      </c>
      <c r="M649" s="704">
        <v>0.58563747562355073</v>
      </c>
      <c r="N649" s="704">
        <v>1.0000000000000004</v>
      </c>
      <c r="Q649" s="2432"/>
    </row>
    <row r="650" spans="1:17">
      <c r="A650" s="1366"/>
      <c r="B650" s="1243" t="s">
        <v>2856</v>
      </c>
      <c r="C650" s="707" t="s">
        <v>2857</v>
      </c>
      <c r="D650" s="708">
        <v>255</v>
      </c>
      <c r="E650" s="709">
        <v>240</v>
      </c>
      <c r="F650" s="710">
        <v>245</v>
      </c>
      <c r="G650" s="711">
        <v>916.4876509623623</v>
      </c>
      <c r="H650" s="712">
        <v>5.690521955077215</v>
      </c>
      <c r="I650" s="713">
        <v>110.87616513827977</v>
      </c>
      <c r="J650" s="714">
        <v>27.478286974267487</v>
      </c>
      <c r="K650" s="715">
        <v>-13.442854909342348</v>
      </c>
      <c r="L650" s="716">
        <v>929.93050587170467</v>
      </c>
      <c r="M650" s="704">
        <v>0.87451094028059262</v>
      </c>
      <c r="N650" s="704">
        <v>1.0000000000000018</v>
      </c>
      <c r="Q650" s="2432"/>
    </row>
    <row r="651" spans="1:17">
      <c r="A651" s="1367"/>
      <c r="B651" s="1238" t="s">
        <v>2858</v>
      </c>
      <c r="C651" s="707" t="s">
        <v>2859</v>
      </c>
      <c r="D651" s="708">
        <v>213</v>
      </c>
      <c r="E651" s="709">
        <v>151</v>
      </c>
      <c r="F651" s="710">
        <v>174</v>
      </c>
      <c r="G651" s="711">
        <v>436.52970134939068</v>
      </c>
      <c r="H651" s="712">
        <v>5.6934140390663943</v>
      </c>
      <c r="I651" s="713">
        <v>313.14069892690247</v>
      </c>
      <c r="J651" s="714">
        <v>77.719853790743059</v>
      </c>
      <c r="K651" s="715">
        <v>-37.730616443484294</v>
      </c>
      <c r="L651" s="716">
        <v>474.26031779287496</v>
      </c>
      <c r="M651" s="704">
        <v>-9.4849610558025432E-3</v>
      </c>
      <c r="N651" s="704">
        <v>0.35758400040475979</v>
      </c>
      <c r="Q651" s="2432"/>
    </row>
    <row r="652" spans="1:17">
      <c r="A652" s="1368"/>
      <c r="B652" s="1243" t="s">
        <v>2860</v>
      </c>
      <c r="C652" s="707" t="s">
        <v>2861</v>
      </c>
      <c r="D652" s="708">
        <v>238</v>
      </c>
      <c r="E652" s="709">
        <v>58</v>
      </c>
      <c r="F652" s="710">
        <v>140</v>
      </c>
      <c r="G652" s="711">
        <v>312.37469990232978</v>
      </c>
      <c r="H652" s="712">
        <v>5.7399868607172566</v>
      </c>
      <c r="I652" s="713">
        <v>727.82096497211137</v>
      </c>
      <c r="J652" s="714">
        <v>184.70180597427736</v>
      </c>
      <c r="K652" s="715">
        <v>-78.785000276461318</v>
      </c>
      <c r="L652" s="716">
        <v>391.15970017879113</v>
      </c>
      <c r="M652" s="704">
        <v>-9.7019257068454157E-2</v>
      </c>
      <c r="N652" s="704">
        <v>0.90147542053188046</v>
      </c>
      <c r="Q652" s="2432"/>
    </row>
    <row r="653" spans="1:17">
      <c r="A653" s="1369"/>
      <c r="B653" s="1243" t="s">
        <v>2862</v>
      </c>
      <c r="C653" s="707" t="s">
        <v>2863</v>
      </c>
      <c r="D653" s="708">
        <v>219</v>
      </c>
      <c r="E653" s="709">
        <v>112</v>
      </c>
      <c r="F653" s="710">
        <v>147</v>
      </c>
      <c r="G653" s="711">
        <v>345.99163801007501</v>
      </c>
      <c r="H653" s="712">
        <v>5.7771802493443198</v>
      </c>
      <c r="I653" s="713">
        <v>493.63817952534316</v>
      </c>
      <c r="J653" s="714">
        <v>127.25808398199712</v>
      </c>
      <c r="K653" s="715">
        <v>-48.516730483432134</v>
      </c>
      <c r="L653" s="716">
        <v>394.50836849350713</v>
      </c>
      <c r="M653" s="704">
        <v>-0.11679586968548039</v>
      </c>
      <c r="N653" s="704">
        <v>0.61838513021136943</v>
      </c>
      <c r="Q653" s="2432"/>
    </row>
    <row r="654" spans="1:17">
      <c r="A654" s="1370"/>
      <c r="B654" s="1243" t="s">
        <v>2864</v>
      </c>
      <c r="C654" s="707" t="s">
        <v>2865</v>
      </c>
      <c r="D654" s="708">
        <v>238</v>
      </c>
      <c r="E654" s="709">
        <v>18</v>
      </c>
      <c r="F654" s="710">
        <v>137</v>
      </c>
      <c r="G654" s="711">
        <v>288.38994637096926</v>
      </c>
      <c r="H654" s="712">
        <v>5.7210938350095031</v>
      </c>
      <c r="I654" s="713">
        <v>758.44454075234455</v>
      </c>
      <c r="J654" s="714">
        <v>190.8113752547558</v>
      </c>
      <c r="K654" s="715">
        <v>-85.891649506602761</v>
      </c>
      <c r="L654" s="716">
        <v>374.28159587757204</v>
      </c>
      <c r="M654" s="704">
        <v>-0.13541202685765008</v>
      </c>
      <c r="N654" s="704">
        <v>0.98591206590293001</v>
      </c>
      <c r="Q654" s="2432"/>
    </row>
    <row r="655" spans="1:17">
      <c r="A655" s="1371"/>
      <c r="B655" s="1243" t="s">
        <v>2866</v>
      </c>
      <c r="C655" s="707" t="s">
        <v>2867</v>
      </c>
      <c r="D655" s="708">
        <v>205</v>
      </c>
      <c r="E655" s="709">
        <v>104</v>
      </c>
      <c r="F655" s="710">
        <v>137</v>
      </c>
      <c r="G655" s="711">
        <v>298.24463757657099</v>
      </c>
      <c r="H655" s="712">
        <v>5.7780523668151123</v>
      </c>
      <c r="I655" s="713">
        <v>428.42283200484712</v>
      </c>
      <c r="J655" s="714">
        <v>110.48421978651724</v>
      </c>
      <c r="K655" s="715">
        <v>-42.006220426421663</v>
      </c>
      <c r="L655" s="716">
        <v>340.25085800299269</v>
      </c>
      <c r="M655" s="704">
        <v>-0.23750424048138818</v>
      </c>
      <c r="N655" s="704">
        <v>0.6214810508273878</v>
      </c>
      <c r="Q655" s="2432"/>
    </row>
    <row r="656" spans="1:17">
      <c r="A656" s="1372"/>
      <c r="B656" s="1238" t="s">
        <v>2868</v>
      </c>
      <c r="C656" s="707" t="s">
        <v>2869</v>
      </c>
      <c r="D656" s="708">
        <v>193</v>
      </c>
      <c r="E656" s="709">
        <v>126</v>
      </c>
      <c r="F656" s="710">
        <v>145</v>
      </c>
      <c r="G656" s="711">
        <v>321.56347204558466</v>
      </c>
      <c r="H656" s="712">
        <v>5.7866779247001201</v>
      </c>
      <c r="I656" s="713">
        <v>295.21612193552909</v>
      </c>
      <c r="J656" s="714">
        <v>76.390429342590068</v>
      </c>
      <c r="K656" s="715">
        <v>-28.256654030705022</v>
      </c>
      <c r="L656" s="716">
        <v>349.82012607628968</v>
      </c>
      <c r="M656" s="704">
        <v>-0.24215900883431096</v>
      </c>
      <c r="N656" s="704">
        <v>0.42969440878193177</v>
      </c>
      <c r="Q656" s="2432"/>
    </row>
    <row r="657" spans="1:17">
      <c r="A657" s="1373"/>
      <c r="B657" s="1238" t="s">
        <v>2870</v>
      </c>
      <c r="C657" s="707" t="s">
        <v>2871</v>
      </c>
      <c r="D657" s="708">
        <v>219</v>
      </c>
      <c r="E657" s="709">
        <v>0</v>
      </c>
      <c r="F657" s="710">
        <v>115</v>
      </c>
      <c r="G657" s="711">
        <v>232.88031061125668</v>
      </c>
      <c r="H657" s="712">
        <v>5.7691036021062381</v>
      </c>
      <c r="I657" s="713">
        <v>644.3492104126251</v>
      </c>
      <c r="J657" s="714">
        <v>165.56926274452684</v>
      </c>
      <c r="K657" s="715">
        <v>-64.731869902217028</v>
      </c>
      <c r="L657" s="716">
        <v>297.61218051347373</v>
      </c>
      <c r="M657" s="704">
        <v>-0.28531778427885846</v>
      </c>
      <c r="N657" s="704">
        <v>1</v>
      </c>
      <c r="Q657" s="2432"/>
    </row>
    <row r="658" spans="1:17">
      <c r="A658" s="1374"/>
      <c r="B658" s="1238" t="s">
        <v>2872</v>
      </c>
      <c r="C658" s="707" t="s">
        <v>2873</v>
      </c>
      <c r="D658" s="708">
        <v>206</v>
      </c>
      <c r="E658" s="709">
        <v>70</v>
      </c>
      <c r="F658" s="710">
        <v>118</v>
      </c>
      <c r="G658" s="711">
        <v>245.14695233028564</v>
      </c>
      <c r="H658" s="712">
        <v>5.7978220734248564</v>
      </c>
      <c r="I658" s="713">
        <v>509.98616981580568</v>
      </c>
      <c r="J658" s="714">
        <v>132.52520870058487</v>
      </c>
      <c r="K658" s="715">
        <v>-47.270068569746769</v>
      </c>
      <c r="L658" s="716">
        <v>292.41702090003241</v>
      </c>
      <c r="M658" s="704">
        <v>-0.3108407735285782</v>
      </c>
      <c r="N658" s="704">
        <v>0.81327065817852551</v>
      </c>
      <c r="Q658" s="2432"/>
    </row>
    <row r="659" spans="1:17">
      <c r="A659" s="1375"/>
      <c r="B659" s="1243" t="s">
        <v>2874</v>
      </c>
      <c r="C659" s="707" t="s">
        <v>2875</v>
      </c>
      <c r="D659" s="708">
        <v>205</v>
      </c>
      <c r="E659" s="709">
        <v>50</v>
      </c>
      <c r="F659" s="710">
        <v>120</v>
      </c>
      <c r="G659" s="711">
        <v>225.81222361730488</v>
      </c>
      <c r="H659" s="712">
        <v>5.7416767303636878</v>
      </c>
      <c r="I659" s="713">
        <v>523.01141335132593</v>
      </c>
      <c r="J659" s="714">
        <v>132.82651125456084</v>
      </c>
      <c r="K659" s="715">
        <v>-56.379856926729218</v>
      </c>
      <c r="L659" s="716">
        <v>282.19208054403407</v>
      </c>
      <c r="M659" s="704">
        <v>-0.34831121486387928</v>
      </c>
      <c r="N659" s="704">
        <v>0.89718229559132279</v>
      </c>
      <c r="Q659" s="2432"/>
    </row>
    <row r="660" spans="1:17">
      <c r="A660" s="1376"/>
      <c r="B660" s="1243" t="s">
        <v>2876</v>
      </c>
      <c r="C660" s="707" t="s">
        <v>2877</v>
      </c>
      <c r="D660" s="708">
        <v>205</v>
      </c>
      <c r="E660" s="709">
        <v>16</v>
      </c>
      <c r="F660" s="710">
        <v>118</v>
      </c>
      <c r="G660" s="711">
        <v>208.3703642107279</v>
      </c>
      <c r="H660" s="712">
        <v>5.7184137654132972</v>
      </c>
      <c r="I660" s="713">
        <v>545.08038959064902</v>
      </c>
      <c r="J660" s="714">
        <v>136.95890273640111</v>
      </c>
      <c r="K660" s="715">
        <v>-62.113404623718687</v>
      </c>
      <c r="L660" s="716">
        <v>270.48376883444661</v>
      </c>
      <c r="M660" s="704">
        <v>-0.37664052972533579</v>
      </c>
      <c r="N660" s="704">
        <v>0.98340200855679039</v>
      </c>
      <c r="Q660" s="2432"/>
    </row>
    <row r="661" spans="1:17">
      <c r="A661" s="1377"/>
      <c r="B661" s="1238" t="s">
        <v>2878</v>
      </c>
      <c r="C661" s="707" t="s">
        <v>2879</v>
      </c>
      <c r="D661" s="708">
        <v>179</v>
      </c>
      <c r="E661" s="709">
        <v>68</v>
      </c>
      <c r="F661" s="710">
        <v>108</v>
      </c>
      <c r="G661" s="711">
        <v>190.28671855384917</v>
      </c>
      <c r="H661" s="712">
        <v>5.7793977497532323</v>
      </c>
      <c r="I661" s="713">
        <v>360.85937087801886</v>
      </c>
      <c r="J661" s="714">
        <v>93.110310173836055</v>
      </c>
      <c r="K661" s="715">
        <v>-35.250577331867177</v>
      </c>
      <c r="L661" s="716">
        <v>225.53729588571633</v>
      </c>
      <c r="M661" s="704">
        <v>-0.47953744813238064</v>
      </c>
      <c r="N661" s="704">
        <v>0.76657980521575619</v>
      </c>
      <c r="Q661" s="2432"/>
    </row>
    <row r="662" spans="1:17">
      <c r="A662" s="1378"/>
      <c r="B662" s="1238" t="s">
        <v>2880</v>
      </c>
      <c r="C662" s="707" t="s">
        <v>2881</v>
      </c>
      <c r="D662" s="708">
        <v>168</v>
      </c>
      <c r="E662" s="709">
        <v>81</v>
      </c>
      <c r="F662" s="710">
        <v>110</v>
      </c>
      <c r="G662" s="711">
        <v>188.42458717294227</v>
      </c>
      <c r="H662" s="712">
        <v>5.7767194241255018</v>
      </c>
      <c r="I662" s="713">
        <v>284.03839944916814</v>
      </c>
      <c r="J662" s="714">
        <v>73.210561097188787</v>
      </c>
      <c r="K662" s="715">
        <v>-27.951760389546035</v>
      </c>
      <c r="L662" s="716">
        <v>216.37634756248829</v>
      </c>
      <c r="M662" s="704">
        <v>-0.51313963495349846</v>
      </c>
      <c r="N662" s="704">
        <v>0.64557480053175276</v>
      </c>
      <c r="Q662" s="2432"/>
    </row>
    <row r="663" spans="1:17">
      <c r="A663" s="1379"/>
      <c r="B663" s="1243" t="s">
        <v>2882</v>
      </c>
      <c r="C663" s="707" t="s">
        <v>2883</v>
      </c>
      <c r="D663" s="708">
        <v>176</v>
      </c>
      <c r="E663" s="709">
        <v>48</v>
      </c>
      <c r="F663" s="710">
        <v>96</v>
      </c>
      <c r="G663" s="711">
        <v>163.99225428694581</v>
      </c>
      <c r="H663" s="712">
        <v>5.7973718117875812</v>
      </c>
      <c r="I663" s="713">
        <v>374.92301494890444</v>
      </c>
      <c r="J663" s="714">
        <v>97.411247144630565</v>
      </c>
      <c r="K663" s="715">
        <v>-34.797144800280073</v>
      </c>
      <c r="L663" s="716">
        <v>198.78939908722589</v>
      </c>
      <c r="M663" s="704">
        <v>-0.5258373524963571</v>
      </c>
      <c r="N663" s="704">
        <v>0.86911452448649562</v>
      </c>
      <c r="Q663" s="2432"/>
    </row>
    <row r="664" spans="1:17">
      <c r="A664" s="1380"/>
      <c r="B664" s="1238" t="s">
        <v>2884</v>
      </c>
      <c r="C664" s="707" t="s">
        <v>2885</v>
      </c>
      <c r="D664" s="708">
        <v>145</v>
      </c>
      <c r="E664" s="709">
        <v>95</v>
      </c>
      <c r="F664" s="710">
        <v>109</v>
      </c>
      <c r="G664" s="711">
        <v>175.26966375941515</v>
      </c>
      <c r="H664" s="712">
        <v>5.7883832364890253</v>
      </c>
      <c r="I664" s="713">
        <v>156.04490771049959</v>
      </c>
      <c r="J664" s="714">
        <v>40.404949905638965</v>
      </c>
      <c r="K664" s="715">
        <v>-14.863729674999052</v>
      </c>
      <c r="L664" s="716">
        <v>190.13339343441422</v>
      </c>
      <c r="M664" s="704">
        <v>-0.58879213281526632</v>
      </c>
      <c r="N664" s="704">
        <v>0.41835509646108537</v>
      </c>
      <c r="Q664" s="2432"/>
    </row>
    <row r="665" spans="1:17">
      <c r="A665" s="1381"/>
      <c r="B665" s="1243" t="s">
        <v>2886</v>
      </c>
      <c r="C665" s="707" t="s">
        <v>2887</v>
      </c>
      <c r="D665" s="708">
        <v>139</v>
      </c>
      <c r="E665" s="709">
        <v>71</v>
      </c>
      <c r="F665" s="710">
        <v>93</v>
      </c>
      <c r="G665" s="711">
        <v>131.2332923811702</v>
      </c>
      <c r="H665" s="712">
        <v>5.7774208427778504</v>
      </c>
      <c r="I665" s="713">
        <v>180.95642998958357</v>
      </c>
      <c r="J665" s="714">
        <v>46.654373086196173</v>
      </c>
      <c r="K665" s="715">
        <v>-17.773366217754994</v>
      </c>
      <c r="L665" s="716">
        <v>149.00665859892518</v>
      </c>
      <c r="M665" s="704">
        <v>-0.66743062358167127</v>
      </c>
      <c r="N665" s="704">
        <v>0.60196390687511458</v>
      </c>
      <c r="Q665" s="2432"/>
    </row>
    <row r="666" spans="1:17">
      <c r="A666" s="1382"/>
      <c r="B666" s="1243" t="s">
        <v>2888</v>
      </c>
      <c r="C666" s="707" t="s">
        <v>2889</v>
      </c>
      <c r="D666" s="708">
        <v>139</v>
      </c>
      <c r="E666" s="709">
        <v>34</v>
      </c>
      <c r="F666" s="710">
        <v>82</v>
      </c>
      <c r="G666" s="711">
        <v>99.122337989185453</v>
      </c>
      <c r="H666" s="712">
        <v>5.7297677317405649</v>
      </c>
      <c r="I666" s="713">
        <v>222.68405435607053</v>
      </c>
      <c r="J666" s="714">
        <v>56.250162491531889</v>
      </c>
      <c r="K666" s="715">
        <v>-24.708414915774085</v>
      </c>
      <c r="L666" s="716">
        <v>123.83075290495954</v>
      </c>
      <c r="M666" s="704">
        <v>-0.71696183037412364</v>
      </c>
      <c r="N666" s="704">
        <v>0.88230491406279632</v>
      </c>
      <c r="Q666" s="2432"/>
    </row>
    <row r="667" spans="1:17">
      <c r="A667" s="1383"/>
      <c r="B667" s="1243" t="s">
        <v>2890</v>
      </c>
      <c r="C667" s="707" t="s">
        <v>2891</v>
      </c>
      <c r="D667" s="708">
        <v>139</v>
      </c>
      <c r="E667" s="709">
        <v>10</v>
      </c>
      <c r="F667" s="710">
        <v>80</v>
      </c>
      <c r="G667" s="711">
        <v>90.546713149552374</v>
      </c>
      <c r="H667" s="712">
        <v>5.7080727405634741</v>
      </c>
      <c r="I667" s="713">
        <v>233.6919931866743</v>
      </c>
      <c r="J667" s="714">
        <v>58.426495017918064</v>
      </c>
      <c r="K667" s="715">
        <v>-27.264135603109281</v>
      </c>
      <c r="L667" s="716">
        <v>117.81084875266166</v>
      </c>
      <c r="M667" s="704">
        <v>-0.73069967458160745</v>
      </c>
      <c r="N667" s="704">
        <v>0.97832712131487043</v>
      </c>
      <c r="Q667" s="2432"/>
    </row>
    <row r="668" spans="1:17">
      <c r="A668" s="1384"/>
      <c r="B668" s="1238" t="s">
        <v>2892</v>
      </c>
      <c r="C668" s="707" t="s">
        <v>2893</v>
      </c>
      <c r="D668" s="708">
        <v>103</v>
      </c>
      <c r="E668" s="709">
        <v>49</v>
      </c>
      <c r="F668" s="710">
        <v>71</v>
      </c>
      <c r="G668" s="711">
        <v>68.598180690422183</v>
      </c>
      <c r="H668" s="712">
        <v>5.7053826222201156</v>
      </c>
      <c r="I668" s="713">
        <v>96.781708136846703</v>
      </c>
      <c r="J668" s="714">
        <v>24.16497084988012</v>
      </c>
      <c r="K668" s="715">
        <v>-11.35934793012912</v>
      </c>
      <c r="L668" s="716">
        <v>79.957528620551301</v>
      </c>
      <c r="M668" s="704">
        <v>-0.82631472177961163</v>
      </c>
      <c r="N668" s="704">
        <v>0.62860305421697615</v>
      </c>
      <c r="Q668" s="2432"/>
    </row>
    <row r="669" spans="1:17">
      <c r="A669" s="1385"/>
      <c r="B669" s="1238" t="s">
        <v>2894</v>
      </c>
      <c r="C669" s="707" t="s">
        <v>2895</v>
      </c>
      <c r="D669" s="708">
        <v>63</v>
      </c>
      <c r="E669" s="709">
        <v>23</v>
      </c>
      <c r="F669" s="710">
        <v>40</v>
      </c>
      <c r="G669" s="711">
        <v>23.231035202326186</v>
      </c>
      <c r="H669" s="712">
        <v>5.7072927887630112</v>
      </c>
      <c r="I669" s="713">
        <v>38.570891802674311</v>
      </c>
      <c r="J669" s="714">
        <v>9.6396214742854323</v>
      </c>
      <c r="K669" s="715">
        <v>-4.507823680946033</v>
      </c>
      <c r="L669" s="716">
        <v>27.738858883272218</v>
      </c>
      <c r="M669" s="704">
        <v>-0.93898412807023668</v>
      </c>
      <c r="N669" s="704">
        <v>0.71280769992870963</v>
      </c>
      <c r="Q669" s="2432"/>
    </row>
    <row r="670" spans="1:17">
      <c r="A670" s="1386"/>
      <c r="B670" s="1238" t="s">
        <v>2896</v>
      </c>
      <c r="C670" s="707" t="s">
        <v>2897</v>
      </c>
      <c r="D670" s="708">
        <v>40</v>
      </c>
      <c r="E670" s="709">
        <v>32</v>
      </c>
      <c r="F670" s="710">
        <v>34</v>
      </c>
      <c r="G670" s="711">
        <v>17.334218781116938</v>
      </c>
      <c r="H670" s="712">
        <v>5.7892922868175143</v>
      </c>
      <c r="I670" s="713">
        <v>6.5277309231895861</v>
      </c>
      <c r="J670" s="714">
        <v>1.6908266352131409</v>
      </c>
      <c r="K670" s="715">
        <v>-0.62017597760182219</v>
      </c>
      <c r="L670" s="716">
        <v>17.95439475871876</v>
      </c>
      <c r="M670" s="704">
        <v>-0.96279291657265686</v>
      </c>
      <c r="N670" s="704">
        <v>0.19335904215154276</v>
      </c>
      <c r="Q670" s="2432"/>
    </row>
    <row r="671" spans="1:17">
      <c r="A671" s="1387"/>
      <c r="B671" s="1243" t="s">
        <v>2898</v>
      </c>
      <c r="C671" s="707" t="s">
        <v>2899</v>
      </c>
      <c r="D671" s="708">
        <v>255</v>
      </c>
      <c r="E671" s="709">
        <v>127</v>
      </c>
      <c r="F671" s="710">
        <v>0</v>
      </c>
      <c r="G671" s="711">
        <v>426.58909002551491</v>
      </c>
      <c r="H671" s="712">
        <v>0.20114344371016152</v>
      </c>
      <c r="I671" s="713">
        <v>910.23950982359634</v>
      </c>
      <c r="J671" s="714">
        <v>250.33361069136646</v>
      </c>
      <c r="K671" s="715">
        <v>20.00331999308138</v>
      </c>
      <c r="L671" s="716">
        <v>406.58577003243352</v>
      </c>
      <c r="M671" s="704">
        <v>2.2204460492503131E-16</v>
      </c>
      <c r="N671" s="704">
        <v>1.0000000000000002</v>
      </c>
      <c r="Q671" s="2432"/>
    </row>
    <row r="672" spans="1:17">
      <c r="A672" s="1388"/>
      <c r="B672" s="1243" t="s">
        <v>2900</v>
      </c>
      <c r="C672" s="707" t="s">
        <v>2899</v>
      </c>
      <c r="D672" s="708">
        <v>255</v>
      </c>
      <c r="E672" s="709">
        <v>140</v>
      </c>
      <c r="F672" s="710">
        <v>0</v>
      </c>
      <c r="G672" s="711">
        <v>456.43640002608106</v>
      </c>
      <c r="H672" s="712">
        <v>0.25262448984191638</v>
      </c>
      <c r="I672" s="713">
        <v>895.91908332286459</v>
      </c>
      <c r="J672" s="714">
        <v>244.97632677098957</v>
      </c>
      <c r="K672" s="715">
        <v>32.936947491138561</v>
      </c>
      <c r="L672" s="716">
        <v>423.49945253494252</v>
      </c>
      <c r="M672" s="704">
        <v>2.2204460492503131E-16</v>
      </c>
      <c r="N672" s="704">
        <v>1.0000000000000002</v>
      </c>
      <c r="Q672" s="2432"/>
    </row>
    <row r="673" spans="1:17">
      <c r="A673" s="1389"/>
      <c r="B673" s="1238" t="s">
        <v>2901</v>
      </c>
      <c r="C673" s="707" t="s">
        <v>2902</v>
      </c>
      <c r="D673" s="708">
        <v>193</v>
      </c>
      <c r="E673" s="709">
        <v>182</v>
      </c>
      <c r="F673" s="710">
        <v>179</v>
      </c>
      <c r="G673" s="711">
        <v>494.06710343528562</v>
      </c>
      <c r="H673" s="712">
        <v>0.18793108989154692</v>
      </c>
      <c r="I673" s="713">
        <v>75.001905555706401</v>
      </c>
      <c r="J673" s="714">
        <v>20.647816043013641</v>
      </c>
      <c r="K673" s="715">
        <v>1.3626908571531582</v>
      </c>
      <c r="L673" s="716">
        <v>492.70441257813246</v>
      </c>
      <c r="M673" s="704">
        <v>1.4598306578685882E-3</v>
      </c>
      <c r="N673" s="704">
        <v>8.2141109267053647E-2</v>
      </c>
      <c r="Q673" s="2432"/>
    </row>
    <row r="674" spans="1:17">
      <c r="A674" s="1390"/>
      <c r="B674" s="1238" t="s">
        <v>2903</v>
      </c>
      <c r="C674" s="707" t="s">
        <v>2904</v>
      </c>
      <c r="D674" s="708">
        <v>253</v>
      </c>
      <c r="E674" s="709">
        <v>148</v>
      </c>
      <c r="F674" s="710">
        <v>63</v>
      </c>
      <c r="G674" s="711">
        <v>477.41158423949236</v>
      </c>
      <c r="H674" s="712">
        <v>0.25349275839451496</v>
      </c>
      <c r="I674" s="713">
        <v>833.41719844641352</v>
      </c>
      <c r="J674" s="714">
        <v>227.85812276473675</v>
      </c>
      <c r="K674" s="715">
        <v>30.846363990975536</v>
      </c>
      <c r="L674" s="716">
        <v>446.56522024851682</v>
      </c>
      <c r="M674" s="704">
        <v>3.4969348832134095E-2</v>
      </c>
      <c r="N674" s="704">
        <v>0.96417755482371592</v>
      </c>
      <c r="Q674" s="2432"/>
    </row>
    <row r="675" spans="1:17">
      <c r="A675" s="1391"/>
      <c r="B675" s="1238" t="s">
        <v>2905</v>
      </c>
      <c r="C675" s="707" t="s">
        <v>2906</v>
      </c>
      <c r="D675" s="708">
        <v>248</v>
      </c>
      <c r="E675" s="709">
        <v>142</v>
      </c>
      <c r="F675" s="710">
        <v>85</v>
      </c>
      <c r="G675" s="711">
        <v>454.46938114334051</v>
      </c>
      <c r="H675" s="712">
        <v>0.19873292057240693</v>
      </c>
      <c r="I675" s="713">
        <v>769.85775151827204</v>
      </c>
      <c r="J675" s="714">
        <v>211.76792252602405</v>
      </c>
      <c r="K675" s="715">
        <v>16.383794717160608</v>
      </c>
      <c r="L675" s="716">
        <v>438.08558642617993</v>
      </c>
      <c r="M675" s="704">
        <v>3.5418128334619103E-2</v>
      </c>
      <c r="N675" s="704">
        <v>0.87611158869189432</v>
      </c>
      <c r="Q675" s="2432"/>
    </row>
    <row r="676" spans="1:17">
      <c r="A676" s="1392"/>
      <c r="B676" s="1238" t="s">
        <v>2907</v>
      </c>
      <c r="C676" s="707" t="s">
        <v>2908</v>
      </c>
      <c r="D676" s="708">
        <v>254</v>
      </c>
      <c r="E676" s="709">
        <v>195</v>
      </c>
      <c r="F676" s="710">
        <v>172</v>
      </c>
      <c r="G676" s="711">
        <v>668.92060596773854</v>
      </c>
      <c r="H676" s="712">
        <v>0.21401786716623686</v>
      </c>
      <c r="I676" s="713">
        <v>516.43346352754861</v>
      </c>
      <c r="J676" s="714">
        <v>141.8633582577707</v>
      </c>
      <c r="K676" s="715">
        <v>13.262841472170752</v>
      </c>
      <c r="L676" s="716">
        <v>655.65776449556779</v>
      </c>
      <c r="M676" s="704">
        <v>0.41288876099239369</v>
      </c>
      <c r="N676" s="704">
        <v>0.97048658854264791</v>
      </c>
      <c r="Q676" s="2432"/>
    </row>
    <row r="677" spans="1:17">
      <c r="A677" s="1393"/>
      <c r="B677" s="1238" t="s">
        <v>2909</v>
      </c>
      <c r="C677" s="707" t="s">
        <v>2910</v>
      </c>
      <c r="D677" s="708">
        <v>234</v>
      </c>
      <c r="E677" s="709">
        <v>227</v>
      </c>
      <c r="F677" s="710">
        <v>225</v>
      </c>
      <c r="G677" s="711">
        <v>787.62992970153152</v>
      </c>
      <c r="H677" s="712">
        <v>0.19937617101093599</v>
      </c>
      <c r="I677" s="713">
        <v>62.380436102057857</v>
      </c>
      <c r="J677" s="714">
        <v>17.158343717123397</v>
      </c>
      <c r="K677" s="715">
        <v>1.3391130177750801</v>
      </c>
      <c r="L677" s="716">
        <v>786.29081668375647</v>
      </c>
      <c r="M677" s="704">
        <v>0.58545854513045792</v>
      </c>
      <c r="N677" s="704">
        <v>0.16522046758912876</v>
      </c>
      <c r="Q677" s="2432"/>
    </row>
    <row r="678" spans="1:17">
      <c r="A678" s="1394"/>
      <c r="B678" s="1238" t="s">
        <v>2911</v>
      </c>
      <c r="C678" s="707" t="s">
        <v>2912</v>
      </c>
      <c r="D678" s="708">
        <v>253</v>
      </c>
      <c r="E678" s="709">
        <v>233</v>
      </c>
      <c r="F678" s="710">
        <v>224</v>
      </c>
      <c r="G678" s="711">
        <v>860.01934166841454</v>
      </c>
      <c r="H678" s="712">
        <v>0.27707346414787892</v>
      </c>
      <c r="I678" s="713">
        <v>206.19431630558563</v>
      </c>
      <c r="J678" s="714">
        <v>56.168365437739148</v>
      </c>
      <c r="K678" s="715">
        <v>9.0212576347656821</v>
      </c>
      <c r="L678" s="716">
        <v>850.99808403364887</v>
      </c>
      <c r="M678" s="704">
        <v>0.73379593425005174</v>
      </c>
      <c r="N678" s="704">
        <v>0.87013813069494317</v>
      </c>
      <c r="Q678" s="2432"/>
    </row>
    <row r="679" spans="1:17">
      <c r="A679" s="1395"/>
      <c r="B679" s="1238" t="s">
        <v>2913</v>
      </c>
      <c r="C679" s="707" t="s">
        <v>2914</v>
      </c>
      <c r="D679" s="708">
        <v>199</v>
      </c>
      <c r="E679" s="709">
        <v>173</v>
      </c>
      <c r="F679" s="710">
        <v>163</v>
      </c>
      <c r="G679" s="711">
        <v>466.27572432001813</v>
      </c>
      <c r="H679" s="712">
        <v>0.23494073093277584</v>
      </c>
      <c r="I679" s="713">
        <v>183.7244339997379</v>
      </c>
      <c r="J679" s="714">
        <v>50.353290864965821</v>
      </c>
      <c r="K679" s="715">
        <v>5.8229074666802143</v>
      </c>
      <c r="L679" s="716">
        <v>460.45281685333794</v>
      </c>
      <c r="M679" s="704">
        <v>-4.5531720195847836E-2</v>
      </c>
      <c r="N679" s="704">
        <v>0.2137594768418995</v>
      </c>
      <c r="Q679" s="2432"/>
    </row>
    <row r="680" spans="1:17">
      <c r="A680" s="1396"/>
      <c r="B680" s="1238" t="s">
        <v>2915</v>
      </c>
      <c r="C680" s="707" t="s">
        <v>2916</v>
      </c>
      <c r="D680" s="708">
        <v>243</v>
      </c>
      <c r="E680" s="709">
        <v>132</v>
      </c>
      <c r="F680" s="710">
        <v>0</v>
      </c>
      <c r="G680" s="711">
        <v>407.57778220514774</v>
      </c>
      <c r="H680" s="712">
        <v>0.24739357317142133</v>
      </c>
      <c r="I680" s="713">
        <v>806.47622057838657</v>
      </c>
      <c r="J680" s="714">
        <v>220.67854911376389</v>
      </c>
      <c r="K680" s="715">
        <v>28.440331243312549</v>
      </c>
      <c r="L680" s="716">
        <v>379.13745096183521</v>
      </c>
      <c r="M680" s="704">
        <v>-0.10115386372492441</v>
      </c>
      <c r="N680" s="704">
        <v>1</v>
      </c>
      <c r="Q680" s="2432"/>
    </row>
    <row r="681" spans="1:17">
      <c r="A681" s="1397"/>
      <c r="B681" s="1243" t="s">
        <v>2917</v>
      </c>
      <c r="C681" s="707" t="s">
        <v>2918</v>
      </c>
      <c r="D681" s="708">
        <v>219</v>
      </c>
      <c r="E681" s="709">
        <v>147</v>
      </c>
      <c r="F681" s="710">
        <v>112</v>
      </c>
      <c r="G681" s="711">
        <v>408.43511569676349</v>
      </c>
      <c r="H681" s="712">
        <v>0.22281975065568041</v>
      </c>
      <c r="I681" s="713">
        <v>493.63817952534316</v>
      </c>
      <c r="J681" s="714">
        <v>135.4789237774925</v>
      </c>
      <c r="K681" s="715">
        <v>13.926747203256332</v>
      </c>
      <c r="L681" s="716">
        <v>394.50836849350713</v>
      </c>
      <c r="M681" s="704">
        <v>-0.11679586968548039</v>
      </c>
      <c r="N681" s="704">
        <v>0.61838513021136943</v>
      </c>
      <c r="Q681" s="2432"/>
    </row>
    <row r="682" spans="1:17">
      <c r="A682" s="1398"/>
      <c r="B682" s="1238" t="s">
        <v>2919</v>
      </c>
      <c r="C682" s="707" t="s">
        <v>2920</v>
      </c>
      <c r="D682" s="708">
        <v>237</v>
      </c>
      <c r="E682" s="709">
        <v>135</v>
      </c>
      <c r="F682" s="710">
        <v>45</v>
      </c>
      <c r="G682" s="711">
        <v>403.25647435013303</v>
      </c>
      <c r="H682" s="712">
        <v>0.25277821333088923</v>
      </c>
      <c r="I682" s="713">
        <v>737.33824654207331</v>
      </c>
      <c r="J682" s="714">
        <v>201.61028687502426</v>
      </c>
      <c r="K682" s="715">
        <v>27.139446994621384</v>
      </c>
      <c r="L682" s="716">
        <v>376.11702735551165</v>
      </c>
      <c r="M682" s="704">
        <v>-0.12192307554903659</v>
      </c>
      <c r="N682" s="704">
        <v>0.93731146973464474</v>
      </c>
      <c r="Q682" s="2432"/>
    </row>
    <row r="683" spans="1:17">
      <c r="A683" s="1399"/>
      <c r="B683" s="1243" t="s">
        <v>2921</v>
      </c>
      <c r="C683" s="707" t="s">
        <v>2922</v>
      </c>
      <c r="D683" s="708">
        <v>238</v>
      </c>
      <c r="E683" s="709">
        <v>118</v>
      </c>
      <c r="F683" s="710">
        <v>0</v>
      </c>
      <c r="G683" s="711">
        <v>365.8909118511304</v>
      </c>
      <c r="H683" s="712">
        <v>0.20048164459807991</v>
      </c>
      <c r="I683" s="713">
        <v>781.61413181581656</v>
      </c>
      <c r="J683" s="714">
        <v>214.97097653079351</v>
      </c>
      <c r="K683" s="715">
        <v>17.027685125246737</v>
      </c>
      <c r="L683" s="716">
        <v>348.86322672588364</v>
      </c>
      <c r="M683" s="704">
        <v>-0.14150215605102445</v>
      </c>
      <c r="N683" s="704">
        <v>1</v>
      </c>
      <c r="Q683" s="2432"/>
    </row>
    <row r="684" spans="1:17">
      <c r="A684" s="1400"/>
      <c r="B684" s="1238" t="s">
        <v>798</v>
      </c>
      <c r="C684" s="707" t="s">
        <v>2923</v>
      </c>
      <c r="D684" s="708">
        <v>237</v>
      </c>
      <c r="E684" s="709">
        <v>127</v>
      </c>
      <c r="F684" s="710">
        <v>16</v>
      </c>
      <c r="G684" s="711">
        <v>382.74771092666128</v>
      </c>
      <c r="H684" s="712">
        <v>0.23553553606242145</v>
      </c>
      <c r="I684" s="713">
        <v>761.12420569171115</v>
      </c>
      <c r="J684" s="714">
        <v>208.58597669849911</v>
      </c>
      <c r="K684" s="715">
        <v>24.252772193921938</v>
      </c>
      <c r="L684" s="716">
        <v>358.49493873273934</v>
      </c>
      <c r="M684" s="704">
        <v>-0.14427249389908248</v>
      </c>
      <c r="N684" s="704">
        <v>0.98790910064255621</v>
      </c>
      <c r="Q684" s="2432"/>
    </row>
    <row r="685" spans="1:17">
      <c r="A685" s="1401"/>
      <c r="B685" s="1243" t="s">
        <v>2924</v>
      </c>
      <c r="C685" s="707" t="s">
        <v>2925</v>
      </c>
      <c r="D685" s="708">
        <v>209</v>
      </c>
      <c r="E685" s="709">
        <v>146</v>
      </c>
      <c r="F685" s="710">
        <v>117</v>
      </c>
      <c r="G685" s="711">
        <v>386.98818496232599</v>
      </c>
      <c r="H685" s="712">
        <v>0.22315221443741712</v>
      </c>
      <c r="I685" s="713">
        <v>415.90275550656804</v>
      </c>
      <c r="J685" s="714">
        <v>114.14035635595606</v>
      </c>
      <c r="K685" s="715">
        <v>11.773378970594466</v>
      </c>
      <c r="L685" s="716">
        <v>375.21480599173151</v>
      </c>
      <c r="M685" s="704">
        <v>-0.17030760630052533</v>
      </c>
      <c r="N685" s="704">
        <v>0.55466557372540148</v>
      </c>
      <c r="Q685" s="2432"/>
    </row>
    <row r="686" spans="1:17">
      <c r="A686" s="1402"/>
      <c r="B686" s="1238" t="s">
        <v>733</v>
      </c>
      <c r="C686" s="707" t="s">
        <v>2926</v>
      </c>
      <c r="D686" s="708">
        <v>230</v>
      </c>
      <c r="E686" s="709">
        <v>126</v>
      </c>
      <c r="F686" s="710">
        <v>48</v>
      </c>
      <c r="G686" s="711">
        <v>367.37132307659721</v>
      </c>
      <c r="H686" s="712">
        <v>0.22340104064487964</v>
      </c>
      <c r="I686" s="713">
        <v>691.38754386758023</v>
      </c>
      <c r="J686" s="714">
        <v>189.73929814203444</v>
      </c>
      <c r="K686" s="715">
        <v>19.621245926659864</v>
      </c>
      <c r="L686" s="716">
        <v>347.75007714993734</v>
      </c>
      <c r="M686" s="704">
        <v>-0.17285024580820563</v>
      </c>
      <c r="N686" s="704">
        <v>0.9249700513422795</v>
      </c>
      <c r="Q686" s="2432"/>
    </row>
    <row r="687" spans="1:17">
      <c r="A687" s="1403"/>
      <c r="B687" s="1238" t="s">
        <v>2927</v>
      </c>
      <c r="C687" s="707" t="s">
        <v>2928</v>
      </c>
      <c r="D687" s="708">
        <v>217</v>
      </c>
      <c r="E687" s="709">
        <v>144</v>
      </c>
      <c r="F687" s="710">
        <v>88</v>
      </c>
      <c r="G687" s="711">
        <v>388.95098168344816</v>
      </c>
      <c r="H687" s="712">
        <v>0.29324137194764338</v>
      </c>
      <c r="I687" s="713">
        <v>530.48275412642181</v>
      </c>
      <c r="J687" s="714">
        <v>144.0925127360529</v>
      </c>
      <c r="K687" s="715">
        <v>25.65246937197043</v>
      </c>
      <c r="L687" s="716">
        <v>363.29851231147774</v>
      </c>
      <c r="M687" s="704">
        <v>-0.19742745409898133</v>
      </c>
      <c r="N687" s="704">
        <v>0.74541135110132462</v>
      </c>
      <c r="Q687" s="2432"/>
    </row>
    <row r="688" spans="1:17">
      <c r="A688" s="1404"/>
      <c r="B688" s="1238" t="s">
        <v>2929</v>
      </c>
      <c r="C688" s="707" t="s">
        <v>2930</v>
      </c>
      <c r="D688" s="708">
        <v>223</v>
      </c>
      <c r="E688" s="709">
        <v>109</v>
      </c>
      <c r="F688" s="710">
        <v>20</v>
      </c>
      <c r="G688" s="711">
        <v>315.57691326715764</v>
      </c>
      <c r="H688" s="712">
        <v>0.18795220578394303</v>
      </c>
      <c r="I688" s="713">
        <v>673.58133296233586</v>
      </c>
      <c r="J688" s="714">
        <v>185.43479728769813</v>
      </c>
      <c r="K688" s="715">
        <v>12.242231145778542</v>
      </c>
      <c r="L688" s="716">
        <v>303.3346821213791</v>
      </c>
      <c r="M688" s="704">
        <v>-0.24918826675437156</v>
      </c>
      <c r="N688" s="704">
        <v>0.98110627484024249</v>
      </c>
      <c r="Q688" s="2432"/>
    </row>
    <row r="689" spans="1:17">
      <c r="A689" s="1405"/>
      <c r="B689" s="1243" t="s">
        <v>2931</v>
      </c>
      <c r="C689" s="707" t="s">
        <v>2932</v>
      </c>
      <c r="D689" s="708">
        <v>210</v>
      </c>
      <c r="E689" s="709">
        <v>105</v>
      </c>
      <c r="F689" s="710">
        <v>30</v>
      </c>
      <c r="G689" s="711">
        <v>281.91447299603954</v>
      </c>
      <c r="H689" s="712">
        <v>0.19101187879335843</v>
      </c>
      <c r="I689" s="713">
        <v>583.02618297501249</v>
      </c>
      <c r="J689" s="714">
        <v>160.47047710776928</v>
      </c>
      <c r="K689" s="715">
        <v>11.110622758985526</v>
      </c>
      <c r="L689" s="716">
        <v>270.80385023705401</v>
      </c>
      <c r="M689" s="704">
        <v>-0.33480830173038023</v>
      </c>
      <c r="N689" s="704">
        <v>0.95954961823898344</v>
      </c>
      <c r="Q689" s="2432"/>
    </row>
    <row r="690" spans="1:17">
      <c r="A690" s="1406"/>
      <c r="B690" s="1243" t="s">
        <v>2727</v>
      </c>
      <c r="C690" s="707" t="s">
        <v>2933</v>
      </c>
      <c r="D690" s="708">
        <v>205</v>
      </c>
      <c r="E690" s="709">
        <v>127</v>
      </c>
      <c r="F690" s="710">
        <v>50</v>
      </c>
      <c r="G690" s="711">
        <v>316.90195637229607</v>
      </c>
      <c r="H690" s="712">
        <v>0.30278248570019134</v>
      </c>
      <c r="I690" s="713">
        <v>517.34484481583729</v>
      </c>
      <c r="J690" s="714">
        <v>140.26695759933926</v>
      </c>
      <c r="K690" s="715">
        <v>26.419924627822358</v>
      </c>
      <c r="L690" s="716">
        <v>290.48203174447372</v>
      </c>
      <c r="M690" s="704">
        <v>-0.34831121486387928</v>
      </c>
      <c r="N690" s="704">
        <v>0.89718229559132279</v>
      </c>
      <c r="Q690" s="2432"/>
    </row>
    <row r="691" spans="1:17">
      <c r="A691" s="1407"/>
      <c r="B691" s="1243" t="s">
        <v>2934</v>
      </c>
      <c r="C691" s="707" t="s">
        <v>2935</v>
      </c>
      <c r="D691" s="708">
        <v>205</v>
      </c>
      <c r="E691" s="709">
        <v>102</v>
      </c>
      <c r="F691" s="710">
        <v>29</v>
      </c>
      <c r="G691" s="711">
        <v>266.77635006185761</v>
      </c>
      <c r="H691" s="712">
        <v>0.18935063125241838</v>
      </c>
      <c r="I691" s="713">
        <v>553.37904704029438</v>
      </c>
      <c r="J691" s="714">
        <v>152.32859857872961</v>
      </c>
      <c r="K691" s="715">
        <v>10.280659321309235</v>
      </c>
      <c r="L691" s="716">
        <v>256.49569074054835</v>
      </c>
      <c r="M691" s="704">
        <v>-0.36910061184252951</v>
      </c>
      <c r="N691" s="704">
        <v>0.95969824761832112</v>
      </c>
      <c r="Q691" s="2432"/>
    </row>
    <row r="692" spans="1:17">
      <c r="A692" s="1408"/>
      <c r="B692" s="1243" t="s">
        <v>2936</v>
      </c>
      <c r="C692" s="707" t="s">
        <v>2937</v>
      </c>
      <c r="D692" s="708">
        <v>205</v>
      </c>
      <c r="E692" s="709">
        <v>102</v>
      </c>
      <c r="F692" s="710">
        <v>0</v>
      </c>
      <c r="G692" s="711">
        <v>265.32132414998</v>
      </c>
      <c r="H692" s="712">
        <v>0.20556885184578455</v>
      </c>
      <c r="I692" s="713">
        <v>561.86096519135936</v>
      </c>
      <c r="J692" s="714">
        <v>154.46383880603446</v>
      </c>
      <c r="K692" s="715">
        <v>13.063358562644154</v>
      </c>
      <c r="L692" s="716">
        <v>252.25796558733583</v>
      </c>
      <c r="M692" s="704">
        <v>-0.38181378730216708</v>
      </c>
      <c r="N692" s="704">
        <v>1</v>
      </c>
      <c r="Q692" s="2432"/>
    </row>
    <row r="693" spans="1:17">
      <c r="A693" s="1409"/>
      <c r="B693" s="1238" t="s">
        <v>2938</v>
      </c>
      <c r="C693" s="707" t="s">
        <v>2939</v>
      </c>
      <c r="D693" s="708">
        <v>190</v>
      </c>
      <c r="E693" s="709">
        <v>101</v>
      </c>
      <c r="F693" s="710">
        <v>22</v>
      </c>
      <c r="G693" s="711">
        <v>236.45760539658957</v>
      </c>
      <c r="H693" s="712">
        <v>0.22918144164155133</v>
      </c>
      <c r="I693" s="713">
        <v>464.86416517590345</v>
      </c>
      <c r="J693" s="714">
        <v>127.4916982221723</v>
      </c>
      <c r="K693" s="715">
        <v>13.96460805205804</v>
      </c>
      <c r="L693" s="716">
        <v>222.49299734453155</v>
      </c>
      <c r="M693" s="704">
        <v>-0.46829695477731259</v>
      </c>
      <c r="N693" s="704">
        <v>0.96921925710339007</v>
      </c>
      <c r="Q693" s="2432"/>
    </row>
    <row r="694" spans="1:17">
      <c r="A694" s="1410"/>
      <c r="B694" s="1243" t="s">
        <v>2940</v>
      </c>
      <c r="C694" s="707" t="s">
        <v>2941</v>
      </c>
      <c r="D694" s="708">
        <v>184</v>
      </c>
      <c r="E694" s="709">
        <v>115</v>
      </c>
      <c r="F694" s="710">
        <v>51</v>
      </c>
      <c r="G694" s="711">
        <v>253.90937519890218</v>
      </c>
      <c r="H694" s="712">
        <v>0.30034984402106335</v>
      </c>
      <c r="I694" s="713">
        <v>401.35904398408553</v>
      </c>
      <c r="J694" s="714">
        <v>108.87175697027018</v>
      </c>
      <c r="K694" s="715">
        <v>20.219446159682445</v>
      </c>
      <c r="L694" s="716">
        <v>233.68992903921975</v>
      </c>
      <c r="M694" s="704">
        <v>-0.47708453870162026</v>
      </c>
      <c r="N694" s="704">
        <v>0.86698008471064059</v>
      </c>
      <c r="Q694" s="2432"/>
    </row>
    <row r="695" spans="1:17">
      <c r="A695" s="1411"/>
      <c r="B695" s="1238" t="s">
        <v>2942</v>
      </c>
      <c r="C695" s="707" t="s">
        <v>2943</v>
      </c>
      <c r="D695" s="708">
        <v>151</v>
      </c>
      <c r="E695" s="709">
        <v>127</v>
      </c>
      <c r="F695" s="710">
        <v>115</v>
      </c>
      <c r="G695" s="711">
        <v>244.25349308684579</v>
      </c>
      <c r="H695" s="712">
        <v>0.28028605952835112</v>
      </c>
      <c r="I695" s="713">
        <v>124.53138620778597</v>
      </c>
      <c r="J695" s="714">
        <v>33.904452321039621</v>
      </c>
      <c r="K695" s="715">
        <v>5.5624963050766487</v>
      </c>
      <c r="L695" s="716">
        <v>238.69099678176914</v>
      </c>
      <c r="M695" s="704">
        <v>-0.50368431975199301</v>
      </c>
      <c r="N695" s="704">
        <v>0.28209269660689945</v>
      </c>
      <c r="Q695" s="2432"/>
    </row>
    <row r="696" spans="1:17">
      <c r="A696" s="1412"/>
      <c r="B696" s="1238" t="s">
        <v>2944</v>
      </c>
      <c r="C696" s="707" t="s">
        <v>2945</v>
      </c>
      <c r="D696" s="708">
        <v>174</v>
      </c>
      <c r="E696" s="709">
        <v>105</v>
      </c>
      <c r="F696" s="710">
        <v>56</v>
      </c>
      <c r="G696" s="711">
        <v>219.87878600294513</v>
      </c>
      <c r="H696" s="712">
        <v>0.25253452418262307</v>
      </c>
      <c r="I696" s="713">
        <v>350.03898948427201</v>
      </c>
      <c r="J696" s="714">
        <v>95.714393492170529</v>
      </c>
      <c r="K696" s="715">
        <v>12.859573143534071</v>
      </c>
      <c r="L696" s="716">
        <v>207.01921285941106</v>
      </c>
      <c r="M696" s="704">
        <v>-0.52616221386330908</v>
      </c>
      <c r="N696" s="704">
        <v>0.82453120912450384</v>
      </c>
      <c r="Q696" s="2432"/>
    </row>
    <row r="697" spans="1:17">
      <c r="A697" s="1413"/>
      <c r="B697" s="1238" t="s">
        <v>2946</v>
      </c>
      <c r="C697" s="707" t="s">
        <v>2947</v>
      </c>
      <c r="D697" s="708">
        <v>179</v>
      </c>
      <c r="E697" s="709">
        <v>103</v>
      </c>
      <c r="F697" s="710">
        <v>0</v>
      </c>
      <c r="G697" s="711">
        <v>219.87889954546094</v>
      </c>
      <c r="H697" s="712">
        <v>0.29129065922115571</v>
      </c>
      <c r="I697" s="713">
        <v>407.83060857083558</v>
      </c>
      <c r="J697" s="714">
        <v>110.8171479175092</v>
      </c>
      <c r="K697" s="715">
        <v>19.495064865020225</v>
      </c>
      <c r="L697" s="716">
        <v>200.38383468044071</v>
      </c>
      <c r="M697" s="704">
        <v>-0.54028068324980283</v>
      </c>
      <c r="N697" s="704">
        <v>1</v>
      </c>
      <c r="Q697" s="2432"/>
    </row>
    <row r="698" spans="1:17">
      <c r="A698" s="1414"/>
      <c r="B698" s="1238" t="s">
        <v>2948</v>
      </c>
      <c r="C698" s="707" t="s">
        <v>2949</v>
      </c>
      <c r="D698" s="708">
        <v>174</v>
      </c>
      <c r="E698" s="709">
        <v>100</v>
      </c>
      <c r="F698" s="710">
        <v>45</v>
      </c>
      <c r="G698" s="711">
        <v>209.90450292515021</v>
      </c>
      <c r="H698" s="712">
        <v>0.24245060424110729</v>
      </c>
      <c r="I698" s="713">
        <v>363.66457760555841</v>
      </c>
      <c r="J698" s="714">
        <v>99.575698197391176</v>
      </c>
      <c r="K698" s="715">
        <v>12.309344586842377</v>
      </c>
      <c r="L698" s="716">
        <v>197.59515833830784</v>
      </c>
      <c r="M698" s="704">
        <v>-0.54021140963869552</v>
      </c>
      <c r="N698" s="704">
        <v>0.88028117050381938</v>
      </c>
      <c r="Q698" s="2432"/>
    </row>
    <row r="699" spans="1:17">
      <c r="A699" s="1415"/>
      <c r="B699" s="1238" t="s">
        <v>2950</v>
      </c>
      <c r="C699" s="707" t="s">
        <v>2951</v>
      </c>
      <c r="D699" s="708">
        <v>167</v>
      </c>
      <c r="E699" s="709">
        <v>103</v>
      </c>
      <c r="F699" s="710">
        <v>38</v>
      </c>
      <c r="G699" s="711">
        <v>203.08356580859621</v>
      </c>
      <c r="H699" s="712">
        <v>0.30747018933927545</v>
      </c>
      <c r="I699" s="713">
        <v>331.63547780632643</v>
      </c>
      <c r="J699" s="714">
        <v>89.831624847330446</v>
      </c>
      <c r="K699" s="715">
        <v>17.377248642615886</v>
      </c>
      <c r="L699" s="716">
        <v>185.70631716598032</v>
      </c>
      <c r="M699" s="704">
        <v>-0.58431323579318395</v>
      </c>
      <c r="N699" s="704">
        <v>0.90256151798190376</v>
      </c>
      <c r="Q699" s="2432"/>
    </row>
    <row r="700" spans="1:17">
      <c r="A700" s="1416"/>
      <c r="B700" s="1243" t="s">
        <v>2952</v>
      </c>
      <c r="C700" s="707" t="s">
        <v>2953</v>
      </c>
      <c r="D700" s="708">
        <v>151</v>
      </c>
      <c r="E700" s="709">
        <v>105</v>
      </c>
      <c r="F700" s="710">
        <v>79</v>
      </c>
      <c r="G700" s="711">
        <v>190.58201401758384</v>
      </c>
      <c r="H700" s="712">
        <v>0.2584190564458731</v>
      </c>
      <c r="I700" s="713">
        <v>211.23020628429754</v>
      </c>
      <c r="J700" s="714">
        <v>57.709709977822456</v>
      </c>
      <c r="K700" s="715">
        <v>8.1158537469754428</v>
      </c>
      <c r="L700" s="716">
        <v>182.46616027060841</v>
      </c>
      <c r="M700" s="704">
        <v>-0.59982137162971716</v>
      </c>
      <c r="N700" s="704">
        <v>0.59009668119675129</v>
      </c>
      <c r="Q700" s="2432"/>
    </row>
    <row r="701" spans="1:17">
      <c r="A701" s="1417"/>
      <c r="B701" s="1238" t="s">
        <v>2954</v>
      </c>
      <c r="C701" s="707" t="s">
        <v>2955</v>
      </c>
      <c r="D701" s="708">
        <v>167</v>
      </c>
      <c r="E701" s="709">
        <v>85</v>
      </c>
      <c r="F701" s="710">
        <v>2</v>
      </c>
      <c r="G701" s="711">
        <v>173.61846094707315</v>
      </c>
      <c r="H701" s="712">
        <v>0.22103153036920162</v>
      </c>
      <c r="I701" s="713">
        <v>357.08335110374571</v>
      </c>
      <c r="J701" s="714">
        <v>98.020165056488906</v>
      </c>
      <c r="K701" s="715">
        <v>9.8906625583788994</v>
      </c>
      <c r="L701" s="716">
        <v>163.72779838869425</v>
      </c>
      <c r="M701" s="704">
        <v>-0.60398499099714797</v>
      </c>
      <c r="N701" s="704">
        <v>0.99706986638127626</v>
      </c>
      <c r="Q701" s="2432"/>
    </row>
    <row r="702" spans="1:17">
      <c r="A702" s="1418"/>
      <c r="B702" s="1238" t="s">
        <v>2956</v>
      </c>
      <c r="C702" s="707" t="s">
        <v>2957</v>
      </c>
      <c r="D702" s="708">
        <v>159</v>
      </c>
      <c r="E702" s="709">
        <v>85</v>
      </c>
      <c r="F702" s="710">
        <v>30</v>
      </c>
      <c r="G702" s="711">
        <v>163.25010178383548</v>
      </c>
      <c r="H702" s="712">
        <v>0.2202966697165451</v>
      </c>
      <c r="I702" s="713">
        <v>309.49498001358205</v>
      </c>
      <c r="J702" s="714">
        <v>84.963624342561474</v>
      </c>
      <c r="K702" s="715">
        <v>8.507156734656121</v>
      </c>
      <c r="L702" s="716">
        <v>154.74294504917935</v>
      </c>
      <c r="M702" s="704">
        <v>-0.63093955101569255</v>
      </c>
      <c r="N702" s="704">
        <v>0.92709254483021253</v>
      </c>
      <c r="Q702" s="2432"/>
    </row>
    <row r="703" spans="1:17">
      <c r="A703" s="1419"/>
      <c r="B703" s="1238" t="s">
        <v>2958</v>
      </c>
      <c r="C703" s="707" t="s">
        <v>2959</v>
      </c>
      <c r="D703" s="708">
        <v>152</v>
      </c>
      <c r="E703" s="709">
        <v>87</v>
      </c>
      <c r="F703" s="710">
        <v>23</v>
      </c>
      <c r="G703" s="711">
        <v>155.65755224389426</v>
      </c>
      <c r="H703" s="712">
        <v>0.27280212093696521</v>
      </c>
      <c r="I703" s="713">
        <v>279.77094148354735</v>
      </c>
      <c r="J703" s="714">
        <v>76.264994666514227</v>
      </c>
      <c r="K703" s="715">
        <v>11.899317857466224</v>
      </c>
      <c r="L703" s="716">
        <v>143.75823438642803</v>
      </c>
      <c r="M703" s="704">
        <v>-0.66852540549659389</v>
      </c>
      <c r="N703" s="704">
        <v>0.94713534946285616</v>
      </c>
      <c r="Q703" s="2432"/>
    </row>
    <row r="704" spans="1:17">
      <c r="A704" s="1420"/>
      <c r="B704" s="1238" t="s">
        <v>2960</v>
      </c>
      <c r="C704" s="707" t="s">
        <v>2961</v>
      </c>
      <c r="D704" s="708">
        <v>149</v>
      </c>
      <c r="E704" s="709">
        <v>86</v>
      </c>
      <c r="F704" s="710">
        <v>40</v>
      </c>
      <c r="G704" s="711">
        <v>151.79703757426816</v>
      </c>
      <c r="H704" s="712">
        <v>0.24418472087924958</v>
      </c>
      <c r="I704" s="713">
        <v>257.71323132128327</v>
      </c>
      <c r="J704" s="714">
        <v>70.548998911885832</v>
      </c>
      <c r="K704" s="715">
        <v>8.8512247276984226</v>
      </c>
      <c r="L704" s="716">
        <v>142.94581284656974</v>
      </c>
      <c r="M704" s="704">
        <v>-0.66863118889481665</v>
      </c>
      <c r="N704" s="704">
        <v>0.86600606951505532</v>
      </c>
      <c r="Q704" s="2432"/>
    </row>
    <row r="705" spans="1:17">
      <c r="A705" s="1421"/>
      <c r="B705" s="1238" t="s">
        <v>2962</v>
      </c>
      <c r="C705" s="707" t="s">
        <v>2963</v>
      </c>
      <c r="D705" s="708">
        <v>142</v>
      </c>
      <c r="E705" s="709">
        <v>84</v>
      </c>
      <c r="F705" s="710">
        <v>52</v>
      </c>
      <c r="G705" s="711">
        <v>141.68041639947347</v>
      </c>
      <c r="H705" s="712">
        <v>0.21547570300019522</v>
      </c>
      <c r="I705" s="713">
        <v>219.92267636748716</v>
      </c>
      <c r="J705" s="714">
        <v>60.403677076549251</v>
      </c>
      <c r="K705" s="715">
        <v>5.7401892893064161</v>
      </c>
      <c r="L705" s="716">
        <v>135.94022711016706</v>
      </c>
      <c r="M705" s="704">
        <v>-0.68507860257752895</v>
      </c>
      <c r="N705" s="704">
        <v>0.7708458886955537</v>
      </c>
      <c r="Q705" s="2432"/>
    </row>
    <row r="706" spans="1:17">
      <c r="A706" s="1422"/>
      <c r="B706" s="1243" t="s">
        <v>2964</v>
      </c>
      <c r="C706" s="707" t="s">
        <v>2965</v>
      </c>
      <c r="D706" s="708">
        <v>133</v>
      </c>
      <c r="E706" s="709">
        <v>94</v>
      </c>
      <c r="F706" s="710">
        <v>66</v>
      </c>
      <c r="G706" s="711">
        <v>147.4589761748054</v>
      </c>
      <c r="H706" s="712">
        <v>0.30709300520799204</v>
      </c>
      <c r="I706" s="713">
        <v>163.69318664527043</v>
      </c>
      <c r="J706" s="714">
        <v>44.343709654256287</v>
      </c>
      <c r="K706" s="715">
        <v>8.5597861787862151</v>
      </c>
      <c r="L706" s="716">
        <v>138.89918999601917</v>
      </c>
      <c r="M706" s="704">
        <v>-0.70030595832745501</v>
      </c>
      <c r="N706" s="704">
        <v>0.61787329112656442</v>
      </c>
      <c r="Q706" s="2432"/>
    </row>
    <row r="707" spans="1:17">
      <c r="A707" s="1423"/>
      <c r="B707" s="1238" t="s">
        <v>2966</v>
      </c>
      <c r="C707" s="707" t="s">
        <v>2967</v>
      </c>
      <c r="D707" s="708">
        <v>132</v>
      </c>
      <c r="E707" s="709">
        <v>90</v>
      </c>
      <c r="F707" s="710">
        <v>59</v>
      </c>
      <c r="G707" s="711">
        <v>139.1237833075393</v>
      </c>
      <c r="H707" s="712">
        <v>0.3008805128964876</v>
      </c>
      <c r="I707" s="713">
        <v>170.47685444347286</v>
      </c>
      <c r="J707" s="714">
        <v>46.238390681483878</v>
      </c>
      <c r="K707" s="715">
        <v>8.6138863339106653</v>
      </c>
      <c r="L707" s="716">
        <v>130.50989697362863</v>
      </c>
      <c r="M707" s="704">
        <v>-0.71545329987348083</v>
      </c>
      <c r="N707" s="704">
        <v>0.67681590757759813</v>
      </c>
      <c r="Q707" s="2432"/>
    </row>
    <row r="708" spans="1:17">
      <c r="A708" s="1424"/>
      <c r="B708" s="1243" t="s">
        <v>2968</v>
      </c>
      <c r="C708" s="707" t="s">
        <v>2969</v>
      </c>
      <c r="D708" s="708">
        <v>139</v>
      </c>
      <c r="E708" s="709">
        <v>69</v>
      </c>
      <c r="F708" s="710">
        <v>19</v>
      </c>
      <c r="G708" s="711">
        <v>116.73531911476954</v>
      </c>
      <c r="H708" s="712">
        <v>0.19674938850788934</v>
      </c>
      <c r="I708" s="713">
        <v>236.83669127218587</v>
      </c>
      <c r="J708" s="714">
        <v>65.157966803737139</v>
      </c>
      <c r="K708" s="715">
        <v>4.9049284633116406</v>
      </c>
      <c r="L708" s="716">
        <v>111.8303906514579</v>
      </c>
      <c r="M708" s="704">
        <v>-0.72703729967310271</v>
      </c>
      <c r="N708" s="704">
        <v>0.951783657313229</v>
      </c>
      <c r="Q708" s="2432"/>
    </row>
    <row r="709" spans="1:17">
      <c r="A709" s="1425"/>
      <c r="B709" s="1243" t="s">
        <v>2970</v>
      </c>
      <c r="C709" s="707" t="s">
        <v>2971</v>
      </c>
      <c r="D709" s="708">
        <v>139</v>
      </c>
      <c r="E709" s="709">
        <v>69</v>
      </c>
      <c r="F709" s="710">
        <v>0</v>
      </c>
      <c r="G709" s="711">
        <v>115.98216429110437</v>
      </c>
      <c r="H709" s="712">
        <v>0.21616539188325032</v>
      </c>
      <c r="I709" s="713">
        <v>241.27319101056608</v>
      </c>
      <c r="J709" s="714">
        <v>66.263216176790138</v>
      </c>
      <c r="K709" s="715">
        <v>6.3453174895911424</v>
      </c>
      <c r="L709" s="716">
        <v>109.63684680151323</v>
      </c>
      <c r="M709" s="704">
        <v>-0.73361793122293673</v>
      </c>
      <c r="N709" s="704">
        <v>1</v>
      </c>
      <c r="Q709" s="2432"/>
    </row>
    <row r="710" spans="1:17">
      <c r="A710" s="1426"/>
      <c r="B710" s="1238" t="s">
        <v>2972</v>
      </c>
      <c r="C710" s="707" t="s">
        <v>2973</v>
      </c>
      <c r="D710" s="708">
        <v>128</v>
      </c>
      <c r="E710" s="709">
        <v>70</v>
      </c>
      <c r="F710" s="710">
        <v>27</v>
      </c>
      <c r="G710" s="711">
        <v>105.57832244394031</v>
      </c>
      <c r="H710" s="712">
        <v>0.23164808969036135</v>
      </c>
      <c r="I710" s="713">
        <v>191.22469830595793</v>
      </c>
      <c r="J710" s="714">
        <v>52.429471364160328</v>
      </c>
      <c r="K710" s="715">
        <v>5.8798746989498634</v>
      </c>
      <c r="L710" s="716">
        <v>99.698447744990446</v>
      </c>
      <c r="M710" s="704">
        <v>-0.76524778114963121</v>
      </c>
      <c r="N710" s="704">
        <v>0.90370103542736757</v>
      </c>
      <c r="Q710" s="2432"/>
    </row>
    <row r="711" spans="1:17">
      <c r="A711" s="1427"/>
      <c r="B711" s="1238" t="s">
        <v>2974</v>
      </c>
      <c r="C711" s="707" t="s">
        <v>2975</v>
      </c>
      <c r="D711" s="708">
        <v>111</v>
      </c>
      <c r="E711" s="709">
        <v>78</v>
      </c>
      <c r="F711" s="710">
        <v>55</v>
      </c>
      <c r="G711" s="711">
        <v>100.78547349412317</v>
      </c>
      <c r="H711" s="712">
        <v>0.3018119884844202</v>
      </c>
      <c r="I711" s="713">
        <v>110.82220383277512</v>
      </c>
      <c r="J711" s="714">
        <v>30.05279967427839</v>
      </c>
      <c r="K711" s="715">
        <v>5.6289623535100564</v>
      </c>
      <c r="L711" s="716">
        <v>95.156511140613105</v>
      </c>
      <c r="M711" s="704">
        <v>-0.79446331141790139</v>
      </c>
      <c r="N711" s="704">
        <v>0.60923596854459805</v>
      </c>
      <c r="Q711" s="2432"/>
    </row>
    <row r="712" spans="1:17">
      <c r="A712" s="1428"/>
      <c r="B712" s="1238" t="s">
        <v>2976</v>
      </c>
      <c r="C712" s="707" t="s">
        <v>2977</v>
      </c>
      <c r="D712" s="708">
        <v>99</v>
      </c>
      <c r="E712" s="709">
        <v>81</v>
      </c>
      <c r="F712" s="710">
        <v>71</v>
      </c>
      <c r="G712" s="711">
        <v>97.052441616750144</v>
      </c>
      <c r="H712" s="712">
        <v>0.29755796705817134</v>
      </c>
      <c r="I712" s="713">
        <v>56.750766501596836</v>
      </c>
      <c r="J712" s="714">
        <v>15.402378828285713</v>
      </c>
      <c r="K712" s="715">
        <v>2.8139400179757628</v>
      </c>
      <c r="L712" s="716">
        <v>94.238501598774377</v>
      </c>
      <c r="M712" s="704">
        <v>-0.80356228620107184</v>
      </c>
      <c r="N712" s="704">
        <v>0.3261242318365179</v>
      </c>
      <c r="Q712" s="2432"/>
    </row>
    <row r="713" spans="1:17">
      <c r="A713" s="1429"/>
      <c r="B713" s="1243" t="s">
        <v>2978</v>
      </c>
      <c r="C713" s="707" t="s">
        <v>2979</v>
      </c>
      <c r="D713" s="708">
        <v>107</v>
      </c>
      <c r="E713" s="709">
        <v>66</v>
      </c>
      <c r="F713" s="710">
        <v>38</v>
      </c>
      <c r="G713" s="711">
        <v>81.531841838518915</v>
      </c>
      <c r="H713" s="712">
        <v>0.26088243983924653</v>
      </c>
      <c r="I713" s="713">
        <v>118.78885734065582</v>
      </c>
      <c r="J713" s="714">
        <v>32.442143808645589</v>
      </c>
      <c r="K713" s="715">
        <v>4.6477915017327867</v>
      </c>
      <c r="L713" s="716">
        <v>76.884050336786132</v>
      </c>
      <c r="M713" s="704">
        <v>-0.82660839789629548</v>
      </c>
      <c r="N713" s="704">
        <v>0.76640225473491319</v>
      </c>
      <c r="Q713" s="2432"/>
    </row>
    <row r="714" spans="1:17">
      <c r="A714" s="1430"/>
      <c r="B714" s="1243" t="s">
        <v>2980</v>
      </c>
      <c r="C714" s="707" t="s">
        <v>2981</v>
      </c>
      <c r="D714" s="708">
        <v>92</v>
      </c>
      <c r="E714" s="709">
        <v>64</v>
      </c>
      <c r="F714" s="710">
        <v>51</v>
      </c>
      <c r="G714" s="711">
        <v>68.96161155492095</v>
      </c>
      <c r="H714" s="712">
        <v>0.2293561587197217</v>
      </c>
      <c r="I714" s="713">
        <v>69.590595280037775</v>
      </c>
      <c r="J714" s="714">
        <v>19.085242279256502</v>
      </c>
      <c r="K714" s="715">
        <v>2.0940066691309993</v>
      </c>
      <c r="L714" s="716">
        <v>66.867604885789945</v>
      </c>
      <c r="M714" s="704">
        <v>-0.85329131708916717</v>
      </c>
      <c r="N714" s="704">
        <v>0.52587557201584911</v>
      </c>
      <c r="Q714" s="2432"/>
    </row>
    <row r="715" spans="1:17">
      <c r="A715" s="1431"/>
      <c r="B715" s="1238" t="s">
        <v>2982</v>
      </c>
      <c r="C715" s="707" t="s">
        <v>2983</v>
      </c>
      <c r="D715" s="708">
        <v>90</v>
      </c>
      <c r="E715" s="709">
        <v>58</v>
      </c>
      <c r="F715" s="710">
        <v>34</v>
      </c>
      <c r="G715" s="711">
        <v>59.880746766363472</v>
      </c>
      <c r="H715" s="712">
        <v>0.29173069437606824</v>
      </c>
      <c r="I715" s="713">
        <v>80.123464784343838</v>
      </c>
      <c r="J715" s="714">
        <v>21.769658623922489</v>
      </c>
      <c r="K715" s="715">
        <v>3.8400832244467455</v>
      </c>
      <c r="L715" s="716">
        <v>56.040663541916729</v>
      </c>
      <c r="M715" s="704">
        <v>-0.87636090835682012</v>
      </c>
      <c r="N715" s="704">
        <v>0.73056901943468844</v>
      </c>
      <c r="Q715" s="2432"/>
    </row>
    <row r="716" spans="1:17">
      <c r="A716" s="1432"/>
      <c r="B716" s="1243" t="s">
        <v>2984</v>
      </c>
      <c r="C716" s="707" t="s">
        <v>2985</v>
      </c>
      <c r="D716" s="708">
        <v>92</v>
      </c>
      <c r="E716" s="709">
        <v>51</v>
      </c>
      <c r="F716" s="710">
        <v>23</v>
      </c>
      <c r="G716" s="711">
        <v>54.739901812131116</v>
      </c>
      <c r="H716" s="712">
        <v>0.23385720736279272</v>
      </c>
      <c r="I716" s="713">
        <v>92.932059674281845</v>
      </c>
      <c r="J716" s="714">
        <v>25.473182433546743</v>
      </c>
      <c r="K716" s="715">
        <v>2.9164594084595143</v>
      </c>
      <c r="L716" s="716">
        <v>51.823442403671599</v>
      </c>
      <c r="M716" s="704">
        <v>-0.87930875797168861</v>
      </c>
      <c r="N716" s="704">
        <v>0.85480894631730242</v>
      </c>
      <c r="Q716" s="2432"/>
    </row>
    <row r="717" spans="1:17">
      <c r="A717" s="1433"/>
      <c r="B717" s="1238" t="s">
        <v>2986</v>
      </c>
      <c r="C717" s="707" t="s">
        <v>2987</v>
      </c>
      <c r="D717" s="708">
        <v>89</v>
      </c>
      <c r="E717" s="709">
        <v>51</v>
      </c>
      <c r="F717" s="710">
        <v>25</v>
      </c>
      <c r="G717" s="711">
        <v>52.68811505021641</v>
      </c>
      <c r="H717" s="712">
        <v>0.24405309164450367</v>
      </c>
      <c r="I717" s="713">
        <v>84.933099467444748</v>
      </c>
      <c r="J717" s="714">
        <v>23.250838455191591</v>
      </c>
      <c r="K717" s="715">
        <v>2.9138434167292444</v>
      </c>
      <c r="L717" s="716">
        <v>49.774271633487167</v>
      </c>
      <c r="M717" s="704">
        <v>-0.88545627028224194</v>
      </c>
      <c r="N717" s="704">
        <v>0.82562924061201326</v>
      </c>
      <c r="Q717" s="2432"/>
    </row>
    <row r="718" spans="1:17">
      <c r="A718" s="1434"/>
      <c r="B718" s="1238" t="s">
        <v>39</v>
      </c>
      <c r="C718" s="707" t="s">
        <v>2988</v>
      </c>
      <c r="D718" s="708">
        <v>88</v>
      </c>
      <c r="E718" s="709">
        <v>41</v>
      </c>
      <c r="F718" s="710">
        <v>0</v>
      </c>
      <c r="G718" s="711">
        <v>44.02999991325504</v>
      </c>
      <c r="H718" s="712">
        <v>0.2086098916016467</v>
      </c>
      <c r="I718" s="713">
        <v>92.760874235407044</v>
      </c>
      <c r="J718" s="714">
        <v>25.494330454961169</v>
      </c>
      <c r="K718" s="715">
        <v>2.2379050446896844</v>
      </c>
      <c r="L718" s="716">
        <v>41.792094868565357</v>
      </c>
      <c r="M718" s="704">
        <v>-0.89783706994794477</v>
      </c>
      <c r="N718" s="704">
        <v>1</v>
      </c>
      <c r="Q718" s="2432"/>
    </row>
    <row r="719" spans="1:17">
      <c r="A719" s="1435"/>
      <c r="B719" s="1238" t="s">
        <v>2989</v>
      </c>
      <c r="C719" s="707" t="s">
        <v>2990</v>
      </c>
      <c r="D719" s="708">
        <v>62</v>
      </c>
      <c r="E719" s="709">
        <v>50</v>
      </c>
      <c r="F719" s="710">
        <v>44</v>
      </c>
      <c r="G719" s="711">
        <v>37.786625222084609</v>
      </c>
      <c r="H719" s="712">
        <v>0.27573636565347048</v>
      </c>
      <c r="I719" s="713">
        <v>21.582119321354334</v>
      </c>
      <c r="J719" s="714">
        <v>5.8803938703207912</v>
      </c>
      <c r="K719" s="715">
        <v>0.93601170244542808</v>
      </c>
      <c r="L719" s="716">
        <v>36.850613519639182</v>
      </c>
      <c r="M719" s="704">
        <v>-0.92295073187937027</v>
      </c>
      <c r="N719" s="704">
        <v>0.31456233491568947</v>
      </c>
      <c r="Q719" s="2432"/>
    </row>
    <row r="720" spans="1:17">
      <c r="A720" s="1436"/>
      <c r="B720" s="1238" t="s">
        <v>2991</v>
      </c>
      <c r="C720" s="707" t="s">
        <v>2992</v>
      </c>
      <c r="D720" s="708">
        <v>66</v>
      </c>
      <c r="E720" s="709">
        <v>37</v>
      </c>
      <c r="F720" s="710">
        <v>24</v>
      </c>
      <c r="G720" s="711">
        <v>29.458296610115838</v>
      </c>
      <c r="H720" s="712">
        <v>0.18924937979706422</v>
      </c>
      <c r="I720" s="713">
        <v>43.778337438676822</v>
      </c>
      <c r="J720" s="714">
        <v>12.050945024727813</v>
      </c>
      <c r="K720" s="715">
        <v>0.81203487807741603</v>
      </c>
      <c r="L720" s="716">
        <v>28.646261732038422</v>
      </c>
      <c r="M720" s="704">
        <v>-0.93337673091783235</v>
      </c>
      <c r="N720" s="704">
        <v>0.71893543188442066</v>
      </c>
      <c r="Q720" s="2432"/>
    </row>
    <row r="721" spans="1:17">
      <c r="A721" s="1437"/>
      <c r="B721" s="1238" t="s">
        <v>2993</v>
      </c>
      <c r="C721" s="707" t="s">
        <v>2994</v>
      </c>
      <c r="D721" s="708">
        <v>63</v>
      </c>
      <c r="E721" s="709">
        <v>34</v>
      </c>
      <c r="F721" s="710">
        <v>4</v>
      </c>
      <c r="G721" s="711">
        <v>25.466705930867171</v>
      </c>
      <c r="H721" s="712">
        <v>0.28670417376322149</v>
      </c>
      <c r="I721" s="713">
        <v>45.375795720404454</v>
      </c>
      <c r="J721" s="714">
        <v>12.339944232437269</v>
      </c>
      <c r="K721" s="715">
        <v>2.1098041409361978</v>
      </c>
      <c r="L721" s="716">
        <v>23.356901789930973</v>
      </c>
      <c r="M721" s="704">
        <v>-0.94658539547902021</v>
      </c>
      <c r="N721" s="704">
        <v>0.95655207403276132</v>
      </c>
      <c r="Q721" s="2432"/>
    </row>
    <row r="722" spans="1:17">
      <c r="A722" s="1438"/>
      <c r="B722" s="1238" t="s">
        <v>2995</v>
      </c>
      <c r="C722" s="707" t="s">
        <v>2996</v>
      </c>
      <c r="D722" s="708">
        <v>40</v>
      </c>
      <c r="E722" s="709">
        <v>32</v>
      </c>
      <c r="F722" s="710">
        <v>28</v>
      </c>
      <c r="G722" s="711">
        <v>16.800918008674735</v>
      </c>
      <c r="H722" s="712">
        <v>0.27800893062509535</v>
      </c>
      <c r="I722" s="713">
        <v>9.0814487196956115</v>
      </c>
      <c r="J722" s="714">
        <v>2.473441744178392</v>
      </c>
      <c r="K722" s="715">
        <v>0.39974788957057805</v>
      </c>
      <c r="L722" s="716">
        <v>16.401170119104158</v>
      </c>
      <c r="M722" s="704">
        <v>-0.96580286834997731</v>
      </c>
      <c r="N722" s="704">
        <v>0.29839572203059878</v>
      </c>
      <c r="Q722" s="2432"/>
    </row>
    <row r="723" spans="1:17">
      <c r="A723" s="1439"/>
      <c r="B723" s="1238" t="s">
        <v>2997</v>
      </c>
      <c r="C723" s="707" t="s">
        <v>2998</v>
      </c>
      <c r="D723" s="708">
        <v>47</v>
      </c>
      <c r="E723" s="709">
        <v>27</v>
      </c>
      <c r="F723" s="710">
        <v>12</v>
      </c>
      <c r="G723" s="711">
        <v>15.930152758001439</v>
      </c>
      <c r="H723" s="712">
        <v>0.27690631938140836</v>
      </c>
      <c r="I723" s="713">
        <v>23.363809563534105</v>
      </c>
      <c r="J723" s="714">
        <v>6.3645976716936596</v>
      </c>
      <c r="K723" s="715">
        <v>1.0210817065309514</v>
      </c>
      <c r="L723" s="716">
        <v>14.909071051470487</v>
      </c>
      <c r="M723" s="704">
        <v>-0.96657598464879779</v>
      </c>
      <c r="N723" s="704">
        <v>0.7852232457119882</v>
      </c>
      <c r="Q723" s="2432"/>
    </row>
    <row r="724" spans="1:17">
      <c r="A724" s="1440"/>
      <c r="B724" s="1243" t="s">
        <v>2999</v>
      </c>
      <c r="C724" s="707" t="s">
        <v>3000</v>
      </c>
      <c r="D724" s="708">
        <v>127</v>
      </c>
      <c r="E724" s="709">
        <v>255</v>
      </c>
      <c r="F724" s="710">
        <v>0</v>
      </c>
      <c r="G724" s="711">
        <v>653.56670996690707</v>
      </c>
      <c r="H724" s="712">
        <v>1.7988565562898384</v>
      </c>
      <c r="I724" s="713">
        <v>910.23950982359634</v>
      </c>
      <c r="J724" s="714">
        <v>-45.469382683363882</v>
      </c>
      <c r="K724" s="715">
        <v>246.98093993447358</v>
      </c>
      <c r="L724" s="716">
        <v>406.58577003243352</v>
      </c>
      <c r="M724" s="704">
        <v>2.2204460492503131E-16</v>
      </c>
      <c r="N724" s="704">
        <v>1.0000000000000002</v>
      </c>
      <c r="Q724" s="2432"/>
    </row>
    <row r="725" spans="1:17">
      <c r="A725" s="1441"/>
      <c r="B725" s="1243" t="s">
        <v>3001</v>
      </c>
      <c r="C725" s="707" t="s">
        <v>3002</v>
      </c>
      <c r="D725" s="708">
        <v>124</v>
      </c>
      <c r="E725" s="709">
        <v>252</v>
      </c>
      <c r="F725" s="710">
        <v>0</v>
      </c>
      <c r="G725" s="711">
        <v>635.12249565777734</v>
      </c>
      <c r="H725" s="712">
        <v>1.8041572074274326</v>
      </c>
      <c r="I725" s="713">
        <v>888.30707911178558</v>
      </c>
      <c r="J725" s="714">
        <v>-45.711012552953896</v>
      </c>
      <c r="K725" s="715">
        <v>240.77985398424525</v>
      </c>
      <c r="L725" s="716">
        <v>394.34264167353206</v>
      </c>
      <c r="M725" s="704">
        <v>-2.5863203637409127E-2</v>
      </c>
      <c r="N725" s="704">
        <v>1</v>
      </c>
      <c r="Q725" s="2432"/>
    </row>
    <row r="726" spans="1:17">
      <c r="A726" s="1442"/>
      <c r="B726" s="1243" t="s">
        <v>3003</v>
      </c>
      <c r="C726" s="707" t="s">
        <v>3004</v>
      </c>
      <c r="D726" s="708">
        <v>118</v>
      </c>
      <c r="E726" s="709">
        <v>238</v>
      </c>
      <c r="F726" s="710">
        <v>0</v>
      </c>
      <c r="G726" s="711">
        <v>560.91633406398103</v>
      </c>
      <c r="H726" s="712">
        <v>1.7995183554019201</v>
      </c>
      <c r="I726" s="713">
        <v>781.61413181581656</v>
      </c>
      <c r="J726" s="714">
        <v>-39.191102046062348</v>
      </c>
      <c r="K726" s="715">
        <v>212.05310733809739</v>
      </c>
      <c r="L726" s="716">
        <v>348.86322672588364</v>
      </c>
      <c r="M726" s="704">
        <v>-0.14150215605102445</v>
      </c>
      <c r="N726" s="704">
        <v>1</v>
      </c>
      <c r="Q726" s="2432"/>
    </row>
    <row r="727" spans="1:17">
      <c r="A727" s="1443"/>
      <c r="B727" s="1238" t="s">
        <v>3005</v>
      </c>
      <c r="C727" s="707" t="s">
        <v>3006</v>
      </c>
      <c r="D727" s="708">
        <v>127</v>
      </c>
      <c r="E727" s="709">
        <v>221</v>
      </c>
      <c r="F727" s="710">
        <v>76</v>
      </c>
      <c r="G727" s="711">
        <v>502.90823632281496</v>
      </c>
      <c r="H727" s="712">
        <v>1.7983327038839658</v>
      </c>
      <c r="I727" s="713">
        <v>594.5206973167119</v>
      </c>
      <c r="J727" s="714">
        <v>-29.609717325750275</v>
      </c>
      <c r="K727" s="715">
        <v>161.33126100847414</v>
      </c>
      <c r="L727" s="716">
        <v>341.57697531434081</v>
      </c>
      <c r="M727" s="704">
        <v>-0.19502638415427809</v>
      </c>
      <c r="N727" s="704">
        <v>0.81153391206694592</v>
      </c>
      <c r="Q727" s="2432"/>
    </row>
    <row r="728" spans="1:17">
      <c r="A728" s="1444"/>
      <c r="B728" s="1243" t="s">
        <v>3007</v>
      </c>
      <c r="C728" s="707" t="s">
        <v>3008</v>
      </c>
      <c r="D728" s="708">
        <v>102</v>
      </c>
      <c r="E728" s="709">
        <v>205</v>
      </c>
      <c r="F728" s="710">
        <v>0</v>
      </c>
      <c r="G728" s="711">
        <v>404.83962270685157</v>
      </c>
      <c r="H728" s="712">
        <v>1.7944311481542154</v>
      </c>
      <c r="I728" s="713">
        <v>561.86096519135947</v>
      </c>
      <c r="J728" s="714">
        <v>-27.359947848915109</v>
      </c>
      <c r="K728" s="715">
        <v>152.58165711951571</v>
      </c>
      <c r="L728" s="716">
        <v>252.25796558733586</v>
      </c>
      <c r="M728" s="704">
        <v>-0.38181378730216708</v>
      </c>
      <c r="N728" s="704">
        <v>1</v>
      </c>
      <c r="Q728" s="2432"/>
    </row>
    <row r="729" spans="1:17">
      <c r="A729" s="1445"/>
      <c r="B729" s="1243" t="s">
        <v>3009</v>
      </c>
      <c r="C729" s="707" t="s">
        <v>3010</v>
      </c>
      <c r="D729" s="708">
        <v>69</v>
      </c>
      <c r="E729" s="709">
        <v>139</v>
      </c>
      <c r="F729" s="710">
        <v>0</v>
      </c>
      <c r="G729" s="711">
        <v>175.2844876531787</v>
      </c>
      <c r="H729" s="712">
        <v>1.7838346081167495</v>
      </c>
      <c r="I729" s="713">
        <v>241.27319101056611</v>
      </c>
      <c r="J729" s="714">
        <v>-11.021076297098931</v>
      </c>
      <c r="K729" s="715">
        <v>65.647640851665471</v>
      </c>
      <c r="L729" s="716">
        <v>109.63684680151323</v>
      </c>
      <c r="M729" s="704">
        <v>-0.73361793122293673</v>
      </c>
      <c r="N729" s="704">
        <v>1</v>
      </c>
      <c r="Q729" s="2432"/>
    </row>
    <row r="730" spans="1:17">
      <c r="A730" s="1446"/>
      <c r="B730" s="1238" t="s">
        <v>3011</v>
      </c>
      <c r="C730" s="707" t="s">
        <v>3012</v>
      </c>
      <c r="D730" s="708">
        <v>70</v>
      </c>
      <c r="E730" s="709">
        <v>113</v>
      </c>
      <c r="F730" s="710">
        <v>41</v>
      </c>
      <c r="G730" s="711">
        <v>122.78553125771261</v>
      </c>
      <c r="H730" s="712">
        <v>1.7406696629233274</v>
      </c>
      <c r="I730" s="713">
        <v>132.78725071563846</v>
      </c>
      <c r="J730" s="714">
        <v>-4.4267756237417197</v>
      </c>
      <c r="K730" s="715">
        <v>36.367051954659267</v>
      </c>
      <c r="L730" s="716">
        <v>86.418479303053346</v>
      </c>
      <c r="M730" s="704">
        <v>-0.80508768647544249</v>
      </c>
      <c r="N730" s="704">
        <v>0.76180720310709238</v>
      </c>
      <c r="Q730" s="2432"/>
    </row>
    <row r="731" spans="1:17">
      <c r="A731" s="1447"/>
      <c r="B731" s="1243" t="s">
        <v>3013</v>
      </c>
      <c r="C731" s="707" t="s">
        <v>3014</v>
      </c>
      <c r="D731" s="708">
        <v>0</v>
      </c>
      <c r="E731" s="709">
        <v>255</v>
      </c>
      <c r="F731" s="710">
        <v>127</v>
      </c>
      <c r="G731" s="711">
        <v>613.37937631569991</v>
      </c>
      <c r="H731" s="712">
        <v>2.2011434437101611</v>
      </c>
      <c r="I731" s="713">
        <v>910.23950982359634</v>
      </c>
      <c r="J731" s="714">
        <v>-142.49018861972087</v>
      </c>
      <c r="K731" s="715">
        <v>206.79360628326643</v>
      </c>
      <c r="L731" s="716">
        <v>406.58577003243352</v>
      </c>
      <c r="M731" s="704">
        <v>2.2204460492503131E-16</v>
      </c>
      <c r="N731" s="704">
        <v>1.0000000000000002</v>
      </c>
      <c r="Q731" s="2432"/>
    </row>
    <row r="732" spans="1:17">
      <c r="A732" s="1448"/>
      <c r="B732" s="1238" t="s">
        <v>3015</v>
      </c>
      <c r="C732" s="707" t="s">
        <v>3016</v>
      </c>
      <c r="D732" s="708">
        <v>84</v>
      </c>
      <c r="E732" s="709">
        <v>249</v>
      </c>
      <c r="F732" s="710">
        <v>141</v>
      </c>
      <c r="G732" s="711">
        <v>617.08188614069854</v>
      </c>
      <c r="H732" s="712">
        <v>2.1938044586091596</v>
      </c>
      <c r="I732" s="713">
        <v>780.91022787931456</v>
      </c>
      <c r="J732" s="714">
        <v>-120.87772703627355</v>
      </c>
      <c r="K732" s="715">
        <v>178.34606109849531</v>
      </c>
      <c r="L732" s="716">
        <v>438.73582504220326</v>
      </c>
      <c r="M732" s="704">
        <v>4.1556954841239113E-2</v>
      </c>
      <c r="N732" s="704">
        <v>0.8928630567541207</v>
      </c>
      <c r="Q732" s="2432"/>
    </row>
    <row r="733" spans="1:17">
      <c r="A733" s="1449"/>
      <c r="B733" s="1243" t="s">
        <v>3017</v>
      </c>
      <c r="C733" s="707" t="s">
        <v>3018</v>
      </c>
      <c r="D733" s="708">
        <v>84</v>
      </c>
      <c r="E733" s="709">
        <v>255</v>
      </c>
      <c r="F733" s="710">
        <v>159</v>
      </c>
      <c r="G733" s="711">
        <v>656.54835432308585</v>
      </c>
      <c r="H733" s="712">
        <v>2.2724230102800442</v>
      </c>
      <c r="I733" s="713">
        <v>808.42115544737135</v>
      </c>
      <c r="J733" s="714">
        <v>-139.89550272300838</v>
      </c>
      <c r="K733" s="715">
        <v>173.71298638218414</v>
      </c>
      <c r="L733" s="716">
        <v>482.83536794090173</v>
      </c>
      <c r="M733" s="704">
        <v>9.2899283908030261E-2</v>
      </c>
      <c r="N733" s="704">
        <v>1.0000000000000002</v>
      </c>
      <c r="Q733" s="2432"/>
    </row>
    <row r="734" spans="1:17">
      <c r="A734" s="1450"/>
      <c r="B734" s="1238" t="s">
        <v>3013</v>
      </c>
      <c r="C734" s="707" t="s">
        <v>3019</v>
      </c>
      <c r="D734" s="708">
        <v>0</v>
      </c>
      <c r="E734" s="709">
        <v>254</v>
      </c>
      <c r="F734" s="710">
        <v>126</v>
      </c>
      <c r="G734" s="711">
        <v>607.86454397812429</v>
      </c>
      <c r="H734" s="712">
        <v>2.1993795799763163</v>
      </c>
      <c r="I734" s="713">
        <v>902.89456897023172</v>
      </c>
      <c r="J734" s="714">
        <v>-140.96127112148235</v>
      </c>
      <c r="K734" s="715">
        <v>205.38566082012969</v>
      </c>
      <c r="L734" s="716">
        <v>402.47888315799457</v>
      </c>
      <c r="M734" s="704">
        <v>-8.6638277840336286E-3</v>
      </c>
      <c r="N734" s="704">
        <v>1</v>
      </c>
      <c r="Q734" s="2432"/>
    </row>
    <row r="735" spans="1:17">
      <c r="A735" s="1451"/>
      <c r="B735" s="1238" t="s">
        <v>3020</v>
      </c>
      <c r="C735" s="707" t="s">
        <v>3021</v>
      </c>
      <c r="D735" s="708">
        <v>178</v>
      </c>
      <c r="E735" s="709">
        <v>190</v>
      </c>
      <c r="F735" s="710">
        <v>181</v>
      </c>
      <c r="G735" s="711">
        <v>496.8809409245946</v>
      </c>
      <c r="H735" s="712">
        <v>2.2239640749032223</v>
      </c>
      <c r="I735" s="713">
        <v>62.67488566320246</v>
      </c>
      <c r="J735" s="714">
        <v>-10.148657913822236</v>
      </c>
      <c r="K735" s="715">
        <v>14.000342982003293</v>
      </c>
      <c r="L735" s="716">
        <v>482.88059794259129</v>
      </c>
      <c r="M735" s="704">
        <v>-2.2328264284424693E-2</v>
      </c>
      <c r="N735" s="704">
        <v>7.0952383569402838E-2</v>
      </c>
      <c r="Q735" s="2432"/>
    </row>
    <row r="736" spans="1:17">
      <c r="A736" s="1452"/>
      <c r="B736" s="1243" t="s">
        <v>3022</v>
      </c>
      <c r="C736" s="707" t="s">
        <v>3023</v>
      </c>
      <c r="D736" s="708">
        <v>78</v>
      </c>
      <c r="E736" s="709">
        <v>238</v>
      </c>
      <c r="F736" s="710">
        <v>148</v>
      </c>
      <c r="G736" s="711">
        <v>563.63432050970584</v>
      </c>
      <c r="H736" s="712">
        <v>2.2715024084359832</v>
      </c>
      <c r="I736" s="713">
        <v>694.03114856970819</v>
      </c>
      <c r="J736" s="714">
        <v>-119.95673595191475</v>
      </c>
      <c r="K736" s="715">
        <v>149.24865360899503</v>
      </c>
      <c r="L736" s="716">
        <v>414.38566690071082</v>
      </c>
      <c r="M736" s="704">
        <v>-6.1569311211283728E-2</v>
      </c>
      <c r="N736" s="704">
        <v>0.82964571428729728</v>
      </c>
      <c r="Q736" s="2432"/>
    </row>
    <row r="737" spans="1:17">
      <c r="A737" s="1453"/>
      <c r="B737" s="1243" t="s">
        <v>3024</v>
      </c>
      <c r="C737" s="707" t="s">
        <v>3025</v>
      </c>
      <c r="D737" s="708">
        <v>112</v>
      </c>
      <c r="E737" s="709">
        <v>219</v>
      </c>
      <c r="F737" s="710">
        <v>147</v>
      </c>
      <c r="G737" s="711">
        <v>504.87318456056312</v>
      </c>
      <c r="H737" s="712">
        <v>2.2228197506556806</v>
      </c>
      <c r="I737" s="713">
        <v>493.63817952534322</v>
      </c>
      <c r="J737" s="714">
        <v>-79.800378758850115</v>
      </c>
      <c r="K737" s="715">
        <v>110.36481606705597</v>
      </c>
      <c r="L737" s="716">
        <v>394.50836849350713</v>
      </c>
      <c r="M737" s="704">
        <v>-0.11679586968548039</v>
      </c>
      <c r="N737" s="704">
        <v>0.61838513021136943</v>
      </c>
      <c r="Q737" s="2432"/>
    </row>
    <row r="738" spans="1:17">
      <c r="A738" s="1454"/>
      <c r="B738" s="1243" t="s">
        <v>3026</v>
      </c>
      <c r="C738" s="707" t="s">
        <v>3027</v>
      </c>
      <c r="D738" s="708">
        <v>0</v>
      </c>
      <c r="E738" s="709">
        <v>238</v>
      </c>
      <c r="F738" s="710">
        <v>118</v>
      </c>
      <c r="G738" s="711">
        <v>526.51971091527582</v>
      </c>
      <c r="H738" s="712">
        <v>2.2004816445980797</v>
      </c>
      <c r="I738" s="713">
        <v>781.61413181581656</v>
      </c>
      <c r="J738" s="714">
        <v>-122.23189615150284</v>
      </c>
      <c r="K738" s="715">
        <v>177.65648418939216</v>
      </c>
      <c r="L738" s="716">
        <v>348.86322672588369</v>
      </c>
      <c r="M738" s="704">
        <v>-0.14150215605102445</v>
      </c>
      <c r="N738" s="704">
        <v>1</v>
      </c>
      <c r="Q738" s="2432"/>
    </row>
    <row r="739" spans="1:17">
      <c r="A739" s="1455"/>
      <c r="B739" s="1243" t="s">
        <v>3028</v>
      </c>
      <c r="C739" s="707" t="s">
        <v>3029</v>
      </c>
      <c r="D739" s="708">
        <v>67</v>
      </c>
      <c r="E739" s="709">
        <v>205</v>
      </c>
      <c r="F739" s="710">
        <v>128</v>
      </c>
      <c r="G739" s="711">
        <v>406.74649672261796</v>
      </c>
      <c r="H739" s="712">
        <v>2.277103617816397</v>
      </c>
      <c r="I739" s="713">
        <v>497.77933498284835</v>
      </c>
      <c r="J739" s="714">
        <v>-86.662860977679387</v>
      </c>
      <c r="K739" s="715">
        <v>106.53898560036849</v>
      </c>
      <c r="L739" s="716">
        <v>300.20751112224946</v>
      </c>
      <c r="M739" s="704">
        <v>-0.32282648768041111</v>
      </c>
      <c r="N739" s="704">
        <v>0.82578379529435242</v>
      </c>
      <c r="Q739" s="2432"/>
    </row>
    <row r="740" spans="1:17">
      <c r="A740" s="1456"/>
      <c r="B740" s="1243" t="s">
        <v>3030</v>
      </c>
      <c r="C740" s="707" t="s">
        <v>3031</v>
      </c>
      <c r="D740" s="708">
        <v>0</v>
      </c>
      <c r="E740" s="709">
        <v>205</v>
      </c>
      <c r="F740" s="710">
        <v>102</v>
      </c>
      <c r="G740" s="711">
        <v>379.49589467810426</v>
      </c>
      <c r="H740" s="712">
        <v>2.2055688518457846</v>
      </c>
      <c r="I740" s="713">
        <v>561.86096519135936</v>
      </c>
      <c r="J740" s="714">
        <v>-88.545119777012047</v>
      </c>
      <c r="K740" s="715">
        <v>127.23792909076838</v>
      </c>
      <c r="L740" s="716">
        <v>252.25796558733589</v>
      </c>
      <c r="M740" s="704">
        <v>-0.38181378730216708</v>
      </c>
      <c r="N740" s="704">
        <v>1</v>
      </c>
      <c r="Q740" s="2432"/>
    </row>
    <row r="741" spans="1:17">
      <c r="A741" s="1457"/>
      <c r="B741" s="1243" t="s">
        <v>3032</v>
      </c>
      <c r="C741" s="707" t="s">
        <v>3033</v>
      </c>
      <c r="D741" s="708">
        <v>60</v>
      </c>
      <c r="E741" s="709">
        <v>179</v>
      </c>
      <c r="F741" s="710">
        <v>113</v>
      </c>
      <c r="G741" s="711">
        <v>304.19545413176991</v>
      </c>
      <c r="H741" s="712">
        <v>2.2846113838503093</v>
      </c>
      <c r="I741" s="713">
        <v>366.26433843367039</v>
      </c>
      <c r="J741" s="714">
        <v>-64.380579839307686</v>
      </c>
      <c r="K741" s="715">
        <v>77.88726750700225</v>
      </c>
      <c r="L741" s="716">
        <v>226.30818662476764</v>
      </c>
      <c r="M741" s="704">
        <v>-0.49277439909661358</v>
      </c>
      <c r="N741" s="704">
        <v>0.8126818359776049</v>
      </c>
      <c r="Q741" s="2432"/>
    </row>
    <row r="742" spans="1:17">
      <c r="A742" s="1458"/>
      <c r="B742" s="1238" t="s">
        <v>3034</v>
      </c>
      <c r="C742" s="707" t="s">
        <v>3035</v>
      </c>
      <c r="D742" s="708">
        <v>76</v>
      </c>
      <c r="E742" s="709">
        <v>166</v>
      </c>
      <c r="F742" s="710">
        <v>107</v>
      </c>
      <c r="G742" s="711">
        <v>269.68027498158881</v>
      </c>
      <c r="H742" s="712">
        <v>2.2273229600989319</v>
      </c>
      <c r="I742" s="713">
        <v>283.83174076372217</v>
      </c>
      <c r="J742" s="714">
        <v>-46.182305202647434</v>
      </c>
      <c r="K742" s="715">
        <v>63.240405778240515</v>
      </c>
      <c r="L742" s="716">
        <v>206.43986920334828</v>
      </c>
      <c r="M742" s="704">
        <v>-0.53382005084399631</v>
      </c>
      <c r="N742" s="704">
        <v>0.67456723837558363</v>
      </c>
      <c r="Q742" s="2432"/>
    </row>
    <row r="743" spans="1:17">
      <c r="A743" s="1459"/>
      <c r="B743" s="1238" t="s">
        <v>3036</v>
      </c>
      <c r="C743" s="707" t="s">
        <v>3037</v>
      </c>
      <c r="D743" s="708">
        <v>31</v>
      </c>
      <c r="E743" s="709">
        <v>160</v>
      </c>
      <c r="F743" s="710">
        <v>85</v>
      </c>
      <c r="G743" s="711">
        <v>227.14870678669735</v>
      </c>
      <c r="H743" s="712">
        <v>2.2152269091120775</v>
      </c>
      <c r="I743" s="713">
        <v>313.6950667756239</v>
      </c>
      <c r="J743" s="714">
        <v>-50.151953189830166</v>
      </c>
      <c r="K743" s="715">
        <v>70.535152469036177</v>
      </c>
      <c r="L743" s="716">
        <v>156.61355431766117</v>
      </c>
      <c r="M743" s="704">
        <v>-0.62532772321024721</v>
      </c>
      <c r="N743" s="704">
        <v>0.92410449779065706</v>
      </c>
      <c r="Q743" s="2432"/>
    </row>
    <row r="744" spans="1:17">
      <c r="A744" s="1460"/>
      <c r="B744" s="1243" t="s">
        <v>3038</v>
      </c>
      <c r="C744" s="707" t="s">
        <v>3039</v>
      </c>
      <c r="D744" s="708">
        <v>46</v>
      </c>
      <c r="E744" s="709">
        <v>139</v>
      </c>
      <c r="F744" s="710">
        <v>87</v>
      </c>
      <c r="G744" s="711">
        <v>176.63841971684445</v>
      </c>
      <c r="H744" s="712">
        <v>2.2824742247569088</v>
      </c>
      <c r="I744" s="713">
        <v>211.32781151407565</v>
      </c>
      <c r="J744" s="714">
        <v>-37.045745946574755</v>
      </c>
      <c r="K744" s="715">
        <v>45.022548166789129</v>
      </c>
      <c r="L744" s="716">
        <v>131.61587155005532</v>
      </c>
      <c r="M744" s="704">
        <v>-0.70495249400571214</v>
      </c>
      <c r="N744" s="704">
        <v>0.80568934402191072</v>
      </c>
      <c r="Q744" s="2432"/>
    </row>
    <row r="745" spans="1:17">
      <c r="A745" s="1461"/>
      <c r="B745" s="1243" t="s">
        <v>3040</v>
      </c>
      <c r="C745" s="707" t="s">
        <v>3041</v>
      </c>
      <c r="D745" s="708">
        <v>0</v>
      </c>
      <c r="E745" s="709">
        <v>139</v>
      </c>
      <c r="F745" s="710">
        <v>69</v>
      </c>
      <c r="G745" s="711">
        <v>163.84981660227788</v>
      </c>
      <c r="H745" s="712">
        <v>2.21616539188325</v>
      </c>
      <c r="I745" s="713">
        <v>241.27319101056608</v>
      </c>
      <c r="J745" s="714">
        <v>-38.626814229458695</v>
      </c>
      <c r="K745" s="715">
        <v>54.212969800764654</v>
      </c>
      <c r="L745" s="716">
        <v>109.63684680151323</v>
      </c>
      <c r="M745" s="704">
        <v>-0.73361793122293673</v>
      </c>
      <c r="N745" s="704">
        <v>1</v>
      </c>
      <c r="Q745" s="2432"/>
    </row>
    <row r="746" spans="1:17">
      <c r="A746" s="1462"/>
      <c r="B746" s="1238" t="s">
        <v>3042</v>
      </c>
      <c r="C746" s="707" t="s">
        <v>3043</v>
      </c>
      <c r="D746" s="708">
        <v>56</v>
      </c>
      <c r="E746" s="709">
        <v>111</v>
      </c>
      <c r="F746" s="710">
        <v>72</v>
      </c>
      <c r="G746" s="711">
        <v>117.43012132093212</v>
      </c>
      <c r="H746" s="712">
        <v>2.195365056834615</v>
      </c>
      <c r="I746" s="713">
        <v>112.91686977128387</v>
      </c>
      <c r="J746" s="714">
        <v>-17.520614928256258</v>
      </c>
      <c r="K746" s="715">
        <v>25.759613836551928</v>
      </c>
      <c r="L746" s="716">
        <v>91.670507484380181</v>
      </c>
      <c r="M746" s="704">
        <v>-0.79304961223680492</v>
      </c>
      <c r="N746" s="704">
        <v>0.59824311370865779</v>
      </c>
      <c r="Q746" s="2432"/>
    </row>
    <row r="747" spans="1:17">
      <c r="A747" s="1463"/>
      <c r="B747" s="1238" t="s">
        <v>3044</v>
      </c>
      <c r="C747" s="707" t="s">
        <v>3045</v>
      </c>
      <c r="D747" s="708">
        <v>0</v>
      </c>
      <c r="E747" s="709">
        <v>98</v>
      </c>
      <c r="F747" s="710">
        <v>45</v>
      </c>
      <c r="G747" s="711">
        <v>78.170482414966216</v>
      </c>
      <c r="H747" s="712">
        <v>2.1972012754483345</v>
      </c>
      <c r="I747" s="713">
        <v>116.24496722870983</v>
      </c>
      <c r="J747" s="714">
        <v>-18.087974588562222</v>
      </c>
      <c r="K747" s="715">
        <v>26.484117331678124</v>
      </c>
      <c r="L747" s="716">
        <v>51.686365083288095</v>
      </c>
      <c r="M747" s="704">
        <v>-0.87246358067701291</v>
      </c>
      <c r="N747" s="704">
        <v>1</v>
      </c>
      <c r="Q747" s="2432"/>
    </row>
    <row r="748" spans="1:17">
      <c r="A748" s="1464"/>
      <c r="B748" s="1238" t="s">
        <v>3046</v>
      </c>
      <c r="C748" s="707" t="s">
        <v>3047</v>
      </c>
      <c r="D748" s="708">
        <v>23</v>
      </c>
      <c r="E748" s="709">
        <v>87</v>
      </c>
      <c r="F748" s="710">
        <v>50</v>
      </c>
      <c r="G748" s="711">
        <v>65.144632300381829</v>
      </c>
      <c r="H748" s="712">
        <v>2.2539283987118597</v>
      </c>
      <c r="I748" s="713">
        <v>81.533670424864837</v>
      </c>
      <c r="J748" s="714">
        <v>-13.767280567711765</v>
      </c>
      <c r="K748" s="715">
        <v>17.789857168932546</v>
      </c>
      <c r="L748" s="716">
        <v>47.354775131449287</v>
      </c>
      <c r="M748" s="704">
        <v>-0.89143824704393992</v>
      </c>
      <c r="N748" s="704">
        <v>0.83858690447402329</v>
      </c>
      <c r="Q748" s="2432"/>
    </row>
    <row r="749" spans="1:17">
      <c r="A749" s="1465"/>
      <c r="B749" s="1238" t="s">
        <v>3048</v>
      </c>
      <c r="C749" s="707" t="s">
        <v>3049</v>
      </c>
      <c r="D749" s="708">
        <v>9</v>
      </c>
      <c r="E749" s="709">
        <v>82</v>
      </c>
      <c r="F749" s="710">
        <v>40</v>
      </c>
      <c r="G749" s="711">
        <v>55.348654421705952</v>
      </c>
      <c r="H749" s="712">
        <v>2.2095891437942106</v>
      </c>
      <c r="I749" s="713">
        <v>77.916933731807362</v>
      </c>
      <c r="J749" s="714">
        <v>-12.35330746421204</v>
      </c>
      <c r="K749" s="715">
        <v>17.593063713190968</v>
      </c>
      <c r="L749" s="716">
        <v>37.755590708514987</v>
      </c>
      <c r="M749" s="704">
        <v>-0.90893393259450839</v>
      </c>
      <c r="N749" s="704">
        <v>0.94263553064482308</v>
      </c>
      <c r="Q749" s="2432"/>
    </row>
    <row r="750" spans="1:17">
      <c r="A750" s="1466"/>
      <c r="B750" s="1238" t="s">
        <v>3050</v>
      </c>
      <c r="C750" s="707" t="s">
        <v>3051</v>
      </c>
      <c r="D750" s="708">
        <v>23</v>
      </c>
      <c r="E750" s="709">
        <v>54</v>
      </c>
      <c r="F750" s="710">
        <v>32</v>
      </c>
      <c r="G750" s="711">
        <v>27.129393979388929</v>
      </c>
      <c r="H750" s="712">
        <v>2.1895390158157606</v>
      </c>
      <c r="I750" s="713">
        <v>27.426646684289949</v>
      </c>
      <c r="J750" s="714">
        <v>-4.2173718871126527</v>
      </c>
      <c r="K750" s="715">
        <v>6.2826608064068061</v>
      </c>
      <c r="L750" s="716">
        <v>20.846733172982123</v>
      </c>
      <c r="M750" s="704">
        <v>-0.95246617918834342</v>
      </c>
      <c r="N750" s="704">
        <v>0.63135114532878445</v>
      </c>
      <c r="Q750" s="2432"/>
    </row>
    <row r="751" spans="1:17">
      <c r="A751" s="1467"/>
      <c r="B751" s="1238" t="s">
        <v>3052</v>
      </c>
      <c r="C751" s="707" t="s">
        <v>3053</v>
      </c>
      <c r="D751" s="708">
        <v>0</v>
      </c>
      <c r="E751" s="709">
        <v>49</v>
      </c>
      <c r="F751" s="710">
        <v>24</v>
      </c>
      <c r="G751" s="711">
        <v>20.043739936670601</v>
      </c>
      <c r="H751" s="712">
        <v>2.2731277952727837</v>
      </c>
      <c r="I751" s="713">
        <v>28.739271709808815</v>
      </c>
      <c r="J751" s="714">
        <v>-4.9778242026568567</v>
      </c>
      <c r="K751" s="715">
        <v>6.1718029017448517</v>
      </c>
      <c r="L751" s="716">
        <v>13.87193703492575</v>
      </c>
      <c r="M751" s="704">
        <v>-0.96774690907073646</v>
      </c>
      <c r="N751" s="704">
        <v>1</v>
      </c>
      <c r="Q751" s="2432"/>
    </row>
    <row r="752" spans="1:17">
      <c r="A752" s="1468"/>
      <c r="B752" s="1238" t="s">
        <v>3054</v>
      </c>
      <c r="C752" s="707" t="s">
        <v>3054</v>
      </c>
      <c r="D752" s="708">
        <v>0</v>
      </c>
      <c r="E752" s="709">
        <v>0</v>
      </c>
      <c r="F752" s="710">
        <v>0</v>
      </c>
      <c r="G752" s="711">
        <v>0</v>
      </c>
      <c r="H752" s="712"/>
      <c r="I752" s="713">
        <v>0</v>
      </c>
      <c r="J752" s="714">
        <v>0</v>
      </c>
      <c r="K752" s="715">
        <v>0</v>
      </c>
      <c r="L752" s="716">
        <v>0</v>
      </c>
      <c r="M752" s="704">
        <v>-1</v>
      </c>
      <c r="N752" s="704">
        <v>0</v>
      </c>
      <c r="Q752" s="2432"/>
    </row>
    <row r="753" spans="1:17">
      <c r="A753" s="1469"/>
      <c r="B753" s="1243" t="s">
        <v>3055</v>
      </c>
      <c r="C753" s="707" t="s">
        <v>3056</v>
      </c>
      <c r="D753" s="708">
        <v>255</v>
      </c>
      <c r="E753" s="709">
        <v>185</v>
      </c>
      <c r="F753" s="710">
        <v>15</v>
      </c>
      <c r="G753" s="711">
        <v>588.41200018208656</v>
      </c>
      <c r="H753" s="712">
        <v>0.49065270992215959</v>
      </c>
      <c r="I753" s="713">
        <v>861.95617763878579</v>
      </c>
      <c r="J753" s="714">
        <v>220.58838898486789</v>
      </c>
      <c r="K753" s="715">
        <v>88.851153366740007</v>
      </c>
      <c r="L753" s="716">
        <v>499.56084681534657</v>
      </c>
      <c r="M753" s="704">
        <v>4.7464191057238203E-3</v>
      </c>
      <c r="N753" s="704">
        <v>1.0000000000000002</v>
      </c>
      <c r="Q753" s="2432"/>
    </row>
    <row r="754" spans="1:17">
      <c r="A754" s="1470"/>
      <c r="B754" s="1243" t="s">
        <v>3057</v>
      </c>
      <c r="C754" s="707" t="s">
        <v>3058</v>
      </c>
      <c r="D754" s="708">
        <v>255</v>
      </c>
      <c r="E754" s="709">
        <v>193</v>
      </c>
      <c r="F754" s="710">
        <v>37</v>
      </c>
      <c r="G754" s="711">
        <v>618.19932379314059</v>
      </c>
      <c r="H754" s="712">
        <v>0.53605592660755974</v>
      </c>
      <c r="I754" s="713">
        <v>849.90343329352152</v>
      </c>
      <c r="J754" s="714">
        <v>213.09420828470488</v>
      </c>
      <c r="K754" s="715">
        <v>97.847313785934261</v>
      </c>
      <c r="L754" s="716">
        <v>520.35201000720633</v>
      </c>
      <c r="M754" s="704">
        <v>1.9315516113947773E-2</v>
      </c>
      <c r="N754" s="704">
        <v>1.0000000000000002</v>
      </c>
      <c r="Q754" s="2432"/>
    </row>
    <row r="755" spans="1:17">
      <c r="A755" s="1471"/>
      <c r="B755" s="1243" t="s">
        <v>3059</v>
      </c>
      <c r="C755" s="707" t="s">
        <v>3060</v>
      </c>
      <c r="D755" s="708">
        <v>205</v>
      </c>
      <c r="E755" s="709">
        <v>192</v>
      </c>
      <c r="F755" s="710">
        <v>176</v>
      </c>
      <c r="G755" s="711">
        <v>549.58797041997366</v>
      </c>
      <c r="H755" s="712">
        <v>0.5312850139296007</v>
      </c>
      <c r="I755" s="713">
        <v>151.68266392071618</v>
      </c>
      <c r="J755" s="714">
        <v>38.117794147550867</v>
      </c>
      <c r="K755" s="715">
        <v>17.272632438242422</v>
      </c>
      <c r="L755" s="716">
        <v>532.3153379817312</v>
      </c>
      <c r="M755" s="704">
        <v>6.1318358406847739E-2</v>
      </c>
      <c r="N755" s="704">
        <v>0.1864892837274546</v>
      </c>
      <c r="Q755" s="2432"/>
    </row>
    <row r="756" spans="1:17">
      <c r="A756" s="1472"/>
      <c r="B756" s="1238" t="s">
        <v>3061</v>
      </c>
      <c r="C756" s="707" t="s">
        <v>3062</v>
      </c>
      <c r="D756" s="708">
        <v>255</v>
      </c>
      <c r="E756" s="709">
        <v>193</v>
      </c>
      <c r="F756" s="710">
        <v>79</v>
      </c>
      <c r="G756" s="711">
        <v>625.37555467653351</v>
      </c>
      <c r="H756" s="712">
        <v>0.50087911194351808</v>
      </c>
      <c r="I756" s="713">
        <v>794.99669788630001</v>
      </c>
      <c r="J756" s="714">
        <v>202.5631402552188</v>
      </c>
      <c r="K756" s="715">
        <v>84.122958726791168</v>
      </c>
      <c r="L756" s="716">
        <v>541.25259594974239</v>
      </c>
      <c r="M756" s="704">
        <v>8.2017273941555446E-2</v>
      </c>
      <c r="N756" s="704">
        <v>1.0000000000000002</v>
      </c>
      <c r="Q756" s="2432"/>
    </row>
    <row r="757" spans="1:17">
      <c r="A757" s="1473"/>
      <c r="B757" s="1238" t="s">
        <v>3063</v>
      </c>
      <c r="C757" s="707" t="s">
        <v>3064</v>
      </c>
      <c r="D757" s="708">
        <v>255</v>
      </c>
      <c r="E757" s="709">
        <v>203</v>
      </c>
      <c r="F757" s="710">
        <v>96</v>
      </c>
      <c r="G757" s="711">
        <v>667.21361994758388</v>
      </c>
      <c r="H757" s="712">
        <v>0.55513967814887744</v>
      </c>
      <c r="I757" s="713">
        <v>761.46135535929056</v>
      </c>
      <c r="J757" s="714">
        <v>189.12939447059097</v>
      </c>
      <c r="K757" s="715">
        <v>91.462852984278754</v>
      </c>
      <c r="L757" s="716">
        <v>575.75076696330507</v>
      </c>
      <c r="M757" s="704">
        <v>0.12220554975803477</v>
      </c>
      <c r="N757" s="704">
        <v>1.0000000000000002</v>
      </c>
      <c r="Q757" s="2432"/>
    </row>
    <row r="758" spans="1:17">
      <c r="A758" s="1474"/>
      <c r="B758" s="1243" t="s">
        <v>3065</v>
      </c>
      <c r="C758" s="707" t="s">
        <v>3066</v>
      </c>
      <c r="D758" s="708">
        <v>238</v>
      </c>
      <c r="E758" s="709">
        <v>197</v>
      </c>
      <c r="F758" s="710">
        <v>145</v>
      </c>
      <c r="G758" s="711">
        <v>621.90812697379999</v>
      </c>
      <c r="H758" s="712">
        <v>0.48352255347237977</v>
      </c>
      <c r="I758" s="713">
        <v>491.00423848735596</v>
      </c>
      <c r="J758" s="714">
        <v>126.03025330154455</v>
      </c>
      <c r="K758" s="715">
        <v>49.673487223693051</v>
      </c>
      <c r="L758" s="716">
        <v>572.23463975010691</v>
      </c>
      <c r="M758" s="704">
        <v>0.15011723101215546</v>
      </c>
      <c r="N758" s="704">
        <v>0.66700782457433649</v>
      </c>
      <c r="Q758" s="2432"/>
    </row>
    <row r="759" spans="1:17">
      <c r="A759" s="1475"/>
      <c r="B759" s="1238" t="s">
        <v>3067</v>
      </c>
      <c r="C759" s="707" t="s">
        <v>3068</v>
      </c>
      <c r="D759" s="708">
        <v>251</v>
      </c>
      <c r="E759" s="709">
        <v>201</v>
      </c>
      <c r="F759" s="710">
        <v>127</v>
      </c>
      <c r="G759" s="711">
        <v>660.51605341800814</v>
      </c>
      <c r="H759" s="712">
        <v>0.49909535788171216</v>
      </c>
      <c r="I759" s="713">
        <v>645.91999982633752</v>
      </c>
      <c r="J759" s="714">
        <v>164.70615965976043</v>
      </c>
      <c r="K759" s="715">
        <v>68.040793259777175</v>
      </c>
      <c r="L759" s="716">
        <v>592.47526015823098</v>
      </c>
      <c r="M759" s="704">
        <v>0.18535845706464982</v>
      </c>
      <c r="N759" s="704">
        <v>0.91554849287773077</v>
      </c>
      <c r="Q759" s="2432"/>
    </row>
    <row r="760" spans="1:17">
      <c r="A760" s="1476"/>
      <c r="B760" s="1243" t="s">
        <v>3069</v>
      </c>
      <c r="C760" s="707" t="s">
        <v>3070</v>
      </c>
      <c r="D760" s="708">
        <v>235</v>
      </c>
      <c r="E760" s="709">
        <v>199</v>
      </c>
      <c r="F760" s="710">
        <v>158</v>
      </c>
      <c r="G760" s="711">
        <v>629.08033709255608</v>
      </c>
      <c r="H760" s="712">
        <v>0.46914707816913964</v>
      </c>
      <c r="I760" s="713">
        <v>419.37181766570217</v>
      </c>
      <c r="J760" s="714">
        <v>108.27021574675169</v>
      </c>
      <c r="K760" s="715">
        <v>40.80143009329867</v>
      </c>
      <c r="L760" s="716">
        <v>588.2789069992574</v>
      </c>
      <c r="M760" s="704">
        <v>0.18558926101913453</v>
      </c>
      <c r="N760" s="704">
        <v>0.59428997438293962</v>
      </c>
      <c r="Q760" s="2432"/>
    </row>
    <row r="761" spans="1:17">
      <c r="A761" s="1477"/>
      <c r="B761" s="1243" t="s">
        <v>3071</v>
      </c>
      <c r="C761" s="707" t="s">
        <v>3072</v>
      </c>
      <c r="D761" s="708">
        <v>238</v>
      </c>
      <c r="E761" s="709">
        <v>207</v>
      </c>
      <c r="F761" s="710">
        <v>161</v>
      </c>
      <c r="G761" s="711">
        <v>668.52106588897311</v>
      </c>
      <c r="H761" s="712">
        <v>0.5437210262878488</v>
      </c>
      <c r="I761" s="713">
        <v>427.5360366661069</v>
      </c>
      <c r="J761" s="714">
        <v>106.79652309410996</v>
      </c>
      <c r="K761" s="715">
        <v>50.080029692078874</v>
      </c>
      <c r="L761" s="716">
        <v>618.44103619689429</v>
      </c>
      <c r="M761" s="704">
        <v>0.22383693392714132</v>
      </c>
      <c r="N761" s="704">
        <v>0.63538034148679357</v>
      </c>
      <c r="Q761" s="2432"/>
    </row>
    <row r="762" spans="1:17">
      <c r="A762" s="1478"/>
      <c r="B762" s="1243" t="s">
        <v>3073</v>
      </c>
      <c r="C762" s="707" t="s">
        <v>3074</v>
      </c>
      <c r="D762" s="708">
        <v>255</v>
      </c>
      <c r="E762" s="709">
        <v>211</v>
      </c>
      <c r="F762" s="710">
        <v>155</v>
      </c>
      <c r="G762" s="711">
        <v>723.23335186250677</v>
      </c>
      <c r="H762" s="712">
        <v>0.48383795735698054</v>
      </c>
      <c r="I762" s="713">
        <v>574.61353410427455</v>
      </c>
      <c r="J762" s="714">
        <v>147.47175713821176</v>
      </c>
      <c r="K762" s="715">
        <v>58.180710938763781</v>
      </c>
      <c r="L762" s="716">
        <v>665.05264092374296</v>
      </c>
      <c r="M762" s="704">
        <v>0.33658847146623438</v>
      </c>
      <c r="N762" s="704">
        <v>1.0000000000000004</v>
      </c>
      <c r="Q762" s="2432"/>
    </row>
    <row r="763" spans="1:17">
      <c r="A763" s="1479"/>
      <c r="B763" s="1243" t="s">
        <v>3075</v>
      </c>
      <c r="C763" s="707" t="s">
        <v>3076</v>
      </c>
      <c r="D763" s="708">
        <v>238</v>
      </c>
      <c r="E763" s="709">
        <v>213</v>
      </c>
      <c r="F763" s="710">
        <v>183</v>
      </c>
      <c r="G763" s="711">
        <v>705.95532725836904</v>
      </c>
      <c r="H763" s="712">
        <v>0.50561994975598235</v>
      </c>
      <c r="I763" s="713">
        <v>325.73715258748103</v>
      </c>
      <c r="J763" s="714">
        <v>82.824857584638963</v>
      </c>
      <c r="K763" s="715">
        <v>34.879653709371389</v>
      </c>
      <c r="L763" s="716">
        <v>671.07567354899766</v>
      </c>
      <c r="M763" s="704">
        <v>0.34087333613152304</v>
      </c>
      <c r="N763" s="704">
        <v>0.57063743948534895</v>
      </c>
      <c r="Q763" s="2432"/>
    </row>
    <row r="764" spans="1:17">
      <c r="A764" s="1480"/>
      <c r="B764" s="1238" t="s">
        <v>3077</v>
      </c>
      <c r="C764" s="707" t="s">
        <v>3078</v>
      </c>
      <c r="D764" s="708">
        <v>250</v>
      </c>
      <c r="E764" s="709">
        <v>214</v>
      </c>
      <c r="F764" s="710">
        <v>165</v>
      </c>
      <c r="G764" s="711">
        <v>728.24848526930805</v>
      </c>
      <c r="H764" s="712">
        <v>0.51566783384933201</v>
      </c>
      <c r="I764" s="713">
        <v>495.30811896036784</v>
      </c>
      <c r="J764" s="714">
        <v>125.37647149231709</v>
      </c>
      <c r="K764" s="715">
        <v>54.359377779169741</v>
      </c>
      <c r="L764" s="716">
        <v>673.88910749013826</v>
      </c>
      <c r="M764" s="704">
        <v>0.34236067309559637</v>
      </c>
      <c r="N764" s="704">
        <v>0.86955805077470305</v>
      </c>
      <c r="Q764" s="2432"/>
    </row>
    <row r="765" spans="1:17">
      <c r="A765" s="1481"/>
      <c r="B765" s="1243" t="s">
        <v>3079</v>
      </c>
      <c r="C765" s="707" t="s">
        <v>3080</v>
      </c>
      <c r="D765" s="708">
        <v>255</v>
      </c>
      <c r="E765" s="709">
        <v>222</v>
      </c>
      <c r="F765" s="710">
        <v>173</v>
      </c>
      <c r="G765" s="711">
        <v>779.34943948146781</v>
      </c>
      <c r="H765" s="712">
        <v>0.54413006378330164</v>
      </c>
      <c r="I765" s="713">
        <v>496.85812983969021</v>
      </c>
      <c r="J765" s="714">
        <v>124.08792008499317</v>
      </c>
      <c r="K765" s="715">
        <v>58.253327261702601</v>
      </c>
      <c r="L765" s="716">
        <v>721.09611221976525</v>
      </c>
      <c r="M765" s="704">
        <v>0.42689017075586166</v>
      </c>
      <c r="N765" s="704">
        <v>1.0000000000000004</v>
      </c>
      <c r="Q765" s="2432"/>
    </row>
    <row r="766" spans="1:17">
      <c r="A766" s="1482"/>
      <c r="B766" s="1243" t="s">
        <v>3081</v>
      </c>
      <c r="C766" s="707" t="s">
        <v>3082</v>
      </c>
      <c r="D766" s="708">
        <v>238</v>
      </c>
      <c r="E766" s="709">
        <v>223</v>
      </c>
      <c r="F766" s="710">
        <v>204</v>
      </c>
      <c r="G766" s="711">
        <v>762.72373173135509</v>
      </c>
      <c r="H766" s="712">
        <v>0.53870678577424258</v>
      </c>
      <c r="I766" s="713">
        <v>213.99865408089056</v>
      </c>
      <c r="J766" s="714">
        <v>53.586760225861433</v>
      </c>
      <c r="K766" s="715">
        <v>24.785994937297787</v>
      </c>
      <c r="L766" s="716">
        <v>737.93773679405729</v>
      </c>
      <c r="M766" s="704">
        <v>0.47009429240387535</v>
      </c>
      <c r="N766" s="704">
        <v>0.46593458412464406</v>
      </c>
      <c r="Q766" s="2432"/>
    </row>
    <row r="767" spans="1:17">
      <c r="A767" s="1483"/>
      <c r="B767" s="1238" t="s">
        <v>3083</v>
      </c>
      <c r="C767" s="707" t="s">
        <v>3084</v>
      </c>
      <c r="D767" s="708">
        <v>255</v>
      </c>
      <c r="E767" s="709">
        <v>228</v>
      </c>
      <c r="F767" s="710">
        <v>196</v>
      </c>
      <c r="G767" s="711">
        <v>820.82133510671599</v>
      </c>
      <c r="H767" s="712">
        <v>0.50196366956568816</v>
      </c>
      <c r="I767" s="713">
        <v>380.77848046887306</v>
      </c>
      <c r="J767" s="714">
        <v>96.9755657495338</v>
      </c>
      <c r="K767" s="715">
        <v>40.402424076326128</v>
      </c>
      <c r="L767" s="716">
        <v>780.41891103038984</v>
      </c>
      <c r="M767" s="704">
        <v>0.56031581321981228</v>
      </c>
      <c r="N767" s="704">
        <v>1.0000000000000004</v>
      </c>
      <c r="Q767" s="2432"/>
    </row>
    <row r="768" spans="1:17">
      <c r="A768" s="1484"/>
      <c r="B768" s="1243" t="s">
        <v>3085</v>
      </c>
      <c r="C768" s="707" t="s">
        <v>3086</v>
      </c>
      <c r="D768" s="708">
        <v>250</v>
      </c>
      <c r="E768" s="709">
        <v>235</v>
      </c>
      <c r="F768" s="710">
        <v>215</v>
      </c>
      <c r="G768" s="711">
        <v>854.16472932557122</v>
      </c>
      <c r="H768" s="712">
        <v>0.55323771720097203</v>
      </c>
      <c r="I768" s="713">
        <v>234.89143167537497</v>
      </c>
      <c r="J768" s="714">
        <v>58.397679365235668</v>
      </c>
      <c r="K768" s="715">
        <v>28.097703808536089</v>
      </c>
      <c r="L768" s="716">
        <v>826.06702551703518</v>
      </c>
      <c r="M768" s="704">
        <v>0.64340837743847357</v>
      </c>
      <c r="N768" s="704">
        <v>0.75943418111618277</v>
      </c>
      <c r="Q768" s="2432"/>
    </row>
    <row r="769" spans="1:17">
      <c r="A769" s="1485"/>
      <c r="B769" s="1243" t="s">
        <v>3087</v>
      </c>
      <c r="C769" s="707" t="s">
        <v>3088</v>
      </c>
      <c r="D769" s="708">
        <v>255</v>
      </c>
      <c r="E769" s="709">
        <v>239</v>
      </c>
      <c r="F769" s="710">
        <v>219</v>
      </c>
      <c r="G769" s="711">
        <v>888.80709097659042</v>
      </c>
      <c r="H769" s="712">
        <v>0.53531575398540099</v>
      </c>
      <c r="I769" s="713">
        <v>247.26152116290703</v>
      </c>
      <c r="J769" s="714">
        <v>62.017322249020019</v>
      </c>
      <c r="K769" s="715">
        <v>28.418555631753033</v>
      </c>
      <c r="L769" s="716">
        <v>860.38853534483735</v>
      </c>
      <c r="M769" s="704">
        <v>0.71468221572114188</v>
      </c>
      <c r="N769" s="704">
        <v>1.0000000000000009</v>
      </c>
      <c r="Q769" s="2432"/>
    </row>
    <row r="770" spans="1:17">
      <c r="A770" s="1486"/>
      <c r="B770" s="1238" t="s">
        <v>3089</v>
      </c>
      <c r="C770" s="707" t="s">
        <v>3090</v>
      </c>
      <c r="D770" s="708">
        <v>250</v>
      </c>
      <c r="E770" s="709">
        <v>240</v>
      </c>
      <c r="F770" s="710">
        <v>230</v>
      </c>
      <c r="G770" s="711">
        <v>890.09692485523044</v>
      </c>
      <c r="H770" s="712">
        <v>0.48559878964883085</v>
      </c>
      <c r="I770" s="713">
        <v>139.43630690936769</v>
      </c>
      <c r="J770" s="714">
        <v>35.759553257863956</v>
      </c>
      <c r="K770" s="715">
        <v>14.184153244081331</v>
      </c>
      <c r="L770" s="716">
        <v>875.91277161114908</v>
      </c>
      <c r="M770" s="704">
        <v>0.75322737455285482</v>
      </c>
      <c r="N770" s="704">
        <v>0.65237734317903007</v>
      </c>
      <c r="Q770" s="2432"/>
    </row>
    <row r="771" spans="1:17">
      <c r="A771" s="1487"/>
      <c r="B771" s="1243" t="s">
        <v>3091</v>
      </c>
      <c r="C771" s="707" t="s">
        <v>3092</v>
      </c>
      <c r="D771" s="708">
        <v>222</v>
      </c>
      <c r="E771" s="709">
        <v>184</v>
      </c>
      <c r="F771" s="710">
        <v>135</v>
      </c>
      <c r="G771" s="711">
        <v>534.72659811433721</v>
      </c>
      <c r="H771" s="712">
        <v>0.48820611094109184</v>
      </c>
      <c r="I771" s="713">
        <v>421.02785103379443</v>
      </c>
      <c r="J771" s="714">
        <v>107.85860922494781</v>
      </c>
      <c r="K771" s="715">
        <v>43.123698236109938</v>
      </c>
      <c r="L771" s="716">
        <v>491.60289987822728</v>
      </c>
      <c r="M771" s="704">
        <v>-1.3327676480994533E-2</v>
      </c>
      <c r="N771" s="704">
        <v>0.49269042690290743</v>
      </c>
      <c r="Q771" s="2432"/>
    </row>
    <row r="772" spans="1:17">
      <c r="A772" s="1488"/>
      <c r="B772" s="1243" t="s">
        <v>3093</v>
      </c>
      <c r="C772" s="707" t="s">
        <v>3094</v>
      </c>
      <c r="D772" s="708">
        <v>205</v>
      </c>
      <c r="E772" s="709">
        <v>183</v>
      </c>
      <c r="F772" s="710">
        <v>158</v>
      </c>
      <c r="G772" s="711">
        <v>507.69572229977535</v>
      </c>
      <c r="H772" s="712">
        <v>0.49127474341770405</v>
      </c>
      <c r="I772" s="713">
        <v>231.57589689967617</v>
      </c>
      <c r="J772" s="714">
        <v>59.248418437004602</v>
      </c>
      <c r="K772" s="715">
        <v>23.909633370814362</v>
      </c>
      <c r="L772" s="716">
        <v>483.78608892896102</v>
      </c>
      <c r="M772" s="704">
        <v>-3.1017225395664427E-2</v>
      </c>
      <c r="N772" s="704">
        <v>0.2759488174601592</v>
      </c>
      <c r="Q772" s="2432"/>
    </row>
    <row r="773" spans="1:17">
      <c r="A773" s="1489"/>
      <c r="B773" s="1243" t="s">
        <v>3095</v>
      </c>
      <c r="C773" s="707" t="s">
        <v>3096</v>
      </c>
      <c r="D773" s="708">
        <v>210</v>
      </c>
      <c r="E773" s="709">
        <v>180</v>
      </c>
      <c r="F773" s="710">
        <v>140</v>
      </c>
      <c r="G773" s="711">
        <v>498.45191412342245</v>
      </c>
      <c r="H773" s="712">
        <v>0.51216771612142697</v>
      </c>
      <c r="I773" s="713">
        <v>330.19007941439804</v>
      </c>
      <c r="J773" s="714">
        <v>83.712694643797633</v>
      </c>
      <c r="K773" s="715">
        <v>35.931311061423209</v>
      </c>
      <c r="L773" s="716">
        <v>462.52060306199922</v>
      </c>
      <c r="M773" s="704">
        <v>-7.7763573195185232E-2</v>
      </c>
      <c r="N773" s="704">
        <v>0.41338609115235775</v>
      </c>
      <c r="Q773" s="2432"/>
    </row>
    <row r="774" spans="1:17">
      <c r="A774" s="1490"/>
      <c r="B774" s="1243" t="s">
        <v>3097</v>
      </c>
      <c r="C774" s="707" t="s">
        <v>3098</v>
      </c>
      <c r="D774" s="708">
        <v>205</v>
      </c>
      <c r="E774" s="709">
        <v>179</v>
      </c>
      <c r="F774" s="710">
        <v>139</v>
      </c>
      <c r="G774" s="711">
        <v>484.70746472801318</v>
      </c>
      <c r="H774" s="712">
        <v>0.55458743980926872</v>
      </c>
      <c r="I774" s="713">
        <v>305.16979228368064</v>
      </c>
      <c r="J774" s="714">
        <v>75.818305652056694</v>
      </c>
      <c r="K774" s="715">
        <v>36.61159865298206</v>
      </c>
      <c r="L774" s="716">
        <v>448.0958660750311</v>
      </c>
      <c r="M774" s="704">
        <v>-0.11543171852510381</v>
      </c>
      <c r="N774" s="704">
        <v>0.39771281797961894</v>
      </c>
      <c r="Q774" s="2432"/>
    </row>
    <row r="775" spans="1:17">
      <c r="A775" s="1491"/>
      <c r="B775" s="1243" t="s">
        <v>3099</v>
      </c>
      <c r="C775" s="707" t="s">
        <v>3100</v>
      </c>
      <c r="D775" s="708">
        <v>238</v>
      </c>
      <c r="E775" s="709">
        <v>180</v>
      </c>
      <c r="F775" s="710">
        <v>34</v>
      </c>
      <c r="G775" s="711">
        <v>530.87376878916007</v>
      </c>
      <c r="H775" s="712">
        <v>0.53632777665050069</v>
      </c>
      <c r="I775" s="713">
        <v>729.58420663826394</v>
      </c>
      <c r="J775" s="714">
        <v>182.9029437428787</v>
      </c>
      <c r="K775" s="715">
        <v>84.047326396169481</v>
      </c>
      <c r="L775" s="716">
        <v>446.8264423929906</v>
      </c>
      <c r="M775" s="704">
        <v>-0.12484605520221137</v>
      </c>
      <c r="N775" s="704">
        <v>0.96193560927692168</v>
      </c>
      <c r="Q775" s="2432"/>
    </row>
    <row r="776" spans="1:17">
      <c r="A776" s="1492"/>
      <c r="B776" s="1238" t="s">
        <v>3101</v>
      </c>
      <c r="C776" s="707" t="s">
        <v>3102</v>
      </c>
      <c r="D776" s="708">
        <v>227</v>
      </c>
      <c r="E776" s="709">
        <v>168</v>
      </c>
      <c r="F776" s="710">
        <v>87</v>
      </c>
      <c r="G776" s="711">
        <v>477.00878239076826</v>
      </c>
      <c r="H776" s="712">
        <v>0.44110535702332909</v>
      </c>
      <c r="I776" s="713">
        <v>584.47790346857857</v>
      </c>
      <c r="J776" s="714">
        <v>152.50059997490629</v>
      </c>
      <c r="K776" s="715">
        <v>52.409919848836267</v>
      </c>
      <c r="L776" s="716">
        <v>424.59886254193202</v>
      </c>
      <c r="M776" s="704">
        <v>-0.12678598642331063</v>
      </c>
      <c r="N776" s="704">
        <v>0.7714189028023124</v>
      </c>
      <c r="Q776" s="2432"/>
    </row>
    <row r="777" spans="1:17">
      <c r="A777" s="1493"/>
      <c r="B777" s="1243" t="s">
        <v>3103</v>
      </c>
      <c r="C777" s="707" t="s">
        <v>3104</v>
      </c>
      <c r="D777" s="708">
        <v>238</v>
      </c>
      <c r="E777" s="709">
        <v>173</v>
      </c>
      <c r="F777" s="710">
        <v>14</v>
      </c>
      <c r="G777" s="711">
        <v>506.85555358249724</v>
      </c>
      <c r="H777" s="712">
        <v>0.49415356264251076</v>
      </c>
      <c r="I777" s="713">
        <v>739.73597595927959</v>
      </c>
      <c r="J777" s="714">
        <v>189.02946217483719</v>
      </c>
      <c r="K777" s="715">
        <v>76.946107715541785</v>
      </c>
      <c r="L777" s="716">
        <v>429.90944586695548</v>
      </c>
      <c r="M777" s="704">
        <v>-0.13716183315499519</v>
      </c>
      <c r="N777" s="704">
        <v>0.98993942766370713</v>
      </c>
      <c r="Q777" s="2432"/>
    </row>
    <row r="778" spans="1:17">
      <c r="A778" s="1494"/>
      <c r="B778" s="1243" t="s">
        <v>3105</v>
      </c>
      <c r="C778" s="707" t="s">
        <v>3106</v>
      </c>
      <c r="D778" s="708">
        <v>205</v>
      </c>
      <c r="E778" s="709">
        <v>170</v>
      </c>
      <c r="F778" s="710">
        <v>125</v>
      </c>
      <c r="G778" s="711">
        <v>449.87519908604173</v>
      </c>
      <c r="H778" s="712">
        <v>0.48820323470946592</v>
      </c>
      <c r="I778" s="713">
        <v>351.38004651898922</v>
      </c>
      <c r="J778" s="714">
        <v>90.016393627400959</v>
      </c>
      <c r="K778" s="715">
        <v>35.98976386662725</v>
      </c>
      <c r="L778" s="716">
        <v>413.88543521941449</v>
      </c>
      <c r="M778" s="704">
        <v>-0.1693353439869284</v>
      </c>
      <c r="N778" s="704">
        <v>0.48841342465425647</v>
      </c>
      <c r="Q778" s="2432"/>
    </row>
    <row r="779" spans="1:17">
      <c r="A779" s="1495"/>
      <c r="B779" s="1243" t="s">
        <v>2423</v>
      </c>
      <c r="C779" s="707" t="s">
        <v>3107</v>
      </c>
      <c r="D779" s="708">
        <v>218</v>
      </c>
      <c r="E779" s="709">
        <v>165</v>
      </c>
      <c r="F779" s="710">
        <v>32</v>
      </c>
      <c r="G779" s="711">
        <v>438.69651440434325</v>
      </c>
      <c r="H779" s="712">
        <v>0.53817215186002787</v>
      </c>
      <c r="I779" s="713">
        <v>600.21861865702795</v>
      </c>
      <c r="J779" s="714">
        <v>150.33783952000695</v>
      </c>
      <c r="K779" s="715">
        <v>69.435043560833876</v>
      </c>
      <c r="L779" s="716">
        <v>369.26147084350936</v>
      </c>
      <c r="M779" s="704">
        <v>-0.27746813840937967</v>
      </c>
      <c r="N779" s="704">
        <v>0.95846168313116631</v>
      </c>
      <c r="Q779" s="2432"/>
    </row>
    <row r="780" spans="1:17">
      <c r="A780" s="1496"/>
      <c r="B780" s="1238" t="s">
        <v>3108</v>
      </c>
      <c r="C780" s="707" t="s">
        <v>3109</v>
      </c>
      <c r="D780" s="708">
        <v>193</v>
      </c>
      <c r="E780" s="709">
        <v>154</v>
      </c>
      <c r="F780" s="710">
        <v>107</v>
      </c>
      <c r="G780" s="711">
        <v>373.84651983676838</v>
      </c>
      <c r="H780" s="712">
        <v>0.45601105164174788</v>
      </c>
      <c r="I780" s="713">
        <v>336.89559496733659</v>
      </c>
      <c r="J780" s="714">
        <v>87.419773846230783</v>
      </c>
      <c r="K780" s="715">
        <v>31.577649544804295</v>
      </c>
      <c r="L780" s="716">
        <v>342.26887029196411</v>
      </c>
      <c r="M780" s="704">
        <v>-0.30511982763828727</v>
      </c>
      <c r="N780" s="704">
        <v>0.55923434127193383</v>
      </c>
      <c r="Q780" s="2432"/>
    </row>
    <row r="781" spans="1:17">
      <c r="A781" s="1497"/>
      <c r="B781" s="1238" t="s">
        <v>3110</v>
      </c>
      <c r="C781" s="707" t="s">
        <v>3111</v>
      </c>
      <c r="D781" s="708">
        <v>174</v>
      </c>
      <c r="E781" s="709">
        <v>155</v>
      </c>
      <c r="F781" s="710">
        <v>130</v>
      </c>
      <c r="G781" s="711">
        <v>352.94365730950796</v>
      </c>
      <c r="H781" s="712">
        <v>0.52730490030136645</v>
      </c>
      <c r="I781" s="713">
        <v>174.42691524080348</v>
      </c>
      <c r="J781" s="714">
        <v>43.915821262473926</v>
      </c>
      <c r="K781" s="715">
        <v>19.679731282846294</v>
      </c>
      <c r="L781" s="716">
        <v>333.26392602666164</v>
      </c>
      <c r="M781" s="704">
        <v>-0.33679669338624918</v>
      </c>
      <c r="N781" s="704">
        <v>0.30356984087287975</v>
      </c>
      <c r="Q781" s="2432"/>
    </row>
    <row r="782" spans="1:17">
      <c r="A782" s="1498"/>
      <c r="B782" s="1243" t="s">
        <v>3112</v>
      </c>
      <c r="C782" s="707" t="s">
        <v>3113</v>
      </c>
      <c r="D782" s="708">
        <v>205</v>
      </c>
      <c r="E782" s="709">
        <v>155</v>
      </c>
      <c r="F782" s="710">
        <v>29</v>
      </c>
      <c r="G782" s="711">
        <v>383.24597716344243</v>
      </c>
      <c r="H782" s="712">
        <v>0.53847606946600812</v>
      </c>
      <c r="I782" s="713">
        <v>524.78095147048941</v>
      </c>
      <c r="J782" s="714">
        <v>131.42350326287783</v>
      </c>
      <c r="K782" s="715">
        <v>60.750023955540904</v>
      </c>
      <c r="L782" s="716">
        <v>322.49595320790155</v>
      </c>
      <c r="M782" s="704">
        <v>-0.36910061184252951</v>
      </c>
      <c r="N782" s="704">
        <v>0.95969824761832112</v>
      </c>
      <c r="Q782" s="2432"/>
    </row>
    <row r="783" spans="1:17">
      <c r="A783" s="1499"/>
      <c r="B783" s="1243" t="s">
        <v>3114</v>
      </c>
      <c r="C783" s="707" t="s">
        <v>3115</v>
      </c>
      <c r="D783" s="708">
        <v>205</v>
      </c>
      <c r="E783" s="709">
        <v>149</v>
      </c>
      <c r="F783" s="710">
        <v>12</v>
      </c>
      <c r="G783" s="711">
        <v>366.07232401734927</v>
      </c>
      <c r="H783" s="712">
        <v>0.49691471444390656</v>
      </c>
      <c r="I783" s="713">
        <v>532.25927357393687</v>
      </c>
      <c r="J783" s="714">
        <v>135.85096039898573</v>
      </c>
      <c r="K783" s="715">
        <v>55.757767400960986</v>
      </c>
      <c r="L783" s="716">
        <v>310.3145566163883</v>
      </c>
      <c r="M783" s="704">
        <v>-0.37822443653596505</v>
      </c>
      <c r="N783" s="704">
        <v>0.98845451324524569</v>
      </c>
      <c r="Q783" s="2432"/>
    </row>
    <row r="784" spans="1:17">
      <c r="A784" s="1500"/>
      <c r="B784" s="1243" t="s">
        <v>3116</v>
      </c>
      <c r="C784" s="707" t="s">
        <v>3117</v>
      </c>
      <c r="D784" s="708">
        <v>204</v>
      </c>
      <c r="E784" s="709">
        <v>153</v>
      </c>
      <c r="F784" s="710">
        <v>0</v>
      </c>
      <c r="G784" s="711">
        <v>374.36868935157628</v>
      </c>
      <c r="H784" s="712">
        <v>0.53874696672868838</v>
      </c>
      <c r="I784" s="713">
        <v>530.0943723323951</v>
      </c>
      <c r="J784" s="714">
        <v>132.73675609177891</v>
      </c>
      <c r="K784" s="715">
        <v>61.402777162086878</v>
      </c>
      <c r="L784" s="716">
        <v>312.96591218948942</v>
      </c>
      <c r="M784" s="704">
        <v>-0.38840355154509998</v>
      </c>
      <c r="N784" s="704">
        <v>1</v>
      </c>
      <c r="Q784" s="2432"/>
    </row>
    <row r="785" spans="1:17">
      <c r="A785" s="1501"/>
      <c r="B785" s="1238" t="s">
        <v>3118</v>
      </c>
      <c r="C785" s="707" t="s">
        <v>3119</v>
      </c>
      <c r="D785" s="708">
        <v>190</v>
      </c>
      <c r="E785" s="709">
        <v>138</v>
      </c>
      <c r="F785" s="710">
        <v>61</v>
      </c>
      <c r="G785" s="711">
        <v>315.56195660247164</v>
      </c>
      <c r="H785" s="712">
        <v>0.44431299599157437</v>
      </c>
      <c r="I785" s="713">
        <v>411.5936398418969</v>
      </c>
      <c r="J785" s="714">
        <v>107.26746558449756</v>
      </c>
      <c r="K785" s="715">
        <v>37.267975542246397</v>
      </c>
      <c r="L785" s="716">
        <v>278.29398106022524</v>
      </c>
      <c r="M785" s="704">
        <v>-0.42741963615921297</v>
      </c>
      <c r="N785" s="704">
        <v>0.82863392081704845</v>
      </c>
      <c r="Q785" s="2432"/>
    </row>
    <row r="786" spans="1:17">
      <c r="A786" s="1502"/>
      <c r="B786" s="1243" t="s">
        <v>3120</v>
      </c>
      <c r="C786" s="707" t="s">
        <v>3121</v>
      </c>
      <c r="D786" s="708">
        <v>184</v>
      </c>
      <c r="E786" s="709">
        <v>134</v>
      </c>
      <c r="F786" s="710">
        <v>11</v>
      </c>
      <c r="G786" s="711">
        <v>290.40661594304441</v>
      </c>
      <c r="H786" s="712">
        <v>0.50146890388365861</v>
      </c>
      <c r="I786" s="713">
        <v>419.92965249541129</v>
      </c>
      <c r="J786" s="714">
        <v>106.9695445508934</v>
      </c>
      <c r="K786" s="715">
        <v>44.5011345010276</v>
      </c>
      <c r="L786" s="716">
        <v>245.90548144201682</v>
      </c>
      <c r="M786" s="704">
        <v>-0.50861966991956942</v>
      </c>
      <c r="N786" s="704">
        <v>0.98679656564916474</v>
      </c>
      <c r="Q786" s="2432"/>
    </row>
    <row r="787" spans="1:17">
      <c r="A787" s="1503"/>
      <c r="B787" s="1243" t="s">
        <v>3122</v>
      </c>
      <c r="C787" s="707" t="s">
        <v>3123</v>
      </c>
      <c r="D787" s="708">
        <v>166</v>
      </c>
      <c r="E787" s="709">
        <v>125</v>
      </c>
      <c r="F787" s="710">
        <v>61</v>
      </c>
      <c r="G787" s="711">
        <v>246.65279819852282</v>
      </c>
      <c r="H787" s="712">
        <v>0.47669490245937257</v>
      </c>
      <c r="I787" s="713">
        <v>295.63168327117194</v>
      </c>
      <c r="J787" s="714">
        <v>76.094209453725966</v>
      </c>
      <c r="K787" s="715">
        <v>29.364896757979469</v>
      </c>
      <c r="L787" s="716">
        <v>217.28790144054335</v>
      </c>
      <c r="M787" s="704">
        <v>-0.5606147389936087</v>
      </c>
      <c r="N787" s="704">
        <v>0.7766860641984159</v>
      </c>
      <c r="Q787" s="2432"/>
    </row>
    <row r="788" spans="1:17">
      <c r="A788" s="1504"/>
      <c r="B788" s="1238" t="s">
        <v>3124</v>
      </c>
      <c r="C788" s="707" t="s">
        <v>3125</v>
      </c>
      <c r="D788" s="708">
        <v>148</v>
      </c>
      <c r="E788" s="709">
        <v>127</v>
      </c>
      <c r="F788" s="710">
        <v>96</v>
      </c>
      <c r="G788" s="711">
        <v>233.85561334112396</v>
      </c>
      <c r="H788" s="712">
        <v>0.53798788951046972</v>
      </c>
      <c r="I788" s="713">
        <v>158.19277137830616</v>
      </c>
      <c r="J788" s="714">
        <v>39.626359097686681</v>
      </c>
      <c r="K788" s="715">
        <v>18.292556084873414</v>
      </c>
      <c r="L788" s="716">
        <v>215.56305725625054</v>
      </c>
      <c r="M788" s="704">
        <v>-0.57306813832854875</v>
      </c>
      <c r="N788" s="704">
        <v>0.42751731257725156</v>
      </c>
      <c r="Q788" s="2432"/>
    </row>
    <row r="789" spans="1:17">
      <c r="A789" s="1505"/>
      <c r="B789" s="1238" t="s">
        <v>3126</v>
      </c>
      <c r="C789" s="707" t="s">
        <v>3127</v>
      </c>
      <c r="D789" s="708">
        <v>150</v>
      </c>
      <c r="E789" s="709">
        <v>124</v>
      </c>
      <c r="F789" s="710">
        <v>92</v>
      </c>
      <c r="G789" s="711">
        <v>228.93987935483554</v>
      </c>
      <c r="H789" s="712">
        <v>0.47870173580565983</v>
      </c>
      <c r="I789" s="713">
        <v>174.73536011172561</v>
      </c>
      <c r="J789" s="714">
        <v>44.939488055358687</v>
      </c>
      <c r="K789" s="715">
        <v>17.450827179663204</v>
      </c>
      <c r="L789" s="716">
        <v>211.48905217517233</v>
      </c>
      <c r="M789" s="704">
        <v>-0.57442397213248841</v>
      </c>
      <c r="N789" s="704">
        <v>0.47398542023624113</v>
      </c>
      <c r="Q789" s="2432"/>
    </row>
    <row r="790" spans="1:17">
      <c r="A790" s="1506"/>
      <c r="B790" s="1243" t="s">
        <v>3128</v>
      </c>
      <c r="C790" s="707" t="s">
        <v>3129</v>
      </c>
      <c r="D790" s="708">
        <v>139</v>
      </c>
      <c r="E790" s="709">
        <v>125</v>
      </c>
      <c r="F790" s="710">
        <v>107</v>
      </c>
      <c r="G790" s="711">
        <v>221.71382114284586</v>
      </c>
      <c r="H790" s="712">
        <v>0.52645469826794633</v>
      </c>
      <c r="I790" s="713">
        <v>98.108449489582227</v>
      </c>
      <c r="J790" s="714">
        <v>24.71081037065526</v>
      </c>
      <c r="K790" s="715">
        <v>11.047097627398125</v>
      </c>
      <c r="L790" s="716">
        <v>210.66672351544773</v>
      </c>
      <c r="M790" s="704">
        <v>-0.58047827276889552</v>
      </c>
      <c r="N790" s="704">
        <v>0.26993217030840327</v>
      </c>
      <c r="Q790" s="2432"/>
    </row>
    <row r="791" spans="1:17">
      <c r="A791" s="1507"/>
      <c r="B791" s="1243" t="s">
        <v>3130</v>
      </c>
      <c r="C791" s="707" t="s">
        <v>3131</v>
      </c>
      <c r="D791" s="708">
        <v>139</v>
      </c>
      <c r="E791" s="709">
        <v>121</v>
      </c>
      <c r="F791" s="710">
        <v>94</v>
      </c>
      <c r="G791" s="711">
        <v>209.25946072674625</v>
      </c>
      <c r="H791" s="712">
        <v>0.54899978896674351</v>
      </c>
      <c r="I791" s="713">
        <v>129.53610564572318</v>
      </c>
      <c r="J791" s="714">
        <v>32.273148562856655</v>
      </c>
      <c r="K791" s="715">
        <v>15.352028951666766</v>
      </c>
      <c r="L791" s="716">
        <v>193.90743177507949</v>
      </c>
      <c r="M791" s="704">
        <v>-0.61661440290742409</v>
      </c>
      <c r="N791" s="704">
        <v>0.38963002677818476</v>
      </c>
      <c r="Q791" s="2432"/>
    </row>
    <row r="792" spans="1:17">
      <c r="A792" s="1508"/>
      <c r="B792" s="1243" t="s">
        <v>3132</v>
      </c>
      <c r="C792" s="707" t="s">
        <v>3133</v>
      </c>
      <c r="D792" s="708">
        <v>139</v>
      </c>
      <c r="E792" s="709">
        <v>115</v>
      </c>
      <c r="F792" s="710">
        <v>85</v>
      </c>
      <c r="G792" s="711">
        <v>194.8885849968855</v>
      </c>
      <c r="H792" s="712">
        <v>0.48312251299342523</v>
      </c>
      <c r="I792" s="713">
        <v>148.29856021251916</v>
      </c>
      <c r="J792" s="714">
        <v>38.071340305882515</v>
      </c>
      <c r="K792" s="715">
        <v>14.986991410361037</v>
      </c>
      <c r="L792" s="716">
        <v>179.90159358652446</v>
      </c>
      <c r="M792" s="704">
        <v>-0.63844954505970608</v>
      </c>
      <c r="N792" s="704">
        <v>0.47355405109947013</v>
      </c>
      <c r="Q792" s="2432"/>
    </row>
    <row r="793" spans="1:17">
      <c r="A793" s="1509"/>
      <c r="B793" s="1238" t="s">
        <v>3134</v>
      </c>
      <c r="C793" s="707" t="s">
        <v>3135</v>
      </c>
      <c r="D793" s="708">
        <v>128</v>
      </c>
      <c r="E793" s="709">
        <v>109</v>
      </c>
      <c r="F793" s="710">
        <v>90</v>
      </c>
      <c r="G793" s="711">
        <v>172.3218553208437</v>
      </c>
      <c r="H793" s="712">
        <v>0.44303753725839751</v>
      </c>
      <c r="I793" s="713">
        <v>101.04225367196281</v>
      </c>
      <c r="J793" s="714">
        <v>26.345320612492134</v>
      </c>
      <c r="K793" s="715">
        <v>9.1137470008319852</v>
      </c>
      <c r="L793" s="716">
        <v>163.20810832001172</v>
      </c>
      <c r="M793" s="704">
        <v>-0.66956798815847374</v>
      </c>
      <c r="N793" s="704">
        <v>0.35246594179455437</v>
      </c>
      <c r="Q793" s="2432"/>
    </row>
    <row r="794" spans="1:17">
      <c r="A794" s="1510"/>
      <c r="B794" s="1238" t="s">
        <v>3136</v>
      </c>
      <c r="C794" s="707" t="s">
        <v>3137</v>
      </c>
      <c r="D794" s="708">
        <v>139</v>
      </c>
      <c r="E794" s="709">
        <v>108</v>
      </c>
      <c r="F794" s="710">
        <v>66</v>
      </c>
      <c r="G794" s="711">
        <v>177.60607064550379</v>
      </c>
      <c r="H794" s="712">
        <v>0.4701025431356704</v>
      </c>
      <c r="I794" s="713">
        <v>181.19334654724173</v>
      </c>
      <c r="J794" s="714">
        <v>46.76145364527224</v>
      </c>
      <c r="K794" s="715">
        <v>17.675419487754858</v>
      </c>
      <c r="L794" s="716">
        <v>159.93065115774894</v>
      </c>
      <c r="M794" s="704">
        <v>-0.67635738231628284</v>
      </c>
      <c r="N794" s="704">
        <v>0.64614951321020175</v>
      </c>
      <c r="Q794" s="2432"/>
    </row>
    <row r="795" spans="1:17">
      <c r="A795" s="1511"/>
      <c r="B795" s="1238" t="s">
        <v>3138</v>
      </c>
      <c r="C795" s="707" t="s">
        <v>3139</v>
      </c>
      <c r="D795" s="708">
        <v>126</v>
      </c>
      <c r="E795" s="709">
        <v>109</v>
      </c>
      <c r="F795" s="710">
        <v>90</v>
      </c>
      <c r="G795" s="711">
        <v>170.13697404685027</v>
      </c>
      <c r="H795" s="712">
        <v>0.47626344060626957</v>
      </c>
      <c r="I795" s="713">
        <v>94.527716399531386</v>
      </c>
      <c r="J795" s="714">
        <v>24.335230965605124</v>
      </c>
      <c r="K795" s="715">
        <v>9.3783803232192255</v>
      </c>
      <c r="L795" s="716">
        <v>160.75859372363104</v>
      </c>
      <c r="M795" s="704">
        <v>-0.67691653194761581</v>
      </c>
      <c r="N795" s="704">
        <v>0.33773775898047109</v>
      </c>
      <c r="Q795" s="2432"/>
    </row>
    <row r="796" spans="1:17">
      <c r="A796" s="1512"/>
      <c r="B796" s="1238" t="s">
        <v>3140</v>
      </c>
      <c r="C796" s="707" t="s">
        <v>3141</v>
      </c>
      <c r="D796" s="708">
        <v>150</v>
      </c>
      <c r="E796" s="709">
        <v>113</v>
      </c>
      <c r="F796" s="710">
        <v>23</v>
      </c>
      <c r="G796" s="711">
        <v>195.25480356369343</v>
      </c>
      <c r="H796" s="712">
        <v>0.53793635902375225</v>
      </c>
      <c r="I796" s="713">
        <v>264.24646234098134</v>
      </c>
      <c r="J796" s="714">
        <v>66.193833902054877</v>
      </c>
      <c r="K796" s="715">
        <v>30.552459093533148</v>
      </c>
      <c r="L796" s="716">
        <v>164.70234447016028</v>
      </c>
      <c r="M796" s="704">
        <v>-0.67759192556043579</v>
      </c>
      <c r="N796" s="704">
        <v>0.9456487290809189</v>
      </c>
      <c r="Q796" s="2432"/>
    </row>
    <row r="797" spans="1:17">
      <c r="A797" s="1513"/>
      <c r="B797" s="1238" t="s">
        <v>3142</v>
      </c>
      <c r="C797" s="707" t="s">
        <v>3143</v>
      </c>
      <c r="D797" s="708">
        <v>133</v>
      </c>
      <c r="E797" s="709">
        <v>109</v>
      </c>
      <c r="F797" s="710">
        <v>77</v>
      </c>
      <c r="G797" s="711">
        <v>174.63537172047319</v>
      </c>
      <c r="H797" s="712">
        <v>0.49354149526819185</v>
      </c>
      <c r="I797" s="713">
        <v>142.51178005379643</v>
      </c>
      <c r="J797" s="714">
        <v>36.426440001852683</v>
      </c>
      <c r="K797" s="715">
        <v>14.800494003570432</v>
      </c>
      <c r="L797" s="716">
        <v>159.83487771690275</v>
      </c>
      <c r="M797" s="704">
        <v>-0.67968767996780066</v>
      </c>
      <c r="N797" s="704">
        <v>0.5137319272734836</v>
      </c>
      <c r="Q797" s="2432"/>
    </row>
    <row r="798" spans="1:17">
      <c r="A798" s="1514"/>
      <c r="B798" s="1238" t="s">
        <v>3144</v>
      </c>
      <c r="C798" s="707" t="s">
        <v>3145</v>
      </c>
      <c r="D798" s="708">
        <v>146</v>
      </c>
      <c r="E798" s="709">
        <v>109</v>
      </c>
      <c r="F798" s="710">
        <v>39</v>
      </c>
      <c r="G798" s="711">
        <v>184.06224436816768</v>
      </c>
      <c r="H798" s="712">
        <v>0.5024461758452613</v>
      </c>
      <c r="I798" s="713">
        <v>237.93121804873579</v>
      </c>
      <c r="J798" s="714">
        <v>60.582872898544409</v>
      </c>
      <c r="K798" s="715">
        <v>25.276258533684615</v>
      </c>
      <c r="L798" s="716">
        <v>158.78598583448306</v>
      </c>
      <c r="M798" s="704">
        <v>-0.68283435561505978</v>
      </c>
      <c r="N798" s="704">
        <v>0.8662300253209414</v>
      </c>
      <c r="Q798" s="2432"/>
    </row>
    <row r="799" spans="1:17">
      <c r="A799" s="1515"/>
      <c r="B799" s="1243" t="s">
        <v>3146</v>
      </c>
      <c r="C799" s="707" t="s">
        <v>3147</v>
      </c>
      <c r="D799" s="708">
        <v>142</v>
      </c>
      <c r="E799" s="709">
        <v>107</v>
      </c>
      <c r="F799" s="710">
        <v>35</v>
      </c>
      <c r="G799" s="711">
        <v>174.99072812029675</v>
      </c>
      <c r="H799" s="712">
        <v>0.52093181360414853</v>
      </c>
      <c r="I799" s="713">
        <v>226.36489223596692</v>
      </c>
      <c r="J799" s="714">
        <v>57.161529974872309</v>
      </c>
      <c r="K799" s="715">
        <v>25.158711762563023</v>
      </c>
      <c r="L799" s="716">
        <v>149.83201635773372</v>
      </c>
      <c r="M799" s="704">
        <v>-0.70364360938084003</v>
      </c>
      <c r="N799" s="704">
        <v>0.8817790995588759</v>
      </c>
      <c r="Q799" s="2432"/>
    </row>
    <row r="800" spans="1:17">
      <c r="A800" s="1516"/>
      <c r="B800" s="1238" t="s">
        <v>3148</v>
      </c>
      <c r="C800" s="707" t="s">
        <v>3149</v>
      </c>
      <c r="D800" s="708">
        <v>130</v>
      </c>
      <c r="E800" s="709">
        <v>102</v>
      </c>
      <c r="F800" s="710">
        <v>68</v>
      </c>
      <c r="G800" s="711">
        <v>157.13593760210503</v>
      </c>
      <c r="H800" s="712">
        <v>0.45304936655797678</v>
      </c>
      <c r="I800" s="713">
        <v>147.5707930431829</v>
      </c>
      <c r="J800" s="714">
        <v>38.335306650379323</v>
      </c>
      <c r="K800" s="715">
        <v>13.713167148464986</v>
      </c>
      <c r="L800" s="716">
        <v>143.42277045364006</v>
      </c>
      <c r="M800" s="704">
        <v>-0.70831937270325451</v>
      </c>
      <c r="N800" s="704">
        <v>0.58349489521891262</v>
      </c>
      <c r="Q800" s="2432"/>
    </row>
    <row r="801" spans="1:17">
      <c r="A801" s="1517"/>
      <c r="B801" s="1243" t="s">
        <v>3150</v>
      </c>
      <c r="C801" s="707" t="s">
        <v>3151</v>
      </c>
      <c r="D801" s="708">
        <v>139</v>
      </c>
      <c r="E801" s="709">
        <v>105</v>
      </c>
      <c r="F801" s="710">
        <v>20</v>
      </c>
      <c r="G801" s="711">
        <v>166.61178873936998</v>
      </c>
      <c r="H801" s="712">
        <v>0.54454533427574825</v>
      </c>
      <c r="I801" s="713">
        <v>224.79561532072822</v>
      </c>
      <c r="J801" s="714">
        <v>56.130153399908721</v>
      </c>
      <c r="K801" s="715">
        <v>26.380209910724119</v>
      </c>
      <c r="L801" s="716">
        <v>140.23157882864587</v>
      </c>
      <c r="M801" s="704">
        <v>-0.72652511595560476</v>
      </c>
      <c r="N801" s="704">
        <v>0.94812821446388751</v>
      </c>
      <c r="Q801" s="2432"/>
    </row>
    <row r="802" spans="1:17">
      <c r="A802" s="1518"/>
      <c r="B802" s="1243" t="s">
        <v>3152</v>
      </c>
      <c r="C802" s="707" t="s">
        <v>3153</v>
      </c>
      <c r="D802" s="708">
        <v>139</v>
      </c>
      <c r="E802" s="709">
        <v>101</v>
      </c>
      <c r="F802" s="710">
        <v>8</v>
      </c>
      <c r="G802" s="711">
        <v>159.33399831050946</v>
      </c>
      <c r="H802" s="712">
        <v>0.50594844755906077</v>
      </c>
      <c r="I802" s="713">
        <v>228.68824381426975</v>
      </c>
      <c r="J802" s="714">
        <v>58.139902060370581</v>
      </c>
      <c r="K802" s="715">
        <v>24.50774185358701</v>
      </c>
      <c r="L802" s="716">
        <v>134.82625645692244</v>
      </c>
      <c r="M802" s="704">
        <v>-0.73129717744013989</v>
      </c>
      <c r="N802" s="704">
        <v>0.98272624187057167</v>
      </c>
      <c r="Q802" s="2432"/>
    </row>
    <row r="803" spans="1:17">
      <c r="A803" s="1519"/>
      <c r="B803" s="1238" t="s">
        <v>3154</v>
      </c>
      <c r="C803" s="707" t="s">
        <v>3155</v>
      </c>
      <c r="D803" s="708">
        <v>120</v>
      </c>
      <c r="E803" s="709">
        <v>94</v>
      </c>
      <c r="F803" s="710">
        <v>47</v>
      </c>
      <c r="G803" s="711">
        <v>130.18361062110682</v>
      </c>
      <c r="H803" s="712">
        <v>0.5310037436823104</v>
      </c>
      <c r="I803" s="713">
        <v>143.01528098510795</v>
      </c>
      <c r="J803" s="714">
        <v>35.94447950939</v>
      </c>
      <c r="K803" s="715">
        <v>16.275060822275361</v>
      </c>
      <c r="L803" s="716">
        <v>113.90854979883146</v>
      </c>
      <c r="M803" s="704">
        <v>-0.77527787891901823</v>
      </c>
      <c r="N803" s="704">
        <v>0.73447505353290155</v>
      </c>
      <c r="Q803" s="2432"/>
    </row>
    <row r="804" spans="1:17">
      <c r="A804" s="1519"/>
      <c r="B804" s="1238" t="s">
        <v>3156</v>
      </c>
      <c r="C804" s="707" t="s">
        <v>3155</v>
      </c>
      <c r="D804" s="708">
        <v>120</v>
      </c>
      <c r="E804" s="709">
        <v>94</v>
      </c>
      <c r="F804" s="710">
        <v>47</v>
      </c>
      <c r="G804" s="711">
        <v>130.18361062110682</v>
      </c>
      <c r="H804" s="712">
        <v>0.5310037436823104</v>
      </c>
      <c r="I804" s="713">
        <v>143.01528098510795</v>
      </c>
      <c r="J804" s="714">
        <v>35.94447950939</v>
      </c>
      <c r="K804" s="715">
        <v>16.275060822275361</v>
      </c>
      <c r="L804" s="716">
        <v>113.90854979883146</v>
      </c>
      <c r="M804" s="704">
        <v>-0.77527787891901823</v>
      </c>
      <c r="N804" s="704">
        <v>0.73447505353290155</v>
      </c>
      <c r="Q804" s="2432"/>
    </row>
    <row r="805" spans="1:17">
      <c r="A805" s="1520"/>
      <c r="B805" s="1238" t="s">
        <v>3157</v>
      </c>
      <c r="C805" s="707" t="s">
        <v>3158</v>
      </c>
      <c r="D805" s="708">
        <v>108</v>
      </c>
      <c r="E805" s="709">
        <v>84</v>
      </c>
      <c r="F805" s="710">
        <v>30</v>
      </c>
      <c r="G805" s="711">
        <v>102.61232081680301</v>
      </c>
      <c r="H805" s="712">
        <v>0.56248510705079169</v>
      </c>
      <c r="I805" s="713">
        <v>123.84313838886088</v>
      </c>
      <c r="J805" s="714">
        <v>30.64443991552869</v>
      </c>
      <c r="K805" s="715">
        <v>15.11157122773891</v>
      </c>
      <c r="L805" s="716">
        <v>87.5007495890641</v>
      </c>
      <c r="M805" s="704">
        <v>-0.83039703514083785</v>
      </c>
      <c r="N805" s="704">
        <v>0.8413514872124509</v>
      </c>
      <c r="Q805" s="2432"/>
    </row>
    <row r="806" spans="1:17">
      <c r="A806" s="1521"/>
      <c r="B806" s="1238" t="s">
        <v>3159</v>
      </c>
      <c r="C806" s="707" t="s">
        <v>3160</v>
      </c>
      <c r="D806" s="708">
        <v>78</v>
      </c>
      <c r="E806" s="709">
        <v>61</v>
      </c>
      <c r="F806" s="710">
        <v>40</v>
      </c>
      <c r="G806" s="711">
        <v>55.165363562155292</v>
      </c>
      <c r="H806" s="712">
        <v>0.46170019423155445</v>
      </c>
      <c r="I806" s="713">
        <v>50.037740132715008</v>
      </c>
      <c r="J806" s="714">
        <v>12.955933169121451</v>
      </c>
      <c r="K806" s="715">
        <v>4.7673717141333514</v>
      </c>
      <c r="L806" s="716">
        <v>50.397991848021938</v>
      </c>
      <c r="M806" s="704">
        <v>-0.89786645044020597</v>
      </c>
      <c r="N806" s="704">
        <v>0.56526127182026609</v>
      </c>
      <c r="Q806" s="2432"/>
    </row>
    <row r="807" spans="1:17">
      <c r="A807" s="1522"/>
      <c r="B807" s="1238" t="s">
        <v>3161</v>
      </c>
      <c r="C807" s="707" t="s">
        <v>3162</v>
      </c>
      <c r="D807" s="708">
        <v>59</v>
      </c>
      <c r="E807" s="709">
        <v>49</v>
      </c>
      <c r="F807" s="710">
        <v>33</v>
      </c>
      <c r="G807" s="711">
        <v>34.453660128040347</v>
      </c>
      <c r="H807" s="712">
        <v>0.549431665455833</v>
      </c>
      <c r="I807" s="713">
        <v>26.155619448779547</v>
      </c>
      <c r="J807" s="714">
        <v>6.5151140709968134</v>
      </c>
      <c r="K807" s="715">
        <v>3.1027916699600437</v>
      </c>
      <c r="L807" s="716">
        <v>31.350868458080303</v>
      </c>
      <c r="M807" s="704">
        <v>-0.93820048555502256</v>
      </c>
      <c r="N807" s="704">
        <v>0.48805322918928412</v>
      </c>
      <c r="Q807" s="2432"/>
    </row>
    <row r="808" spans="1:17">
      <c r="A808" s="1523"/>
      <c r="B808" s="1238" t="s">
        <v>3163</v>
      </c>
      <c r="C808" s="707" t="s">
        <v>3164</v>
      </c>
      <c r="D808" s="708">
        <v>55</v>
      </c>
      <c r="E808" s="709">
        <v>47</v>
      </c>
      <c r="F808" s="710">
        <v>37</v>
      </c>
      <c r="G808" s="711">
        <v>31.700148143552518</v>
      </c>
      <c r="H808" s="712">
        <v>0.50517502289396421</v>
      </c>
      <c r="I808" s="713">
        <v>18.050534988935407</v>
      </c>
      <c r="J808" s="714">
        <v>4.5905914052436279</v>
      </c>
      <c r="K808" s="715">
        <v>1.9306970701808479</v>
      </c>
      <c r="L808" s="716">
        <v>29.76945107337167</v>
      </c>
      <c r="M808" s="704">
        <v>-0.94052631136488529</v>
      </c>
      <c r="N808" s="704">
        <v>0.35045171882803922</v>
      </c>
      <c r="Q808" s="2432"/>
    </row>
    <row r="809" spans="1:17">
      <c r="A809" s="1524"/>
      <c r="B809" s="1238" t="s">
        <v>3165</v>
      </c>
      <c r="C809" s="707" t="s">
        <v>3166</v>
      </c>
      <c r="D809" s="708">
        <v>237</v>
      </c>
      <c r="E809" s="709">
        <v>211</v>
      </c>
      <c r="F809" s="710">
        <v>140</v>
      </c>
      <c r="G809" s="711">
        <v>671.23586319530853</v>
      </c>
      <c r="H809" s="712">
        <v>0.68406140449764286</v>
      </c>
      <c r="I809" s="713">
        <v>511.82134222745867</v>
      </c>
      <c r="J809" s="714">
        <v>117.69315620961648</v>
      </c>
      <c r="K809" s="715">
        <v>78.02851071733906</v>
      </c>
      <c r="L809" s="716">
        <v>593.20735247796949</v>
      </c>
      <c r="M809" s="704">
        <v>0.12105260612891389</v>
      </c>
      <c r="N809" s="704">
        <v>0.65994380888321347</v>
      </c>
      <c r="Q809" s="2432"/>
    </row>
    <row r="810" spans="1:17">
      <c r="A810" s="1525"/>
      <c r="B810" s="1238" t="s">
        <v>3167</v>
      </c>
      <c r="C810" s="707" t="s">
        <v>3168</v>
      </c>
      <c r="D810" s="708">
        <v>224</v>
      </c>
      <c r="E810" s="709">
        <v>205</v>
      </c>
      <c r="F810" s="710">
        <v>169</v>
      </c>
      <c r="G810" s="711">
        <v>633.38736079887815</v>
      </c>
      <c r="H810" s="712">
        <v>0.6262274063266613</v>
      </c>
      <c r="I810" s="713">
        <v>301.68131390630919</v>
      </c>
      <c r="J810" s="714">
        <v>72.028082392912154</v>
      </c>
      <c r="K810" s="715">
        <v>41.708964968234078</v>
      </c>
      <c r="L810" s="716">
        <v>591.67839583064404</v>
      </c>
      <c r="M810" s="704">
        <v>0.15684897479409909</v>
      </c>
      <c r="N810" s="704">
        <v>0.40955017663243909</v>
      </c>
      <c r="Q810" s="2432"/>
    </row>
    <row r="811" spans="1:17">
      <c r="A811" s="1526"/>
      <c r="B811" s="1243" t="s">
        <v>3169</v>
      </c>
      <c r="C811" s="707" t="s">
        <v>3170</v>
      </c>
      <c r="D811" s="708">
        <v>238</v>
      </c>
      <c r="E811" s="709">
        <v>216</v>
      </c>
      <c r="F811" s="710">
        <v>174</v>
      </c>
      <c r="G811" s="711">
        <v>712.56181409897999</v>
      </c>
      <c r="H811" s="712">
        <v>0.6233622452501254</v>
      </c>
      <c r="I811" s="713">
        <v>372.22936849969966</v>
      </c>
      <c r="J811" s="714">
        <v>89.025828215236189</v>
      </c>
      <c r="K811" s="715">
        <v>51.195708410113134</v>
      </c>
      <c r="L811" s="716">
        <v>661.36610568886681</v>
      </c>
      <c r="M811" s="704">
        <v>0.29076375838340307</v>
      </c>
      <c r="N811" s="704">
        <v>0.60097313772772909</v>
      </c>
      <c r="Q811" s="2432"/>
    </row>
    <row r="812" spans="1:17">
      <c r="A812" s="1527"/>
      <c r="B812" s="1243" t="s">
        <v>3171</v>
      </c>
      <c r="C812" s="707" t="s">
        <v>3172</v>
      </c>
      <c r="D812" s="708">
        <v>245</v>
      </c>
      <c r="E812" s="709">
        <v>222</v>
      </c>
      <c r="F812" s="710">
        <v>179</v>
      </c>
      <c r="G812" s="711">
        <v>757.91782314065938</v>
      </c>
      <c r="H812" s="712">
        <v>0.61775459868780513</v>
      </c>
      <c r="I812" s="713">
        <v>397.5463273842048</v>
      </c>
      <c r="J812" s="714">
        <v>95.400310616532551</v>
      </c>
      <c r="K812" s="715">
        <v>54.118469811275283</v>
      </c>
      <c r="L812" s="716">
        <v>703.79935332938408</v>
      </c>
      <c r="M812" s="704">
        <v>0.37499989408471857</v>
      </c>
      <c r="N812" s="704">
        <v>0.72889789341263744</v>
      </c>
      <c r="Q812" s="2432"/>
    </row>
    <row r="813" spans="1:17">
      <c r="A813" s="1528"/>
      <c r="B813" s="1243" t="s">
        <v>3173</v>
      </c>
      <c r="C813" s="707" t="s">
        <v>3174</v>
      </c>
      <c r="D813" s="708">
        <v>255</v>
      </c>
      <c r="E813" s="709">
        <v>228</v>
      </c>
      <c r="F813" s="710">
        <v>181</v>
      </c>
      <c r="G813" s="711">
        <v>810.59569248811295</v>
      </c>
      <c r="H813" s="712">
        <v>0.59443471863183828</v>
      </c>
      <c r="I813" s="713">
        <v>460.40281012409832</v>
      </c>
      <c r="J813" s="714">
        <v>111.98162391732885</v>
      </c>
      <c r="K813" s="715">
        <v>59.958699826927642</v>
      </c>
      <c r="L813" s="716">
        <v>750.63699266118533</v>
      </c>
      <c r="M813" s="704">
        <v>0.47097005811219872</v>
      </c>
      <c r="N813" s="704">
        <v>1.0000000000000004</v>
      </c>
      <c r="Q813" s="2432"/>
    </row>
    <row r="814" spans="1:17">
      <c r="A814" s="1529"/>
      <c r="B814" s="1243" t="s">
        <v>3175</v>
      </c>
      <c r="C814" s="707" t="s">
        <v>3176</v>
      </c>
      <c r="D814" s="708">
        <v>255</v>
      </c>
      <c r="E814" s="709">
        <v>231</v>
      </c>
      <c r="F814" s="710">
        <v>186</v>
      </c>
      <c r="G814" s="711">
        <v>827.32150616204683</v>
      </c>
      <c r="H814" s="712">
        <v>0.61816924359540171</v>
      </c>
      <c r="I814" s="713">
        <v>436.54593533756923</v>
      </c>
      <c r="J814" s="714">
        <v>104.73334204673247</v>
      </c>
      <c r="K814" s="715">
        <v>59.473016748196258</v>
      </c>
      <c r="L814" s="716">
        <v>767.84848941385053</v>
      </c>
      <c r="M814" s="704">
        <v>0.49977479010174974</v>
      </c>
      <c r="N814" s="704">
        <v>1.0000000000000004</v>
      </c>
      <c r="Q814" s="2432"/>
    </row>
    <row r="815" spans="1:17">
      <c r="A815" s="1530"/>
      <c r="B815" s="1243" t="s">
        <v>3177</v>
      </c>
      <c r="C815" s="707" t="s">
        <v>3178</v>
      </c>
      <c r="D815" s="708">
        <v>255</v>
      </c>
      <c r="E815" s="709">
        <v>235</v>
      </c>
      <c r="F815" s="710">
        <v>205</v>
      </c>
      <c r="G815" s="711">
        <v>859.1217457142717</v>
      </c>
      <c r="H815" s="712">
        <v>0.57407014305360982</v>
      </c>
      <c r="I815" s="713">
        <v>331.65764758066297</v>
      </c>
      <c r="J815" s="714">
        <v>81.570230390028101</v>
      </c>
      <c r="K815" s="715">
        <v>41.462108444116701</v>
      </c>
      <c r="L815" s="716">
        <v>817.65963727015503</v>
      </c>
      <c r="M815" s="704">
        <v>0.61818621269783303</v>
      </c>
      <c r="N815" s="704">
        <v>1.0000000000000007</v>
      </c>
      <c r="Q815" s="2432"/>
    </row>
    <row r="816" spans="1:17">
      <c r="A816" s="1531"/>
      <c r="B816" s="1238" t="s">
        <v>3179</v>
      </c>
      <c r="C816" s="707" t="s">
        <v>3180</v>
      </c>
      <c r="D816" s="708">
        <v>255</v>
      </c>
      <c r="E816" s="709">
        <v>239</v>
      </c>
      <c r="F816" s="710">
        <v>213</v>
      </c>
      <c r="G816" s="711">
        <v>883.96258065644997</v>
      </c>
      <c r="H816" s="712">
        <v>0.60160816221580271</v>
      </c>
      <c r="I816" s="713">
        <v>285.36392184890809</v>
      </c>
      <c r="J816" s="714">
        <v>69.126606855374064</v>
      </c>
      <c r="K816" s="715">
        <v>37.683555713503019</v>
      </c>
      <c r="L816" s="716">
        <v>846.27902494294699</v>
      </c>
      <c r="M816" s="704">
        <v>0.67235368451547006</v>
      </c>
      <c r="N816" s="704">
        <v>1.0000000000000007</v>
      </c>
      <c r="Q816" s="2432"/>
    </row>
    <row r="817" spans="1:17">
      <c r="A817" s="1532"/>
      <c r="B817" s="1243" t="s">
        <v>3181</v>
      </c>
      <c r="C817" s="707" t="s">
        <v>3182</v>
      </c>
      <c r="D817" s="708">
        <v>253</v>
      </c>
      <c r="E817" s="709">
        <v>245</v>
      </c>
      <c r="F817" s="710">
        <v>230</v>
      </c>
      <c r="G817" s="711">
        <v>921.69228661359045</v>
      </c>
      <c r="H817" s="712">
        <v>0.65155018254325547</v>
      </c>
      <c r="I817" s="713">
        <v>163.65337962100327</v>
      </c>
      <c r="J817" s="714">
        <v>38.459489946051278</v>
      </c>
      <c r="K817" s="715">
        <v>23.65396963551046</v>
      </c>
      <c r="L817" s="716">
        <v>898.03831697808005</v>
      </c>
      <c r="M817" s="704">
        <v>0.77883437359971897</v>
      </c>
      <c r="N817" s="704">
        <v>0.84369290039525502</v>
      </c>
      <c r="Q817" s="2432"/>
    </row>
    <row r="818" spans="1:17">
      <c r="A818" s="1533"/>
      <c r="B818" s="1243" t="s">
        <v>3183</v>
      </c>
      <c r="C818" s="707" t="s">
        <v>3184</v>
      </c>
      <c r="D818" s="708">
        <v>255</v>
      </c>
      <c r="E818" s="709">
        <v>250</v>
      </c>
      <c r="F818" s="710">
        <v>240</v>
      </c>
      <c r="G818" s="711">
        <v>960.40753985715344</v>
      </c>
      <c r="H818" s="712">
        <v>0.67254047414809337</v>
      </c>
      <c r="I818" s="713">
        <v>110.47513690414709</v>
      </c>
      <c r="J818" s="714">
        <v>25.605065366166681</v>
      </c>
      <c r="K818" s="715">
        <v>16.534519045059678</v>
      </c>
      <c r="L818" s="716">
        <v>943.87302081209373</v>
      </c>
      <c r="M818" s="704">
        <v>0.87451094028059262</v>
      </c>
      <c r="N818" s="704">
        <v>1.0000000000000018</v>
      </c>
      <c r="Q818" s="2432"/>
    </row>
    <row r="819" spans="1:17">
      <c r="A819" s="1534"/>
      <c r="B819" s="1238" t="s">
        <v>3185</v>
      </c>
      <c r="C819" s="707" t="s">
        <v>3186</v>
      </c>
      <c r="D819" s="708">
        <v>252</v>
      </c>
      <c r="E819" s="709">
        <v>210</v>
      </c>
      <c r="F819" s="710">
        <v>28</v>
      </c>
      <c r="G819" s="711">
        <v>674.37561458116932</v>
      </c>
      <c r="H819" s="712">
        <v>0.6796934601796244</v>
      </c>
      <c r="I819" s="713">
        <v>848.2111761296087</v>
      </c>
      <c r="J819" s="714">
        <v>195.63533615673737</v>
      </c>
      <c r="K819" s="715">
        <v>128.41851708365346</v>
      </c>
      <c r="L819" s="716">
        <v>545.95709749751586</v>
      </c>
      <c r="M819" s="704">
        <v>-1.3866776707439743E-2</v>
      </c>
      <c r="N819" s="704">
        <v>0.97566976419288465</v>
      </c>
      <c r="Q819" s="2432"/>
    </row>
    <row r="820" spans="1:17">
      <c r="A820" s="1535"/>
      <c r="B820" s="1238" t="s">
        <v>3187</v>
      </c>
      <c r="C820" s="707" t="s">
        <v>3188</v>
      </c>
      <c r="D820" s="708">
        <v>226</v>
      </c>
      <c r="E820" s="709">
        <v>188</v>
      </c>
      <c r="F820" s="710">
        <v>116</v>
      </c>
      <c r="G820" s="711">
        <v>549.4114386931052</v>
      </c>
      <c r="H820" s="712">
        <v>0.57134428871662313</v>
      </c>
      <c r="I820" s="713">
        <v>507.60391203653336</v>
      </c>
      <c r="J820" s="714">
        <v>125.02433305973135</v>
      </c>
      <c r="K820" s="715">
        <v>63.101366912361435</v>
      </c>
      <c r="L820" s="716">
        <v>486.31007178074378</v>
      </c>
      <c r="M820" s="704">
        <v>-5.2638930789567051E-2</v>
      </c>
      <c r="N820" s="704">
        <v>0.61697219086009913</v>
      </c>
      <c r="Q820" s="2432"/>
    </row>
    <row r="821" spans="1:17">
      <c r="A821" s="1536"/>
      <c r="B821" s="1243" t="s">
        <v>3189</v>
      </c>
      <c r="C821" s="707" t="s">
        <v>3190</v>
      </c>
      <c r="D821" s="708">
        <v>205</v>
      </c>
      <c r="E821" s="709">
        <v>186</v>
      </c>
      <c r="F821" s="710">
        <v>150</v>
      </c>
      <c r="G821" s="711">
        <v>513.6786369771512</v>
      </c>
      <c r="H821" s="712">
        <v>0.62192563329777284</v>
      </c>
      <c r="I821" s="713">
        <v>265.90365787654872</v>
      </c>
      <c r="J821" s="714">
        <v>63.650932432160822</v>
      </c>
      <c r="K821" s="715">
        <v>36.476159330829702</v>
      </c>
      <c r="L821" s="716">
        <v>477.20247764632148</v>
      </c>
      <c r="M821" s="704">
        <v>-6.816735716278477E-2</v>
      </c>
      <c r="N821" s="704">
        <v>0.32681810934546945</v>
      </c>
      <c r="Q821" s="2432"/>
    </row>
    <row r="822" spans="1:17">
      <c r="A822" s="1537"/>
      <c r="B822" s="1238" t="s">
        <v>3191</v>
      </c>
      <c r="C822" s="707" t="s">
        <v>3192</v>
      </c>
      <c r="D822" s="708">
        <v>243</v>
      </c>
      <c r="E822" s="709">
        <v>195</v>
      </c>
      <c r="F822" s="710">
        <v>0</v>
      </c>
      <c r="G822" s="711">
        <v>593.17452187919059</v>
      </c>
      <c r="H822" s="712">
        <v>0.62762785544085009</v>
      </c>
      <c r="I822" s="713">
        <v>785.42810278457546</v>
      </c>
      <c r="J822" s="714">
        <v>187.3658509472871</v>
      </c>
      <c r="K822" s="715">
        <v>108.86429895606213</v>
      </c>
      <c r="L822" s="716">
        <v>484.31022292312844</v>
      </c>
      <c r="M822" s="704">
        <v>-0.10115386372492441</v>
      </c>
      <c r="N822" s="704">
        <v>1</v>
      </c>
      <c r="Q822" s="2432"/>
    </row>
    <row r="823" spans="1:17">
      <c r="A823" s="1538"/>
      <c r="B823" s="1238" t="s">
        <v>3193</v>
      </c>
      <c r="C823" s="707" t="s">
        <v>3194</v>
      </c>
      <c r="D823" s="708">
        <v>240</v>
      </c>
      <c r="E823" s="709">
        <v>195</v>
      </c>
      <c r="F823" s="710">
        <v>0</v>
      </c>
      <c r="G823" s="711">
        <v>585.93914089039288</v>
      </c>
      <c r="H823" s="712">
        <v>0.64615596195309566</v>
      </c>
      <c r="I823" s="713">
        <v>766.30677167395083</v>
      </c>
      <c r="J823" s="714">
        <v>180.70930416372528</v>
      </c>
      <c r="K823" s="715">
        <v>109.74064996542539</v>
      </c>
      <c r="L823" s="716">
        <v>476.19849092496747</v>
      </c>
      <c r="M823" s="704">
        <v>-0.12548905971940749</v>
      </c>
      <c r="N823" s="704">
        <v>1</v>
      </c>
      <c r="Q823" s="2432"/>
    </row>
    <row r="824" spans="1:17">
      <c r="A824" s="1539"/>
      <c r="B824" s="1238" t="s">
        <v>3195</v>
      </c>
      <c r="C824" s="707" t="s">
        <v>3196</v>
      </c>
      <c r="D824" s="708">
        <v>187</v>
      </c>
      <c r="E824" s="709">
        <v>174</v>
      </c>
      <c r="F824" s="710">
        <v>152</v>
      </c>
      <c r="G824" s="711">
        <v>441.54695727326083</v>
      </c>
      <c r="H824" s="712">
        <v>0.60852593869763349</v>
      </c>
      <c r="I824" s="713">
        <v>159.45891838271342</v>
      </c>
      <c r="J824" s="714">
        <v>38.473799757131253</v>
      </c>
      <c r="K824" s="715">
        <v>21.33652091803587</v>
      </c>
      <c r="L824" s="716">
        <v>420.21043635522494</v>
      </c>
      <c r="M824" s="704">
        <v>-0.17163460536875252</v>
      </c>
      <c r="N824" s="704">
        <v>0.22084396017802771</v>
      </c>
      <c r="Q824" s="2432"/>
    </row>
    <row r="825" spans="1:17">
      <c r="A825" s="1540"/>
      <c r="B825" s="1238" t="s">
        <v>3197</v>
      </c>
      <c r="C825" s="707" t="s">
        <v>3198</v>
      </c>
      <c r="D825" s="708">
        <v>200</v>
      </c>
      <c r="E825" s="709">
        <v>173</v>
      </c>
      <c r="F825" s="710">
        <v>127</v>
      </c>
      <c r="G825" s="711">
        <v>450.38277927450156</v>
      </c>
      <c r="H825" s="712">
        <v>0.57276890455291785</v>
      </c>
      <c r="I825" s="713">
        <v>317.78375060162381</v>
      </c>
      <c r="J825" s="714">
        <v>78.21204839737824</v>
      </c>
      <c r="K825" s="715">
        <v>39.621127115597339</v>
      </c>
      <c r="L825" s="716">
        <v>410.76165215890421</v>
      </c>
      <c r="M825" s="704">
        <v>-0.19460521427914901</v>
      </c>
      <c r="N825" s="704">
        <v>0.4542867324361643</v>
      </c>
      <c r="Q825" s="2432"/>
    </row>
    <row r="826" spans="1:17">
      <c r="A826" s="1541"/>
      <c r="B826" s="1238" t="s">
        <v>3199</v>
      </c>
      <c r="C826" s="707" t="s">
        <v>3200</v>
      </c>
      <c r="D826" s="708">
        <v>223</v>
      </c>
      <c r="E826" s="709">
        <v>175</v>
      </c>
      <c r="F826" s="710">
        <v>44</v>
      </c>
      <c r="G826" s="711">
        <v>481.60155392335474</v>
      </c>
      <c r="H826" s="712">
        <v>0.58069107386669239</v>
      </c>
      <c r="I826" s="713">
        <v>623.43539740290908</v>
      </c>
      <c r="J826" s="714">
        <v>152.78805362947489</v>
      </c>
      <c r="K826" s="715">
        <v>78.999874665414424</v>
      </c>
      <c r="L826" s="716">
        <v>402.6016792579403</v>
      </c>
      <c r="M826" s="704">
        <v>-0.22987484680317394</v>
      </c>
      <c r="N826" s="704">
        <v>0.93142352224462166</v>
      </c>
      <c r="Q826" s="2432"/>
    </row>
    <row r="827" spans="1:17">
      <c r="A827" s="1542"/>
      <c r="B827" s="1238" t="s">
        <v>3201</v>
      </c>
      <c r="C827" s="707" t="s">
        <v>3202</v>
      </c>
      <c r="D827" s="708">
        <v>218</v>
      </c>
      <c r="E827" s="709">
        <v>179</v>
      </c>
      <c r="F827" s="710">
        <v>10</v>
      </c>
      <c r="G827" s="711">
        <v>481.11647021437273</v>
      </c>
      <c r="H827" s="712">
        <v>0.66195968923822113</v>
      </c>
      <c r="I827" s="713">
        <v>619.09064270211445</v>
      </c>
      <c r="J827" s="714">
        <v>144.50583307074047</v>
      </c>
      <c r="K827" s="715">
        <v>91.06211812275366</v>
      </c>
      <c r="L827" s="716">
        <v>390.05435209161908</v>
      </c>
      <c r="M827" s="704">
        <v>-0.28955626047534011</v>
      </c>
      <c r="N827" s="704">
        <v>0.99178469320235851</v>
      </c>
      <c r="Q827" s="2432"/>
    </row>
    <row r="828" spans="1:17">
      <c r="A828" s="1543"/>
      <c r="B828" s="1238" t="s">
        <v>3203</v>
      </c>
      <c r="C828" s="707" t="s">
        <v>3204</v>
      </c>
      <c r="D828" s="708">
        <v>201</v>
      </c>
      <c r="E828" s="709">
        <v>174</v>
      </c>
      <c r="F828" s="710">
        <v>93</v>
      </c>
      <c r="G828" s="711">
        <v>443.4042980868432</v>
      </c>
      <c r="H828" s="712">
        <v>0.68022976884653785</v>
      </c>
      <c r="I828" s="713">
        <v>421.10616230910102</v>
      </c>
      <c r="J828" s="714">
        <v>97.09004514043194</v>
      </c>
      <c r="K828" s="715">
        <v>63.809685679204144</v>
      </c>
      <c r="L828" s="716">
        <v>379.59461240763903</v>
      </c>
      <c r="M828" s="704">
        <v>-0.29348207721151021</v>
      </c>
      <c r="N828" s="704">
        <v>0.67601501480179738</v>
      </c>
      <c r="Q828" s="2432"/>
    </row>
    <row r="829" spans="1:17">
      <c r="A829" s="1544"/>
      <c r="B829" s="1238" t="s">
        <v>3205</v>
      </c>
      <c r="C829" s="707" t="s">
        <v>3206</v>
      </c>
      <c r="D829" s="708">
        <v>212</v>
      </c>
      <c r="E829" s="709">
        <v>175</v>
      </c>
      <c r="F829" s="710">
        <v>55</v>
      </c>
      <c r="G829" s="711">
        <v>459.90183588548098</v>
      </c>
      <c r="H829" s="712">
        <v>0.64847408430140707</v>
      </c>
      <c r="I829" s="713">
        <v>548.12305661990536</v>
      </c>
      <c r="J829" s="714">
        <v>129.06662018968248</v>
      </c>
      <c r="K829" s="715">
        <v>78.808715489858002</v>
      </c>
      <c r="L829" s="716">
        <v>381.09312039562298</v>
      </c>
      <c r="M829" s="704">
        <v>-0.29440052339012579</v>
      </c>
      <c r="N829" s="704">
        <v>0.88617289594909776</v>
      </c>
      <c r="Q829" s="2432"/>
    </row>
    <row r="830" spans="1:17">
      <c r="A830" s="1545"/>
      <c r="B830" s="1238" t="s">
        <v>3207</v>
      </c>
      <c r="C830" s="707" t="s">
        <v>3208</v>
      </c>
      <c r="D830" s="708">
        <v>186</v>
      </c>
      <c r="E830" s="709">
        <v>155</v>
      </c>
      <c r="F830" s="710">
        <v>97</v>
      </c>
      <c r="G830" s="711">
        <v>360.87433468709867</v>
      </c>
      <c r="H830" s="712">
        <v>0.57125745899720903</v>
      </c>
      <c r="I830" s="713">
        <v>325.59628695099656</v>
      </c>
      <c r="J830" s="714">
        <v>80.199000941775779</v>
      </c>
      <c r="K830" s="715">
        <v>40.468303639280983</v>
      </c>
      <c r="L830" s="716">
        <v>320.40603104781769</v>
      </c>
      <c r="M830" s="704">
        <v>-0.37537037832278108</v>
      </c>
      <c r="N830" s="704">
        <v>0.60022763172768978</v>
      </c>
      <c r="Q830" s="2432"/>
    </row>
    <row r="831" spans="1:17">
      <c r="A831" s="1546"/>
      <c r="B831" s="1238" t="s">
        <v>3209</v>
      </c>
      <c r="C831" s="707" t="s">
        <v>3210</v>
      </c>
      <c r="D831" s="708">
        <v>168</v>
      </c>
      <c r="E831" s="709">
        <v>152</v>
      </c>
      <c r="F831" s="710">
        <v>116</v>
      </c>
      <c r="G831" s="711">
        <v>329.69573208906843</v>
      </c>
      <c r="H831" s="712">
        <v>0.65806620605279198</v>
      </c>
      <c r="I831" s="713">
        <v>192.41929487538212</v>
      </c>
      <c r="J831" s="714">
        <v>45.028820034219621</v>
      </c>
      <c r="K831" s="715">
        <v>28.119618204273884</v>
      </c>
      <c r="L831" s="716">
        <v>301.57611388479455</v>
      </c>
      <c r="M831" s="704">
        <v>-0.41798460854884034</v>
      </c>
      <c r="N831" s="704">
        <v>0.37653601582707225</v>
      </c>
      <c r="Q831" s="2432"/>
    </row>
    <row r="832" spans="1:17">
      <c r="A832" s="1547"/>
      <c r="B832" s="1238" t="s">
        <v>3211</v>
      </c>
      <c r="C832" s="707" t="s">
        <v>3212</v>
      </c>
      <c r="D832" s="708">
        <v>161</v>
      </c>
      <c r="E832" s="709">
        <v>143</v>
      </c>
      <c r="F832" s="710">
        <v>96</v>
      </c>
      <c r="G832" s="711">
        <v>289.11515197079012</v>
      </c>
      <c r="H832" s="712">
        <v>0.67616378638665864</v>
      </c>
      <c r="I832" s="713">
        <v>214.19425234060409</v>
      </c>
      <c r="J832" s="714">
        <v>49.522277730946271</v>
      </c>
      <c r="K832" s="715">
        <v>32.246017601234364</v>
      </c>
      <c r="L832" s="716">
        <v>256.86913436955575</v>
      </c>
      <c r="M832" s="704">
        <v>-0.51245536026379945</v>
      </c>
      <c r="N832" s="704">
        <v>0.4986898027464422</v>
      </c>
      <c r="Q832" s="2432"/>
    </row>
    <row r="833" spans="1:17">
      <c r="A833" s="1548"/>
      <c r="B833" s="1238" t="s">
        <v>3213</v>
      </c>
      <c r="C833" s="707" t="s">
        <v>3214</v>
      </c>
      <c r="D833" s="708">
        <v>171</v>
      </c>
      <c r="E833" s="709">
        <v>145</v>
      </c>
      <c r="F833" s="710">
        <v>68</v>
      </c>
      <c r="G833" s="711">
        <v>302.25186141640825</v>
      </c>
      <c r="H833" s="712">
        <v>0.66315565716391434</v>
      </c>
      <c r="I833" s="713">
        <v>312.42969394535987</v>
      </c>
      <c r="J833" s="714">
        <v>72.868563749786702</v>
      </c>
      <c r="K833" s="715">
        <v>46.046619526327937</v>
      </c>
      <c r="L833" s="716">
        <v>256.20524189008029</v>
      </c>
      <c r="M833" s="704">
        <v>-0.52300366139293897</v>
      </c>
      <c r="N833" s="704">
        <v>0.74530942818216861</v>
      </c>
      <c r="Q833" s="2432"/>
    </row>
    <row r="834" spans="1:17">
      <c r="A834" s="1549"/>
      <c r="B834" s="1243" t="s">
        <v>3215</v>
      </c>
      <c r="C834" s="707" t="s">
        <v>3216</v>
      </c>
      <c r="D834" s="708">
        <v>139</v>
      </c>
      <c r="E834" s="709">
        <v>131</v>
      </c>
      <c r="F834" s="710">
        <v>120</v>
      </c>
      <c r="G834" s="711">
        <v>239.58333310437536</v>
      </c>
      <c r="H834" s="712">
        <v>0.56313340628381947</v>
      </c>
      <c r="I834" s="713">
        <v>62.051713498983915</v>
      </c>
      <c r="J834" s="714">
        <v>15.349279671316811</v>
      </c>
      <c r="K834" s="715">
        <v>7.5820883972574045</v>
      </c>
      <c r="L834" s="716">
        <v>232.00124470711796</v>
      </c>
      <c r="M834" s="704">
        <v>-0.53873047472695523</v>
      </c>
      <c r="N834" s="704">
        <v>0.15499530830431743</v>
      </c>
      <c r="Q834" s="2432"/>
    </row>
    <row r="835" spans="1:17">
      <c r="A835" s="1550"/>
      <c r="B835" s="1238" t="s">
        <v>3217</v>
      </c>
      <c r="C835" s="707" t="s">
        <v>3218</v>
      </c>
      <c r="D835" s="708">
        <v>175</v>
      </c>
      <c r="E835" s="709">
        <v>141</v>
      </c>
      <c r="F835" s="710">
        <v>19</v>
      </c>
      <c r="G835" s="711">
        <v>292.44202069144097</v>
      </c>
      <c r="H835" s="712">
        <v>0.63345959268293861</v>
      </c>
      <c r="I835" s="713">
        <v>377.01896824204351</v>
      </c>
      <c r="J835" s="714">
        <v>89.618017860711063</v>
      </c>
      <c r="K835" s="715">
        <v>52.805008554041251</v>
      </c>
      <c r="L835" s="716">
        <v>239.63701213739972</v>
      </c>
      <c r="M835" s="704">
        <v>-0.55573948387317118</v>
      </c>
      <c r="N835" s="704">
        <v>0.97037489801161914</v>
      </c>
      <c r="Q835" s="2432"/>
    </row>
    <row r="836" spans="1:17">
      <c r="A836" s="1551"/>
      <c r="B836" s="1243" t="s">
        <v>3219</v>
      </c>
      <c r="C836" s="707" t="s">
        <v>3220</v>
      </c>
      <c r="D836" s="708">
        <v>139</v>
      </c>
      <c r="E836" s="709">
        <v>126</v>
      </c>
      <c r="F836" s="710">
        <v>102</v>
      </c>
      <c r="G836" s="711">
        <v>222.17892640897546</v>
      </c>
      <c r="H836" s="712">
        <v>0.61689312800277474</v>
      </c>
      <c r="I836" s="713">
        <v>111.5075699639836</v>
      </c>
      <c r="J836" s="714">
        <v>26.772468411531065</v>
      </c>
      <c r="K836" s="715">
        <v>15.155516375890326</v>
      </c>
      <c r="L836" s="716">
        <v>207.02341003308513</v>
      </c>
      <c r="M836" s="704">
        <v>-0.59503024715876207</v>
      </c>
      <c r="N836" s="704">
        <v>0.31556525843298816</v>
      </c>
      <c r="Q836" s="2432"/>
    </row>
    <row r="837" spans="1:17">
      <c r="A837" s="1552"/>
      <c r="B837" s="1243" t="s">
        <v>3221</v>
      </c>
      <c r="C837" s="707" t="s">
        <v>3222</v>
      </c>
      <c r="D837" s="708">
        <v>140</v>
      </c>
      <c r="E837" s="709">
        <v>120</v>
      </c>
      <c r="F837" s="710">
        <v>83</v>
      </c>
      <c r="G837" s="711">
        <v>205.43949818334752</v>
      </c>
      <c r="H837" s="712">
        <v>0.58748083623845082</v>
      </c>
      <c r="I837" s="713">
        <v>156.39935000355615</v>
      </c>
      <c r="J837" s="714">
        <v>38.187594935753019</v>
      </c>
      <c r="K837" s="715">
        <v>20.090487145307357</v>
      </c>
      <c r="L837" s="716">
        <v>185.34901103804017</v>
      </c>
      <c r="M837" s="704">
        <v>-0.63884042338186098</v>
      </c>
      <c r="N837" s="704">
        <v>0.49794370753087142</v>
      </c>
      <c r="Q837" s="2432"/>
    </row>
    <row r="838" spans="1:17">
      <c r="A838" s="1553"/>
      <c r="B838" s="1238" t="s">
        <v>3223</v>
      </c>
      <c r="C838" s="707" t="s">
        <v>3224</v>
      </c>
      <c r="D838" s="708">
        <v>118</v>
      </c>
      <c r="E838" s="709">
        <v>111</v>
      </c>
      <c r="F838" s="710">
        <v>100</v>
      </c>
      <c r="G838" s="711">
        <v>168.425592922427</v>
      </c>
      <c r="H838" s="712">
        <v>0.59642066848926367</v>
      </c>
      <c r="I838" s="713">
        <v>47.957891189559803</v>
      </c>
      <c r="J838" s="714">
        <v>11.651559672495871</v>
      </c>
      <c r="K838" s="715">
        <v>6.2698472746850094</v>
      </c>
      <c r="L838" s="716">
        <v>162.15574564774198</v>
      </c>
      <c r="M838" s="704">
        <v>-0.67891127911770544</v>
      </c>
      <c r="N838" s="704">
        <v>0.17158793813642978</v>
      </c>
      <c r="Q838" s="2432"/>
    </row>
    <row r="839" spans="1:17">
      <c r="A839" s="1554"/>
      <c r="B839" s="1238" t="s">
        <v>3225</v>
      </c>
      <c r="C839" s="707" t="s">
        <v>3226</v>
      </c>
      <c r="D839" s="708">
        <v>107</v>
      </c>
      <c r="E839" s="709">
        <v>87</v>
      </c>
      <c r="F839" s="710">
        <v>49</v>
      </c>
      <c r="G839" s="711">
        <v>107.92834039222039</v>
      </c>
      <c r="H839" s="712">
        <v>0.56469700697906711</v>
      </c>
      <c r="I839" s="713">
        <v>104.93157147482582</v>
      </c>
      <c r="J839" s="714">
        <v>25.935128498695065</v>
      </c>
      <c r="K839" s="715">
        <v>12.864054379159448</v>
      </c>
      <c r="L839" s="716">
        <v>95.064286013060951</v>
      </c>
      <c r="M839" s="704">
        <v>-0.81460725061669526</v>
      </c>
      <c r="N839" s="704">
        <v>0.65205660915487762</v>
      </c>
      <c r="Q839" s="2432"/>
    </row>
    <row r="840" spans="1:17">
      <c r="A840" s="1555"/>
      <c r="B840" s="1238" t="s">
        <v>3227</v>
      </c>
      <c r="C840" s="707" t="s">
        <v>3228</v>
      </c>
      <c r="D840" s="708">
        <v>97</v>
      </c>
      <c r="E840" s="709">
        <v>78</v>
      </c>
      <c r="F840" s="710">
        <v>26</v>
      </c>
      <c r="G840" s="711">
        <v>85.35777547392955</v>
      </c>
      <c r="H840" s="712">
        <v>0.61707639015948346</v>
      </c>
      <c r="I840" s="713">
        <v>99.666871126689259</v>
      </c>
      <c r="J840" s="714">
        <v>23.926969509695716</v>
      </c>
      <c r="K840" s="715">
        <v>13.550783623996168</v>
      </c>
      <c r="L840" s="716">
        <v>71.806991849933382</v>
      </c>
      <c r="M840" s="704">
        <v>-0.8645118692899405</v>
      </c>
      <c r="N840" s="704">
        <v>0.84303718593114418</v>
      </c>
      <c r="Q840" s="2432"/>
    </row>
    <row r="841" spans="1:17">
      <c r="A841" s="1556"/>
      <c r="B841" s="1238" t="s">
        <v>3229</v>
      </c>
      <c r="C841" s="707" t="s">
        <v>3230</v>
      </c>
      <c r="D841" s="708">
        <v>70</v>
      </c>
      <c r="E841" s="709">
        <v>63</v>
      </c>
      <c r="F841" s="710">
        <v>50</v>
      </c>
      <c r="G841" s="711">
        <v>53.702387206765096</v>
      </c>
      <c r="H841" s="712">
        <v>0.61849650127819866</v>
      </c>
      <c r="I841" s="713">
        <v>26.915661254370715</v>
      </c>
      <c r="J841" s="714">
        <v>6.4561783272906448</v>
      </c>
      <c r="K841" s="715">
        <v>3.6690790559412205</v>
      </c>
      <c r="L841" s="716">
        <v>50.033308150823878</v>
      </c>
      <c r="M841" s="704">
        <v>-0.90215430317710965</v>
      </c>
      <c r="N841" s="704">
        <v>0.3151957924336618</v>
      </c>
      <c r="Q841" s="2432"/>
    </row>
    <row r="842" spans="1:17">
      <c r="A842" s="1557"/>
      <c r="B842" s="1238" t="s">
        <v>3231</v>
      </c>
      <c r="C842" s="707" t="s">
        <v>3232</v>
      </c>
      <c r="D842" s="708">
        <v>41</v>
      </c>
      <c r="E842" s="709">
        <v>33</v>
      </c>
      <c r="F842" s="710">
        <v>7</v>
      </c>
      <c r="G842" s="711">
        <v>16.439441204054191</v>
      </c>
      <c r="H842" s="712">
        <v>0.66476519785252697</v>
      </c>
      <c r="I842" s="713">
        <v>18.621248267386054</v>
      </c>
      <c r="J842" s="714">
        <v>4.3384367282635914</v>
      </c>
      <c r="K842" s="715">
        <v>2.751759523228769</v>
      </c>
      <c r="L842" s="716">
        <v>13.687681680825422</v>
      </c>
      <c r="M842" s="704">
        <v>-0.97475598588641188</v>
      </c>
      <c r="N842" s="704">
        <v>0.83911753885019336</v>
      </c>
      <c r="Q842" s="2432"/>
    </row>
    <row r="843" spans="1:17">
      <c r="A843" s="1558"/>
      <c r="B843" s="1243" t="s">
        <v>3233</v>
      </c>
      <c r="C843" s="707" t="s">
        <v>3234</v>
      </c>
      <c r="D843" s="708">
        <v>255</v>
      </c>
      <c r="E843" s="709">
        <v>165</v>
      </c>
      <c r="F843" s="710">
        <v>0</v>
      </c>
      <c r="G843" s="711">
        <v>523.93804121370067</v>
      </c>
      <c r="H843" s="712">
        <v>0.37420556406421984</v>
      </c>
      <c r="I843" s="713">
        <v>873.59428630560467</v>
      </c>
      <c r="J843" s="714">
        <v>232.86047924816003</v>
      </c>
      <c r="K843" s="715">
        <v>62.187190900398072</v>
      </c>
      <c r="L843" s="716">
        <v>461.75085031330258</v>
      </c>
      <c r="M843" s="704">
        <v>2.2204460492503131E-16</v>
      </c>
      <c r="N843" s="704">
        <v>1.0000000000000002</v>
      </c>
      <c r="Q843" s="2432"/>
    </row>
    <row r="844" spans="1:17">
      <c r="A844" s="1559"/>
      <c r="B844" s="1243" t="s">
        <v>3235</v>
      </c>
      <c r="C844" s="707" t="s">
        <v>3236</v>
      </c>
      <c r="D844" s="708">
        <v>244</v>
      </c>
      <c r="E844" s="709">
        <v>164</v>
      </c>
      <c r="F844" s="710">
        <v>96</v>
      </c>
      <c r="G844" s="711">
        <v>507.32461218293486</v>
      </c>
      <c r="H844" s="712">
        <v>0.3135712353153533</v>
      </c>
      <c r="I844" s="713">
        <v>692.8502171220731</v>
      </c>
      <c r="J844" s="714">
        <v>187.43974240094806</v>
      </c>
      <c r="K844" s="715">
        <v>37.502720275067027</v>
      </c>
      <c r="L844" s="716">
        <v>469.82189190786784</v>
      </c>
      <c r="M844" s="704">
        <v>2.9247774175098495E-2</v>
      </c>
      <c r="N844" s="704">
        <v>0.80848300295382824</v>
      </c>
      <c r="Q844" s="2432"/>
    </row>
    <row r="845" spans="1:17">
      <c r="A845" s="1560"/>
      <c r="B845" s="1238" t="s">
        <v>3237</v>
      </c>
      <c r="C845" s="707" t="s">
        <v>3238</v>
      </c>
      <c r="D845" s="708">
        <v>254</v>
      </c>
      <c r="E845" s="709">
        <v>163</v>
      </c>
      <c r="F845" s="710">
        <v>71</v>
      </c>
      <c r="G845" s="711">
        <v>523.0363042495627</v>
      </c>
      <c r="H845" s="712">
        <v>0.31919122308518788</v>
      </c>
      <c r="I845" s="713">
        <v>815.78191348178382</v>
      </c>
      <c r="J845" s="714">
        <v>220.43328803311263</v>
      </c>
      <c r="K845" s="715">
        <v>45.45487102198058</v>
      </c>
      <c r="L845" s="716">
        <v>477.58143322758212</v>
      </c>
      <c r="M845" s="704">
        <v>5.7523479857231941E-2</v>
      </c>
      <c r="N845" s="704">
        <v>0.98161476153756866</v>
      </c>
      <c r="Q845" s="2432"/>
    </row>
    <row r="846" spans="1:17">
      <c r="A846" s="1561"/>
      <c r="B846" s="1243" t="s">
        <v>3239</v>
      </c>
      <c r="C846" s="707" t="s">
        <v>3240</v>
      </c>
      <c r="D846" s="708">
        <v>255</v>
      </c>
      <c r="E846" s="709">
        <v>165</v>
      </c>
      <c r="F846" s="710">
        <v>79</v>
      </c>
      <c r="G846" s="711">
        <v>533.32493744473311</v>
      </c>
      <c r="H846" s="712">
        <v>0.3152498488258012</v>
      </c>
      <c r="I846" s="713">
        <v>810.11059266122788</v>
      </c>
      <c r="J846" s="714">
        <v>219.08527546764958</v>
      </c>
      <c r="K846" s="715">
        <v>44.234995817578721</v>
      </c>
      <c r="L846" s="716">
        <v>489.08994162715442</v>
      </c>
      <c r="M846" s="704">
        <v>8.2017273941555446E-2</v>
      </c>
      <c r="N846" s="704">
        <v>1.0000000000000002</v>
      </c>
      <c r="Q846" s="2432"/>
    </row>
    <row r="847" spans="1:17">
      <c r="A847" s="1562"/>
      <c r="B847" s="1243" t="s">
        <v>3241</v>
      </c>
      <c r="C847" s="707" t="s">
        <v>3242</v>
      </c>
      <c r="D847" s="708">
        <v>205</v>
      </c>
      <c r="E847" s="709">
        <v>197</v>
      </c>
      <c r="F847" s="710">
        <v>191</v>
      </c>
      <c r="G847" s="711">
        <v>577.68996212587865</v>
      </c>
      <c r="H847" s="712">
        <v>0.40965768495449773</v>
      </c>
      <c r="I847" s="713">
        <v>77.102406706158206</v>
      </c>
      <c r="J847" s="714">
        <v>20.334112613313383</v>
      </c>
      <c r="K847" s="715">
        <v>6.2476116664843122</v>
      </c>
      <c r="L847" s="716">
        <v>571.44235045939433</v>
      </c>
      <c r="M847" s="704">
        <v>0.14774036314001782</v>
      </c>
      <c r="N847" s="704">
        <v>0.10399655037307549</v>
      </c>
      <c r="Q847" s="2432"/>
    </row>
    <row r="848" spans="1:17">
      <c r="A848" s="1563"/>
      <c r="B848" s="1238" t="s">
        <v>3243</v>
      </c>
      <c r="C848" s="707" t="s">
        <v>3244</v>
      </c>
      <c r="D848" s="708">
        <v>250</v>
      </c>
      <c r="E848" s="709">
        <v>181</v>
      </c>
      <c r="F848" s="710">
        <v>127</v>
      </c>
      <c r="G848" s="711">
        <v>586.75807878036028</v>
      </c>
      <c r="H848" s="712">
        <v>0.32628457118804255</v>
      </c>
      <c r="I848" s="713">
        <v>649.27816924655394</v>
      </c>
      <c r="J848" s="714">
        <v>175.16856808190212</v>
      </c>
      <c r="K848" s="715">
        <v>37.479581991964373</v>
      </c>
      <c r="L848" s="716">
        <v>549.27849678839596</v>
      </c>
      <c r="M848" s="704">
        <v>0.17686543225298923</v>
      </c>
      <c r="N848" s="704">
        <v>0.89578404424999414</v>
      </c>
      <c r="Q848" s="2432"/>
    </row>
    <row r="849" spans="1:17">
      <c r="A849" s="1564"/>
      <c r="B849" s="1238" t="s">
        <v>3245</v>
      </c>
      <c r="C849" s="707" t="s">
        <v>3246</v>
      </c>
      <c r="D849" s="708">
        <v>233</v>
      </c>
      <c r="E849" s="709">
        <v>201</v>
      </c>
      <c r="F849" s="710">
        <v>177</v>
      </c>
      <c r="G849" s="711">
        <v>643.18102515860903</v>
      </c>
      <c r="H849" s="712">
        <v>0.37619275472508695</v>
      </c>
      <c r="I849" s="713">
        <v>323.64415127266051</v>
      </c>
      <c r="J849" s="714">
        <v>86.220671643845378</v>
      </c>
      <c r="K849" s="715">
        <v>23.218224032069564</v>
      </c>
      <c r="L849" s="716">
        <v>619.96280112653949</v>
      </c>
      <c r="M849" s="704">
        <v>0.26782107996957549</v>
      </c>
      <c r="N849" s="704">
        <v>0.50612704844987333</v>
      </c>
      <c r="Q849" s="2432"/>
    </row>
    <row r="850" spans="1:17">
      <c r="A850" s="1565"/>
      <c r="B850" s="1243" t="s">
        <v>3247</v>
      </c>
      <c r="C850" s="707" t="s">
        <v>3248</v>
      </c>
      <c r="D850" s="708">
        <v>238</v>
      </c>
      <c r="E850" s="709">
        <v>203</v>
      </c>
      <c r="F850" s="710">
        <v>173</v>
      </c>
      <c r="G850" s="711">
        <v>660.01318962780908</v>
      </c>
      <c r="H850" s="712">
        <v>0.40414323149415776</v>
      </c>
      <c r="I850" s="713">
        <v>375.67433179592564</v>
      </c>
      <c r="J850" s="714">
        <v>99.25021425207602</v>
      </c>
      <c r="K850" s="715">
        <v>29.86826768223656</v>
      </c>
      <c r="L850" s="716">
        <v>630.14492194557249</v>
      </c>
      <c r="M850" s="704">
        <v>0.2853880147048371</v>
      </c>
      <c r="N850" s="704">
        <v>0.60397485918857485</v>
      </c>
      <c r="Q850" s="2432"/>
    </row>
    <row r="851" spans="1:17">
      <c r="A851" s="1566"/>
      <c r="B851" s="1243" t="s">
        <v>3249</v>
      </c>
      <c r="C851" s="707" t="s">
        <v>3250</v>
      </c>
      <c r="D851" s="708">
        <v>245</v>
      </c>
      <c r="E851" s="709">
        <v>204</v>
      </c>
      <c r="F851" s="710">
        <v>176</v>
      </c>
      <c r="G851" s="711">
        <v>682.60754031308522</v>
      </c>
      <c r="H851" s="712">
        <v>0.34351929616478216</v>
      </c>
      <c r="I851" s="713">
        <v>414.44445521653279</v>
      </c>
      <c r="J851" s="714">
        <v>111.36288127524391</v>
      </c>
      <c r="K851" s="715">
        <v>25.937816480273224</v>
      </c>
      <c r="L851" s="716">
        <v>656.669723832812</v>
      </c>
      <c r="M851" s="704">
        <v>0.35841272304353611</v>
      </c>
      <c r="N851" s="704">
        <v>0.73590678709413515</v>
      </c>
      <c r="Q851" s="2432"/>
    </row>
    <row r="852" spans="1:17">
      <c r="A852" s="1567"/>
      <c r="B852" s="1238" t="s">
        <v>3251</v>
      </c>
      <c r="C852" s="707" t="s">
        <v>3252</v>
      </c>
      <c r="D852" s="708">
        <v>236</v>
      </c>
      <c r="E852" s="709">
        <v>213</v>
      </c>
      <c r="F852" s="710">
        <v>197</v>
      </c>
      <c r="G852" s="711">
        <v>710.8821695776993</v>
      </c>
      <c r="H852" s="712">
        <v>0.37189792727889304</v>
      </c>
      <c r="I852" s="713">
        <v>241.24751005490151</v>
      </c>
      <c r="J852" s="714">
        <v>64.346919334265351</v>
      </c>
      <c r="K852" s="715">
        <v>17.017861583088273</v>
      </c>
      <c r="L852" s="716">
        <v>693.86430799461107</v>
      </c>
      <c r="M852" s="704">
        <v>0.40923923946836327</v>
      </c>
      <c r="N852" s="704">
        <v>0.46730568689700291</v>
      </c>
      <c r="Q852" s="2432"/>
    </row>
    <row r="853" spans="1:17">
      <c r="A853" s="1568"/>
      <c r="B853" s="1243" t="s">
        <v>3253</v>
      </c>
      <c r="C853" s="707" t="s">
        <v>3254</v>
      </c>
      <c r="D853" s="708">
        <v>255</v>
      </c>
      <c r="E853" s="709">
        <v>218</v>
      </c>
      <c r="F853" s="710">
        <v>185</v>
      </c>
      <c r="G853" s="711">
        <v>770.03914075063847</v>
      </c>
      <c r="H853" s="712">
        <v>0.41428984659902629</v>
      </c>
      <c r="I853" s="713">
        <v>440.03545755488011</v>
      </c>
      <c r="J853" s="714">
        <v>115.87562653740778</v>
      </c>
      <c r="K853" s="715">
        <v>36.218606009422956</v>
      </c>
      <c r="L853" s="716">
        <v>733.82053474121551</v>
      </c>
      <c r="M853" s="704">
        <v>0.49393612134031573</v>
      </c>
      <c r="N853" s="704">
        <v>1.0000000000000004</v>
      </c>
      <c r="Q853" s="2432"/>
    </row>
    <row r="854" spans="1:17">
      <c r="A854" s="1569"/>
      <c r="B854" s="1243" t="s">
        <v>3255</v>
      </c>
      <c r="C854" s="707" t="s">
        <v>3256</v>
      </c>
      <c r="D854" s="708">
        <v>238</v>
      </c>
      <c r="E854" s="709">
        <v>229</v>
      </c>
      <c r="F854" s="710">
        <v>222</v>
      </c>
      <c r="G854" s="711">
        <v>803.35430888231974</v>
      </c>
      <c r="H854" s="712">
        <v>0.41946826099879098</v>
      </c>
      <c r="I854" s="713">
        <v>106.11855666447426</v>
      </c>
      <c r="J854" s="714">
        <v>27.896686264108684</v>
      </c>
      <c r="K854" s="715">
        <v>8.8858552726827877</v>
      </c>
      <c r="L854" s="716">
        <v>794.46845360963698</v>
      </c>
      <c r="M854" s="704">
        <v>0.59489600985240942</v>
      </c>
      <c r="N854" s="704">
        <v>0.30140329647470848</v>
      </c>
      <c r="Q854" s="2432"/>
    </row>
    <row r="855" spans="1:17">
      <c r="A855" s="1570"/>
      <c r="B855" s="1243" t="s">
        <v>3257</v>
      </c>
      <c r="C855" s="707" t="s">
        <v>3258</v>
      </c>
      <c r="D855" s="708">
        <v>255</v>
      </c>
      <c r="E855" s="709">
        <v>245</v>
      </c>
      <c r="F855" s="710">
        <v>238</v>
      </c>
      <c r="G855" s="711">
        <v>933.97069998264146</v>
      </c>
      <c r="H855" s="712">
        <v>0.39161922758336293</v>
      </c>
      <c r="I855" s="713">
        <v>123.33799000023177</v>
      </c>
      <c r="J855" s="714">
        <v>32.710732058749521</v>
      </c>
      <c r="K855" s="715">
        <v>9.3778928881424726</v>
      </c>
      <c r="L855" s="716">
        <v>924.59280709449899</v>
      </c>
      <c r="M855" s="704">
        <v>0.85849784394897544</v>
      </c>
      <c r="N855" s="704">
        <v>1.0000000000000016</v>
      </c>
      <c r="Q855" s="2432"/>
    </row>
    <row r="856" spans="1:17">
      <c r="A856" s="1571"/>
      <c r="B856" s="1243" t="s">
        <v>3259</v>
      </c>
      <c r="C856" s="707" t="s">
        <v>3260</v>
      </c>
      <c r="D856" s="708">
        <v>238</v>
      </c>
      <c r="E856" s="709">
        <v>154</v>
      </c>
      <c r="F856" s="710">
        <v>73</v>
      </c>
      <c r="G856" s="711">
        <v>458.50594512636445</v>
      </c>
      <c r="H856" s="712">
        <v>0.31725351554922482</v>
      </c>
      <c r="I856" s="713">
        <v>695.58819678082625</v>
      </c>
      <c r="J856" s="714">
        <v>188.0338763180435</v>
      </c>
      <c r="K856" s="715">
        <v>38.376278344407766</v>
      </c>
      <c r="L856" s="716">
        <v>420.1296667819567</v>
      </c>
      <c r="M856" s="704">
        <v>-7.1537438168309597E-2</v>
      </c>
      <c r="N856" s="704">
        <v>0.84928909197009073</v>
      </c>
      <c r="Q856" s="2432"/>
    </row>
    <row r="857" spans="1:17">
      <c r="A857" s="1572"/>
      <c r="B857" s="1243" t="s">
        <v>3261</v>
      </c>
      <c r="C857" s="707" t="s">
        <v>3262</v>
      </c>
      <c r="D857" s="708">
        <v>205</v>
      </c>
      <c r="E857" s="709">
        <v>175</v>
      </c>
      <c r="F857" s="710">
        <v>149</v>
      </c>
      <c r="G857" s="711">
        <v>476.64012343642338</v>
      </c>
      <c r="H857" s="712">
        <v>0.40752505468929384</v>
      </c>
      <c r="I857" s="713">
        <v>268.87729697279366</v>
      </c>
      <c r="J857" s="714">
        <v>70.959123013913626</v>
      </c>
      <c r="K857" s="715">
        <v>21.628722216437506</v>
      </c>
      <c r="L857" s="716">
        <v>455.01140121998588</v>
      </c>
      <c r="M857" s="704">
        <v>-7.2645680917037048E-2</v>
      </c>
      <c r="N857" s="704">
        <v>0.33322549963241999</v>
      </c>
      <c r="Q857" s="2432"/>
    </row>
    <row r="858" spans="1:17">
      <c r="A858" s="1573"/>
      <c r="B858" s="1238" t="s">
        <v>3263</v>
      </c>
      <c r="C858" s="707" t="s">
        <v>3264</v>
      </c>
      <c r="D858" s="708">
        <v>246</v>
      </c>
      <c r="E858" s="709">
        <v>166</v>
      </c>
      <c r="F858" s="710">
        <v>0</v>
      </c>
      <c r="G858" s="711">
        <v>504.19480389273269</v>
      </c>
      <c r="H858" s="712">
        <v>0.41491343194820868</v>
      </c>
      <c r="I858" s="713">
        <v>803.01305231843628</v>
      </c>
      <c r="J858" s="714">
        <v>211.41620922354562</v>
      </c>
      <c r="K858" s="715">
        <v>66.23277660542422</v>
      </c>
      <c r="L858" s="716">
        <v>437.9620272873085</v>
      </c>
      <c r="M858" s="704">
        <v>-7.6438753160194106E-2</v>
      </c>
      <c r="N858" s="704">
        <v>1</v>
      </c>
      <c r="Q858" s="2432"/>
    </row>
    <row r="859" spans="1:17">
      <c r="A859" s="1574"/>
      <c r="B859" s="1238" t="s">
        <v>3265</v>
      </c>
      <c r="C859" s="707" t="s">
        <v>3266</v>
      </c>
      <c r="D859" s="708">
        <v>231</v>
      </c>
      <c r="E859" s="709">
        <v>168</v>
      </c>
      <c r="F859" s="710">
        <v>84</v>
      </c>
      <c r="G859" s="711">
        <v>485.24470773504788</v>
      </c>
      <c r="H859" s="712">
        <v>0.42607756612303471</v>
      </c>
      <c r="I859" s="713">
        <v>617.48189991663344</v>
      </c>
      <c r="J859" s="714">
        <v>161.96329096541598</v>
      </c>
      <c r="K859" s="715">
        <v>52.827195702734969</v>
      </c>
      <c r="L859" s="716">
        <v>432.41751203231291</v>
      </c>
      <c r="M859" s="704">
        <v>-0.10333003795216777</v>
      </c>
      <c r="N859" s="704">
        <v>0.79279046284573884</v>
      </c>
      <c r="Q859" s="2432"/>
    </row>
    <row r="860" spans="1:17">
      <c r="A860" s="1575"/>
      <c r="B860" s="1238" t="s">
        <v>3267</v>
      </c>
      <c r="C860" s="707" t="s">
        <v>3268</v>
      </c>
      <c r="D860" s="708">
        <v>194</v>
      </c>
      <c r="E860" s="709">
        <v>172</v>
      </c>
      <c r="F860" s="710">
        <v>153</v>
      </c>
      <c r="G860" s="711">
        <v>448.32918313364837</v>
      </c>
      <c r="H860" s="712">
        <v>0.41998732978337061</v>
      </c>
      <c r="I860" s="713">
        <v>191.71040937555864</v>
      </c>
      <c r="J860" s="714">
        <v>50.388532869764092</v>
      </c>
      <c r="K860" s="715">
        <v>16.080295467630854</v>
      </c>
      <c r="L860" s="716">
        <v>432.24888766601754</v>
      </c>
      <c r="M860" s="704">
        <v>-0.12480592577837457</v>
      </c>
      <c r="N860" s="704">
        <v>0.25204866496688444</v>
      </c>
      <c r="Q860" s="2432"/>
    </row>
    <row r="861" spans="1:17">
      <c r="A861" s="1576"/>
      <c r="B861" s="1243" t="s">
        <v>3269</v>
      </c>
      <c r="C861" s="707" t="s">
        <v>3270</v>
      </c>
      <c r="D861" s="708">
        <v>238</v>
      </c>
      <c r="E861" s="709">
        <v>154</v>
      </c>
      <c r="F861" s="710">
        <v>0</v>
      </c>
      <c r="G861" s="711">
        <v>450.49846676191038</v>
      </c>
      <c r="H861" s="712">
        <v>0.3757053626065659</v>
      </c>
      <c r="I861" s="713">
        <v>749.82369716864878</v>
      </c>
      <c r="J861" s="714">
        <v>199.7847941425874</v>
      </c>
      <c r="K861" s="715">
        <v>53.690372607525362</v>
      </c>
      <c r="L861" s="716">
        <v>396.808094154385</v>
      </c>
      <c r="M861" s="704">
        <v>-0.14150215605102445</v>
      </c>
      <c r="N861" s="704">
        <v>1</v>
      </c>
      <c r="Q861" s="2432"/>
    </row>
    <row r="862" spans="1:17">
      <c r="A862" s="1577"/>
      <c r="B862" s="1238" t="s">
        <v>3271</v>
      </c>
      <c r="C862" s="707" t="s">
        <v>3272</v>
      </c>
      <c r="D862" s="708">
        <v>234</v>
      </c>
      <c r="E862" s="709">
        <v>162</v>
      </c>
      <c r="F862" s="710">
        <v>33</v>
      </c>
      <c r="G862" s="711">
        <v>465.48603337876983</v>
      </c>
      <c r="H862" s="712">
        <v>0.43061036895132837</v>
      </c>
      <c r="I862" s="713">
        <v>704.34005614782575</v>
      </c>
      <c r="J862" s="714">
        <v>184.45776433514877</v>
      </c>
      <c r="K862" s="715">
        <v>61.134397217411802</v>
      </c>
      <c r="L862" s="716">
        <v>404.35163616135804</v>
      </c>
      <c r="M862" s="704">
        <v>-0.15720633000157114</v>
      </c>
      <c r="N862" s="704">
        <v>0.96246048946020757</v>
      </c>
      <c r="Q862" s="2432"/>
    </row>
    <row r="863" spans="1:17">
      <c r="A863" s="1578"/>
      <c r="B863" s="1238" t="s">
        <v>3273</v>
      </c>
      <c r="C863" s="707" t="s">
        <v>3274</v>
      </c>
      <c r="D863" s="708">
        <v>221</v>
      </c>
      <c r="E863" s="709">
        <v>152</v>
      </c>
      <c r="F863" s="710">
        <v>92</v>
      </c>
      <c r="G863" s="711">
        <v>419.4219212956333</v>
      </c>
      <c r="H863" s="712">
        <v>0.32716489836920193</v>
      </c>
      <c r="I863" s="713">
        <v>543.37705011265962</v>
      </c>
      <c r="J863" s="714">
        <v>146.56855773807388</v>
      </c>
      <c r="K863" s="715">
        <v>31.501571414569582</v>
      </c>
      <c r="L863" s="716">
        <v>387.92034988106371</v>
      </c>
      <c r="M863" s="704">
        <v>-0.15895190056003272</v>
      </c>
      <c r="N863" s="704">
        <v>0.73383306423815586</v>
      </c>
      <c r="Q863" s="2432"/>
    </row>
    <row r="864" spans="1:17">
      <c r="A864" s="1579"/>
      <c r="B864" s="1238" t="s">
        <v>785</v>
      </c>
      <c r="C864" s="707" t="s">
        <v>3275</v>
      </c>
      <c r="D864" s="708">
        <v>222</v>
      </c>
      <c r="E864" s="709">
        <v>152</v>
      </c>
      <c r="F864" s="710">
        <v>22</v>
      </c>
      <c r="G864" s="711">
        <v>409.71251302838436</v>
      </c>
      <c r="H864" s="712">
        <v>0.42508391315587957</v>
      </c>
      <c r="I864" s="713">
        <v>632.59847107168116</v>
      </c>
      <c r="J864" s="714">
        <v>165.98453869745299</v>
      </c>
      <c r="K864" s="715">
        <v>53.947771870774382</v>
      </c>
      <c r="L864" s="716">
        <v>355.76474115760999</v>
      </c>
      <c r="M864" s="704">
        <v>-0.25541872673039401</v>
      </c>
      <c r="N864" s="704">
        <v>0.9780195724497921</v>
      </c>
      <c r="Q864" s="2432"/>
    </row>
    <row r="865" spans="1:17">
      <c r="A865" s="1580"/>
      <c r="B865" s="1243" t="s">
        <v>3276</v>
      </c>
      <c r="C865" s="707" t="s">
        <v>3277</v>
      </c>
      <c r="D865" s="708">
        <v>217</v>
      </c>
      <c r="E865" s="709">
        <v>135</v>
      </c>
      <c r="F865" s="710">
        <v>25</v>
      </c>
      <c r="G865" s="711">
        <v>356.60820715498522</v>
      </c>
      <c r="H865" s="712">
        <v>0.33411750991307587</v>
      </c>
      <c r="I865" s="713">
        <v>607.06016846375974</v>
      </c>
      <c r="J865" s="714">
        <v>163.48563822901215</v>
      </c>
      <c r="K865" s="715">
        <v>36.384769811137289</v>
      </c>
      <c r="L865" s="716">
        <v>320.22343734384793</v>
      </c>
      <c r="M865" s="704">
        <v>-0.28960384558402763</v>
      </c>
      <c r="N865" s="704">
        <v>0.97188459282914053</v>
      </c>
      <c r="Q865" s="2432"/>
    </row>
    <row r="866" spans="1:17">
      <c r="A866" s="1581"/>
      <c r="B866" s="1238" t="s">
        <v>3278</v>
      </c>
      <c r="C866" s="707" t="s">
        <v>3279</v>
      </c>
      <c r="D866" s="708">
        <v>205</v>
      </c>
      <c r="E866" s="709">
        <v>133</v>
      </c>
      <c r="F866" s="710">
        <v>63</v>
      </c>
      <c r="G866" s="711">
        <v>332.38685556638114</v>
      </c>
      <c r="H866" s="712">
        <v>0.32132956822561676</v>
      </c>
      <c r="I866" s="713">
        <v>498.81723664451044</v>
      </c>
      <c r="J866" s="714">
        <v>134.72335397285195</v>
      </c>
      <c r="K866" s="715">
        <v>28.09554453527938</v>
      </c>
      <c r="L866" s="716">
        <v>304.29131103110177</v>
      </c>
      <c r="M866" s="704">
        <v>-0.32955955967258566</v>
      </c>
      <c r="N866" s="704">
        <v>0.84411970255236213</v>
      </c>
      <c r="Q866" s="2432"/>
    </row>
    <row r="867" spans="1:17">
      <c r="A867" s="1582"/>
      <c r="B867" s="1243" t="s">
        <v>3280</v>
      </c>
      <c r="C867" s="707" t="s">
        <v>3281</v>
      </c>
      <c r="D867" s="708">
        <v>205</v>
      </c>
      <c r="E867" s="709">
        <v>133</v>
      </c>
      <c r="F867" s="710">
        <v>0</v>
      </c>
      <c r="G867" s="711">
        <v>326.40634696350855</v>
      </c>
      <c r="H867" s="712">
        <v>0.38170815030113858</v>
      </c>
      <c r="I867" s="713">
        <v>539.49897985103371</v>
      </c>
      <c r="J867" s="714">
        <v>143.49970801875199</v>
      </c>
      <c r="K867" s="715">
        <v>39.533111808933903</v>
      </c>
      <c r="L867" s="716">
        <v>286.87323515457467</v>
      </c>
      <c r="M867" s="704">
        <v>-0.38181378730216708</v>
      </c>
      <c r="N867" s="704">
        <v>1</v>
      </c>
      <c r="Q867" s="2432"/>
    </row>
    <row r="868" spans="1:17">
      <c r="A868" s="1583"/>
      <c r="B868" s="1238" t="s">
        <v>3282</v>
      </c>
      <c r="C868" s="707" t="s">
        <v>3283</v>
      </c>
      <c r="D868" s="708">
        <v>201</v>
      </c>
      <c r="E868" s="709">
        <v>133</v>
      </c>
      <c r="F868" s="710">
        <v>0</v>
      </c>
      <c r="G868" s="711">
        <v>318.64063531507014</v>
      </c>
      <c r="H868" s="712">
        <v>0.40053705585445115</v>
      </c>
      <c r="I868" s="713">
        <v>515.53929500839467</v>
      </c>
      <c r="J868" s="714">
        <v>136.35525730143451</v>
      </c>
      <c r="K868" s="715">
        <v>40.473696589758816</v>
      </c>
      <c r="L868" s="716">
        <v>278.1669387253113</v>
      </c>
      <c r="M868" s="704">
        <v>-0.40793267658995702</v>
      </c>
      <c r="N868" s="704">
        <v>1</v>
      </c>
      <c r="Q868" s="2432"/>
    </row>
    <row r="869" spans="1:17">
      <c r="A869" s="1584"/>
      <c r="B869" s="1238" t="s">
        <v>3284</v>
      </c>
      <c r="C869" s="707" t="s">
        <v>3285</v>
      </c>
      <c r="D869" s="708">
        <v>174</v>
      </c>
      <c r="E869" s="709">
        <v>137</v>
      </c>
      <c r="F869" s="710">
        <v>100</v>
      </c>
      <c r="G869" s="711">
        <v>295.6574614576449</v>
      </c>
      <c r="H869" s="712">
        <v>0.41045513910473225</v>
      </c>
      <c r="I869" s="713">
        <v>260.31823704073781</v>
      </c>
      <c r="J869" s="714">
        <v>68.635734751348195</v>
      </c>
      <c r="K869" s="715">
        <v>21.15092359817411</v>
      </c>
      <c r="L869" s="716">
        <v>274.50653785947077</v>
      </c>
      <c r="M869" s="704">
        <v>-0.43473720091195367</v>
      </c>
      <c r="N869" s="704">
        <v>0.52943344275198567</v>
      </c>
      <c r="Q869" s="2432"/>
    </row>
    <row r="870" spans="1:17">
      <c r="A870" s="1585"/>
      <c r="B870" s="1243" t="s">
        <v>3286</v>
      </c>
      <c r="C870" s="707" t="s">
        <v>3287</v>
      </c>
      <c r="D870" s="708">
        <v>166</v>
      </c>
      <c r="E870" s="709">
        <v>128</v>
      </c>
      <c r="F870" s="710">
        <v>100</v>
      </c>
      <c r="G870" s="711">
        <v>262.7125476739206</v>
      </c>
      <c r="H870" s="712">
        <v>0.33783811723140944</v>
      </c>
      <c r="I870" s="713">
        <v>226.10484327941171</v>
      </c>
      <c r="J870" s="714">
        <v>60.838386039947139</v>
      </c>
      <c r="K870" s="715">
        <v>13.788967432954527</v>
      </c>
      <c r="L870" s="716">
        <v>248.92358024096606</v>
      </c>
      <c r="M870" s="704">
        <v>-0.47667828032426141</v>
      </c>
      <c r="N870" s="704">
        <v>0.49172037141501895</v>
      </c>
      <c r="Q870" s="2432"/>
    </row>
    <row r="871" spans="1:17">
      <c r="A871" s="1586"/>
      <c r="B871" s="1238" t="s">
        <v>3278</v>
      </c>
      <c r="C871" s="707" t="s">
        <v>3288</v>
      </c>
      <c r="D871" s="708">
        <v>166</v>
      </c>
      <c r="E871" s="709">
        <v>123</v>
      </c>
      <c r="F871" s="710">
        <v>91</v>
      </c>
      <c r="G871" s="711">
        <v>249.36336070690194</v>
      </c>
      <c r="H871" s="712">
        <v>0.32705067710467656</v>
      </c>
      <c r="I871" s="713">
        <v>247.29784009505317</v>
      </c>
      <c r="J871" s="714">
        <v>66.706938210384507</v>
      </c>
      <c r="K871" s="715">
        <v>14.328788891176456</v>
      </c>
      <c r="L871" s="716">
        <v>235.03457181572549</v>
      </c>
      <c r="M871" s="704">
        <v>-0.50023473782637473</v>
      </c>
      <c r="N871" s="704">
        <v>0.56203267639884658</v>
      </c>
      <c r="Q871" s="2432"/>
    </row>
    <row r="872" spans="1:17">
      <c r="A872" s="1587"/>
      <c r="B872" s="1243" t="s">
        <v>3289</v>
      </c>
      <c r="C872" s="707" t="s">
        <v>3290</v>
      </c>
      <c r="D872" s="708">
        <v>139</v>
      </c>
      <c r="E872" s="709">
        <v>134</v>
      </c>
      <c r="F872" s="710">
        <v>130</v>
      </c>
      <c r="G872" s="711">
        <v>250.53382347084087</v>
      </c>
      <c r="H872" s="712">
        <v>0.42785160683552392</v>
      </c>
      <c r="I872" s="713">
        <v>30.783810952106865</v>
      </c>
      <c r="J872" s="714">
        <v>8.0695767436125774</v>
      </c>
      <c r="K872" s="715">
        <v>2.6486317368387238</v>
      </c>
      <c r="L872" s="716">
        <v>247.88519173400215</v>
      </c>
      <c r="M872" s="704">
        <v>-0.50268053904361343</v>
      </c>
      <c r="N872" s="704">
        <v>7.1271444977393003E-2</v>
      </c>
      <c r="Q872" s="2432"/>
    </row>
    <row r="873" spans="1:17">
      <c r="A873" s="1588"/>
      <c r="B873" s="1238" t="s">
        <v>3291</v>
      </c>
      <c r="C873" s="707" t="s">
        <v>3292</v>
      </c>
      <c r="D873" s="708">
        <v>182</v>
      </c>
      <c r="E873" s="709">
        <v>120</v>
      </c>
      <c r="F873" s="710">
        <v>35</v>
      </c>
      <c r="G873" s="711">
        <v>258.36257465098612</v>
      </c>
      <c r="H873" s="712">
        <v>0.37535400542852748</v>
      </c>
      <c r="I873" s="713">
        <v>401.03466369594702</v>
      </c>
      <c r="J873" s="714">
        <v>106.86317996023658</v>
      </c>
      <c r="K873" s="715">
        <v>28.67636690173623</v>
      </c>
      <c r="L873" s="716">
        <v>229.68620774924989</v>
      </c>
      <c r="M873" s="704">
        <v>-0.50582883324823191</v>
      </c>
      <c r="N873" s="704">
        <v>0.92910246143907937</v>
      </c>
      <c r="Q873" s="2432"/>
    </row>
    <row r="874" spans="1:17">
      <c r="A874" s="1589"/>
      <c r="B874" s="1238" t="s">
        <v>3293</v>
      </c>
      <c r="C874" s="707" t="s">
        <v>3294</v>
      </c>
      <c r="D874" s="708">
        <v>149</v>
      </c>
      <c r="E874" s="709">
        <v>128</v>
      </c>
      <c r="F874" s="710">
        <v>112</v>
      </c>
      <c r="G874" s="711">
        <v>242.64874200278558</v>
      </c>
      <c r="H874" s="712">
        <v>0.37993309568255629</v>
      </c>
      <c r="I874" s="713">
        <v>122.77235006320758</v>
      </c>
      <c r="J874" s="714">
        <v>32.67251391375482</v>
      </c>
      <c r="K874" s="715">
        <v>8.9357279942297048</v>
      </c>
      <c r="L874" s="716">
        <v>233.71301400855589</v>
      </c>
      <c r="M874" s="704">
        <v>-0.5223099790214919</v>
      </c>
      <c r="N874" s="704">
        <v>0.29442983025613551</v>
      </c>
      <c r="Q874" s="2432"/>
    </row>
    <row r="875" spans="1:17">
      <c r="A875" s="1590"/>
      <c r="B875" s="1238" t="s">
        <v>3295</v>
      </c>
      <c r="C875" s="707" t="s">
        <v>3296</v>
      </c>
      <c r="D875" s="708">
        <v>142</v>
      </c>
      <c r="E875" s="709">
        <v>130</v>
      </c>
      <c r="F875" s="710">
        <v>121</v>
      </c>
      <c r="G875" s="711">
        <v>241.4483111744668</v>
      </c>
      <c r="H875" s="712">
        <v>0.39562963814236307</v>
      </c>
      <c r="I875" s="713">
        <v>70.135209029540633</v>
      </c>
      <c r="J875" s="714">
        <v>18.578149225880303</v>
      </c>
      <c r="K875" s="715">
        <v>5.4107373891645558</v>
      </c>
      <c r="L875" s="716">
        <v>236.03757378530224</v>
      </c>
      <c r="M875" s="704">
        <v>-0.52282467082341666</v>
      </c>
      <c r="N875" s="704">
        <v>0.16870514418709084</v>
      </c>
      <c r="Q875" s="2432"/>
    </row>
    <row r="876" spans="1:17">
      <c r="A876" s="1591"/>
      <c r="B876" s="1243" t="s">
        <v>3297</v>
      </c>
      <c r="C876" s="707" t="s">
        <v>3298</v>
      </c>
      <c r="D876" s="708">
        <v>139</v>
      </c>
      <c r="E876" s="709">
        <v>119</v>
      </c>
      <c r="F876" s="710">
        <v>101</v>
      </c>
      <c r="G876" s="711">
        <v>207.37027170080142</v>
      </c>
      <c r="H876" s="712">
        <v>0.41909033396722489</v>
      </c>
      <c r="I876" s="713">
        <v>113.51543392664763</v>
      </c>
      <c r="J876" s="714">
        <v>29.844953588702612</v>
      </c>
      <c r="K876" s="715">
        <v>9.4934232178001174</v>
      </c>
      <c r="L876" s="716">
        <v>197.87684848300131</v>
      </c>
      <c r="M876" s="704">
        <v>-0.59784198441202951</v>
      </c>
      <c r="N876" s="704">
        <v>0.32476319482332044</v>
      </c>
      <c r="Q876" s="2432"/>
    </row>
    <row r="877" spans="1:17">
      <c r="A877" s="1592"/>
      <c r="B877" s="1238" t="s">
        <v>3299</v>
      </c>
      <c r="C877" s="707" t="s">
        <v>3300</v>
      </c>
      <c r="D877" s="708">
        <v>153</v>
      </c>
      <c r="E877" s="709">
        <v>101</v>
      </c>
      <c r="F877" s="710">
        <v>21</v>
      </c>
      <c r="G877" s="711">
        <v>178.0538919000937</v>
      </c>
      <c r="H877" s="712">
        <v>0.39117120182744047</v>
      </c>
      <c r="I877" s="713">
        <v>278.65377035147509</v>
      </c>
      <c r="J877" s="714">
        <v>73.912294564083325</v>
      </c>
      <c r="K877" s="715">
        <v>21.15251302875053</v>
      </c>
      <c r="L877" s="716">
        <v>156.90137887134318</v>
      </c>
      <c r="M877" s="704">
        <v>-0.66507181019687767</v>
      </c>
      <c r="N877" s="704">
        <v>0.9544564959190962</v>
      </c>
      <c r="Q877" s="2432"/>
    </row>
    <row r="878" spans="1:17">
      <c r="A878" s="1593"/>
      <c r="B878" s="1238" t="s">
        <v>3301</v>
      </c>
      <c r="C878" s="707" t="s">
        <v>3302</v>
      </c>
      <c r="D878" s="708">
        <v>143</v>
      </c>
      <c r="E878" s="709">
        <v>89</v>
      </c>
      <c r="F878" s="710">
        <v>34</v>
      </c>
      <c r="G878" s="711">
        <v>147.57046468510512</v>
      </c>
      <c r="H878" s="712">
        <v>0.31484946959547344</v>
      </c>
      <c r="I878" s="713">
        <v>235.12055506427308</v>
      </c>
      <c r="J878" s="714">
        <v>63.591080302674932</v>
      </c>
      <c r="K878" s="715">
        <v>12.811779561095433</v>
      </c>
      <c r="L878" s="716">
        <v>134.7586851240097</v>
      </c>
      <c r="M878" s="704">
        <v>-0.70028113577872009</v>
      </c>
      <c r="N878" s="704">
        <v>0.88885517171507678</v>
      </c>
      <c r="Q878" s="2432"/>
    </row>
    <row r="879" spans="1:17">
      <c r="A879" s="1594"/>
      <c r="B879" s="1243" t="s">
        <v>3303</v>
      </c>
      <c r="C879" s="707" t="s">
        <v>3304</v>
      </c>
      <c r="D879" s="708">
        <v>139</v>
      </c>
      <c r="E879" s="709">
        <v>90</v>
      </c>
      <c r="F879" s="710">
        <v>43</v>
      </c>
      <c r="G879" s="711">
        <v>145.02898011758344</v>
      </c>
      <c r="H879" s="712">
        <v>0.32423546340573434</v>
      </c>
      <c r="I879" s="713">
        <v>212.35634407521434</v>
      </c>
      <c r="J879" s="714">
        <v>57.317728315250115</v>
      </c>
      <c r="K879" s="715">
        <v>12.135304322563229</v>
      </c>
      <c r="L879" s="716">
        <v>132.89367579502021</v>
      </c>
      <c r="M879" s="704">
        <v>-0.70830196340930596</v>
      </c>
      <c r="N879" s="704">
        <v>0.82642346099056041</v>
      </c>
      <c r="Q879" s="2432"/>
    </row>
    <row r="880" spans="1:17">
      <c r="A880" s="1595"/>
      <c r="B880" s="1243" t="s">
        <v>3305</v>
      </c>
      <c r="C880" s="707" t="s">
        <v>3306</v>
      </c>
      <c r="D880" s="708">
        <v>139</v>
      </c>
      <c r="E880" s="709">
        <v>90</v>
      </c>
      <c r="F880" s="710">
        <v>0</v>
      </c>
      <c r="G880" s="711">
        <v>142.13156166614786</v>
      </c>
      <c r="H880" s="712">
        <v>0.39197796100570764</v>
      </c>
      <c r="I880" s="713">
        <v>232.17755376757393</v>
      </c>
      <c r="J880" s="714">
        <v>61.569669385397255</v>
      </c>
      <c r="K880" s="715">
        <v>17.676541809004565</v>
      </c>
      <c r="L880" s="716">
        <v>124.4550198571433</v>
      </c>
      <c r="M880" s="704">
        <v>-0.73361793122293673</v>
      </c>
      <c r="N880" s="704">
        <v>1</v>
      </c>
      <c r="Q880" s="2432"/>
    </row>
    <row r="881" spans="1:17">
      <c r="A881" s="1596"/>
      <c r="B881" s="1238" t="s">
        <v>3307</v>
      </c>
      <c r="C881" s="707" t="s">
        <v>3308</v>
      </c>
      <c r="D881" s="708">
        <v>135</v>
      </c>
      <c r="E881" s="709">
        <v>89</v>
      </c>
      <c r="F881" s="710">
        <v>26</v>
      </c>
      <c r="G881" s="711">
        <v>137.13239076344772</v>
      </c>
      <c r="H881" s="712">
        <v>0.38145517634406961</v>
      </c>
      <c r="I881" s="713">
        <v>209.14453478476926</v>
      </c>
      <c r="J881" s="714">
        <v>55.633782611767579</v>
      </c>
      <c r="K881" s="715">
        <v>15.31084146314417</v>
      </c>
      <c r="L881" s="716">
        <v>121.82154930030354</v>
      </c>
      <c r="M881" s="704">
        <v>-0.73909254324983853</v>
      </c>
      <c r="N881" s="704">
        <v>0.91848987938453497</v>
      </c>
      <c r="Q881" s="2432"/>
    </row>
    <row r="882" spans="1:17">
      <c r="A882" s="1597"/>
      <c r="B882" s="1238" t="s">
        <v>3309</v>
      </c>
      <c r="C882" s="707" t="s">
        <v>3310</v>
      </c>
      <c r="D882" s="708">
        <v>126</v>
      </c>
      <c r="E882" s="709">
        <v>88</v>
      </c>
      <c r="F882" s="710">
        <v>53</v>
      </c>
      <c r="G882" s="711">
        <v>128.62847268995134</v>
      </c>
      <c r="H882" s="712">
        <v>0.34949058532971716</v>
      </c>
      <c r="I882" s="713">
        <v>156.68944833291755</v>
      </c>
      <c r="J882" s="714">
        <v>42.040937969641746</v>
      </c>
      <c r="K882" s="715">
        <v>10.069419540439355</v>
      </c>
      <c r="L882" s="716">
        <v>118.55905314951198</v>
      </c>
      <c r="M882" s="704">
        <v>-0.74648577060351928</v>
      </c>
      <c r="N882" s="704">
        <v>0.7048390362345277</v>
      </c>
      <c r="Q882" s="2432"/>
    </row>
    <row r="883" spans="1:17">
      <c r="A883" s="1598"/>
      <c r="B883" s="1238" t="s">
        <v>3311</v>
      </c>
      <c r="C883" s="707" t="s">
        <v>3312</v>
      </c>
      <c r="D883" s="708">
        <v>133</v>
      </c>
      <c r="E883" s="709">
        <v>83</v>
      </c>
      <c r="F883" s="710">
        <v>15</v>
      </c>
      <c r="G883" s="711">
        <v>125.95343513980566</v>
      </c>
      <c r="H883" s="712">
        <v>0.34852320368048362</v>
      </c>
      <c r="I883" s="713">
        <v>208.46021312030084</v>
      </c>
      <c r="J883" s="714">
        <v>55.944959469151122</v>
      </c>
      <c r="K883" s="715">
        <v>13.339724844830201</v>
      </c>
      <c r="L883" s="716">
        <v>112.61371029497546</v>
      </c>
      <c r="M883" s="704">
        <v>-0.75282008812838508</v>
      </c>
      <c r="N883" s="704">
        <v>0.96159543006723658</v>
      </c>
      <c r="Q883" s="2432"/>
    </row>
    <row r="884" spans="1:17">
      <c r="A884" s="1599"/>
      <c r="B884" s="1238" t="s">
        <v>3313</v>
      </c>
      <c r="C884" s="707" t="s">
        <v>3314</v>
      </c>
      <c r="D884" s="708">
        <v>97</v>
      </c>
      <c r="E884" s="709">
        <v>75</v>
      </c>
      <c r="F884" s="710">
        <v>58</v>
      </c>
      <c r="G884" s="711">
        <v>85.660591832772639</v>
      </c>
      <c r="H884" s="712">
        <v>0.35290490696170984</v>
      </c>
      <c r="I884" s="713">
        <v>70.438148030427456</v>
      </c>
      <c r="J884" s="714">
        <v>18.882770619464328</v>
      </c>
      <c r="K884" s="715">
        <v>4.5941491401407495</v>
      </c>
      <c r="L884" s="716">
        <v>81.066442692631895</v>
      </c>
      <c r="M884" s="704">
        <v>-0.8306622694419602</v>
      </c>
      <c r="N884" s="704">
        <v>0.4746250722035748</v>
      </c>
      <c r="Q884" s="2432"/>
    </row>
    <row r="885" spans="1:17">
      <c r="A885" s="1600"/>
      <c r="B885" s="1238" t="s">
        <v>3315</v>
      </c>
      <c r="C885" s="707" t="s">
        <v>3316</v>
      </c>
      <c r="D885" s="708">
        <v>106</v>
      </c>
      <c r="E885" s="709">
        <v>75</v>
      </c>
      <c r="F885" s="710">
        <v>33</v>
      </c>
      <c r="G885" s="711">
        <v>89.904729690284029</v>
      </c>
      <c r="H885" s="712">
        <v>0.42522083074131384</v>
      </c>
      <c r="I885" s="713">
        <v>116.70309992501434</v>
      </c>
      <c r="J885" s="714">
        <v>30.619750428807901</v>
      </c>
      <c r="K885" s="715">
        <v>9.956789071007611</v>
      </c>
      <c r="L885" s="716">
        <v>79.947940619276423</v>
      </c>
      <c r="M885" s="704">
        <v>-0.83401777566202662</v>
      </c>
      <c r="N885" s="704">
        <v>0.80938885483691991</v>
      </c>
      <c r="Q885" s="2432"/>
    </row>
    <row r="886" spans="1:17">
      <c r="A886" s="1601"/>
      <c r="B886" s="1238" t="s">
        <v>3317</v>
      </c>
      <c r="C886" s="707" t="s">
        <v>3318</v>
      </c>
      <c r="D886" s="708">
        <v>101</v>
      </c>
      <c r="E886" s="709">
        <v>69</v>
      </c>
      <c r="F886" s="710">
        <v>34</v>
      </c>
      <c r="G886" s="711">
        <v>79.05642930878696</v>
      </c>
      <c r="H886" s="712">
        <v>0.37403405557223307</v>
      </c>
      <c r="I886" s="713">
        <v>104.06489495414745</v>
      </c>
      <c r="J886" s="714">
        <v>27.740295013577292</v>
      </c>
      <c r="K886" s="715">
        <v>7.4029228797213378</v>
      </c>
      <c r="L886" s="716">
        <v>71.653506429065629</v>
      </c>
      <c r="M886" s="704">
        <v>-0.8475679523402796</v>
      </c>
      <c r="N886" s="704">
        <v>0.78146195495588699</v>
      </c>
      <c r="Q886" s="2432"/>
    </row>
    <row r="887" spans="1:17">
      <c r="A887" s="1602"/>
      <c r="B887" s="1238" t="s">
        <v>3319</v>
      </c>
      <c r="C887" s="707" t="s">
        <v>3320</v>
      </c>
      <c r="D887" s="708">
        <v>91</v>
      </c>
      <c r="E887" s="709">
        <v>60</v>
      </c>
      <c r="F887" s="710">
        <v>17</v>
      </c>
      <c r="G887" s="711">
        <v>61.126875433635504</v>
      </c>
      <c r="H887" s="712">
        <v>0.39396873278818367</v>
      </c>
      <c r="I887" s="713">
        <v>90.467299940395677</v>
      </c>
      <c r="J887" s="714">
        <v>23.976029377362948</v>
      </c>
      <c r="K887" s="715">
        <v>6.9376110684834797</v>
      </c>
      <c r="L887" s="716">
        <v>54.189264365152027</v>
      </c>
      <c r="M887" s="704">
        <v>-0.88493849105773315</v>
      </c>
      <c r="N887" s="704">
        <v>0.90229431471159383</v>
      </c>
      <c r="Q887" s="2432"/>
    </row>
    <row r="888" spans="1:17">
      <c r="A888" s="1603"/>
      <c r="B888" s="1238" t="s">
        <v>3321</v>
      </c>
      <c r="C888" s="707" t="s">
        <v>3322</v>
      </c>
      <c r="D888" s="708">
        <v>72</v>
      </c>
      <c r="E888" s="709">
        <v>60</v>
      </c>
      <c r="F888" s="710">
        <v>50</v>
      </c>
      <c r="G888" s="711">
        <v>52.014958447740263</v>
      </c>
      <c r="H888" s="712">
        <v>0.39590094991034835</v>
      </c>
      <c r="I888" s="713">
        <v>30.107308475552646</v>
      </c>
      <c r="J888" s="714">
        <v>7.9744791720391968</v>
      </c>
      <c r="K888" s="715">
        <v>2.3249613539327312</v>
      </c>
      <c r="L888" s="716">
        <v>49.689997093807534</v>
      </c>
      <c r="M888" s="704">
        <v>-0.89843629287176663</v>
      </c>
      <c r="N888" s="704">
        <v>0.34026487638959929</v>
      </c>
      <c r="Q888" s="2432"/>
    </row>
    <row r="889" spans="1:17">
      <c r="A889" s="1604"/>
      <c r="B889" s="1238" t="s">
        <v>3323</v>
      </c>
      <c r="C889" s="707" t="s">
        <v>3324</v>
      </c>
      <c r="D889" s="708">
        <v>75</v>
      </c>
      <c r="E889" s="709">
        <v>54</v>
      </c>
      <c r="F889" s="710">
        <v>33</v>
      </c>
      <c r="G889" s="711">
        <v>46.578028692991893</v>
      </c>
      <c r="H889" s="712">
        <v>0.38527631679954305</v>
      </c>
      <c r="I889" s="713">
        <v>50.631284278130593</v>
      </c>
      <c r="J889" s="714">
        <v>13.453305573272903</v>
      </c>
      <c r="K889" s="715">
        <v>3.7604270395856765</v>
      </c>
      <c r="L889" s="716">
        <v>42.817601653406214</v>
      </c>
      <c r="M889" s="704">
        <v>-0.91031937155125597</v>
      </c>
      <c r="N889" s="704">
        <v>0.64721409288675136</v>
      </c>
      <c r="Q889" s="2432"/>
    </row>
    <row r="890" spans="1:17">
      <c r="A890" s="1605"/>
      <c r="B890" s="1238" t="s">
        <v>3325</v>
      </c>
      <c r="C890" s="707" t="s">
        <v>3326</v>
      </c>
      <c r="D890" s="708">
        <v>70</v>
      </c>
      <c r="E890" s="709">
        <v>46</v>
      </c>
      <c r="F890" s="710">
        <v>1</v>
      </c>
      <c r="G890" s="711">
        <v>36.025621907561899</v>
      </c>
      <c r="H890" s="712">
        <v>0.43723646807869376</v>
      </c>
      <c r="I890" s="713">
        <v>55.591582656748223</v>
      </c>
      <c r="J890" s="714">
        <v>14.524902087919894</v>
      </c>
      <c r="K890" s="715">
        <v>4.9260699660029674</v>
      </c>
      <c r="L890" s="716">
        <v>31.099551941558932</v>
      </c>
      <c r="M890" s="704">
        <v>-0.93536678139254792</v>
      </c>
      <c r="N890" s="704">
        <v>0.99102337067223945</v>
      </c>
      <c r="Q890" s="2432"/>
    </row>
    <row r="891" spans="1:17">
      <c r="A891" s="1606"/>
      <c r="B891" s="1238" t="s">
        <v>3327</v>
      </c>
      <c r="C891" s="707" t="s">
        <v>3328</v>
      </c>
      <c r="D891" s="708">
        <v>45</v>
      </c>
      <c r="E891" s="709">
        <v>36</v>
      </c>
      <c r="F891" s="710">
        <v>30</v>
      </c>
      <c r="G891" s="711">
        <v>20.548712349036979</v>
      </c>
      <c r="H891" s="712">
        <v>0.33823424791240769</v>
      </c>
      <c r="I891" s="713">
        <v>12.361088846187295</v>
      </c>
      <c r="J891" s="714">
        <v>3.3257046315434389</v>
      </c>
      <c r="K891" s="715">
        <v>0.75521866870226895</v>
      </c>
      <c r="L891" s="716">
        <v>19.793493680334709</v>
      </c>
      <c r="M891" s="704">
        <v>-0.95902369500349038</v>
      </c>
      <c r="N891" s="704">
        <v>0.34334591316720758</v>
      </c>
      <c r="Q891" s="2432"/>
    </row>
    <row r="892" spans="1:17">
      <c r="A892" s="1607"/>
      <c r="B892" s="1238" t="s">
        <v>3329</v>
      </c>
      <c r="C892" s="707" t="s">
        <v>3330</v>
      </c>
      <c r="D892" s="708">
        <v>47</v>
      </c>
      <c r="E892" s="709">
        <v>30</v>
      </c>
      <c r="F892" s="710">
        <v>14</v>
      </c>
      <c r="G892" s="711">
        <v>17.281045793756697</v>
      </c>
      <c r="H892" s="712">
        <v>0.34422796808642553</v>
      </c>
      <c r="I892" s="713">
        <v>22.375791965018564</v>
      </c>
      <c r="J892" s="714">
        <v>6.0114238128450728</v>
      </c>
      <c r="K892" s="715">
        <v>1.4048402768693473</v>
      </c>
      <c r="L892" s="716">
        <v>15.876205516887349</v>
      </c>
      <c r="M892" s="704">
        <v>-0.96582501251897046</v>
      </c>
      <c r="N892" s="704">
        <v>0.74599417785077027</v>
      </c>
      <c r="Q892" s="2432"/>
    </row>
    <row r="893" spans="1:17">
      <c r="A893" s="1608"/>
      <c r="B893" s="1238" t="s">
        <v>3331</v>
      </c>
      <c r="C893" s="707" t="s">
        <v>3332</v>
      </c>
      <c r="D893" s="708">
        <v>19</v>
      </c>
      <c r="E893" s="709">
        <v>14</v>
      </c>
      <c r="F893" s="710">
        <v>10</v>
      </c>
      <c r="G893" s="711">
        <v>4.8436593786283266</v>
      </c>
      <c r="H893" s="712">
        <v>0.37749933668257041</v>
      </c>
      <c r="I893" s="713">
        <v>3.1979872785482693</v>
      </c>
      <c r="J893" s="714">
        <v>0.8516475802936192</v>
      </c>
      <c r="K893" s="715">
        <v>0.23058901623077283</v>
      </c>
      <c r="L893" s="716">
        <v>4.6130703623975542</v>
      </c>
      <c r="M893" s="704">
        <v>-0.9905011118088366</v>
      </c>
      <c r="N893" s="704">
        <v>0.38555827111552693</v>
      </c>
      <c r="Q893" s="2432"/>
    </row>
    <row r="894" spans="1:17">
      <c r="A894" s="1609"/>
      <c r="B894" s="1238" t="s">
        <v>3333</v>
      </c>
      <c r="C894" s="707" t="s">
        <v>44</v>
      </c>
      <c r="D894" s="708">
        <v>255</v>
      </c>
      <c r="E894" s="709">
        <v>0</v>
      </c>
      <c r="F894" s="710">
        <v>0</v>
      </c>
      <c r="G894" s="711">
        <v>297.32166490206458</v>
      </c>
      <c r="H894" s="712">
        <v>0</v>
      </c>
      <c r="I894" s="713">
        <v>1000.0000000000001</v>
      </c>
      <c r="J894" s="714">
        <v>273.53577859290419</v>
      </c>
      <c r="K894" s="715">
        <v>-36.011668431268767</v>
      </c>
      <c r="L894" s="716">
        <v>333.33333333333337</v>
      </c>
      <c r="M894" s="704">
        <v>2.2204460492503131E-16</v>
      </c>
      <c r="N894" s="704">
        <v>1.0000000000000002</v>
      </c>
      <c r="Q894" s="2432"/>
    </row>
    <row r="895" spans="1:17">
      <c r="A895" s="1610"/>
      <c r="B895" s="1243" t="s">
        <v>3334</v>
      </c>
      <c r="C895" s="707" t="s">
        <v>44</v>
      </c>
      <c r="D895" s="708">
        <v>255</v>
      </c>
      <c r="E895" s="709">
        <v>36</v>
      </c>
      <c r="F895" s="710">
        <v>0</v>
      </c>
      <c r="G895" s="711">
        <v>308.14751842082643</v>
      </c>
      <c r="H895" s="712">
        <v>1.5360163991742292E-2</v>
      </c>
      <c r="I895" s="713">
        <v>990.92610100419813</v>
      </c>
      <c r="J895" s="714">
        <v>271.59264968181247</v>
      </c>
      <c r="K895" s="715">
        <v>-31.320540260671791</v>
      </c>
      <c r="L895" s="716">
        <v>339.46805868149823</v>
      </c>
      <c r="M895" s="704">
        <v>2.2204460492503131E-16</v>
      </c>
      <c r="N895" s="704">
        <v>1.0000000000000002</v>
      </c>
      <c r="Q895" s="2432"/>
    </row>
    <row r="896" spans="1:17">
      <c r="A896" s="1611"/>
      <c r="B896" s="1243" t="s">
        <v>3335</v>
      </c>
      <c r="C896" s="707" t="s">
        <v>44</v>
      </c>
      <c r="D896" s="708">
        <v>255</v>
      </c>
      <c r="E896" s="709">
        <v>69</v>
      </c>
      <c r="F896" s="710">
        <v>0</v>
      </c>
      <c r="G896" s="711">
        <v>334.10266900431628</v>
      </c>
      <c r="H896" s="712">
        <v>5.3324005003936401E-2</v>
      </c>
      <c r="I896" s="713">
        <v>970.24808071780899</v>
      </c>
      <c r="J896" s="714">
        <v>266.93396818357178</v>
      </c>
      <c r="K896" s="715">
        <v>-20.07348820484259</v>
      </c>
      <c r="L896" s="716">
        <v>354.17615720915887</v>
      </c>
      <c r="M896" s="704">
        <v>2.2204460492503131E-16</v>
      </c>
      <c r="N896" s="704">
        <v>1.0000000000000002</v>
      </c>
      <c r="Q896" s="2432"/>
    </row>
    <row r="897" spans="1:17">
      <c r="A897" s="1612"/>
      <c r="B897" s="1238" t="s">
        <v>3336</v>
      </c>
      <c r="C897" s="707" t="s">
        <v>44</v>
      </c>
      <c r="D897" s="708">
        <v>255</v>
      </c>
      <c r="E897" s="709">
        <v>73</v>
      </c>
      <c r="F897" s="710">
        <v>1</v>
      </c>
      <c r="G897" s="711">
        <v>338.51007936684931</v>
      </c>
      <c r="H897" s="712">
        <v>5.9640527879139128E-2</v>
      </c>
      <c r="I897" s="713">
        <v>966.75748636203525</v>
      </c>
      <c r="J897" s="714">
        <v>266.10012008856938</v>
      </c>
      <c r="K897" s="715">
        <v>-18.241524668338926</v>
      </c>
      <c r="L897" s="716">
        <v>356.75160403518822</v>
      </c>
      <c r="M897" s="704">
        <v>2.9009422284964614E-4</v>
      </c>
      <c r="N897" s="704">
        <v>1.0000000000000002</v>
      </c>
      <c r="Q897" s="2432"/>
    </row>
    <row r="898" spans="1:17">
      <c r="A898" s="1613"/>
      <c r="B898" s="1238" t="s">
        <v>3337</v>
      </c>
      <c r="C898" s="707" t="s">
        <v>3338</v>
      </c>
      <c r="D898" s="708">
        <v>255</v>
      </c>
      <c r="E898" s="709">
        <v>9</v>
      </c>
      <c r="F898" s="710">
        <v>33</v>
      </c>
      <c r="G898" s="711">
        <v>300.66859574460472</v>
      </c>
      <c r="H898" s="712">
        <v>5.9889767557886371</v>
      </c>
      <c r="I898" s="713">
        <v>990.8505114088116</v>
      </c>
      <c r="J898" s="714">
        <v>270.60311975088609</v>
      </c>
      <c r="K898" s="715">
        <v>-38.808407337187845</v>
      </c>
      <c r="L898" s="716">
        <v>339.47700308179253</v>
      </c>
      <c r="M898" s="704">
        <v>2.6119783164895161E-3</v>
      </c>
      <c r="N898" s="704">
        <v>1.0000000000000002</v>
      </c>
      <c r="Q898" s="2432"/>
    </row>
    <row r="899" spans="1:17">
      <c r="A899" s="1614"/>
      <c r="B899" s="1243" t="s">
        <v>3339</v>
      </c>
      <c r="C899" s="707" t="s">
        <v>3340</v>
      </c>
      <c r="D899" s="708">
        <v>255</v>
      </c>
      <c r="E899" s="709">
        <v>48</v>
      </c>
      <c r="F899" s="710">
        <v>48</v>
      </c>
      <c r="G899" s="711">
        <v>319.12612624036746</v>
      </c>
      <c r="H899" s="712">
        <v>0</v>
      </c>
      <c r="I899" s="713">
        <v>968.96949820537191</v>
      </c>
      <c r="J899" s="714">
        <v>265.04782612438208</v>
      </c>
      <c r="K899" s="715">
        <v>-34.894208289384721</v>
      </c>
      <c r="L899" s="716">
        <v>354.02033452975218</v>
      </c>
      <c r="M899" s="704">
        <v>3.1030501794628407E-2</v>
      </c>
      <c r="N899" s="704">
        <v>1.0000000000000002</v>
      </c>
      <c r="Q899" s="2432"/>
    </row>
    <row r="900" spans="1:17">
      <c r="A900" s="1615"/>
      <c r="B900" s="1243" t="s">
        <v>3341</v>
      </c>
      <c r="C900" s="707" t="s">
        <v>3342</v>
      </c>
      <c r="D900" s="708">
        <v>255</v>
      </c>
      <c r="E900" s="709">
        <v>64</v>
      </c>
      <c r="F900" s="710">
        <v>64</v>
      </c>
      <c r="G900" s="711">
        <v>335.19190366927006</v>
      </c>
      <c r="H900" s="712">
        <v>0</v>
      </c>
      <c r="I900" s="713">
        <v>946.10586825346309</v>
      </c>
      <c r="J900" s="714">
        <v>258.79380530402665</v>
      </c>
      <c r="K900" s="715">
        <v>-34.070850828421356</v>
      </c>
      <c r="L900" s="716">
        <v>369.26275449769139</v>
      </c>
      <c r="M900" s="704">
        <v>5.3894131746537122E-2</v>
      </c>
      <c r="N900" s="704">
        <v>1.0000000000000002</v>
      </c>
      <c r="Q900" s="2432"/>
    </row>
    <row r="901" spans="1:17">
      <c r="A901" s="1616"/>
      <c r="B901" s="1243" t="s">
        <v>3343</v>
      </c>
      <c r="C901" s="707" t="s">
        <v>3344</v>
      </c>
      <c r="D901" s="708">
        <v>255</v>
      </c>
      <c r="E901" s="709">
        <v>99</v>
      </c>
      <c r="F901" s="710">
        <v>71</v>
      </c>
      <c r="G901" s="711">
        <v>381.51376680237854</v>
      </c>
      <c r="H901" s="712">
        <v>5.8676169538520236E-2</v>
      </c>
      <c r="I901" s="713">
        <v>903.48618721890307</v>
      </c>
      <c r="J901" s="714">
        <v>248.66734421350282</v>
      </c>
      <c r="K901" s="715">
        <v>-17.298804463930882</v>
      </c>
      <c r="L901" s="716">
        <v>398.81257126630942</v>
      </c>
      <c r="M901" s="704">
        <v>6.6187307641265569E-2</v>
      </c>
      <c r="N901" s="704">
        <v>1.0000000000000002</v>
      </c>
      <c r="Q901" s="2432"/>
    </row>
    <row r="902" spans="1:17">
      <c r="A902" s="1617"/>
      <c r="B902" s="1238" t="s">
        <v>3345</v>
      </c>
      <c r="C902" s="707" t="s">
        <v>3346</v>
      </c>
      <c r="D902" s="708">
        <v>255</v>
      </c>
      <c r="E902" s="709">
        <v>94</v>
      </c>
      <c r="F902" s="710">
        <v>77</v>
      </c>
      <c r="G902" s="711">
        <v>375.05967817177765</v>
      </c>
      <c r="H902" s="712">
        <v>3.5832213199440903E-2</v>
      </c>
      <c r="I902" s="713">
        <v>903.1945993093633</v>
      </c>
      <c r="J902" s="714">
        <v>248.1023129810068</v>
      </c>
      <c r="K902" s="715">
        <v>-23.234440355496066</v>
      </c>
      <c r="L902" s="716">
        <v>398.29411852727372</v>
      </c>
      <c r="M902" s="704">
        <v>7.7878827266308459E-2</v>
      </c>
      <c r="N902" s="704">
        <v>1.0000000000000002</v>
      </c>
      <c r="Q902" s="2432"/>
    </row>
    <row r="903" spans="1:17">
      <c r="A903" s="1618"/>
      <c r="B903" s="1238" t="s">
        <v>3347</v>
      </c>
      <c r="C903" s="707" t="s">
        <v>3348</v>
      </c>
      <c r="D903" s="708">
        <v>252</v>
      </c>
      <c r="E903" s="709">
        <v>93</v>
      </c>
      <c r="F903" s="710">
        <v>93</v>
      </c>
      <c r="G903" s="711">
        <v>370.05393075909683</v>
      </c>
      <c r="H903" s="712">
        <v>0</v>
      </c>
      <c r="I903" s="713">
        <v>859.68619698414398</v>
      </c>
      <c r="J903" s="714">
        <v>235.15493323763062</v>
      </c>
      <c r="K903" s="715">
        <v>-30.958734280731395</v>
      </c>
      <c r="L903" s="716">
        <v>401.01266503982822</v>
      </c>
      <c r="M903" s="704">
        <v>8.8587395741037689E-2</v>
      </c>
      <c r="N903" s="704">
        <v>0.94324589430395778</v>
      </c>
      <c r="Q903" s="2432"/>
    </row>
    <row r="904" spans="1:17">
      <c r="A904" s="1619"/>
      <c r="B904" s="1238" t="s">
        <v>3349</v>
      </c>
      <c r="C904" s="707" t="s">
        <v>3350</v>
      </c>
      <c r="D904" s="708">
        <v>217</v>
      </c>
      <c r="E904" s="709">
        <v>166</v>
      </c>
      <c r="F904" s="710">
        <v>169</v>
      </c>
      <c r="G904" s="711">
        <v>484.28725068255386</v>
      </c>
      <c r="H904" s="712">
        <v>5.9577884730201696</v>
      </c>
      <c r="I904" s="713">
        <v>302.65876339229453</v>
      </c>
      <c r="J904" s="714">
        <v>82.225499418758631</v>
      </c>
      <c r="K904" s="715">
        <v>-14.54695352334055</v>
      </c>
      <c r="L904" s="716">
        <v>498.83420420589442</v>
      </c>
      <c r="M904" s="704">
        <v>9.0734450871083006E-2</v>
      </c>
      <c r="N904" s="704">
        <v>0.34102774610113329</v>
      </c>
      <c r="Q904" s="2432"/>
    </row>
    <row r="905" spans="1:17">
      <c r="A905" s="1620"/>
      <c r="B905" s="1243" t="s">
        <v>3351</v>
      </c>
      <c r="C905" s="707" t="s">
        <v>3352</v>
      </c>
      <c r="D905" s="708">
        <v>240</v>
      </c>
      <c r="E905" s="709">
        <v>128</v>
      </c>
      <c r="F905" s="710">
        <v>128</v>
      </c>
      <c r="G905" s="711">
        <v>417.02383482797734</v>
      </c>
      <c r="H905" s="712">
        <v>0</v>
      </c>
      <c r="I905" s="713">
        <v>651.06191923343295</v>
      </c>
      <c r="J905" s="714">
        <v>178.08872898970759</v>
      </c>
      <c r="K905" s="715">
        <v>-23.445825963659868</v>
      </c>
      <c r="L905" s="716">
        <v>440.46966079163718</v>
      </c>
      <c r="M905" s="704">
        <v>9.7959961327752199E-2</v>
      </c>
      <c r="N905" s="704">
        <v>0.72176609831173288</v>
      </c>
      <c r="Q905" s="2432"/>
    </row>
    <row r="906" spans="1:17">
      <c r="A906" s="1621"/>
      <c r="B906" s="1238" t="s">
        <v>3353</v>
      </c>
      <c r="C906" s="707" t="s">
        <v>3354</v>
      </c>
      <c r="D906" s="708">
        <v>222</v>
      </c>
      <c r="E906" s="709">
        <v>165</v>
      </c>
      <c r="F906" s="710">
        <v>164</v>
      </c>
      <c r="G906" s="711">
        <v>489.07953300073547</v>
      </c>
      <c r="H906" s="712">
        <v>1.1772255835668564E-2</v>
      </c>
      <c r="I906" s="713">
        <v>353.68981560016277</v>
      </c>
      <c r="J906" s="714">
        <v>96.896483268864856</v>
      </c>
      <c r="K906" s="715">
        <v>-11.543339796546707</v>
      </c>
      <c r="L906" s="716">
        <v>500.62287279728218</v>
      </c>
      <c r="M906" s="704">
        <v>0.11661606745193875</v>
      </c>
      <c r="N906" s="704">
        <v>0.40319984463329672</v>
      </c>
      <c r="Q906" s="2432"/>
    </row>
    <row r="907" spans="1:17">
      <c r="A907" s="1622"/>
      <c r="B907" s="1238" t="s">
        <v>3355</v>
      </c>
      <c r="C907" s="707" t="s">
        <v>3356</v>
      </c>
      <c r="D907" s="708">
        <v>234</v>
      </c>
      <c r="E907" s="709">
        <v>147</v>
      </c>
      <c r="F907" s="710">
        <v>153</v>
      </c>
      <c r="G907" s="711">
        <v>459.99442248678383</v>
      </c>
      <c r="H907" s="712">
        <v>5.956549640627105</v>
      </c>
      <c r="I907" s="713">
        <v>513.69518035764202</v>
      </c>
      <c r="J907" s="714">
        <v>139.52714399901393</v>
      </c>
      <c r="K907" s="715">
        <v>-24.871211629586384</v>
      </c>
      <c r="L907" s="716">
        <v>484.86563411637019</v>
      </c>
      <c r="M907" s="704">
        <v>0.12729561423554236</v>
      </c>
      <c r="N907" s="704">
        <v>0.60347314909184202</v>
      </c>
      <c r="Q907" s="2432"/>
    </row>
    <row r="908" spans="1:17">
      <c r="A908" s="1623"/>
      <c r="B908" s="1243" t="s">
        <v>3357</v>
      </c>
      <c r="C908" s="707" t="s">
        <v>3358</v>
      </c>
      <c r="D908" s="708">
        <v>250</v>
      </c>
      <c r="E908" s="709">
        <v>128</v>
      </c>
      <c r="F908" s="710">
        <v>114</v>
      </c>
      <c r="G908" s="711">
        <v>436.02643372857568</v>
      </c>
      <c r="H908" s="712">
        <v>5.2908118250853925E-2</v>
      </c>
      <c r="I908" s="713">
        <v>759.09355705060341</v>
      </c>
      <c r="J908" s="714">
        <v>208.83442490632132</v>
      </c>
      <c r="K908" s="715">
        <v>-15.795858822502009</v>
      </c>
      <c r="L908" s="716">
        <v>451.82229255107768</v>
      </c>
      <c r="M908" s="704">
        <v>0.13201785660607346</v>
      </c>
      <c r="N908" s="704">
        <v>0.9011687552082619</v>
      </c>
      <c r="Q908" s="2432"/>
    </row>
    <row r="909" spans="1:17">
      <c r="A909" s="1624"/>
      <c r="B909" s="1238" t="s">
        <v>3359</v>
      </c>
      <c r="C909" s="707" t="s">
        <v>3360</v>
      </c>
      <c r="D909" s="708">
        <v>248</v>
      </c>
      <c r="E909" s="709">
        <v>131</v>
      </c>
      <c r="F909" s="710">
        <v>121</v>
      </c>
      <c r="G909" s="711">
        <v>440.33355820707249</v>
      </c>
      <c r="H909" s="712">
        <v>4.1565418028769958E-2</v>
      </c>
      <c r="I909" s="713">
        <v>724.40041113516463</v>
      </c>
      <c r="J909" s="714">
        <v>199.09688129985159</v>
      </c>
      <c r="K909" s="715">
        <v>-17.439991543714264</v>
      </c>
      <c r="L909" s="716">
        <v>457.77354975078674</v>
      </c>
      <c r="M909" s="704">
        <v>0.1385864404040511</v>
      </c>
      <c r="N909" s="704">
        <v>0.86127393244973349</v>
      </c>
      <c r="Q909" s="2432"/>
    </row>
    <row r="910" spans="1:17">
      <c r="A910" s="1625"/>
      <c r="B910" s="1243" t="s">
        <v>3361</v>
      </c>
      <c r="C910" s="707" t="s">
        <v>3362</v>
      </c>
      <c r="D910" s="708">
        <v>255</v>
      </c>
      <c r="E910" s="709">
        <v>106</v>
      </c>
      <c r="F910" s="710">
        <v>106</v>
      </c>
      <c r="G910" s="711">
        <v>402.83808763974992</v>
      </c>
      <c r="H910" s="712">
        <v>0</v>
      </c>
      <c r="I910" s="713">
        <v>849.83680659091488</v>
      </c>
      <c r="J910" s="714">
        <v>232.46077256775322</v>
      </c>
      <c r="K910" s="715">
        <v>-30.604041299640304</v>
      </c>
      <c r="L910" s="716">
        <v>433.44212893939022</v>
      </c>
      <c r="M910" s="704">
        <v>0.15016319340908546</v>
      </c>
      <c r="N910" s="704">
        <v>1.0000000000000002</v>
      </c>
      <c r="Q910" s="2432"/>
    </row>
    <row r="911" spans="1:17">
      <c r="A911" s="1626"/>
      <c r="B911" s="1238" t="s">
        <v>3363</v>
      </c>
      <c r="C911" s="707" t="s">
        <v>3364</v>
      </c>
      <c r="D911" s="708">
        <v>255</v>
      </c>
      <c r="E911" s="709">
        <v>111</v>
      </c>
      <c r="F911" s="710">
        <v>125</v>
      </c>
      <c r="G911" s="711">
        <v>418.92016294525706</v>
      </c>
      <c r="H911" s="712">
        <v>5.952015899355759</v>
      </c>
      <c r="I911" s="713">
        <v>812.09655424807829</v>
      </c>
      <c r="J911" s="714">
        <v>220.38817344417748</v>
      </c>
      <c r="K911" s="715">
        <v>-40.365490180133051</v>
      </c>
      <c r="L911" s="716">
        <v>459.28565312539013</v>
      </c>
      <c r="M911" s="704">
        <v>0.16537851606093157</v>
      </c>
      <c r="N911" s="704">
        <v>1.0000000000000002</v>
      </c>
      <c r="Q911" s="2432"/>
    </row>
    <row r="912" spans="1:17">
      <c r="A912" s="1627"/>
      <c r="B912" s="1243" t="s">
        <v>3365</v>
      </c>
      <c r="C912" s="707" t="s">
        <v>3366</v>
      </c>
      <c r="D912" s="708">
        <v>205</v>
      </c>
      <c r="E912" s="709">
        <v>201</v>
      </c>
      <c r="F912" s="710">
        <v>201</v>
      </c>
      <c r="G912" s="711">
        <v>599.83303505848141</v>
      </c>
      <c r="H912" s="712">
        <v>0</v>
      </c>
      <c r="I912" s="713">
        <v>26.118889287790012</v>
      </c>
      <c r="J912" s="714">
        <v>7.1444507173174969</v>
      </c>
      <c r="K912" s="715">
        <v>-0.94058478082490726</v>
      </c>
      <c r="L912" s="716">
        <v>600.77361983930632</v>
      </c>
      <c r="M912" s="704">
        <v>0.21025353610787589</v>
      </c>
      <c r="N912" s="704">
        <v>3.3072499190522159E-2</v>
      </c>
      <c r="Q912" s="2432"/>
    </row>
    <row r="913" spans="1:17">
      <c r="A913" s="1628"/>
      <c r="B913" s="1238" t="s">
        <v>3367</v>
      </c>
      <c r="C913" s="707" t="s">
        <v>3368</v>
      </c>
      <c r="D913" s="708">
        <v>254</v>
      </c>
      <c r="E913" s="709">
        <v>150</v>
      </c>
      <c r="F913" s="710">
        <v>160</v>
      </c>
      <c r="G913" s="711">
        <v>520.49544496212548</v>
      </c>
      <c r="H913" s="712">
        <v>5.9409120812575988</v>
      </c>
      <c r="I913" s="713">
        <v>655.54034670369424</v>
      </c>
      <c r="J913" s="714">
        <v>177.51077863178679</v>
      </c>
      <c r="K913" s="715">
        <v>-34.650191317762292</v>
      </c>
      <c r="L913" s="716">
        <v>555.14563627988775</v>
      </c>
      <c r="M913" s="704">
        <v>0.30498260235534858</v>
      </c>
      <c r="N913" s="704">
        <v>0.97506874557847178</v>
      </c>
      <c r="Q913" s="2432"/>
    </row>
    <row r="914" spans="1:17">
      <c r="A914" s="1629"/>
      <c r="B914" s="1243" t="s">
        <v>3369</v>
      </c>
      <c r="C914" s="707" t="s">
        <v>3370</v>
      </c>
      <c r="D914" s="708">
        <v>238</v>
      </c>
      <c r="E914" s="709">
        <v>180</v>
      </c>
      <c r="F914" s="710">
        <v>180</v>
      </c>
      <c r="G914" s="711">
        <v>582.22407324816209</v>
      </c>
      <c r="H914" s="712">
        <v>0</v>
      </c>
      <c r="I914" s="713">
        <v>393.17246156779248</v>
      </c>
      <c r="J914" s="714">
        <v>107.54673539623481</v>
      </c>
      <c r="K914" s="715">
        <v>-14.158796322285099</v>
      </c>
      <c r="L914" s="716">
        <v>596.38286957044716</v>
      </c>
      <c r="M914" s="704">
        <v>0.32382322633015859</v>
      </c>
      <c r="N914" s="704">
        <v>0.58146401485208032</v>
      </c>
      <c r="Q914" s="2432"/>
    </row>
    <row r="915" spans="1:17">
      <c r="A915" s="1630"/>
      <c r="B915" s="1238" t="s">
        <v>3371</v>
      </c>
      <c r="C915" s="707" t="s">
        <v>3372</v>
      </c>
      <c r="D915" s="708">
        <v>244</v>
      </c>
      <c r="E915" s="709">
        <v>194</v>
      </c>
      <c r="F915" s="710">
        <v>194</v>
      </c>
      <c r="G915" s="711">
        <v>654.6756950547325</v>
      </c>
      <c r="H915" s="712">
        <v>0</v>
      </c>
      <c r="I915" s="713">
        <v>359.14943830900654</v>
      </c>
      <c r="J915" s="714">
        <v>98.2402212390583</v>
      </c>
      <c r="K915" s="715">
        <v>-12.933570489660354</v>
      </c>
      <c r="L915" s="716">
        <v>667.60926554439288</v>
      </c>
      <c r="M915" s="704">
        <v>0.45493501052512109</v>
      </c>
      <c r="N915" s="704">
        <v>0.65891122204531016</v>
      </c>
      <c r="Q915" s="2432"/>
    </row>
    <row r="916" spans="1:17">
      <c r="A916" s="1631"/>
      <c r="B916" s="1238" t="s">
        <v>3373</v>
      </c>
      <c r="C916" s="707" t="s">
        <v>3374</v>
      </c>
      <c r="D916" s="708">
        <v>255</v>
      </c>
      <c r="E916" s="709">
        <v>181</v>
      </c>
      <c r="F916" s="710">
        <v>186</v>
      </c>
      <c r="G916" s="711">
        <v>631.55882954661024</v>
      </c>
      <c r="H916" s="712">
        <v>5.953747735763919</v>
      </c>
      <c r="I916" s="713">
        <v>515.23181802784131</v>
      </c>
      <c r="J916" s="714">
        <v>139.87072091343518</v>
      </c>
      <c r="K916" s="715">
        <v>-25.356119858039211</v>
      </c>
      <c r="L916" s="716">
        <v>656.91494940464941</v>
      </c>
      <c r="M916" s="704">
        <v>0.47097005811219872</v>
      </c>
      <c r="N916" s="704">
        <v>1.0000000000000004</v>
      </c>
      <c r="Q916" s="2432"/>
    </row>
    <row r="917" spans="1:17">
      <c r="A917" s="1632"/>
      <c r="B917" s="1238" t="s">
        <v>3375</v>
      </c>
      <c r="C917" s="707" t="s">
        <v>3376</v>
      </c>
      <c r="D917" s="708">
        <v>234</v>
      </c>
      <c r="E917" s="709">
        <v>216</v>
      </c>
      <c r="F917" s="710">
        <v>215</v>
      </c>
      <c r="G917" s="711">
        <v>732.2635722079865</v>
      </c>
      <c r="H917" s="712">
        <v>4.2385670793066731E-2</v>
      </c>
      <c r="I917" s="713">
        <v>137.29245202082453</v>
      </c>
      <c r="J917" s="714">
        <v>37.736789227125207</v>
      </c>
      <c r="K917" s="715">
        <v>-3.272912137187844</v>
      </c>
      <c r="L917" s="716">
        <v>735.53648434517436</v>
      </c>
      <c r="M917" s="704">
        <v>0.51327489435232532</v>
      </c>
      <c r="N917" s="704">
        <v>0.28902224716673197</v>
      </c>
      <c r="Q917" s="2432"/>
    </row>
    <row r="918" spans="1:17">
      <c r="A918" s="1633"/>
      <c r="B918" s="1243" t="s">
        <v>3377</v>
      </c>
      <c r="C918" s="707" t="s">
        <v>3378</v>
      </c>
      <c r="D918" s="708">
        <v>255</v>
      </c>
      <c r="E918" s="709">
        <v>193</v>
      </c>
      <c r="F918" s="710">
        <v>193</v>
      </c>
      <c r="G918" s="711">
        <v>677.99098726980708</v>
      </c>
      <c r="H918" s="712">
        <v>0</v>
      </c>
      <c r="I918" s="713">
        <v>458.25948609232864</v>
      </c>
      <c r="J918" s="714">
        <v>125.35036532584925</v>
      </c>
      <c r="K918" s="715">
        <v>-16.502688668640552</v>
      </c>
      <c r="L918" s="716">
        <v>694.49367593844761</v>
      </c>
      <c r="M918" s="704">
        <v>0.54174051390767164</v>
      </c>
      <c r="N918" s="704">
        <v>1.0000000000000004</v>
      </c>
      <c r="Q918" s="2432"/>
    </row>
    <row r="919" spans="1:17">
      <c r="A919" s="1634"/>
      <c r="B919" s="1238" t="s">
        <v>3379</v>
      </c>
      <c r="C919" s="707" t="s">
        <v>3380</v>
      </c>
      <c r="D919" s="708">
        <v>249</v>
      </c>
      <c r="E919" s="709">
        <v>204</v>
      </c>
      <c r="F919" s="710">
        <v>202</v>
      </c>
      <c r="G919" s="711">
        <v>710.31740249087375</v>
      </c>
      <c r="H919" s="712">
        <v>3.142145757314458E-2</v>
      </c>
      <c r="I919" s="713">
        <v>343.7770031887315</v>
      </c>
      <c r="J919" s="714">
        <v>94.391691934389371</v>
      </c>
      <c r="K919" s="715">
        <v>-9.2796580774065571</v>
      </c>
      <c r="L919" s="716">
        <v>719.59706056828031</v>
      </c>
      <c r="M919" s="704">
        <v>0.54719473324994095</v>
      </c>
      <c r="N919" s="704">
        <v>0.77322556588048219</v>
      </c>
      <c r="Q919" s="2432"/>
    </row>
    <row r="920" spans="1:17">
      <c r="A920" s="1635"/>
      <c r="B920" s="1243" t="s">
        <v>3381</v>
      </c>
      <c r="C920" s="707" t="s">
        <v>3382</v>
      </c>
      <c r="D920" s="708">
        <v>238</v>
      </c>
      <c r="E920" s="709">
        <v>233</v>
      </c>
      <c r="F920" s="710">
        <v>233</v>
      </c>
      <c r="G920" s="711">
        <v>830.88291838023849</v>
      </c>
      <c r="H920" s="712">
        <v>0</v>
      </c>
      <c r="I920" s="713">
        <v>39.299526098080491</v>
      </c>
      <c r="J920" s="714">
        <v>10.749826469570593</v>
      </c>
      <c r="K920" s="715">
        <v>-1.4152415033500623</v>
      </c>
      <c r="L920" s="716">
        <v>832.2981598835886</v>
      </c>
      <c r="M920" s="704">
        <v>0.67769616179987047</v>
      </c>
      <c r="N920" s="704">
        <v>0.1219331619429182</v>
      </c>
      <c r="Q920" s="2432"/>
    </row>
    <row r="921" spans="1:17">
      <c r="A921" s="1636"/>
      <c r="B921" s="1243" t="s">
        <v>3383</v>
      </c>
      <c r="C921" s="707" t="s">
        <v>3384</v>
      </c>
      <c r="D921" s="708">
        <v>255</v>
      </c>
      <c r="E921" s="709">
        <v>250</v>
      </c>
      <c r="F921" s="710">
        <v>250</v>
      </c>
      <c r="G921" s="711">
        <v>969.86080668713532</v>
      </c>
      <c r="H921" s="712">
        <v>0</v>
      </c>
      <c r="I921" s="713">
        <v>42.891877844311466</v>
      </c>
      <c r="J921" s="714">
        <v>11.73246320145546</v>
      </c>
      <c r="K921" s="715">
        <v>-1.5446080833238205</v>
      </c>
      <c r="L921" s="716">
        <v>971.40541477045917</v>
      </c>
      <c r="M921" s="704">
        <v>0.95710812215568875</v>
      </c>
      <c r="N921" s="704">
        <v>1.0000000000000053</v>
      </c>
      <c r="Q921" s="2432"/>
    </row>
    <row r="922" spans="1:17">
      <c r="A922" s="1637"/>
      <c r="B922" s="1238" t="s">
        <v>3385</v>
      </c>
      <c r="C922" s="707" t="s">
        <v>3386</v>
      </c>
      <c r="D922" s="708">
        <v>254</v>
      </c>
      <c r="E922" s="709">
        <v>27</v>
      </c>
      <c r="F922" s="710">
        <v>0</v>
      </c>
      <c r="G922" s="711">
        <v>301.39457977599346</v>
      </c>
      <c r="H922" s="712">
        <v>9.4831169172037901E-3</v>
      </c>
      <c r="I922" s="713">
        <v>985.73317879654894</v>
      </c>
      <c r="J922" s="714">
        <v>269.97251026105391</v>
      </c>
      <c r="K922" s="715">
        <v>-32.818543563731758</v>
      </c>
      <c r="L922" s="716">
        <v>334.2131233397252</v>
      </c>
      <c r="M922" s="704">
        <v>-8.6638277840336286E-3</v>
      </c>
      <c r="N922" s="704">
        <v>1</v>
      </c>
      <c r="Q922" s="2432"/>
    </row>
    <row r="923" spans="1:17">
      <c r="A923" s="1638"/>
      <c r="B923" s="1243" t="s">
        <v>3387</v>
      </c>
      <c r="C923" s="707" t="s">
        <v>3388</v>
      </c>
      <c r="D923" s="708">
        <v>238</v>
      </c>
      <c r="E923" s="709">
        <v>99</v>
      </c>
      <c r="F923" s="710">
        <v>99</v>
      </c>
      <c r="G923" s="711">
        <v>346.77414682243852</v>
      </c>
      <c r="H923" s="712">
        <v>0</v>
      </c>
      <c r="I923" s="713">
        <v>728.2474377913129</v>
      </c>
      <c r="J923" s="714">
        <v>199.20172990453432</v>
      </c>
      <c r="K923" s="715">
        <v>-26.225405265661781</v>
      </c>
      <c r="L923" s="716">
        <v>372.9995520881003</v>
      </c>
      <c r="M923" s="704">
        <v>-1.1251749893361862E-2</v>
      </c>
      <c r="N923" s="704">
        <v>0.7365347425017138</v>
      </c>
      <c r="Q923" s="2432"/>
    </row>
    <row r="924" spans="1:17">
      <c r="A924" s="1639"/>
      <c r="B924" s="1238" t="s">
        <v>3389</v>
      </c>
      <c r="C924" s="707" t="s">
        <v>3390</v>
      </c>
      <c r="D924" s="708">
        <v>196</v>
      </c>
      <c r="E924" s="709">
        <v>174</v>
      </c>
      <c r="F924" s="710">
        <v>173</v>
      </c>
      <c r="G924" s="711">
        <v>469.72266840751854</v>
      </c>
      <c r="H924" s="712">
        <v>3.3990380280555829E-2</v>
      </c>
      <c r="I924" s="713">
        <v>130.82063534848575</v>
      </c>
      <c r="J924" s="714">
        <v>35.929111303293098</v>
      </c>
      <c r="K924" s="715">
        <v>-3.4346310625152054</v>
      </c>
      <c r="L924" s="716">
        <v>473.15729947003376</v>
      </c>
      <c r="M924" s="704">
        <v>-1.279401602432606E-2</v>
      </c>
      <c r="N924" s="704">
        <v>0.13515481533713886</v>
      </c>
      <c r="Q924" s="2432"/>
    </row>
    <row r="925" spans="1:17">
      <c r="A925" s="1640"/>
      <c r="B925" s="1243" t="s">
        <v>3391</v>
      </c>
      <c r="C925" s="707" t="s">
        <v>3392</v>
      </c>
      <c r="D925" s="708">
        <v>205</v>
      </c>
      <c r="E925" s="709">
        <v>155</v>
      </c>
      <c r="F925" s="710">
        <v>155</v>
      </c>
      <c r="G925" s="711">
        <v>420.3135807218739</v>
      </c>
      <c r="H925" s="712">
        <v>0</v>
      </c>
      <c r="I925" s="713">
        <v>281.59774123159877</v>
      </c>
      <c r="J925" s="714">
        <v>77.027057397788525</v>
      </c>
      <c r="K925" s="715">
        <v>-10.140804488226552</v>
      </c>
      <c r="L925" s="716">
        <v>430.45438521010044</v>
      </c>
      <c r="M925" s="704">
        <v>-4.5225315835932811E-2</v>
      </c>
      <c r="N925" s="704">
        <v>0.2949363299029506</v>
      </c>
      <c r="Q925" s="2432"/>
    </row>
    <row r="926" spans="1:17">
      <c r="A926" s="1641"/>
      <c r="B926" s="1238" t="s">
        <v>3393</v>
      </c>
      <c r="C926" s="707" t="s">
        <v>3394</v>
      </c>
      <c r="D926" s="708">
        <v>228</v>
      </c>
      <c r="E926" s="709">
        <v>113</v>
      </c>
      <c r="F926" s="710">
        <v>122</v>
      </c>
      <c r="G926" s="711">
        <v>356.28719186173004</v>
      </c>
      <c r="H926" s="712">
        <v>5.9581033691981622</v>
      </c>
      <c r="I926" s="713">
        <v>594.75361038181939</v>
      </c>
      <c r="J926" s="714">
        <v>161.59044086410853</v>
      </c>
      <c r="K926" s="715">
        <v>-28.53287999978901</v>
      </c>
      <c r="L926" s="716">
        <v>384.82007186151907</v>
      </c>
      <c r="M926" s="704">
        <v>-4.7360121157726143E-2</v>
      </c>
      <c r="N926" s="704">
        <v>0.63953018809252593</v>
      </c>
      <c r="Q926" s="2432"/>
    </row>
    <row r="927" spans="1:17">
      <c r="A927" s="1642"/>
      <c r="B927" s="1238" t="s">
        <v>3395</v>
      </c>
      <c r="C927" s="707" t="s">
        <v>3396</v>
      </c>
      <c r="D927" s="708">
        <v>247</v>
      </c>
      <c r="E927" s="709">
        <v>35</v>
      </c>
      <c r="F927" s="710">
        <v>12</v>
      </c>
      <c r="G927" s="711">
        <v>287.78462753351573</v>
      </c>
      <c r="H927" s="712">
        <v>1.2501529595003174E-2</v>
      </c>
      <c r="I927" s="713">
        <v>921.40968810946492</v>
      </c>
      <c r="J927" s="714">
        <v>252.45130396712045</v>
      </c>
      <c r="K927" s="715">
        <v>-29.879170815869674</v>
      </c>
      <c r="L927" s="716">
        <v>317.66379834938539</v>
      </c>
      <c r="M927" s="704">
        <v>-6.4526364627083166E-2</v>
      </c>
      <c r="N927" s="704">
        <v>0.99232613163967776</v>
      </c>
      <c r="Q927" s="2432"/>
    </row>
    <row r="928" spans="1:17">
      <c r="A928" s="1643"/>
      <c r="B928" s="1238" t="s">
        <v>3397</v>
      </c>
      <c r="C928" s="707" t="s">
        <v>3398</v>
      </c>
      <c r="D928" s="708">
        <v>187</v>
      </c>
      <c r="E928" s="709">
        <v>172</v>
      </c>
      <c r="F928" s="710">
        <v>172</v>
      </c>
      <c r="G928" s="711">
        <v>446.55729787678303</v>
      </c>
      <c r="H928" s="712">
        <v>0</v>
      </c>
      <c r="I928" s="713">
        <v>84.099855651596329</v>
      </c>
      <c r="J928" s="714">
        <v>23.00431949521025</v>
      </c>
      <c r="K928" s="715">
        <v>-3.0285761168428484</v>
      </c>
      <c r="L928" s="716">
        <v>449.58587399362585</v>
      </c>
      <c r="M928" s="704">
        <v>-7.2794966795549532E-2</v>
      </c>
      <c r="N928" s="704">
        <v>9.070254435628386E-2</v>
      </c>
      <c r="Q928" s="2432"/>
    </row>
    <row r="929" spans="1:17">
      <c r="A929" s="1644"/>
      <c r="B929" s="1238" t="s">
        <v>3399</v>
      </c>
      <c r="C929" s="707" t="s">
        <v>3400</v>
      </c>
      <c r="D929" s="708">
        <v>230</v>
      </c>
      <c r="E929" s="709">
        <v>103</v>
      </c>
      <c r="F929" s="710">
        <v>97</v>
      </c>
      <c r="G929" s="711">
        <v>334.18755323018843</v>
      </c>
      <c r="H929" s="712">
        <v>2.0675297276086201E-2</v>
      </c>
      <c r="I929" s="713">
        <v>663.13116523082113</v>
      </c>
      <c r="J929" s="714">
        <v>181.86458435901193</v>
      </c>
      <c r="K929" s="715">
        <v>-19.947870524398418</v>
      </c>
      <c r="L929" s="716">
        <v>354.13542375458684</v>
      </c>
      <c r="M929" s="704">
        <v>-7.9025916027364307E-2</v>
      </c>
      <c r="N929" s="704">
        <v>0.72886352884783412</v>
      </c>
      <c r="Q929" s="2432"/>
    </row>
    <row r="930" spans="1:17">
      <c r="A930" s="1645"/>
      <c r="B930" s="1243" t="s">
        <v>3401</v>
      </c>
      <c r="C930" s="707" t="s">
        <v>3402</v>
      </c>
      <c r="D930" s="708">
        <v>238</v>
      </c>
      <c r="E930" s="709">
        <v>92</v>
      </c>
      <c r="F930" s="710">
        <v>66</v>
      </c>
      <c r="G930" s="711">
        <v>327.64362620310175</v>
      </c>
      <c r="H930" s="712">
        <v>5.8346688466589809E-2</v>
      </c>
      <c r="I930" s="713">
        <v>775.34961602204044</v>
      </c>
      <c r="J930" s="714">
        <v>213.39506162217131</v>
      </c>
      <c r="K930" s="715">
        <v>-14.9190373248179</v>
      </c>
      <c r="L930" s="716">
        <v>342.56266352791965</v>
      </c>
      <c r="M930" s="704">
        <v>-8.4241607144370456E-2</v>
      </c>
      <c r="N930" s="704">
        <v>0.87494398227004588</v>
      </c>
      <c r="Q930" s="2432"/>
    </row>
    <row r="931" spans="1:17">
      <c r="A931" s="1646"/>
      <c r="B931" s="1243" t="s">
        <v>3403</v>
      </c>
      <c r="C931" s="707" t="s">
        <v>3404</v>
      </c>
      <c r="D931" s="708">
        <v>238</v>
      </c>
      <c r="E931" s="709">
        <v>59</v>
      </c>
      <c r="F931" s="710">
        <v>59</v>
      </c>
      <c r="G931" s="711">
        <v>287.55949788182585</v>
      </c>
      <c r="H931" s="712">
        <v>0</v>
      </c>
      <c r="I931" s="713">
        <v>812.51736043288633</v>
      </c>
      <c r="J931" s="714">
        <v>222.25256880626091</v>
      </c>
      <c r="K931" s="715">
        <v>-29.260105778558792</v>
      </c>
      <c r="L931" s="716">
        <v>316.81960366038464</v>
      </c>
      <c r="M931" s="704">
        <v>-9.5521672534935265E-2</v>
      </c>
      <c r="N931" s="704">
        <v>0.89832706407691076</v>
      </c>
      <c r="Q931" s="2432"/>
    </row>
    <row r="932" spans="1:17">
      <c r="A932" s="1647"/>
      <c r="B932" s="1243" t="s">
        <v>3405</v>
      </c>
      <c r="C932" s="707" t="s">
        <v>3406</v>
      </c>
      <c r="D932" s="708">
        <v>238</v>
      </c>
      <c r="E932" s="709">
        <v>44</v>
      </c>
      <c r="F932" s="710">
        <v>44</v>
      </c>
      <c r="G932" s="711">
        <v>273.80509767730314</v>
      </c>
      <c r="H932" s="712">
        <v>0</v>
      </c>
      <c r="I932" s="713">
        <v>832.09160873044584</v>
      </c>
      <c r="J932" s="714">
        <v>227.60682605470467</v>
      </c>
      <c r="K932" s="715">
        <v>-29.965007118041832</v>
      </c>
      <c r="L932" s="716">
        <v>303.77010479534499</v>
      </c>
      <c r="M932" s="704">
        <v>-0.11509592083249476</v>
      </c>
      <c r="N932" s="704">
        <v>0.94031842356660389</v>
      </c>
      <c r="Q932" s="2432"/>
    </row>
    <row r="933" spans="1:17">
      <c r="A933" s="1648"/>
      <c r="B933" s="1238" t="s">
        <v>3407</v>
      </c>
      <c r="C933" s="707" t="s">
        <v>3408</v>
      </c>
      <c r="D933" s="708">
        <v>238</v>
      </c>
      <c r="E933" s="709">
        <v>16</v>
      </c>
      <c r="F933" s="710">
        <v>16</v>
      </c>
      <c r="G933" s="711">
        <v>258.88514429886283</v>
      </c>
      <c r="H933" s="712">
        <v>0</v>
      </c>
      <c r="I933" s="713">
        <v>853.32458637214427</v>
      </c>
      <c r="J933" s="714">
        <v>233.41480512577238</v>
      </c>
      <c r="K933" s="715">
        <v>-30.729642068683219</v>
      </c>
      <c r="L933" s="716">
        <v>289.61478636754606</v>
      </c>
      <c r="M933" s="704">
        <v>-0.13632889847419327</v>
      </c>
      <c r="N933" s="704">
        <v>0.98802030641596805</v>
      </c>
      <c r="Q933" s="2432"/>
    </row>
    <row r="934" spans="1:17">
      <c r="A934" s="1649"/>
      <c r="B934" s="1238" t="s">
        <v>3409</v>
      </c>
      <c r="C934" s="707" t="s">
        <v>3410</v>
      </c>
      <c r="D934" s="708">
        <v>233</v>
      </c>
      <c r="E934" s="709">
        <v>56</v>
      </c>
      <c r="F934" s="710">
        <v>63</v>
      </c>
      <c r="G934" s="711">
        <v>273.99965948334136</v>
      </c>
      <c r="H934" s="712">
        <v>5.988561461571428</v>
      </c>
      <c r="I934" s="713">
        <v>772.34067612786873</v>
      </c>
      <c r="J934" s="714">
        <v>210.9145012841212</v>
      </c>
      <c r="K934" s="715">
        <v>-30.341812910905269</v>
      </c>
      <c r="L934" s="716">
        <v>304.34147239424664</v>
      </c>
      <c r="M934" s="704">
        <v>-0.13922981044684135</v>
      </c>
      <c r="N934" s="704">
        <v>0.90340773366269977</v>
      </c>
      <c r="Q934" s="2432"/>
    </row>
    <row r="935" spans="1:17">
      <c r="A935" s="1650"/>
      <c r="B935" s="1243" t="s">
        <v>3411</v>
      </c>
      <c r="C935" s="707" t="s">
        <v>3412</v>
      </c>
      <c r="D935" s="708">
        <v>238</v>
      </c>
      <c r="E935" s="709">
        <v>0</v>
      </c>
      <c r="F935" s="710">
        <v>0</v>
      </c>
      <c r="G935" s="711">
        <v>255.25000827774221</v>
      </c>
      <c r="H935" s="712">
        <v>0</v>
      </c>
      <c r="I935" s="713">
        <v>858.49784394897551</v>
      </c>
      <c r="J935" s="714">
        <v>234.82987616491258</v>
      </c>
      <c r="K935" s="715">
        <v>-30.915939705249617</v>
      </c>
      <c r="L935" s="716">
        <v>286.16594798299184</v>
      </c>
      <c r="M935" s="704">
        <v>-0.14150215605102445</v>
      </c>
      <c r="N935" s="704">
        <v>1</v>
      </c>
      <c r="Q935" s="2432"/>
    </row>
    <row r="936" spans="1:17">
      <c r="A936" s="1651"/>
      <c r="B936" s="1243" t="s">
        <v>3413</v>
      </c>
      <c r="C936" s="707" t="s">
        <v>3412</v>
      </c>
      <c r="D936" s="708">
        <v>238</v>
      </c>
      <c r="E936" s="709">
        <v>64</v>
      </c>
      <c r="F936" s="710">
        <v>0</v>
      </c>
      <c r="G936" s="711">
        <v>286.95205103142456</v>
      </c>
      <c r="H936" s="712">
        <v>5.3542577309029386E-2</v>
      </c>
      <c r="I936" s="713">
        <v>832.85960977577031</v>
      </c>
      <c r="J936" s="714">
        <v>229.13968686865167</v>
      </c>
      <c r="K936" s="715">
        <v>-17.178607533746309</v>
      </c>
      <c r="L936" s="716">
        <v>304.13065856517085</v>
      </c>
      <c r="M936" s="704">
        <v>-0.14150215605102445</v>
      </c>
      <c r="N936" s="704">
        <v>1</v>
      </c>
      <c r="Q936" s="2432"/>
    </row>
    <row r="937" spans="1:17">
      <c r="A937" s="1652"/>
      <c r="B937" s="1238" t="s">
        <v>3414</v>
      </c>
      <c r="C937" s="707" t="s">
        <v>3415</v>
      </c>
      <c r="D937" s="708">
        <v>237</v>
      </c>
      <c r="E937" s="709">
        <v>0</v>
      </c>
      <c r="F937" s="710">
        <v>0</v>
      </c>
      <c r="G937" s="711">
        <v>252.88820526070572</v>
      </c>
      <c r="H937" s="712">
        <v>0</v>
      </c>
      <c r="I937" s="713">
        <v>850.55424852408623</v>
      </c>
      <c r="J937" s="714">
        <v>232.65701860553844</v>
      </c>
      <c r="K937" s="715">
        <v>-30.629877580656359</v>
      </c>
      <c r="L937" s="716">
        <v>283.51808284136206</v>
      </c>
      <c r="M937" s="704">
        <v>-0.14944575147591377</v>
      </c>
      <c r="N937" s="704">
        <v>1</v>
      </c>
      <c r="Q937" s="2432"/>
    </row>
    <row r="938" spans="1:17">
      <c r="A938" s="1653"/>
      <c r="B938" s="1238" t="s">
        <v>3416</v>
      </c>
      <c r="C938" s="707" t="s">
        <v>3417</v>
      </c>
      <c r="D938" s="708">
        <v>231</v>
      </c>
      <c r="E938" s="709">
        <v>62</v>
      </c>
      <c r="F938" s="710">
        <v>1</v>
      </c>
      <c r="G938" s="711">
        <v>268.80129263118278</v>
      </c>
      <c r="H938" s="712">
        <v>5.3447043596760779E-2</v>
      </c>
      <c r="I938" s="713">
        <v>779.52476457982061</v>
      </c>
      <c r="J938" s="714">
        <v>214.46438005321775</v>
      </c>
      <c r="K938" s="715">
        <v>-16.099975790401125</v>
      </c>
      <c r="L938" s="716">
        <v>284.90126842158389</v>
      </c>
      <c r="M938" s="704">
        <v>-0.19593922763734839</v>
      </c>
      <c r="N938" s="704">
        <v>0.99927842712187742</v>
      </c>
      <c r="Q938" s="2432"/>
    </row>
    <row r="939" spans="1:17">
      <c r="A939" s="1654"/>
      <c r="B939" s="1243" t="s">
        <v>3418</v>
      </c>
      <c r="C939" s="707" t="s">
        <v>3419</v>
      </c>
      <c r="D939" s="708">
        <v>188</v>
      </c>
      <c r="E939" s="709">
        <v>143</v>
      </c>
      <c r="F939" s="710">
        <v>143</v>
      </c>
      <c r="G939" s="711">
        <v>351.0026615352196</v>
      </c>
      <c r="H939" s="712">
        <v>0</v>
      </c>
      <c r="I939" s="713">
        <v>228.5063827593317</v>
      </c>
      <c r="J939" s="714">
        <v>62.504671321521968</v>
      </c>
      <c r="K939" s="715">
        <v>-8.2288960903576402</v>
      </c>
      <c r="L939" s="716">
        <v>359.23155762557724</v>
      </c>
      <c r="M939" s="704">
        <v>-0.2053680904957349</v>
      </c>
      <c r="N939" s="704">
        <v>0.28756255572707429</v>
      </c>
      <c r="Q939" s="2432"/>
    </row>
    <row r="940" spans="1:17">
      <c r="A940" s="1655"/>
      <c r="B940" s="1238" t="s">
        <v>3420</v>
      </c>
      <c r="C940" s="707" t="s">
        <v>3421</v>
      </c>
      <c r="D940" s="708">
        <v>226</v>
      </c>
      <c r="E940" s="709">
        <v>19</v>
      </c>
      <c r="F940" s="710">
        <v>19</v>
      </c>
      <c r="G940" s="711">
        <v>232.35113024452556</v>
      </c>
      <c r="H940" s="712">
        <v>0</v>
      </c>
      <c r="I940" s="713">
        <v>759.34762025854582</v>
      </c>
      <c r="J940" s="714">
        <v>207.70874253009026</v>
      </c>
      <c r="K940" s="715">
        <v>-27.345374724823735</v>
      </c>
      <c r="L940" s="716">
        <v>259.69650496934929</v>
      </c>
      <c r="M940" s="704">
        <v>-0.22749111664178612</v>
      </c>
      <c r="N940" s="704">
        <v>0.98296296213131684</v>
      </c>
      <c r="Q940" s="2432"/>
    </row>
    <row r="941" spans="1:17">
      <c r="A941" s="1656"/>
      <c r="B941" s="1238" t="s">
        <v>3422</v>
      </c>
      <c r="C941" s="707" t="s">
        <v>3423</v>
      </c>
      <c r="D941" s="708">
        <v>192</v>
      </c>
      <c r="E941" s="709">
        <v>128</v>
      </c>
      <c r="F941" s="710">
        <v>129</v>
      </c>
      <c r="G941" s="711">
        <v>316.6930104137715</v>
      </c>
      <c r="H941" s="712">
        <v>5.9900687513274509</v>
      </c>
      <c r="I941" s="713">
        <v>310.33208309091009</v>
      </c>
      <c r="J941" s="714">
        <v>84.766113680581853</v>
      </c>
      <c r="K941" s="715">
        <v>-12.057778091265767</v>
      </c>
      <c r="L941" s="716">
        <v>328.75078850503729</v>
      </c>
      <c r="M941" s="704">
        <v>-0.24092332341449429</v>
      </c>
      <c r="N941" s="704">
        <v>0.41126100184692127</v>
      </c>
      <c r="Q941" s="2432"/>
    </row>
    <row r="942" spans="1:17">
      <c r="A942" s="1657"/>
      <c r="B942" s="1238" t="s">
        <v>3424</v>
      </c>
      <c r="C942" s="707" t="s">
        <v>3425</v>
      </c>
      <c r="D942" s="708">
        <v>222</v>
      </c>
      <c r="E942" s="709">
        <v>41</v>
      </c>
      <c r="F942" s="710">
        <v>22</v>
      </c>
      <c r="G942" s="711">
        <v>233.53843473267574</v>
      </c>
      <c r="H942" s="712">
        <v>1.7245128636321518E-2</v>
      </c>
      <c r="I942" s="713">
        <v>720.81747167746425</v>
      </c>
      <c r="J942" s="714">
        <v>197.60596645167655</v>
      </c>
      <c r="K942" s="715">
        <v>-22.393107875073198</v>
      </c>
      <c r="L942" s="716">
        <v>255.93154260774895</v>
      </c>
      <c r="M942" s="704">
        <v>-0.25541872673039401</v>
      </c>
      <c r="N942" s="704">
        <v>0.9780195724497921</v>
      </c>
      <c r="Q942" s="2432"/>
    </row>
    <row r="943" spans="1:17">
      <c r="A943" s="1658"/>
      <c r="B943" s="1243" t="s">
        <v>3426</v>
      </c>
      <c r="C943" s="707" t="s">
        <v>3427</v>
      </c>
      <c r="D943" s="708">
        <v>205</v>
      </c>
      <c r="E943" s="709">
        <v>92</v>
      </c>
      <c r="F943" s="710">
        <v>92</v>
      </c>
      <c r="G943" s="711">
        <v>262.45065735860516</v>
      </c>
      <c r="H943" s="712">
        <v>0</v>
      </c>
      <c r="I943" s="713">
        <v>506.25661496970355</v>
      </c>
      <c r="J943" s="714">
        <v>138.47929734354597</v>
      </c>
      <c r="K943" s="715">
        <v>-18.231145359425454</v>
      </c>
      <c r="L943" s="716">
        <v>280.68180271803061</v>
      </c>
      <c r="M943" s="704">
        <v>-0.26988418957403759</v>
      </c>
      <c r="N943" s="704">
        <v>0.69339220948296487</v>
      </c>
      <c r="Q943" s="2432"/>
    </row>
    <row r="944" spans="1:17">
      <c r="A944" s="1659"/>
      <c r="B944" s="1238" t="s">
        <v>3428</v>
      </c>
      <c r="C944" s="707" t="s">
        <v>3429</v>
      </c>
      <c r="D944" s="708">
        <v>219</v>
      </c>
      <c r="E944" s="709">
        <v>23</v>
      </c>
      <c r="F944" s="710">
        <v>2</v>
      </c>
      <c r="G944" s="711">
        <v>217.71075434304333</v>
      </c>
      <c r="H944" s="712">
        <v>9.5291229192693994E-3</v>
      </c>
      <c r="I944" s="713">
        <v>710.04665154273118</v>
      </c>
      <c r="J944" s="714">
        <v>194.4686488018302</v>
      </c>
      <c r="K944" s="715">
        <v>-23.630595145964278</v>
      </c>
      <c r="L944" s="716">
        <v>241.3413494890076</v>
      </c>
      <c r="M944" s="704">
        <v>-0.28473759583315916</v>
      </c>
      <c r="N944" s="704">
        <v>0.99837769064242921</v>
      </c>
      <c r="Q944" s="2432"/>
    </row>
    <row r="945" spans="1:17">
      <c r="A945" s="1660"/>
      <c r="B945" s="1243" t="s">
        <v>3430</v>
      </c>
      <c r="C945" s="707" t="s">
        <v>3431</v>
      </c>
      <c r="D945" s="708">
        <v>205</v>
      </c>
      <c r="E945" s="709">
        <v>85</v>
      </c>
      <c r="F945" s="710">
        <v>85</v>
      </c>
      <c r="G945" s="711">
        <v>250.67291712195779</v>
      </c>
      <c r="H945" s="712">
        <v>0</v>
      </c>
      <c r="I945" s="713">
        <v>523.01782653460236</v>
      </c>
      <c r="J945" s="714">
        <v>143.06408839911094</v>
      </c>
      <c r="K945" s="715">
        <v>-18.834744552806939</v>
      </c>
      <c r="L945" s="716">
        <v>269.50766167476473</v>
      </c>
      <c r="M945" s="704">
        <v>-0.28664540113893644</v>
      </c>
      <c r="N945" s="704">
        <v>0.7331807033551736</v>
      </c>
      <c r="Q945" s="2432"/>
    </row>
    <row r="946" spans="1:17">
      <c r="A946" s="1661"/>
      <c r="B946" s="1238" t="s">
        <v>3432</v>
      </c>
      <c r="C946" s="707" t="s">
        <v>3433</v>
      </c>
      <c r="D946" s="708">
        <v>217</v>
      </c>
      <c r="E946" s="709">
        <v>1</v>
      </c>
      <c r="F946" s="710">
        <v>21</v>
      </c>
      <c r="G946" s="711">
        <v>209.29049535779436</v>
      </c>
      <c r="H946" s="712">
        <v>5.9912882290668215</v>
      </c>
      <c r="I946" s="713">
        <v>696.48010105955632</v>
      </c>
      <c r="J946" s="714">
        <v>190.27548562573881</v>
      </c>
      <c r="K946" s="715">
        <v>-26.818375229328041</v>
      </c>
      <c r="L946" s="716">
        <v>236.1088705871224</v>
      </c>
      <c r="M946" s="704">
        <v>-0.29930028992818702</v>
      </c>
      <c r="N946" s="704">
        <v>0.99917198703330456</v>
      </c>
      <c r="Q946" s="2432"/>
    </row>
    <row r="947" spans="1:17">
      <c r="A947" s="1662"/>
      <c r="B947" s="1243" t="s">
        <v>3434</v>
      </c>
      <c r="C947" s="707" t="s">
        <v>3435</v>
      </c>
      <c r="D947" s="708">
        <v>205</v>
      </c>
      <c r="E947" s="709">
        <v>79</v>
      </c>
      <c r="F947" s="710">
        <v>57</v>
      </c>
      <c r="G947" s="711">
        <v>236.9679134493089</v>
      </c>
      <c r="H947" s="712">
        <v>5.7977300877909435E-2</v>
      </c>
      <c r="I947" s="713">
        <v>556.69659255883164</v>
      </c>
      <c r="J947" s="714">
        <v>153.21227950675001</v>
      </c>
      <c r="K947" s="715">
        <v>-10.771050175735272</v>
      </c>
      <c r="L947" s="716">
        <v>247.73896362504416</v>
      </c>
      <c r="M947" s="704">
        <v>-0.33880038306642291</v>
      </c>
      <c r="N947" s="704">
        <v>0.8698928337701527</v>
      </c>
      <c r="Q947" s="2432"/>
    </row>
    <row r="948" spans="1:17">
      <c r="A948" s="1663"/>
      <c r="B948" s="1243" t="s">
        <v>3436</v>
      </c>
      <c r="C948" s="707" t="s">
        <v>3437</v>
      </c>
      <c r="D948" s="708">
        <v>205</v>
      </c>
      <c r="E948" s="709">
        <v>51</v>
      </c>
      <c r="F948" s="710">
        <v>51</v>
      </c>
      <c r="G948" s="711">
        <v>208.2386636512328</v>
      </c>
      <c r="H948" s="712">
        <v>0</v>
      </c>
      <c r="I948" s="713">
        <v>583.40712751512956</v>
      </c>
      <c r="J948" s="714">
        <v>159.58272286150068</v>
      </c>
      <c r="K948" s="715">
        <v>-21.00946403651378</v>
      </c>
      <c r="L948" s="716">
        <v>229.24812768774657</v>
      </c>
      <c r="M948" s="704">
        <v>-0.34703470211946363</v>
      </c>
      <c r="N948" s="704">
        <v>0.89347340418979992</v>
      </c>
      <c r="Q948" s="2432"/>
    </row>
    <row r="949" spans="1:17">
      <c r="A949" s="1664"/>
      <c r="B949" s="1243" t="s">
        <v>3403</v>
      </c>
      <c r="C949" s="707" t="s">
        <v>3438</v>
      </c>
      <c r="D949" s="708">
        <v>204</v>
      </c>
      <c r="E949" s="709">
        <v>51</v>
      </c>
      <c r="F949" s="710">
        <v>51</v>
      </c>
      <c r="G949" s="711">
        <v>206.27938397521189</v>
      </c>
      <c r="H949" s="712">
        <v>0</v>
      </c>
      <c r="I949" s="713">
        <v>576.81736327219664</v>
      </c>
      <c r="J949" s="714">
        <v>157.78018656856636</v>
      </c>
      <c r="K949" s="715">
        <v>-20.772155631557048</v>
      </c>
      <c r="L949" s="716">
        <v>227.05153960676893</v>
      </c>
      <c r="M949" s="704">
        <v>-0.35362446636239653</v>
      </c>
      <c r="N949" s="704">
        <v>0.8923873712020709</v>
      </c>
      <c r="Q949" s="2432"/>
    </row>
    <row r="950" spans="1:17">
      <c r="A950" s="1665"/>
      <c r="B950" s="1243" t="s">
        <v>3439</v>
      </c>
      <c r="C950" s="707" t="s">
        <v>3440</v>
      </c>
      <c r="D950" s="708">
        <v>205</v>
      </c>
      <c r="E950" s="709">
        <v>38</v>
      </c>
      <c r="F950" s="710">
        <v>38</v>
      </c>
      <c r="G950" s="711">
        <v>198.03075602506408</v>
      </c>
      <c r="H950" s="712">
        <v>0</v>
      </c>
      <c r="I950" s="713">
        <v>597.93426904816977</v>
      </c>
      <c r="J950" s="714">
        <v>163.55641583147016</v>
      </c>
      <c r="K950" s="715">
        <v>-21.532610640655736</v>
      </c>
      <c r="L950" s="716">
        <v>219.56336666571983</v>
      </c>
      <c r="M950" s="704">
        <v>-0.36156184365250388</v>
      </c>
      <c r="N950" s="704">
        <v>0.93655785310350315</v>
      </c>
      <c r="Q950" s="2432"/>
    </row>
    <row r="951" spans="1:17">
      <c r="A951" s="1666"/>
      <c r="B951" s="1238" t="s">
        <v>3441</v>
      </c>
      <c r="C951" s="707" t="s">
        <v>3442</v>
      </c>
      <c r="D951" s="708">
        <v>207</v>
      </c>
      <c r="E951" s="709">
        <v>10</v>
      </c>
      <c r="F951" s="710">
        <v>29</v>
      </c>
      <c r="G951" s="711">
        <v>190.92614728682892</v>
      </c>
      <c r="H951" s="712">
        <v>5.9870126392803629</v>
      </c>
      <c r="I951" s="713">
        <v>623.72814292175008</v>
      </c>
      <c r="J951" s="714">
        <v>170.29071015602739</v>
      </c>
      <c r="K951" s="715">
        <v>-24.779721634673905</v>
      </c>
      <c r="L951" s="716">
        <v>215.70586892150283</v>
      </c>
      <c r="M951" s="704">
        <v>-0.3655955686951291</v>
      </c>
      <c r="N951" s="704">
        <v>0.99080001179901289</v>
      </c>
      <c r="Q951" s="2432"/>
    </row>
    <row r="952" spans="1:17">
      <c r="A952" s="1667"/>
      <c r="B952" s="1243" t="s">
        <v>3443</v>
      </c>
      <c r="C952" s="707" t="s">
        <v>3444</v>
      </c>
      <c r="D952" s="708">
        <v>205</v>
      </c>
      <c r="E952" s="709">
        <v>0</v>
      </c>
      <c r="F952" s="710">
        <v>0</v>
      </c>
      <c r="G952" s="711">
        <v>183.8001539788215</v>
      </c>
      <c r="H952" s="712">
        <v>0</v>
      </c>
      <c r="I952" s="713">
        <v>618.18621269783296</v>
      </c>
      <c r="J952" s="714">
        <v>169.0960470057004</v>
      </c>
      <c r="K952" s="715">
        <v>-22.261916920456148</v>
      </c>
      <c r="L952" s="716">
        <v>206.06207089927764</v>
      </c>
      <c r="M952" s="704">
        <v>-0.38181378730216708</v>
      </c>
      <c r="N952" s="704">
        <v>1</v>
      </c>
      <c r="Q952" s="2432"/>
    </row>
    <row r="953" spans="1:17">
      <c r="A953" s="1668"/>
      <c r="B953" s="1243" t="s">
        <v>3445</v>
      </c>
      <c r="C953" s="707" t="s">
        <v>3444</v>
      </c>
      <c r="D953" s="708">
        <v>205</v>
      </c>
      <c r="E953" s="709">
        <v>55</v>
      </c>
      <c r="F953" s="710">
        <v>0</v>
      </c>
      <c r="G953" s="711">
        <v>207.42231952669852</v>
      </c>
      <c r="H953" s="712">
        <v>5.5463623201116696E-2</v>
      </c>
      <c r="I953" s="713">
        <v>599.11738733757647</v>
      </c>
      <c r="J953" s="714">
        <v>164.85611222927594</v>
      </c>
      <c r="K953" s="715">
        <v>-12.025808879634857</v>
      </c>
      <c r="L953" s="716">
        <v>219.44812840633338</v>
      </c>
      <c r="M953" s="704">
        <v>-0.38181378730216708</v>
      </c>
      <c r="N953" s="704">
        <v>1</v>
      </c>
      <c r="Q953" s="2432"/>
    </row>
    <row r="954" spans="1:17">
      <c r="A954" s="1669"/>
      <c r="B954" s="1238" t="s">
        <v>3446</v>
      </c>
      <c r="C954" s="707" t="s">
        <v>3447</v>
      </c>
      <c r="D954" s="708">
        <v>198</v>
      </c>
      <c r="E954" s="709">
        <v>8</v>
      </c>
      <c r="F954" s="710">
        <v>0</v>
      </c>
      <c r="G954" s="711">
        <v>171.69988705656772</v>
      </c>
      <c r="H954" s="712">
        <v>3.3568591145129926E-3</v>
      </c>
      <c r="I954" s="713">
        <v>571.74037299241309</v>
      </c>
      <c r="J954" s="714">
        <v>156.46285918665947</v>
      </c>
      <c r="K954" s="715">
        <v>-20.039436639301986</v>
      </c>
      <c r="L954" s="716">
        <v>191.7393236958697</v>
      </c>
      <c r="M954" s="704">
        <v>-0.42710278269518775</v>
      </c>
      <c r="N954" s="704">
        <v>1</v>
      </c>
      <c r="Q954" s="2432"/>
    </row>
    <row r="955" spans="1:17">
      <c r="A955" s="1670"/>
      <c r="B955" s="1238" t="s">
        <v>3448</v>
      </c>
      <c r="C955" s="707" t="s">
        <v>3449</v>
      </c>
      <c r="D955" s="708">
        <v>188</v>
      </c>
      <c r="E955" s="709">
        <v>63</v>
      </c>
      <c r="F955" s="710">
        <v>74</v>
      </c>
      <c r="G955" s="711">
        <v>191.06675756822014</v>
      </c>
      <c r="H955" s="712">
        <v>5.963875610512436</v>
      </c>
      <c r="I955" s="713">
        <v>449.81476588544552</v>
      </c>
      <c r="J955" s="714">
        <v>122.33976752550814</v>
      </c>
      <c r="K955" s="715">
        <v>-20.840423235634891</v>
      </c>
      <c r="L955" s="716">
        <v>211.90718080385503</v>
      </c>
      <c r="M955" s="704">
        <v>-0.4361766262386203</v>
      </c>
      <c r="N955" s="704">
        <v>0.81464327283566551</v>
      </c>
      <c r="Q955" s="2432"/>
    </row>
    <row r="956" spans="1:17">
      <c r="A956" s="1671"/>
      <c r="B956" s="1238" t="s">
        <v>3450</v>
      </c>
      <c r="C956" s="707" t="s">
        <v>3451</v>
      </c>
      <c r="D956" s="708">
        <v>191</v>
      </c>
      <c r="E956" s="709">
        <v>48</v>
      </c>
      <c r="F956" s="710">
        <v>48</v>
      </c>
      <c r="G956" s="711">
        <v>179.25238300357162</v>
      </c>
      <c r="H956" s="712">
        <v>0</v>
      </c>
      <c r="I956" s="713">
        <v>498.52364864755657</v>
      </c>
      <c r="J956" s="714">
        <v>136.36405437978479</v>
      </c>
      <c r="K956" s="715">
        <v>-17.952668340242131</v>
      </c>
      <c r="L956" s="716">
        <v>197.20505134381375</v>
      </c>
      <c r="M956" s="704">
        <v>-0.43941534776318703</v>
      </c>
      <c r="N956" s="704">
        <v>0.88929236049966021</v>
      </c>
      <c r="Q956" s="2432"/>
    </row>
    <row r="957" spans="1:17">
      <c r="A957" s="1672"/>
      <c r="B957" s="1243" t="s">
        <v>3452</v>
      </c>
      <c r="C957" s="707" t="s">
        <v>3453</v>
      </c>
      <c r="D957" s="708">
        <v>192</v>
      </c>
      <c r="E957" s="709">
        <v>0</v>
      </c>
      <c r="F957" s="710">
        <v>0</v>
      </c>
      <c r="G957" s="711">
        <v>159.25370631225061</v>
      </c>
      <c r="H957" s="712">
        <v>0</v>
      </c>
      <c r="I957" s="713">
        <v>535.62765553834606</v>
      </c>
      <c r="J957" s="714">
        <v>146.51332779357338</v>
      </c>
      <c r="K957" s="715">
        <v>-19.288845533864755</v>
      </c>
      <c r="L957" s="716">
        <v>178.54255184611537</v>
      </c>
      <c r="M957" s="704">
        <v>-0.46437234446165399</v>
      </c>
      <c r="N957" s="704">
        <v>1</v>
      </c>
      <c r="Q957" s="2432"/>
    </row>
    <row r="958" spans="1:17">
      <c r="A958" s="1673"/>
      <c r="B958" s="1243" t="s">
        <v>3454</v>
      </c>
      <c r="C958" s="707" t="s">
        <v>3455</v>
      </c>
      <c r="D958" s="708">
        <v>139</v>
      </c>
      <c r="E958" s="709">
        <v>137</v>
      </c>
      <c r="F958" s="710">
        <v>137</v>
      </c>
      <c r="G958" s="711">
        <v>260.67262862263954</v>
      </c>
      <c r="H958" s="712">
        <v>0</v>
      </c>
      <c r="I958" s="713">
        <v>8.1252542866971567</v>
      </c>
      <c r="J958" s="714">
        <v>2.2225477575770354</v>
      </c>
      <c r="K958" s="715">
        <v>-0.29260396329228139</v>
      </c>
      <c r="L958" s="716">
        <v>260.9652325859318</v>
      </c>
      <c r="M958" s="704">
        <v>-0.47536111673257075</v>
      </c>
      <c r="N958" s="704">
        <v>1.5487327656870204E-2</v>
      </c>
      <c r="Q958" s="2432"/>
    </row>
    <row r="959" spans="1:17">
      <c r="A959" s="1674"/>
      <c r="B959" s="1238" t="s">
        <v>3456</v>
      </c>
      <c r="C959" s="707" t="s">
        <v>3457</v>
      </c>
      <c r="D959" s="708">
        <v>190</v>
      </c>
      <c r="E959" s="709">
        <v>0</v>
      </c>
      <c r="F959" s="710">
        <v>50</v>
      </c>
      <c r="G959" s="711">
        <v>159.48819680294881</v>
      </c>
      <c r="H959" s="712">
        <v>5.9453869323053867</v>
      </c>
      <c r="I959" s="713">
        <v>507.59854516374116</v>
      </c>
      <c r="J959" s="714">
        <v>137.57451230566735</v>
      </c>
      <c r="K959" s="715">
        <v>-26.185973295318895</v>
      </c>
      <c r="L959" s="716">
        <v>185.67417009826769</v>
      </c>
      <c r="M959" s="704">
        <v>-0.47648006214348471</v>
      </c>
      <c r="N959" s="704">
        <v>1</v>
      </c>
      <c r="Q959" s="2432"/>
    </row>
    <row r="960" spans="1:17">
      <c r="A960" s="1675"/>
      <c r="B960" s="1238" t="s">
        <v>3458</v>
      </c>
      <c r="C960" s="707" t="s">
        <v>3459</v>
      </c>
      <c r="D960" s="708">
        <v>188</v>
      </c>
      <c r="E960" s="709">
        <v>32</v>
      </c>
      <c r="F960" s="710">
        <v>1</v>
      </c>
      <c r="G960" s="711">
        <v>160.96096523693907</v>
      </c>
      <c r="H960" s="712">
        <v>2.4146002317175487E-2</v>
      </c>
      <c r="I960" s="713">
        <v>504.08204686450955</v>
      </c>
      <c r="J960" s="714">
        <v>138.299355428974</v>
      </c>
      <c r="K960" s="715">
        <v>-14.660907783706838</v>
      </c>
      <c r="L960" s="716">
        <v>175.62187302064592</v>
      </c>
      <c r="M960" s="704">
        <v>-0.48814075964535197</v>
      </c>
      <c r="N960" s="704">
        <v>0.99886650782098374</v>
      </c>
      <c r="Q960" s="2432"/>
    </row>
    <row r="961" spans="1:17">
      <c r="A961" s="1676"/>
      <c r="B961" s="1238" t="s">
        <v>3460</v>
      </c>
      <c r="C961" s="707" t="s">
        <v>3461</v>
      </c>
      <c r="D961" s="708">
        <v>187</v>
      </c>
      <c r="E961" s="709">
        <v>11</v>
      </c>
      <c r="F961" s="710">
        <v>11</v>
      </c>
      <c r="G961" s="711">
        <v>152.62088281022656</v>
      </c>
      <c r="H961" s="712">
        <v>0</v>
      </c>
      <c r="I961" s="713">
        <v>502.40849046326912</v>
      </c>
      <c r="J961" s="714">
        <v>137.42669761055598</v>
      </c>
      <c r="K961" s="715">
        <v>-18.092567975617499</v>
      </c>
      <c r="L961" s="716">
        <v>170.71345078584406</v>
      </c>
      <c r="M961" s="704">
        <v>-0.49110360160722222</v>
      </c>
      <c r="N961" s="704">
        <v>0.98725102407877297</v>
      </c>
      <c r="Q961" s="2432"/>
    </row>
    <row r="962" spans="1:17">
      <c r="A962" s="1677"/>
      <c r="B962" s="1238" t="s">
        <v>3462</v>
      </c>
      <c r="C962" s="707" t="s">
        <v>3463</v>
      </c>
      <c r="D962" s="708">
        <v>171</v>
      </c>
      <c r="E962" s="709">
        <v>78</v>
      </c>
      <c r="F962" s="710">
        <v>82</v>
      </c>
      <c r="G962" s="711">
        <v>180.90340248390018</v>
      </c>
      <c r="H962" s="712">
        <v>5.9787813643233401</v>
      </c>
      <c r="I962" s="713">
        <v>332.14162779145789</v>
      </c>
      <c r="J962" s="714">
        <v>90.56443900399546</v>
      </c>
      <c r="K962" s="715">
        <v>-13.976609988893722</v>
      </c>
      <c r="L962" s="716">
        <v>194.88001247279391</v>
      </c>
      <c r="M962" s="704">
        <v>-0.50381405167062043</v>
      </c>
      <c r="N962" s="704">
        <v>0.67781092911289187</v>
      </c>
      <c r="Q962" s="2432"/>
    </row>
    <row r="963" spans="1:17">
      <c r="A963" s="1678"/>
      <c r="B963" s="1238" t="s">
        <v>3464</v>
      </c>
      <c r="C963" s="707" t="s">
        <v>3465</v>
      </c>
      <c r="D963" s="708">
        <v>184</v>
      </c>
      <c r="E963" s="709">
        <v>32</v>
      </c>
      <c r="F963" s="710">
        <v>16</v>
      </c>
      <c r="G963" s="711">
        <v>154.55277423316787</v>
      </c>
      <c r="H963" s="712">
        <v>1.7008941058222385E-2</v>
      </c>
      <c r="I963" s="713">
        <v>478.12239990801135</v>
      </c>
      <c r="J963" s="714">
        <v>131.06950318132138</v>
      </c>
      <c r="K963" s="715">
        <v>-14.885896566764574</v>
      </c>
      <c r="L963" s="716">
        <v>169.43867079993245</v>
      </c>
      <c r="M963" s="704">
        <v>-0.50669036630749242</v>
      </c>
      <c r="N963" s="704">
        <v>0.9790263265766429</v>
      </c>
      <c r="Q963" s="2432"/>
    </row>
    <row r="964" spans="1:17">
      <c r="A964" s="1679"/>
      <c r="B964" s="1243" t="s">
        <v>3466</v>
      </c>
      <c r="C964" s="707" t="s">
        <v>3467</v>
      </c>
      <c r="D964" s="708">
        <v>178</v>
      </c>
      <c r="E964" s="709">
        <v>34</v>
      </c>
      <c r="F964" s="710">
        <v>34</v>
      </c>
      <c r="G964" s="711">
        <v>146.73304987138894</v>
      </c>
      <c r="H964" s="712">
        <v>0</v>
      </c>
      <c r="I964" s="713">
        <v>437.49569701024677</v>
      </c>
      <c r="J964" s="714">
        <v>119.67072611274315</v>
      </c>
      <c r="K964" s="715">
        <v>-15.754949980839827</v>
      </c>
      <c r="L964" s="716">
        <v>162.48799985222877</v>
      </c>
      <c r="M964" s="704">
        <v>-0.52919210129212679</v>
      </c>
      <c r="N964" s="704">
        <v>0.92924459893504052</v>
      </c>
      <c r="Q964" s="2432"/>
    </row>
    <row r="965" spans="1:17">
      <c r="A965" s="1680"/>
      <c r="B965" s="1238" t="s">
        <v>3468</v>
      </c>
      <c r="C965" s="707" t="s">
        <v>3469</v>
      </c>
      <c r="D965" s="708">
        <v>170</v>
      </c>
      <c r="E965" s="709">
        <v>56</v>
      </c>
      <c r="F965" s="710">
        <v>30</v>
      </c>
      <c r="G965" s="711">
        <v>148.19023566655454</v>
      </c>
      <c r="H965" s="712">
        <v>6.0557229170605617E-2</v>
      </c>
      <c r="I965" s="713">
        <v>384.25127566948487</v>
      </c>
      <c r="J965" s="714">
        <v>105.7721234695701</v>
      </c>
      <c r="K965" s="715">
        <v>-7.1488144724680396</v>
      </c>
      <c r="L965" s="716">
        <v>155.33905013902259</v>
      </c>
      <c r="M965" s="704">
        <v>-0.57555472128519569</v>
      </c>
      <c r="N965" s="704">
        <v>0.93660606092559529</v>
      </c>
      <c r="Q965" s="2432"/>
    </row>
    <row r="966" spans="1:17">
      <c r="A966" s="1681"/>
      <c r="B966" s="1243" t="s">
        <v>3470</v>
      </c>
      <c r="C966" s="707" t="s">
        <v>3471</v>
      </c>
      <c r="D966" s="708">
        <v>166</v>
      </c>
      <c r="E966" s="709">
        <v>42</v>
      </c>
      <c r="F966" s="710">
        <v>42</v>
      </c>
      <c r="G966" s="711">
        <v>133.09319126365835</v>
      </c>
      <c r="H966" s="712">
        <v>0</v>
      </c>
      <c r="I966" s="713">
        <v>366.07311042628021</v>
      </c>
      <c r="J966" s="714">
        <v>100.13409328237874</v>
      </c>
      <c r="K966" s="715">
        <v>-13.182903474274438</v>
      </c>
      <c r="L966" s="716">
        <v>146.27609473793279</v>
      </c>
      <c r="M966" s="704">
        <v>-0.58542344038204108</v>
      </c>
      <c r="N966" s="704">
        <v>0.88300484418034708</v>
      </c>
      <c r="Q966" s="2432"/>
    </row>
    <row r="967" spans="1:17">
      <c r="A967" s="1682"/>
      <c r="B967" s="1243" t="s">
        <v>3472</v>
      </c>
      <c r="C967" s="707" t="s">
        <v>3473</v>
      </c>
      <c r="D967" s="708">
        <v>139</v>
      </c>
      <c r="E967" s="709">
        <v>105</v>
      </c>
      <c r="F967" s="710">
        <v>105</v>
      </c>
      <c r="G967" s="711">
        <v>182.64936099583937</v>
      </c>
      <c r="H967" s="712">
        <v>0</v>
      </c>
      <c r="I967" s="713">
        <v>119.16221633552095</v>
      </c>
      <c r="J967" s="714">
        <v>32.595129624192808</v>
      </c>
      <c r="K967" s="715">
        <v>-4.2912302242098974</v>
      </c>
      <c r="L967" s="716">
        <v>186.94059122004927</v>
      </c>
      <c r="M967" s="704">
        <v>-0.58639807878139449</v>
      </c>
      <c r="N967" s="704">
        <v>0.28810846909131943</v>
      </c>
      <c r="Q967" s="2432"/>
    </row>
    <row r="968" spans="1:17">
      <c r="A968" s="1683"/>
      <c r="B968" s="1243" t="s">
        <v>3474</v>
      </c>
      <c r="C968" s="707" t="s">
        <v>3475</v>
      </c>
      <c r="D968" s="708">
        <v>165</v>
      </c>
      <c r="E968" s="709">
        <v>42</v>
      </c>
      <c r="F968" s="710">
        <v>42</v>
      </c>
      <c r="G968" s="711">
        <v>131.58509131547888</v>
      </c>
      <c r="H968" s="712">
        <v>0</v>
      </c>
      <c r="I968" s="713">
        <v>361.00082634406834</v>
      </c>
      <c r="J968" s="714">
        <v>98.746642106706531</v>
      </c>
      <c r="K968" s="715">
        <v>-13.000242061716623</v>
      </c>
      <c r="L968" s="716">
        <v>144.5853333771955</v>
      </c>
      <c r="M968" s="704">
        <v>-0.5904957244642528</v>
      </c>
      <c r="N968" s="704">
        <v>0.88155569528981703</v>
      </c>
      <c r="Q968" s="2432"/>
    </row>
    <row r="969" spans="1:17">
      <c r="A969" s="1684"/>
      <c r="B969" s="1238" t="s">
        <v>3476</v>
      </c>
      <c r="C969" s="707" t="s">
        <v>3477</v>
      </c>
      <c r="D969" s="708">
        <v>169</v>
      </c>
      <c r="E969" s="709">
        <v>17</v>
      </c>
      <c r="F969" s="710">
        <v>1</v>
      </c>
      <c r="G969" s="711">
        <v>123.98334503196759</v>
      </c>
      <c r="H969" s="712">
        <v>1.0944291435781666E-2</v>
      </c>
      <c r="I969" s="713">
        <v>402.83903005321434</v>
      </c>
      <c r="J969" s="714">
        <v>110.34990859919608</v>
      </c>
      <c r="K969" s="715">
        <v>-13.24310088810272</v>
      </c>
      <c r="L969" s="716">
        <v>137.22644592007032</v>
      </c>
      <c r="M969" s="704">
        <v>-0.59394174403055011</v>
      </c>
      <c r="N969" s="704">
        <v>0.99857116943894164</v>
      </c>
      <c r="Q969" s="2432"/>
    </row>
    <row r="970" spans="1:17">
      <c r="A970" s="1685"/>
      <c r="B970" s="1238" t="s">
        <v>3478</v>
      </c>
      <c r="C970" s="707" t="s">
        <v>3479</v>
      </c>
      <c r="D970" s="708">
        <v>144</v>
      </c>
      <c r="E970" s="709">
        <v>93</v>
      </c>
      <c r="F970" s="710">
        <v>93</v>
      </c>
      <c r="G970" s="711">
        <v>165.84930668090365</v>
      </c>
      <c r="H970" s="712">
        <v>0</v>
      </c>
      <c r="I970" s="713">
        <v>172.87239165496774</v>
      </c>
      <c r="J970" s="714">
        <v>47.286784248559073</v>
      </c>
      <c r="K970" s="715">
        <v>-6.2254232491991299</v>
      </c>
      <c r="L970" s="716">
        <v>172.07472993010279</v>
      </c>
      <c r="M970" s="704">
        <v>-0.59822640958813844</v>
      </c>
      <c r="N970" s="704">
        <v>0.43027315826745804</v>
      </c>
      <c r="Q970" s="2432"/>
    </row>
    <row r="971" spans="1:17">
      <c r="A971" s="1686"/>
      <c r="B971" s="1238" t="s">
        <v>3480</v>
      </c>
      <c r="C971" s="707" t="s">
        <v>3481</v>
      </c>
      <c r="D971" s="708">
        <v>164</v>
      </c>
      <c r="E971" s="709">
        <v>36</v>
      </c>
      <c r="F971" s="710">
        <v>36</v>
      </c>
      <c r="G971" s="711">
        <v>125.97923529576548</v>
      </c>
      <c r="H971" s="712">
        <v>0</v>
      </c>
      <c r="I971" s="713">
        <v>361.81372550401051</v>
      </c>
      <c r="J971" s="714">
        <v>98.968999111338817</v>
      </c>
      <c r="K971" s="715">
        <v>-13.029515916732516</v>
      </c>
      <c r="L971" s="716">
        <v>139.008751212498</v>
      </c>
      <c r="M971" s="704">
        <v>-0.60137792240700061</v>
      </c>
      <c r="N971" s="704">
        <v>0.9076610299378074</v>
      </c>
      <c r="Q971" s="2432"/>
    </row>
    <row r="972" spans="1:17">
      <c r="A972" s="1687"/>
      <c r="B972" s="1238" t="s">
        <v>3482</v>
      </c>
      <c r="C972" s="707" t="s">
        <v>3483</v>
      </c>
      <c r="D972" s="708">
        <v>165</v>
      </c>
      <c r="E972" s="709">
        <v>38</v>
      </c>
      <c r="F972" s="710">
        <v>10</v>
      </c>
      <c r="G972" s="711">
        <v>126.79068735758833</v>
      </c>
      <c r="H972" s="712">
        <v>3.8341952447283237E-2</v>
      </c>
      <c r="I972" s="713">
        <v>373.96885740950546</v>
      </c>
      <c r="J972" s="714">
        <v>102.75200312597603</v>
      </c>
      <c r="K972" s="715">
        <v>-9.350229719378456</v>
      </c>
      <c r="L972" s="716">
        <v>136.14091707696679</v>
      </c>
      <c r="M972" s="704">
        <v>-0.61182919241876288</v>
      </c>
      <c r="N972" s="704">
        <v>0.98496405920108443</v>
      </c>
      <c r="Q972" s="2432"/>
    </row>
    <row r="973" spans="1:17">
      <c r="A973" s="1688"/>
      <c r="B973" s="1243" t="s">
        <v>3484</v>
      </c>
      <c r="C973" s="707" t="s">
        <v>3485</v>
      </c>
      <c r="D973" s="708">
        <v>133</v>
      </c>
      <c r="E973" s="709">
        <v>99</v>
      </c>
      <c r="F973" s="710">
        <v>99</v>
      </c>
      <c r="G973" s="711">
        <v>163.60486824187362</v>
      </c>
      <c r="H973" s="712">
        <v>0</v>
      </c>
      <c r="I973" s="713">
        <v>112.18308660822836</v>
      </c>
      <c r="J973" s="714">
        <v>30.686087940336947</v>
      </c>
      <c r="K973" s="715">
        <v>-4.0399001185318255</v>
      </c>
      <c r="L973" s="716">
        <v>167.64476836040544</v>
      </c>
      <c r="M973" s="704">
        <v>-0.62731610107644631</v>
      </c>
      <c r="N973" s="704">
        <v>0.30101404147658062</v>
      </c>
      <c r="Q973" s="2432"/>
    </row>
    <row r="974" spans="1:17">
      <c r="A974" s="1689"/>
      <c r="B974" s="1238" t="s">
        <v>3486</v>
      </c>
      <c r="C974" s="707" t="s">
        <v>3487</v>
      </c>
      <c r="D974" s="708">
        <v>150</v>
      </c>
      <c r="E974" s="709">
        <v>0</v>
      </c>
      <c r="F974" s="710">
        <v>24</v>
      </c>
      <c r="G974" s="711">
        <v>94.325444318747159</v>
      </c>
      <c r="H974" s="712">
        <v>5.9749449657505966</v>
      </c>
      <c r="I974" s="713">
        <v>309.0714479029395</v>
      </c>
      <c r="J974" s="714">
        <v>84.221005656078034</v>
      </c>
      <c r="K974" s="715">
        <v>-13.344272452884811</v>
      </c>
      <c r="L974" s="716">
        <v>107.66971677163197</v>
      </c>
      <c r="M974" s="704">
        <v>-0.6863535698606178</v>
      </c>
      <c r="N974" s="704">
        <v>1</v>
      </c>
      <c r="Q974" s="2432"/>
    </row>
    <row r="975" spans="1:17">
      <c r="A975" s="1690"/>
      <c r="B975" s="1243" t="s">
        <v>3488</v>
      </c>
      <c r="C975" s="707" t="s">
        <v>3489</v>
      </c>
      <c r="D975" s="708">
        <v>139</v>
      </c>
      <c r="E975" s="709">
        <v>58</v>
      </c>
      <c r="F975" s="710">
        <v>58</v>
      </c>
      <c r="G975" s="711">
        <v>110.45832958625489</v>
      </c>
      <c r="H975" s="712">
        <v>0</v>
      </c>
      <c r="I975" s="713">
        <v>221.89916979449291</v>
      </c>
      <c r="J975" s="714">
        <v>60.697362178855663</v>
      </c>
      <c r="K975" s="715">
        <v>-7.9909593278130862</v>
      </c>
      <c r="L975" s="716">
        <v>118.44928891406798</v>
      </c>
      <c r="M975" s="704">
        <v>-0.68913503224036643</v>
      </c>
      <c r="N975" s="704">
        <v>0.71381208179774491</v>
      </c>
      <c r="Q975" s="2432"/>
    </row>
    <row r="976" spans="1:17">
      <c r="A976" s="1691"/>
      <c r="B976" s="1243" t="s">
        <v>3490</v>
      </c>
      <c r="C976" s="707" t="s">
        <v>3491</v>
      </c>
      <c r="D976" s="708">
        <v>142</v>
      </c>
      <c r="E976" s="709">
        <v>35</v>
      </c>
      <c r="F976" s="710">
        <v>35</v>
      </c>
      <c r="G976" s="711">
        <v>95.214116194501742</v>
      </c>
      <c r="H976" s="712">
        <v>0</v>
      </c>
      <c r="I976" s="713">
        <v>261.3208712686814</v>
      </c>
      <c r="J976" s="714">
        <v>71.480607985054846</v>
      </c>
      <c r="K976" s="715">
        <v>-9.4106005702980209</v>
      </c>
      <c r="L976" s="716">
        <v>104.62471676479976</v>
      </c>
      <c r="M976" s="704">
        <v>-0.70364360938084003</v>
      </c>
      <c r="N976" s="704">
        <v>0.8817790995588759</v>
      </c>
      <c r="Q976" s="2432"/>
    </row>
    <row r="977" spans="1:17">
      <c r="A977" s="1692"/>
      <c r="B977" s="1243" t="s">
        <v>3492</v>
      </c>
      <c r="C977" s="707" t="s">
        <v>3493</v>
      </c>
      <c r="D977" s="708">
        <v>139</v>
      </c>
      <c r="E977" s="709">
        <v>35</v>
      </c>
      <c r="F977" s="710">
        <v>35</v>
      </c>
      <c r="G977" s="711">
        <v>91.510510392095625</v>
      </c>
      <c r="H977" s="712">
        <v>0</v>
      </c>
      <c r="I977" s="713">
        <v>248.86430910182395</v>
      </c>
      <c r="J977" s="714">
        <v>68.073292554152573</v>
      </c>
      <c r="K977" s="715">
        <v>-8.9620189837516637</v>
      </c>
      <c r="L977" s="716">
        <v>100.47252937584729</v>
      </c>
      <c r="M977" s="704">
        <v>-0.71610017154769745</v>
      </c>
      <c r="N977" s="704">
        <v>0.87659196716857168</v>
      </c>
      <c r="Q977" s="2432"/>
    </row>
    <row r="978" spans="1:17">
      <c r="A978" s="1693"/>
      <c r="B978" s="1243" t="s">
        <v>3494</v>
      </c>
      <c r="C978" s="707" t="s">
        <v>3495</v>
      </c>
      <c r="D978" s="708">
        <v>140</v>
      </c>
      <c r="E978" s="709">
        <v>23</v>
      </c>
      <c r="F978" s="710">
        <v>23</v>
      </c>
      <c r="G978" s="711">
        <v>86.581639665913542</v>
      </c>
      <c r="H978" s="712">
        <v>0</v>
      </c>
      <c r="I978" s="713">
        <v>261.73671330464543</v>
      </c>
      <c r="J978" s="714">
        <v>71.594355660133928</v>
      </c>
      <c r="K978" s="715">
        <v>-9.4255757358169419</v>
      </c>
      <c r="L978" s="716">
        <v>96.007215401730491</v>
      </c>
      <c r="M978" s="704">
        <v>-0.72073999809499056</v>
      </c>
      <c r="N978" s="704">
        <v>0.93725099018539515</v>
      </c>
      <c r="Q978" s="2432"/>
    </row>
    <row r="979" spans="1:17">
      <c r="A979" s="1694"/>
      <c r="B979" s="1243" t="s">
        <v>3496</v>
      </c>
      <c r="C979" s="707" t="s">
        <v>3497</v>
      </c>
      <c r="D979" s="708">
        <v>139</v>
      </c>
      <c r="E979" s="709">
        <v>26</v>
      </c>
      <c r="F979" s="710">
        <v>26</v>
      </c>
      <c r="G979" s="711">
        <v>86.672949121344701</v>
      </c>
      <c r="H979" s="712">
        <v>0</v>
      </c>
      <c r="I979" s="713">
        <v>255.74876964247329</v>
      </c>
      <c r="J979" s="714">
        <v>69.95643882833123</v>
      </c>
      <c r="K979" s="715">
        <v>-9.2099398940696808</v>
      </c>
      <c r="L979" s="716">
        <v>95.882889015414378</v>
      </c>
      <c r="M979" s="704">
        <v>-0.72298463208834685</v>
      </c>
      <c r="N979" s="704">
        <v>0.92322953621850201</v>
      </c>
      <c r="Q979" s="2432"/>
    </row>
    <row r="980" spans="1:17">
      <c r="A980" s="1695"/>
      <c r="B980" s="1243" t="s">
        <v>3498</v>
      </c>
      <c r="C980" s="707" t="s">
        <v>3499</v>
      </c>
      <c r="D980" s="708">
        <v>139</v>
      </c>
      <c r="E980" s="709">
        <v>0</v>
      </c>
      <c r="F980" s="710">
        <v>0</v>
      </c>
      <c r="G980" s="711">
        <v>79.201160188852711</v>
      </c>
      <c r="H980" s="712">
        <v>0</v>
      </c>
      <c r="I980" s="713">
        <v>266.38206877706324</v>
      </c>
      <c r="J980" s="714">
        <v>72.865026586122539</v>
      </c>
      <c r="K980" s="715">
        <v>-9.5928627368350323</v>
      </c>
      <c r="L980" s="716">
        <v>88.794022925687742</v>
      </c>
      <c r="M980" s="704">
        <v>-0.73361793122293673</v>
      </c>
      <c r="N980" s="704">
        <v>1</v>
      </c>
      <c r="Q980" s="2432"/>
    </row>
    <row r="981" spans="1:17">
      <c r="A981" s="1696"/>
      <c r="B981" s="1243" t="s">
        <v>3500</v>
      </c>
      <c r="C981" s="707" t="s">
        <v>3499</v>
      </c>
      <c r="D981" s="708">
        <v>139</v>
      </c>
      <c r="E981" s="709">
        <v>37</v>
      </c>
      <c r="F981" s="710">
        <v>0</v>
      </c>
      <c r="G981" s="711">
        <v>90.563089545719137</v>
      </c>
      <c r="H981" s="712">
        <v>6.2133790302973751E-2</v>
      </c>
      <c r="I981" s="713">
        <v>257.26870891495167</v>
      </c>
      <c r="J981" s="714">
        <v>70.825677597994499</v>
      </c>
      <c r="K981" s="715">
        <v>-4.6694387512844671</v>
      </c>
      <c r="L981" s="716">
        <v>95.232528297003597</v>
      </c>
      <c r="M981" s="704">
        <v>-0.73361793122293673</v>
      </c>
      <c r="N981" s="704">
        <v>1</v>
      </c>
      <c r="Q981" s="2432"/>
    </row>
    <row r="982" spans="1:17">
      <c r="A982" s="1697"/>
      <c r="B982" s="1238" t="s">
        <v>3501</v>
      </c>
      <c r="C982" s="707" t="s">
        <v>3502</v>
      </c>
      <c r="D982" s="708">
        <v>132</v>
      </c>
      <c r="E982" s="709">
        <v>27</v>
      </c>
      <c r="F982" s="710">
        <v>45</v>
      </c>
      <c r="G982" s="711">
        <v>80.729739999447276</v>
      </c>
      <c r="H982" s="712">
        <v>5.9388780409177722</v>
      </c>
      <c r="I982" s="713">
        <v>219.60296816325788</v>
      </c>
      <c r="J982" s="714">
        <v>59.440425822671394</v>
      </c>
      <c r="K982" s="715">
        <v>-11.734290114058187</v>
      </c>
      <c r="L982" s="716">
        <v>92.464030113505459</v>
      </c>
      <c r="M982" s="704">
        <v>-0.7501305855863607</v>
      </c>
      <c r="N982" s="704">
        <v>0.90952715977876586</v>
      </c>
      <c r="Q982" s="2432"/>
    </row>
    <row r="983" spans="1:17">
      <c r="A983" s="1698"/>
      <c r="B983" s="1238" t="s">
        <v>3503</v>
      </c>
      <c r="C983" s="707" t="s">
        <v>3504</v>
      </c>
      <c r="D983" s="708">
        <v>133</v>
      </c>
      <c r="E983" s="709">
        <v>6</v>
      </c>
      <c r="F983" s="710">
        <v>6</v>
      </c>
      <c r="G983" s="711">
        <v>73.303787250378306</v>
      </c>
      <c r="H983" s="712">
        <v>0</v>
      </c>
      <c r="I983" s="713">
        <v>240.69292742879338</v>
      </c>
      <c r="J983" s="714">
        <v>65.838127306040377</v>
      </c>
      <c r="K983" s="715">
        <v>-8.6677538963171408</v>
      </c>
      <c r="L983" s="716">
        <v>81.971541146695444</v>
      </c>
      <c r="M983" s="704">
        <v>-0.75582594189701136</v>
      </c>
      <c r="N983" s="704">
        <v>0.9857432411074275</v>
      </c>
      <c r="Q983" s="2432"/>
    </row>
    <row r="984" spans="1:17">
      <c r="A984" s="1699"/>
      <c r="B984" s="1243" t="s">
        <v>2882</v>
      </c>
      <c r="C984" s="707" t="s">
        <v>3505</v>
      </c>
      <c r="D984" s="708">
        <v>128</v>
      </c>
      <c r="E984" s="709">
        <v>0</v>
      </c>
      <c r="F984" s="710">
        <v>0</v>
      </c>
      <c r="G984" s="711">
        <v>66.436234958477954</v>
      </c>
      <c r="H984" s="712">
        <v>0</v>
      </c>
      <c r="I984" s="713">
        <v>223.44902104715956</v>
      </c>
      <c r="J984" s="714">
        <v>61.121301947957022</v>
      </c>
      <c r="K984" s="715">
        <v>-8.0467720572419044</v>
      </c>
      <c r="L984" s="716">
        <v>74.483007015719863</v>
      </c>
      <c r="M984" s="704">
        <v>-0.77655097895284042</v>
      </c>
      <c r="N984" s="704">
        <v>1</v>
      </c>
      <c r="Q984" s="2432"/>
    </row>
    <row r="985" spans="1:17">
      <c r="A985" s="1700"/>
      <c r="B985" s="1243" t="s">
        <v>3357</v>
      </c>
      <c r="C985" s="707" t="s">
        <v>3506</v>
      </c>
      <c r="D985" s="708">
        <v>111</v>
      </c>
      <c r="E985" s="709">
        <v>66</v>
      </c>
      <c r="F985" s="710">
        <v>66</v>
      </c>
      <c r="G985" s="711">
        <v>89.406362906790463</v>
      </c>
      <c r="H985" s="712">
        <v>0</v>
      </c>
      <c r="I985" s="713">
        <v>108.11796715427751</v>
      </c>
      <c r="J985" s="714">
        <v>29.574132325427339</v>
      </c>
      <c r="K985" s="715">
        <v>-3.8935083846226477</v>
      </c>
      <c r="L985" s="716">
        <v>93.299871291413112</v>
      </c>
      <c r="M985" s="704">
        <v>-0.77736093503241466</v>
      </c>
      <c r="N985" s="704">
        <v>0.48561993004245996</v>
      </c>
      <c r="Q985" s="2432"/>
    </row>
    <row r="986" spans="1:17">
      <c r="A986" s="1701"/>
      <c r="B986" s="1238" t="s">
        <v>3507</v>
      </c>
      <c r="C986" s="707" t="s">
        <v>3508</v>
      </c>
      <c r="D986" s="708">
        <v>114</v>
      </c>
      <c r="E986" s="709">
        <v>47</v>
      </c>
      <c r="F986" s="710">
        <v>55</v>
      </c>
      <c r="G986" s="711">
        <v>74.150153796733974</v>
      </c>
      <c r="H986" s="712">
        <v>5.9390631214772567</v>
      </c>
      <c r="I986" s="713">
        <v>140.19867002742595</v>
      </c>
      <c r="J986" s="714">
        <v>37.949338354165377</v>
      </c>
      <c r="K986" s="715">
        <v>-7.4840367221167927</v>
      </c>
      <c r="L986" s="716">
        <v>81.634190518850772</v>
      </c>
      <c r="M986" s="704">
        <v>-0.79525560096461478</v>
      </c>
      <c r="N986" s="704">
        <v>0.70856673271102222</v>
      </c>
      <c r="Q986" s="2432"/>
    </row>
    <row r="987" spans="1:17">
      <c r="A987" s="1702"/>
      <c r="B987" s="1238" t="s">
        <v>3509</v>
      </c>
      <c r="C987" s="707" t="s">
        <v>3510</v>
      </c>
      <c r="D987" s="708">
        <v>92</v>
      </c>
      <c r="E987" s="709">
        <v>80</v>
      </c>
      <c r="F987" s="710">
        <v>79</v>
      </c>
      <c r="G987" s="711">
        <v>92.154927047686385</v>
      </c>
      <c r="H987" s="712">
        <v>6.0534140403795574E-2</v>
      </c>
      <c r="I987" s="713">
        <v>28.912923378462875</v>
      </c>
      <c r="J987" s="714">
        <v>7.958792843826112</v>
      </c>
      <c r="K987" s="715">
        <v>-0.53810378873936193</v>
      </c>
      <c r="L987" s="716">
        <v>92.693030836425748</v>
      </c>
      <c r="M987" s="704">
        <v>-0.80605312833031517</v>
      </c>
      <c r="N987" s="704">
        <v>0.15422947289151601</v>
      </c>
      <c r="Q987" s="2432"/>
    </row>
    <row r="988" spans="1:17">
      <c r="A988" s="1703"/>
      <c r="B988" s="1238" t="s">
        <v>3511</v>
      </c>
      <c r="C988" s="707" t="s">
        <v>3512</v>
      </c>
      <c r="D988" s="708">
        <v>115</v>
      </c>
      <c r="E988" s="709">
        <v>8</v>
      </c>
      <c r="F988" s="710">
        <v>0</v>
      </c>
      <c r="G988" s="711">
        <v>54.334273351834113</v>
      </c>
      <c r="H988" s="712">
        <v>1.0843113311639915E-2</v>
      </c>
      <c r="I988" s="713">
        <v>177.00535975126755</v>
      </c>
      <c r="J988" s="714">
        <v>48.486555020150007</v>
      </c>
      <c r="K988" s="715">
        <v>-5.8240865155246757</v>
      </c>
      <c r="L988" s="716">
        <v>60.15835986735879</v>
      </c>
      <c r="M988" s="704">
        <v>-0.82184567418072052</v>
      </c>
      <c r="N988" s="704">
        <v>1</v>
      </c>
      <c r="Q988" s="2432"/>
    </row>
    <row r="989" spans="1:17">
      <c r="A989" s="1704"/>
      <c r="B989" s="1238" t="s">
        <v>3513</v>
      </c>
      <c r="C989" s="707" t="s">
        <v>3514</v>
      </c>
      <c r="D989" s="708">
        <v>110</v>
      </c>
      <c r="E989" s="709">
        <v>11</v>
      </c>
      <c r="F989" s="710">
        <v>20</v>
      </c>
      <c r="G989" s="711">
        <v>50.965952647176316</v>
      </c>
      <c r="H989" s="712">
        <v>5.9797422072166988</v>
      </c>
      <c r="I989" s="713">
        <v>157.13564957867015</v>
      </c>
      <c r="J989" s="714">
        <v>42.852516456501405</v>
      </c>
      <c r="K989" s="715">
        <v>-6.5691963105069178</v>
      </c>
      <c r="L989" s="716">
        <v>57.535148957683234</v>
      </c>
      <c r="M989" s="704">
        <v>-0.83448736839428239</v>
      </c>
      <c r="N989" s="704">
        <v>0.96080113120934407</v>
      </c>
      <c r="Q989" s="2432"/>
    </row>
    <row r="990" spans="1:17">
      <c r="A990" s="1705"/>
      <c r="B990" s="1238" t="s">
        <v>3515</v>
      </c>
      <c r="C990" s="707" t="s">
        <v>3516</v>
      </c>
      <c r="D990" s="708">
        <v>109</v>
      </c>
      <c r="E990" s="709">
        <v>7</v>
      </c>
      <c r="F990" s="710">
        <v>26</v>
      </c>
      <c r="G990" s="711">
        <v>49.742798170891561</v>
      </c>
      <c r="H990" s="712">
        <v>5.9534954530103734</v>
      </c>
      <c r="I990" s="713">
        <v>153.04177761772567</v>
      </c>
      <c r="J990" s="714">
        <v>41.544479724251445</v>
      </c>
      <c r="K990" s="715">
        <v>-7.5426257667904721</v>
      </c>
      <c r="L990" s="716">
        <v>57.285423937682033</v>
      </c>
      <c r="M990" s="704">
        <v>-0.8387770273215438</v>
      </c>
      <c r="N990" s="704">
        <v>0.97480930259241394</v>
      </c>
      <c r="Q990" s="2432"/>
    </row>
    <row r="991" spans="1:17">
      <c r="A991" s="1706"/>
      <c r="B991" s="1238" t="s">
        <v>3517</v>
      </c>
      <c r="C991" s="707" t="s">
        <v>3518</v>
      </c>
      <c r="D991" s="708">
        <v>107</v>
      </c>
      <c r="E991" s="709">
        <v>13</v>
      </c>
      <c r="F991" s="710">
        <v>13</v>
      </c>
      <c r="G991" s="711">
        <v>48.310633604373677</v>
      </c>
      <c r="H991" s="712">
        <v>0</v>
      </c>
      <c r="I991" s="713">
        <v>149.18493941478511</v>
      </c>
      <c r="J991" s="714">
        <v>40.807418557158485</v>
      </c>
      <c r="K991" s="715">
        <v>-5.3723985731441593</v>
      </c>
      <c r="L991" s="716">
        <v>53.683032177517838</v>
      </c>
      <c r="M991" s="704">
        <v>-0.84290562250670265</v>
      </c>
      <c r="N991" s="704">
        <v>0.94965167942532047</v>
      </c>
      <c r="Q991" s="2432"/>
    </row>
    <row r="992" spans="1:17">
      <c r="A992" s="1707"/>
      <c r="B992" s="1238" t="s">
        <v>3519</v>
      </c>
      <c r="C992" s="707" t="s">
        <v>3520</v>
      </c>
      <c r="D992" s="708">
        <v>84</v>
      </c>
      <c r="E992" s="709">
        <v>61</v>
      </c>
      <c r="F992" s="710">
        <v>63</v>
      </c>
      <c r="G992" s="711">
        <v>62.460199556640568</v>
      </c>
      <c r="H992" s="712">
        <v>5.9375623692224524</v>
      </c>
      <c r="I992" s="713">
        <v>42.332413307578655</v>
      </c>
      <c r="J992" s="714">
        <v>11.455081470126979</v>
      </c>
      <c r="K992" s="715">
        <v>-2.2777796173205016</v>
      </c>
      <c r="L992" s="716">
        <v>64.737979173961065</v>
      </c>
      <c r="M992" s="704">
        <v>-0.85804029010769811</v>
      </c>
      <c r="N992" s="704">
        <v>0.30881197177013686</v>
      </c>
      <c r="Q992" s="2432"/>
    </row>
    <row r="993" spans="1:17">
      <c r="A993" s="1708"/>
      <c r="B993" s="1238" t="s">
        <v>3521</v>
      </c>
      <c r="C993" s="707" t="s">
        <v>3522</v>
      </c>
      <c r="D993" s="708">
        <v>86</v>
      </c>
      <c r="E993" s="709">
        <v>7</v>
      </c>
      <c r="F993" s="710">
        <v>12</v>
      </c>
      <c r="G993" s="711">
        <v>30.584827637267693</v>
      </c>
      <c r="H993" s="712">
        <v>5.9863832807478232</v>
      </c>
      <c r="I993" s="713">
        <v>94.668246572103797</v>
      </c>
      <c r="J993" s="714">
        <v>25.843909010206506</v>
      </c>
      <c r="K993" s="715">
        <v>-3.7780516162906768</v>
      </c>
      <c r="L993" s="716">
        <v>34.362879253558368</v>
      </c>
      <c r="M993" s="704">
        <v>-0.90050071300552681</v>
      </c>
      <c r="N993" s="704">
        <v>0.95918242991911995</v>
      </c>
      <c r="Q993" s="2432"/>
    </row>
    <row r="994" spans="1:17">
      <c r="A994" s="1709"/>
      <c r="B994" s="1238" t="s">
        <v>3523</v>
      </c>
      <c r="C994" s="707" t="s">
        <v>3524</v>
      </c>
      <c r="D994" s="708">
        <v>78</v>
      </c>
      <c r="E994" s="709">
        <v>22</v>
      </c>
      <c r="F994" s="710">
        <v>9</v>
      </c>
      <c r="G994" s="711">
        <v>28.878241742248047</v>
      </c>
      <c r="H994" s="712">
        <v>6.1727364852799879E-2</v>
      </c>
      <c r="I994" s="713">
        <v>74.691293690498782</v>
      </c>
      <c r="J994" s="714">
        <v>20.561818776183376</v>
      </c>
      <c r="K994" s="715">
        <v>-1.3644017652193403</v>
      </c>
      <c r="L994" s="716">
        <v>30.242643507467388</v>
      </c>
      <c r="M994" s="704">
        <v>-0.91745517684376987</v>
      </c>
      <c r="N994" s="704">
        <v>0.93671369768287494</v>
      </c>
      <c r="Q994" s="2432"/>
    </row>
    <row r="995" spans="1:17">
      <c r="A995" s="1710"/>
      <c r="B995" s="1238" t="s">
        <v>3525</v>
      </c>
      <c r="C995" s="707" t="s">
        <v>3526</v>
      </c>
      <c r="D995" s="708">
        <v>62</v>
      </c>
      <c r="E995" s="709">
        <v>29</v>
      </c>
      <c r="F995" s="710">
        <v>30</v>
      </c>
      <c r="G995" s="711">
        <v>24.075288913186945</v>
      </c>
      <c r="H995" s="712">
        <v>5.9836981698258365</v>
      </c>
      <c r="I995" s="713">
        <v>37.565104249611963</v>
      </c>
      <c r="J995" s="714">
        <v>10.250810268763374</v>
      </c>
      <c r="K995" s="715">
        <v>-1.5279902306030753</v>
      </c>
      <c r="L995" s="716">
        <v>25.603279143790019</v>
      </c>
      <c r="M995" s="704">
        <v>-0.9366437916382625</v>
      </c>
      <c r="N995" s="704">
        <v>0.59867625325522655</v>
      </c>
      <c r="Q995" s="2432"/>
    </row>
    <row r="996" spans="1:17">
      <c r="A996" s="1711"/>
      <c r="B996" s="1243" t="s">
        <v>3527</v>
      </c>
      <c r="C996" s="707" t="s">
        <v>3528</v>
      </c>
      <c r="D996" s="708">
        <v>238</v>
      </c>
      <c r="E996" s="709">
        <v>162</v>
      </c>
      <c r="F996" s="710">
        <v>173</v>
      </c>
      <c r="G996" s="711">
        <v>521.90575346274966</v>
      </c>
      <c r="H996" s="712">
        <v>5.8985579270809225</v>
      </c>
      <c r="I996" s="713">
        <v>462.52945984207008</v>
      </c>
      <c r="J996" s="714">
        <v>124.03907284728997</v>
      </c>
      <c r="K996" s="715">
        <v>-29.977330934077838</v>
      </c>
      <c r="L996" s="716">
        <v>551.88308439682748</v>
      </c>
      <c r="M996" s="704">
        <v>0.22875908243462062</v>
      </c>
      <c r="N996" s="704">
        <v>0.63305329676305944</v>
      </c>
      <c r="Q996" s="2432"/>
    </row>
    <row r="997" spans="1:17">
      <c r="A997" s="1712"/>
      <c r="B997" s="1243" t="s">
        <v>3529</v>
      </c>
      <c r="C997" s="707" t="s">
        <v>3530</v>
      </c>
      <c r="D997" s="708">
        <v>238</v>
      </c>
      <c r="E997" s="709">
        <v>169</v>
      </c>
      <c r="F997" s="710">
        <v>184</v>
      </c>
      <c r="G997" s="711">
        <v>549.80156605483091</v>
      </c>
      <c r="H997" s="712">
        <v>5.8361108720514006</v>
      </c>
      <c r="I997" s="713">
        <v>417.68187938971556</v>
      </c>
      <c r="J997" s="714">
        <v>110.00362016526897</v>
      </c>
      <c r="K997" s="715">
        <v>-34.332561215586388</v>
      </c>
      <c r="L997" s="716">
        <v>584.13412727041725</v>
      </c>
      <c r="M997" s="704">
        <v>0.26426600569557568</v>
      </c>
      <c r="N997" s="704">
        <v>0.61534424901814389</v>
      </c>
      <c r="Q997" s="2432"/>
    </row>
    <row r="998" spans="1:17">
      <c r="A998" s="1713"/>
      <c r="B998" s="1243" t="s">
        <v>3531</v>
      </c>
      <c r="C998" s="707" t="s">
        <v>3532</v>
      </c>
      <c r="D998" s="708">
        <v>255</v>
      </c>
      <c r="E998" s="709">
        <v>174</v>
      </c>
      <c r="F998" s="710">
        <v>185</v>
      </c>
      <c r="G998" s="711">
        <v>608.12372761499626</v>
      </c>
      <c r="H998" s="712">
        <v>5.9053199541840176</v>
      </c>
      <c r="I998" s="713">
        <v>539.54881874436342</v>
      </c>
      <c r="J998" s="714">
        <v>144.93777114059989</v>
      </c>
      <c r="K998" s="715">
        <v>-33.9436176432515</v>
      </c>
      <c r="L998" s="716">
        <v>642.06734525824777</v>
      </c>
      <c r="M998" s="704">
        <v>0.43226591443442741</v>
      </c>
      <c r="N998" s="704">
        <v>1.0000000000000004</v>
      </c>
      <c r="Q998" s="2432"/>
    </row>
    <row r="999" spans="1:17">
      <c r="A999" s="1714"/>
      <c r="B999" s="1243" t="s">
        <v>3533</v>
      </c>
      <c r="C999" s="707" t="s">
        <v>3534</v>
      </c>
      <c r="D999" s="708">
        <v>255</v>
      </c>
      <c r="E999" s="709">
        <v>181</v>
      </c>
      <c r="F999" s="710">
        <v>197</v>
      </c>
      <c r="G999" s="711">
        <v>639.20546695194207</v>
      </c>
      <c r="H999" s="712">
        <v>5.8372736619850736</v>
      </c>
      <c r="I999" s="713">
        <v>488.29413173968089</v>
      </c>
      <c r="J999" s="714">
        <v>128.64933464244467</v>
      </c>
      <c r="K999" s="715">
        <v>-39.980115164845998</v>
      </c>
      <c r="L999" s="716">
        <v>679.18558211678805</v>
      </c>
      <c r="M999" s="704">
        <v>0.47097005811219872</v>
      </c>
      <c r="N999" s="704">
        <v>1.0000000000000004</v>
      </c>
      <c r="Q999" s="2432"/>
    </row>
    <row r="1000" spans="1:17">
      <c r="A1000" s="1715"/>
      <c r="B1000" s="1243" t="s">
        <v>3535</v>
      </c>
      <c r="C1000" s="707" t="s">
        <v>3536</v>
      </c>
      <c r="D1000" s="708">
        <v>255</v>
      </c>
      <c r="E1000" s="709">
        <v>182</v>
      </c>
      <c r="F1000" s="710">
        <v>193</v>
      </c>
      <c r="G1000" s="711">
        <v>639.70492204143545</v>
      </c>
      <c r="H1000" s="712">
        <v>5.8908079170211982</v>
      </c>
      <c r="I1000" s="713">
        <v>494.02922200708906</v>
      </c>
      <c r="J1000" s="714">
        <v>132.22231866497984</v>
      </c>
      <c r="K1000" s="715">
        <v>-33.093051619964676</v>
      </c>
      <c r="L1000" s="716">
        <v>672.79797366140008</v>
      </c>
      <c r="M1000" s="704">
        <v>0.4766534070765287</v>
      </c>
      <c r="N1000" s="704">
        <v>1.0000000000000004</v>
      </c>
      <c r="Q1000" s="2432"/>
    </row>
    <row r="1001" spans="1:17">
      <c r="A1001" s="1716"/>
      <c r="B1001" s="1243" t="s">
        <v>3537</v>
      </c>
      <c r="C1001" s="707" t="s">
        <v>3538</v>
      </c>
      <c r="D1001" s="708">
        <v>255</v>
      </c>
      <c r="E1001" s="709">
        <v>192</v>
      </c>
      <c r="F1001" s="710">
        <v>203</v>
      </c>
      <c r="G1001" s="711">
        <v>681.6406458936998</v>
      </c>
      <c r="H1001" s="712">
        <v>5.8672474725053547</v>
      </c>
      <c r="I1001" s="713">
        <v>433.84833405541633</v>
      </c>
      <c r="J1001" s="714">
        <v>115.36317291670949</v>
      </c>
      <c r="K1001" s="715">
        <v>-31.917489663042428</v>
      </c>
      <c r="L1001" s="716">
        <v>713.55813555674217</v>
      </c>
      <c r="M1001" s="704">
        <v>0.53562765553834613</v>
      </c>
      <c r="N1001" s="704">
        <v>1.0000000000000004</v>
      </c>
      <c r="Q1001" s="2432"/>
    </row>
    <row r="1002" spans="1:17">
      <c r="A1002" s="1717"/>
      <c r="B1002" s="1238" t="s">
        <v>3539</v>
      </c>
      <c r="C1002" s="707" t="s">
        <v>3540</v>
      </c>
      <c r="D1002" s="708">
        <v>213</v>
      </c>
      <c r="E1002" s="709">
        <v>132</v>
      </c>
      <c r="F1002" s="710">
        <v>144</v>
      </c>
      <c r="G1002" s="711">
        <v>373.12085304502961</v>
      </c>
      <c r="H1002" s="712">
        <v>5.9018598521909595</v>
      </c>
      <c r="I1002" s="713">
        <v>411.58074863073494</v>
      </c>
      <c r="J1002" s="714">
        <v>110.4674531663623</v>
      </c>
      <c r="K1002" s="715">
        <v>-26.293444341408598</v>
      </c>
      <c r="L1002" s="716">
        <v>399.41429738643819</v>
      </c>
      <c r="M1002" s="704">
        <v>-8.9080098874100067E-2</v>
      </c>
      <c r="N1002" s="704">
        <v>0.47620813571959214</v>
      </c>
      <c r="Q1002" s="2432"/>
    </row>
    <row r="1003" spans="1:17">
      <c r="A1003" s="1718"/>
      <c r="B1003" s="1243" t="s">
        <v>3541</v>
      </c>
      <c r="C1003" s="707" t="s">
        <v>3542</v>
      </c>
      <c r="D1003" s="708">
        <v>205</v>
      </c>
      <c r="E1003" s="709">
        <v>145</v>
      </c>
      <c r="F1003" s="710">
        <v>158</v>
      </c>
      <c r="G1003" s="711">
        <v>395.48762089718292</v>
      </c>
      <c r="H1003" s="712">
        <v>5.8368168929128794</v>
      </c>
      <c r="I1003" s="713">
        <v>301.36776119704689</v>
      </c>
      <c r="J1003" s="714">
        <v>79.388613897457319</v>
      </c>
      <c r="K1003" s="715">
        <v>-24.713099658655622</v>
      </c>
      <c r="L1003" s="716">
        <v>420.20072055583853</v>
      </c>
      <c r="M1003" s="704">
        <v>-9.0194400238986949E-2</v>
      </c>
      <c r="N1003" s="704">
        <v>0.35894132298200321</v>
      </c>
      <c r="Q1003" s="2432"/>
    </row>
    <row r="1004" spans="1:17">
      <c r="A1004" s="1719"/>
      <c r="B1004" s="1243" t="s">
        <v>3543</v>
      </c>
      <c r="C1004" s="707" t="s">
        <v>3544</v>
      </c>
      <c r="D1004" s="708">
        <v>205</v>
      </c>
      <c r="E1004" s="709">
        <v>140</v>
      </c>
      <c r="F1004" s="710">
        <v>149</v>
      </c>
      <c r="G1004" s="711">
        <v>378.2992513610867</v>
      </c>
      <c r="H1004" s="712">
        <v>5.9029415649747348</v>
      </c>
      <c r="I1004" s="713">
        <v>330.05634676445436</v>
      </c>
      <c r="J1004" s="714">
        <v>88.610294013077294</v>
      </c>
      <c r="K1004" s="715">
        <v>-20.984974201510099</v>
      </c>
      <c r="L1004" s="716">
        <v>399.28422556259682</v>
      </c>
      <c r="M1004" s="704">
        <v>-0.11131542969733954</v>
      </c>
      <c r="N1004" s="704">
        <v>0.39123876650023642</v>
      </c>
      <c r="Q1004" s="2432"/>
    </row>
    <row r="1005" spans="1:17">
      <c r="A1005" s="1720"/>
      <c r="B1005" s="1238" t="s">
        <v>3545</v>
      </c>
      <c r="C1005" s="707" t="s">
        <v>3546</v>
      </c>
      <c r="D1005" s="708">
        <v>175</v>
      </c>
      <c r="E1005" s="709">
        <v>134</v>
      </c>
      <c r="F1005" s="710">
        <v>142</v>
      </c>
      <c r="G1005" s="711">
        <v>306.94668326530865</v>
      </c>
      <c r="H1005" s="712">
        <v>5.8477871308191318</v>
      </c>
      <c r="I1005" s="713">
        <v>177.34062689084507</v>
      </c>
      <c r="J1005" s="714">
        <v>46.880409962466125</v>
      </c>
      <c r="K1005" s="715">
        <v>-14.0048599902031</v>
      </c>
      <c r="L1005" s="716">
        <v>320.95154325551175</v>
      </c>
      <c r="M1005" s="704">
        <v>-0.31598400117738534</v>
      </c>
      <c r="N1005" s="704">
        <v>0.27973581123940344</v>
      </c>
      <c r="Q1005" s="2432"/>
    </row>
    <row r="1006" spans="1:17">
      <c r="A1006" s="1721"/>
      <c r="B1006" s="1238" t="s">
        <v>3547</v>
      </c>
      <c r="C1006" s="707" t="s">
        <v>3548</v>
      </c>
      <c r="D1006" s="708">
        <v>199</v>
      </c>
      <c r="E1006" s="709">
        <v>44</v>
      </c>
      <c r="F1006" s="710">
        <v>72</v>
      </c>
      <c r="G1006" s="711">
        <v>195.54532160092788</v>
      </c>
      <c r="H1006" s="712">
        <v>5.9353481504767105</v>
      </c>
      <c r="I1006" s="713">
        <v>533.2354121803927</v>
      </c>
      <c r="J1006" s="714">
        <v>144.22571000327693</v>
      </c>
      <c r="K1006" s="715">
        <v>-29.026288361443147</v>
      </c>
      <c r="L1006" s="716">
        <v>224.57160996237101</v>
      </c>
      <c r="M1006" s="704">
        <v>-0.39434630480283261</v>
      </c>
      <c r="N1006" s="704">
        <v>0.91280087803333454</v>
      </c>
      <c r="Q1006" s="2432"/>
    </row>
    <row r="1007" spans="1:17">
      <c r="A1007" s="1722"/>
      <c r="B1007" s="1238" t="s">
        <v>3549</v>
      </c>
      <c r="C1007" s="707" t="s">
        <v>3550</v>
      </c>
      <c r="D1007" s="708">
        <v>172</v>
      </c>
      <c r="E1007" s="709">
        <v>30</v>
      </c>
      <c r="F1007" s="710">
        <v>68</v>
      </c>
      <c r="G1007" s="711">
        <v>140.20259771337024</v>
      </c>
      <c r="H1007" s="712">
        <v>5.8986582406740844</v>
      </c>
      <c r="I1007" s="713">
        <v>386.62931694437765</v>
      </c>
      <c r="J1007" s="714">
        <v>103.68714520639479</v>
      </c>
      <c r="K1007" s="715">
        <v>-25.047219941123696</v>
      </c>
      <c r="L1007" s="716">
        <v>165.24981765449394</v>
      </c>
      <c r="M1007" s="704">
        <v>-0.56499378215394036</v>
      </c>
      <c r="N1007" s="704">
        <v>0.93814511831003988</v>
      </c>
      <c r="Q1007" s="2432"/>
    </row>
    <row r="1008" spans="1:17">
      <c r="A1008" s="1723"/>
      <c r="B1008" s="1243" t="s">
        <v>3551</v>
      </c>
      <c r="C1008" s="707" t="s">
        <v>3552</v>
      </c>
      <c r="D1008" s="708">
        <v>139</v>
      </c>
      <c r="E1008" s="709">
        <v>99</v>
      </c>
      <c r="F1008" s="710">
        <v>108</v>
      </c>
      <c r="G1008" s="711">
        <v>173.68943730175337</v>
      </c>
      <c r="H1008" s="712">
        <v>5.8280096791213536</v>
      </c>
      <c r="I1008" s="713">
        <v>125.20750685462029</v>
      </c>
      <c r="J1008" s="714">
        <v>32.887027956470291</v>
      </c>
      <c r="K1008" s="715">
        <v>-10.571166272998497</v>
      </c>
      <c r="L1008" s="716">
        <v>184.26060357475188</v>
      </c>
      <c r="M1008" s="704">
        <v>-0.60336752506527414</v>
      </c>
      <c r="N1008" s="704">
        <v>0.34321865006591773</v>
      </c>
      <c r="Q1008" s="2432"/>
    </row>
    <row r="1009" spans="1:17">
      <c r="A1009" s="1724"/>
      <c r="B1009" s="1243" t="s">
        <v>3553</v>
      </c>
      <c r="C1009" s="707" t="s">
        <v>3554</v>
      </c>
      <c r="D1009" s="708">
        <v>139</v>
      </c>
      <c r="E1009" s="709">
        <v>95</v>
      </c>
      <c r="F1009" s="710">
        <v>101</v>
      </c>
      <c r="G1009" s="711">
        <v>165.08605365520236</v>
      </c>
      <c r="H1009" s="712">
        <v>5.9038094231669822</v>
      </c>
      <c r="I1009" s="713">
        <v>139.40651140319866</v>
      </c>
      <c r="J1009" s="714">
        <v>37.434534070732688</v>
      </c>
      <c r="K1009" s="715">
        <v>-8.8294449146390157</v>
      </c>
      <c r="L1009" s="716">
        <v>173.91549856984139</v>
      </c>
      <c r="M1009" s="704">
        <v>-0.61402945110138307</v>
      </c>
      <c r="N1009" s="704">
        <v>0.38032328910687946</v>
      </c>
      <c r="Q1009" s="2432"/>
    </row>
    <row r="1010" spans="1:17">
      <c r="A1010" s="1725"/>
      <c r="B1010" s="1238" t="s">
        <v>3555</v>
      </c>
      <c r="C1010" s="707" t="s">
        <v>3556</v>
      </c>
      <c r="D1010" s="708">
        <v>158</v>
      </c>
      <c r="E1010" s="709">
        <v>14</v>
      </c>
      <c r="F1010" s="710">
        <v>64</v>
      </c>
      <c r="G1010" s="711">
        <v>113.02071373484263</v>
      </c>
      <c r="H1010" s="712">
        <v>5.8733517950035141</v>
      </c>
      <c r="I1010" s="713">
        <v>324.52931959667995</v>
      </c>
      <c r="J1010" s="714">
        <v>86.445371630474838</v>
      </c>
      <c r="K1010" s="715">
        <v>-23.32295844818033</v>
      </c>
      <c r="L1010" s="716">
        <v>136.34367218302296</v>
      </c>
      <c r="M1010" s="704">
        <v>-0.6448631151974682</v>
      </c>
      <c r="N1010" s="704">
        <v>0.9755569016806428</v>
      </c>
      <c r="Q1010" s="2432"/>
    </row>
    <row r="1011" spans="1:17">
      <c r="A1011" s="1726"/>
      <c r="B1011" s="1238" t="s">
        <v>3557</v>
      </c>
      <c r="C1011" s="707" t="s">
        <v>3558</v>
      </c>
      <c r="D1011" s="708">
        <v>145</v>
      </c>
      <c r="E1011" s="709">
        <v>40</v>
      </c>
      <c r="F1011" s="710">
        <v>59</v>
      </c>
      <c r="G1011" s="711">
        <v>105.02631716825448</v>
      </c>
      <c r="H1011" s="712">
        <v>5.9237989687931973</v>
      </c>
      <c r="I1011" s="713">
        <v>258.35090014446632</v>
      </c>
      <c r="J1011" s="714">
        <v>69.701718458696845</v>
      </c>
      <c r="K1011" s="715">
        <v>-14.907207931519727</v>
      </c>
      <c r="L1011" s="716">
        <v>119.9335250997742</v>
      </c>
      <c r="M1011" s="704">
        <v>-0.68617990821676655</v>
      </c>
      <c r="N1011" s="704">
        <v>0.85851317170993524</v>
      </c>
      <c r="Q1011" s="2432"/>
    </row>
    <row r="1012" spans="1:17">
      <c r="A1012" s="1727"/>
      <c r="B1012" s="1238" t="s">
        <v>3559</v>
      </c>
      <c r="C1012" s="707" t="s">
        <v>3560</v>
      </c>
      <c r="D1012" s="708">
        <v>144</v>
      </c>
      <c r="E1012" s="709">
        <v>40</v>
      </c>
      <c r="F1012" s="710">
        <v>59</v>
      </c>
      <c r="G1012" s="711">
        <v>103.748905547606</v>
      </c>
      <c r="H1012" s="712">
        <v>5.9225117463026731</v>
      </c>
      <c r="I1012" s="713">
        <v>254.06840664903868</v>
      </c>
      <c r="J1012" s="714">
        <v>68.526500425551504</v>
      </c>
      <c r="K1012" s="715">
        <v>-14.752487542246394</v>
      </c>
      <c r="L1012" s="716">
        <v>118.5013930898524</v>
      </c>
      <c r="M1012" s="704">
        <v>-0.69047630424653206</v>
      </c>
      <c r="N1012" s="704">
        <v>0.85654923985053499</v>
      </c>
      <c r="Q1012" s="2432"/>
    </row>
    <row r="1013" spans="1:17">
      <c r="A1013" s="1728"/>
      <c r="B1013" s="1238" t="s">
        <v>3561</v>
      </c>
      <c r="C1013" s="707" t="s">
        <v>3562</v>
      </c>
      <c r="D1013" s="708">
        <v>92</v>
      </c>
      <c r="E1013" s="709">
        <v>9</v>
      </c>
      <c r="F1013" s="710">
        <v>35</v>
      </c>
      <c r="G1013" s="711">
        <v>36.820445094161791</v>
      </c>
      <c r="H1013" s="712">
        <v>5.8796283689851174</v>
      </c>
      <c r="I1013" s="713">
        <v>102.67940250183622</v>
      </c>
      <c r="J1013" s="714">
        <v>27.398780988143212</v>
      </c>
      <c r="K1013" s="715">
        <v>-7.1993334791242489</v>
      </c>
      <c r="L1013" s="716">
        <v>44.01977857328604</v>
      </c>
      <c r="M1013" s="704">
        <v>-0.88545842395538121</v>
      </c>
      <c r="N1013" s="704">
        <v>0.95439248512746278</v>
      </c>
      <c r="Q1013" s="2432"/>
    </row>
    <row r="1014" spans="1:17">
      <c r="A1014" s="1729"/>
      <c r="B1014" s="1238" t="s">
        <v>3563</v>
      </c>
      <c r="C1014" s="707" t="s">
        <v>3564</v>
      </c>
      <c r="D1014" s="708">
        <v>58</v>
      </c>
      <c r="E1014" s="709">
        <v>2</v>
      </c>
      <c r="F1014" s="710">
        <v>13</v>
      </c>
      <c r="G1014" s="711">
        <v>14.019631253804697</v>
      </c>
      <c r="H1014" s="712">
        <v>5.9339988219251785</v>
      </c>
      <c r="I1014" s="713">
        <v>42.316479170228725</v>
      </c>
      <c r="J1014" s="714">
        <v>11.442193130315118</v>
      </c>
      <c r="K1014" s="715">
        <v>-2.3196375687038659</v>
      </c>
      <c r="L1014" s="716">
        <v>16.339268822508561</v>
      </c>
      <c r="M1014" s="704">
        <v>-0.95493691257173041</v>
      </c>
      <c r="N1014" s="704">
        <v>0.97424994696056955</v>
      </c>
      <c r="Q1014" s="2432"/>
    </row>
    <row r="1015" spans="1:17">
      <c r="A1015" s="1730"/>
      <c r="B1015" s="1238" t="s">
        <v>3565</v>
      </c>
      <c r="C1015" s="707" t="s">
        <v>3566</v>
      </c>
      <c r="D1015" s="708">
        <v>46</v>
      </c>
      <c r="E1015" s="709">
        <v>29</v>
      </c>
      <c r="F1015" s="710">
        <v>33</v>
      </c>
      <c r="G1015" s="711">
        <v>17.811594370960407</v>
      </c>
      <c r="H1015" s="712">
        <v>5.8236545145391672</v>
      </c>
      <c r="I1015" s="713">
        <v>14.648398340833397</v>
      </c>
      <c r="J1015" s="714">
        <v>3.8418706675034722</v>
      </c>
      <c r="K1015" s="715">
        <v>-1.2542868309563802</v>
      </c>
      <c r="L1015" s="716">
        <v>19.065881201916788</v>
      </c>
      <c r="M1015" s="704">
        <v>-0.95862138732313784</v>
      </c>
      <c r="N1015" s="704">
        <v>0.3855194924528535</v>
      </c>
      <c r="Q1015" s="2432"/>
    </row>
    <row r="1016" spans="1:17">
      <c r="A1016" s="1731"/>
      <c r="B1016" s="1243" t="s">
        <v>3567</v>
      </c>
      <c r="C1016" s="707" t="s">
        <v>3568</v>
      </c>
      <c r="D1016" s="708">
        <v>255</v>
      </c>
      <c r="E1016" s="709">
        <v>127</v>
      </c>
      <c r="F1016" s="710">
        <v>36</v>
      </c>
      <c r="G1016" s="711">
        <v>428.69545228854781</v>
      </c>
      <c r="H1016" s="712">
        <v>0.18661473892580885</v>
      </c>
      <c r="I1016" s="713">
        <v>898.0122775737467</v>
      </c>
      <c r="J1016" s="714">
        <v>247.24253897876653</v>
      </c>
      <c r="K1016" s="715">
        <v>15.974956907949441</v>
      </c>
      <c r="L1016" s="716">
        <v>412.72049538059838</v>
      </c>
      <c r="M1016" s="704">
        <v>1.8404176044494625E-2</v>
      </c>
      <c r="N1016" s="704">
        <v>1.0000000000000002</v>
      </c>
      <c r="Q1016" s="2432"/>
    </row>
    <row r="1017" spans="1:17">
      <c r="A1017" s="1732"/>
      <c r="B1017" s="1243" t="s">
        <v>3569</v>
      </c>
      <c r="C1017" s="707" t="s">
        <v>3570</v>
      </c>
      <c r="D1017" s="708">
        <v>233</v>
      </c>
      <c r="E1017" s="709">
        <v>150</v>
      </c>
      <c r="F1017" s="710">
        <v>122</v>
      </c>
      <c r="G1017" s="711">
        <v>451.1594364819457</v>
      </c>
      <c r="H1017" s="712">
        <v>0.16310608242559055</v>
      </c>
      <c r="I1017" s="713">
        <v>569.75580641660702</v>
      </c>
      <c r="J1017" s="714">
        <v>157.06827056356443</v>
      </c>
      <c r="K1017" s="715">
        <v>6.2710749044255492</v>
      </c>
      <c r="L1017" s="716">
        <v>444.88836157752013</v>
      </c>
      <c r="M1017" s="704">
        <v>2.101865459317831E-2</v>
      </c>
      <c r="N1017" s="704">
        <v>0.63063303913319879</v>
      </c>
      <c r="Q1017" s="2432"/>
    </row>
    <row r="1018" spans="1:17">
      <c r="A1018" s="1733"/>
      <c r="B1018" s="1243" t="s">
        <v>3571</v>
      </c>
      <c r="C1018" s="707" t="s">
        <v>3572</v>
      </c>
      <c r="D1018" s="708">
        <v>238</v>
      </c>
      <c r="E1018" s="709">
        <v>149</v>
      </c>
      <c r="F1018" s="710">
        <v>114</v>
      </c>
      <c r="G1018" s="711">
        <v>457.12983639388489</v>
      </c>
      <c r="H1018" s="712">
        <v>0.17801928254344682</v>
      </c>
      <c r="I1018" s="713">
        <v>627.32813361684521</v>
      </c>
      <c r="J1018" s="714">
        <v>172.8106901082875</v>
      </c>
      <c r="K1018" s="715">
        <v>9.6046081323880887</v>
      </c>
      <c r="L1018" s="716">
        <v>447.52522826149681</v>
      </c>
      <c r="M1018" s="704">
        <v>3.3407578399360371E-2</v>
      </c>
      <c r="N1018" s="704">
        <v>0.70721443104901982</v>
      </c>
      <c r="Q1018" s="2432"/>
    </row>
    <row r="1019" spans="1:17">
      <c r="A1019" s="1734"/>
      <c r="B1019" s="1243" t="s">
        <v>3573</v>
      </c>
      <c r="C1019" s="707" t="s">
        <v>3574</v>
      </c>
      <c r="D1019" s="708">
        <v>255</v>
      </c>
      <c r="E1019" s="709">
        <v>130</v>
      </c>
      <c r="F1019" s="710">
        <v>71</v>
      </c>
      <c r="G1019" s="711">
        <v>440.74068135051397</v>
      </c>
      <c r="H1019" s="712">
        <v>0.15854711797874277</v>
      </c>
      <c r="I1019" s="713">
        <v>863.30933897227885</v>
      </c>
      <c r="J1019" s="714">
        <v>238.03672467170014</v>
      </c>
      <c r="K1019" s="715">
        <v>8.3657814103176396</v>
      </c>
      <c r="L1019" s="716">
        <v>432.37489994019631</v>
      </c>
      <c r="M1019" s="704">
        <v>6.6187307641265569E-2</v>
      </c>
      <c r="N1019" s="704">
        <v>1.0000000000000002</v>
      </c>
      <c r="Q1019" s="2432"/>
    </row>
    <row r="1020" spans="1:17">
      <c r="A1020" s="1735"/>
      <c r="B1020" s="1243" t="s">
        <v>2898</v>
      </c>
      <c r="C1020" s="707" t="s">
        <v>3575</v>
      </c>
      <c r="D1020" s="708">
        <v>255</v>
      </c>
      <c r="E1020" s="709">
        <v>127</v>
      </c>
      <c r="F1020" s="710">
        <v>80</v>
      </c>
      <c r="G1020" s="711">
        <v>436.21804242486337</v>
      </c>
      <c r="H1020" s="712">
        <v>0.13142072300238145</v>
      </c>
      <c r="I1020" s="713">
        <v>856.15028145968006</v>
      </c>
      <c r="J1020" s="714">
        <v>236.20319119707625</v>
      </c>
      <c r="K1020" s="715">
        <v>1.5881987792323844</v>
      </c>
      <c r="L1020" s="716">
        <v>434.62984364563101</v>
      </c>
      <c r="M1020" s="704">
        <v>8.4132220839592486E-2</v>
      </c>
      <c r="N1020" s="704">
        <v>1.0000000000000002</v>
      </c>
      <c r="Q1020" s="2432"/>
    </row>
    <row r="1021" spans="1:17">
      <c r="A1021" s="1736"/>
      <c r="B1021" s="1243" t="s">
        <v>3576</v>
      </c>
      <c r="C1021" s="707" t="s">
        <v>3577</v>
      </c>
      <c r="D1021" s="708">
        <v>205</v>
      </c>
      <c r="E1021" s="709">
        <v>183</v>
      </c>
      <c r="F1021" s="710">
        <v>181</v>
      </c>
      <c r="G1021" s="711">
        <v>521.44960711441922</v>
      </c>
      <c r="H1021" s="712">
        <v>6.6544531295393422E-2</v>
      </c>
      <c r="I1021" s="713">
        <v>141.85773137935661</v>
      </c>
      <c r="J1021" s="714">
        <v>39.064689818695541</v>
      </c>
      <c r="K1021" s="715">
        <v>-2.3943138831071846</v>
      </c>
      <c r="L1021" s="716">
        <v>523.84392099752642</v>
      </c>
      <c r="M1021" s="704">
        <v>8.9156270810031524E-2</v>
      </c>
      <c r="N1021" s="704">
        <v>0.16162613834598885</v>
      </c>
      <c r="Q1021" s="2432"/>
    </row>
    <row r="1022" spans="1:17">
      <c r="A1022" s="1737"/>
      <c r="B1022" s="1243" t="s">
        <v>3578</v>
      </c>
      <c r="C1022" s="707" t="s">
        <v>3579</v>
      </c>
      <c r="D1022" s="708">
        <v>255</v>
      </c>
      <c r="E1022" s="709">
        <v>114</v>
      </c>
      <c r="F1022" s="710">
        <v>86</v>
      </c>
      <c r="G1022" s="711">
        <v>411.36379304454942</v>
      </c>
      <c r="H1022" s="712">
        <v>7.3991966204316292E-2</v>
      </c>
      <c r="I1022" s="713">
        <v>866.41039635541506</v>
      </c>
      <c r="J1022" s="714">
        <v>238.69832227751942</v>
      </c>
      <c r="K1022" s="715">
        <v>-12.762327583754228</v>
      </c>
      <c r="L1022" s="716">
        <v>424.12612062830362</v>
      </c>
      <c r="M1022" s="704">
        <v>9.7468627434526001E-2</v>
      </c>
      <c r="N1022" s="704">
        <v>1.0000000000000002</v>
      </c>
      <c r="Q1022" s="2432"/>
    </row>
    <row r="1023" spans="1:17">
      <c r="A1023" s="1738"/>
      <c r="B1023" s="1243" t="s">
        <v>3580</v>
      </c>
      <c r="C1023" s="707" t="s">
        <v>3581</v>
      </c>
      <c r="D1023" s="708">
        <v>255</v>
      </c>
      <c r="E1023" s="709">
        <v>140</v>
      </c>
      <c r="F1023" s="710">
        <v>105</v>
      </c>
      <c r="G1023" s="711">
        <v>473.28574665276147</v>
      </c>
      <c r="H1023" s="712">
        <v>0.12809135935085217</v>
      </c>
      <c r="I1023" s="713">
        <v>798.31203678836437</v>
      </c>
      <c r="J1023" s="714">
        <v>220.25002985256179</v>
      </c>
      <c r="K1023" s="715">
        <v>0.71300997063819127</v>
      </c>
      <c r="L1023" s="716">
        <v>472.57273668212326</v>
      </c>
      <c r="M1023" s="704">
        <v>0.14721985244154245</v>
      </c>
      <c r="N1023" s="704">
        <v>1.0000000000000002</v>
      </c>
      <c r="Q1023" s="2432"/>
    </row>
    <row r="1024" spans="1:17">
      <c r="A1024" s="1739"/>
      <c r="B1024" s="1238" t="s">
        <v>3582</v>
      </c>
      <c r="C1024" s="707" t="s">
        <v>3583</v>
      </c>
      <c r="D1024" s="708">
        <v>255</v>
      </c>
      <c r="E1024" s="709">
        <v>134</v>
      </c>
      <c r="F1024" s="710">
        <v>106</v>
      </c>
      <c r="G1024" s="711">
        <v>459.40970219780854</v>
      </c>
      <c r="H1024" s="712">
        <v>9.8846356900662166E-2</v>
      </c>
      <c r="I1024" s="713">
        <v>806.06484888911575</v>
      </c>
      <c r="J1024" s="714">
        <v>222.30675195363764</v>
      </c>
      <c r="K1024" s="715">
        <v>-6.0900670204265275</v>
      </c>
      <c r="L1024" s="716">
        <v>465.49976921823509</v>
      </c>
      <c r="M1024" s="704">
        <v>0.15016319340908546</v>
      </c>
      <c r="N1024" s="704">
        <v>1.0000000000000002</v>
      </c>
      <c r="Q1024" s="2432"/>
    </row>
    <row r="1025" spans="1:17">
      <c r="A1025" s="1740"/>
      <c r="B1025" s="1243" t="s">
        <v>3584</v>
      </c>
      <c r="C1025" s="707" t="s">
        <v>3585</v>
      </c>
      <c r="D1025" s="708">
        <v>255</v>
      </c>
      <c r="E1025" s="709">
        <v>160</v>
      </c>
      <c r="F1025" s="710">
        <v>122</v>
      </c>
      <c r="G1025" s="711">
        <v>532.44940183365622</v>
      </c>
      <c r="H1025" s="712">
        <v>0.18032125936810814</v>
      </c>
      <c r="I1025" s="713">
        <v>731.8723267376547</v>
      </c>
      <c r="J1025" s="714">
        <v>201.58198317239123</v>
      </c>
      <c r="K1025" s="715">
        <v>11.691187424790176</v>
      </c>
      <c r="L1025" s="716">
        <v>520.75821440886602</v>
      </c>
      <c r="M1025" s="704">
        <v>0.2018203367422835</v>
      </c>
      <c r="N1025" s="704">
        <v>1.0000000000000002</v>
      </c>
      <c r="Q1025" s="2432"/>
    </row>
    <row r="1026" spans="1:17">
      <c r="A1026" s="1741"/>
      <c r="B1026" s="1238" t="s">
        <v>3586</v>
      </c>
      <c r="C1026" s="707" t="s">
        <v>3587</v>
      </c>
      <c r="D1026" s="708">
        <v>255</v>
      </c>
      <c r="E1026" s="709">
        <v>183</v>
      </c>
      <c r="F1026" s="710">
        <v>165</v>
      </c>
      <c r="G1026" s="711">
        <v>625.16072924587638</v>
      </c>
      <c r="H1026" s="712">
        <v>0.14083157344724023</v>
      </c>
      <c r="I1026" s="713">
        <v>572.39952084831987</v>
      </c>
      <c r="J1026" s="714">
        <v>157.90109752192197</v>
      </c>
      <c r="K1026" s="715">
        <v>2.6180482050578742</v>
      </c>
      <c r="L1026" s="716">
        <v>622.54268104081848</v>
      </c>
      <c r="M1026" s="704">
        <v>0.38525255093990785</v>
      </c>
      <c r="N1026" s="704">
        <v>1.0000000000000004</v>
      </c>
      <c r="Q1026" s="2432"/>
    </row>
    <row r="1027" spans="1:17">
      <c r="A1027" s="1742"/>
      <c r="B1027" s="1238" t="s">
        <v>806</v>
      </c>
      <c r="C1027" s="707" t="s">
        <v>3588</v>
      </c>
      <c r="D1027" s="708">
        <v>253</v>
      </c>
      <c r="E1027" s="709">
        <v>191</v>
      </c>
      <c r="F1027" s="710">
        <v>183</v>
      </c>
      <c r="G1027" s="711">
        <v>658.88911623874526</v>
      </c>
      <c r="H1027" s="712">
        <v>8.1638825433317533E-2</v>
      </c>
      <c r="I1027" s="713">
        <v>478.49787647571389</v>
      </c>
      <c r="J1027" s="714">
        <v>131.87962621914917</v>
      </c>
      <c r="K1027" s="715">
        <v>-5.9924717036831048</v>
      </c>
      <c r="L1027" s="716">
        <v>664.88158794242838</v>
      </c>
      <c r="M1027" s="704">
        <v>0.46509061338510027</v>
      </c>
      <c r="N1027" s="704">
        <v>0.93537268468279366</v>
      </c>
      <c r="Q1027" s="2432"/>
    </row>
    <row r="1028" spans="1:17">
      <c r="A1028" s="1743"/>
      <c r="B1028" s="1243" t="s">
        <v>3589</v>
      </c>
      <c r="C1028" s="707" t="s">
        <v>3590</v>
      </c>
      <c r="D1028" s="708">
        <v>238</v>
      </c>
      <c r="E1028" s="709">
        <v>213</v>
      </c>
      <c r="F1028" s="710">
        <v>210</v>
      </c>
      <c r="G1028" s="711">
        <v>725.33891390398003</v>
      </c>
      <c r="H1028" s="712">
        <v>8.6546705602868243E-2</v>
      </c>
      <c r="I1028" s="713">
        <v>197.26157271538546</v>
      </c>
      <c r="J1028" s="714">
        <v>54.379581375262575</v>
      </c>
      <c r="K1028" s="715">
        <v>-2.1909519841642311</v>
      </c>
      <c r="L1028" s="716">
        <v>727.52986588814429</v>
      </c>
      <c r="M1028" s="704">
        <v>0.51023591314896288</v>
      </c>
      <c r="N1028" s="704">
        <v>0.42216197614316836</v>
      </c>
      <c r="Q1028" s="2432"/>
    </row>
    <row r="1029" spans="1:17">
      <c r="A1029" s="1744"/>
      <c r="B1029" s="1243" t="s">
        <v>3591</v>
      </c>
      <c r="C1029" s="707" t="s">
        <v>3592</v>
      </c>
      <c r="D1029" s="708">
        <v>255</v>
      </c>
      <c r="E1029" s="709">
        <v>228</v>
      </c>
      <c r="F1029" s="710">
        <v>225</v>
      </c>
      <c r="G1029" s="711">
        <v>843.50171979161303</v>
      </c>
      <c r="H1029" s="712">
        <v>8.0455210295447332E-2</v>
      </c>
      <c r="I1029" s="713">
        <v>231.10735783146478</v>
      </c>
      <c r="J1029" s="714">
        <v>63.692261751566647</v>
      </c>
      <c r="K1029" s="715">
        <v>-2.9732221858118075</v>
      </c>
      <c r="L1029" s="716">
        <v>846.47494197742481</v>
      </c>
      <c r="M1029" s="704">
        <v>0.75848390606091742</v>
      </c>
      <c r="N1029" s="704">
        <v>1.0000000000000009</v>
      </c>
      <c r="Q1029" s="2432"/>
    </row>
    <row r="1030" spans="1:17">
      <c r="A1030" s="1745"/>
      <c r="B1030" s="1243" t="s">
        <v>3593</v>
      </c>
      <c r="C1030" s="707" t="s">
        <v>3594</v>
      </c>
      <c r="D1030" s="708">
        <v>238</v>
      </c>
      <c r="E1030" s="709">
        <v>130</v>
      </c>
      <c r="F1030" s="710">
        <v>98</v>
      </c>
      <c r="G1030" s="711">
        <v>405.69044494106856</v>
      </c>
      <c r="H1030" s="712">
        <v>0.12516785400841496</v>
      </c>
      <c r="I1030" s="713">
        <v>685.13811968982611</v>
      </c>
      <c r="J1030" s="714">
        <v>189.02693777455121</v>
      </c>
      <c r="K1030" s="715">
        <v>3.3226457306579187E-2</v>
      </c>
      <c r="L1030" s="716">
        <v>405.65721848376199</v>
      </c>
      <c r="M1030" s="704">
        <v>-1.3965736728037359E-2</v>
      </c>
      <c r="N1030" s="704">
        <v>0.74131442674257109</v>
      </c>
      <c r="Q1030" s="2432"/>
    </row>
    <row r="1031" spans="1:17">
      <c r="A1031" s="1746"/>
      <c r="B1031" s="1243" t="s">
        <v>3595</v>
      </c>
      <c r="C1031" s="707" t="s">
        <v>3596</v>
      </c>
      <c r="D1031" s="708">
        <v>238</v>
      </c>
      <c r="E1031" s="709">
        <v>106</v>
      </c>
      <c r="F1031" s="710">
        <v>80</v>
      </c>
      <c r="G1031" s="711">
        <v>353.20917072431297</v>
      </c>
      <c r="H1031" s="712">
        <v>7.3513518884854454E-2</v>
      </c>
      <c r="I1031" s="713">
        <v>743.55234676098121</v>
      </c>
      <c r="J1031" s="714">
        <v>204.84509612823109</v>
      </c>
      <c r="K1031" s="715">
        <v>-11.055248674904744</v>
      </c>
      <c r="L1031" s="716">
        <v>364.26441939921773</v>
      </c>
      <c r="M1031" s="704">
        <v>-5.7369935211432077E-2</v>
      </c>
      <c r="N1031" s="704">
        <v>0.82149472209235497</v>
      </c>
      <c r="Q1031" s="2432"/>
    </row>
    <row r="1032" spans="1:17">
      <c r="A1032" s="1747"/>
      <c r="B1032" s="1238" t="s">
        <v>1163</v>
      </c>
      <c r="C1032" s="707" t="s">
        <v>3597</v>
      </c>
      <c r="D1032" s="708">
        <v>244</v>
      </c>
      <c r="E1032" s="709">
        <v>102</v>
      </c>
      <c r="F1032" s="710">
        <v>27</v>
      </c>
      <c r="G1032" s="711">
        <v>352.49812810985122</v>
      </c>
      <c r="H1032" s="712">
        <v>0.12577149131477394</v>
      </c>
      <c r="I1032" s="713">
        <v>839.36646490994133</v>
      </c>
      <c r="J1032" s="714">
        <v>231.57786531455466</v>
      </c>
      <c r="K1032" s="715">
        <v>0.18709268170197393</v>
      </c>
      <c r="L1032" s="716">
        <v>352.31103542814924</v>
      </c>
      <c r="M1032" s="704">
        <v>-8.1654577779726845E-2</v>
      </c>
      <c r="N1032" s="704">
        <v>0.97538355932372012</v>
      </c>
      <c r="Q1032" s="2432"/>
    </row>
    <row r="1033" spans="1:17">
      <c r="A1033" s="1748"/>
      <c r="B1033" s="1243" t="s">
        <v>3598</v>
      </c>
      <c r="C1033" s="707" t="s">
        <v>3599</v>
      </c>
      <c r="D1033" s="708">
        <v>238</v>
      </c>
      <c r="E1033" s="709">
        <v>121</v>
      </c>
      <c r="F1033" s="710">
        <v>66</v>
      </c>
      <c r="G1033" s="711">
        <v>378.47071081593526</v>
      </c>
      <c r="H1033" s="712">
        <v>0.15820418859621735</v>
      </c>
      <c r="I1033" s="713">
        <v>740.84290547621015</v>
      </c>
      <c r="J1033" s="714">
        <v>204.27212481108839</v>
      </c>
      <c r="K1033" s="715">
        <v>7.105680453171253</v>
      </c>
      <c r="L1033" s="716">
        <v>371.365030362764</v>
      </c>
      <c r="M1033" s="704">
        <v>-8.4241607144370456E-2</v>
      </c>
      <c r="N1033" s="704">
        <v>0.87494398227004588</v>
      </c>
      <c r="Q1033" s="2432"/>
    </row>
    <row r="1034" spans="1:17">
      <c r="A1034" s="1749"/>
      <c r="B1034" s="1243" t="s">
        <v>3600</v>
      </c>
      <c r="C1034" s="707" t="s">
        <v>3601</v>
      </c>
      <c r="D1034" s="708">
        <v>238</v>
      </c>
      <c r="E1034" s="709">
        <v>118</v>
      </c>
      <c r="F1034" s="710">
        <v>33</v>
      </c>
      <c r="G1034" s="711">
        <v>367.70140364961156</v>
      </c>
      <c r="H1034" s="712">
        <v>0.18592952303500046</v>
      </c>
      <c r="I1034" s="713">
        <v>771.11274031307278</v>
      </c>
      <c r="J1034" s="714">
        <v>212.3140926308127</v>
      </c>
      <c r="K1034" s="715">
        <v>13.565166614098475</v>
      </c>
      <c r="L1034" s="716">
        <v>354.13623703551309</v>
      </c>
      <c r="M1034" s="704">
        <v>-0.12568312512213631</v>
      </c>
      <c r="N1034" s="704">
        <v>0.96381396405943098</v>
      </c>
      <c r="Q1034" s="2432"/>
    </row>
    <row r="1035" spans="1:17">
      <c r="A1035" s="1750"/>
      <c r="B1035" s="1238" t="s">
        <v>3602</v>
      </c>
      <c r="C1035" s="707" t="s">
        <v>3603</v>
      </c>
      <c r="D1035" s="708">
        <v>226</v>
      </c>
      <c r="E1035" s="709">
        <v>88</v>
      </c>
      <c r="F1035" s="710">
        <v>34</v>
      </c>
      <c r="G1035" s="711">
        <v>289.72846397206399</v>
      </c>
      <c r="H1035" s="712">
        <v>9.9723233944701506E-2</v>
      </c>
      <c r="I1035" s="713">
        <v>710.38882888536648</v>
      </c>
      <c r="J1035" s="714">
        <v>195.92485580649051</v>
      </c>
      <c r="K1035" s="715">
        <v>-5.1872969310187429</v>
      </c>
      <c r="L1035" s="716">
        <v>294.91576090308274</v>
      </c>
      <c r="M1035" s="704">
        <v>-0.21741564734280705</v>
      </c>
      <c r="N1035" s="704">
        <v>0.95743308490066548</v>
      </c>
      <c r="Q1035" s="2432"/>
    </row>
    <row r="1036" spans="1:17">
      <c r="A1036" s="1751"/>
      <c r="B1036" s="1238" t="s">
        <v>3604</v>
      </c>
      <c r="C1036" s="707" t="s">
        <v>3605</v>
      </c>
      <c r="D1036" s="708">
        <v>196</v>
      </c>
      <c r="E1036" s="709">
        <v>131</v>
      </c>
      <c r="F1036" s="710">
        <v>121</v>
      </c>
      <c r="G1036" s="711">
        <v>327.37096989840711</v>
      </c>
      <c r="H1036" s="712">
        <v>8.7313219551765214E-2</v>
      </c>
      <c r="I1036" s="713">
        <v>345.22242074568265</v>
      </c>
      <c r="J1036" s="714">
        <v>95.17135823022106</v>
      </c>
      <c r="K1036" s="715">
        <v>-3.7579368685208814</v>
      </c>
      <c r="L1036" s="716">
        <v>331.12890676692797</v>
      </c>
      <c r="M1036" s="704">
        <v>-0.24134748854752497</v>
      </c>
      <c r="N1036" s="704">
        <v>0.47713427362696537</v>
      </c>
      <c r="Q1036" s="2432"/>
    </row>
    <row r="1037" spans="1:17">
      <c r="A1037" s="1752"/>
      <c r="B1037" s="1238" t="s">
        <v>3606</v>
      </c>
      <c r="C1037" s="707" t="s">
        <v>3607</v>
      </c>
      <c r="D1037" s="708">
        <v>217</v>
      </c>
      <c r="E1037" s="709">
        <v>96</v>
      </c>
      <c r="F1037" s="710">
        <v>59</v>
      </c>
      <c r="G1037" s="711">
        <v>285.39416863946673</v>
      </c>
      <c r="H1037" s="712">
        <v>0.10189277207502356</v>
      </c>
      <c r="I1037" s="713">
        <v>619.84179111029232</v>
      </c>
      <c r="J1037" s="714">
        <v>170.96187346723309</v>
      </c>
      <c r="K1037" s="715">
        <v>-4.137714401562425</v>
      </c>
      <c r="L1037" s="716">
        <v>289.53188304102918</v>
      </c>
      <c r="M1037" s="704">
        <v>-0.25360990063494737</v>
      </c>
      <c r="N1037" s="704">
        <v>0.87679235414509271</v>
      </c>
      <c r="Q1037" s="2432"/>
    </row>
    <row r="1038" spans="1:17">
      <c r="A1038" s="1753"/>
      <c r="B1038" s="1243" t="s">
        <v>3608</v>
      </c>
      <c r="C1038" s="707" t="s">
        <v>3609</v>
      </c>
      <c r="D1038" s="708">
        <v>205</v>
      </c>
      <c r="E1038" s="709">
        <v>129</v>
      </c>
      <c r="F1038" s="710">
        <v>98</v>
      </c>
      <c r="G1038" s="711">
        <v>332.02785108434131</v>
      </c>
      <c r="H1038" s="712">
        <v>0.18458841382635488</v>
      </c>
      <c r="I1038" s="713">
        <v>449.19618958981744</v>
      </c>
      <c r="J1038" s="714">
        <v>123.69027251563003</v>
      </c>
      <c r="K1038" s="715">
        <v>7.7284107675325675</v>
      </c>
      <c r="L1038" s="716">
        <v>324.29944031680873</v>
      </c>
      <c r="M1038" s="704">
        <v>-0.25427736797917988</v>
      </c>
      <c r="N1038" s="704">
        <v>0.65795212899096667</v>
      </c>
      <c r="Q1038" s="2432"/>
    </row>
    <row r="1039" spans="1:17">
      <c r="A1039" s="1754"/>
      <c r="B1039" s="1243" t="s">
        <v>3610</v>
      </c>
      <c r="C1039" s="707" t="s">
        <v>3611</v>
      </c>
      <c r="D1039" s="708">
        <v>205</v>
      </c>
      <c r="E1039" s="709">
        <v>112</v>
      </c>
      <c r="F1039" s="710">
        <v>84</v>
      </c>
      <c r="G1039" s="711">
        <v>293.56182454163627</v>
      </c>
      <c r="H1039" s="712">
        <v>0.12752878369639581</v>
      </c>
      <c r="I1039" s="713">
        <v>491.85522301738752</v>
      </c>
      <c r="J1039" s="714">
        <v>135.70046594182068</v>
      </c>
      <c r="K1039" s="715">
        <v>0.35935414188921827</v>
      </c>
      <c r="L1039" s="716">
        <v>293.20247039974703</v>
      </c>
      <c r="M1039" s="704">
        <v>-0.28891450339413693</v>
      </c>
      <c r="N1039" s="704">
        <v>0.73871135228758045</v>
      </c>
      <c r="Q1039" s="2432"/>
    </row>
    <row r="1040" spans="1:17">
      <c r="A1040" s="1755"/>
      <c r="B1040" s="1238" t="s">
        <v>3612</v>
      </c>
      <c r="C1040" s="707" t="s">
        <v>3613</v>
      </c>
      <c r="D1040" s="708">
        <v>203</v>
      </c>
      <c r="E1040" s="709">
        <v>109</v>
      </c>
      <c r="F1040" s="710">
        <v>81</v>
      </c>
      <c r="G1040" s="711">
        <v>283.40941278151746</v>
      </c>
      <c r="H1040" s="712">
        <v>0.12431544555222414</v>
      </c>
      <c r="I1040" s="713">
        <v>486.42776515706066</v>
      </c>
      <c r="J1040" s="714">
        <v>134.20349276803358</v>
      </c>
      <c r="K1040" s="715">
        <v>-9.620563441065072E-2</v>
      </c>
      <c r="L1040" s="716">
        <v>283.5056184159281</v>
      </c>
      <c r="M1040" s="704">
        <v>-0.30867545787072459</v>
      </c>
      <c r="N1040" s="704">
        <v>0.75039858781330138</v>
      </c>
      <c r="Q1040" s="2432"/>
    </row>
    <row r="1041" spans="1:17">
      <c r="A1041" s="1756"/>
      <c r="B1041" s="1243" t="s">
        <v>3614</v>
      </c>
      <c r="C1041" s="707" t="s">
        <v>3615</v>
      </c>
      <c r="D1041" s="708">
        <v>205</v>
      </c>
      <c r="E1041" s="709">
        <v>91</v>
      </c>
      <c r="F1041" s="710">
        <v>69</v>
      </c>
      <c r="G1041" s="711">
        <v>255.33248681411757</v>
      </c>
      <c r="H1041" s="712">
        <v>7.2755823360580257E-2</v>
      </c>
      <c r="I1041" s="713">
        <v>533.75019020776449</v>
      </c>
      <c r="J1041" s="714">
        <v>147.03926777588237</v>
      </c>
      <c r="K1041" s="715">
        <v>-8.0525503448208084</v>
      </c>
      <c r="L1041" s="716">
        <v>263.38503715893836</v>
      </c>
      <c r="M1041" s="704">
        <v>-0.31928531567469065</v>
      </c>
      <c r="N1041" s="704">
        <v>0.81628581528411848</v>
      </c>
      <c r="Q1041" s="2432"/>
    </row>
    <row r="1042" spans="1:17">
      <c r="A1042" s="1757"/>
      <c r="B1042" s="1238" t="s">
        <v>3616</v>
      </c>
      <c r="C1042" s="707" t="s">
        <v>3617</v>
      </c>
      <c r="D1042" s="708">
        <v>173</v>
      </c>
      <c r="E1042" s="709">
        <v>136</v>
      </c>
      <c r="F1042" s="710">
        <v>132</v>
      </c>
      <c r="G1042" s="711">
        <v>303.78329684696985</v>
      </c>
      <c r="H1042" s="712">
        <v>7.1719074695641982E-2</v>
      </c>
      <c r="I1042" s="713">
        <v>180.99343029992266</v>
      </c>
      <c r="J1042" s="714">
        <v>49.857674868973916</v>
      </c>
      <c r="K1042" s="715">
        <v>-2.7847319687780105</v>
      </c>
      <c r="L1042" s="716">
        <v>306.56802881574788</v>
      </c>
      <c r="M1042" s="704">
        <v>-0.33454361263370835</v>
      </c>
      <c r="N1042" s="704">
        <v>0.28299969422604881</v>
      </c>
      <c r="Q1042" s="2432"/>
    </row>
    <row r="1043" spans="1:17">
      <c r="A1043" s="1758"/>
      <c r="B1043" s="1243" t="s">
        <v>3618</v>
      </c>
      <c r="C1043" s="707" t="s">
        <v>3619</v>
      </c>
      <c r="D1043" s="708">
        <v>205</v>
      </c>
      <c r="E1043" s="709">
        <v>104</v>
      </c>
      <c r="F1043" s="710">
        <v>57</v>
      </c>
      <c r="G1043" s="711">
        <v>273.60997881049877</v>
      </c>
      <c r="H1043" s="712">
        <v>0.15824424291773653</v>
      </c>
      <c r="I1043" s="713">
        <v>531.81000486993833</v>
      </c>
      <c r="J1043" s="714">
        <v>146.63540716665713</v>
      </c>
      <c r="K1043" s="715">
        <v>5.1069242257134331</v>
      </c>
      <c r="L1043" s="716">
        <v>268.50305458478533</v>
      </c>
      <c r="M1043" s="704">
        <v>-0.33880038306642291</v>
      </c>
      <c r="N1043" s="704">
        <v>0.8698928337701527</v>
      </c>
      <c r="Q1043" s="2432"/>
    </row>
    <row r="1044" spans="1:17">
      <c r="A1044" s="1759"/>
      <c r="B1044" s="1238" t="s">
        <v>3620</v>
      </c>
      <c r="C1044" s="707" t="s">
        <v>3621</v>
      </c>
      <c r="D1044" s="708">
        <v>204</v>
      </c>
      <c r="E1044" s="709">
        <v>85</v>
      </c>
      <c r="F1044" s="710">
        <v>0</v>
      </c>
      <c r="G1044" s="711">
        <v>237.82159333794019</v>
      </c>
      <c r="H1044" s="712">
        <v>0.13856169048388506</v>
      </c>
      <c r="I1044" s="713">
        <v>570.00227236822889</v>
      </c>
      <c r="J1044" s="714">
        <v>157.24554974300361</v>
      </c>
      <c r="K1044" s="715">
        <v>2.2333151318966205</v>
      </c>
      <c r="L1044" s="716">
        <v>235.58827820604355</v>
      </c>
      <c r="M1044" s="704">
        <v>-0.38840355154509998</v>
      </c>
      <c r="N1044" s="704">
        <v>1</v>
      </c>
      <c r="Q1044" s="2432"/>
    </row>
    <row r="1045" spans="1:17">
      <c r="A1045" s="1760"/>
      <c r="B1045" s="1238" t="s">
        <v>3622</v>
      </c>
      <c r="C1045" s="707" t="s">
        <v>3623</v>
      </c>
      <c r="D1045" s="708">
        <v>180</v>
      </c>
      <c r="E1045" s="709">
        <v>116</v>
      </c>
      <c r="F1045" s="710">
        <v>94</v>
      </c>
      <c r="G1045" s="711">
        <v>258.46628023397926</v>
      </c>
      <c r="H1045" s="712">
        <v>0.16684002184544452</v>
      </c>
      <c r="I1045" s="713">
        <v>320.99395302900399</v>
      </c>
      <c r="J1045" s="714">
        <v>88.475989183161474</v>
      </c>
      <c r="K1045" s="715">
        <v>3.8790375343963812</v>
      </c>
      <c r="L1045" s="716">
        <v>254.58724269958287</v>
      </c>
      <c r="M1045" s="704">
        <v>-0.41767108930330432</v>
      </c>
      <c r="N1045" s="704">
        <v>0.59815311873995713</v>
      </c>
      <c r="Q1045" s="2432"/>
    </row>
    <row r="1046" spans="1:17">
      <c r="A1046" s="1761"/>
      <c r="B1046" s="1238" t="s">
        <v>3624</v>
      </c>
      <c r="C1046" s="707" t="s">
        <v>3625</v>
      </c>
      <c r="D1046" s="708">
        <v>168</v>
      </c>
      <c r="E1046" s="709">
        <v>124</v>
      </c>
      <c r="F1046" s="710">
        <v>109</v>
      </c>
      <c r="G1046" s="711">
        <v>260.19710725910835</v>
      </c>
      <c r="H1046" s="712">
        <v>0.18736332909021763</v>
      </c>
      <c r="I1046" s="713">
        <v>220.77685632137766</v>
      </c>
      <c r="J1046" s="714">
        <v>60.781628805530438</v>
      </c>
      <c r="K1046" s="715">
        <v>3.9751019839013604</v>
      </c>
      <c r="L1046" s="716">
        <v>256.22200527520698</v>
      </c>
      <c r="M1046" s="704">
        <v>-0.44022511283238452</v>
      </c>
      <c r="N1046" s="704">
        <v>0.43122738526552962</v>
      </c>
      <c r="Q1046" s="2432"/>
    </row>
    <row r="1047" spans="1:17">
      <c r="A1047" s="1762"/>
      <c r="B1047" s="1238" t="s">
        <v>3626</v>
      </c>
      <c r="C1047" s="707" t="s">
        <v>3627</v>
      </c>
      <c r="D1047" s="708">
        <v>143</v>
      </c>
      <c r="E1047" s="709">
        <v>129</v>
      </c>
      <c r="F1047" s="710">
        <v>127</v>
      </c>
      <c r="G1047" s="711">
        <v>242.9430917529146</v>
      </c>
      <c r="H1047" s="712">
        <v>0.10254585148597146</v>
      </c>
      <c r="I1047" s="713">
        <v>59.941545895379136</v>
      </c>
      <c r="J1047" s="714">
        <v>16.53306756264509</v>
      </c>
      <c r="K1047" s="715">
        <v>-0.38882904687652575</v>
      </c>
      <c r="L1047" s="716">
        <v>243.33192079979113</v>
      </c>
      <c r="M1047" s="704">
        <v>-0.4971799265302328</v>
      </c>
      <c r="N1047" s="704">
        <v>0.1259008074962476</v>
      </c>
      <c r="Q1047" s="2432"/>
    </row>
    <row r="1048" spans="1:17">
      <c r="A1048" s="1763"/>
      <c r="B1048" s="1243" t="s">
        <v>3628</v>
      </c>
      <c r="C1048" s="707" t="s">
        <v>3629</v>
      </c>
      <c r="D1048" s="708">
        <v>139</v>
      </c>
      <c r="E1048" s="709">
        <v>125</v>
      </c>
      <c r="F1048" s="710">
        <v>123</v>
      </c>
      <c r="G1048" s="711">
        <v>227.68798544760989</v>
      </c>
      <c r="H1048" s="712">
        <v>0.1023443242767156</v>
      </c>
      <c r="I1048" s="713">
        <v>57.805290802246986</v>
      </c>
      <c r="J1048" s="714">
        <v>15.943766537325843</v>
      </c>
      <c r="K1048" s="715">
        <v>-0.37833634100779906</v>
      </c>
      <c r="L1048" s="716">
        <v>228.0663217886177</v>
      </c>
      <c r="M1048" s="704">
        <v>-0.52827947794938557</v>
      </c>
      <c r="N1048" s="704">
        <v>0.1294063171942354</v>
      </c>
      <c r="Q1048" s="2432"/>
    </row>
    <row r="1049" spans="1:17">
      <c r="A1049" s="1764"/>
      <c r="B1049" s="1238" t="s">
        <v>3630</v>
      </c>
      <c r="C1049" s="707" t="s">
        <v>3631</v>
      </c>
      <c r="D1049" s="708">
        <v>174</v>
      </c>
      <c r="E1049" s="709">
        <v>74</v>
      </c>
      <c r="F1049" s="710">
        <v>52</v>
      </c>
      <c r="G1049" s="711">
        <v>174.94422562852628</v>
      </c>
      <c r="H1049" s="712">
        <v>7.8125572858374528E-2</v>
      </c>
      <c r="I1049" s="713">
        <v>379.54495251456075</v>
      </c>
      <c r="J1049" s="714">
        <v>104.58884453506084</v>
      </c>
      <c r="K1049" s="715">
        <v>-5.1380575591947677</v>
      </c>
      <c r="L1049" s="716">
        <v>180.08228318772106</v>
      </c>
      <c r="M1049" s="704">
        <v>-0.53165131908702223</v>
      </c>
      <c r="N1049" s="704">
        <v>0.84591494350656771</v>
      </c>
      <c r="Q1049" s="2432"/>
    </row>
    <row r="1050" spans="1:17">
      <c r="A1050" s="1765"/>
      <c r="B1050" s="1238" t="s">
        <v>3632</v>
      </c>
      <c r="C1050" s="707" t="s">
        <v>3633</v>
      </c>
      <c r="D1050" s="708">
        <v>173</v>
      </c>
      <c r="E1050" s="709">
        <v>57</v>
      </c>
      <c r="F1050" s="710">
        <v>14</v>
      </c>
      <c r="G1050" s="711">
        <v>152.72214034874148</v>
      </c>
      <c r="H1050" s="712">
        <v>7.9137098259838903E-2</v>
      </c>
      <c r="I1050" s="713">
        <v>404.60187408155713</v>
      </c>
      <c r="J1050" s="714">
        <v>111.49936407060443</v>
      </c>
      <c r="K1050" s="715">
        <v>-5.3591589471368692</v>
      </c>
      <c r="L1050" s="716">
        <v>158.08129929587835</v>
      </c>
      <c r="M1050" s="704">
        <v>-0.56876950634810908</v>
      </c>
      <c r="N1050" s="704">
        <v>0.979870055759401</v>
      </c>
      <c r="Q1050" s="2432"/>
    </row>
    <row r="1051" spans="1:17">
      <c r="A1051" s="1766"/>
      <c r="B1051" s="1238" t="s">
        <v>3634</v>
      </c>
      <c r="C1051" s="707" t="s">
        <v>3635</v>
      </c>
      <c r="D1051" s="708">
        <v>173</v>
      </c>
      <c r="E1051" s="709">
        <v>79</v>
      </c>
      <c r="F1051" s="710">
        <v>9</v>
      </c>
      <c r="G1051" s="711">
        <v>175.46750310163409</v>
      </c>
      <c r="H1051" s="712">
        <v>0.168967823885074</v>
      </c>
      <c r="I1051" s="713">
        <v>390.67537707796237</v>
      </c>
      <c r="J1051" s="714">
        <v>107.67158554577064</v>
      </c>
      <c r="K1051" s="715">
        <v>4.961028763665289</v>
      </c>
      <c r="L1051" s="716">
        <v>170.5064743379688</v>
      </c>
      <c r="M1051" s="704">
        <v>-0.57049785092764904</v>
      </c>
      <c r="N1051" s="704">
        <v>0.98783718162001832</v>
      </c>
      <c r="Q1051" s="2432"/>
    </row>
    <row r="1052" spans="1:17">
      <c r="A1052" s="1767"/>
      <c r="B1052" s="1243" t="s">
        <v>3146</v>
      </c>
      <c r="C1052" s="707" t="s">
        <v>3636</v>
      </c>
      <c r="D1052" s="708">
        <v>160</v>
      </c>
      <c r="E1052" s="709">
        <v>82</v>
      </c>
      <c r="F1052" s="710">
        <v>45</v>
      </c>
      <c r="G1052" s="711">
        <v>162.35203205731759</v>
      </c>
      <c r="H1052" s="712">
        <v>0.16493687650292119</v>
      </c>
      <c r="I1052" s="713">
        <v>307.03438406688673</v>
      </c>
      <c r="J1052" s="714">
        <v>84.635521194978949</v>
      </c>
      <c r="K1052" s="715">
        <v>3.541674890586223</v>
      </c>
      <c r="L1052" s="716">
        <v>158.81035716673136</v>
      </c>
      <c r="M1052" s="704">
        <v>-0.61202301758880817</v>
      </c>
      <c r="N1052" s="704">
        <v>0.85812211974107466</v>
      </c>
      <c r="Q1052" s="2432"/>
    </row>
    <row r="1053" spans="1:17">
      <c r="A1053" s="1768"/>
      <c r="B1053" s="1238" t="s">
        <v>3637</v>
      </c>
      <c r="C1053" s="707" t="s">
        <v>3638</v>
      </c>
      <c r="D1053" s="708">
        <v>158</v>
      </c>
      <c r="E1053" s="709">
        <v>71</v>
      </c>
      <c r="F1053" s="710">
        <v>50</v>
      </c>
      <c r="G1053" s="711">
        <v>147.06702935923443</v>
      </c>
      <c r="H1053" s="712">
        <v>8.9551849005480549E-2</v>
      </c>
      <c r="I1053" s="713">
        <v>302.27983333441114</v>
      </c>
      <c r="J1053" s="714">
        <v>83.340375686585205</v>
      </c>
      <c r="K1053" s="715">
        <v>-3.0951179694508659</v>
      </c>
      <c r="L1053" s="716">
        <v>150.16214732868528</v>
      </c>
      <c r="M1053" s="704">
        <v>-0.61570086565520965</v>
      </c>
      <c r="N1053" s="704">
        <v>0.82564325836742825</v>
      </c>
      <c r="Q1053" s="2432"/>
    </row>
    <row r="1054" spans="1:17">
      <c r="A1054" s="1769"/>
      <c r="B1054" s="1238" t="s">
        <v>3639</v>
      </c>
      <c r="C1054" s="707" t="s">
        <v>3640</v>
      </c>
      <c r="D1054" s="708">
        <v>153</v>
      </c>
      <c r="E1054" s="709">
        <v>81</v>
      </c>
      <c r="F1054" s="710">
        <v>43</v>
      </c>
      <c r="G1054" s="711">
        <v>150.96220348500509</v>
      </c>
      <c r="H1054" s="712">
        <v>0.18339900232395856</v>
      </c>
      <c r="I1054" s="713">
        <v>276.58977179629608</v>
      </c>
      <c r="J1054" s="714">
        <v>76.167387407586773</v>
      </c>
      <c r="K1054" s="715">
        <v>4.6638545101404318</v>
      </c>
      <c r="L1054" s="716">
        <v>146.29834897486467</v>
      </c>
      <c r="M1054" s="704">
        <v>-0.64738274407280105</v>
      </c>
      <c r="N1054" s="704">
        <v>0.85641106674111556</v>
      </c>
      <c r="Q1054" s="2432"/>
    </row>
    <row r="1055" spans="1:17">
      <c r="A1055" s="1770"/>
      <c r="B1055" s="1238" t="s">
        <v>3641</v>
      </c>
      <c r="C1055" s="707" t="s">
        <v>3642</v>
      </c>
      <c r="D1055" s="708">
        <v>157</v>
      </c>
      <c r="E1055" s="709">
        <v>62</v>
      </c>
      <c r="F1055" s="710">
        <v>12</v>
      </c>
      <c r="G1055" s="711">
        <v>133.08072945051578</v>
      </c>
      <c r="H1055" s="712">
        <v>0.12136238876414011</v>
      </c>
      <c r="I1055" s="713">
        <v>321.50020976356308</v>
      </c>
      <c r="J1055" s="714">
        <v>88.700013053320774</v>
      </c>
      <c r="K1055" s="715">
        <v>-0.3378863792574765</v>
      </c>
      <c r="L1055" s="716">
        <v>133.41861582977324</v>
      </c>
      <c r="M1055" s="704">
        <v>-0.65038718541278029</v>
      </c>
      <c r="N1055" s="704">
        <v>0.97946670936281433</v>
      </c>
      <c r="Q1055" s="2432"/>
    </row>
    <row r="1056" spans="1:17">
      <c r="A1056" s="1771"/>
      <c r="B1056" s="1243" t="s">
        <v>3643</v>
      </c>
      <c r="C1056" s="707" t="s">
        <v>3644</v>
      </c>
      <c r="D1056" s="708">
        <v>139</v>
      </c>
      <c r="E1056" s="709">
        <v>87</v>
      </c>
      <c r="F1056" s="710">
        <v>66</v>
      </c>
      <c r="G1056" s="711">
        <v>144.45987179533378</v>
      </c>
      <c r="H1056" s="712">
        <v>0.1849280094359356</v>
      </c>
      <c r="I1056" s="713">
        <v>191.43010951047373</v>
      </c>
      <c r="J1056" s="714">
        <v>52.710854047461325</v>
      </c>
      <c r="K1056" s="715">
        <v>3.3122963488020192</v>
      </c>
      <c r="L1056" s="716">
        <v>141.14757544653176</v>
      </c>
      <c r="M1056" s="704">
        <v>-0.67635738231628284</v>
      </c>
      <c r="N1056" s="704">
        <v>0.64614951321020175</v>
      </c>
      <c r="Q1056" s="2432"/>
    </row>
    <row r="1057" spans="1:17">
      <c r="A1057" s="1772"/>
      <c r="B1057" s="1243" t="s">
        <v>3645</v>
      </c>
      <c r="C1057" s="707" t="s">
        <v>3646</v>
      </c>
      <c r="D1057" s="708">
        <v>139</v>
      </c>
      <c r="E1057" s="709">
        <v>76</v>
      </c>
      <c r="F1057" s="710">
        <v>57</v>
      </c>
      <c r="G1057" s="711">
        <v>128.74416409974489</v>
      </c>
      <c r="H1057" s="712">
        <v>0.13042315879713842</v>
      </c>
      <c r="I1057" s="713">
        <v>208.89310502456746</v>
      </c>
      <c r="J1057" s="714">
        <v>57.631865278294491</v>
      </c>
      <c r="K1057" s="715">
        <v>0.32730171751437409</v>
      </c>
      <c r="L1057" s="716">
        <v>128.41686238223051</v>
      </c>
      <c r="M1057" s="704">
        <v>-0.69060452698719255</v>
      </c>
      <c r="N1057" s="704">
        <v>0.72195194831461795</v>
      </c>
      <c r="Q1057" s="2432"/>
    </row>
    <row r="1058" spans="1:17">
      <c r="A1058" s="1773"/>
      <c r="B1058" s="1243" t="s">
        <v>3647</v>
      </c>
      <c r="C1058" s="707" t="s">
        <v>3648</v>
      </c>
      <c r="D1058" s="708">
        <v>139</v>
      </c>
      <c r="E1058" s="709">
        <v>62</v>
      </c>
      <c r="F1058" s="710">
        <v>47</v>
      </c>
      <c r="G1058" s="711">
        <v>112.40539960053037</v>
      </c>
      <c r="H1058" s="712">
        <v>7.5934605135387995E-2</v>
      </c>
      <c r="I1058" s="713">
        <v>226.86008267463225</v>
      </c>
      <c r="J1058" s="714">
        <v>62.507212757881781</v>
      </c>
      <c r="K1058" s="715">
        <v>-3.2145224875241372</v>
      </c>
      <c r="L1058" s="716">
        <v>115.61992208805451</v>
      </c>
      <c r="M1058" s="704">
        <v>-0.70378326663793644</v>
      </c>
      <c r="N1058" s="704">
        <v>0.79856192291113026</v>
      </c>
      <c r="Q1058" s="2432"/>
    </row>
    <row r="1059" spans="1:17">
      <c r="A1059" s="1774"/>
      <c r="B1059" s="1238" t="s">
        <v>3649</v>
      </c>
      <c r="C1059" s="707" t="s">
        <v>3650</v>
      </c>
      <c r="D1059" s="708">
        <v>141</v>
      </c>
      <c r="E1059" s="709">
        <v>64</v>
      </c>
      <c r="F1059" s="710">
        <v>36</v>
      </c>
      <c r="G1059" s="711">
        <v>115.46795497417982</v>
      </c>
      <c r="H1059" s="712">
        <v>0.12238540261630053</v>
      </c>
      <c r="I1059" s="713">
        <v>240.47360455282285</v>
      </c>
      <c r="J1059" s="714">
        <v>66.345482898344201</v>
      </c>
      <c r="K1059" s="715">
        <v>-0.18165438462084674</v>
      </c>
      <c r="L1059" s="716">
        <v>115.64960935880066</v>
      </c>
      <c r="M1059" s="704">
        <v>-0.70694530367013497</v>
      </c>
      <c r="N1059" s="704">
        <v>0.87439767200469232</v>
      </c>
      <c r="Q1059" s="2432"/>
    </row>
    <row r="1060" spans="1:17">
      <c r="A1060" s="1775"/>
      <c r="B1060" s="1243" t="s">
        <v>3651</v>
      </c>
      <c r="C1060" s="707" t="s">
        <v>3652</v>
      </c>
      <c r="D1060" s="708">
        <v>139</v>
      </c>
      <c r="E1060" s="709">
        <v>54</v>
      </c>
      <c r="F1060" s="710">
        <v>38</v>
      </c>
      <c r="G1060" s="711">
        <v>104.3258836350754</v>
      </c>
      <c r="H1060" s="712">
        <v>6.456184860954288E-2</v>
      </c>
      <c r="I1060" s="713">
        <v>237.41240550741887</v>
      </c>
      <c r="J1060" s="714">
        <v>65.370013121104947</v>
      </c>
      <c r="K1060" s="715">
        <v>-4.142846010991633</v>
      </c>
      <c r="L1060" s="716">
        <v>108.46872964606703</v>
      </c>
      <c r="M1060" s="704">
        <v>-0.71336598757327352</v>
      </c>
      <c r="N1060" s="704">
        <v>0.85869127338933426</v>
      </c>
      <c r="Q1060" s="2432"/>
    </row>
    <row r="1061" spans="1:17">
      <c r="A1061" s="1776"/>
      <c r="B1061" s="1243" t="s">
        <v>3653</v>
      </c>
      <c r="C1061" s="707" t="s">
        <v>3652</v>
      </c>
      <c r="D1061" s="708">
        <v>139</v>
      </c>
      <c r="E1061" s="709">
        <v>71</v>
      </c>
      <c r="F1061" s="710">
        <v>38</v>
      </c>
      <c r="G1061" s="711">
        <v>120.45223414874299</v>
      </c>
      <c r="H1061" s="712">
        <v>0.16845736751840124</v>
      </c>
      <c r="I1061" s="713">
        <v>226.68043425325627</v>
      </c>
      <c r="J1061" s="714">
        <v>62.475499736160231</v>
      </c>
      <c r="K1061" s="715">
        <v>2.845127459412347</v>
      </c>
      <c r="L1061" s="716">
        <v>117.60710668933064</v>
      </c>
      <c r="M1061" s="704">
        <v>-0.71336598757327352</v>
      </c>
      <c r="N1061" s="704">
        <v>0.85869127338933426</v>
      </c>
      <c r="Q1061" s="2432"/>
    </row>
    <row r="1062" spans="1:17">
      <c r="A1062" s="1777"/>
      <c r="B1062" s="1238" t="s">
        <v>3654</v>
      </c>
      <c r="C1062" s="707" t="s">
        <v>3655</v>
      </c>
      <c r="D1062" s="708">
        <v>136</v>
      </c>
      <c r="E1062" s="709">
        <v>66</v>
      </c>
      <c r="F1062" s="710">
        <v>29</v>
      </c>
      <c r="G1062" s="711">
        <v>110.73063902593351</v>
      </c>
      <c r="H1062" s="712">
        <v>0.16631840820779095</v>
      </c>
      <c r="I1062" s="713">
        <v>222.62898723638241</v>
      </c>
      <c r="J1062" s="714">
        <v>61.364983548787535</v>
      </c>
      <c r="K1062" s="715">
        <v>2.6568312101857217</v>
      </c>
      <c r="L1062" s="716">
        <v>108.07380781574778</v>
      </c>
      <c r="M1062" s="704">
        <v>-0.73303912545941063</v>
      </c>
      <c r="N1062" s="704">
        <v>0.90475626451617286</v>
      </c>
      <c r="Q1062" s="2432"/>
    </row>
    <row r="1063" spans="1:17">
      <c r="A1063" s="1778"/>
      <c r="B1063" s="1238" t="s">
        <v>3656</v>
      </c>
      <c r="C1063" s="707" t="s">
        <v>3657</v>
      </c>
      <c r="D1063" s="708">
        <v>136</v>
      </c>
      <c r="E1063" s="709">
        <v>45</v>
      </c>
      <c r="F1063" s="710">
        <v>23</v>
      </c>
      <c r="G1063" s="711">
        <v>92.785732817927538</v>
      </c>
      <c r="H1063" s="712">
        <v>6.5609756811797065E-2</v>
      </c>
      <c r="I1063" s="713">
        <v>236.6639130959141</v>
      </c>
      <c r="J1063" s="714">
        <v>65.168413094375296</v>
      </c>
      <c r="K1063" s="715">
        <v>-4.0582736180761438</v>
      </c>
      <c r="L1063" s="716">
        <v>96.844006436003681</v>
      </c>
      <c r="M1063" s="704">
        <v>-0.73699065661886609</v>
      </c>
      <c r="N1063" s="704">
        <v>0.9333738932043546</v>
      </c>
      <c r="Q1063" s="2432"/>
    </row>
    <row r="1064" spans="1:17">
      <c r="A1064" s="1779"/>
      <c r="B1064" s="1238" t="s">
        <v>3658</v>
      </c>
      <c r="C1064" s="707" t="s">
        <v>3659</v>
      </c>
      <c r="D1064" s="708">
        <v>132</v>
      </c>
      <c r="E1064" s="709">
        <v>46</v>
      </c>
      <c r="F1064" s="710">
        <v>27</v>
      </c>
      <c r="G1064" s="711">
        <v>89.086374039254196</v>
      </c>
      <c r="H1064" s="712">
        <v>6.5585817078121722E-2</v>
      </c>
      <c r="I1064" s="713">
        <v>219.09845305788423</v>
      </c>
      <c r="J1064" s="714">
        <v>60.331446459231678</v>
      </c>
      <c r="K1064" s="715">
        <v>-3.7585765043670998</v>
      </c>
      <c r="L1064" s="716">
        <v>92.844950543621295</v>
      </c>
      <c r="M1064" s="704">
        <v>-0.7501305855863607</v>
      </c>
      <c r="N1064" s="704">
        <v>0.90952715977876586</v>
      </c>
      <c r="Q1064" s="2432"/>
    </row>
    <row r="1065" spans="1:17">
      <c r="A1065" s="1780"/>
      <c r="B1065" s="1238" t="s">
        <v>3660</v>
      </c>
      <c r="C1065" s="707" t="s">
        <v>3661</v>
      </c>
      <c r="D1065" s="708">
        <v>121</v>
      </c>
      <c r="E1065" s="709">
        <v>68</v>
      </c>
      <c r="F1065" s="710">
        <v>59</v>
      </c>
      <c r="G1065" s="711">
        <v>99.963152268681711</v>
      </c>
      <c r="H1065" s="712">
        <v>8.3995232212711823E-2</v>
      </c>
      <c r="I1065" s="713">
        <v>145.53747986283526</v>
      </c>
      <c r="J1065" s="714">
        <v>40.11621166417396</v>
      </c>
      <c r="K1065" s="715">
        <v>-1.7236533533762934</v>
      </c>
      <c r="L1065" s="716">
        <v>101.686805622058</v>
      </c>
      <c r="M1065" s="704">
        <v>-0.75568281825124817</v>
      </c>
      <c r="N1065" s="704">
        <v>0.62360008258957322</v>
      </c>
      <c r="Q1065" s="2432"/>
    </row>
    <row r="1066" spans="1:17">
      <c r="A1066" s="1781"/>
      <c r="B1066" s="1238" t="s">
        <v>3662</v>
      </c>
      <c r="C1066" s="707" t="s">
        <v>3663</v>
      </c>
      <c r="D1066" s="708">
        <v>126</v>
      </c>
      <c r="E1066" s="709">
        <v>51</v>
      </c>
      <c r="F1066" s="710">
        <v>0</v>
      </c>
      <c r="G1066" s="711">
        <v>84.709388904002964</v>
      </c>
      <c r="H1066" s="712">
        <v>0.14364982294740861</v>
      </c>
      <c r="I1066" s="713">
        <v>200.98065611075421</v>
      </c>
      <c r="J1066" s="714">
        <v>55.439206243507329</v>
      </c>
      <c r="K1066" s="715">
        <v>1.0828680904293229</v>
      </c>
      <c r="L1066" s="716">
        <v>83.626520813573634</v>
      </c>
      <c r="M1066" s="704">
        <v>-0.78389952274198249</v>
      </c>
      <c r="N1066" s="704">
        <v>1</v>
      </c>
      <c r="Q1066" s="2432"/>
    </row>
    <row r="1067" spans="1:17">
      <c r="A1067" s="1782"/>
      <c r="B1067" s="1238" t="s">
        <v>3664</v>
      </c>
      <c r="C1067" s="707" t="s">
        <v>3665</v>
      </c>
      <c r="D1067" s="708">
        <v>103</v>
      </c>
      <c r="E1067" s="709">
        <v>76</v>
      </c>
      <c r="F1067" s="710">
        <v>71</v>
      </c>
      <c r="G1067" s="711">
        <v>94.246115984764302</v>
      </c>
      <c r="H1067" s="712">
        <v>0.11301995152782286</v>
      </c>
      <c r="I1067" s="713">
        <v>70.907019820926948</v>
      </c>
      <c r="J1067" s="714">
        <v>19.561431323516118</v>
      </c>
      <c r="K1067" s="715">
        <v>-0.2454203706605359</v>
      </c>
      <c r="L1067" s="716">
        <v>94.491536355424842</v>
      </c>
      <c r="M1067" s="704">
        <v>-0.7923805050676096</v>
      </c>
      <c r="N1067" s="704">
        <v>0.3624172174889565</v>
      </c>
      <c r="Q1067" s="2432"/>
    </row>
    <row r="1068" spans="1:17">
      <c r="A1068" s="1783"/>
      <c r="B1068" s="1238" t="s">
        <v>3666</v>
      </c>
      <c r="C1068" s="707" t="s">
        <v>3667</v>
      </c>
      <c r="D1068" s="708">
        <v>91</v>
      </c>
      <c r="E1068" s="709">
        <v>80</v>
      </c>
      <c r="F1068" s="710">
        <v>79</v>
      </c>
      <c r="G1068" s="711">
        <v>91.4148427076194</v>
      </c>
      <c r="H1068" s="712">
        <v>6.6231613968362635E-2</v>
      </c>
      <c r="I1068" s="713">
        <v>26.429222832730954</v>
      </c>
      <c r="J1068" s="714">
        <v>7.2779156320988019</v>
      </c>
      <c r="K1068" s="715">
        <v>-0.44846460326511944</v>
      </c>
      <c r="L1068" s="716">
        <v>91.863307310884522</v>
      </c>
      <c r="M1068" s="704">
        <v>-0.80854229890693885</v>
      </c>
      <c r="N1068" s="704">
        <v>0.14323348213933074</v>
      </c>
      <c r="Q1068" s="2432"/>
    </row>
    <row r="1069" spans="1:17">
      <c r="A1069" s="1784"/>
      <c r="B1069" s="1238" t="s">
        <v>3668</v>
      </c>
      <c r="C1069" s="707" t="s">
        <v>3669</v>
      </c>
      <c r="D1069" s="708">
        <v>112</v>
      </c>
      <c r="E1069" s="709">
        <v>53</v>
      </c>
      <c r="F1069" s="710">
        <v>22</v>
      </c>
      <c r="G1069" s="711">
        <v>73.049595134683742</v>
      </c>
      <c r="H1069" s="712">
        <v>0.16424734411647279</v>
      </c>
      <c r="I1069" s="713">
        <v>147.90590583061814</v>
      </c>
      <c r="J1069" s="714">
        <v>40.772203579456622</v>
      </c>
      <c r="K1069" s="715">
        <v>1.6766704353459945</v>
      </c>
      <c r="L1069" s="716">
        <v>71.372924699337744</v>
      </c>
      <c r="M1069" s="704">
        <v>-0.82329497804044993</v>
      </c>
      <c r="N1069" s="704">
        <v>0.90738115673876818</v>
      </c>
      <c r="Q1069" s="2432"/>
    </row>
    <row r="1070" spans="1:17">
      <c r="A1070" s="1785"/>
      <c r="B1070" s="1238" t="s">
        <v>3670</v>
      </c>
      <c r="C1070" s="707" t="s">
        <v>3671</v>
      </c>
      <c r="D1070" s="708">
        <v>67</v>
      </c>
      <c r="E1070" s="709">
        <v>48</v>
      </c>
      <c r="F1070" s="710">
        <v>46</v>
      </c>
      <c r="G1070" s="711">
        <v>39.071981274562269</v>
      </c>
      <c r="H1070" s="712">
        <v>6.7011870623638933E-2</v>
      </c>
      <c r="I1070" s="713">
        <v>29.211225709318583</v>
      </c>
      <c r="J1070" s="714">
        <v>8.0444086664624823</v>
      </c>
      <c r="K1070" s="715">
        <v>-0.48909826997400146</v>
      </c>
      <c r="L1070" s="716">
        <v>39.56107954453627</v>
      </c>
      <c r="M1070" s="704">
        <v>-0.91234726316101944</v>
      </c>
      <c r="N1070" s="704">
        <v>0.34593172441646647</v>
      </c>
      <c r="Q1070" s="2432"/>
    </row>
    <row r="1071" spans="1:17">
      <c r="A1071" s="1786"/>
      <c r="B1071" s="1238" t="s">
        <v>3672</v>
      </c>
      <c r="C1071" s="707" t="s">
        <v>3673</v>
      </c>
      <c r="D1071" s="708">
        <v>0</v>
      </c>
      <c r="E1071" s="709">
        <v>255</v>
      </c>
      <c r="F1071" s="710">
        <v>0</v>
      </c>
      <c r="G1071" s="711">
        <v>588.22810065437841</v>
      </c>
      <c r="H1071" s="712">
        <v>1.9999999999999998</v>
      </c>
      <c r="I1071" s="713">
        <v>1000.0000000000002</v>
      </c>
      <c r="J1071" s="714">
        <v>-105.58086960231125</v>
      </c>
      <c r="K1071" s="715">
        <v>254.89476732104507</v>
      </c>
      <c r="L1071" s="716">
        <v>333.33333333333337</v>
      </c>
      <c r="M1071" s="704">
        <v>2.2204460492503131E-16</v>
      </c>
      <c r="N1071" s="704">
        <v>1.0000000000000002</v>
      </c>
      <c r="Q1071" s="2432"/>
    </row>
    <row r="1072" spans="1:17">
      <c r="A1072" s="1787"/>
      <c r="B1072" s="1238" t="s">
        <v>3674</v>
      </c>
      <c r="C1072" s="707" t="s">
        <v>3675</v>
      </c>
      <c r="D1072" s="708">
        <v>135</v>
      </c>
      <c r="E1072" s="709">
        <v>233</v>
      </c>
      <c r="F1072" s="710">
        <v>144</v>
      </c>
      <c r="G1072" s="711">
        <v>589.17158347771556</v>
      </c>
      <c r="H1072" s="712">
        <v>2.0556041371577418</v>
      </c>
      <c r="I1072" s="713">
        <v>551.33414524872887</v>
      </c>
      <c r="J1072" s="714">
        <v>-66.290041020311591</v>
      </c>
      <c r="K1072" s="715">
        <v>136.90642797775513</v>
      </c>
      <c r="L1072" s="716">
        <v>452.26515549996043</v>
      </c>
      <c r="M1072" s="704">
        <v>6.9472475466466399E-2</v>
      </c>
      <c r="N1072" s="704">
        <v>0.61139960424117601</v>
      </c>
      <c r="Q1072" s="2432"/>
    </row>
    <row r="1073" spans="1:17">
      <c r="A1073" s="1788"/>
      <c r="B1073" s="1243" t="s">
        <v>3676</v>
      </c>
      <c r="C1073" s="707" t="s">
        <v>3677</v>
      </c>
      <c r="D1073" s="708">
        <v>144</v>
      </c>
      <c r="E1073" s="709">
        <v>238</v>
      </c>
      <c r="F1073" s="710">
        <v>144</v>
      </c>
      <c r="G1073" s="711">
        <v>623.30408990547892</v>
      </c>
      <c r="H1073" s="712">
        <v>1.9999999999999998</v>
      </c>
      <c r="I1073" s="713">
        <v>571.1748529155609</v>
      </c>
      <c r="J1073" s="714">
        <v>-60.30513766579714</v>
      </c>
      <c r="K1073" s="715">
        <v>145.58948123354403</v>
      </c>
      <c r="L1073" s="716">
        <v>477.71460867193491</v>
      </c>
      <c r="M1073" s="704">
        <v>0.14582083498239018</v>
      </c>
      <c r="N1073" s="704">
        <v>0.6686827264204992</v>
      </c>
      <c r="Q1073" s="2432"/>
    </row>
    <row r="1074" spans="1:17">
      <c r="A1074" s="1789"/>
      <c r="B1074" s="1243" t="s">
        <v>3678</v>
      </c>
      <c r="C1074" s="707" t="s">
        <v>3679</v>
      </c>
      <c r="D1074" s="708">
        <v>193</v>
      </c>
      <c r="E1074" s="709">
        <v>205</v>
      </c>
      <c r="F1074" s="710">
        <v>193</v>
      </c>
      <c r="G1074" s="711">
        <v>586.70802211020487</v>
      </c>
      <c r="H1074" s="712">
        <v>1.9999999999999998</v>
      </c>
      <c r="I1074" s="713">
        <v>76.445698790161501</v>
      </c>
      <c r="J1074" s="714">
        <v>-8.0712033556216092</v>
      </c>
      <c r="K1074" s="715">
        <v>19.48560860581291</v>
      </c>
      <c r="L1074" s="716">
        <v>567.22241350439197</v>
      </c>
      <c r="M1074" s="704">
        <v>0.15992672660550444</v>
      </c>
      <c r="N1074" s="704">
        <v>9.0998846423558155E-2</v>
      </c>
      <c r="Q1074" s="2432"/>
    </row>
    <row r="1075" spans="1:17">
      <c r="A1075" s="1790"/>
      <c r="B1075" s="1243" t="s">
        <v>3680</v>
      </c>
      <c r="C1075" s="707" t="s">
        <v>3681</v>
      </c>
      <c r="D1075" s="708">
        <v>152</v>
      </c>
      <c r="E1075" s="709">
        <v>251</v>
      </c>
      <c r="F1075" s="710">
        <v>152</v>
      </c>
      <c r="G1075" s="711">
        <v>700.87785311890377</v>
      </c>
      <c r="H1075" s="712">
        <v>2</v>
      </c>
      <c r="I1075" s="713">
        <v>642.8881967641255</v>
      </c>
      <c r="J1075" s="714">
        <v>-67.876694871418138</v>
      </c>
      <c r="K1075" s="715">
        <v>163.86883732763798</v>
      </c>
      <c r="L1075" s="716">
        <v>537.00901579126582</v>
      </c>
      <c r="M1075" s="704">
        <v>0.28831409717057332</v>
      </c>
      <c r="N1075" s="704">
        <v>0.90333136318734952</v>
      </c>
      <c r="Q1075" s="2432"/>
    </row>
    <row r="1076" spans="1:17">
      <c r="A1076" s="1791"/>
      <c r="B1076" s="1243" t="s">
        <v>3682</v>
      </c>
      <c r="C1076" s="707" t="s">
        <v>3683</v>
      </c>
      <c r="D1076" s="708">
        <v>180</v>
      </c>
      <c r="E1076" s="709">
        <v>238</v>
      </c>
      <c r="F1076" s="710">
        <v>180</v>
      </c>
      <c r="G1076" s="711">
        <v>696.60047267881214</v>
      </c>
      <c r="H1076" s="712">
        <v>1.9999999999999998</v>
      </c>
      <c r="I1076" s="713">
        <v>393.17246156779254</v>
      </c>
      <c r="J1076" s="714">
        <v>-41.511490396008831</v>
      </c>
      <c r="K1076" s="715">
        <v>100.217603108365</v>
      </c>
      <c r="L1076" s="716">
        <v>596.38286957044716</v>
      </c>
      <c r="M1076" s="704">
        <v>0.32382322633015859</v>
      </c>
      <c r="N1076" s="704">
        <v>0.58146401485208032</v>
      </c>
      <c r="Q1076" s="2432"/>
    </row>
    <row r="1077" spans="1:17">
      <c r="A1077" s="1792"/>
      <c r="B1077" s="1243" t="s">
        <v>3684</v>
      </c>
      <c r="C1077" s="707" t="s">
        <v>3685</v>
      </c>
      <c r="D1077" s="708">
        <v>154</v>
      </c>
      <c r="E1077" s="709">
        <v>255</v>
      </c>
      <c r="F1077" s="710">
        <v>154</v>
      </c>
      <c r="G1077" s="711">
        <v>724.90608068438985</v>
      </c>
      <c r="H1077" s="712">
        <v>1.9999999999999998</v>
      </c>
      <c r="I1077" s="713">
        <v>668.07356148582051</v>
      </c>
      <c r="J1077" s="714">
        <v>-70.535787579986078</v>
      </c>
      <c r="K1077" s="715">
        <v>170.28845500827009</v>
      </c>
      <c r="L1077" s="716">
        <v>554.61762567611981</v>
      </c>
      <c r="M1077" s="704">
        <v>0.33192643851417958</v>
      </c>
      <c r="N1077" s="704">
        <v>1.0000000000000004</v>
      </c>
      <c r="Q1077" s="2432"/>
    </row>
    <row r="1078" spans="1:17">
      <c r="A1078" s="1793"/>
      <c r="B1078" s="1243" t="s">
        <v>3686</v>
      </c>
      <c r="C1078" s="707" t="s">
        <v>3687</v>
      </c>
      <c r="D1078" s="708">
        <v>193</v>
      </c>
      <c r="E1078" s="709">
        <v>255</v>
      </c>
      <c r="F1078" s="710">
        <v>193</v>
      </c>
      <c r="G1078" s="711">
        <v>811.30162101861345</v>
      </c>
      <c r="H1078" s="712">
        <v>2</v>
      </c>
      <c r="I1078" s="713">
        <v>458.25948609232864</v>
      </c>
      <c r="J1078" s="714">
        <v>-48.383435045136316</v>
      </c>
      <c r="K1078" s="715">
        <v>116.80794508016579</v>
      </c>
      <c r="L1078" s="716">
        <v>694.49367593844761</v>
      </c>
      <c r="M1078" s="704">
        <v>0.54174051390767164</v>
      </c>
      <c r="N1078" s="704">
        <v>1.0000000000000004</v>
      </c>
      <c r="Q1078" s="2432"/>
    </row>
    <row r="1079" spans="1:17">
      <c r="A1079" s="1794"/>
      <c r="B1079" s="1243" t="s">
        <v>3688</v>
      </c>
      <c r="C1079" s="707" t="s">
        <v>3689</v>
      </c>
      <c r="D1079" s="708">
        <v>224</v>
      </c>
      <c r="E1079" s="709">
        <v>238</v>
      </c>
      <c r="F1079" s="710">
        <v>224</v>
      </c>
      <c r="G1079" s="711">
        <v>814.26652911260715</v>
      </c>
      <c r="H1079" s="712">
        <v>2</v>
      </c>
      <c r="I1079" s="713">
        <v>107.41703090147655</v>
      </c>
      <c r="J1079" s="714">
        <v>-11.341183532676244</v>
      </c>
      <c r="K1079" s="715">
        <v>27.380039097949375</v>
      </c>
      <c r="L1079" s="716">
        <v>786.88649001465774</v>
      </c>
      <c r="M1079" s="704">
        <v>0.60957865699647429</v>
      </c>
      <c r="N1079" s="704">
        <v>0.27513104195358135</v>
      </c>
      <c r="Q1079" s="2432"/>
    </row>
    <row r="1080" spans="1:17">
      <c r="A1080" s="1795"/>
      <c r="B1080" s="1243" t="s">
        <v>3690</v>
      </c>
      <c r="C1080" s="707" t="s">
        <v>3691</v>
      </c>
      <c r="D1080" s="708">
        <v>240</v>
      </c>
      <c r="E1080" s="709">
        <v>255</v>
      </c>
      <c r="F1080" s="710">
        <v>240</v>
      </c>
      <c r="G1080" s="711">
        <v>948.32713153224347</v>
      </c>
      <c r="H1080" s="712">
        <v>1.9999999999999998</v>
      </c>
      <c r="I1080" s="713">
        <v>125.48905971940759</v>
      </c>
      <c r="J1080" s="714">
        <v>-13.249244050751431</v>
      </c>
      <c r="K1080" s="715">
        <v>31.986504678515129</v>
      </c>
      <c r="L1080" s="716">
        <v>916.34062685372839</v>
      </c>
      <c r="M1080" s="704">
        <v>0.87451094028059262</v>
      </c>
      <c r="N1080" s="704">
        <v>1.0000000000000018</v>
      </c>
      <c r="Q1080" s="2432"/>
    </row>
    <row r="1081" spans="1:17">
      <c r="A1081" s="1796"/>
      <c r="B1081" s="1243" t="s">
        <v>3692</v>
      </c>
      <c r="C1081" s="707" t="s">
        <v>3693</v>
      </c>
      <c r="D1081" s="708">
        <v>155</v>
      </c>
      <c r="E1081" s="709">
        <v>205</v>
      </c>
      <c r="F1081" s="710">
        <v>155</v>
      </c>
      <c r="G1081" s="711">
        <v>502.23217593946066</v>
      </c>
      <c r="H1081" s="712">
        <v>1.9999999999999998</v>
      </c>
      <c r="I1081" s="713">
        <v>281.59774123159877</v>
      </c>
      <c r="J1081" s="714">
        <v>-29.731334397278818</v>
      </c>
      <c r="K1081" s="715">
        <v>71.77779072936022</v>
      </c>
      <c r="L1081" s="716">
        <v>430.45438521010044</v>
      </c>
      <c r="M1081" s="704">
        <v>-4.5225315835932811E-2</v>
      </c>
      <c r="N1081" s="704">
        <v>0.2949363299029506</v>
      </c>
      <c r="Q1081" s="2432"/>
    </row>
    <row r="1082" spans="1:17">
      <c r="A1082" s="1797"/>
      <c r="B1082" s="1243" t="s">
        <v>3694</v>
      </c>
      <c r="C1082" s="707" t="s">
        <v>3695</v>
      </c>
      <c r="D1082" s="708">
        <v>9</v>
      </c>
      <c r="E1082" s="709">
        <v>249</v>
      </c>
      <c r="F1082" s="710">
        <v>17</v>
      </c>
      <c r="G1082" s="711">
        <v>559.4470318147736</v>
      </c>
      <c r="H1082" s="712">
        <v>2.0026346149683105</v>
      </c>
      <c r="I1082" s="713">
        <v>944.54473575468876</v>
      </c>
      <c r="J1082" s="714">
        <v>-100.38972061015868</v>
      </c>
      <c r="K1082" s="715">
        <v>240.48345480128705</v>
      </c>
      <c r="L1082" s="716">
        <v>318.96357701348654</v>
      </c>
      <c r="M1082" s="704">
        <v>-4.8730350750301521E-2</v>
      </c>
      <c r="N1082" s="704">
        <v>0.99450843760536334</v>
      </c>
      <c r="Q1082" s="2432"/>
    </row>
    <row r="1083" spans="1:17">
      <c r="A1083" s="1798"/>
      <c r="B1083" s="1238" t="s">
        <v>3696</v>
      </c>
      <c r="C1083" s="707" t="s">
        <v>3697</v>
      </c>
      <c r="D1083" s="708">
        <v>58</v>
      </c>
      <c r="E1083" s="709">
        <v>242</v>
      </c>
      <c r="F1083" s="710">
        <v>75</v>
      </c>
      <c r="G1083" s="711">
        <v>545.60942366781603</v>
      </c>
      <c r="H1083" s="712">
        <v>2.0292096519895351</v>
      </c>
      <c r="I1083" s="713">
        <v>831.90916720250959</v>
      </c>
      <c r="J1083" s="714">
        <v>-94.27781694193942</v>
      </c>
      <c r="K1083" s="715">
        <v>209.26383784810099</v>
      </c>
      <c r="L1083" s="716">
        <v>336.34558581971504</v>
      </c>
      <c r="M1083" s="704">
        <v>-6.4824840060710764E-2</v>
      </c>
      <c r="N1083" s="704">
        <v>0.90486723581182771</v>
      </c>
      <c r="Q1083" s="2432"/>
    </row>
    <row r="1084" spans="1:17">
      <c r="A1084" s="1799"/>
      <c r="B1084" s="1238" t="s">
        <v>3698</v>
      </c>
      <c r="C1084" s="707" t="s">
        <v>3699</v>
      </c>
      <c r="D1084" s="708">
        <v>131</v>
      </c>
      <c r="E1084" s="709">
        <v>211</v>
      </c>
      <c r="F1084" s="710">
        <v>125</v>
      </c>
      <c r="G1084" s="711">
        <v>481.49883092601243</v>
      </c>
      <c r="H1084" s="712">
        <v>1.9577128808378823</v>
      </c>
      <c r="I1084" s="713">
        <v>435.38995122596543</v>
      </c>
      <c r="J1084" s="714">
        <v>-41.010928392060485</v>
      </c>
      <c r="K1084" s="715">
        <v>112.90479643649832</v>
      </c>
      <c r="L1084" s="716">
        <v>368.59403448951412</v>
      </c>
      <c r="M1084" s="704">
        <v>-0.12895210537976665</v>
      </c>
      <c r="N1084" s="704">
        <v>0.51213143472925382</v>
      </c>
      <c r="Q1084" s="2432"/>
    </row>
    <row r="1085" spans="1:17">
      <c r="A1085" s="1800"/>
      <c r="B1085" s="1238" t="s">
        <v>3700</v>
      </c>
      <c r="C1085" s="707" t="s">
        <v>3701</v>
      </c>
      <c r="D1085" s="708">
        <v>147</v>
      </c>
      <c r="E1085" s="709">
        <v>197</v>
      </c>
      <c r="F1085" s="710">
        <v>146</v>
      </c>
      <c r="G1085" s="711">
        <v>456.4459223821591</v>
      </c>
      <c r="H1085" s="712">
        <v>1.9865418083539741</v>
      </c>
      <c r="I1085" s="713">
        <v>268.47685098326002</v>
      </c>
      <c r="J1085" s="714">
        <v>-27.378778782276861</v>
      </c>
      <c r="K1085" s="715">
        <v>68.826026488863434</v>
      </c>
      <c r="L1085" s="716">
        <v>387.61989589329568</v>
      </c>
      <c r="M1085" s="704">
        <v>-0.13746128748611475</v>
      </c>
      <c r="N1085" s="704">
        <v>0.31376523747400931</v>
      </c>
      <c r="Q1085" s="2432"/>
    </row>
    <row r="1086" spans="1:17">
      <c r="A1086" s="1801"/>
      <c r="B1086" s="1243" t="s">
        <v>3702</v>
      </c>
      <c r="C1086" s="707" t="s">
        <v>3703</v>
      </c>
      <c r="D1086" s="708">
        <v>0</v>
      </c>
      <c r="E1086" s="709">
        <v>238</v>
      </c>
      <c r="F1086" s="710">
        <v>0</v>
      </c>
      <c r="G1086" s="711">
        <v>504.99255616198479</v>
      </c>
      <c r="H1086" s="712">
        <v>1.9999999999999998</v>
      </c>
      <c r="I1086" s="713">
        <v>858.49784394897551</v>
      </c>
      <c r="J1086" s="714">
        <v>-90.640948915842131</v>
      </c>
      <c r="K1086" s="715">
        <v>218.82660817899296</v>
      </c>
      <c r="L1086" s="716">
        <v>286.16594798299184</v>
      </c>
      <c r="M1086" s="704">
        <v>-0.14150215605102445</v>
      </c>
      <c r="N1086" s="704">
        <v>1</v>
      </c>
      <c r="Q1086" s="2432"/>
    </row>
    <row r="1087" spans="1:17">
      <c r="A1087" s="1802"/>
      <c r="B1087" s="1243" t="s">
        <v>3704</v>
      </c>
      <c r="C1087" s="707" t="s">
        <v>3705</v>
      </c>
      <c r="D1087" s="708">
        <v>124</v>
      </c>
      <c r="E1087" s="709">
        <v>205</v>
      </c>
      <c r="F1087" s="710">
        <v>124</v>
      </c>
      <c r="G1087" s="711">
        <v>449.64999854992732</v>
      </c>
      <c r="H1087" s="712">
        <v>1.9999999999999998</v>
      </c>
      <c r="I1087" s="713">
        <v>409.2950840398276</v>
      </c>
      <c r="J1087" s="714">
        <v>-43.213730896876058</v>
      </c>
      <c r="K1087" s="715">
        <v>104.32717521197942</v>
      </c>
      <c r="L1087" s="716">
        <v>345.32282333794791</v>
      </c>
      <c r="M1087" s="704">
        <v>-0.17292265864416168</v>
      </c>
      <c r="N1087" s="704">
        <v>0.49486917797659041</v>
      </c>
      <c r="Q1087" s="2432"/>
    </row>
    <row r="1088" spans="1:17">
      <c r="A1088" s="1803"/>
      <c r="B1088" s="1243" t="s">
        <v>3706</v>
      </c>
      <c r="C1088" s="707" t="s">
        <v>3707</v>
      </c>
      <c r="D1088" s="708">
        <v>143</v>
      </c>
      <c r="E1088" s="709">
        <v>188</v>
      </c>
      <c r="F1088" s="710">
        <v>143</v>
      </c>
      <c r="G1088" s="711">
        <v>417.47663889039075</v>
      </c>
      <c r="H1088" s="712">
        <v>2</v>
      </c>
      <c r="I1088" s="713">
        <v>228.50638275933173</v>
      </c>
      <c r="J1088" s="714">
        <v>-24.125902601408825</v>
      </c>
      <c r="K1088" s="715">
        <v>58.245081264813514</v>
      </c>
      <c r="L1088" s="716">
        <v>359.23155762557724</v>
      </c>
      <c r="M1088" s="704">
        <v>-0.2053680904957349</v>
      </c>
      <c r="N1088" s="704">
        <v>0.28756255572707429</v>
      </c>
      <c r="Q1088" s="2432"/>
    </row>
    <row r="1089" spans="1:17">
      <c r="A1089" s="1804"/>
      <c r="B1089" s="1238" t="s">
        <v>3708</v>
      </c>
      <c r="C1089" s="707" t="s">
        <v>3709</v>
      </c>
      <c r="D1089" s="708">
        <v>149</v>
      </c>
      <c r="E1089" s="709">
        <v>165</v>
      </c>
      <c r="F1089" s="710">
        <v>149</v>
      </c>
      <c r="G1089" s="711">
        <v>353.92311469493023</v>
      </c>
      <c r="H1089" s="712">
        <v>1.9999999999999998</v>
      </c>
      <c r="I1089" s="713">
        <v>76.084444554777747</v>
      </c>
      <c r="J1089" s="714">
        <v>-8.0330618193022723</v>
      </c>
      <c r="K1089" s="715">
        <v>19.393526791541028</v>
      </c>
      <c r="L1089" s="716">
        <v>334.5295879033892</v>
      </c>
      <c r="M1089" s="704">
        <v>-0.30557934267496223</v>
      </c>
      <c r="N1089" s="704">
        <v>0.109565353150439</v>
      </c>
      <c r="Q1089" s="2432"/>
    </row>
    <row r="1090" spans="1:17">
      <c r="A1090" s="1805"/>
      <c r="B1090" s="1243" t="s">
        <v>3710</v>
      </c>
      <c r="C1090" s="707" t="s">
        <v>3711</v>
      </c>
      <c r="D1090" s="708">
        <v>50</v>
      </c>
      <c r="E1090" s="709">
        <v>205</v>
      </c>
      <c r="F1090" s="710">
        <v>50</v>
      </c>
      <c r="G1090" s="711">
        <v>377.42991963184789</v>
      </c>
      <c r="H1090" s="712">
        <v>1.9999999999999998</v>
      </c>
      <c r="I1090" s="713">
        <v>584.6836402595452</v>
      </c>
      <c r="J1090" s="714">
        <v>-61.73140718084769</v>
      </c>
      <c r="K1090" s="715">
        <v>149.03280044037837</v>
      </c>
      <c r="L1090" s="716">
        <v>228.39711919146953</v>
      </c>
      <c r="M1090" s="704">
        <v>-0.34831121486387928</v>
      </c>
      <c r="N1090" s="704">
        <v>0.89718229559132279</v>
      </c>
      <c r="Q1090" s="2432"/>
    </row>
    <row r="1091" spans="1:17">
      <c r="A1091" s="1806"/>
      <c r="B1091" s="1243" t="s">
        <v>3712</v>
      </c>
      <c r="C1091" s="707" t="s">
        <v>3713</v>
      </c>
      <c r="D1091" s="708">
        <v>0</v>
      </c>
      <c r="E1091" s="709">
        <v>205</v>
      </c>
      <c r="F1091" s="710">
        <v>0</v>
      </c>
      <c r="G1091" s="711">
        <v>363.63450174596983</v>
      </c>
      <c r="H1091" s="712">
        <v>2</v>
      </c>
      <c r="I1091" s="713">
        <v>618.18621269783307</v>
      </c>
      <c r="J1091" s="714">
        <v>-65.268637912796535</v>
      </c>
      <c r="K1091" s="715">
        <v>157.57243084669219</v>
      </c>
      <c r="L1091" s="716">
        <v>206.06207089927764</v>
      </c>
      <c r="M1091" s="704">
        <v>-0.38181378730216708</v>
      </c>
      <c r="N1091" s="704">
        <v>1</v>
      </c>
      <c r="Q1091" s="2432"/>
    </row>
    <row r="1092" spans="1:17">
      <c r="A1092" s="1807"/>
      <c r="B1092" s="1238" t="s">
        <v>3714</v>
      </c>
      <c r="C1092" s="707" t="s">
        <v>3715</v>
      </c>
      <c r="D1092" s="708">
        <v>52</v>
      </c>
      <c r="E1092" s="709">
        <v>201</v>
      </c>
      <c r="F1092" s="710">
        <v>36</v>
      </c>
      <c r="G1092" s="711">
        <v>361.10518757571901</v>
      </c>
      <c r="H1092" s="712">
        <v>1.9741220249432652</v>
      </c>
      <c r="I1092" s="713">
        <v>565.03131185421501</v>
      </c>
      <c r="J1092" s="714">
        <v>-55.732126958848895</v>
      </c>
      <c r="K1092" s="715">
        <v>145.58709893135642</v>
      </c>
      <c r="L1092" s="716">
        <v>215.51808864436259</v>
      </c>
      <c r="M1092" s="704">
        <v>-0.38952850054546251</v>
      </c>
      <c r="N1092" s="704">
        <v>0.93970504417998613</v>
      </c>
      <c r="Q1092" s="2432"/>
    </row>
    <row r="1093" spans="1:17">
      <c r="A1093" s="1808"/>
      <c r="B1093" s="1243" t="s">
        <v>3716</v>
      </c>
      <c r="C1093" s="707" t="s">
        <v>3717</v>
      </c>
      <c r="D1093" s="708">
        <v>131</v>
      </c>
      <c r="E1093" s="709">
        <v>139</v>
      </c>
      <c r="F1093" s="710">
        <v>131</v>
      </c>
      <c r="G1093" s="711">
        <v>253.35036938397593</v>
      </c>
      <c r="H1093" s="712">
        <v>1.9999999999999998</v>
      </c>
      <c r="I1093" s="713">
        <v>31.647859928754173</v>
      </c>
      <c r="J1093" s="714">
        <v>-3.3414085723300087</v>
      </c>
      <c r="K1093" s="715">
        <v>8.0668738927488217</v>
      </c>
      <c r="L1093" s="716">
        <v>245.28349549122711</v>
      </c>
      <c r="M1093" s="704">
        <v>-0.49888372237462775</v>
      </c>
      <c r="N1093" s="704">
        <v>6.3154723448065039E-2</v>
      </c>
      <c r="Q1093" s="2432"/>
    </row>
    <row r="1094" spans="1:17">
      <c r="A1094" s="1809"/>
      <c r="B1094" s="1238" t="s">
        <v>3718</v>
      </c>
      <c r="C1094" s="707" t="s">
        <v>3719</v>
      </c>
      <c r="D1094" s="708">
        <v>103</v>
      </c>
      <c r="E1094" s="709">
        <v>146</v>
      </c>
      <c r="F1094" s="710">
        <v>103</v>
      </c>
      <c r="G1094" s="711">
        <v>232.32509751399738</v>
      </c>
      <c r="H1094" s="712">
        <v>1.9999999999999998</v>
      </c>
      <c r="I1094" s="713">
        <v>154.51983698459503</v>
      </c>
      <c r="J1094" s="714">
        <v>-16.314338759640915</v>
      </c>
      <c r="K1094" s="715">
        <v>39.386297894674158</v>
      </c>
      <c r="L1094" s="716">
        <v>192.93879961932322</v>
      </c>
      <c r="M1094" s="704">
        <v>-0.56261578843315529</v>
      </c>
      <c r="N1094" s="704">
        <v>0.35328169810029814</v>
      </c>
      <c r="Q1094" s="2432"/>
    </row>
    <row r="1095" spans="1:17">
      <c r="A1095" s="1810"/>
      <c r="B1095" s="1243" t="s">
        <v>3720</v>
      </c>
      <c r="C1095" s="707" t="s">
        <v>3721</v>
      </c>
      <c r="D1095" s="708">
        <v>105</v>
      </c>
      <c r="E1095" s="709">
        <v>139</v>
      </c>
      <c r="F1095" s="710">
        <v>105</v>
      </c>
      <c r="G1095" s="711">
        <v>217.31441662635191</v>
      </c>
      <c r="H1095" s="712">
        <v>1.9999999999999998</v>
      </c>
      <c r="I1095" s="713">
        <v>119.16221633552095</v>
      </c>
      <c r="J1095" s="714">
        <v>-12.581250424443041</v>
      </c>
      <c r="K1095" s="715">
        <v>30.373825406302647</v>
      </c>
      <c r="L1095" s="716">
        <v>186.94059122004927</v>
      </c>
      <c r="M1095" s="704">
        <v>-0.58639807878139449</v>
      </c>
      <c r="N1095" s="704">
        <v>0.28810846909131943</v>
      </c>
      <c r="Q1095" s="2432"/>
    </row>
    <row r="1096" spans="1:17">
      <c r="A1096" s="1811"/>
      <c r="B1096" s="1238" t="s">
        <v>3722</v>
      </c>
      <c r="C1096" s="707" t="s">
        <v>3723</v>
      </c>
      <c r="D1096" s="708">
        <v>68</v>
      </c>
      <c r="E1096" s="709">
        <v>148</v>
      </c>
      <c r="F1096" s="710">
        <v>74</v>
      </c>
      <c r="G1096" s="711">
        <v>205.53762173096825</v>
      </c>
      <c r="H1096" s="712">
        <v>2.0386736356061999</v>
      </c>
      <c r="I1096" s="713">
        <v>238.60125586463712</v>
      </c>
      <c r="J1096" s="714">
        <v>-27.633471262659931</v>
      </c>
      <c r="K1096" s="715">
        <v>59.748383170626937</v>
      </c>
      <c r="L1096" s="716">
        <v>145.78923856034132</v>
      </c>
      <c r="M1096" s="704">
        <v>-0.63453045296916133</v>
      </c>
      <c r="N1096" s="704">
        <v>0.66758798038898393</v>
      </c>
      <c r="Q1096" s="2432"/>
    </row>
    <row r="1097" spans="1:17">
      <c r="A1097" s="1812"/>
      <c r="B1097" s="1243" t="s">
        <v>3724</v>
      </c>
      <c r="C1097" s="707" t="s">
        <v>3725</v>
      </c>
      <c r="D1097" s="708">
        <v>84</v>
      </c>
      <c r="E1097" s="709">
        <v>139</v>
      </c>
      <c r="F1097" s="710">
        <v>84</v>
      </c>
      <c r="G1097" s="711">
        <v>194.9467329477736</v>
      </c>
      <c r="H1097" s="712">
        <v>2</v>
      </c>
      <c r="I1097" s="713">
        <v>173.48278486903311</v>
      </c>
      <c r="J1097" s="714">
        <v>-18.316463287503201</v>
      </c>
      <c r="K1097" s="715">
        <v>44.219854083399106</v>
      </c>
      <c r="L1097" s="716">
        <v>150.7268788643745</v>
      </c>
      <c r="M1097" s="704">
        <v>-0.64071864731490669</v>
      </c>
      <c r="N1097" s="704">
        <v>0.4828605313704914</v>
      </c>
      <c r="Q1097" s="2432"/>
    </row>
    <row r="1098" spans="1:17">
      <c r="A1098" s="1813"/>
      <c r="B1098" s="1238" t="s">
        <v>3726</v>
      </c>
      <c r="C1098" s="707" t="s">
        <v>3727</v>
      </c>
      <c r="D1098" s="708">
        <v>20</v>
      </c>
      <c r="E1098" s="709">
        <v>148</v>
      </c>
      <c r="F1098" s="710">
        <v>20</v>
      </c>
      <c r="G1098" s="711">
        <v>182.16920169057957</v>
      </c>
      <c r="H1098" s="712">
        <v>1.9999999999999998</v>
      </c>
      <c r="I1098" s="713">
        <v>297.63349664608444</v>
      </c>
      <c r="J1098" s="714">
        <v>-31.424403398670176</v>
      </c>
      <c r="K1098" s="715">
        <v>75.865220874552719</v>
      </c>
      <c r="L1098" s="716">
        <v>106.30398081602685</v>
      </c>
      <c r="M1098" s="704">
        <v>-0.68818087281925155</v>
      </c>
      <c r="N1098" s="704">
        <v>0.95450686215781344</v>
      </c>
      <c r="Q1098" s="2432"/>
    </row>
    <row r="1099" spans="1:17">
      <c r="A1099" s="1814"/>
      <c r="B1099" s="1238" t="s">
        <v>3728</v>
      </c>
      <c r="C1099" s="707" t="s">
        <v>3729</v>
      </c>
      <c r="D1099" s="708">
        <v>35</v>
      </c>
      <c r="E1099" s="709">
        <v>142</v>
      </c>
      <c r="F1099" s="710">
        <v>35</v>
      </c>
      <c r="G1099" s="711">
        <v>171.23403944296308</v>
      </c>
      <c r="H1099" s="712">
        <v>1.9999999999999998</v>
      </c>
      <c r="I1099" s="713">
        <v>261.3208712686814</v>
      </c>
      <c r="J1099" s="714">
        <v>-27.590484833781012</v>
      </c>
      <c r="K1099" s="715">
        <v>66.609322678163309</v>
      </c>
      <c r="L1099" s="716">
        <v>104.62471676479977</v>
      </c>
      <c r="M1099" s="704">
        <v>-0.70364360938084003</v>
      </c>
      <c r="N1099" s="704">
        <v>0.8817790995588759</v>
      </c>
      <c r="Q1099" s="2432"/>
    </row>
    <row r="1100" spans="1:17">
      <c r="A1100" s="1815"/>
      <c r="B1100" s="1243" t="s">
        <v>3730</v>
      </c>
      <c r="C1100" s="707" t="s">
        <v>3731</v>
      </c>
      <c r="D1100" s="708">
        <v>34</v>
      </c>
      <c r="E1100" s="709">
        <v>139</v>
      </c>
      <c r="F1100" s="710">
        <v>34</v>
      </c>
      <c r="G1100" s="711">
        <v>163.55193264732392</v>
      </c>
      <c r="H1100" s="712">
        <v>1.9999999999999998</v>
      </c>
      <c r="I1100" s="713">
        <v>249.72596792825007</v>
      </c>
      <c r="J1100" s="714">
        <v>-26.366284856143526</v>
      </c>
      <c r="K1100" s="715">
        <v>63.653842489094053</v>
      </c>
      <c r="L1100" s="716">
        <v>99.898090158229877</v>
      </c>
      <c r="M1100" s="704">
        <v>-0.71696183037412364</v>
      </c>
      <c r="N1100" s="704">
        <v>0.88230491406279632</v>
      </c>
      <c r="Q1100" s="2432"/>
    </row>
    <row r="1101" spans="1:17">
      <c r="A1101" s="1816"/>
      <c r="B1101" s="1243" t="s">
        <v>3732</v>
      </c>
      <c r="C1101" s="707" t="s">
        <v>3733</v>
      </c>
      <c r="D1101" s="708">
        <v>0</v>
      </c>
      <c r="E1101" s="709">
        <v>139</v>
      </c>
      <c r="F1101" s="710">
        <v>0</v>
      </c>
      <c r="G1101" s="711">
        <v>156.69341836511589</v>
      </c>
      <c r="H1101" s="712">
        <v>1.9999999999999998</v>
      </c>
      <c r="I1101" s="713">
        <v>266.3820687770633</v>
      </c>
      <c r="J1101" s="714">
        <v>-28.124850467945016</v>
      </c>
      <c r="K1101" s="715">
        <v>67.899395439428147</v>
      </c>
      <c r="L1101" s="716">
        <v>88.794022925687742</v>
      </c>
      <c r="M1101" s="704">
        <v>-0.73361793122293673</v>
      </c>
      <c r="N1101" s="704">
        <v>1</v>
      </c>
      <c r="Q1101" s="2432"/>
    </row>
    <row r="1102" spans="1:17">
      <c r="A1102" s="1817"/>
      <c r="B1102" s="1243" t="s">
        <v>73</v>
      </c>
      <c r="C1102" s="707" t="s">
        <v>3734</v>
      </c>
      <c r="D1102" s="708">
        <v>0</v>
      </c>
      <c r="E1102" s="709">
        <v>128</v>
      </c>
      <c r="F1102" s="710">
        <v>0</v>
      </c>
      <c r="G1102" s="711">
        <v>131.43899324365088</v>
      </c>
      <c r="H1102" s="712">
        <v>2</v>
      </c>
      <c r="I1102" s="713">
        <v>223.44902104715956</v>
      </c>
      <c r="J1102" s="714">
        <v>-23.591941953944254</v>
      </c>
      <c r="K1102" s="715">
        <v>56.955986227931035</v>
      </c>
      <c r="L1102" s="716">
        <v>74.483007015719849</v>
      </c>
      <c r="M1102" s="704">
        <v>-0.77655097895284042</v>
      </c>
      <c r="N1102" s="704">
        <v>1</v>
      </c>
      <c r="Q1102" s="2432"/>
    </row>
    <row r="1103" spans="1:17">
      <c r="A1103" s="1818"/>
      <c r="B1103" s="1243" t="s">
        <v>3032</v>
      </c>
      <c r="C1103" s="707" t="s">
        <v>3735</v>
      </c>
      <c r="D1103" s="708">
        <v>66</v>
      </c>
      <c r="E1103" s="709">
        <v>111</v>
      </c>
      <c r="F1103" s="710">
        <v>66</v>
      </c>
      <c r="G1103" s="711">
        <v>120.85857537242705</v>
      </c>
      <c r="H1103" s="712">
        <v>1.9999999999999998</v>
      </c>
      <c r="I1103" s="713">
        <v>108.11796715427751</v>
      </c>
      <c r="J1103" s="714">
        <v>-11.415188991782744</v>
      </c>
      <c r="K1103" s="715">
        <v>27.558704081013957</v>
      </c>
      <c r="L1103" s="716">
        <v>93.299871291413098</v>
      </c>
      <c r="M1103" s="704">
        <v>-0.77736093503241466</v>
      </c>
      <c r="N1103" s="704">
        <v>0.48561993004245996</v>
      </c>
      <c r="Q1103" s="2432"/>
    </row>
    <row r="1104" spans="1:17">
      <c r="A1104" s="1819"/>
      <c r="B1104" s="1238" t="s">
        <v>3736</v>
      </c>
      <c r="C1104" s="707" t="s">
        <v>3737</v>
      </c>
      <c r="D1104" s="708">
        <v>34</v>
      </c>
      <c r="E1104" s="709">
        <v>120</v>
      </c>
      <c r="F1104" s="710">
        <v>15</v>
      </c>
      <c r="G1104" s="711">
        <v>120.1337267905573</v>
      </c>
      <c r="H1104" s="712">
        <v>1.9465814920662787</v>
      </c>
      <c r="I1104" s="713">
        <v>184.47475539337688</v>
      </c>
      <c r="J1104" s="714">
        <v>-16.817532006359347</v>
      </c>
      <c r="K1104" s="715">
        <v>48.037067973717782</v>
      </c>
      <c r="L1104" s="716">
        <v>72.096658816839522</v>
      </c>
      <c r="M1104" s="704">
        <v>-0.80036612439829458</v>
      </c>
      <c r="N1104" s="704">
        <v>0.95244876059819061</v>
      </c>
      <c r="Q1104" s="2432"/>
    </row>
    <row r="1105" spans="1:17">
      <c r="A1105" s="1820"/>
      <c r="B1105" s="1238" t="s">
        <v>3738</v>
      </c>
      <c r="C1105" s="707" t="s">
        <v>3739</v>
      </c>
      <c r="D1105" s="708">
        <v>9</v>
      </c>
      <c r="E1105" s="709">
        <v>106</v>
      </c>
      <c r="F1105" s="710">
        <v>9</v>
      </c>
      <c r="G1105" s="711">
        <v>89.405749319652699</v>
      </c>
      <c r="H1105" s="712">
        <v>1.9999999999999998</v>
      </c>
      <c r="I1105" s="713">
        <v>147.55121509259584</v>
      </c>
      <c r="J1105" s="714">
        <v>-15.578585600353939</v>
      </c>
      <c r="K1105" s="715">
        <v>37.61003263896469</v>
      </c>
      <c r="L1105" s="716">
        <v>51.79571668068801</v>
      </c>
      <c r="M1105" s="704">
        <v>-0.84722482827442536</v>
      </c>
      <c r="N1105" s="704">
        <v>0.96580624604132381</v>
      </c>
      <c r="Q1105" s="2432"/>
    </row>
    <row r="1106" spans="1:17">
      <c r="A1106" s="1821"/>
      <c r="B1106" s="1243" t="s">
        <v>3740</v>
      </c>
      <c r="C1106" s="707" t="s">
        <v>3741</v>
      </c>
      <c r="D1106" s="708">
        <v>0</v>
      </c>
      <c r="E1106" s="709">
        <v>100</v>
      </c>
      <c r="F1106" s="710">
        <v>0</v>
      </c>
      <c r="G1106" s="711">
        <v>78.232504852747738</v>
      </c>
      <c r="H1106" s="712">
        <v>1.9999999999999998</v>
      </c>
      <c r="I1106" s="713">
        <v>132.99688465361899</v>
      </c>
      <c r="J1106" s="714">
        <v>-14.041926736127374</v>
      </c>
      <c r="K1106" s="715">
        <v>33.900209968208081</v>
      </c>
      <c r="L1106" s="716">
        <v>44.332294884539657</v>
      </c>
      <c r="M1106" s="704">
        <v>-0.86700311534638097</v>
      </c>
      <c r="N1106" s="704">
        <v>1</v>
      </c>
      <c r="Q1106" s="2432"/>
    </row>
    <row r="1107" spans="1:17">
      <c r="A1107" s="1822"/>
      <c r="B1107" s="1243" t="s">
        <v>3740</v>
      </c>
      <c r="C1107" s="707" t="s">
        <v>3742</v>
      </c>
      <c r="D1107" s="708">
        <v>47</v>
      </c>
      <c r="E1107" s="709">
        <v>79</v>
      </c>
      <c r="F1107" s="710">
        <v>47</v>
      </c>
      <c r="G1107" s="711">
        <v>60.5299417739961</v>
      </c>
      <c r="H1107" s="712">
        <v>1.9999999999999998</v>
      </c>
      <c r="I1107" s="713">
        <v>52.182609356555176</v>
      </c>
      <c r="J1107" s="714">
        <v>-5.509485273982798</v>
      </c>
      <c r="K1107" s="715">
        <v>13.30107407014412</v>
      </c>
      <c r="L1107" s="716">
        <v>47.228867703851982</v>
      </c>
      <c r="M1107" s="704">
        <v>-0.88814806147344427</v>
      </c>
      <c r="N1107" s="704">
        <v>0.46653290093998745</v>
      </c>
      <c r="Q1107" s="2432"/>
    </row>
    <row r="1108" spans="1:17">
      <c r="A1108" s="1823"/>
      <c r="B1108" s="1238" t="s">
        <v>3743</v>
      </c>
      <c r="C1108" s="707" t="s">
        <v>3744</v>
      </c>
      <c r="D1108" s="708">
        <v>182</v>
      </c>
      <c r="E1108" s="709">
        <v>229</v>
      </c>
      <c r="F1108" s="710">
        <v>175</v>
      </c>
      <c r="G1108" s="711">
        <v>655.63530784742522</v>
      </c>
      <c r="H1108" s="712">
        <v>1.9030609326271999</v>
      </c>
      <c r="I1108" s="713">
        <v>333.05733717779532</v>
      </c>
      <c r="J1108" s="714">
        <v>-26.38022732315666</v>
      </c>
      <c r="K1108" s="715">
        <v>88.021093637416868</v>
      </c>
      <c r="L1108" s="716">
        <v>567.61421421000841</v>
      </c>
      <c r="M1108" s="704">
        <v>0.22618923555349624</v>
      </c>
      <c r="N1108" s="704">
        <v>0.45337889122084041</v>
      </c>
      <c r="Q1108" s="2432"/>
    </row>
    <row r="1109" spans="1:17">
      <c r="A1109" s="1824"/>
      <c r="B1109" s="1238" t="s">
        <v>3745</v>
      </c>
      <c r="C1109" s="707" t="s">
        <v>3746</v>
      </c>
      <c r="D1109" s="708">
        <v>133</v>
      </c>
      <c r="E1109" s="709">
        <v>193</v>
      </c>
      <c r="F1109" s="710">
        <v>126</v>
      </c>
      <c r="G1109" s="711">
        <v>415.48047352615845</v>
      </c>
      <c r="H1109" s="712">
        <v>1.930430309518864</v>
      </c>
      <c r="I1109" s="713">
        <v>313.30460743475516</v>
      </c>
      <c r="J1109" s="714">
        <v>-27.178336347153774</v>
      </c>
      <c r="K1109" s="715">
        <v>82.055645548965117</v>
      </c>
      <c r="L1109" s="716">
        <v>333.42482797719333</v>
      </c>
      <c r="M1109" s="704">
        <v>-0.24215900883431096</v>
      </c>
      <c r="N1109" s="704">
        <v>0.42969440878193177</v>
      </c>
      <c r="Q1109" s="2432"/>
    </row>
    <row r="1110" spans="1:17">
      <c r="A1110" s="1825"/>
      <c r="B1110" s="1238" t="s">
        <v>3747</v>
      </c>
      <c r="C1110" s="707" t="s">
        <v>3748</v>
      </c>
      <c r="D1110" s="708">
        <v>87</v>
      </c>
      <c r="E1110" s="709">
        <v>213</v>
      </c>
      <c r="F1110" s="710">
        <v>59</v>
      </c>
      <c r="G1110" s="711">
        <v>430.43254239172518</v>
      </c>
      <c r="H1110" s="712">
        <v>1.9259018855919827</v>
      </c>
      <c r="I1110" s="713">
        <v>601.27262377810109</v>
      </c>
      <c r="J1110" s="714">
        <v>-51.411434190907528</v>
      </c>
      <c r="K1110" s="715">
        <v>157.72111682924611</v>
      </c>
      <c r="L1110" s="716">
        <v>272.71142556247906</v>
      </c>
      <c r="M1110" s="704">
        <v>-0.28166583196844075</v>
      </c>
      <c r="N1110" s="704">
        <v>0.87198024105664118</v>
      </c>
      <c r="Q1110" s="2432"/>
    </row>
    <row r="1111" spans="1:17">
      <c r="A1111" s="1826"/>
      <c r="B1111" s="1238" t="s">
        <v>3749</v>
      </c>
      <c r="C1111" s="707" t="s">
        <v>3750</v>
      </c>
      <c r="D1111" s="708">
        <v>130</v>
      </c>
      <c r="E1111" s="709">
        <v>196</v>
      </c>
      <c r="F1111" s="710">
        <v>108</v>
      </c>
      <c r="G1111" s="711">
        <v>416.12752459711845</v>
      </c>
      <c r="H1111" s="712">
        <v>1.8330897278678373</v>
      </c>
      <c r="I1111" s="713">
        <v>372.44727083447111</v>
      </c>
      <c r="J1111" s="714">
        <v>-22.215038917159891</v>
      </c>
      <c r="K1111" s="715">
        <v>100.32667753423001</v>
      </c>
      <c r="L1111" s="716">
        <v>315.80084706288847</v>
      </c>
      <c r="M1111" s="704">
        <v>-0.28353485099065801</v>
      </c>
      <c r="N1111" s="704">
        <v>0.56411184548072513</v>
      </c>
      <c r="Q1111" s="2432"/>
    </row>
    <row r="1112" spans="1:17">
      <c r="A1112" s="1827"/>
      <c r="B1112" s="1238" t="s">
        <v>3751</v>
      </c>
      <c r="C1112" s="707" t="s">
        <v>3752</v>
      </c>
      <c r="D1112" s="708">
        <v>103</v>
      </c>
      <c r="E1112" s="709">
        <v>159</v>
      </c>
      <c r="F1112" s="710">
        <v>90</v>
      </c>
      <c r="G1112" s="711">
        <v>263.47300603217883</v>
      </c>
      <c r="H1112" s="712">
        <v>1.8775581145677953</v>
      </c>
      <c r="I1112" s="713">
        <v>233.31451819930655</v>
      </c>
      <c r="J1112" s="714">
        <v>-16.826832296737862</v>
      </c>
      <c r="K1112" s="715">
        <v>62.132340032123338</v>
      </c>
      <c r="L1112" s="716">
        <v>201.34066600005548</v>
      </c>
      <c r="M1112" s="704">
        <v>-0.53741018929095841</v>
      </c>
      <c r="N1112" s="704">
        <v>0.53746066896550593</v>
      </c>
      <c r="Q1112" s="2432"/>
    </row>
    <row r="1113" spans="1:17">
      <c r="A1113" s="1828"/>
      <c r="B1113" s="1238" t="s">
        <v>3753</v>
      </c>
      <c r="C1113" s="707" t="s">
        <v>3754</v>
      </c>
      <c r="D1113" s="708">
        <v>58</v>
      </c>
      <c r="E1113" s="709">
        <v>157</v>
      </c>
      <c r="F1113" s="710">
        <v>35</v>
      </c>
      <c r="G1113" s="711">
        <v>218.7713661922115</v>
      </c>
      <c r="H1113" s="712">
        <v>1.9293408167473896</v>
      </c>
      <c r="I1113" s="713">
        <v>315.88750263129077</v>
      </c>
      <c r="J1113" s="714">
        <v>-27.307987537733954</v>
      </c>
      <c r="K1113" s="715">
        <v>82.7633253659357</v>
      </c>
      <c r="L1113" s="716">
        <v>136.00804082627582</v>
      </c>
      <c r="M1113" s="704">
        <v>-0.63645877650374283</v>
      </c>
      <c r="N1113" s="704">
        <v>0.90362710722725148</v>
      </c>
      <c r="Q1113" s="2432"/>
    </row>
    <row r="1114" spans="1:17">
      <c r="A1114" s="1829"/>
      <c r="B1114" s="1238" t="s">
        <v>3755</v>
      </c>
      <c r="C1114" s="707" t="s">
        <v>3756</v>
      </c>
      <c r="D1114" s="708">
        <v>27</v>
      </c>
      <c r="E1114" s="709">
        <v>79</v>
      </c>
      <c r="F1114" s="710">
        <v>8</v>
      </c>
      <c r="G1114" s="711">
        <v>51.871161675585398</v>
      </c>
      <c r="H1114" s="712">
        <v>1.9015747889598487</v>
      </c>
      <c r="I1114" s="713">
        <v>75.606547964098567</v>
      </c>
      <c r="J1114" s="714">
        <v>-5.9574080838491756</v>
      </c>
      <c r="K1114" s="715">
        <v>19.990753166398218</v>
      </c>
      <c r="L1114" s="716">
        <v>31.88040850918718</v>
      </c>
      <c r="M1114" s="704">
        <v>-0.91566197227564772</v>
      </c>
      <c r="N1114" s="704">
        <v>0.94496542436629094</v>
      </c>
      <c r="Q1114" s="2432"/>
    </row>
    <row r="1115" spans="1:17">
      <c r="A1115" s="1830"/>
      <c r="B1115" s="1238" t="s">
        <v>3757</v>
      </c>
      <c r="C1115" s="707" t="s">
        <v>3758</v>
      </c>
      <c r="D1115" s="708">
        <v>43</v>
      </c>
      <c r="E1115" s="709">
        <v>61</v>
      </c>
      <c r="F1115" s="710">
        <v>38</v>
      </c>
      <c r="G1115" s="711">
        <v>38.703546591620338</v>
      </c>
      <c r="H1115" s="712">
        <v>1.8420767582670425</v>
      </c>
      <c r="I1115" s="713">
        <v>26.639935144196773</v>
      </c>
      <c r="J1115" s="714">
        <v>-1.6564328243066495</v>
      </c>
      <c r="K1115" s="715">
        <v>7.1607674424317516</v>
      </c>
      <c r="L1115" s="716">
        <v>31.542779149188586</v>
      </c>
      <c r="M1115" s="704">
        <v>-0.93068763036606506</v>
      </c>
      <c r="N1115" s="704">
        <v>0.41563262786652816</v>
      </c>
      <c r="Q1115" s="2432"/>
    </row>
    <row r="1116" spans="1:17">
      <c r="A1116" s="1831"/>
      <c r="B1116" s="1238" t="s">
        <v>3759</v>
      </c>
      <c r="C1116" s="707" t="s">
        <v>3760</v>
      </c>
      <c r="D1116" s="708">
        <v>176</v>
      </c>
      <c r="E1116" s="709">
        <v>242</v>
      </c>
      <c r="F1116" s="710">
        <v>182</v>
      </c>
      <c r="G1116" s="711">
        <v>710.2360984521822</v>
      </c>
      <c r="H1116" s="712">
        <v>2.0642526588094303</v>
      </c>
      <c r="I1116" s="713">
        <v>431.77650714613281</v>
      </c>
      <c r="J1116" s="714">
        <v>-52.883846569393953</v>
      </c>
      <c r="K1116" s="715">
        <v>106.74349387142804</v>
      </c>
      <c r="L1116" s="716">
        <v>603.49260458075412</v>
      </c>
      <c r="M1116" s="704">
        <v>0.33382440666573343</v>
      </c>
      <c r="N1116" s="704">
        <v>0.67183505328921933</v>
      </c>
      <c r="Q1116" s="2432"/>
    </row>
    <row r="1117" spans="1:17">
      <c r="A1117" s="1832"/>
      <c r="B1117" s="1238" t="s">
        <v>3761</v>
      </c>
      <c r="C1117" s="707" t="s">
        <v>3762</v>
      </c>
      <c r="D1117" s="708">
        <v>1</v>
      </c>
      <c r="E1117" s="709">
        <v>215</v>
      </c>
      <c r="F1117" s="710">
        <v>88</v>
      </c>
      <c r="G1117" s="711">
        <v>415.47991823682202</v>
      </c>
      <c r="H1117" s="712">
        <v>2.131815220203146</v>
      </c>
      <c r="I1117" s="713">
        <v>641.17253157206983</v>
      </c>
      <c r="J1117" s="714">
        <v>-89.539592231037389</v>
      </c>
      <c r="K1117" s="715">
        <v>152.56215838425885</v>
      </c>
      <c r="L1117" s="716">
        <v>262.91775985256317</v>
      </c>
      <c r="M1117" s="704">
        <v>-0.31340965049436564</v>
      </c>
      <c r="N1117" s="704">
        <v>0.99915497145260346</v>
      </c>
      <c r="Q1117" s="2432"/>
    </row>
    <row r="1118" spans="1:17">
      <c r="A1118" s="1833"/>
      <c r="B1118" s="1238" t="s">
        <v>3763</v>
      </c>
      <c r="C1118" s="707" t="s">
        <v>3764</v>
      </c>
      <c r="D1118" s="708">
        <v>22</v>
      </c>
      <c r="E1118" s="709">
        <v>184</v>
      </c>
      <c r="F1118" s="710">
        <v>78</v>
      </c>
      <c r="G1118" s="711">
        <v>298.71688132066691</v>
      </c>
      <c r="H1118" s="712">
        <v>2.1327553840218481</v>
      </c>
      <c r="I1118" s="713">
        <v>448.40455392257314</v>
      </c>
      <c r="J1118" s="714">
        <v>-62.724604110516609</v>
      </c>
      <c r="K1118" s="715">
        <v>106.63277188013727</v>
      </c>
      <c r="L1118" s="716">
        <v>192.08410944052963</v>
      </c>
      <c r="M1118" s="704">
        <v>-0.50368051651815171</v>
      </c>
      <c r="N1118" s="704">
        <v>0.96702483928793281</v>
      </c>
      <c r="Q1118" s="2432"/>
    </row>
    <row r="1119" spans="1:17">
      <c r="A1119" s="1834"/>
      <c r="B1119" s="1238" t="s">
        <v>3765</v>
      </c>
      <c r="C1119" s="707" t="s">
        <v>3766</v>
      </c>
      <c r="D1119" s="708">
        <v>104</v>
      </c>
      <c r="E1119" s="709">
        <v>157</v>
      </c>
      <c r="F1119" s="710">
        <v>113</v>
      </c>
      <c r="G1119" s="711">
        <v>266.09806573523883</v>
      </c>
      <c r="H1119" s="712">
        <v>2.119837908618643</v>
      </c>
      <c r="I1119" s="713">
        <v>189.50952113382368</v>
      </c>
      <c r="J1119" s="714">
        <v>-25.897316992755893</v>
      </c>
      <c r="K1119" s="715">
        <v>45.420742531001046</v>
      </c>
      <c r="L1119" s="716">
        <v>220.67732320423778</v>
      </c>
      <c r="M1119" s="704">
        <v>-0.50966698935820332</v>
      </c>
      <c r="N1119" s="704">
        <v>0.41138147467619129</v>
      </c>
      <c r="Q1119" s="2432"/>
    </row>
    <row r="1120" spans="1:17">
      <c r="A1120" s="1835"/>
      <c r="B1120" s="1238" t="s">
        <v>3767</v>
      </c>
      <c r="C1120" s="707" t="s">
        <v>3768</v>
      </c>
      <c r="D1120" s="708">
        <v>39</v>
      </c>
      <c r="E1120" s="709">
        <v>166</v>
      </c>
      <c r="F1120" s="710">
        <v>76</v>
      </c>
      <c r="G1120" s="711">
        <v>244.58894078913414</v>
      </c>
      <c r="H1120" s="712">
        <v>2.1313749308607366</v>
      </c>
      <c r="I1120" s="713">
        <v>345.05071163471655</v>
      </c>
      <c r="J1120" s="714">
        <v>-48.148390206491925</v>
      </c>
      <c r="K1120" s="715">
        <v>82.124417700726099</v>
      </c>
      <c r="L1120" s="716">
        <v>162.46452308840804</v>
      </c>
      <c r="M1120" s="704">
        <v>-0.58846154486866009</v>
      </c>
      <c r="N1120" s="704">
        <v>0.89690576982678238</v>
      </c>
      <c r="Q1120" s="2432"/>
    </row>
    <row r="1121" spans="1:17">
      <c r="A1121" s="1836"/>
      <c r="B1121" s="1238" t="s">
        <v>3769</v>
      </c>
      <c r="C1121" s="707" t="s">
        <v>3770</v>
      </c>
      <c r="D1121" s="708">
        <v>53</v>
      </c>
      <c r="E1121" s="709">
        <v>94</v>
      </c>
      <c r="F1121" s="710">
        <v>59</v>
      </c>
      <c r="G1121" s="711">
        <v>85.211159425180298</v>
      </c>
      <c r="H1121" s="712">
        <v>2.0937747777422016</v>
      </c>
      <c r="I1121" s="713">
        <v>75.670979414139097</v>
      </c>
      <c r="J1121" s="714">
        <v>-9.8419823691022419</v>
      </c>
      <c r="K1121" s="715">
        <v>18.41190476849199</v>
      </c>
      <c r="L1121" s="716">
        <v>66.799254656688305</v>
      </c>
      <c r="M1121" s="704">
        <v>-0.84558271954602426</v>
      </c>
      <c r="N1121" s="704">
        <v>0.51542013913896956</v>
      </c>
      <c r="Q1121" s="2432"/>
    </row>
    <row r="1122" spans="1:17">
      <c r="A1122" s="1837"/>
      <c r="B1122" s="1238" t="s">
        <v>3771</v>
      </c>
      <c r="C1122" s="707" t="s">
        <v>3772</v>
      </c>
      <c r="D1122" s="708">
        <v>0</v>
      </c>
      <c r="E1122" s="709">
        <v>86</v>
      </c>
      <c r="F1122" s="710">
        <v>27</v>
      </c>
      <c r="G1122" s="711">
        <v>58.627439227739615</v>
      </c>
      <c r="H1122" s="712">
        <v>2.1014244641811843</v>
      </c>
      <c r="I1122" s="713">
        <v>92.337362097090136</v>
      </c>
      <c r="J1122" s="714">
        <v>-12.189250001821618</v>
      </c>
      <c r="K1122" s="715">
        <v>22.370164148494556</v>
      </c>
      <c r="L1122" s="716">
        <v>36.257275079245062</v>
      </c>
      <c r="M1122" s="704">
        <v>-0.90253137256547411</v>
      </c>
      <c r="N1122" s="704">
        <v>1</v>
      </c>
      <c r="Q1122" s="2432"/>
    </row>
    <row r="1123" spans="1:17">
      <c r="A1123" s="1838"/>
      <c r="B1123" s="1238" t="s">
        <v>3773</v>
      </c>
      <c r="C1123" s="707" t="s">
        <v>3774</v>
      </c>
      <c r="D1123" s="708">
        <v>24</v>
      </c>
      <c r="E1123" s="709">
        <v>57</v>
      </c>
      <c r="F1123" s="710">
        <v>30</v>
      </c>
      <c r="G1123" s="711">
        <v>29.625203628002765</v>
      </c>
      <c r="H1123" s="712">
        <v>2.1065991262707691</v>
      </c>
      <c r="I1123" s="713">
        <v>31.803178938374185</v>
      </c>
      <c r="J1123" s="714">
        <v>-4.2399567167922854</v>
      </c>
      <c r="K1123" s="715">
        <v>7.6819524677059636</v>
      </c>
      <c r="L1123" s="716">
        <v>21.943251160296803</v>
      </c>
      <c r="M1123" s="704">
        <v>-0.94762387558874206</v>
      </c>
      <c r="N1123" s="704">
        <v>0.64248136796080735</v>
      </c>
      <c r="Q1123" s="2432"/>
    </row>
    <row r="1124" spans="1:17">
      <c r="A1124" s="1839"/>
      <c r="B1124" s="1243" t="s">
        <v>3775</v>
      </c>
      <c r="C1124" s="707" t="s">
        <v>3776</v>
      </c>
      <c r="D1124" s="708">
        <v>191</v>
      </c>
      <c r="E1124" s="709">
        <v>62</v>
      </c>
      <c r="F1124" s="710">
        <v>255</v>
      </c>
      <c r="G1124" s="711">
        <v>301.6878111642053</v>
      </c>
      <c r="H1124" s="712">
        <v>4.5049160703263507</v>
      </c>
      <c r="I1124" s="713">
        <v>822.17814579535957</v>
      </c>
      <c r="J1124" s="714">
        <v>-28.449837595388228</v>
      </c>
      <c r="K1124" s="715">
        <v>-225.04458328388966</v>
      </c>
      <c r="L1124" s="716">
        <v>526.73239444809496</v>
      </c>
      <c r="M1124" s="704">
        <v>5.0643032902100149E-2</v>
      </c>
      <c r="N1124" s="704">
        <v>1.0000000000000002</v>
      </c>
      <c r="Q1124" s="2432"/>
    </row>
    <row r="1125" spans="1:17">
      <c r="A1125" s="1840"/>
      <c r="B1125" s="1243" t="s">
        <v>3777</v>
      </c>
      <c r="C1125" s="707" t="s">
        <v>3778</v>
      </c>
      <c r="D1125" s="708">
        <v>178</v>
      </c>
      <c r="E1125" s="709">
        <v>58</v>
      </c>
      <c r="F1125" s="710">
        <v>238</v>
      </c>
      <c r="G1125" s="711">
        <v>259.45053934708807</v>
      </c>
      <c r="H1125" s="712">
        <v>4.5036051286566696</v>
      </c>
      <c r="I1125" s="713">
        <v>704.96264522451236</v>
      </c>
      <c r="J1125" s="714">
        <v>-24.658704779336798</v>
      </c>
      <c r="K1125" s="715">
        <v>-192.92697424978059</v>
      </c>
      <c r="L1125" s="716">
        <v>452.37751359686865</v>
      </c>
      <c r="M1125" s="704">
        <v>-9.7019257068454157E-2</v>
      </c>
      <c r="N1125" s="704">
        <v>0.90147542053188046</v>
      </c>
      <c r="Q1125" s="2432"/>
    </row>
    <row r="1126" spans="1:17">
      <c r="A1126" s="1841"/>
      <c r="B1126" s="1243" t="s">
        <v>3779</v>
      </c>
      <c r="C1126" s="707" t="s">
        <v>3780</v>
      </c>
      <c r="D1126" s="708">
        <v>148</v>
      </c>
      <c r="E1126" s="709">
        <v>0</v>
      </c>
      <c r="F1126" s="710">
        <v>211</v>
      </c>
      <c r="G1126" s="711">
        <v>165.97516249678421</v>
      </c>
      <c r="H1126" s="712">
        <v>4.4589066747429369</v>
      </c>
      <c r="I1126" s="713">
        <v>570.86636556159203</v>
      </c>
      <c r="J1126" s="714">
        <v>-27.25642327093458</v>
      </c>
      <c r="K1126" s="715">
        <v>-155.12342524268618</v>
      </c>
      <c r="L1126" s="716">
        <v>321.09858773947042</v>
      </c>
      <c r="M1126" s="704">
        <v>-0.34143054869500533</v>
      </c>
      <c r="N1126" s="704">
        <v>1</v>
      </c>
      <c r="Q1126" s="2432"/>
    </row>
    <row r="1127" spans="1:17">
      <c r="A1127" s="1842"/>
      <c r="B1127" s="1243" t="s">
        <v>3781</v>
      </c>
      <c r="C1127" s="707" t="s">
        <v>3782</v>
      </c>
      <c r="D1127" s="708">
        <v>153</v>
      </c>
      <c r="E1127" s="709">
        <v>50</v>
      </c>
      <c r="F1127" s="710">
        <v>205</v>
      </c>
      <c r="G1127" s="711">
        <v>187.77247543196779</v>
      </c>
      <c r="H1127" s="712">
        <v>4.502747558987573</v>
      </c>
      <c r="I1127" s="713">
        <v>506.35298156029012</v>
      </c>
      <c r="J1127" s="714">
        <v>-17.836027146247389</v>
      </c>
      <c r="K1127" s="715">
        <v>-138.5575489845952</v>
      </c>
      <c r="L1127" s="716">
        <v>326.33002441656299</v>
      </c>
      <c r="M1127" s="704">
        <v>-0.34831121486387928</v>
      </c>
      <c r="N1127" s="704">
        <v>0.89718229559132279</v>
      </c>
      <c r="Q1127" s="2432"/>
    </row>
    <row r="1128" spans="1:17">
      <c r="A1128" s="1843"/>
      <c r="B1128" s="1243" t="s">
        <v>3783</v>
      </c>
      <c r="C1128" s="707" t="s">
        <v>3782</v>
      </c>
      <c r="D1128" s="708">
        <v>154</v>
      </c>
      <c r="E1128" s="709">
        <v>50</v>
      </c>
      <c r="F1128" s="710">
        <v>205</v>
      </c>
      <c r="G1128" s="711">
        <v>189.14763284950001</v>
      </c>
      <c r="H1128" s="712">
        <v>4.5114696091807387</v>
      </c>
      <c r="I1128" s="713">
        <v>506.38741164572372</v>
      </c>
      <c r="J1128" s="714">
        <v>-16.570883030306867</v>
      </c>
      <c r="K1128" s="715">
        <v>-138.72410836726678</v>
      </c>
      <c r="L1128" s="716">
        <v>327.87174121676679</v>
      </c>
      <c r="M1128" s="704">
        <v>-0.34831121486387928</v>
      </c>
      <c r="N1128" s="704">
        <v>0.89718229559132279</v>
      </c>
      <c r="Q1128" s="2432"/>
    </row>
    <row r="1129" spans="1:17">
      <c r="A1129" s="1844"/>
      <c r="B1129" s="1243" t="s">
        <v>3784</v>
      </c>
      <c r="C1129" s="707" t="s">
        <v>3785</v>
      </c>
      <c r="D1129" s="708">
        <v>153</v>
      </c>
      <c r="E1129" s="709">
        <v>50</v>
      </c>
      <c r="F1129" s="710">
        <v>204</v>
      </c>
      <c r="G1129" s="711">
        <v>187.01827536943634</v>
      </c>
      <c r="H1129" s="712">
        <v>4.5090632811626143</v>
      </c>
      <c r="I1129" s="713">
        <v>500.66653224169988</v>
      </c>
      <c r="J1129" s="714">
        <v>-16.729243892556131</v>
      </c>
      <c r="K1129" s="715">
        <v>-137.11516096614901</v>
      </c>
      <c r="L1129" s="716">
        <v>324.13343633558532</v>
      </c>
      <c r="M1129" s="704">
        <v>-0.35490097910681218</v>
      </c>
      <c r="N1129" s="704">
        <v>0.89613200034964868</v>
      </c>
      <c r="Q1129" s="2432"/>
    </row>
    <row r="1130" spans="1:17">
      <c r="A1130" s="1845"/>
      <c r="B1130" s="1238" t="s">
        <v>3786</v>
      </c>
      <c r="C1130" s="707" t="s">
        <v>3787</v>
      </c>
      <c r="D1130" s="708">
        <v>136</v>
      </c>
      <c r="E1130" s="709">
        <v>77</v>
      </c>
      <c r="F1130" s="710">
        <v>167</v>
      </c>
      <c r="G1130" s="711">
        <v>166.6614717522308</v>
      </c>
      <c r="H1130" s="712">
        <v>4.5609981464894602</v>
      </c>
      <c r="I1130" s="713">
        <v>275.57357555727344</v>
      </c>
      <c r="J1130" s="714">
        <v>-5.0918912812105024</v>
      </c>
      <c r="K1130" s="715">
        <v>-75.858977215906933</v>
      </c>
      <c r="L1130" s="716">
        <v>242.52044896813771</v>
      </c>
      <c r="M1130" s="704">
        <v>-0.52668635217653881</v>
      </c>
      <c r="N1130" s="704">
        <v>0.6709208465699853</v>
      </c>
      <c r="Q1130" s="2432"/>
    </row>
    <row r="1131" spans="1:17">
      <c r="A1131" s="1846"/>
      <c r="B1131" s="1243" t="s">
        <v>3788</v>
      </c>
      <c r="C1131" s="707" t="s">
        <v>3789</v>
      </c>
      <c r="D1131" s="708">
        <v>104</v>
      </c>
      <c r="E1131" s="709">
        <v>34</v>
      </c>
      <c r="F1131" s="710">
        <v>139</v>
      </c>
      <c r="G1131" s="711">
        <v>83.191431511716203</v>
      </c>
      <c r="H1131" s="712">
        <v>4.5123205206338222</v>
      </c>
      <c r="I1131" s="713">
        <v>216.2870337572117</v>
      </c>
      <c r="J1131" s="714">
        <v>-7.0249174819681093</v>
      </c>
      <c r="K1131" s="715">
        <v>-59.257807303835563</v>
      </c>
      <c r="L1131" s="716">
        <v>142.44923881555178</v>
      </c>
      <c r="M1131" s="704">
        <v>-0.71696183037412364</v>
      </c>
      <c r="N1131" s="704">
        <v>0.88230491406279632</v>
      </c>
      <c r="Q1131" s="2432"/>
    </row>
    <row r="1132" spans="1:17">
      <c r="A1132" s="1847"/>
      <c r="B1132" s="1238" t="s">
        <v>3790</v>
      </c>
      <c r="C1132" s="707" t="s">
        <v>3791</v>
      </c>
      <c r="D1132" s="708">
        <v>18</v>
      </c>
      <c r="E1132" s="709">
        <v>13</v>
      </c>
      <c r="F1132" s="710">
        <v>22</v>
      </c>
      <c r="G1132" s="711">
        <v>5.0735627768612686</v>
      </c>
      <c r="H1132" s="712">
        <v>4.5055325371823818</v>
      </c>
      <c r="I1132" s="713">
        <v>3.6619531674584294</v>
      </c>
      <c r="J1132" s="714">
        <v>-0.12606749750212146</v>
      </c>
      <c r="K1132" s="715">
        <v>-1.0024224227395842</v>
      </c>
      <c r="L1132" s="716">
        <v>6.0759851996008525</v>
      </c>
      <c r="M1132" s="704">
        <v>-0.98786217359457185</v>
      </c>
      <c r="N1132" s="704">
        <v>0.34836454120195159</v>
      </c>
      <c r="Q1132" s="2432"/>
    </row>
    <row r="1133" spans="1:17">
      <c r="A1133" s="1848"/>
      <c r="B1133" s="1243" t="s">
        <v>3792</v>
      </c>
      <c r="C1133" s="707" t="s">
        <v>3793</v>
      </c>
      <c r="D1133" s="708">
        <v>160</v>
      </c>
      <c r="E1133" s="709">
        <v>32</v>
      </c>
      <c r="F1133" s="710">
        <v>240</v>
      </c>
      <c r="G1133" s="711">
        <v>216.08603030829423</v>
      </c>
      <c r="H1133" s="712">
        <v>4.3923049273407315</v>
      </c>
      <c r="I1133" s="713">
        <v>749.11166888545949</v>
      </c>
      <c r="J1133" s="714">
        <v>-49.865642528249701</v>
      </c>
      <c r="K1133" s="715">
        <v>-200.57117818243813</v>
      </c>
      <c r="L1133" s="716">
        <v>416.65720849073239</v>
      </c>
      <c r="M1133" s="704">
        <v>-0.11048268101211778</v>
      </c>
      <c r="N1133" s="704">
        <v>0.96625950189623189</v>
      </c>
      <c r="Q1133" s="2432"/>
    </row>
    <row r="1134" spans="1:17">
      <c r="A1134" s="1849"/>
      <c r="B1134" s="1243"/>
      <c r="C1134" s="707" t="s">
        <v>3794</v>
      </c>
      <c r="D1134" s="708">
        <v>153</v>
      </c>
      <c r="E1134" s="709">
        <v>102</v>
      </c>
      <c r="F1134" s="710">
        <v>204</v>
      </c>
      <c r="G1134" s="711">
        <v>248.83229098818509</v>
      </c>
      <c r="H1134" s="712">
        <v>4.3890935504474697</v>
      </c>
      <c r="I1134" s="713">
        <v>412.41596340179149</v>
      </c>
      <c r="J1134" s="714">
        <v>-27.82422136027321</v>
      </c>
      <c r="K1134" s="715">
        <v>-110.32951588936253</v>
      </c>
      <c r="L1134" s="716">
        <v>359.16180687754763</v>
      </c>
      <c r="M1134" s="704">
        <v>-0.24981586748092532</v>
      </c>
      <c r="N1134" s="704">
        <v>0.6305235526675157</v>
      </c>
      <c r="Q1134" s="2432"/>
    </row>
    <row r="1135" spans="1:17">
      <c r="A1135" s="1850"/>
      <c r="B1135" s="1238" t="s">
        <v>2594</v>
      </c>
      <c r="C1135" s="707" t="s">
        <v>3795</v>
      </c>
      <c r="D1135" s="708">
        <v>136</v>
      </c>
      <c r="E1135" s="709">
        <v>6</v>
      </c>
      <c r="F1135" s="710">
        <v>206</v>
      </c>
      <c r="G1135" s="711">
        <v>148.12754799851947</v>
      </c>
      <c r="H1135" s="712">
        <v>4.3959471659053806</v>
      </c>
      <c r="I1135" s="713">
        <v>542.81853247370304</v>
      </c>
      <c r="J1135" s="714">
        <v>-35.578859640176582</v>
      </c>
      <c r="K1135" s="715">
        <v>-145.47390750310345</v>
      </c>
      <c r="L1135" s="716">
        <v>293.60145550162292</v>
      </c>
      <c r="M1135" s="704">
        <v>-0.37344333257608309</v>
      </c>
      <c r="N1135" s="704">
        <v>0.99444402899979034</v>
      </c>
      <c r="Q1135" s="2432"/>
    </row>
    <row r="1136" spans="1:17">
      <c r="A1136" s="1851"/>
      <c r="B1136" s="1243" t="s">
        <v>3796</v>
      </c>
      <c r="C1136" s="707" t="s">
        <v>3797</v>
      </c>
      <c r="D1136" s="708">
        <v>85</v>
      </c>
      <c r="E1136" s="709">
        <v>26</v>
      </c>
      <c r="F1136" s="710">
        <v>139</v>
      </c>
      <c r="G1136" s="711">
        <v>65.037918596818656</v>
      </c>
      <c r="H1136" s="712">
        <v>4.3154746591729296</v>
      </c>
      <c r="I1136" s="713">
        <v>225.68533318180971</v>
      </c>
      <c r="J1136" s="714">
        <v>-19.830890480959578</v>
      </c>
      <c r="K1136" s="715">
        <v>-59.023332761475949</v>
      </c>
      <c r="L1136" s="716">
        <v>124.06125135829461</v>
      </c>
      <c r="M1136" s="704">
        <v>-0.72298463208834685</v>
      </c>
      <c r="N1136" s="704">
        <v>0.92322953621850201</v>
      </c>
      <c r="Q1136" s="2432"/>
    </row>
    <row r="1137" spans="1:17">
      <c r="A1137" s="1852"/>
      <c r="B1137" s="1238" t="s">
        <v>3798</v>
      </c>
      <c r="C1137" s="707" t="s">
        <v>3799</v>
      </c>
      <c r="D1137" s="708">
        <v>50</v>
      </c>
      <c r="E1137" s="709">
        <v>23</v>
      </c>
      <c r="F1137" s="710">
        <v>77</v>
      </c>
      <c r="G1137" s="711">
        <v>24.028136039977344</v>
      </c>
      <c r="H1137" s="712">
        <v>4.3447566260180022</v>
      </c>
      <c r="I1137" s="713">
        <v>60.657029678633812</v>
      </c>
      <c r="J1137" s="714">
        <v>-4.8410411333940591</v>
      </c>
      <c r="K1137" s="715">
        <v>-16.019545294948713</v>
      </c>
      <c r="L1137" s="716">
        <v>40.047681334926054</v>
      </c>
      <c r="M1137" s="704">
        <v>-0.91335952843350965</v>
      </c>
      <c r="N1137" s="704">
        <v>0.79774707727766547</v>
      </c>
      <c r="Q1137" s="2432"/>
    </row>
    <row r="1138" spans="1:17">
      <c r="A1138" s="1853"/>
      <c r="B1138" s="1238" t="s">
        <v>3800</v>
      </c>
      <c r="C1138" s="707" t="s">
        <v>3801</v>
      </c>
      <c r="D1138" s="708">
        <v>47</v>
      </c>
      <c r="E1138" s="709">
        <v>33</v>
      </c>
      <c r="F1138" s="710">
        <v>64</v>
      </c>
      <c r="G1138" s="711">
        <v>24.343886677222823</v>
      </c>
      <c r="H1138" s="712">
        <v>4.3556739765613388</v>
      </c>
      <c r="I1138" s="713">
        <v>33.35422948558049</v>
      </c>
      <c r="J1138" s="714">
        <v>-2.5611228280383389</v>
      </c>
      <c r="K1138" s="715">
        <v>-8.8387224095856762</v>
      </c>
      <c r="L1138" s="716">
        <v>33.182609086808498</v>
      </c>
      <c r="M1138" s="704">
        <v>-0.93028683732457473</v>
      </c>
      <c r="N1138" s="704">
        <v>0.54616803135042402</v>
      </c>
      <c r="Q1138" s="2432"/>
    </row>
    <row r="1139" spans="1:17">
      <c r="A1139" s="1854"/>
      <c r="B1139" s="1238" t="s">
        <v>3802</v>
      </c>
      <c r="C1139" s="707" t="s">
        <v>3803</v>
      </c>
      <c r="D1139" s="708">
        <v>201</v>
      </c>
      <c r="E1139" s="709">
        <v>160</v>
      </c>
      <c r="F1139" s="710">
        <v>220</v>
      </c>
      <c r="G1139" s="711">
        <v>470.68311478281362</v>
      </c>
      <c r="H1139" s="712">
        <v>4.6539418012902729</v>
      </c>
      <c r="I1139" s="713">
        <v>317.1153772304549</v>
      </c>
      <c r="J1139" s="714">
        <v>2.6512492680341921</v>
      </c>
      <c r="K1139" s="715">
        <v>-87.450718558661833</v>
      </c>
      <c r="L1139" s="716">
        <v>558.13383334147545</v>
      </c>
      <c r="M1139" s="704">
        <v>8.233417661438347E-2</v>
      </c>
      <c r="N1139" s="704">
        <v>0.39385313742242045</v>
      </c>
      <c r="Q1139" s="2432"/>
    </row>
    <row r="1140" spans="1:17">
      <c r="A1140" s="1855"/>
      <c r="B1140" s="1238" t="s">
        <v>3804</v>
      </c>
      <c r="C1140" s="707" t="s">
        <v>3805</v>
      </c>
      <c r="D1140" s="708">
        <v>207</v>
      </c>
      <c r="E1140" s="709">
        <v>160</v>
      </c>
      <c r="F1140" s="710">
        <v>233</v>
      </c>
      <c r="G1140" s="711">
        <v>493.54131242336229</v>
      </c>
      <c r="H1140" s="712">
        <v>4.5997708975121787</v>
      </c>
      <c r="I1140" s="713">
        <v>399.4622574370527</v>
      </c>
      <c r="J1140" s="714">
        <v>-2.9113955931593685</v>
      </c>
      <c r="K1140" s="715">
        <v>-110.1716205762215</v>
      </c>
      <c r="L1140" s="716">
        <v>603.71293299958381</v>
      </c>
      <c r="M1140" s="704">
        <v>0.1796526243352099</v>
      </c>
      <c r="N1140" s="704">
        <v>0.55920702006857148</v>
      </c>
      <c r="Q1140" s="2432"/>
    </row>
    <row r="1141" spans="1:17">
      <c r="A1141" s="1856"/>
      <c r="B1141" s="1238" t="s">
        <v>3806</v>
      </c>
      <c r="C1141" s="707" t="s">
        <v>3807</v>
      </c>
      <c r="D1141" s="708">
        <v>214</v>
      </c>
      <c r="E1141" s="709">
        <v>202</v>
      </c>
      <c r="F1141" s="710">
        <v>221</v>
      </c>
      <c r="G1141" s="711">
        <v>637.49668676704152</v>
      </c>
      <c r="H1141" s="712">
        <v>4.6298996780515358</v>
      </c>
      <c r="I1141" s="713">
        <v>114.14127023403175</v>
      </c>
      <c r="J1141" s="714">
        <v>0.16157811309540682</v>
      </c>
      <c r="K1141" s="715">
        <v>-31.490717700754573</v>
      </c>
      <c r="L1141" s="716">
        <v>668.98740446779607</v>
      </c>
      <c r="M1141" s="704">
        <v>0.32765556402856966</v>
      </c>
      <c r="N1141" s="704">
        <v>0.19421807098981417</v>
      </c>
      <c r="Q1141" s="2432"/>
    </row>
    <row r="1142" spans="1:17">
      <c r="A1142" s="1857"/>
      <c r="B1142" s="1238" t="s">
        <v>3808</v>
      </c>
      <c r="C1142" s="707" t="s">
        <v>3809</v>
      </c>
      <c r="D1142" s="708">
        <v>182</v>
      </c>
      <c r="E1142" s="709">
        <v>102</v>
      </c>
      <c r="F1142" s="710">
        <v>210</v>
      </c>
      <c r="G1142" s="711">
        <v>297.83212956012335</v>
      </c>
      <c r="H1142" s="712">
        <v>4.6731828976829419</v>
      </c>
      <c r="I1142" s="713">
        <v>451.81101677127373</v>
      </c>
      <c r="J1142" s="714">
        <v>6.2869445257842251</v>
      </c>
      <c r="K1142" s="715">
        <v>-124.4942572201069</v>
      </c>
      <c r="L1142" s="716">
        <v>422.32638678023022</v>
      </c>
      <c r="M1142" s="704">
        <v>-0.20967424673583812</v>
      </c>
      <c r="N1142" s="704">
        <v>0.64928971758344689</v>
      </c>
      <c r="Q1142" s="2432"/>
    </row>
    <row r="1143" spans="1:17">
      <c r="A1143" s="1858"/>
      <c r="B1143" s="1859" t="s">
        <v>3810</v>
      </c>
      <c r="C1143" s="1860" t="s">
        <v>3811</v>
      </c>
      <c r="D1143" s="1861">
        <v>64</v>
      </c>
      <c r="E1143" s="1862">
        <v>26</v>
      </c>
      <c r="F1143" s="1863">
        <v>76</v>
      </c>
      <c r="G1143" s="1864">
        <v>30.96033392932712</v>
      </c>
      <c r="H1143" s="1865">
        <v>4.677961293954886</v>
      </c>
      <c r="I1143" s="1866">
        <v>57.478994152204997</v>
      </c>
      <c r="J1143" s="1867">
        <v>0.8790615286785034</v>
      </c>
      <c r="K1143" s="1868">
        <v>-15.833847742343263</v>
      </c>
      <c r="L1143" s="1869">
        <v>46.794181671670387</v>
      </c>
      <c r="M1143" s="1870">
        <v>-0.91351158673152588</v>
      </c>
      <c r="N1143" s="1870">
        <v>0.75411043554279433</v>
      </c>
      <c r="Q1143" s="2432"/>
    </row>
    <row r="1144" spans="1:17">
      <c r="Q1144" s="2432"/>
    </row>
    <row r="1145" spans="1:17">
      <c r="A1145" s="1125"/>
      <c r="B1145" s="2429"/>
      <c r="C1145" s="2429"/>
      <c r="D1145" s="2430"/>
      <c r="E1145" s="2431"/>
      <c r="F1145" s="2431"/>
      <c r="G1145" s="2431"/>
      <c r="H1145" s="2431"/>
      <c r="I1145" s="2431"/>
      <c r="J1145" s="2431"/>
      <c r="K1145" s="2431"/>
      <c r="L1145" s="2431"/>
      <c r="M1145" s="2431"/>
      <c r="N1145" s="2431"/>
      <c r="O1145" s="2432"/>
      <c r="P1145" s="2432"/>
      <c r="Q1145" s="2415" t="s">
        <v>4192</v>
      </c>
    </row>
  </sheetData>
  <mergeCells count="2">
    <mergeCell ref="P4:Z4"/>
    <mergeCell ref="P6:AB6"/>
  </mergeCells>
  <hyperlinks>
    <hyperlink ref="P4" r:id="rId1" xr:uid="{D05225FD-81B2-44D8-A06E-6486C7531309}"/>
    <hyperlink ref="P6" r:id="rId2" xr:uid="{AFD47562-0726-4221-B918-724D4660689A}"/>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5B23-514B-40E6-84F4-E448A8177878}">
  <dimension ref="A1:AM93"/>
  <sheetViews>
    <sheetView topLeftCell="A34" zoomScaleNormal="100" workbookViewId="0">
      <selection activeCell="R45" sqref="R45"/>
    </sheetView>
  </sheetViews>
  <sheetFormatPr baseColWidth="10" defaultRowHeight="12.75"/>
  <cols>
    <col min="1" max="1" width="6.28515625" style="2084" customWidth="1"/>
    <col min="2" max="16384" width="11.42578125" style="2084"/>
  </cols>
  <sheetData>
    <row r="1" spans="2:39" ht="29.25" customHeight="1">
      <c r="B1" s="5052" t="s">
        <v>4187</v>
      </c>
      <c r="C1" s="5052"/>
      <c r="D1" s="5052"/>
      <c r="E1" s="5052"/>
      <c r="F1" s="5052"/>
      <c r="G1" s="5052"/>
      <c r="H1" s="5052"/>
      <c r="I1" s="5052"/>
      <c r="AM1" s="2433"/>
    </row>
    <row r="2" spans="2:39" s="335" customFormat="1" ht="23.1" customHeight="1">
      <c r="B2" s="2407">
        <v>1</v>
      </c>
      <c r="C2" s="2406">
        <v>2</v>
      </c>
      <c r="D2" s="2405">
        <v>3</v>
      </c>
      <c r="E2" s="2404">
        <v>4</v>
      </c>
      <c r="F2" s="2403">
        <v>5</v>
      </c>
      <c r="G2" s="2402">
        <v>6</v>
      </c>
      <c r="H2" s="2401">
        <v>7</v>
      </c>
      <c r="I2" s="2400">
        <v>8</v>
      </c>
      <c r="AM2" s="2433"/>
    </row>
    <row r="3" spans="2:39" s="335" customFormat="1" ht="23.1" customHeight="1">
      <c r="B3" s="2399">
        <v>9</v>
      </c>
      <c r="C3" s="2398">
        <v>10</v>
      </c>
      <c r="D3" s="2397">
        <v>11</v>
      </c>
      <c r="E3" s="2396">
        <v>12</v>
      </c>
      <c r="F3" s="2395">
        <v>13</v>
      </c>
      <c r="G3" s="2394">
        <v>14</v>
      </c>
      <c r="H3" s="2393">
        <v>15</v>
      </c>
      <c r="I3" s="2392">
        <v>16</v>
      </c>
      <c r="AM3" s="2433"/>
    </row>
    <row r="4" spans="2:39" s="335" customFormat="1" ht="29.25" customHeight="1">
      <c r="B4" s="2391">
        <v>17</v>
      </c>
      <c r="C4" s="2390">
        <v>18</v>
      </c>
      <c r="D4" s="2389">
        <v>19</v>
      </c>
      <c r="E4" s="2388">
        <v>20</v>
      </c>
      <c r="F4" s="2387">
        <v>21</v>
      </c>
      <c r="G4" s="2386">
        <v>22</v>
      </c>
      <c r="H4" s="2385">
        <v>23</v>
      </c>
      <c r="I4" s="2384">
        <v>24</v>
      </c>
      <c r="AM4" s="2433"/>
    </row>
    <row r="5" spans="2:39" s="335" customFormat="1" ht="23.1" customHeight="1">
      <c r="B5" s="2383">
        <v>25</v>
      </c>
      <c r="C5" s="2382">
        <v>26</v>
      </c>
      <c r="D5" s="2381">
        <v>27</v>
      </c>
      <c r="E5" s="2380">
        <v>28</v>
      </c>
      <c r="F5" s="2379">
        <v>29</v>
      </c>
      <c r="G5" s="2378">
        <v>30</v>
      </c>
      <c r="H5" s="2377">
        <v>31</v>
      </c>
      <c r="I5" s="2376">
        <v>32</v>
      </c>
      <c r="AM5" s="2433"/>
    </row>
    <row r="6" spans="2:39" s="335" customFormat="1" ht="38.25" customHeight="1">
      <c r="B6" s="2375">
        <v>33</v>
      </c>
      <c r="C6" s="2374">
        <v>34</v>
      </c>
      <c r="D6" s="2373">
        <v>35</v>
      </c>
      <c r="E6" s="2372">
        <v>36</v>
      </c>
      <c r="F6" s="2371">
        <v>37</v>
      </c>
      <c r="G6" s="2370">
        <v>38</v>
      </c>
      <c r="H6" s="2369">
        <v>39</v>
      </c>
      <c r="I6" s="2368">
        <v>40</v>
      </c>
      <c r="AM6" s="2433"/>
    </row>
    <row r="7" spans="2:39" s="335" customFormat="1" ht="30" customHeight="1">
      <c r="B7" s="2367">
        <v>41</v>
      </c>
      <c r="C7" s="2366">
        <v>42</v>
      </c>
      <c r="D7" s="2365">
        <v>43</v>
      </c>
      <c r="E7" s="2364">
        <v>44</v>
      </c>
      <c r="F7" s="2363">
        <v>45</v>
      </c>
      <c r="G7" s="2362">
        <v>46</v>
      </c>
      <c r="H7" s="2361">
        <v>47</v>
      </c>
      <c r="I7" s="2360" t="s">
        <v>4189</v>
      </c>
      <c r="AM7" s="2433"/>
    </row>
    <row r="8" spans="2:39" s="335" customFormat="1" ht="27.75" customHeight="1">
      <c r="B8" s="2359">
        <v>49</v>
      </c>
      <c r="C8" s="2358">
        <v>50</v>
      </c>
      <c r="D8" s="2357">
        <v>51</v>
      </c>
      <c r="E8" s="2356">
        <v>52</v>
      </c>
      <c r="F8" s="2355">
        <v>53</v>
      </c>
      <c r="G8" s="2354">
        <v>54</v>
      </c>
      <c r="H8" s="2353">
        <v>55</v>
      </c>
      <c r="I8" s="2352">
        <v>56</v>
      </c>
      <c r="AM8" s="2433"/>
    </row>
    <row r="9" spans="2:39" s="335" customFormat="1" ht="27.75" customHeight="1">
      <c r="B9" s="2351" t="s">
        <v>4188</v>
      </c>
      <c r="AM9" s="2433"/>
    </row>
    <row r="10" spans="2:39" s="335" customFormat="1" ht="26.25" customHeight="1">
      <c r="AM10" s="2433"/>
    </row>
    <row r="11" spans="2:39" s="335" customFormat="1" ht="23.1" customHeight="1">
      <c r="B11" s="5053" t="s">
        <v>4187</v>
      </c>
      <c r="C11" s="5054"/>
      <c r="D11" s="5054"/>
      <c r="E11" s="5054"/>
      <c r="F11" s="5054"/>
      <c r="G11" s="5054"/>
      <c r="H11" s="5054"/>
      <c r="I11" s="5055"/>
      <c r="AM11" s="2433"/>
    </row>
    <row r="12" spans="2:39" s="335" customFormat="1" ht="23.1" customHeight="1">
      <c r="B12" s="2259" t="s">
        <v>4186</v>
      </c>
      <c r="C12" s="2259" t="s">
        <v>4185</v>
      </c>
      <c r="D12" s="2350" t="s">
        <v>4147</v>
      </c>
      <c r="E12" s="2349" t="s">
        <v>4147</v>
      </c>
      <c r="F12" s="2297" t="s">
        <v>4121</v>
      </c>
      <c r="G12" s="2296" t="s">
        <v>4121</v>
      </c>
      <c r="H12" s="2348" t="s">
        <v>4091</v>
      </c>
      <c r="I12" s="2347" t="s">
        <v>4091</v>
      </c>
      <c r="AM12" s="2433"/>
    </row>
    <row r="13" spans="2:39" s="335" customFormat="1" ht="27.75" customHeight="1">
      <c r="B13" s="2346" t="s">
        <v>4176</v>
      </c>
      <c r="C13" s="2259" t="s">
        <v>4176</v>
      </c>
      <c r="D13" s="2345" t="s">
        <v>4145</v>
      </c>
      <c r="E13" s="2344" t="s">
        <v>4145</v>
      </c>
      <c r="F13" s="2265" t="s">
        <v>4119</v>
      </c>
      <c r="G13" s="2264" t="s">
        <v>4119</v>
      </c>
      <c r="H13" s="2343" t="s">
        <v>4089</v>
      </c>
      <c r="I13" s="2342" t="s">
        <v>4089</v>
      </c>
      <c r="AG13" s="2006">
        <v>0</v>
      </c>
      <c r="AH13" s="2006">
        <v>0</v>
      </c>
      <c r="AI13" s="2006">
        <v>0</v>
      </c>
      <c r="AJ13" s="2006">
        <v>0</v>
      </c>
      <c r="AK13" s="2006">
        <v>0</v>
      </c>
      <c r="AL13" s="2006">
        <v>0</v>
      </c>
      <c r="AM13" s="2433"/>
    </row>
    <row r="14" spans="2:39" s="335" customFormat="1" ht="33" customHeight="1">
      <c r="B14" s="2259" t="s">
        <v>4173</v>
      </c>
      <c r="C14" s="2341" t="s">
        <v>4173</v>
      </c>
      <c r="D14" s="2340" t="s">
        <v>4143</v>
      </c>
      <c r="E14" s="2339" t="s">
        <v>4143</v>
      </c>
      <c r="F14" s="2323" t="s">
        <v>4117</v>
      </c>
      <c r="G14" s="2322" t="s">
        <v>4117</v>
      </c>
      <c r="H14" s="2338" t="s">
        <v>4087</v>
      </c>
      <c r="I14" s="2337" t="s">
        <v>4087</v>
      </c>
      <c r="AG14" s="2006">
        <v>0</v>
      </c>
      <c r="AH14" s="2006">
        <v>0</v>
      </c>
      <c r="AI14" s="2006">
        <v>0</v>
      </c>
      <c r="AJ14" s="2006">
        <v>0</v>
      </c>
      <c r="AK14" s="2006">
        <v>0</v>
      </c>
      <c r="AL14" s="2006">
        <v>0</v>
      </c>
      <c r="AM14" s="2433"/>
    </row>
    <row r="15" spans="2:39" s="335" customFormat="1" ht="24" customHeight="1">
      <c r="B15" s="2336" t="s">
        <v>4170</v>
      </c>
      <c r="C15" s="2335" t="s">
        <v>4170</v>
      </c>
      <c r="D15" s="2291" t="s">
        <v>4142</v>
      </c>
      <c r="E15" s="2290" t="s">
        <v>4142</v>
      </c>
      <c r="F15" s="2334" t="s">
        <v>4115</v>
      </c>
      <c r="G15" s="2333" t="s">
        <v>4115</v>
      </c>
      <c r="H15" s="2332" t="s">
        <v>4085</v>
      </c>
      <c r="I15" s="2331" t="s">
        <v>4085</v>
      </c>
      <c r="AG15" s="2006">
        <v>0</v>
      </c>
      <c r="AH15" s="2006">
        <v>0</v>
      </c>
      <c r="AI15" s="2006">
        <v>0</v>
      </c>
      <c r="AJ15" s="2006">
        <v>0</v>
      </c>
      <c r="AK15" s="2006">
        <v>0</v>
      </c>
      <c r="AL15" s="2006">
        <v>0</v>
      </c>
      <c r="AM15" s="2433"/>
    </row>
    <row r="16" spans="2:39" s="335" customFormat="1" ht="30.75" customHeight="1">
      <c r="B16" s="2330" t="s">
        <v>4167</v>
      </c>
      <c r="C16" s="2329" t="s">
        <v>4167</v>
      </c>
      <c r="D16" s="2328" t="s">
        <v>4184</v>
      </c>
      <c r="E16" s="2327" t="s">
        <v>4184</v>
      </c>
      <c r="F16" s="2321" t="s">
        <v>4113</v>
      </c>
      <c r="G16" s="2320" t="s">
        <v>4113</v>
      </c>
      <c r="H16" s="2326" t="s">
        <v>4083</v>
      </c>
      <c r="I16" s="2325" t="s">
        <v>4083</v>
      </c>
      <c r="R16" s="2324"/>
      <c r="AG16" s="2006">
        <v>0</v>
      </c>
      <c r="AH16" s="2006">
        <v>0</v>
      </c>
      <c r="AI16" s="2006">
        <v>0</v>
      </c>
      <c r="AJ16" s="2006">
        <v>0</v>
      </c>
      <c r="AK16" s="2006">
        <v>0</v>
      </c>
      <c r="AL16" s="2006">
        <v>0</v>
      </c>
      <c r="AM16" s="2433"/>
    </row>
    <row r="17" spans="2:39" s="335" customFormat="1" ht="28.5" customHeight="1">
      <c r="B17" s="2323" t="s">
        <v>4164</v>
      </c>
      <c r="C17" s="2322" t="s">
        <v>4164</v>
      </c>
      <c r="D17" s="2321" t="s">
        <v>4141</v>
      </c>
      <c r="E17" s="2320" t="s">
        <v>4141</v>
      </c>
      <c r="F17" s="2319" t="s">
        <v>4111</v>
      </c>
      <c r="G17" s="2318" t="s">
        <v>4111</v>
      </c>
      <c r="H17" s="2317" t="s">
        <v>4081</v>
      </c>
      <c r="I17" s="2316" t="s">
        <v>4081</v>
      </c>
      <c r="AG17" s="2006">
        <v>0</v>
      </c>
      <c r="AH17" s="2006">
        <v>0</v>
      </c>
      <c r="AI17" s="2006">
        <v>0</v>
      </c>
      <c r="AJ17" s="2006">
        <v>0</v>
      </c>
      <c r="AK17" s="2006">
        <v>0</v>
      </c>
      <c r="AL17" s="2006">
        <v>0</v>
      </c>
      <c r="AM17" s="2433"/>
    </row>
    <row r="18" spans="2:39" s="335" customFormat="1" ht="52.5" customHeight="1">
      <c r="B18" s="2273" t="s">
        <v>4162</v>
      </c>
      <c r="C18" s="2272" t="s">
        <v>4162</v>
      </c>
      <c r="D18" s="2315" t="s">
        <v>4139</v>
      </c>
      <c r="E18" s="2314" t="s">
        <v>4139</v>
      </c>
      <c r="F18" s="2313" t="s">
        <v>4109</v>
      </c>
      <c r="G18" s="2312" t="s">
        <v>4109</v>
      </c>
      <c r="H18" s="2311" t="s">
        <v>4079</v>
      </c>
      <c r="I18" s="2310" t="s">
        <v>4079</v>
      </c>
      <c r="AG18" s="2006">
        <v>0</v>
      </c>
      <c r="AH18" s="2006">
        <v>0</v>
      </c>
      <c r="AI18" s="2006">
        <v>0</v>
      </c>
      <c r="AJ18" s="2006">
        <v>0</v>
      </c>
      <c r="AK18" s="2006">
        <v>0</v>
      </c>
      <c r="AL18" s="2006">
        <v>0</v>
      </c>
      <c r="AM18" s="2433"/>
    </row>
    <row r="19" spans="2:39" s="335" customFormat="1" ht="51.75" customHeight="1">
      <c r="B19" s="2281" t="s">
        <v>4160</v>
      </c>
      <c r="C19" s="2280" t="s">
        <v>4160</v>
      </c>
      <c r="D19" s="2309" t="s">
        <v>4137</v>
      </c>
      <c r="E19" s="2308" t="s">
        <v>4137</v>
      </c>
      <c r="F19" s="2307" t="s">
        <v>4107</v>
      </c>
      <c r="G19" s="2306" t="s">
        <v>4107</v>
      </c>
      <c r="H19" s="2305" t="s">
        <v>4077</v>
      </c>
      <c r="I19" s="2304" t="s">
        <v>4077</v>
      </c>
      <c r="AG19" s="2006">
        <v>0</v>
      </c>
      <c r="AH19" s="2006">
        <v>0</v>
      </c>
      <c r="AI19" s="2006">
        <v>0</v>
      </c>
      <c r="AJ19" s="2006">
        <v>0</v>
      </c>
      <c r="AK19" s="2006">
        <v>0</v>
      </c>
      <c r="AL19" s="2006">
        <v>0</v>
      </c>
      <c r="AM19" s="2433"/>
    </row>
    <row r="20" spans="2:39" s="335" customFormat="1" ht="38.25" customHeight="1">
      <c r="B20" s="2269" t="s">
        <v>4158</v>
      </c>
      <c r="C20" s="2268" t="s">
        <v>4158</v>
      </c>
      <c r="D20" s="2303" t="s">
        <v>4135</v>
      </c>
      <c r="E20" s="2302" t="s">
        <v>4135</v>
      </c>
      <c r="F20" s="2301" t="s">
        <v>4105</v>
      </c>
      <c r="G20" s="2300" t="s">
        <v>4105</v>
      </c>
      <c r="H20" s="2299" t="s">
        <v>4075</v>
      </c>
      <c r="I20" s="2298" t="s">
        <v>4075</v>
      </c>
      <c r="AG20" s="2006">
        <v>0</v>
      </c>
      <c r="AH20" s="2006">
        <v>0</v>
      </c>
      <c r="AI20" s="2006">
        <v>0</v>
      </c>
      <c r="AJ20" s="2006">
        <v>0</v>
      </c>
      <c r="AK20" s="2006">
        <v>0</v>
      </c>
      <c r="AL20" s="2006">
        <v>0</v>
      </c>
      <c r="AM20" s="2433"/>
    </row>
    <row r="21" spans="2:39" s="335" customFormat="1" ht="30.75" customHeight="1">
      <c r="B21" s="2297" t="s">
        <v>4156</v>
      </c>
      <c r="C21" s="2296" t="s">
        <v>4156</v>
      </c>
      <c r="D21" s="2295" t="s">
        <v>4133</v>
      </c>
      <c r="E21" s="2294" t="s">
        <v>4133</v>
      </c>
      <c r="F21" s="2293" t="s">
        <v>4103</v>
      </c>
      <c r="G21" s="2292" t="s">
        <v>4103</v>
      </c>
      <c r="H21" s="2291" t="s">
        <v>4073</v>
      </c>
      <c r="I21" s="2290" t="s">
        <v>4073</v>
      </c>
      <c r="AG21" s="2006">
        <v>0</v>
      </c>
      <c r="AH21" s="2006">
        <v>0</v>
      </c>
      <c r="AI21" s="2006">
        <v>0</v>
      </c>
      <c r="AJ21" s="2006">
        <v>0</v>
      </c>
      <c r="AK21" s="2006">
        <v>0</v>
      </c>
      <c r="AL21" s="2006">
        <v>0</v>
      </c>
      <c r="AM21" s="2433"/>
    </row>
    <row r="22" spans="2:39" s="335" customFormat="1" ht="29.25" customHeight="1">
      <c r="B22" s="2289" t="s">
        <v>4154</v>
      </c>
      <c r="C22" s="2288" t="s">
        <v>4154</v>
      </c>
      <c r="D22" s="2283" t="s">
        <v>4131</v>
      </c>
      <c r="E22" s="2282" t="s">
        <v>4131</v>
      </c>
      <c r="F22" s="2287" t="s">
        <v>4101</v>
      </c>
      <c r="G22" s="2286" t="s">
        <v>4101</v>
      </c>
      <c r="H22" s="2285" t="s">
        <v>4071</v>
      </c>
      <c r="I22" s="2284" t="s">
        <v>4071</v>
      </c>
      <c r="AG22" s="2006">
        <v>0</v>
      </c>
      <c r="AH22" s="2006">
        <v>0</v>
      </c>
      <c r="AI22" s="2006">
        <v>0</v>
      </c>
      <c r="AJ22" s="2006">
        <v>0</v>
      </c>
      <c r="AK22" s="2006">
        <v>0</v>
      </c>
      <c r="AL22" s="2006">
        <v>0</v>
      </c>
      <c r="AM22" s="2433"/>
    </row>
    <row r="23" spans="2:39" s="335" customFormat="1" ht="23.1" customHeight="1">
      <c r="B23" s="2283" t="s">
        <v>4153</v>
      </c>
      <c r="C23" s="2282" t="s">
        <v>4153</v>
      </c>
      <c r="D23" s="2281" t="s">
        <v>4129</v>
      </c>
      <c r="E23" s="2280" t="s">
        <v>4129</v>
      </c>
      <c r="F23" s="2279" t="s">
        <v>4099</v>
      </c>
      <c r="G23" s="2278" t="s">
        <v>4099</v>
      </c>
      <c r="H23" s="2277" t="s">
        <v>4069</v>
      </c>
      <c r="I23" s="2276" t="s">
        <v>4069</v>
      </c>
      <c r="AG23" s="2006">
        <v>0</v>
      </c>
      <c r="AH23" s="2006">
        <v>0</v>
      </c>
      <c r="AI23" s="2006">
        <v>0</v>
      </c>
      <c r="AJ23" s="2006">
        <v>0</v>
      </c>
      <c r="AK23" s="2006">
        <v>0</v>
      </c>
      <c r="AL23" s="2006">
        <v>0</v>
      </c>
      <c r="AM23" s="2433"/>
    </row>
    <row r="24" spans="2:39" s="335" customFormat="1" ht="29.25" customHeight="1">
      <c r="B24" s="2275" t="s">
        <v>4151</v>
      </c>
      <c r="C24" s="2274" t="s">
        <v>4151</v>
      </c>
      <c r="D24" s="2273" t="s">
        <v>4127</v>
      </c>
      <c r="E24" s="2272" t="s">
        <v>4127</v>
      </c>
      <c r="F24" s="2271" t="s">
        <v>4097</v>
      </c>
      <c r="G24" s="2270" t="s">
        <v>4097</v>
      </c>
      <c r="H24" s="2259"/>
      <c r="I24" s="2259"/>
      <c r="AG24" s="2006">
        <v>0</v>
      </c>
      <c r="AH24" s="2006">
        <v>0</v>
      </c>
      <c r="AI24" s="2006">
        <v>0</v>
      </c>
      <c r="AJ24" s="2006">
        <v>0</v>
      </c>
      <c r="AK24" s="2006">
        <v>0</v>
      </c>
      <c r="AL24" s="2006">
        <v>0</v>
      </c>
      <c r="AM24" s="2433"/>
    </row>
    <row r="25" spans="2:39" s="335" customFormat="1" ht="31.5" customHeight="1">
      <c r="B25" s="2263" t="s">
        <v>4150</v>
      </c>
      <c r="C25" s="2262" t="s">
        <v>4150</v>
      </c>
      <c r="D25" s="2269" t="s">
        <v>4125</v>
      </c>
      <c r="E25" s="2268" t="s">
        <v>4125</v>
      </c>
      <c r="F25" s="2267" t="s">
        <v>4095</v>
      </c>
      <c r="G25" s="2266" t="s">
        <v>4095</v>
      </c>
      <c r="H25" s="2259"/>
      <c r="I25" s="2259"/>
      <c r="AG25" s="2006">
        <v>0</v>
      </c>
      <c r="AH25" s="2006">
        <v>0</v>
      </c>
      <c r="AI25" s="2006">
        <v>0</v>
      </c>
      <c r="AJ25" s="2006">
        <v>0</v>
      </c>
      <c r="AK25" s="2006">
        <v>0</v>
      </c>
      <c r="AL25" s="2006">
        <v>0</v>
      </c>
      <c r="AM25" s="2433"/>
    </row>
    <row r="26" spans="2:39" s="335" customFormat="1" ht="28.5" customHeight="1">
      <c r="B26" s="2265" t="s">
        <v>4149</v>
      </c>
      <c r="C26" s="2264" t="s">
        <v>4149</v>
      </c>
      <c r="D26" s="2263" t="s">
        <v>4123</v>
      </c>
      <c r="E26" s="2262" t="s">
        <v>4123</v>
      </c>
      <c r="F26" s="2261" t="s">
        <v>4093</v>
      </c>
      <c r="G26" s="2260" t="s">
        <v>4093</v>
      </c>
      <c r="H26" s="2259"/>
      <c r="I26" s="2258"/>
      <c r="AG26" s="2006">
        <v>0</v>
      </c>
      <c r="AH26" s="2006">
        <v>0</v>
      </c>
      <c r="AI26" s="2006">
        <v>0</v>
      </c>
      <c r="AJ26" s="2006">
        <v>0</v>
      </c>
      <c r="AK26" s="2006">
        <v>0</v>
      </c>
      <c r="AL26" s="2006">
        <v>0</v>
      </c>
      <c r="AM26" s="2433"/>
    </row>
    <row r="27" spans="2:39" s="335" customFormat="1" ht="29.25" customHeight="1">
      <c r="AG27" s="2006">
        <v>0</v>
      </c>
      <c r="AH27" s="2006">
        <v>0</v>
      </c>
      <c r="AI27" s="2006">
        <v>0</v>
      </c>
      <c r="AJ27" s="2006">
        <v>0</v>
      </c>
      <c r="AK27" s="2006">
        <v>0</v>
      </c>
      <c r="AL27" s="2006">
        <v>0</v>
      </c>
      <c r="AM27" s="2433"/>
    </row>
    <row r="28" spans="2:39" s="335" customFormat="1" ht="27.75" customHeight="1">
      <c r="B28" s="2251" t="s">
        <v>4183</v>
      </c>
      <c r="C28" s="2219" t="s">
        <v>4182</v>
      </c>
      <c r="D28" s="2219" t="s">
        <v>4181</v>
      </c>
      <c r="E28" s="2257" t="s">
        <v>4180</v>
      </c>
      <c r="F28" s="2256" t="s">
        <v>4179</v>
      </c>
      <c r="G28" s="2255" t="s">
        <v>3673</v>
      </c>
      <c r="H28" s="2254" t="s">
        <v>49</v>
      </c>
      <c r="I28" s="2231" t="s">
        <v>4178</v>
      </c>
      <c r="AG28" s="2006">
        <v>0</v>
      </c>
      <c r="AH28" s="2006">
        <v>0</v>
      </c>
      <c r="AI28" s="2006">
        <v>0</v>
      </c>
      <c r="AJ28" s="2006">
        <v>0</v>
      </c>
      <c r="AK28" s="2006">
        <v>0</v>
      </c>
      <c r="AL28" s="2006">
        <v>0</v>
      </c>
      <c r="AM28" s="2433"/>
    </row>
    <row r="29" spans="2:39" s="335" customFormat="1" ht="30" customHeight="1">
      <c r="B29" s="2253" t="s">
        <v>4177</v>
      </c>
      <c r="C29" s="2219" t="s">
        <v>4176</v>
      </c>
      <c r="D29" s="2219" t="s">
        <v>4175</v>
      </c>
      <c r="E29" s="2252" t="s">
        <v>4175</v>
      </c>
      <c r="F29" s="2217">
        <v>0</v>
      </c>
      <c r="G29" s="2216">
        <v>0</v>
      </c>
      <c r="H29" s="2215">
        <v>0</v>
      </c>
      <c r="I29" s="2231" t="s">
        <v>4174</v>
      </c>
      <c r="AG29" s="2006">
        <v>0</v>
      </c>
      <c r="AH29" s="2006">
        <v>0</v>
      </c>
      <c r="AI29" s="2006">
        <v>0</v>
      </c>
      <c r="AJ29" s="2006">
        <v>0</v>
      </c>
      <c r="AK29" s="2006">
        <v>0</v>
      </c>
      <c r="AL29" s="2006">
        <v>0</v>
      </c>
      <c r="AM29" s="2433"/>
    </row>
    <row r="30" spans="2:39" s="335" customFormat="1" ht="27.75" customHeight="1">
      <c r="B30" s="2251" t="s">
        <v>1600</v>
      </c>
      <c r="C30" s="2250" t="s">
        <v>4173</v>
      </c>
      <c r="D30" s="2219" t="s">
        <v>4172</v>
      </c>
      <c r="E30" s="2219" t="s">
        <v>4172</v>
      </c>
      <c r="F30" s="2217">
        <v>255</v>
      </c>
      <c r="G30" s="2216">
        <v>255</v>
      </c>
      <c r="H30" s="2215">
        <v>255</v>
      </c>
      <c r="I30" s="2231" t="s">
        <v>4171</v>
      </c>
      <c r="AG30" s="2006">
        <v>0</v>
      </c>
      <c r="AH30" s="2006">
        <v>0</v>
      </c>
      <c r="AI30" s="2006">
        <v>0</v>
      </c>
      <c r="AJ30" s="2006">
        <v>0</v>
      </c>
      <c r="AK30" s="2006">
        <v>0</v>
      </c>
      <c r="AL30" s="2006">
        <v>0</v>
      </c>
      <c r="AM30" s="2433"/>
    </row>
    <row r="31" spans="2:39" s="335" customFormat="1" ht="23.1" customHeight="1">
      <c r="B31" s="2249" t="s">
        <v>44</v>
      </c>
      <c r="C31" s="2248" t="s">
        <v>4170</v>
      </c>
      <c r="D31" s="2219" t="s">
        <v>4169</v>
      </c>
      <c r="E31" s="2247" t="s">
        <v>4169</v>
      </c>
      <c r="F31" s="2217">
        <v>255</v>
      </c>
      <c r="G31" s="2216">
        <v>0</v>
      </c>
      <c r="H31" s="2215">
        <v>0</v>
      </c>
      <c r="I31" s="2231" t="s">
        <v>4168</v>
      </c>
      <c r="AG31" s="2006">
        <v>0</v>
      </c>
      <c r="AH31" s="2006">
        <v>0</v>
      </c>
      <c r="AI31" s="2006">
        <v>0</v>
      </c>
      <c r="AJ31" s="2006">
        <v>0</v>
      </c>
      <c r="AK31" s="2006">
        <v>0</v>
      </c>
      <c r="AL31" s="2006">
        <v>0</v>
      </c>
      <c r="AM31" s="2433"/>
    </row>
    <row r="32" spans="2:39" s="335" customFormat="1" ht="23.1" customHeight="1">
      <c r="B32" s="2246" t="s">
        <v>3673</v>
      </c>
      <c r="C32" s="2245" t="s">
        <v>4167</v>
      </c>
      <c r="D32" s="2219" t="s">
        <v>4166</v>
      </c>
      <c r="E32" s="2244" t="s">
        <v>4166</v>
      </c>
      <c r="F32" s="2217">
        <v>0</v>
      </c>
      <c r="G32" s="2216">
        <v>255</v>
      </c>
      <c r="H32" s="2215">
        <v>0</v>
      </c>
      <c r="I32" s="2231" t="s">
        <v>4165</v>
      </c>
      <c r="AG32" s="2006">
        <v>0</v>
      </c>
      <c r="AH32" s="2006">
        <v>0</v>
      </c>
      <c r="AI32" s="2006">
        <v>0</v>
      </c>
      <c r="AJ32" s="2006">
        <v>0</v>
      </c>
      <c r="AK32" s="2006">
        <v>0</v>
      </c>
      <c r="AL32" s="2006">
        <v>0</v>
      </c>
      <c r="AM32" s="2433"/>
    </row>
    <row r="33" spans="2:39" s="335" customFormat="1" ht="23.1" customHeight="1">
      <c r="B33" s="2243" t="s">
        <v>49</v>
      </c>
      <c r="C33" s="2242" t="s">
        <v>4164</v>
      </c>
      <c r="D33" s="2219" t="s">
        <v>4118</v>
      </c>
      <c r="E33" s="2241" t="s">
        <v>4118</v>
      </c>
      <c r="F33" s="2217">
        <v>0</v>
      </c>
      <c r="G33" s="2216">
        <v>0</v>
      </c>
      <c r="H33" s="2215">
        <v>255</v>
      </c>
      <c r="I33" s="2231" t="s">
        <v>4163</v>
      </c>
      <c r="AG33" s="2006">
        <v>0</v>
      </c>
      <c r="AH33" s="2006">
        <v>0</v>
      </c>
      <c r="AI33" s="2006">
        <v>0</v>
      </c>
      <c r="AJ33" s="2006">
        <v>0</v>
      </c>
      <c r="AK33" s="2006">
        <v>0</v>
      </c>
      <c r="AL33" s="2006">
        <v>0</v>
      </c>
      <c r="AM33" s="2433"/>
    </row>
    <row r="34" spans="2:39" s="335" customFormat="1" ht="23.1" customHeight="1">
      <c r="B34" s="2240" t="s">
        <v>2383</v>
      </c>
      <c r="C34" s="2239" t="s">
        <v>4162</v>
      </c>
      <c r="D34" s="2219" t="s">
        <v>4128</v>
      </c>
      <c r="E34" s="2238" t="s">
        <v>4128</v>
      </c>
      <c r="F34" s="2217">
        <v>255</v>
      </c>
      <c r="G34" s="2216">
        <v>255</v>
      </c>
      <c r="H34" s="2215">
        <v>0</v>
      </c>
      <c r="I34" s="2231" t="s">
        <v>4161</v>
      </c>
      <c r="AG34" s="2006">
        <v>0</v>
      </c>
      <c r="AH34" s="2006">
        <v>0</v>
      </c>
      <c r="AI34" s="2006">
        <v>0</v>
      </c>
      <c r="AJ34" s="2006">
        <v>0</v>
      </c>
      <c r="AK34" s="2006">
        <v>0</v>
      </c>
      <c r="AL34" s="2006">
        <v>0</v>
      </c>
      <c r="AM34" s="2433"/>
    </row>
    <row r="35" spans="2:39" s="335" customFormat="1" ht="30.75" customHeight="1">
      <c r="B35" s="2237" t="s">
        <v>2541</v>
      </c>
      <c r="C35" s="2236" t="s">
        <v>4160</v>
      </c>
      <c r="D35" s="2219" t="s">
        <v>4130</v>
      </c>
      <c r="E35" s="2235" t="s">
        <v>4130</v>
      </c>
      <c r="F35" s="2217">
        <v>255</v>
      </c>
      <c r="G35" s="2216">
        <v>0</v>
      </c>
      <c r="H35" s="2215">
        <v>255</v>
      </c>
      <c r="I35" s="2231" t="s">
        <v>4159</v>
      </c>
      <c r="AG35" s="2006">
        <v>0</v>
      </c>
      <c r="AH35" s="2006">
        <v>0</v>
      </c>
      <c r="AI35" s="2006">
        <v>0</v>
      </c>
      <c r="AJ35" s="2006">
        <v>0</v>
      </c>
      <c r="AK35" s="2006">
        <v>0</v>
      </c>
      <c r="AL35" s="2006">
        <v>0</v>
      </c>
      <c r="AM35" s="2433"/>
    </row>
    <row r="36" spans="2:39" s="335" customFormat="1" ht="29.25" customHeight="1">
      <c r="B36" s="2234" t="s">
        <v>1901</v>
      </c>
      <c r="C36" s="2233" t="s">
        <v>4158</v>
      </c>
      <c r="D36" s="2219" t="s">
        <v>4126</v>
      </c>
      <c r="E36" s="2232" t="s">
        <v>4126</v>
      </c>
      <c r="F36" s="2217">
        <v>0</v>
      </c>
      <c r="G36" s="2216">
        <v>255</v>
      </c>
      <c r="H36" s="2215">
        <v>255</v>
      </c>
      <c r="I36" s="2231" t="s">
        <v>4157</v>
      </c>
      <c r="AG36" s="2006">
        <v>0</v>
      </c>
      <c r="AH36" s="2006">
        <v>0</v>
      </c>
      <c r="AI36" s="2006">
        <v>0</v>
      </c>
      <c r="AJ36" s="2006">
        <v>0</v>
      </c>
      <c r="AK36" s="2006">
        <v>0</v>
      </c>
      <c r="AL36" s="2006">
        <v>0</v>
      </c>
      <c r="AM36" s="2433"/>
    </row>
    <row r="37" spans="2:39" s="335" customFormat="1" ht="29.25" customHeight="1">
      <c r="B37" s="2230" t="s">
        <v>4156</v>
      </c>
      <c r="C37" s="2229" t="s">
        <v>4156</v>
      </c>
      <c r="D37" s="2219" t="s">
        <v>4122</v>
      </c>
      <c r="E37" s="2228" t="s">
        <v>4122</v>
      </c>
      <c r="F37" s="2217">
        <v>128</v>
      </c>
      <c r="G37" s="2216">
        <v>0</v>
      </c>
      <c r="H37" s="2215">
        <v>0</v>
      </c>
      <c r="I37" s="2214" t="s">
        <v>4156</v>
      </c>
      <c r="AG37" s="2006">
        <v>0</v>
      </c>
      <c r="AH37" s="2006">
        <v>0</v>
      </c>
      <c r="AI37" s="2006">
        <v>0</v>
      </c>
      <c r="AJ37" s="2006">
        <v>0</v>
      </c>
      <c r="AK37" s="2006">
        <v>0</v>
      </c>
      <c r="AL37" s="2006">
        <v>0</v>
      </c>
      <c r="AM37" s="2433"/>
    </row>
    <row r="38" spans="2:39" s="335" customFormat="1" ht="30" customHeight="1">
      <c r="B38" s="2227" t="s">
        <v>4154</v>
      </c>
      <c r="C38" s="2226" t="s">
        <v>4154</v>
      </c>
      <c r="D38" s="2219" t="s">
        <v>4155</v>
      </c>
      <c r="E38" s="2225" t="s">
        <v>4155</v>
      </c>
      <c r="F38" s="2217">
        <v>0</v>
      </c>
      <c r="G38" s="2216">
        <v>128</v>
      </c>
      <c r="H38" s="2215">
        <v>0</v>
      </c>
      <c r="I38" s="2214" t="s">
        <v>4154</v>
      </c>
      <c r="AG38" s="2006">
        <v>0</v>
      </c>
      <c r="AH38" s="2006">
        <v>0</v>
      </c>
      <c r="AI38" s="2006">
        <v>0</v>
      </c>
      <c r="AJ38" s="2006">
        <v>0</v>
      </c>
      <c r="AK38" s="2006">
        <v>0</v>
      </c>
      <c r="AL38" s="2006">
        <v>0</v>
      </c>
      <c r="AM38" s="2433"/>
    </row>
    <row r="39" spans="2:39" s="335" customFormat="1" ht="24.75" customHeight="1">
      <c r="B39" s="2224" t="s">
        <v>4153</v>
      </c>
      <c r="C39" s="2223" t="s">
        <v>4153</v>
      </c>
      <c r="D39" s="2219" t="s">
        <v>4132</v>
      </c>
      <c r="E39" s="2222" t="s">
        <v>4132</v>
      </c>
      <c r="F39" s="2217">
        <v>0</v>
      </c>
      <c r="G39" s="2216">
        <v>0</v>
      </c>
      <c r="H39" s="2215">
        <v>128</v>
      </c>
      <c r="I39" s="2214" t="s">
        <v>4153</v>
      </c>
      <c r="AG39" s="2006">
        <v>0</v>
      </c>
      <c r="AH39" s="2006">
        <v>0</v>
      </c>
      <c r="AI39" s="2006">
        <v>0</v>
      </c>
      <c r="AJ39" s="2006">
        <v>0</v>
      </c>
      <c r="AK39" s="2006">
        <v>0</v>
      </c>
      <c r="AL39" s="2006">
        <v>0</v>
      </c>
      <c r="AM39" s="2433"/>
    </row>
    <row r="40" spans="2:39" s="335" customFormat="1" ht="23.1" customHeight="1">
      <c r="B40" s="2221" t="s">
        <v>4151</v>
      </c>
      <c r="C40" s="2220" t="s">
        <v>4151</v>
      </c>
      <c r="D40" s="2219" t="s">
        <v>4152</v>
      </c>
      <c r="E40" s="2218" t="s">
        <v>4152</v>
      </c>
      <c r="F40" s="2217">
        <v>128</v>
      </c>
      <c r="G40" s="2216">
        <v>128</v>
      </c>
      <c r="H40" s="2215">
        <v>0</v>
      </c>
      <c r="I40" s="2214" t="s">
        <v>4151</v>
      </c>
      <c r="AG40" s="2006">
        <v>0</v>
      </c>
      <c r="AH40" s="2006">
        <v>0</v>
      </c>
      <c r="AI40" s="2006">
        <v>0</v>
      </c>
      <c r="AJ40" s="2006">
        <v>0</v>
      </c>
      <c r="AK40" s="2006">
        <v>0</v>
      </c>
      <c r="AL40" s="2006">
        <v>0</v>
      </c>
      <c r="AM40" s="2433"/>
    </row>
    <row r="41" spans="2:39" ht="23.1" customHeight="1">
      <c r="B41" s="2174" t="s">
        <v>4150</v>
      </c>
      <c r="C41" s="2173" t="s">
        <v>4150</v>
      </c>
      <c r="D41" s="2091" t="s">
        <v>4124</v>
      </c>
      <c r="E41" s="2172" t="s">
        <v>4124</v>
      </c>
      <c r="F41" s="2089">
        <v>128</v>
      </c>
      <c r="G41" s="2088">
        <v>0</v>
      </c>
      <c r="H41" s="2087">
        <v>128</v>
      </c>
      <c r="I41" s="2086" t="s">
        <v>4150</v>
      </c>
      <c r="AG41" s="2006">
        <v>0</v>
      </c>
      <c r="AH41" s="2006">
        <v>0</v>
      </c>
      <c r="AI41" s="2006">
        <v>0</v>
      </c>
      <c r="AJ41" s="2006">
        <v>0</v>
      </c>
      <c r="AK41" s="2006">
        <v>0</v>
      </c>
      <c r="AL41" s="2006">
        <v>0</v>
      </c>
      <c r="AM41" s="2433"/>
    </row>
    <row r="42" spans="2:39" ht="15.75">
      <c r="B42" s="2168" t="s">
        <v>4149</v>
      </c>
      <c r="C42" s="2167" t="s">
        <v>4149</v>
      </c>
      <c r="D42" s="2091" t="s">
        <v>4120</v>
      </c>
      <c r="E42" s="2166" t="s">
        <v>4120</v>
      </c>
      <c r="F42" s="2089">
        <v>0</v>
      </c>
      <c r="G42" s="2088">
        <v>128</v>
      </c>
      <c r="H42" s="2087">
        <v>128</v>
      </c>
      <c r="I42" s="2086" t="s">
        <v>4149</v>
      </c>
      <c r="AG42" s="2006">
        <v>0</v>
      </c>
      <c r="AH42" s="2006">
        <v>0</v>
      </c>
      <c r="AI42" s="2006">
        <v>0</v>
      </c>
      <c r="AJ42" s="2006">
        <v>0</v>
      </c>
      <c r="AK42" s="2006">
        <v>0</v>
      </c>
      <c r="AL42" s="2006">
        <v>0</v>
      </c>
      <c r="AM42" s="2433"/>
    </row>
    <row r="43" spans="2:39" ht="15.75">
      <c r="B43" s="2213" t="s">
        <v>4147</v>
      </c>
      <c r="C43" s="2212" t="s">
        <v>4147</v>
      </c>
      <c r="D43" s="2091" t="s">
        <v>4148</v>
      </c>
      <c r="E43" s="2211" t="s">
        <v>4148</v>
      </c>
      <c r="F43" s="2089">
        <v>192</v>
      </c>
      <c r="G43" s="2088">
        <v>192</v>
      </c>
      <c r="H43" s="2087">
        <v>192</v>
      </c>
      <c r="I43" s="2086" t="s">
        <v>4147</v>
      </c>
      <c r="AG43" s="2006">
        <v>0</v>
      </c>
      <c r="AH43" s="2006">
        <v>0</v>
      </c>
      <c r="AI43" s="2006">
        <v>0</v>
      </c>
      <c r="AJ43" s="2006">
        <v>0</v>
      </c>
      <c r="AK43" s="2006">
        <v>0</v>
      </c>
      <c r="AL43" s="2006">
        <v>0</v>
      </c>
      <c r="AM43" s="2433"/>
    </row>
    <row r="44" spans="2:39" ht="15.75">
      <c r="B44" s="2210" t="s">
        <v>4145</v>
      </c>
      <c r="C44" s="2209" t="s">
        <v>4145</v>
      </c>
      <c r="D44" s="2091" t="s">
        <v>4146</v>
      </c>
      <c r="E44" s="2208" t="s">
        <v>4146</v>
      </c>
      <c r="F44" s="2089">
        <v>128</v>
      </c>
      <c r="G44" s="2088">
        <v>128</v>
      </c>
      <c r="H44" s="2087">
        <v>128</v>
      </c>
      <c r="I44" s="2086" t="s">
        <v>4145</v>
      </c>
      <c r="AG44" s="2006">
        <v>0</v>
      </c>
      <c r="AH44" s="2006">
        <v>0</v>
      </c>
      <c r="AI44" s="2006">
        <v>0</v>
      </c>
      <c r="AJ44" s="2006">
        <v>0</v>
      </c>
      <c r="AK44" s="2006">
        <v>0</v>
      </c>
      <c r="AL44" s="2006">
        <v>0</v>
      </c>
      <c r="AM44" s="2433"/>
    </row>
    <row r="45" spans="2:39" ht="12.75" customHeight="1">
      <c r="B45" s="2207" t="s">
        <v>4143</v>
      </c>
      <c r="C45" s="2206" t="s">
        <v>4143</v>
      </c>
      <c r="D45" s="2091" t="s">
        <v>4144</v>
      </c>
      <c r="E45" s="2205" t="s">
        <v>4144</v>
      </c>
      <c r="F45" s="2089">
        <v>153</v>
      </c>
      <c r="G45" s="2088">
        <v>153</v>
      </c>
      <c r="H45" s="2087">
        <v>255</v>
      </c>
      <c r="I45" s="2086" t="s">
        <v>4143</v>
      </c>
      <c r="AG45" s="2006">
        <v>0</v>
      </c>
      <c r="AH45" s="2006">
        <v>0</v>
      </c>
      <c r="AI45" s="2006">
        <v>0</v>
      </c>
      <c r="AJ45" s="2006">
        <v>0</v>
      </c>
      <c r="AK45" s="2006">
        <v>0</v>
      </c>
      <c r="AL45" s="2006">
        <v>0</v>
      </c>
      <c r="AM45" s="2433"/>
    </row>
    <row r="46" spans="2:39" ht="12.75" customHeight="1">
      <c r="B46" s="2099" t="s">
        <v>4142</v>
      </c>
      <c r="C46" s="2098" t="s">
        <v>4142</v>
      </c>
      <c r="D46" s="2091" t="s">
        <v>4074</v>
      </c>
      <c r="E46" s="2097" t="s">
        <v>4074</v>
      </c>
      <c r="F46" s="2089">
        <v>153</v>
      </c>
      <c r="G46" s="2088">
        <v>51</v>
      </c>
      <c r="H46" s="2087">
        <v>102</v>
      </c>
      <c r="I46" s="2086" t="s">
        <v>4142</v>
      </c>
      <c r="AG46" s="2006">
        <v>0</v>
      </c>
      <c r="AH46" s="2006">
        <v>0</v>
      </c>
      <c r="AI46" s="2006">
        <v>0</v>
      </c>
      <c r="AJ46" s="2006">
        <v>0</v>
      </c>
      <c r="AK46" s="2006">
        <v>0</v>
      </c>
      <c r="AL46" s="2006">
        <v>0</v>
      </c>
      <c r="AM46" s="2433"/>
    </row>
    <row r="47" spans="2:39" ht="15" customHeight="1">
      <c r="B47" s="2204"/>
      <c r="C47" s="2203"/>
      <c r="D47" s="2203"/>
      <c r="E47" s="2203"/>
      <c r="F47" s="2202"/>
      <c r="G47" s="2201"/>
      <c r="H47" s="2200"/>
      <c r="I47" s="2199"/>
      <c r="J47" s="2006">
        <v>0</v>
      </c>
      <c r="K47" s="2006">
        <v>0</v>
      </c>
      <c r="L47" s="2006">
        <v>0</v>
      </c>
      <c r="M47" s="2006">
        <v>0</v>
      </c>
      <c r="N47" s="2006">
        <v>0</v>
      </c>
      <c r="O47" s="2006">
        <v>0</v>
      </c>
      <c r="P47" s="2006">
        <v>0</v>
      </c>
      <c r="Q47" s="2006">
        <v>0</v>
      </c>
      <c r="R47" s="2006">
        <v>0</v>
      </c>
      <c r="S47" s="2006">
        <v>0</v>
      </c>
      <c r="T47" s="2006">
        <v>0</v>
      </c>
      <c r="U47" s="2006">
        <v>0</v>
      </c>
      <c r="V47" s="2006">
        <v>0</v>
      </c>
      <c r="W47" s="2006">
        <v>0</v>
      </c>
      <c r="X47" s="2006">
        <v>0</v>
      </c>
      <c r="Y47" s="2006">
        <v>0</v>
      </c>
      <c r="Z47" s="2006">
        <v>0</v>
      </c>
      <c r="AA47" s="2006">
        <v>0</v>
      </c>
      <c r="AB47" s="2006">
        <v>0</v>
      </c>
      <c r="AC47" s="2006">
        <v>0</v>
      </c>
      <c r="AD47" s="2006">
        <v>0</v>
      </c>
      <c r="AE47" s="2006">
        <v>0</v>
      </c>
      <c r="AF47" s="2006">
        <v>0</v>
      </c>
      <c r="AG47" s="2006">
        <v>0</v>
      </c>
      <c r="AH47" s="2006">
        <v>0</v>
      </c>
      <c r="AI47" s="2006">
        <v>0</v>
      </c>
      <c r="AJ47" s="2006">
        <v>0</v>
      </c>
      <c r="AK47" s="2006">
        <v>0</v>
      </c>
      <c r="AL47" s="2006">
        <v>0</v>
      </c>
      <c r="AM47" s="2433"/>
    </row>
    <row r="48" spans="2:39" ht="18.75">
      <c r="B48" s="2159" t="s">
        <v>4141</v>
      </c>
      <c r="C48" s="2158" t="s">
        <v>4141</v>
      </c>
      <c r="D48" s="2091" t="s">
        <v>4114</v>
      </c>
      <c r="E48" s="2157" t="s">
        <v>4114</v>
      </c>
      <c r="F48" s="2089">
        <v>204</v>
      </c>
      <c r="G48" s="2088">
        <v>255</v>
      </c>
      <c r="H48" s="2087">
        <v>255</v>
      </c>
      <c r="I48" s="2086" t="s">
        <v>4141</v>
      </c>
      <c r="J48" s="2006">
        <v>0</v>
      </c>
      <c r="K48" s="5260" t="s">
        <v>4813</v>
      </c>
      <c r="Y48" s="2006">
        <v>0</v>
      </c>
      <c r="Z48" s="2006">
        <v>0</v>
      </c>
      <c r="AA48" s="2006">
        <v>0</v>
      </c>
      <c r="AB48" s="2006">
        <v>0</v>
      </c>
      <c r="AC48" s="2006">
        <v>0</v>
      </c>
      <c r="AD48" s="2006">
        <v>0</v>
      </c>
      <c r="AE48" s="2006">
        <v>0</v>
      </c>
      <c r="AF48" s="2006">
        <v>0</v>
      </c>
      <c r="AG48" s="2006">
        <v>0</v>
      </c>
      <c r="AH48" s="2006">
        <v>0</v>
      </c>
      <c r="AI48" s="2006">
        <v>0</v>
      </c>
      <c r="AJ48" s="2006">
        <v>0</v>
      </c>
      <c r="AK48" s="2006">
        <v>0</v>
      </c>
      <c r="AL48" s="2006">
        <v>0</v>
      </c>
      <c r="AM48" s="2433"/>
    </row>
    <row r="49" spans="2:39" ht="15.75">
      <c r="B49" s="2198" t="s">
        <v>4139</v>
      </c>
      <c r="C49" s="2197" t="s">
        <v>4139</v>
      </c>
      <c r="D49" s="2091" t="s">
        <v>4140</v>
      </c>
      <c r="E49" s="2196" t="s">
        <v>4140</v>
      </c>
      <c r="F49" s="2089">
        <v>102</v>
      </c>
      <c r="G49" s="2088">
        <v>0</v>
      </c>
      <c r="H49" s="2087">
        <v>102</v>
      </c>
      <c r="I49" s="2086" t="s">
        <v>4139</v>
      </c>
      <c r="J49" s="2006">
        <v>0</v>
      </c>
      <c r="Y49" s="2006">
        <v>0</v>
      </c>
      <c r="Z49" s="2006">
        <v>0</v>
      </c>
      <c r="AA49" s="2006">
        <v>0</v>
      </c>
      <c r="AB49" s="2006">
        <v>0</v>
      </c>
      <c r="AC49" s="2006">
        <v>0</v>
      </c>
      <c r="AD49" s="2006">
        <v>0</v>
      </c>
      <c r="AE49" s="2006">
        <v>0</v>
      </c>
      <c r="AF49" s="2006">
        <v>0</v>
      </c>
      <c r="AG49" s="2006">
        <v>0</v>
      </c>
      <c r="AH49" s="2006">
        <v>0</v>
      </c>
      <c r="AI49" s="2006">
        <v>0</v>
      </c>
      <c r="AJ49" s="2006">
        <v>0</v>
      </c>
      <c r="AK49" s="2006">
        <v>0</v>
      </c>
      <c r="AL49" s="2006">
        <v>0</v>
      </c>
      <c r="AM49" s="2433"/>
    </row>
    <row r="50" spans="2:39" ht="18">
      <c r="B50" s="2195" t="s">
        <v>4137</v>
      </c>
      <c r="C50" s="2194" t="s">
        <v>4137</v>
      </c>
      <c r="D50" s="2091" t="s">
        <v>4138</v>
      </c>
      <c r="E50" s="2193" t="s">
        <v>4138</v>
      </c>
      <c r="F50" s="2089">
        <v>255</v>
      </c>
      <c r="G50" s="2088">
        <v>128</v>
      </c>
      <c r="H50" s="2087">
        <v>128</v>
      </c>
      <c r="I50" s="2086" t="s">
        <v>4137</v>
      </c>
      <c r="J50" s="2006">
        <v>0</v>
      </c>
      <c r="K50" s="5261" t="s">
        <v>4814</v>
      </c>
      <c r="L50" s="5262" t="s">
        <v>4815</v>
      </c>
      <c r="M50" s="5263"/>
      <c r="N50" s="5264"/>
      <c r="O50" s="5265"/>
      <c r="P50" s="5265"/>
      <c r="Q50" s="5265">
        <v>0</v>
      </c>
      <c r="R50" s="5265">
        <v>0</v>
      </c>
      <c r="S50" s="5265">
        <v>0</v>
      </c>
      <c r="T50" s="5265">
        <v>0</v>
      </c>
      <c r="U50" s="5265">
        <v>0</v>
      </c>
      <c r="V50" s="5265">
        <v>0</v>
      </c>
      <c r="W50" s="5265">
        <v>0</v>
      </c>
      <c r="X50" s="5265">
        <v>0</v>
      </c>
      <c r="Y50" s="2006">
        <v>0</v>
      </c>
      <c r="Z50" s="2006">
        <v>0</v>
      </c>
      <c r="AA50" s="2006">
        <v>0</v>
      </c>
      <c r="AB50" s="2006">
        <v>0</v>
      </c>
      <c r="AC50" s="2006">
        <v>0</v>
      </c>
      <c r="AD50" s="2006">
        <v>0</v>
      </c>
      <c r="AE50" s="2006">
        <v>0</v>
      </c>
      <c r="AF50" s="2006">
        <v>0</v>
      </c>
      <c r="AG50" s="2006">
        <v>0</v>
      </c>
      <c r="AH50" s="2006">
        <v>0</v>
      </c>
      <c r="AI50" s="2006">
        <v>0</v>
      </c>
      <c r="AJ50" s="2006">
        <v>0</v>
      </c>
      <c r="AK50" s="2006">
        <v>0</v>
      </c>
      <c r="AL50" s="2006">
        <v>0</v>
      </c>
      <c r="AM50" s="2433"/>
    </row>
    <row r="51" spans="2:39" ht="15.75">
      <c r="B51" s="2192" t="s">
        <v>4135</v>
      </c>
      <c r="C51" s="2191" t="s">
        <v>4135</v>
      </c>
      <c r="D51" s="2091" t="s">
        <v>4136</v>
      </c>
      <c r="E51" s="2190" t="s">
        <v>4136</v>
      </c>
      <c r="F51" s="2089">
        <v>0</v>
      </c>
      <c r="G51" s="2088">
        <v>102</v>
      </c>
      <c r="H51" s="2087">
        <v>204</v>
      </c>
      <c r="I51" s="2086" t="s">
        <v>4135</v>
      </c>
      <c r="J51" s="2006">
        <v>0</v>
      </c>
      <c r="K51" s="5266"/>
      <c r="L51" s="5263"/>
      <c r="M51" s="5264"/>
      <c r="N51" s="5264"/>
      <c r="O51" s="5265">
        <v>0</v>
      </c>
      <c r="P51" s="5265">
        <v>0</v>
      </c>
      <c r="Q51" s="5265">
        <v>0</v>
      </c>
      <c r="R51" s="5265">
        <v>0</v>
      </c>
      <c r="S51" s="5265">
        <v>0</v>
      </c>
      <c r="T51" s="5265">
        <v>0</v>
      </c>
      <c r="U51" s="5265">
        <v>0</v>
      </c>
      <c r="V51" s="5265">
        <v>0</v>
      </c>
      <c r="W51" s="5265">
        <v>0</v>
      </c>
      <c r="X51" s="5265">
        <v>0</v>
      </c>
      <c r="Y51" s="2006">
        <v>0</v>
      </c>
      <c r="Z51" s="2006">
        <v>0</v>
      </c>
      <c r="AA51" s="2006">
        <v>0</v>
      </c>
      <c r="AB51" s="2006">
        <v>0</v>
      </c>
      <c r="AC51" s="2006">
        <v>0</v>
      </c>
      <c r="AD51" s="2006">
        <v>0</v>
      </c>
      <c r="AE51" s="2006">
        <v>0</v>
      </c>
      <c r="AF51" s="2006">
        <v>0</v>
      </c>
      <c r="AG51" s="2006">
        <v>0</v>
      </c>
      <c r="AH51" s="2006">
        <v>0</v>
      </c>
      <c r="AI51" s="2006">
        <v>0</v>
      </c>
      <c r="AJ51" s="2006">
        <v>0</v>
      </c>
      <c r="AK51" s="2006">
        <v>0</v>
      </c>
      <c r="AL51" s="2006">
        <v>0</v>
      </c>
      <c r="AM51" s="2433"/>
    </row>
    <row r="52" spans="2:39" ht="15.75">
      <c r="B52" s="2189" t="s">
        <v>4133</v>
      </c>
      <c r="C52" s="2188" t="s">
        <v>4133</v>
      </c>
      <c r="D52" s="2091" t="s">
        <v>4134</v>
      </c>
      <c r="E52" s="2187" t="s">
        <v>4134</v>
      </c>
      <c r="F52" s="2089">
        <v>204</v>
      </c>
      <c r="G52" s="2088">
        <v>204</v>
      </c>
      <c r="H52" s="2087">
        <v>255</v>
      </c>
      <c r="I52" s="2086" t="s">
        <v>4133</v>
      </c>
      <c r="J52" s="2006">
        <v>0</v>
      </c>
      <c r="K52" s="5261" t="s">
        <v>1142</v>
      </c>
      <c r="L52" s="5267" t="s">
        <v>4816</v>
      </c>
      <c r="M52" s="5264"/>
      <c r="N52" s="5264"/>
      <c r="O52" s="5265"/>
      <c r="P52" s="5265"/>
      <c r="Q52" s="5265"/>
      <c r="R52" s="5265"/>
      <c r="S52" s="5265"/>
      <c r="T52" s="5265"/>
      <c r="U52" s="5265"/>
      <c r="V52" s="5265">
        <v>0</v>
      </c>
      <c r="W52" s="5265">
        <v>0</v>
      </c>
      <c r="X52" s="5265">
        <v>0</v>
      </c>
      <c r="Y52" s="2006">
        <v>0</v>
      </c>
      <c r="Z52" s="2006">
        <v>0</v>
      </c>
      <c r="AA52" s="2006">
        <v>0</v>
      </c>
      <c r="AB52" s="2006">
        <v>0</v>
      </c>
      <c r="AC52" s="2006">
        <v>0</v>
      </c>
      <c r="AD52" s="2006">
        <v>0</v>
      </c>
      <c r="AE52" s="2006">
        <v>0</v>
      </c>
      <c r="AF52" s="2006">
        <v>0</v>
      </c>
      <c r="AG52" s="2006">
        <v>0</v>
      </c>
      <c r="AH52" s="2006">
        <v>0</v>
      </c>
      <c r="AI52" s="2006">
        <v>0</v>
      </c>
      <c r="AJ52" s="2006">
        <v>0</v>
      </c>
      <c r="AK52" s="2006">
        <v>0</v>
      </c>
      <c r="AL52" s="2006">
        <v>0</v>
      </c>
      <c r="AM52" s="2433"/>
    </row>
    <row r="53" spans="2:39" ht="15.75">
      <c r="B53" s="2186" t="s">
        <v>4131</v>
      </c>
      <c r="C53" s="2185" t="s">
        <v>4131</v>
      </c>
      <c r="D53" s="2091" t="s">
        <v>4132</v>
      </c>
      <c r="E53" s="2184" t="s">
        <v>4132</v>
      </c>
      <c r="F53" s="2089">
        <v>0</v>
      </c>
      <c r="G53" s="2088">
        <v>0</v>
      </c>
      <c r="H53" s="2087">
        <v>128</v>
      </c>
      <c r="I53" s="2086" t="s">
        <v>4131</v>
      </c>
      <c r="J53" s="2006">
        <v>0</v>
      </c>
      <c r="K53" s="5266"/>
      <c r="L53" s="5263"/>
      <c r="M53" s="5264"/>
      <c r="N53" s="5264"/>
      <c r="O53" s="5265"/>
      <c r="P53" s="5265"/>
      <c r="Q53" s="5265"/>
      <c r="R53" s="5265"/>
      <c r="S53" s="5265"/>
      <c r="T53" s="5265"/>
      <c r="U53" s="5265"/>
      <c r="V53" s="5265">
        <v>0</v>
      </c>
      <c r="W53" s="5265">
        <v>0</v>
      </c>
      <c r="X53" s="5265">
        <v>0</v>
      </c>
      <c r="Y53" s="2006">
        <v>0</v>
      </c>
      <c r="Z53" s="2006">
        <v>0</v>
      </c>
      <c r="AA53" s="2006">
        <v>0</v>
      </c>
      <c r="AB53" s="2006">
        <v>0</v>
      </c>
      <c r="AC53" s="2006">
        <v>0</v>
      </c>
      <c r="AD53" s="2006">
        <v>0</v>
      </c>
      <c r="AE53" s="2006">
        <v>0</v>
      </c>
      <c r="AF53" s="2006">
        <v>0</v>
      </c>
      <c r="AG53" s="2006">
        <v>0</v>
      </c>
      <c r="AH53" s="2006">
        <v>0</v>
      </c>
      <c r="AI53" s="2006">
        <v>0</v>
      </c>
      <c r="AJ53" s="2006">
        <v>0</v>
      </c>
      <c r="AK53" s="2006">
        <v>0</v>
      </c>
      <c r="AL53" s="2006">
        <v>0</v>
      </c>
      <c r="AM53" s="2433"/>
    </row>
    <row r="54" spans="2:39" ht="15.75">
      <c r="B54" s="2183" t="s">
        <v>4129</v>
      </c>
      <c r="C54" s="2182" t="s">
        <v>4129</v>
      </c>
      <c r="D54" s="2091" t="s">
        <v>4130</v>
      </c>
      <c r="E54" s="2181" t="s">
        <v>4130</v>
      </c>
      <c r="F54" s="2089">
        <v>255</v>
      </c>
      <c r="G54" s="2088">
        <v>0</v>
      </c>
      <c r="H54" s="2087">
        <v>255</v>
      </c>
      <c r="I54" s="2086" t="s">
        <v>4129</v>
      </c>
      <c r="J54" s="2006">
        <v>0</v>
      </c>
      <c r="K54" s="5261" t="s">
        <v>1142</v>
      </c>
      <c r="L54" s="5267" t="s">
        <v>4817</v>
      </c>
      <c r="M54" s="5264"/>
      <c r="N54" s="5264"/>
      <c r="O54" s="5265"/>
      <c r="P54" s="5265"/>
      <c r="Q54" s="5265"/>
      <c r="R54" s="5265"/>
      <c r="S54" s="5265"/>
      <c r="T54" s="5265"/>
      <c r="U54" s="5265"/>
      <c r="V54" s="5265">
        <v>0</v>
      </c>
      <c r="W54" s="5265">
        <v>0</v>
      </c>
      <c r="X54" s="5265">
        <v>0</v>
      </c>
      <c r="Y54" s="2006">
        <v>0</v>
      </c>
      <c r="Z54" s="2006">
        <v>0</v>
      </c>
      <c r="AA54" s="2006">
        <v>0</v>
      </c>
      <c r="AB54" s="2006">
        <v>0</v>
      </c>
      <c r="AC54" s="2006">
        <v>0</v>
      </c>
      <c r="AD54" s="2006">
        <v>0</v>
      </c>
      <c r="AE54" s="2006">
        <v>0</v>
      </c>
      <c r="AF54" s="2006">
        <v>0</v>
      </c>
      <c r="AG54" s="2006">
        <v>0</v>
      </c>
      <c r="AH54" s="2006">
        <v>0</v>
      </c>
      <c r="AI54" s="2006">
        <v>0</v>
      </c>
      <c r="AJ54" s="2006">
        <v>0</v>
      </c>
      <c r="AK54" s="2006">
        <v>0</v>
      </c>
      <c r="AL54" s="2006">
        <v>0</v>
      </c>
      <c r="AM54" s="2433"/>
    </row>
    <row r="55" spans="2:39" ht="15.75">
      <c r="B55" s="2180" t="s">
        <v>4127</v>
      </c>
      <c r="C55" s="2179" t="s">
        <v>4127</v>
      </c>
      <c r="D55" s="2091" t="s">
        <v>4128</v>
      </c>
      <c r="E55" s="2178" t="s">
        <v>4128</v>
      </c>
      <c r="F55" s="2089">
        <v>255</v>
      </c>
      <c r="G55" s="2088">
        <v>255</v>
      </c>
      <c r="H55" s="2087">
        <v>0</v>
      </c>
      <c r="I55" s="2086" t="s">
        <v>4127</v>
      </c>
      <c r="J55" s="2006">
        <v>0</v>
      </c>
      <c r="K55" s="5266"/>
      <c r="L55" s="5263"/>
      <c r="M55" s="5264"/>
      <c r="N55" s="5264"/>
      <c r="O55" s="5265"/>
      <c r="P55" s="5265"/>
      <c r="Q55" s="5265"/>
      <c r="R55" s="5265"/>
      <c r="S55" s="5265"/>
      <c r="T55" s="5265"/>
      <c r="U55" s="5265"/>
      <c r="V55" s="5265">
        <v>0</v>
      </c>
      <c r="W55" s="5265">
        <v>0</v>
      </c>
      <c r="X55" s="5265">
        <v>0</v>
      </c>
      <c r="Y55" s="2006">
        <v>0</v>
      </c>
      <c r="Z55" s="2006">
        <v>0</v>
      </c>
      <c r="AA55" s="2006">
        <v>0</v>
      </c>
      <c r="AB55" s="2006">
        <v>0</v>
      </c>
      <c r="AC55" s="2006">
        <v>0</v>
      </c>
      <c r="AD55" s="2006">
        <v>0</v>
      </c>
      <c r="AE55" s="2006">
        <v>0</v>
      </c>
      <c r="AF55" s="2006">
        <v>0</v>
      </c>
      <c r="AG55" s="2006">
        <v>0</v>
      </c>
      <c r="AH55" s="2006">
        <v>0</v>
      </c>
      <c r="AI55" s="2006">
        <v>0</v>
      </c>
      <c r="AJ55" s="2006">
        <v>0</v>
      </c>
      <c r="AK55" s="2006">
        <v>0</v>
      </c>
      <c r="AL55" s="2006">
        <v>0</v>
      </c>
      <c r="AM55" s="2433"/>
    </row>
    <row r="56" spans="2:39" ht="15.75">
      <c r="B56" s="2177" t="s">
        <v>4125</v>
      </c>
      <c r="C56" s="2176" t="s">
        <v>4125</v>
      </c>
      <c r="D56" s="2091" t="s">
        <v>4126</v>
      </c>
      <c r="E56" s="2175" t="s">
        <v>4126</v>
      </c>
      <c r="F56" s="2089">
        <v>0</v>
      </c>
      <c r="G56" s="2088">
        <v>255</v>
      </c>
      <c r="H56" s="2087">
        <v>255</v>
      </c>
      <c r="I56" s="2086" t="s">
        <v>4125</v>
      </c>
      <c r="J56" s="2006">
        <v>0</v>
      </c>
      <c r="K56" s="5261" t="s">
        <v>1142</v>
      </c>
      <c r="L56" s="5267" t="s">
        <v>4818</v>
      </c>
      <c r="M56" s="5264"/>
      <c r="N56" s="5264"/>
      <c r="O56" s="5265"/>
      <c r="P56" s="5265"/>
      <c r="Q56" s="5265"/>
      <c r="R56" s="5265"/>
      <c r="S56" s="5265"/>
      <c r="T56" s="5265"/>
      <c r="U56" s="5265"/>
      <c r="V56" s="5265">
        <v>0</v>
      </c>
      <c r="W56" s="5265">
        <v>0</v>
      </c>
      <c r="X56" s="5265">
        <v>0</v>
      </c>
      <c r="Y56" s="2006">
        <v>0</v>
      </c>
      <c r="Z56" s="2006">
        <v>0</v>
      </c>
      <c r="AA56" s="2006">
        <v>0</v>
      </c>
      <c r="AB56" s="2006">
        <v>0</v>
      </c>
      <c r="AC56" s="2006">
        <v>0</v>
      </c>
      <c r="AD56" s="2006">
        <v>0</v>
      </c>
      <c r="AE56" s="2006">
        <v>0</v>
      </c>
      <c r="AF56" s="2006">
        <v>0</v>
      </c>
      <c r="AG56" s="2006">
        <v>0</v>
      </c>
      <c r="AH56" s="2006">
        <v>0</v>
      </c>
      <c r="AI56" s="2006">
        <v>0</v>
      </c>
      <c r="AJ56" s="2006">
        <v>0</v>
      </c>
      <c r="AK56" s="2006">
        <v>0</v>
      </c>
      <c r="AL56" s="2006">
        <v>0</v>
      </c>
      <c r="AM56" s="2433"/>
    </row>
    <row r="57" spans="2:39" ht="15.75">
      <c r="B57" s="2174" t="s">
        <v>4123</v>
      </c>
      <c r="C57" s="2173" t="s">
        <v>4123</v>
      </c>
      <c r="D57" s="2091" t="s">
        <v>4124</v>
      </c>
      <c r="E57" s="2172" t="s">
        <v>4124</v>
      </c>
      <c r="F57" s="2089">
        <v>128</v>
      </c>
      <c r="G57" s="2088">
        <v>0</v>
      </c>
      <c r="H57" s="2087">
        <v>128</v>
      </c>
      <c r="I57" s="2086" t="s">
        <v>4123</v>
      </c>
      <c r="J57" s="2006">
        <v>0</v>
      </c>
      <c r="K57" s="5266"/>
      <c r="L57" s="5263"/>
      <c r="M57" s="5264"/>
      <c r="N57" s="5264"/>
      <c r="O57" s="5265"/>
      <c r="P57" s="5265"/>
      <c r="Q57" s="5265"/>
      <c r="R57" s="5265"/>
      <c r="S57" s="5265"/>
      <c r="T57" s="5265"/>
      <c r="U57" s="5265"/>
      <c r="V57" s="5265">
        <v>0</v>
      </c>
      <c r="W57" s="5265">
        <v>0</v>
      </c>
      <c r="X57" s="5265">
        <v>0</v>
      </c>
      <c r="Y57" s="2006">
        <v>0</v>
      </c>
      <c r="Z57" s="2006">
        <v>0</v>
      </c>
      <c r="AA57" s="2006">
        <v>0</v>
      </c>
      <c r="AB57" s="2006">
        <v>0</v>
      </c>
      <c r="AC57" s="2006">
        <v>0</v>
      </c>
      <c r="AD57" s="2006">
        <v>0</v>
      </c>
      <c r="AE57" s="2006">
        <v>0</v>
      </c>
      <c r="AF57" s="2006">
        <v>0</v>
      </c>
      <c r="AG57" s="2006">
        <v>0</v>
      </c>
      <c r="AH57" s="2006">
        <v>0</v>
      </c>
      <c r="AI57" s="2006">
        <v>0</v>
      </c>
      <c r="AJ57" s="2006">
        <v>0</v>
      </c>
      <c r="AK57" s="2006">
        <v>0</v>
      </c>
      <c r="AL57" s="2006">
        <v>0</v>
      </c>
      <c r="AM57" s="2433"/>
    </row>
    <row r="58" spans="2:39" ht="15.75">
      <c r="B58" s="2171" t="s">
        <v>4121</v>
      </c>
      <c r="C58" s="2170" t="s">
        <v>4121</v>
      </c>
      <c r="D58" s="2091" t="s">
        <v>4122</v>
      </c>
      <c r="E58" s="2169" t="s">
        <v>4122</v>
      </c>
      <c r="F58" s="2089">
        <v>128</v>
      </c>
      <c r="G58" s="2088">
        <v>0</v>
      </c>
      <c r="H58" s="2087">
        <v>0</v>
      </c>
      <c r="I58" s="2086" t="s">
        <v>4121</v>
      </c>
      <c r="J58" s="2006">
        <v>0</v>
      </c>
      <c r="K58" s="5261" t="s">
        <v>1142</v>
      </c>
      <c r="L58" s="5267" t="s">
        <v>4819</v>
      </c>
      <c r="M58" s="5264"/>
      <c r="N58" s="5264"/>
      <c r="O58" s="5265"/>
      <c r="P58" s="5265"/>
      <c r="Q58" s="5265"/>
      <c r="R58" s="5265"/>
      <c r="S58" s="5265"/>
      <c r="T58" s="5265"/>
      <c r="U58" s="5265"/>
      <c r="V58" s="5265">
        <v>0</v>
      </c>
      <c r="W58" s="5265">
        <v>0</v>
      </c>
      <c r="X58" s="5265">
        <v>0</v>
      </c>
      <c r="Y58" s="2006">
        <v>0</v>
      </c>
      <c r="Z58" s="2006">
        <v>0</v>
      </c>
      <c r="AA58" s="2006">
        <v>0</v>
      </c>
      <c r="AB58" s="2006">
        <v>0</v>
      </c>
      <c r="AC58" s="2006">
        <v>0</v>
      </c>
      <c r="AD58" s="2006">
        <v>0</v>
      </c>
      <c r="AE58" s="2006">
        <v>0</v>
      </c>
      <c r="AF58" s="2006">
        <v>0</v>
      </c>
      <c r="AG58" s="2006">
        <v>0</v>
      </c>
      <c r="AH58" s="2006">
        <v>0</v>
      </c>
      <c r="AI58" s="2006">
        <v>0</v>
      </c>
      <c r="AJ58" s="2006">
        <v>0</v>
      </c>
      <c r="AK58" s="2006">
        <v>0</v>
      </c>
      <c r="AL58" s="2006">
        <v>0</v>
      </c>
      <c r="AM58" s="2433"/>
    </row>
    <row r="59" spans="2:39" ht="15.75">
      <c r="B59" s="2168" t="s">
        <v>4119</v>
      </c>
      <c r="C59" s="2167" t="s">
        <v>4119</v>
      </c>
      <c r="D59" s="2091" t="s">
        <v>4120</v>
      </c>
      <c r="E59" s="2166" t="s">
        <v>4120</v>
      </c>
      <c r="F59" s="2089">
        <v>0</v>
      </c>
      <c r="G59" s="2088">
        <v>128</v>
      </c>
      <c r="H59" s="2087">
        <v>128</v>
      </c>
      <c r="I59" s="2086" t="s">
        <v>4119</v>
      </c>
      <c r="J59" s="2006">
        <v>0</v>
      </c>
      <c r="K59" s="5266"/>
      <c r="L59" s="5263"/>
      <c r="M59" s="5264"/>
      <c r="N59" s="5264"/>
      <c r="O59" s="5265"/>
      <c r="P59" s="5265"/>
      <c r="Q59" s="5265"/>
      <c r="R59" s="5265"/>
      <c r="S59" s="5265"/>
      <c r="T59" s="5265"/>
      <c r="U59" s="5265"/>
      <c r="V59" s="5265">
        <v>0</v>
      </c>
      <c r="W59" s="5265">
        <v>0</v>
      </c>
      <c r="X59" s="5265">
        <v>0</v>
      </c>
      <c r="Y59" s="2006">
        <v>0</v>
      </c>
      <c r="Z59" s="2006">
        <v>0</v>
      </c>
      <c r="AA59" s="2006">
        <v>0</v>
      </c>
      <c r="AB59" s="2006">
        <v>0</v>
      </c>
      <c r="AC59" s="2006">
        <v>0</v>
      </c>
      <c r="AD59" s="2006">
        <v>0</v>
      </c>
      <c r="AE59" s="2006">
        <v>0</v>
      </c>
      <c r="AF59" s="2006">
        <v>0</v>
      </c>
      <c r="AG59" s="2006">
        <v>0</v>
      </c>
      <c r="AH59" s="2006">
        <v>0</v>
      </c>
      <c r="AI59" s="2006">
        <v>0</v>
      </c>
      <c r="AJ59" s="2006">
        <v>0</v>
      </c>
      <c r="AK59" s="2006">
        <v>0</v>
      </c>
      <c r="AL59" s="2006">
        <v>0</v>
      </c>
      <c r="AM59" s="2433"/>
    </row>
    <row r="60" spans="2:39" ht="15.75">
      <c r="B60" s="2165" t="s">
        <v>4117</v>
      </c>
      <c r="C60" s="2164" t="s">
        <v>4117</v>
      </c>
      <c r="D60" s="2091" t="s">
        <v>4118</v>
      </c>
      <c r="E60" s="2163" t="s">
        <v>4118</v>
      </c>
      <c r="F60" s="2089">
        <v>0</v>
      </c>
      <c r="G60" s="2088">
        <v>0</v>
      </c>
      <c r="H60" s="2087">
        <v>255</v>
      </c>
      <c r="I60" s="2086" t="s">
        <v>4117</v>
      </c>
      <c r="J60" s="2006">
        <v>0</v>
      </c>
      <c r="K60" s="5261" t="s">
        <v>1142</v>
      </c>
      <c r="L60" s="5267" t="s">
        <v>4820</v>
      </c>
      <c r="M60" s="5264"/>
      <c r="N60" s="5264"/>
      <c r="O60" s="5265"/>
      <c r="P60" s="5265"/>
      <c r="Q60" s="5265"/>
      <c r="R60" s="5265"/>
      <c r="S60" s="5265"/>
      <c r="T60" s="5265"/>
      <c r="U60" s="5265"/>
      <c r="V60" s="5265"/>
      <c r="W60" s="5265"/>
      <c r="X60" s="5265">
        <v>0</v>
      </c>
      <c r="Y60" s="2006">
        <v>0</v>
      </c>
      <c r="Z60" s="2006">
        <v>0</v>
      </c>
      <c r="AA60" s="2006">
        <v>0</v>
      </c>
      <c r="AB60" s="2006">
        <v>0</v>
      </c>
      <c r="AC60" s="2006">
        <v>0</v>
      </c>
      <c r="AD60" s="2006">
        <v>0</v>
      </c>
      <c r="AE60" s="2006">
        <v>0</v>
      </c>
      <c r="AF60" s="2006">
        <v>0</v>
      </c>
      <c r="AG60" s="2006">
        <v>0</v>
      </c>
      <c r="AH60" s="2006">
        <v>0</v>
      </c>
      <c r="AI60" s="2006">
        <v>0</v>
      </c>
      <c r="AJ60" s="2006">
        <v>0</v>
      </c>
      <c r="AK60" s="2006">
        <v>0</v>
      </c>
      <c r="AL60" s="2006">
        <v>0</v>
      </c>
      <c r="AM60" s="2433"/>
    </row>
    <row r="61" spans="2:39" ht="15.75">
      <c r="B61" s="2162" t="s">
        <v>4115</v>
      </c>
      <c r="C61" s="2161" t="s">
        <v>4115</v>
      </c>
      <c r="D61" s="2091" t="s">
        <v>4116</v>
      </c>
      <c r="E61" s="2160" t="s">
        <v>4116</v>
      </c>
      <c r="F61" s="2089">
        <v>0</v>
      </c>
      <c r="G61" s="2088">
        <v>204</v>
      </c>
      <c r="H61" s="2087">
        <v>255</v>
      </c>
      <c r="I61" s="2086" t="s">
        <v>4115</v>
      </c>
      <c r="J61" s="2006">
        <v>0</v>
      </c>
      <c r="K61" s="5266"/>
      <c r="L61" s="5263"/>
      <c r="M61" s="5264"/>
      <c r="N61" s="5264"/>
      <c r="O61" s="5265"/>
      <c r="P61" s="5265"/>
      <c r="Q61" s="5265"/>
      <c r="R61" s="5265"/>
      <c r="S61" s="5265"/>
      <c r="T61" s="5265"/>
      <c r="U61" s="5265"/>
      <c r="V61" s="5265"/>
      <c r="W61" s="5265"/>
      <c r="X61" s="5265">
        <v>0</v>
      </c>
      <c r="Y61" s="2006">
        <v>0</v>
      </c>
      <c r="Z61" s="2006">
        <v>0</v>
      </c>
      <c r="AA61" s="2006">
        <v>0</v>
      </c>
      <c r="AB61" s="2006">
        <v>0</v>
      </c>
      <c r="AC61" s="2006">
        <v>0</v>
      </c>
      <c r="AD61" s="2006">
        <v>0</v>
      </c>
      <c r="AE61" s="2006">
        <v>0</v>
      </c>
      <c r="AF61" s="2006">
        <v>0</v>
      </c>
      <c r="AG61" s="2006">
        <v>0</v>
      </c>
      <c r="AH61" s="2006">
        <v>0</v>
      </c>
      <c r="AI61" s="2006">
        <v>0</v>
      </c>
      <c r="AJ61" s="2006">
        <v>0</v>
      </c>
      <c r="AK61" s="2006">
        <v>0</v>
      </c>
      <c r="AL61" s="2006">
        <v>0</v>
      </c>
      <c r="AM61" s="2433"/>
    </row>
    <row r="62" spans="2:39" ht="15.75">
      <c r="B62" s="2159" t="s">
        <v>4113</v>
      </c>
      <c r="C62" s="2158" t="s">
        <v>4113</v>
      </c>
      <c r="D62" s="2091" t="s">
        <v>4114</v>
      </c>
      <c r="E62" s="2157" t="s">
        <v>4114</v>
      </c>
      <c r="F62" s="2089">
        <v>204</v>
      </c>
      <c r="G62" s="2088">
        <v>255</v>
      </c>
      <c r="H62" s="2087">
        <v>255</v>
      </c>
      <c r="I62" s="2086" t="s">
        <v>4113</v>
      </c>
      <c r="J62" s="2006">
        <v>0</v>
      </c>
      <c r="K62" s="5261" t="s">
        <v>1142</v>
      </c>
      <c r="L62" s="5267" t="s">
        <v>4821</v>
      </c>
      <c r="M62" s="5264"/>
      <c r="N62" s="5264"/>
      <c r="O62" s="5265"/>
      <c r="P62" s="5265"/>
      <c r="Q62" s="5265"/>
      <c r="R62" s="5265"/>
      <c r="S62" s="5265"/>
      <c r="T62" s="5265"/>
      <c r="U62" s="5265"/>
      <c r="V62" s="5265"/>
      <c r="W62" s="5265"/>
      <c r="X62" s="5265">
        <v>0</v>
      </c>
      <c r="Y62" s="2006">
        <v>0</v>
      </c>
      <c r="Z62" s="2006">
        <v>0</v>
      </c>
      <c r="AA62" s="2006">
        <v>0</v>
      </c>
      <c r="AB62" s="2006">
        <v>0</v>
      </c>
      <c r="AC62" s="2006">
        <v>0</v>
      </c>
      <c r="AD62" s="2006">
        <v>0</v>
      </c>
      <c r="AE62" s="2006">
        <v>0</v>
      </c>
      <c r="AF62" s="2006">
        <v>0</v>
      </c>
      <c r="AG62" s="2006">
        <v>0</v>
      </c>
      <c r="AH62" s="2006">
        <v>0</v>
      </c>
      <c r="AI62" s="2006">
        <v>0</v>
      </c>
      <c r="AJ62" s="2006">
        <v>0</v>
      </c>
      <c r="AK62" s="2006">
        <v>0</v>
      </c>
      <c r="AL62" s="2006">
        <v>0</v>
      </c>
      <c r="AM62" s="2433"/>
    </row>
    <row r="63" spans="2:39" ht="15.75">
      <c r="B63" s="2156" t="s">
        <v>4111</v>
      </c>
      <c r="C63" s="2155" t="s">
        <v>4111</v>
      </c>
      <c r="D63" s="2091" t="s">
        <v>4112</v>
      </c>
      <c r="E63" s="2154" t="s">
        <v>4112</v>
      </c>
      <c r="F63" s="2089">
        <v>204</v>
      </c>
      <c r="G63" s="2088">
        <v>255</v>
      </c>
      <c r="H63" s="2087">
        <v>204</v>
      </c>
      <c r="I63" s="2086" t="s">
        <v>4111</v>
      </c>
      <c r="J63" s="2006">
        <v>0</v>
      </c>
      <c r="K63" s="5266"/>
      <c r="L63" s="5263"/>
      <c r="M63" s="5264"/>
      <c r="N63" s="5264"/>
      <c r="O63" s="5265"/>
      <c r="P63" s="5265"/>
      <c r="Q63" s="5265"/>
      <c r="R63" s="5265"/>
      <c r="S63" s="5265"/>
      <c r="T63" s="5265"/>
      <c r="U63" s="5265"/>
      <c r="V63" s="5265"/>
      <c r="W63" s="5265"/>
      <c r="X63" s="5265">
        <v>0</v>
      </c>
      <c r="Y63" s="2006">
        <v>0</v>
      </c>
      <c r="Z63" s="2006">
        <v>0</v>
      </c>
      <c r="AA63" s="2006">
        <v>0</v>
      </c>
      <c r="AB63" s="2006">
        <v>0</v>
      </c>
      <c r="AC63" s="2006">
        <v>0</v>
      </c>
      <c r="AD63" s="2006">
        <v>0</v>
      </c>
      <c r="AE63" s="2006">
        <v>0</v>
      </c>
      <c r="AF63" s="2006">
        <v>0</v>
      </c>
      <c r="AG63" s="2006">
        <v>0</v>
      </c>
      <c r="AH63" s="2006">
        <v>0</v>
      </c>
      <c r="AI63" s="2006">
        <v>0</v>
      </c>
      <c r="AJ63" s="2006">
        <v>0</v>
      </c>
      <c r="AK63" s="2006">
        <v>0</v>
      </c>
      <c r="AL63" s="2006">
        <v>0</v>
      </c>
      <c r="AM63" s="2433"/>
    </row>
    <row r="64" spans="2:39" ht="15.75">
      <c r="B64" s="2153" t="s">
        <v>4109</v>
      </c>
      <c r="C64" s="2152" t="s">
        <v>4109</v>
      </c>
      <c r="D64" s="2091" t="s">
        <v>4110</v>
      </c>
      <c r="E64" s="2151" t="s">
        <v>4110</v>
      </c>
      <c r="F64" s="2089">
        <v>255</v>
      </c>
      <c r="G64" s="2088">
        <v>255</v>
      </c>
      <c r="H64" s="2087">
        <v>153</v>
      </c>
      <c r="I64" s="2086" t="s">
        <v>4109</v>
      </c>
      <c r="J64" s="2006">
        <v>0</v>
      </c>
      <c r="K64" s="5261" t="s">
        <v>1142</v>
      </c>
      <c r="L64" s="5267" t="s">
        <v>4820</v>
      </c>
      <c r="M64" s="5264"/>
      <c r="N64" s="5264"/>
      <c r="O64" s="5265"/>
      <c r="P64" s="5265"/>
      <c r="Q64" s="5265"/>
      <c r="R64" s="5265"/>
      <c r="S64" s="5265"/>
      <c r="T64" s="5265"/>
      <c r="U64" s="5265"/>
      <c r="V64" s="5265"/>
      <c r="W64" s="5265"/>
      <c r="X64" s="5265">
        <v>0</v>
      </c>
      <c r="Y64" s="2006">
        <v>0</v>
      </c>
      <c r="Z64" s="2006">
        <v>0</v>
      </c>
      <c r="AA64" s="2006">
        <v>0</v>
      </c>
      <c r="AB64" s="2006">
        <v>0</v>
      </c>
      <c r="AC64" s="2006">
        <v>0</v>
      </c>
      <c r="AD64" s="2006">
        <v>0</v>
      </c>
      <c r="AE64" s="2006">
        <v>0</v>
      </c>
      <c r="AF64" s="2006">
        <v>0</v>
      </c>
      <c r="AG64" s="2006">
        <v>0</v>
      </c>
      <c r="AH64" s="2006">
        <v>0</v>
      </c>
      <c r="AI64" s="2006">
        <v>0</v>
      </c>
      <c r="AJ64" s="2006">
        <v>0</v>
      </c>
      <c r="AK64" s="2006">
        <v>0</v>
      </c>
      <c r="AL64" s="2006">
        <v>0</v>
      </c>
      <c r="AM64" s="2433"/>
    </row>
    <row r="65" spans="2:39" ht="15.75">
      <c r="B65" s="2150" t="s">
        <v>4107</v>
      </c>
      <c r="C65" s="2149" t="s">
        <v>4107</v>
      </c>
      <c r="D65" s="2091" t="s">
        <v>4108</v>
      </c>
      <c r="E65" s="2148" t="s">
        <v>4108</v>
      </c>
      <c r="F65" s="2089">
        <v>153</v>
      </c>
      <c r="G65" s="2088">
        <v>204</v>
      </c>
      <c r="H65" s="2087">
        <v>255</v>
      </c>
      <c r="I65" s="2086" t="s">
        <v>4107</v>
      </c>
      <c r="J65" s="2006">
        <v>0</v>
      </c>
      <c r="K65" s="5266"/>
      <c r="L65" s="5263"/>
      <c r="M65" s="5264"/>
      <c r="N65" s="5264"/>
      <c r="O65" s="5265"/>
      <c r="P65" s="5265"/>
      <c r="Q65" s="5265"/>
      <c r="R65" s="5265"/>
      <c r="S65" s="5265"/>
      <c r="T65" s="5265"/>
      <c r="U65" s="5265"/>
      <c r="V65" s="5265">
        <v>0</v>
      </c>
      <c r="W65" s="5265">
        <v>0</v>
      </c>
      <c r="X65" s="5265">
        <v>0</v>
      </c>
      <c r="Y65" s="2006">
        <v>0</v>
      </c>
      <c r="Z65" s="2006">
        <v>0</v>
      </c>
      <c r="AA65" s="2006">
        <v>0</v>
      </c>
      <c r="AB65" s="2006">
        <v>0</v>
      </c>
      <c r="AC65" s="2006">
        <v>0</v>
      </c>
      <c r="AD65" s="2006">
        <v>0</v>
      </c>
      <c r="AE65" s="2006">
        <v>0</v>
      </c>
      <c r="AF65" s="2006">
        <v>0</v>
      </c>
      <c r="AG65" s="2006">
        <v>0</v>
      </c>
      <c r="AH65" s="2006">
        <v>0</v>
      </c>
      <c r="AI65" s="2006">
        <v>0</v>
      </c>
      <c r="AJ65" s="2006">
        <v>0</v>
      </c>
      <c r="AK65" s="2006">
        <v>0</v>
      </c>
      <c r="AL65" s="2006">
        <v>0</v>
      </c>
      <c r="AM65" s="2433"/>
    </row>
    <row r="66" spans="2:39" ht="15.75">
      <c r="B66" s="2147" t="s">
        <v>4105</v>
      </c>
      <c r="C66" s="2146" t="s">
        <v>4105</v>
      </c>
      <c r="D66" s="2091" t="s">
        <v>4106</v>
      </c>
      <c r="E66" s="2145" t="s">
        <v>4106</v>
      </c>
      <c r="F66" s="2089">
        <v>255</v>
      </c>
      <c r="G66" s="2088">
        <v>153</v>
      </c>
      <c r="H66" s="2087">
        <v>204</v>
      </c>
      <c r="I66" s="2086" t="s">
        <v>4105</v>
      </c>
      <c r="J66" s="2006">
        <v>0</v>
      </c>
      <c r="K66" s="5261" t="s">
        <v>1142</v>
      </c>
      <c r="L66" s="5267" t="s">
        <v>4822</v>
      </c>
      <c r="M66" s="5264"/>
      <c r="N66" s="5264"/>
      <c r="O66" s="5265"/>
      <c r="P66" s="5265"/>
      <c r="Q66" s="5265"/>
      <c r="R66" s="5265"/>
      <c r="S66" s="5265"/>
      <c r="T66" s="5265"/>
      <c r="U66" s="5265"/>
      <c r="V66" s="5265">
        <v>0</v>
      </c>
      <c r="W66" s="5265">
        <v>0</v>
      </c>
      <c r="X66" s="5265">
        <v>0</v>
      </c>
      <c r="Y66" s="2006">
        <v>0</v>
      </c>
      <c r="Z66" s="2006">
        <v>0</v>
      </c>
      <c r="AA66" s="2006">
        <v>0</v>
      </c>
      <c r="AB66" s="2006">
        <v>0</v>
      </c>
      <c r="AC66" s="2006">
        <v>0</v>
      </c>
      <c r="AD66" s="2006">
        <v>0</v>
      </c>
      <c r="AE66" s="2006">
        <v>0</v>
      </c>
      <c r="AF66" s="2006">
        <v>0</v>
      </c>
      <c r="AG66" s="2006">
        <v>0</v>
      </c>
      <c r="AH66" s="2006">
        <v>0</v>
      </c>
      <c r="AI66" s="2006">
        <v>0</v>
      </c>
      <c r="AJ66" s="2006">
        <v>0</v>
      </c>
      <c r="AK66" s="2006">
        <v>0</v>
      </c>
      <c r="AL66" s="2006">
        <v>0</v>
      </c>
      <c r="AM66" s="2433"/>
    </row>
    <row r="67" spans="2:39" ht="15.75">
      <c r="B67" s="2144" t="s">
        <v>4103</v>
      </c>
      <c r="C67" s="2143" t="s">
        <v>4103</v>
      </c>
      <c r="D67" s="2091" t="s">
        <v>4104</v>
      </c>
      <c r="E67" s="2142" t="s">
        <v>4104</v>
      </c>
      <c r="F67" s="2089">
        <v>204</v>
      </c>
      <c r="G67" s="2088">
        <v>153</v>
      </c>
      <c r="H67" s="2087">
        <v>255</v>
      </c>
      <c r="I67" s="2086" t="s">
        <v>4103</v>
      </c>
      <c r="J67" s="2006">
        <v>0</v>
      </c>
      <c r="K67" s="5268"/>
      <c r="L67" s="5268"/>
      <c r="M67" s="5264"/>
      <c r="N67" s="5264"/>
      <c r="O67" s="5265"/>
      <c r="P67" s="5265"/>
      <c r="Q67" s="5265"/>
      <c r="R67" s="5265"/>
      <c r="S67" s="5265"/>
      <c r="T67" s="5265"/>
      <c r="U67" s="5265"/>
      <c r="V67" s="5265">
        <v>0</v>
      </c>
      <c r="W67" s="5265">
        <v>0</v>
      </c>
      <c r="X67" s="5265">
        <v>0</v>
      </c>
      <c r="Y67" s="2006">
        <v>0</v>
      </c>
      <c r="Z67" s="2006">
        <v>0</v>
      </c>
      <c r="AA67" s="2006">
        <v>0</v>
      </c>
      <c r="AB67" s="2006">
        <v>0</v>
      </c>
      <c r="AC67" s="2006">
        <v>0</v>
      </c>
      <c r="AD67" s="2006">
        <v>0</v>
      </c>
      <c r="AE67" s="2006">
        <v>0</v>
      </c>
      <c r="AF67" s="2006">
        <v>0</v>
      </c>
      <c r="AG67" s="2006">
        <v>0</v>
      </c>
      <c r="AH67" s="2006">
        <v>0</v>
      </c>
      <c r="AI67" s="2006">
        <v>0</v>
      </c>
      <c r="AJ67" s="2006">
        <v>0</v>
      </c>
      <c r="AK67" s="2006">
        <v>0</v>
      </c>
      <c r="AL67" s="2006">
        <v>0</v>
      </c>
      <c r="AM67" s="2433"/>
    </row>
    <row r="68" spans="2:39" ht="51" customHeight="1">
      <c r="B68" s="2141" t="s">
        <v>4101</v>
      </c>
      <c r="C68" s="2140" t="s">
        <v>4101</v>
      </c>
      <c r="D68" s="2091" t="s">
        <v>4102</v>
      </c>
      <c r="E68" s="2139" t="s">
        <v>4102</v>
      </c>
      <c r="F68" s="2089">
        <v>255</v>
      </c>
      <c r="G68" s="2088">
        <v>204</v>
      </c>
      <c r="H68" s="2087">
        <v>153</v>
      </c>
      <c r="I68" s="2086" t="s">
        <v>4101</v>
      </c>
      <c r="J68" s="2006">
        <v>0</v>
      </c>
      <c r="K68" s="5261" t="s">
        <v>1142</v>
      </c>
      <c r="L68" s="5267" t="s">
        <v>4823</v>
      </c>
      <c r="M68" s="5264"/>
      <c r="N68" s="5264"/>
      <c r="O68" s="5265"/>
      <c r="P68" s="5265"/>
      <c r="Q68" s="5265"/>
      <c r="R68" s="5265"/>
      <c r="S68" s="5265"/>
      <c r="T68" s="5265"/>
      <c r="U68" s="5265"/>
      <c r="V68" s="5265">
        <v>0</v>
      </c>
      <c r="W68" s="5265">
        <v>0</v>
      </c>
      <c r="X68" s="5265">
        <v>0</v>
      </c>
      <c r="Y68" s="2006">
        <v>0</v>
      </c>
      <c r="Z68" s="2006">
        <v>0</v>
      </c>
      <c r="AA68" s="2006">
        <v>0</v>
      </c>
      <c r="AB68" s="2006">
        <v>0</v>
      </c>
      <c r="AC68" s="2006">
        <v>0</v>
      </c>
      <c r="AD68" s="2006">
        <v>0</v>
      </c>
      <c r="AE68" s="2006">
        <v>0</v>
      </c>
      <c r="AF68" s="2006">
        <v>0</v>
      </c>
      <c r="AG68" s="2006">
        <v>0</v>
      </c>
      <c r="AH68" s="2006">
        <v>0</v>
      </c>
      <c r="AI68" s="2006">
        <v>0</v>
      </c>
      <c r="AJ68" s="2006">
        <v>0</v>
      </c>
      <c r="AK68" s="2006">
        <v>0</v>
      </c>
      <c r="AL68" s="2006">
        <v>0</v>
      </c>
      <c r="AM68" s="2433"/>
    </row>
    <row r="69" spans="2:39" ht="15.75">
      <c r="B69" s="2138" t="s">
        <v>4099</v>
      </c>
      <c r="C69" s="2137" t="s">
        <v>4099</v>
      </c>
      <c r="D69" s="2091" t="s">
        <v>4100</v>
      </c>
      <c r="E69" s="2136" t="s">
        <v>4100</v>
      </c>
      <c r="F69" s="2089">
        <v>51</v>
      </c>
      <c r="G69" s="2088">
        <v>102</v>
      </c>
      <c r="H69" s="2087">
        <v>255</v>
      </c>
      <c r="I69" s="2086" t="s">
        <v>4099</v>
      </c>
      <c r="J69" s="2006">
        <v>0</v>
      </c>
      <c r="K69" s="5266"/>
      <c r="L69" s="5263"/>
      <c r="M69" s="5264"/>
      <c r="N69" s="5264"/>
      <c r="O69" s="5265"/>
      <c r="P69" s="5265"/>
      <c r="Q69" s="5265"/>
      <c r="R69" s="5265"/>
      <c r="S69" s="5265"/>
      <c r="T69" s="5265"/>
      <c r="U69" s="5265"/>
      <c r="V69" s="5265">
        <v>0</v>
      </c>
      <c r="W69" s="5265">
        <v>0</v>
      </c>
      <c r="X69" s="5265">
        <v>0</v>
      </c>
      <c r="Y69" s="2006">
        <v>0</v>
      </c>
      <c r="Z69" s="2006">
        <v>0</v>
      </c>
      <c r="AA69" s="2006">
        <v>0</v>
      </c>
      <c r="AB69" s="2006">
        <v>0</v>
      </c>
      <c r="AC69" s="2006">
        <v>0</v>
      </c>
      <c r="AD69" s="2006">
        <v>0</v>
      </c>
      <c r="AE69" s="2006">
        <v>0</v>
      </c>
      <c r="AF69" s="2006">
        <v>0</v>
      </c>
      <c r="AG69" s="2006">
        <v>0</v>
      </c>
      <c r="AH69" s="2006">
        <v>0</v>
      </c>
      <c r="AI69" s="2006">
        <v>0</v>
      </c>
      <c r="AJ69" s="2006">
        <v>0</v>
      </c>
      <c r="AK69" s="2006">
        <v>0</v>
      </c>
      <c r="AL69" s="2006">
        <v>0</v>
      </c>
      <c r="AM69" s="2433"/>
    </row>
    <row r="70" spans="2:39" ht="15.75">
      <c r="B70" s="2135" t="s">
        <v>4097</v>
      </c>
      <c r="C70" s="2134" t="s">
        <v>4097</v>
      </c>
      <c r="D70" s="2091" t="s">
        <v>4098</v>
      </c>
      <c r="E70" s="2133" t="s">
        <v>4098</v>
      </c>
      <c r="F70" s="2089">
        <v>51</v>
      </c>
      <c r="G70" s="2088">
        <v>204</v>
      </c>
      <c r="H70" s="2087">
        <v>204</v>
      </c>
      <c r="I70" s="2086" t="s">
        <v>4097</v>
      </c>
      <c r="J70" s="2006">
        <v>0</v>
      </c>
      <c r="K70" s="5261" t="s">
        <v>1142</v>
      </c>
      <c r="L70" s="5267" t="s">
        <v>4824</v>
      </c>
      <c r="M70" s="5269"/>
      <c r="N70" s="5269"/>
      <c r="O70" s="5265"/>
      <c r="P70" s="5265"/>
      <c r="Q70" s="5265"/>
      <c r="R70" s="5265"/>
      <c r="S70" s="5265"/>
      <c r="T70" s="5265"/>
      <c r="U70" s="5265"/>
      <c r="V70" s="5265">
        <v>0</v>
      </c>
      <c r="W70" s="5265">
        <v>0</v>
      </c>
      <c r="X70" s="5265">
        <v>0</v>
      </c>
      <c r="Y70" s="2006">
        <v>0</v>
      </c>
      <c r="Z70" s="2006">
        <v>0</v>
      </c>
      <c r="AA70" s="2006">
        <v>0</v>
      </c>
      <c r="AB70" s="2006">
        <v>0</v>
      </c>
      <c r="AC70" s="2006">
        <v>0</v>
      </c>
      <c r="AD70" s="2006">
        <v>0</v>
      </c>
      <c r="AE70" s="2006">
        <v>0</v>
      </c>
      <c r="AF70" s="2006">
        <v>0</v>
      </c>
      <c r="AG70" s="2006">
        <v>0</v>
      </c>
      <c r="AH70" s="2006">
        <v>0</v>
      </c>
      <c r="AI70" s="2006">
        <v>0</v>
      </c>
      <c r="AJ70" s="2006">
        <v>0</v>
      </c>
      <c r="AK70" s="2006">
        <v>0</v>
      </c>
      <c r="AL70" s="2006">
        <v>0</v>
      </c>
      <c r="AM70" s="2433"/>
    </row>
    <row r="71" spans="2:39" ht="15.75">
      <c r="B71" s="2132" t="s">
        <v>4095</v>
      </c>
      <c r="C71" s="2131" t="s">
        <v>4095</v>
      </c>
      <c r="D71" s="2091" t="s">
        <v>4096</v>
      </c>
      <c r="E71" s="2130" t="s">
        <v>4096</v>
      </c>
      <c r="F71" s="2089">
        <v>153</v>
      </c>
      <c r="G71" s="2088">
        <v>204</v>
      </c>
      <c r="H71" s="2087">
        <v>0</v>
      </c>
      <c r="I71" s="2086" t="s">
        <v>4095</v>
      </c>
      <c r="J71" s="2006">
        <v>0</v>
      </c>
      <c r="K71" s="5266"/>
      <c r="L71" s="5263"/>
      <c r="M71" s="5264"/>
      <c r="N71" s="5263"/>
      <c r="O71" s="5265"/>
      <c r="P71" s="5265"/>
      <c r="Q71" s="5265"/>
      <c r="R71" s="5265"/>
      <c r="S71" s="5265"/>
      <c r="T71" s="5265"/>
      <c r="U71" s="5265"/>
      <c r="V71" s="5265">
        <v>0</v>
      </c>
      <c r="W71" s="5265">
        <v>0</v>
      </c>
      <c r="X71" s="5265">
        <v>0</v>
      </c>
      <c r="Y71" s="2006">
        <v>0</v>
      </c>
      <c r="Z71" s="2006">
        <v>0</v>
      </c>
      <c r="AA71" s="2006">
        <v>0</v>
      </c>
      <c r="AB71" s="2006">
        <v>0</v>
      </c>
      <c r="AC71" s="2006">
        <v>0</v>
      </c>
      <c r="AD71" s="2006">
        <v>0</v>
      </c>
      <c r="AE71" s="2006">
        <v>0</v>
      </c>
      <c r="AF71" s="2006">
        <v>0</v>
      </c>
      <c r="AG71" s="2006">
        <v>0</v>
      </c>
      <c r="AH71" s="2006">
        <v>0</v>
      </c>
      <c r="AI71" s="2006">
        <v>0</v>
      </c>
      <c r="AJ71" s="2006">
        <v>0</v>
      </c>
      <c r="AK71" s="2006">
        <v>0</v>
      </c>
      <c r="AL71" s="2006">
        <v>0</v>
      </c>
      <c r="AM71" s="2433"/>
    </row>
    <row r="72" spans="2:39" ht="15.75">
      <c r="B72" s="2129" t="s">
        <v>4093</v>
      </c>
      <c r="C72" s="2128" t="s">
        <v>4093</v>
      </c>
      <c r="D72" s="2091" t="s">
        <v>4094</v>
      </c>
      <c r="E72" s="2127" t="s">
        <v>4094</v>
      </c>
      <c r="F72" s="2089">
        <v>255</v>
      </c>
      <c r="G72" s="2088">
        <v>204</v>
      </c>
      <c r="H72" s="2087">
        <v>0</v>
      </c>
      <c r="I72" s="2086" t="s">
        <v>4093</v>
      </c>
      <c r="J72" s="2006">
        <v>0</v>
      </c>
      <c r="K72" s="5265">
        <v>0</v>
      </c>
      <c r="L72" s="5265">
        <v>0</v>
      </c>
      <c r="M72" s="5265">
        <v>0</v>
      </c>
      <c r="N72" s="5265">
        <v>0</v>
      </c>
      <c r="O72" s="5265"/>
      <c r="P72" s="5265"/>
      <c r="Q72" s="5265"/>
      <c r="R72" s="5265"/>
      <c r="S72" s="5265"/>
      <c r="T72" s="5265"/>
      <c r="U72" s="5265"/>
      <c r="V72" s="5265">
        <v>0</v>
      </c>
      <c r="W72" s="5265">
        <v>0</v>
      </c>
      <c r="X72" s="5265">
        <v>0</v>
      </c>
      <c r="Y72" s="2006">
        <v>0</v>
      </c>
      <c r="Z72" s="2006">
        <v>0</v>
      </c>
      <c r="AA72" s="2006">
        <v>0</v>
      </c>
      <c r="AB72" s="2006">
        <v>0</v>
      </c>
      <c r="AC72" s="2006">
        <v>0</v>
      </c>
      <c r="AD72" s="2006">
        <v>0</v>
      </c>
      <c r="AE72" s="2006">
        <v>0</v>
      </c>
      <c r="AF72" s="2006">
        <v>0</v>
      </c>
      <c r="AG72" s="2006">
        <v>0</v>
      </c>
      <c r="AH72" s="2006">
        <v>0</v>
      </c>
      <c r="AI72" s="2006">
        <v>0</v>
      </c>
      <c r="AJ72" s="2006">
        <v>0</v>
      </c>
      <c r="AK72" s="2006">
        <v>0</v>
      </c>
      <c r="AL72" s="2006">
        <v>0</v>
      </c>
      <c r="AM72" s="2433"/>
    </row>
    <row r="73" spans="2:39" ht="15.75">
      <c r="B73" s="2126" t="s">
        <v>4091</v>
      </c>
      <c r="C73" s="2125" t="s">
        <v>4091</v>
      </c>
      <c r="D73" s="2091" t="s">
        <v>4092</v>
      </c>
      <c r="E73" s="2124" t="s">
        <v>4092</v>
      </c>
      <c r="F73" s="2089">
        <v>255</v>
      </c>
      <c r="G73" s="2088">
        <v>153</v>
      </c>
      <c r="H73" s="2087">
        <v>0</v>
      </c>
      <c r="I73" s="2086" t="s">
        <v>4091</v>
      </c>
      <c r="J73" s="2006">
        <v>0</v>
      </c>
      <c r="K73" s="5261" t="s">
        <v>1142</v>
      </c>
      <c r="L73" s="5267" t="s">
        <v>4825</v>
      </c>
      <c r="M73" s="5264"/>
      <c r="N73" s="5263"/>
      <c r="O73" s="5265"/>
      <c r="P73" s="5265"/>
      <c r="Q73" s="5265"/>
      <c r="R73" s="5265"/>
      <c r="S73" s="5265"/>
      <c r="T73" s="5265"/>
      <c r="U73" s="5265"/>
      <c r="V73" s="5265">
        <v>0</v>
      </c>
      <c r="W73" s="5265">
        <v>0</v>
      </c>
      <c r="X73" s="5265">
        <v>0</v>
      </c>
      <c r="Y73" s="2006">
        <v>0</v>
      </c>
      <c r="Z73" s="2006">
        <v>0</v>
      </c>
      <c r="AA73" s="2006">
        <v>0</v>
      </c>
      <c r="AB73" s="2006">
        <v>0</v>
      </c>
      <c r="AC73" s="2006">
        <v>0</v>
      </c>
      <c r="AD73" s="2006">
        <v>0</v>
      </c>
      <c r="AE73" s="2006">
        <v>0</v>
      </c>
      <c r="AF73" s="2006">
        <v>0</v>
      </c>
      <c r="AG73" s="2006">
        <v>0</v>
      </c>
      <c r="AH73" s="2006">
        <v>0</v>
      </c>
      <c r="AI73" s="2006">
        <v>0</v>
      </c>
      <c r="AJ73" s="2006">
        <v>0</v>
      </c>
      <c r="AK73" s="2006">
        <v>0</v>
      </c>
      <c r="AL73" s="2006">
        <v>0</v>
      </c>
      <c r="AM73" s="2433"/>
    </row>
    <row r="74" spans="2:39" ht="15.75">
      <c r="B74" s="2123" t="s">
        <v>4089</v>
      </c>
      <c r="C74" s="2122" t="s">
        <v>4089</v>
      </c>
      <c r="D74" s="2091" t="s">
        <v>4090</v>
      </c>
      <c r="E74" s="2121" t="s">
        <v>4090</v>
      </c>
      <c r="F74" s="2089">
        <v>255</v>
      </c>
      <c r="G74" s="2088">
        <v>102</v>
      </c>
      <c r="H74" s="2087">
        <v>0</v>
      </c>
      <c r="I74" s="2086" t="s">
        <v>4089</v>
      </c>
      <c r="J74" s="2006">
        <v>0</v>
      </c>
      <c r="K74" s="5265">
        <v>0</v>
      </c>
      <c r="L74" s="5265">
        <v>0</v>
      </c>
      <c r="M74" s="5265">
        <v>0</v>
      </c>
      <c r="N74" s="5265">
        <v>0</v>
      </c>
      <c r="O74" s="5265">
        <v>0</v>
      </c>
      <c r="P74" s="5265">
        <v>0</v>
      </c>
      <c r="Q74" s="5265"/>
      <c r="R74" s="5265"/>
      <c r="S74" s="5265"/>
      <c r="T74" s="5265"/>
      <c r="U74" s="5265"/>
      <c r="V74" s="5265">
        <v>0</v>
      </c>
      <c r="W74" s="5265">
        <v>0</v>
      </c>
      <c r="X74" s="5265">
        <v>0</v>
      </c>
      <c r="Y74" s="2006">
        <v>0</v>
      </c>
      <c r="Z74" s="2006">
        <v>0</v>
      </c>
      <c r="AA74" s="2006">
        <v>0</v>
      </c>
      <c r="AB74" s="2006">
        <v>0</v>
      </c>
      <c r="AC74" s="2006">
        <v>0</v>
      </c>
      <c r="AD74" s="2006">
        <v>0</v>
      </c>
      <c r="AE74" s="2006">
        <v>0</v>
      </c>
      <c r="AF74" s="2006">
        <v>0</v>
      </c>
      <c r="AG74" s="2006">
        <v>0</v>
      </c>
      <c r="AH74" s="2006">
        <v>0</v>
      </c>
      <c r="AI74" s="2006">
        <v>0</v>
      </c>
      <c r="AJ74" s="2006">
        <v>0</v>
      </c>
      <c r="AK74" s="2006">
        <v>0</v>
      </c>
      <c r="AL74" s="2006">
        <v>0</v>
      </c>
      <c r="AM74" s="2433"/>
    </row>
    <row r="75" spans="2:39" ht="15.75">
      <c r="B75" s="2120" t="s">
        <v>4087</v>
      </c>
      <c r="C75" s="2119" t="s">
        <v>4087</v>
      </c>
      <c r="D75" s="2091" t="s">
        <v>4088</v>
      </c>
      <c r="E75" s="2118" t="s">
        <v>4088</v>
      </c>
      <c r="F75" s="2089">
        <v>102</v>
      </c>
      <c r="G75" s="2088">
        <v>102</v>
      </c>
      <c r="H75" s="2087">
        <v>153</v>
      </c>
      <c r="I75" s="2086" t="s">
        <v>4087</v>
      </c>
      <c r="J75" s="2006">
        <v>0</v>
      </c>
      <c r="K75" s="5261" t="s">
        <v>1142</v>
      </c>
      <c r="L75" s="5267" t="s">
        <v>4826</v>
      </c>
      <c r="M75" s="5264"/>
      <c r="N75" s="5263"/>
      <c r="O75" s="5265"/>
      <c r="P75" s="5265"/>
      <c r="Q75" s="5265">
        <v>0</v>
      </c>
      <c r="R75" s="5265">
        <v>0</v>
      </c>
      <c r="S75" s="5265">
        <v>0</v>
      </c>
      <c r="T75" s="5265">
        <v>0</v>
      </c>
      <c r="U75" s="5265">
        <v>0</v>
      </c>
      <c r="V75" s="5265">
        <v>0</v>
      </c>
      <c r="W75" s="5265">
        <v>0</v>
      </c>
      <c r="X75" s="5265">
        <v>0</v>
      </c>
      <c r="Y75" s="2006">
        <v>0</v>
      </c>
      <c r="Z75" s="2006">
        <v>0</v>
      </c>
      <c r="AA75" s="2006">
        <v>0</v>
      </c>
      <c r="AB75" s="2006">
        <v>0</v>
      </c>
      <c r="AC75" s="2006">
        <v>0</v>
      </c>
      <c r="AD75" s="2006">
        <v>0</v>
      </c>
      <c r="AE75" s="2006">
        <v>0</v>
      </c>
      <c r="AF75" s="2006">
        <v>0</v>
      </c>
      <c r="AG75" s="2006">
        <v>0</v>
      </c>
      <c r="AH75" s="2006">
        <v>0</v>
      </c>
      <c r="AI75" s="2006">
        <v>0</v>
      </c>
      <c r="AJ75" s="2006">
        <v>0</v>
      </c>
      <c r="AK75" s="2006">
        <v>0</v>
      </c>
      <c r="AL75" s="2006">
        <v>0</v>
      </c>
      <c r="AM75" s="2433"/>
    </row>
    <row r="76" spans="2:39" ht="15.75">
      <c r="B76" s="2117" t="s">
        <v>4085</v>
      </c>
      <c r="C76" s="2116" t="s">
        <v>4085</v>
      </c>
      <c r="D76" s="2091" t="s">
        <v>4086</v>
      </c>
      <c r="E76" s="2115" t="s">
        <v>4086</v>
      </c>
      <c r="F76" s="2089">
        <v>150</v>
      </c>
      <c r="G76" s="2088">
        <v>150</v>
      </c>
      <c r="H76" s="2087">
        <v>150</v>
      </c>
      <c r="I76" s="2086" t="s">
        <v>4085</v>
      </c>
      <c r="J76" s="2006">
        <v>0</v>
      </c>
      <c r="K76" s="5265">
        <v>0</v>
      </c>
      <c r="L76" s="5265">
        <v>0</v>
      </c>
      <c r="M76" s="5265">
        <v>0</v>
      </c>
      <c r="N76" s="5265">
        <v>0</v>
      </c>
      <c r="O76" s="5265">
        <v>0</v>
      </c>
      <c r="P76" s="5265">
        <v>0</v>
      </c>
      <c r="Q76" s="5265">
        <v>0</v>
      </c>
      <c r="R76" s="5265">
        <v>0</v>
      </c>
      <c r="S76" s="5265">
        <v>0</v>
      </c>
      <c r="T76" s="5265">
        <v>0</v>
      </c>
      <c r="U76" s="5265">
        <v>0</v>
      </c>
      <c r="V76" s="5265">
        <v>0</v>
      </c>
      <c r="W76" s="5265">
        <v>0</v>
      </c>
      <c r="X76" s="5265">
        <v>0</v>
      </c>
      <c r="Y76" s="2006">
        <v>0</v>
      </c>
      <c r="Z76" s="2006">
        <v>0</v>
      </c>
      <c r="AA76" s="2006">
        <v>0</v>
      </c>
      <c r="AB76" s="2006">
        <v>0</v>
      </c>
      <c r="AC76" s="2006">
        <v>0</v>
      </c>
      <c r="AD76" s="2006">
        <v>0</v>
      </c>
      <c r="AE76" s="2006">
        <v>0</v>
      </c>
      <c r="AF76" s="2006">
        <v>0</v>
      </c>
      <c r="AG76" s="2006">
        <v>0</v>
      </c>
      <c r="AH76" s="2006">
        <v>0</v>
      </c>
      <c r="AI76" s="2006">
        <v>0</v>
      </c>
      <c r="AJ76" s="2006">
        <v>0</v>
      </c>
      <c r="AK76" s="2006">
        <v>0</v>
      </c>
      <c r="AL76" s="2006">
        <v>0</v>
      </c>
      <c r="AM76" s="2433"/>
    </row>
    <row r="77" spans="2:39" ht="15.75">
      <c r="B77" s="2114" t="s">
        <v>4083</v>
      </c>
      <c r="C77" s="2113" t="s">
        <v>4083</v>
      </c>
      <c r="D77" s="2091" t="s">
        <v>4084</v>
      </c>
      <c r="E77" s="2112" t="s">
        <v>4084</v>
      </c>
      <c r="F77" s="2089">
        <v>0</v>
      </c>
      <c r="G77" s="2088">
        <v>51</v>
      </c>
      <c r="H77" s="2087">
        <v>102</v>
      </c>
      <c r="I77" s="2086" t="s">
        <v>4083</v>
      </c>
      <c r="J77" s="2006">
        <v>0</v>
      </c>
      <c r="K77" s="5261" t="s">
        <v>1142</v>
      </c>
      <c r="L77" s="5267" t="s">
        <v>4827</v>
      </c>
      <c r="M77" s="5264"/>
      <c r="N77" s="5263"/>
      <c r="O77" s="5265"/>
      <c r="P77" s="5265"/>
      <c r="Q77" s="5265">
        <v>0</v>
      </c>
      <c r="R77" s="5265">
        <v>0</v>
      </c>
      <c r="S77" s="5265">
        <v>0</v>
      </c>
      <c r="T77" s="5265">
        <v>0</v>
      </c>
      <c r="U77" s="5265">
        <v>0</v>
      </c>
      <c r="V77" s="5265">
        <v>0</v>
      </c>
      <c r="W77" s="5265">
        <v>0</v>
      </c>
      <c r="X77" s="5265">
        <v>0</v>
      </c>
      <c r="Y77" s="2006">
        <v>0</v>
      </c>
      <c r="Z77" s="2006">
        <v>0</v>
      </c>
      <c r="AA77" s="2006">
        <v>0</v>
      </c>
      <c r="AB77" s="2006">
        <v>0</v>
      </c>
      <c r="AC77" s="2006">
        <v>0</v>
      </c>
      <c r="AD77" s="2006">
        <v>0</v>
      </c>
      <c r="AE77" s="2006">
        <v>0</v>
      </c>
      <c r="AF77" s="2006">
        <v>0</v>
      </c>
      <c r="AG77" s="2006">
        <v>0</v>
      </c>
      <c r="AH77" s="2006">
        <v>0</v>
      </c>
      <c r="AI77" s="2006">
        <v>0</v>
      </c>
      <c r="AJ77" s="2006">
        <v>0</v>
      </c>
      <c r="AK77" s="2006">
        <v>0</v>
      </c>
      <c r="AL77" s="2006">
        <v>0</v>
      </c>
      <c r="AM77" s="2433"/>
    </row>
    <row r="78" spans="2:39" ht="15.75">
      <c r="B78" s="2111" t="s">
        <v>4081</v>
      </c>
      <c r="C78" s="2110" t="s">
        <v>4081</v>
      </c>
      <c r="D78" s="2091" t="s">
        <v>4082</v>
      </c>
      <c r="E78" s="2109" t="s">
        <v>4082</v>
      </c>
      <c r="F78" s="2089">
        <v>51</v>
      </c>
      <c r="G78" s="2088">
        <v>153</v>
      </c>
      <c r="H78" s="2087">
        <v>102</v>
      </c>
      <c r="I78" s="2086" t="s">
        <v>4081</v>
      </c>
      <c r="J78" s="2006">
        <v>0</v>
      </c>
      <c r="K78" s="5265">
        <v>0</v>
      </c>
      <c r="L78" s="5265">
        <v>0</v>
      </c>
      <c r="M78" s="5265">
        <v>0</v>
      </c>
      <c r="N78" s="5265">
        <v>0</v>
      </c>
      <c r="O78" s="5265">
        <v>0</v>
      </c>
      <c r="P78" s="5265">
        <v>0</v>
      </c>
      <c r="Q78" s="5265">
        <v>0</v>
      </c>
      <c r="R78" s="5265">
        <v>0</v>
      </c>
      <c r="S78" s="5265">
        <v>0</v>
      </c>
      <c r="T78" s="5265">
        <v>0</v>
      </c>
      <c r="U78" s="5265">
        <v>0</v>
      </c>
      <c r="V78" s="5265">
        <v>0</v>
      </c>
      <c r="W78" s="5265">
        <v>0</v>
      </c>
      <c r="X78" s="5265">
        <v>0</v>
      </c>
      <c r="Y78" s="2006">
        <v>0</v>
      </c>
      <c r="Z78" s="2006">
        <v>0</v>
      </c>
      <c r="AA78" s="2006">
        <v>0</v>
      </c>
      <c r="AB78" s="2006">
        <v>0</v>
      </c>
      <c r="AC78" s="2006">
        <v>0</v>
      </c>
      <c r="AD78" s="2006">
        <v>0</v>
      </c>
      <c r="AE78" s="2006">
        <v>0</v>
      </c>
      <c r="AF78" s="2006">
        <v>0</v>
      </c>
      <c r="AG78" s="2006">
        <v>0</v>
      </c>
      <c r="AH78" s="2006">
        <v>0</v>
      </c>
      <c r="AI78" s="2006">
        <v>0</v>
      </c>
      <c r="AJ78" s="2006">
        <v>0</v>
      </c>
      <c r="AK78" s="2006">
        <v>0</v>
      </c>
      <c r="AL78" s="2006">
        <v>0</v>
      </c>
      <c r="AM78" s="2433"/>
    </row>
    <row r="79" spans="2:39" ht="15.75">
      <c r="B79" s="2108" t="s">
        <v>4079</v>
      </c>
      <c r="C79" s="2107" t="s">
        <v>4079</v>
      </c>
      <c r="D79" s="2091" t="s">
        <v>4080</v>
      </c>
      <c r="E79" s="2106" t="s">
        <v>4080</v>
      </c>
      <c r="F79" s="2089">
        <v>0</v>
      </c>
      <c r="G79" s="2088">
        <v>51</v>
      </c>
      <c r="H79" s="2087">
        <v>0</v>
      </c>
      <c r="I79" s="2086" t="s">
        <v>4079</v>
      </c>
      <c r="J79" s="2006">
        <v>0</v>
      </c>
      <c r="K79" s="5261" t="s">
        <v>1142</v>
      </c>
      <c r="L79" s="5267" t="s">
        <v>4828</v>
      </c>
      <c r="M79" s="5264"/>
      <c r="N79" s="5263"/>
      <c r="O79" s="5265"/>
      <c r="P79" s="5265"/>
      <c r="Q79" s="5265">
        <v>0</v>
      </c>
      <c r="R79" s="5265">
        <v>0</v>
      </c>
      <c r="S79" s="5265">
        <v>0</v>
      </c>
      <c r="T79" s="5265">
        <v>0</v>
      </c>
      <c r="U79" s="5265">
        <v>0</v>
      </c>
      <c r="V79" s="5265">
        <v>0</v>
      </c>
      <c r="W79" s="5265">
        <v>0</v>
      </c>
      <c r="X79" s="5265">
        <v>0</v>
      </c>
      <c r="Y79" s="2006">
        <v>0</v>
      </c>
      <c r="Z79" s="2006">
        <v>0</v>
      </c>
      <c r="AA79" s="2006">
        <v>0</v>
      </c>
      <c r="AB79" s="2006">
        <v>0</v>
      </c>
      <c r="AC79" s="2006">
        <v>0</v>
      </c>
      <c r="AD79" s="2006">
        <v>0</v>
      </c>
      <c r="AE79" s="2006">
        <v>0</v>
      </c>
      <c r="AF79" s="2006">
        <v>0</v>
      </c>
      <c r="AG79" s="2006">
        <v>0</v>
      </c>
      <c r="AH79" s="2006">
        <v>0</v>
      </c>
      <c r="AI79" s="2006">
        <v>0</v>
      </c>
      <c r="AJ79" s="2006">
        <v>0</v>
      </c>
      <c r="AK79" s="2006">
        <v>0</v>
      </c>
      <c r="AL79" s="2006">
        <v>0</v>
      </c>
      <c r="AM79" s="2433"/>
    </row>
    <row r="80" spans="2:39" ht="15.75">
      <c r="B80" s="2105" t="s">
        <v>4077</v>
      </c>
      <c r="C80" s="2104" t="s">
        <v>4077</v>
      </c>
      <c r="D80" s="2091" t="s">
        <v>4078</v>
      </c>
      <c r="E80" s="2103" t="s">
        <v>4078</v>
      </c>
      <c r="F80" s="2089">
        <v>51</v>
      </c>
      <c r="G80" s="2088">
        <v>51</v>
      </c>
      <c r="H80" s="2087">
        <v>0</v>
      </c>
      <c r="I80" s="2086" t="s">
        <v>4077</v>
      </c>
      <c r="J80" s="2006">
        <v>0</v>
      </c>
      <c r="K80" s="5265">
        <v>0</v>
      </c>
      <c r="L80" s="5265">
        <v>0</v>
      </c>
      <c r="M80" s="5265">
        <v>0</v>
      </c>
      <c r="N80" s="5265">
        <v>0</v>
      </c>
      <c r="O80" s="5265">
        <v>0</v>
      </c>
      <c r="P80" s="5265">
        <v>0</v>
      </c>
      <c r="Q80" s="5265">
        <v>0</v>
      </c>
      <c r="R80" s="5265">
        <v>0</v>
      </c>
      <c r="S80" s="5265">
        <v>0</v>
      </c>
      <c r="T80" s="5265">
        <v>0</v>
      </c>
      <c r="U80" s="5265">
        <v>0</v>
      </c>
      <c r="V80" s="5265">
        <v>0</v>
      </c>
      <c r="W80" s="5265">
        <v>0</v>
      </c>
      <c r="X80" s="5265">
        <v>0</v>
      </c>
      <c r="Y80" s="2006">
        <v>0</v>
      </c>
      <c r="Z80" s="2006">
        <v>0</v>
      </c>
      <c r="AA80" s="2006">
        <v>0</v>
      </c>
      <c r="AB80" s="2006">
        <v>0</v>
      </c>
      <c r="AC80" s="2006">
        <v>0</v>
      </c>
      <c r="AD80" s="2006">
        <v>0</v>
      </c>
      <c r="AE80" s="2006">
        <v>0</v>
      </c>
      <c r="AF80" s="2006">
        <v>0</v>
      </c>
      <c r="AG80" s="2006">
        <v>0</v>
      </c>
      <c r="AH80" s="2006">
        <v>0</v>
      </c>
      <c r="AI80" s="2006">
        <v>0</v>
      </c>
      <c r="AJ80" s="2006">
        <v>0</v>
      </c>
      <c r="AK80" s="2006">
        <v>0</v>
      </c>
      <c r="AL80" s="2006">
        <v>0</v>
      </c>
      <c r="AM80" s="2433"/>
    </row>
    <row r="81" spans="1:39" ht="15.75">
      <c r="B81" s="2102" t="s">
        <v>4075</v>
      </c>
      <c r="C81" s="2101" t="s">
        <v>4075</v>
      </c>
      <c r="D81" s="2091" t="s">
        <v>4076</v>
      </c>
      <c r="E81" s="2100" t="s">
        <v>4076</v>
      </c>
      <c r="F81" s="2089">
        <v>153</v>
      </c>
      <c r="G81" s="2088">
        <v>51</v>
      </c>
      <c r="H81" s="2087">
        <v>0</v>
      </c>
      <c r="I81" s="2086" t="s">
        <v>4075</v>
      </c>
      <c r="J81" s="2006">
        <v>0</v>
      </c>
      <c r="K81" s="5265">
        <v>0</v>
      </c>
      <c r="L81" s="5265">
        <v>0</v>
      </c>
      <c r="M81" s="5265">
        <v>0</v>
      </c>
      <c r="N81" s="5265">
        <v>0</v>
      </c>
      <c r="O81" s="5265">
        <v>0</v>
      </c>
      <c r="P81" s="5265">
        <v>0</v>
      </c>
      <c r="Q81" s="5265">
        <v>0</v>
      </c>
      <c r="R81" s="5265">
        <v>0</v>
      </c>
      <c r="S81" s="5265">
        <v>0</v>
      </c>
      <c r="T81" s="5265">
        <v>0</v>
      </c>
      <c r="U81" s="5265">
        <v>0</v>
      </c>
      <c r="V81" s="5265">
        <v>0</v>
      </c>
      <c r="W81" s="5265">
        <v>0</v>
      </c>
      <c r="X81" s="5265">
        <v>0</v>
      </c>
      <c r="Y81" s="2006">
        <v>0</v>
      </c>
      <c r="Z81" s="2006">
        <v>0</v>
      </c>
      <c r="AA81" s="2006">
        <v>0</v>
      </c>
      <c r="AB81" s="2006">
        <v>0</v>
      </c>
      <c r="AC81" s="2006">
        <v>0</v>
      </c>
      <c r="AD81" s="2006">
        <v>0</v>
      </c>
      <c r="AE81" s="2006">
        <v>0</v>
      </c>
      <c r="AF81" s="2006">
        <v>0</v>
      </c>
      <c r="AG81" s="2006">
        <v>0</v>
      </c>
      <c r="AH81" s="2006">
        <v>0</v>
      </c>
      <c r="AI81" s="2006">
        <v>0</v>
      </c>
      <c r="AJ81" s="2006">
        <v>0</v>
      </c>
      <c r="AK81" s="2006">
        <v>0</v>
      </c>
      <c r="AL81" s="2006">
        <v>0</v>
      </c>
      <c r="AM81" s="2433"/>
    </row>
    <row r="82" spans="1:39" ht="15.75">
      <c r="B82" s="2099" t="s">
        <v>4073</v>
      </c>
      <c r="C82" s="2098" t="s">
        <v>4073</v>
      </c>
      <c r="D82" s="2091" t="s">
        <v>4074</v>
      </c>
      <c r="E82" s="2097" t="s">
        <v>4074</v>
      </c>
      <c r="F82" s="2089">
        <v>153</v>
      </c>
      <c r="G82" s="2088">
        <v>51</v>
      </c>
      <c r="H82" s="2087">
        <v>102</v>
      </c>
      <c r="I82" s="2086" t="s">
        <v>4073</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006">
        <v>0</v>
      </c>
      <c r="AA82" s="2006">
        <v>0</v>
      </c>
      <c r="AB82" s="2006">
        <v>0</v>
      </c>
      <c r="AC82" s="2006">
        <v>0</v>
      </c>
      <c r="AD82" s="2006">
        <v>0</v>
      </c>
      <c r="AE82" s="2006">
        <v>0</v>
      </c>
      <c r="AF82" s="2006">
        <v>0</v>
      </c>
      <c r="AG82" s="2006">
        <v>0</v>
      </c>
      <c r="AH82" s="2006">
        <v>0</v>
      </c>
      <c r="AI82" s="2006">
        <v>0</v>
      </c>
      <c r="AJ82" s="2006">
        <v>0</v>
      </c>
      <c r="AK82" s="2006">
        <v>0</v>
      </c>
      <c r="AL82" s="2006">
        <v>0</v>
      </c>
      <c r="AM82" s="2433"/>
    </row>
    <row r="83" spans="1:39" ht="15.75">
      <c r="B83" s="2096" t="s">
        <v>4071</v>
      </c>
      <c r="C83" s="2095" t="s">
        <v>4071</v>
      </c>
      <c r="D83" s="2091" t="s">
        <v>4072</v>
      </c>
      <c r="E83" s="2094" t="s">
        <v>4072</v>
      </c>
      <c r="F83" s="2089">
        <v>51</v>
      </c>
      <c r="G83" s="2088">
        <v>51</v>
      </c>
      <c r="H83" s="2087">
        <v>153</v>
      </c>
      <c r="I83" s="2086" t="s">
        <v>4071</v>
      </c>
      <c r="J83" s="2006">
        <v>0</v>
      </c>
      <c r="K83" s="2006">
        <v>0</v>
      </c>
      <c r="L83" s="2006">
        <v>0</v>
      </c>
      <c r="M83" s="2006">
        <v>0</v>
      </c>
      <c r="N83" s="2006">
        <v>0</v>
      </c>
      <c r="O83" s="2006">
        <v>0</v>
      </c>
      <c r="P83" s="2006">
        <v>0</v>
      </c>
      <c r="Q83" s="2006">
        <v>0</v>
      </c>
      <c r="R83" s="2006">
        <v>0</v>
      </c>
      <c r="S83" s="2006">
        <v>0</v>
      </c>
      <c r="T83" s="2006">
        <v>0</v>
      </c>
      <c r="U83" s="2006">
        <v>0</v>
      </c>
      <c r="V83" s="2006">
        <v>0</v>
      </c>
      <c r="W83" s="2006">
        <v>0</v>
      </c>
      <c r="X83" s="2006">
        <v>0</v>
      </c>
      <c r="Y83" s="2006">
        <v>0</v>
      </c>
      <c r="Z83" s="2006">
        <v>0</v>
      </c>
      <c r="AA83" s="2006">
        <v>0</v>
      </c>
      <c r="AB83" s="2006">
        <v>0</v>
      </c>
      <c r="AC83" s="2006">
        <v>0</v>
      </c>
      <c r="AD83" s="2006">
        <v>0</v>
      </c>
      <c r="AE83" s="2006">
        <v>0</v>
      </c>
      <c r="AF83" s="2006">
        <v>0</v>
      </c>
      <c r="AG83" s="2006">
        <v>0</v>
      </c>
      <c r="AH83" s="2006">
        <v>0</v>
      </c>
      <c r="AI83" s="2006">
        <v>0</v>
      </c>
      <c r="AJ83" s="2006">
        <v>0</v>
      </c>
      <c r="AK83" s="2006">
        <v>0</v>
      </c>
      <c r="AL83" s="2006">
        <v>0</v>
      </c>
      <c r="AM83" s="2433"/>
    </row>
    <row r="84" spans="1:39" ht="15.75">
      <c r="B84" s="2093" t="s">
        <v>4069</v>
      </c>
      <c r="C84" s="2092" t="s">
        <v>4069</v>
      </c>
      <c r="D84" s="2091" t="s">
        <v>4070</v>
      </c>
      <c r="E84" s="2090" t="s">
        <v>4070</v>
      </c>
      <c r="F84" s="2089">
        <v>51</v>
      </c>
      <c r="G84" s="2088">
        <v>51</v>
      </c>
      <c r="H84" s="2087">
        <v>51</v>
      </c>
      <c r="I84" s="2086" t="s">
        <v>4069</v>
      </c>
      <c r="J84" s="2006">
        <v>0</v>
      </c>
      <c r="K84" s="2006">
        <v>0</v>
      </c>
      <c r="L84" s="2006">
        <v>0</v>
      </c>
      <c r="M84" s="2006">
        <v>0</v>
      </c>
      <c r="N84" s="2006">
        <v>0</v>
      </c>
      <c r="O84" s="2006">
        <v>0</v>
      </c>
      <c r="P84" s="2006">
        <v>0</v>
      </c>
      <c r="Q84" s="2006">
        <v>0</v>
      </c>
      <c r="R84" s="2006">
        <v>0</v>
      </c>
      <c r="S84" s="2006">
        <v>0</v>
      </c>
      <c r="T84" s="2006">
        <v>0</v>
      </c>
      <c r="U84" s="2006">
        <v>0</v>
      </c>
      <c r="V84" s="2006">
        <v>0</v>
      </c>
      <c r="W84" s="2006">
        <v>0</v>
      </c>
      <c r="X84" s="2006">
        <v>0</v>
      </c>
      <c r="Y84" s="2006">
        <v>0</v>
      </c>
      <c r="Z84" s="2006">
        <v>0</v>
      </c>
      <c r="AA84" s="2006">
        <v>0</v>
      </c>
      <c r="AB84" s="2006">
        <v>0</v>
      </c>
      <c r="AC84" s="2006">
        <v>0</v>
      </c>
      <c r="AD84" s="2006">
        <v>0</v>
      </c>
      <c r="AE84" s="2006">
        <v>0</v>
      </c>
      <c r="AF84" s="2006">
        <v>0</v>
      </c>
      <c r="AG84" s="2006">
        <v>0</v>
      </c>
      <c r="AH84" s="2006">
        <v>0</v>
      </c>
      <c r="AI84" s="2006">
        <v>0</v>
      </c>
      <c r="AJ84" s="2006">
        <v>0</v>
      </c>
      <c r="AK84" s="2006">
        <v>0</v>
      </c>
      <c r="AL84" s="2006">
        <v>0</v>
      </c>
      <c r="AM84" s="2433"/>
    </row>
    <row r="85" spans="1:39" ht="38.25" customHeight="1">
      <c r="B85" s="5056" t="s">
        <v>4068</v>
      </c>
      <c r="C85" s="5057"/>
      <c r="D85" s="5057"/>
      <c r="E85" s="5057"/>
      <c r="F85" s="5057"/>
      <c r="G85" s="5057"/>
      <c r="H85" s="5057"/>
      <c r="I85" s="5058"/>
      <c r="J85" s="2006">
        <v>0</v>
      </c>
      <c r="K85" s="2006">
        <v>0</v>
      </c>
      <c r="L85" s="2006">
        <v>0</v>
      </c>
      <c r="M85" s="2006">
        <v>0</v>
      </c>
      <c r="N85" s="2006">
        <v>0</v>
      </c>
      <c r="O85" s="2006">
        <v>0</v>
      </c>
      <c r="P85" s="2006">
        <v>0</v>
      </c>
      <c r="Q85" s="2006">
        <v>0</v>
      </c>
      <c r="R85" s="2006">
        <v>0</v>
      </c>
      <c r="S85" s="2006">
        <v>0</v>
      </c>
      <c r="T85" s="2006">
        <v>0</v>
      </c>
      <c r="U85" s="2006">
        <v>0</v>
      </c>
      <c r="V85" s="2006">
        <v>0</v>
      </c>
      <c r="W85" s="2006">
        <v>0</v>
      </c>
      <c r="X85" s="2006">
        <v>0</v>
      </c>
      <c r="Y85" s="2006">
        <v>0</v>
      </c>
      <c r="Z85" s="2006">
        <v>0</v>
      </c>
      <c r="AA85" s="2006">
        <v>0</v>
      </c>
      <c r="AB85" s="2006">
        <v>0</v>
      </c>
      <c r="AC85" s="2006">
        <v>0</v>
      </c>
      <c r="AD85" s="2006">
        <v>0</v>
      </c>
      <c r="AE85" s="2006">
        <v>0</v>
      </c>
      <c r="AF85" s="2006">
        <v>0</v>
      </c>
      <c r="AG85" s="2006">
        <v>0</v>
      </c>
      <c r="AH85" s="2006">
        <v>0</v>
      </c>
      <c r="AI85" s="2006">
        <v>0</v>
      </c>
      <c r="AJ85" s="2006">
        <v>0</v>
      </c>
      <c r="AK85" s="2006">
        <v>0</v>
      </c>
      <c r="AL85" s="2006">
        <v>0</v>
      </c>
      <c r="AM85" s="2433"/>
    </row>
    <row r="86" spans="1:39" ht="15" customHeight="1">
      <c r="B86" s="5059" t="s">
        <v>4067</v>
      </c>
      <c r="C86" s="5060"/>
      <c r="D86" s="5060"/>
      <c r="E86" s="5060"/>
      <c r="F86" s="5060"/>
      <c r="G86" s="5060"/>
      <c r="H86" s="5060"/>
      <c r="I86" s="5061"/>
      <c r="J86" s="2006">
        <v>0</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006">
        <v>0</v>
      </c>
      <c r="AA86" s="2006">
        <v>0</v>
      </c>
      <c r="AB86" s="2006">
        <v>0</v>
      </c>
      <c r="AC86" s="2006">
        <v>0</v>
      </c>
      <c r="AD86" s="2006">
        <v>0</v>
      </c>
      <c r="AE86" s="2006">
        <v>0</v>
      </c>
      <c r="AF86" s="2006">
        <v>0</v>
      </c>
      <c r="AG86" s="2006">
        <v>0</v>
      </c>
      <c r="AH86" s="2006">
        <v>0</v>
      </c>
      <c r="AI86" s="2006">
        <v>0</v>
      </c>
      <c r="AJ86" s="2006">
        <v>0</v>
      </c>
      <c r="AK86" s="2006">
        <v>0</v>
      </c>
      <c r="AL86" s="2006">
        <v>0</v>
      </c>
      <c r="AM86" s="2433"/>
    </row>
    <row r="87" spans="1:39" ht="15" customHeight="1">
      <c r="B87" s="5059"/>
      <c r="C87" s="5060"/>
      <c r="D87" s="5060"/>
      <c r="E87" s="5060"/>
      <c r="F87" s="5060"/>
      <c r="G87" s="5060"/>
      <c r="H87" s="5060"/>
      <c r="I87" s="5061"/>
      <c r="J87" s="2006">
        <v>0</v>
      </c>
      <c r="K87" s="2006">
        <v>0</v>
      </c>
      <c r="L87" s="2006">
        <v>0</v>
      </c>
      <c r="M87" s="2006">
        <v>0</v>
      </c>
      <c r="N87" s="2006">
        <v>0</v>
      </c>
      <c r="O87" s="2006">
        <v>0</v>
      </c>
      <c r="P87" s="2006">
        <v>0</v>
      </c>
      <c r="Q87" s="2006">
        <v>0</v>
      </c>
      <c r="R87" s="2006">
        <v>0</v>
      </c>
      <c r="S87" s="2006">
        <v>0</v>
      </c>
      <c r="T87" s="2006">
        <v>0</v>
      </c>
      <c r="U87" s="2006">
        <v>0</v>
      </c>
      <c r="V87" s="2006">
        <v>0</v>
      </c>
      <c r="W87" s="2006">
        <v>0</v>
      </c>
      <c r="X87" s="2006">
        <v>0</v>
      </c>
      <c r="Y87" s="2006">
        <v>0</v>
      </c>
      <c r="Z87" s="2006">
        <v>0</v>
      </c>
      <c r="AA87" s="2006">
        <v>0</v>
      </c>
      <c r="AB87" s="2006">
        <v>0</v>
      </c>
      <c r="AC87" s="2006">
        <v>0</v>
      </c>
      <c r="AD87" s="2006">
        <v>0</v>
      </c>
      <c r="AE87" s="2006">
        <v>0</v>
      </c>
      <c r="AF87" s="2006">
        <v>0</v>
      </c>
      <c r="AG87" s="2006">
        <v>0</v>
      </c>
      <c r="AH87" s="2006">
        <v>0</v>
      </c>
      <c r="AI87" s="2006">
        <v>0</v>
      </c>
      <c r="AJ87" s="2006">
        <v>0</v>
      </c>
      <c r="AK87" s="2006">
        <v>0</v>
      </c>
      <c r="AL87" s="2006">
        <v>0</v>
      </c>
      <c r="AM87" s="2433"/>
    </row>
    <row r="88" spans="1:39" ht="15" customHeight="1">
      <c r="B88" s="5062"/>
      <c r="C88" s="5063"/>
      <c r="D88" s="5063"/>
      <c r="E88" s="5063"/>
      <c r="F88" s="5063"/>
      <c r="G88" s="5063"/>
      <c r="H88" s="5063"/>
      <c r="I88" s="5064"/>
      <c r="J88" s="2006">
        <v>0</v>
      </c>
      <c r="K88" s="2006">
        <v>0</v>
      </c>
      <c r="L88" s="2006">
        <v>0</v>
      </c>
      <c r="M88" s="2006">
        <v>0</v>
      </c>
      <c r="N88" s="2006">
        <v>0</v>
      </c>
      <c r="O88" s="2006">
        <v>0</v>
      </c>
      <c r="P88" s="2006">
        <v>0</v>
      </c>
      <c r="Q88" s="2006">
        <v>0</v>
      </c>
      <c r="R88" s="2006">
        <v>0</v>
      </c>
      <c r="S88" s="2006">
        <v>0</v>
      </c>
      <c r="T88" s="2006">
        <v>0</v>
      </c>
      <c r="U88" s="2006">
        <v>0</v>
      </c>
      <c r="V88" s="2006">
        <v>0</v>
      </c>
      <c r="W88" s="2006">
        <v>0</v>
      </c>
      <c r="X88" s="2006">
        <v>0</v>
      </c>
      <c r="Y88" s="2006">
        <v>0</v>
      </c>
      <c r="Z88" s="2006">
        <v>0</v>
      </c>
      <c r="AA88" s="2006">
        <v>0</v>
      </c>
      <c r="AB88" s="2006">
        <v>0</v>
      </c>
      <c r="AC88" s="2006">
        <v>0</v>
      </c>
      <c r="AD88" s="2006">
        <v>0</v>
      </c>
      <c r="AE88" s="2006">
        <v>0</v>
      </c>
      <c r="AF88" s="2006">
        <v>0</v>
      </c>
      <c r="AG88" s="2006">
        <v>0</v>
      </c>
      <c r="AH88" s="2006">
        <v>0</v>
      </c>
      <c r="AI88" s="2006">
        <v>0</v>
      </c>
      <c r="AJ88" s="2006">
        <v>0</v>
      </c>
      <c r="AK88" s="2006">
        <v>0</v>
      </c>
      <c r="AL88" s="2006">
        <v>0</v>
      </c>
      <c r="AM88" s="2433"/>
    </row>
    <row r="89" spans="1:39">
      <c r="J89" s="2006">
        <v>0</v>
      </c>
      <c r="K89" s="2006">
        <v>0</v>
      </c>
      <c r="L89" s="2006">
        <v>0</v>
      </c>
      <c r="M89" s="2006">
        <v>0</v>
      </c>
      <c r="N89" s="2006">
        <v>0</v>
      </c>
      <c r="O89" s="2006">
        <v>0</v>
      </c>
      <c r="P89" s="2006">
        <v>0</v>
      </c>
      <c r="Q89" s="2006">
        <v>0</v>
      </c>
      <c r="R89" s="2006">
        <v>0</v>
      </c>
      <c r="S89" s="2006">
        <v>0</v>
      </c>
      <c r="T89" s="2006">
        <v>0</v>
      </c>
      <c r="U89" s="2006">
        <v>0</v>
      </c>
      <c r="V89" s="2006">
        <v>0</v>
      </c>
      <c r="W89" s="2006">
        <v>0</v>
      </c>
      <c r="X89" s="2006">
        <v>0</v>
      </c>
      <c r="Y89" s="2006">
        <v>0</v>
      </c>
      <c r="Z89" s="2006">
        <v>0</v>
      </c>
      <c r="AA89" s="2006">
        <v>0</v>
      </c>
      <c r="AB89" s="2006">
        <v>0</v>
      </c>
      <c r="AC89" s="2006">
        <v>0</v>
      </c>
      <c r="AD89" s="2006">
        <v>0</v>
      </c>
      <c r="AE89" s="2006">
        <v>0</v>
      </c>
      <c r="AF89" s="2006">
        <v>0</v>
      </c>
      <c r="AG89" s="2006">
        <v>0</v>
      </c>
      <c r="AH89" s="2006">
        <v>0</v>
      </c>
      <c r="AI89" s="2006">
        <v>0</v>
      </c>
      <c r="AJ89" s="2006">
        <v>0</v>
      </c>
      <c r="AK89" s="2006">
        <v>0</v>
      </c>
      <c r="AL89" s="2006">
        <v>0</v>
      </c>
      <c r="AM89" s="2433"/>
    </row>
    <row r="90" spans="1:39" ht="18.75">
      <c r="B90" s="2085" t="s">
        <v>4066</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006">
        <v>0</v>
      </c>
      <c r="AA90" s="2006">
        <v>0</v>
      </c>
      <c r="AB90" s="2006">
        <v>0</v>
      </c>
      <c r="AC90" s="2006">
        <v>0</v>
      </c>
      <c r="AD90" s="2006">
        <v>0</v>
      </c>
      <c r="AE90" s="2006">
        <v>0</v>
      </c>
      <c r="AF90" s="2006">
        <v>0</v>
      </c>
      <c r="AG90" s="2006">
        <v>0</v>
      </c>
      <c r="AH90" s="2006">
        <v>0</v>
      </c>
      <c r="AI90" s="2006">
        <v>0</v>
      </c>
      <c r="AJ90" s="2006">
        <v>0</v>
      </c>
      <c r="AK90" s="2006">
        <v>0</v>
      </c>
      <c r="AL90" s="2006">
        <v>0</v>
      </c>
      <c r="AM90" s="2433"/>
    </row>
    <row r="91" spans="1:39" ht="18.75">
      <c r="B91" s="2085" t="s">
        <v>4065</v>
      </c>
      <c r="J91" s="2006">
        <v>0</v>
      </c>
      <c r="K91" s="2006">
        <v>0</v>
      </c>
      <c r="L91" s="2006">
        <v>0</v>
      </c>
      <c r="M91" s="2006">
        <v>0</v>
      </c>
      <c r="N91" s="2006">
        <v>0</v>
      </c>
      <c r="O91" s="2006">
        <v>0</v>
      </c>
      <c r="P91" s="2006">
        <v>0</v>
      </c>
      <c r="Q91" s="2006">
        <v>0</v>
      </c>
      <c r="R91" s="2006">
        <v>0</v>
      </c>
      <c r="S91" s="2006">
        <v>0</v>
      </c>
      <c r="T91" s="2006">
        <v>0</v>
      </c>
      <c r="U91" s="2006">
        <v>0</v>
      </c>
      <c r="V91" s="2006">
        <v>0</v>
      </c>
      <c r="W91" s="2006">
        <v>0</v>
      </c>
      <c r="X91" s="2006">
        <v>0</v>
      </c>
      <c r="Y91" s="2006">
        <v>0</v>
      </c>
      <c r="Z91" s="2006">
        <v>0</v>
      </c>
      <c r="AA91" s="2006">
        <v>0</v>
      </c>
      <c r="AB91" s="2006">
        <v>0</v>
      </c>
      <c r="AC91" s="2006">
        <v>0</v>
      </c>
      <c r="AD91" s="2006">
        <v>0</v>
      </c>
      <c r="AE91" s="2006">
        <v>0</v>
      </c>
      <c r="AF91" s="2006">
        <v>0</v>
      </c>
      <c r="AG91" s="2006">
        <v>0</v>
      </c>
      <c r="AH91" s="2006">
        <v>0</v>
      </c>
      <c r="AI91" s="2006">
        <v>0</v>
      </c>
      <c r="AJ91" s="2006">
        <v>0</v>
      </c>
      <c r="AK91" s="2006">
        <v>0</v>
      </c>
      <c r="AL91" s="2006">
        <v>0</v>
      </c>
      <c r="AM91" s="2433"/>
    </row>
    <row r="92" spans="1:39">
      <c r="J92" s="2006">
        <v>0</v>
      </c>
      <c r="K92" s="2006">
        <v>0</v>
      </c>
      <c r="L92" s="2006">
        <v>0</v>
      </c>
      <c r="M92" s="2006">
        <v>0</v>
      </c>
      <c r="N92" s="2006">
        <v>0</v>
      </c>
      <c r="O92" s="2006">
        <v>0</v>
      </c>
      <c r="P92" s="2006">
        <v>0</v>
      </c>
      <c r="Q92" s="2006">
        <v>0</v>
      </c>
      <c r="R92" s="2006">
        <v>0</v>
      </c>
      <c r="S92" s="2006">
        <v>0</v>
      </c>
      <c r="T92" s="2006">
        <v>0</v>
      </c>
      <c r="U92" s="2006">
        <v>0</v>
      </c>
      <c r="V92" s="2006">
        <v>0</v>
      </c>
      <c r="W92" s="2006">
        <v>0</v>
      </c>
      <c r="X92" s="2006">
        <v>0</v>
      </c>
      <c r="Y92" s="2006">
        <v>0</v>
      </c>
      <c r="Z92" s="2006">
        <v>0</v>
      </c>
      <c r="AA92" s="2006">
        <v>0</v>
      </c>
      <c r="AB92" s="2006">
        <v>0</v>
      </c>
      <c r="AC92" s="2006">
        <v>0</v>
      </c>
      <c r="AD92" s="2006">
        <v>0</v>
      </c>
      <c r="AE92" s="2006">
        <v>0</v>
      </c>
      <c r="AF92" s="2006">
        <v>0</v>
      </c>
      <c r="AG92" s="2006">
        <v>0</v>
      </c>
      <c r="AH92" s="2006">
        <v>0</v>
      </c>
      <c r="AI92" s="2006">
        <v>0</v>
      </c>
      <c r="AJ92" s="2006">
        <v>0</v>
      </c>
      <c r="AK92" s="2006">
        <v>0</v>
      </c>
      <c r="AL92" s="2006">
        <v>0</v>
      </c>
      <c r="AM92" s="2433"/>
    </row>
    <row r="93" spans="1:39">
      <c r="A93" s="2433"/>
      <c r="B93" s="2433"/>
      <c r="C93" s="2433"/>
      <c r="D93" s="2433"/>
      <c r="E93" s="2433"/>
      <c r="F93" s="2433"/>
      <c r="G93" s="2433"/>
      <c r="H93" s="2433"/>
      <c r="I93" s="2433"/>
      <c r="J93" s="2433"/>
      <c r="K93" s="2433"/>
      <c r="L93" s="2433"/>
      <c r="M93" s="2433"/>
      <c r="N93" s="2433"/>
      <c r="O93" s="2433"/>
      <c r="P93" s="2433"/>
      <c r="Q93" s="2433"/>
      <c r="R93" s="2433"/>
      <c r="S93" s="2433"/>
      <c r="T93" s="2433"/>
      <c r="U93" s="2433"/>
      <c r="V93" s="2433"/>
      <c r="W93" s="2433"/>
      <c r="X93" s="2433"/>
      <c r="Y93" s="2433"/>
      <c r="Z93" s="2433"/>
      <c r="AA93" s="2433"/>
      <c r="AB93" s="2433"/>
      <c r="AC93" s="2433"/>
      <c r="AD93" s="2433"/>
      <c r="AE93" s="2433"/>
      <c r="AF93" s="2433"/>
      <c r="AG93" s="2433"/>
      <c r="AH93" s="2433"/>
      <c r="AI93" s="2433"/>
      <c r="AJ93" s="2433"/>
      <c r="AK93" s="2433"/>
      <c r="AL93" s="2433"/>
      <c r="AM93" s="2415" t="s">
        <v>4192</v>
      </c>
    </row>
  </sheetData>
  <mergeCells count="4">
    <mergeCell ref="B1:I1"/>
    <mergeCell ref="B11:I11"/>
    <mergeCell ref="B85:I85"/>
    <mergeCell ref="B86:I88"/>
  </mergeCells>
  <hyperlinks>
    <hyperlink ref="B9" r:id="rId1" xr:uid="{40C9C91D-CCC4-4C54-86A4-9DDBFFED9520}"/>
    <hyperlink ref="B85" r:id="rId2" location="dpalette" display="http://dmcritchie.mvps.org/excel/colors.htm - dpalette" xr:uid="{1997DD0B-685D-401F-BE8E-6ADF79D67B44}"/>
    <hyperlink ref="L70" r:id="rId3" display="Code couleurs Excel cliquer ICI" xr:uid="{41888F6B-8740-4149-9490-8C83BA885B5D}"/>
    <hyperlink ref="L70:N70" r:id="rId4" display="Code couleurs #B Excel cliquer ICI" xr:uid="{F5CCA9F2-3D19-4AB4-9B2B-7E568A66B878}"/>
    <hyperlink ref="L79" r:id="rId5" xr:uid="{2A36F715-3C44-4C68-8F63-A48FFE3B3C18}"/>
    <hyperlink ref="L64" r:id="rId6" xr:uid="{13B5050E-3E2F-4CDF-B431-B67E229288D6}"/>
    <hyperlink ref="L58" r:id="rId7" xr:uid="{5DE31603-2D78-400E-A75C-87857BE1AC1F}"/>
    <hyperlink ref="L60" r:id="rId8" xr:uid="{3F9ED281-4705-4A57-8D3D-F08033A38C98}"/>
    <hyperlink ref="L62" r:id="rId9" xr:uid="{805BCD0B-3568-4090-BD21-F9E7317E1DF1}"/>
    <hyperlink ref="L66" r:id="rId10" xr:uid="{CC4EAACD-1D8F-4578-B380-AFF5E85A5BBC}"/>
    <hyperlink ref="L52" r:id="rId11" display="Trouver n'Importe quel Code Couleur HTML en 2 clics [Images, Vidéos, PDF...]" xr:uid="{10EE1FAA-C9E0-43E4-BA56-CB5FA0430FEB}"/>
    <hyperlink ref="L54" r:id="rId12" xr:uid="{45854500-E06E-405E-87F5-5B7351806C18}"/>
    <hyperlink ref="L68" r:id="rId13" xr:uid="{0F3D2CC6-35AD-4537-8661-4BE651C69DE3}"/>
    <hyperlink ref="L56" r:id="rId14" display="Téléchargez votre image Cliquez sur l'image pour obtenir le code couleur. https://www.ginifab.com/feeds/pms/color_picker_from_image.fr.php" xr:uid="{F6CEB5BD-B01B-43EB-96AB-D3356D810F72}"/>
    <hyperlink ref="L73" r:id="rId15" xr:uid="{F0AE4E4C-A990-43D3-8D58-74323591BC5F}"/>
    <hyperlink ref="L75" r:id="rId16" xr:uid="{49398894-985E-4DEC-8DCE-E65E4E8D6879}"/>
    <hyperlink ref="L77" r:id="rId17" xr:uid="{011D0AD3-3C0E-4AF6-9BB5-9094FDE357FD}"/>
  </hyperlinks>
  <pageMargins left="0.23622047244094491" right="0.23622047244094491" top="0.15748031496062992" bottom="0.15748031496062992" header="0.86614173228346458" footer="0.15748031496062992"/>
  <pageSetup paperSize="9" scale="60" orientation="landscape" r:id="rId18"/>
  <headerFooter alignWithMargins="0">
    <oddFooter>&amp;CPage &amp;P de &amp;N&amp;R&amp;D &amp;T</oddFooter>
  </headerFooter>
  <drawing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62C4-385A-4FE0-8F12-76A08D30626A}">
  <dimension ref="A1:AL427"/>
  <sheetViews>
    <sheetView zoomScaleNormal="100" workbookViewId="0">
      <selection activeCell="D54" sqref="D54:E60"/>
    </sheetView>
  </sheetViews>
  <sheetFormatPr baseColWidth="10" defaultRowHeight="15"/>
  <cols>
    <col min="1" max="1" width="4.7109375" style="2593" customWidth="1"/>
    <col min="2" max="14" width="15.7109375" style="2593" customWidth="1"/>
    <col min="15" max="15" width="17.85546875" style="2593" bestFit="1" customWidth="1"/>
    <col min="16" max="16" width="16.5703125" style="2593" customWidth="1"/>
    <col min="17" max="30" width="11.42578125" style="2593"/>
    <col min="31" max="31" width="18.140625" style="2593" customWidth="1"/>
    <col min="32" max="16384" width="11.42578125" style="2593"/>
  </cols>
  <sheetData>
    <row r="1" spans="1:18">
      <c r="A1" s="2592">
        <f t="shared" ref="A1:Q1" ca="1" si="0">CELL("largeur",A1)</f>
        <v>4</v>
      </c>
      <c r="B1" s="2592">
        <f t="shared" ca="1" si="0"/>
        <v>15</v>
      </c>
      <c r="C1" s="2592">
        <f t="shared" ca="1" si="0"/>
        <v>15</v>
      </c>
      <c r="D1" s="2592">
        <f t="shared" ca="1" si="0"/>
        <v>15</v>
      </c>
      <c r="E1" s="2592">
        <f t="shared" ca="1" si="0"/>
        <v>15</v>
      </c>
      <c r="F1" s="2592">
        <f t="shared" ca="1" si="0"/>
        <v>15</v>
      </c>
      <c r="G1" s="2592">
        <f t="shared" ca="1" si="0"/>
        <v>15</v>
      </c>
      <c r="H1" s="2592">
        <f t="shared" ca="1" si="0"/>
        <v>15</v>
      </c>
      <c r="I1" s="2592">
        <f t="shared" ca="1" si="0"/>
        <v>15</v>
      </c>
      <c r="J1" s="2592">
        <f t="shared" ca="1" si="0"/>
        <v>15</v>
      </c>
      <c r="K1" s="2592">
        <f t="shared" ca="1" si="0"/>
        <v>15</v>
      </c>
      <c r="L1" s="2592">
        <f t="shared" ca="1" si="0"/>
        <v>15</v>
      </c>
      <c r="M1" s="2592">
        <f t="shared" ca="1" si="0"/>
        <v>15</v>
      </c>
      <c r="N1" s="2592">
        <f t="shared" ca="1" si="0"/>
        <v>15</v>
      </c>
      <c r="O1" s="2592">
        <f t="shared" ca="1" si="0"/>
        <v>17</v>
      </c>
      <c r="P1" s="2592">
        <f t="shared" ca="1" si="0"/>
        <v>16</v>
      </c>
      <c r="Q1" s="2592">
        <f t="shared" ca="1" si="0"/>
        <v>11</v>
      </c>
      <c r="R1" s="2435"/>
    </row>
    <row r="2" spans="1:18" ht="15.75">
      <c r="A2" s="2595"/>
      <c r="B2" s="2594"/>
      <c r="C2" s="2596"/>
      <c r="D2" s="2594"/>
      <c r="E2" s="2594"/>
      <c r="F2" s="2594"/>
      <c r="G2" s="2594"/>
      <c r="H2" s="2594"/>
      <c r="I2" s="2594"/>
      <c r="J2" s="2594"/>
      <c r="K2" s="2594"/>
      <c r="L2" s="2594"/>
      <c r="M2" s="2595"/>
      <c r="N2" s="2595"/>
      <c r="O2" s="2595"/>
      <c r="P2" s="2595"/>
      <c r="Q2" s="2595"/>
      <c r="R2" s="2435"/>
    </row>
    <row r="3" spans="1:18" ht="15.75" customHeight="1">
      <c r="A3" s="2595"/>
      <c r="B3" s="5065" t="s">
        <v>4342</v>
      </c>
      <c r="C3" s="5065"/>
      <c r="D3" s="5065"/>
      <c r="E3" s="5065"/>
      <c r="F3" s="5065"/>
      <c r="G3" s="5065"/>
      <c r="H3" s="5065"/>
      <c r="I3" s="5065"/>
      <c r="J3" s="5065"/>
      <c r="K3" s="5065"/>
      <c r="L3" s="5065"/>
      <c r="M3" s="5065"/>
      <c r="N3" s="5065"/>
      <c r="O3" s="5065"/>
      <c r="P3" s="5065"/>
      <c r="Q3" s="5065"/>
      <c r="R3" s="2435"/>
    </row>
    <row r="4" spans="1:18" ht="15.75" customHeight="1">
      <c r="A4" s="2595"/>
      <c r="B4" s="5065"/>
      <c r="C4" s="5065"/>
      <c r="D4" s="5065"/>
      <c r="E4" s="5065"/>
      <c r="F4" s="5065"/>
      <c r="G4" s="5065"/>
      <c r="H4" s="5065"/>
      <c r="I4" s="5065"/>
      <c r="J4" s="5065"/>
      <c r="K4" s="5065"/>
      <c r="L4" s="5065"/>
      <c r="M4" s="5065"/>
      <c r="N4" s="5065"/>
      <c r="O4" s="5065"/>
      <c r="P4" s="5065"/>
      <c r="Q4" s="5065"/>
      <c r="R4" s="2435"/>
    </row>
    <row r="5" spans="1:18" ht="30.75" customHeight="1">
      <c r="A5" s="2595"/>
      <c r="B5" s="5065"/>
      <c r="C5" s="5065"/>
      <c r="D5" s="5065"/>
      <c r="E5" s="5065"/>
      <c r="F5" s="5065"/>
      <c r="G5" s="5065"/>
      <c r="H5" s="5065"/>
      <c r="I5" s="5065"/>
      <c r="J5" s="5065"/>
      <c r="K5" s="5065"/>
      <c r="L5" s="5065"/>
      <c r="M5" s="5065"/>
      <c r="N5" s="5065"/>
      <c r="O5" s="5065"/>
      <c r="P5" s="5065"/>
      <c r="Q5" s="5065"/>
      <c r="R5" s="2435"/>
    </row>
    <row r="6" spans="1:18">
      <c r="A6" s="2595"/>
      <c r="B6" s="2594"/>
      <c r="C6" s="2597"/>
      <c r="D6" s="2594"/>
      <c r="E6" s="2594"/>
      <c r="F6" s="2594"/>
      <c r="G6" s="2594"/>
      <c r="H6" s="2594"/>
      <c r="I6" s="2594"/>
      <c r="J6" s="2594"/>
      <c r="K6" s="2594"/>
      <c r="L6" s="2594"/>
      <c r="M6" s="2595"/>
      <c r="N6" s="2595"/>
      <c r="O6" s="2595"/>
      <c r="P6" s="2595"/>
      <c r="Q6" s="2595"/>
      <c r="R6" s="2435"/>
    </row>
    <row r="7" spans="1:18">
      <c r="A7" s="2595"/>
      <c r="B7" s="2594"/>
      <c r="C7" s="2595"/>
      <c r="D7" s="2595"/>
      <c r="E7" s="2595"/>
      <c r="F7" s="2595"/>
      <c r="G7" s="2595"/>
      <c r="H7" s="2595"/>
      <c r="I7" s="2595"/>
      <c r="J7" s="2595"/>
      <c r="K7" s="2595"/>
      <c r="L7" s="2594"/>
      <c r="M7" s="2594"/>
      <c r="N7" s="2594"/>
      <c r="O7" s="2595"/>
      <c r="P7" s="2595"/>
      <c r="Q7" s="2595"/>
      <c r="R7" s="2435"/>
    </row>
    <row r="8" spans="1:18" ht="26.25">
      <c r="A8" s="2595"/>
      <c r="B8" s="2594"/>
      <c r="C8" s="5066" t="s">
        <v>4343</v>
      </c>
      <c r="D8" s="5067"/>
      <c r="E8" s="5067"/>
      <c r="F8" s="5068"/>
      <c r="G8" s="2594"/>
      <c r="H8" s="5075" t="s">
        <v>4344</v>
      </c>
      <c r="I8" s="5076"/>
      <c r="J8" s="5076"/>
      <c r="K8" s="5077"/>
      <c r="L8" s="2594"/>
      <c r="M8" s="2598" t="s">
        <v>4345</v>
      </c>
      <c r="N8" s="2594"/>
      <c r="O8" s="2595"/>
      <c r="P8" s="2595"/>
      <c r="Q8" s="2595"/>
      <c r="R8" s="2435"/>
    </row>
    <row r="9" spans="1:18" ht="26.25">
      <c r="A9" s="2595"/>
      <c r="B9" s="2594"/>
      <c r="C9" s="5069"/>
      <c r="D9" s="5070"/>
      <c r="E9" s="5070"/>
      <c r="F9" s="5071"/>
      <c r="G9" s="2594"/>
      <c r="H9" s="5078"/>
      <c r="I9" s="5079"/>
      <c r="J9" s="5079"/>
      <c r="K9" s="5080"/>
      <c r="L9" s="2594"/>
      <c r="M9" s="2598" t="s">
        <v>4346</v>
      </c>
      <c r="N9" s="2594"/>
      <c r="O9" s="2595"/>
      <c r="P9" s="2595"/>
      <c r="Q9" s="2595"/>
      <c r="R9" s="2435"/>
    </row>
    <row r="10" spans="1:18" ht="26.25">
      <c r="A10" s="2595"/>
      <c r="B10" s="2594"/>
      <c r="C10" s="5069"/>
      <c r="D10" s="5070"/>
      <c r="E10" s="5070"/>
      <c r="F10" s="5071"/>
      <c r="G10" s="2594"/>
      <c r="H10" s="5078"/>
      <c r="I10" s="5079"/>
      <c r="J10" s="5079"/>
      <c r="K10" s="5080"/>
      <c r="L10" s="2594"/>
      <c r="M10" s="2598" t="s">
        <v>4347</v>
      </c>
      <c r="N10" s="2595"/>
      <c r="O10" s="2595"/>
      <c r="P10" s="2595"/>
      <c r="Q10" s="2595"/>
      <c r="R10" s="2435"/>
    </row>
    <row r="11" spans="1:18">
      <c r="A11" s="2595"/>
      <c r="B11" s="2594"/>
      <c r="C11" s="5069"/>
      <c r="D11" s="5070"/>
      <c r="E11" s="5070"/>
      <c r="F11" s="5071"/>
      <c r="G11" s="2594"/>
      <c r="H11" s="5081"/>
      <c r="I11" s="5082"/>
      <c r="J11" s="5082"/>
      <c r="K11" s="5083"/>
      <c r="L11" s="2594"/>
      <c r="M11" s="2595"/>
      <c r="N11" s="2595"/>
      <c r="O11" s="2595"/>
      <c r="P11" s="2595"/>
      <c r="Q11" s="2595"/>
      <c r="R11" s="2435"/>
    </row>
    <row r="12" spans="1:18">
      <c r="A12" s="2595"/>
      <c r="B12" s="2594"/>
      <c r="C12" s="5069"/>
      <c r="D12" s="5070"/>
      <c r="E12" s="5070"/>
      <c r="F12" s="5071"/>
      <c r="G12" s="2594"/>
      <c r="H12" s="2594"/>
      <c r="I12" s="2594"/>
      <c r="J12" s="2594"/>
      <c r="K12" s="2594"/>
      <c r="L12" s="2594"/>
      <c r="M12" s="2595"/>
      <c r="N12" s="2595"/>
      <c r="O12" s="2595"/>
      <c r="P12" s="2595"/>
      <c r="Q12" s="2595"/>
      <c r="R12" s="2435"/>
    </row>
    <row r="13" spans="1:18">
      <c r="A13" s="2595"/>
      <c r="B13" s="2594"/>
      <c r="C13" s="5072"/>
      <c r="D13" s="5073"/>
      <c r="E13" s="5073"/>
      <c r="F13" s="5074"/>
      <c r="G13" s="2594"/>
      <c r="H13" s="2594"/>
      <c r="I13" s="2594"/>
      <c r="J13" s="2594"/>
      <c r="K13" s="2594"/>
      <c r="L13" s="2594"/>
      <c r="M13" s="2595"/>
      <c r="N13" s="2595"/>
      <c r="O13" s="2595"/>
      <c r="P13" s="2595"/>
      <c r="Q13" s="2595"/>
      <c r="R13" s="2435"/>
    </row>
    <row r="14" spans="1:18">
      <c r="A14" s="2595"/>
      <c r="B14" s="2594"/>
      <c r="C14" s="2594"/>
      <c r="D14" s="2594"/>
      <c r="E14" s="2594"/>
      <c r="F14" s="2594"/>
      <c r="G14" s="2594"/>
      <c r="H14" s="2594"/>
      <c r="I14" s="2594"/>
      <c r="J14" s="2594"/>
      <c r="K14" s="2594"/>
      <c r="L14" s="2594"/>
      <c r="M14" s="2595"/>
      <c r="O14" s="2595"/>
      <c r="P14" s="2595"/>
      <c r="Q14" s="2595"/>
      <c r="R14" s="2435"/>
    </row>
    <row r="15" spans="1:18" ht="30.75" customHeight="1">
      <c r="A15" s="2595"/>
      <c r="B15" s="2594"/>
      <c r="C15" s="2599"/>
      <c r="D15" s="2599"/>
      <c r="E15" s="2599"/>
      <c r="F15" s="2599"/>
      <c r="G15" s="2599"/>
      <c r="H15" s="2599"/>
      <c r="I15" s="2599"/>
      <c r="J15" s="2594"/>
      <c r="K15" s="2594"/>
      <c r="L15" s="2595"/>
      <c r="M15" s="2595"/>
      <c r="N15" s="2595"/>
      <c r="O15" s="2595"/>
      <c r="P15" s="2595"/>
      <c r="Q15" s="2595"/>
      <c r="R15" s="2435"/>
    </row>
    <row r="16" spans="1:18" ht="30" customHeight="1">
      <c r="A16" s="2600" t="s">
        <v>4348</v>
      </c>
      <c r="B16" s="5237" t="s">
        <v>4349</v>
      </c>
      <c r="C16" s="5238"/>
      <c r="D16" s="5238"/>
      <c r="E16" s="5238"/>
      <c r="F16" s="5238"/>
      <c r="G16" s="5238"/>
      <c r="H16" s="5238"/>
      <c r="I16" s="5238"/>
      <c r="J16" s="5238"/>
      <c r="K16" s="5238"/>
      <c r="L16" s="5238"/>
      <c r="M16" s="5239"/>
      <c r="N16" s="2435"/>
      <c r="O16" s="2435"/>
      <c r="P16" s="2435"/>
      <c r="Q16" s="2435"/>
      <c r="R16" s="2435"/>
    </row>
    <row r="17" spans="1:18" ht="15" customHeight="1">
      <c r="A17" s="5084"/>
      <c r="B17" s="2601" t="str">
        <f>ADDRESS(ROW(),COLUMN(),4)</f>
        <v>B17</v>
      </c>
      <c r="C17" s="2602" t="s">
        <v>4350</v>
      </c>
      <c r="D17" s="2602"/>
      <c r="E17" s="2602"/>
      <c r="F17" s="2602"/>
      <c r="G17" s="2602"/>
      <c r="H17" s="2602"/>
      <c r="I17" s="2602"/>
      <c r="J17" s="2602"/>
      <c r="K17" s="2602"/>
      <c r="L17" s="2602"/>
      <c r="M17" s="2866"/>
      <c r="N17" s="2435"/>
      <c r="O17" s="2435"/>
      <c r="P17" s="2435"/>
      <c r="Q17" s="2435"/>
      <c r="R17" s="2435"/>
    </row>
    <row r="18" spans="1:18" ht="15" customHeight="1">
      <c r="A18" s="5084"/>
      <c r="B18" s="2603"/>
      <c r="C18" s="2604"/>
      <c r="D18" s="2604"/>
      <c r="E18" s="2604"/>
      <c r="F18" s="2604"/>
      <c r="G18" s="2604"/>
      <c r="H18" s="2604"/>
      <c r="I18" s="2604"/>
      <c r="J18" s="2604"/>
      <c r="K18" s="2604"/>
      <c r="L18" s="2858"/>
      <c r="M18" s="2866"/>
      <c r="N18" s="2435"/>
      <c r="O18" s="2435"/>
      <c r="P18" s="2435"/>
      <c r="Q18" s="2435"/>
      <c r="R18" s="2435"/>
    </row>
    <row r="19" spans="1:18" ht="15" customHeight="1">
      <c r="A19" s="5084"/>
      <c r="B19" s="2605" t="s">
        <v>4311</v>
      </c>
      <c r="C19" s="2606" t="s">
        <v>4351</v>
      </c>
      <c r="D19" s="2607"/>
      <c r="E19" s="2607"/>
      <c r="F19" s="2604"/>
      <c r="G19" s="2604"/>
      <c r="H19" s="2604"/>
      <c r="I19" s="2604"/>
      <c r="J19" s="2604"/>
      <c r="K19" s="2604"/>
      <c r="L19" s="2858"/>
      <c r="M19" s="2866"/>
      <c r="N19" s="2435"/>
      <c r="O19" s="2435"/>
      <c r="P19" s="2435"/>
      <c r="Q19" s="2435"/>
      <c r="R19" s="2435"/>
    </row>
    <row r="20" spans="1:18" ht="15" customHeight="1">
      <c r="A20" s="5084"/>
      <c r="B20" s="5085" t="s">
        <v>4352</v>
      </c>
      <c r="C20" s="5086"/>
      <c r="D20" s="5086"/>
      <c r="E20" s="5086"/>
      <c r="F20" s="5086"/>
      <c r="G20" s="5086"/>
      <c r="H20" s="5086"/>
      <c r="I20" s="5086"/>
      <c r="J20" s="5086"/>
      <c r="K20" s="5086"/>
      <c r="L20" s="5087"/>
      <c r="M20" s="2866"/>
      <c r="N20" s="2435"/>
      <c r="O20" s="2435"/>
      <c r="P20" s="2435"/>
      <c r="Q20" s="2435"/>
      <c r="R20" s="2435"/>
    </row>
    <row r="21" spans="1:18" ht="15" customHeight="1">
      <c r="A21" s="5084"/>
      <c r="B21" s="5085"/>
      <c r="C21" s="5086"/>
      <c r="D21" s="5086"/>
      <c r="E21" s="5086"/>
      <c r="F21" s="5086"/>
      <c r="G21" s="5086"/>
      <c r="H21" s="5086"/>
      <c r="I21" s="5086"/>
      <c r="J21" s="5086"/>
      <c r="K21" s="5086"/>
      <c r="L21" s="5087"/>
      <c r="M21" s="2866"/>
      <c r="N21" s="2435"/>
      <c r="O21" s="2435"/>
      <c r="P21" s="2435"/>
      <c r="Q21" s="2435"/>
      <c r="R21" s="2435"/>
    </row>
    <row r="22" spans="1:18" ht="15" customHeight="1">
      <c r="A22" s="5084"/>
      <c r="B22" s="5085"/>
      <c r="C22" s="5086"/>
      <c r="D22" s="5086"/>
      <c r="E22" s="5086"/>
      <c r="F22" s="5086"/>
      <c r="G22" s="5086"/>
      <c r="H22" s="5086"/>
      <c r="I22" s="5086"/>
      <c r="J22" s="5086"/>
      <c r="K22" s="5086"/>
      <c r="L22" s="5087"/>
      <c r="M22" s="2866"/>
      <c r="N22" s="2435"/>
      <c r="O22" s="2435"/>
      <c r="P22" s="2435"/>
      <c r="Q22" s="2435"/>
      <c r="R22" s="2435"/>
    </row>
    <row r="23" spans="1:18" ht="15" customHeight="1">
      <c r="A23" s="5084"/>
      <c r="B23" s="5085"/>
      <c r="C23" s="5086"/>
      <c r="D23" s="5086"/>
      <c r="E23" s="5086"/>
      <c r="F23" s="5086"/>
      <c r="G23" s="5086"/>
      <c r="H23" s="5086"/>
      <c r="I23" s="5086"/>
      <c r="J23" s="5086"/>
      <c r="K23" s="5086"/>
      <c r="L23" s="5087"/>
      <c r="M23" s="2866"/>
      <c r="N23" s="2435"/>
      <c r="O23" s="2435"/>
      <c r="P23" s="2435"/>
      <c r="Q23" s="2435"/>
      <c r="R23" s="2435"/>
    </row>
    <row r="24" spans="1:18" ht="15" customHeight="1">
      <c r="A24" s="5084"/>
      <c r="B24" s="2603"/>
      <c r="C24" s="2604"/>
      <c r="D24" s="2604"/>
      <c r="E24" s="2604"/>
      <c r="F24" s="2604"/>
      <c r="G24" s="2604"/>
      <c r="H24" s="2604"/>
      <c r="I24" s="2604"/>
      <c r="J24" s="2604"/>
      <c r="K24" s="2604"/>
      <c r="L24" s="2858"/>
      <c r="M24" s="2866"/>
      <c r="N24" s="2435"/>
      <c r="O24" s="2435"/>
      <c r="P24" s="2435"/>
      <c r="Q24" s="2435"/>
      <c r="R24" s="2435"/>
    </row>
    <row r="25" spans="1:18" ht="15" customHeight="1">
      <c r="A25" s="5084"/>
      <c r="B25" s="2608" t="s">
        <v>4348</v>
      </c>
      <c r="C25" s="5088" t="s">
        <v>4353</v>
      </c>
      <c r="D25" s="5088"/>
      <c r="E25" s="5088"/>
      <c r="F25" s="5088"/>
      <c r="G25" s="5088"/>
      <c r="H25" s="5088"/>
      <c r="I25" s="5088"/>
      <c r="J25" s="5088"/>
      <c r="K25" s="5088"/>
      <c r="L25" s="5089"/>
      <c r="M25" s="2866"/>
      <c r="N25" s="2435"/>
      <c r="O25" s="2435"/>
      <c r="P25" s="2435"/>
      <c r="Q25" s="2435"/>
      <c r="R25" s="2435"/>
    </row>
    <row r="26" spans="1:18" ht="15" customHeight="1">
      <c r="A26" s="5084"/>
      <c r="B26" s="2609"/>
      <c r="C26" s="5088"/>
      <c r="D26" s="5088"/>
      <c r="E26" s="5088"/>
      <c r="F26" s="5088"/>
      <c r="G26" s="5088"/>
      <c r="H26" s="5088"/>
      <c r="I26" s="5088"/>
      <c r="J26" s="5088"/>
      <c r="K26" s="5088"/>
      <c r="L26" s="5089"/>
      <c r="M26" s="2866"/>
      <c r="N26" s="2435"/>
      <c r="O26" s="2435"/>
      <c r="P26" s="2435"/>
      <c r="Q26" s="2435"/>
      <c r="R26" s="2435"/>
    </row>
    <row r="27" spans="1:18" ht="15" customHeight="1">
      <c r="A27" s="5084"/>
      <c r="B27" s="2609"/>
      <c r="C27" s="2610"/>
      <c r="D27" s="2611"/>
      <c r="E27" s="2611"/>
      <c r="F27" s="2611"/>
      <c r="G27" s="2611"/>
      <c r="H27" s="2611"/>
      <c r="I27" s="2611"/>
      <c r="J27" s="2611"/>
      <c r="K27" s="2611"/>
      <c r="L27" s="2859"/>
      <c r="M27" s="2866"/>
      <c r="N27" s="2435"/>
      <c r="O27" s="2435"/>
      <c r="P27" s="2435"/>
      <c r="Q27" s="2435"/>
      <c r="R27" s="2435"/>
    </row>
    <row r="28" spans="1:18" ht="15" customHeight="1">
      <c r="A28" s="5084"/>
      <c r="B28" s="2612"/>
      <c r="C28" s="2613" t="s">
        <v>4297</v>
      </c>
      <c r="D28" s="2611"/>
      <c r="E28" s="2611"/>
      <c r="F28" s="2611"/>
      <c r="G28" s="2611"/>
      <c r="H28" s="2611"/>
      <c r="I28" s="2611"/>
      <c r="J28" s="2611"/>
      <c r="K28" s="2611"/>
      <c r="L28" s="2859"/>
      <c r="M28" s="2866"/>
      <c r="N28" s="2435"/>
      <c r="O28" s="2435"/>
      <c r="P28" s="2435"/>
      <c r="Q28" s="2435"/>
      <c r="R28" s="2435"/>
    </row>
    <row r="29" spans="1:18" ht="15" customHeight="1">
      <c r="A29" s="5084"/>
      <c r="B29" s="2612"/>
      <c r="C29" s="2613" t="s">
        <v>4354</v>
      </c>
      <c r="D29" s="2611"/>
      <c r="E29" s="2611"/>
      <c r="F29" s="2611"/>
      <c r="G29" s="2611"/>
      <c r="H29" s="2611"/>
      <c r="I29" s="2611"/>
      <c r="J29" s="2611"/>
      <c r="K29" s="2611"/>
      <c r="L29" s="2859"/>
      <c r="M29" s="2866"/>
      <c r="N29" s="2435"/>
      <c r="O29" s="2435"/>
      <c r="P29" s="2435"/>
      <c r="Q29" s="2435"/>
      <c r="R29" s="2435"/>
    </row>
    <row r="30" spans="1:18" ht="15" customHeight="1">
      <c r="A30" s="5084"/>
      <c r="B30" s="2612"/>
      <c r="C30" s="2611"/>
      <c r="D30" s="2614" t="s">
        <v>4355</v>
      </c>
      <c r="E30" s="2615" t="s">
        <v>4298</v>
      </c>
      <c r="F30" s="2615" t="s">
        <v>4299</v>
      </c>
      <c r="G30" s="2615" t="s">
        <v>4304</v>
      </c>
      <c r="H30" s="2615" t="s">
        <v>4305</v>
      </c>
      <c r="I30" s="2615" t="s">
        <v>4300</v>
      </c>
      <c r="J30" s="2616" t="s">
        <v>4306</v>
      </c>
      <c r="K30" s="2615" t="s">
        <v>4282</v>
      </c>
      <c r="L30" s="2860" t="s">
        <v>4283</v>
      </c>
      <c r="M30" s="2866"/>
      <c r="N30" s="2435"/>
      <c r="O30" s="2435"/>
      <c r="P30" s="2435"/>
      <c r="Q30" s="2435"/>
      <c r="R30" s="2435"/>
    </row>
    <row r="31" spans="1:18" ht="15" customHeight="1">
      <c r="A31" s="5084"/>
      <c r="B31" s="2612"/>
      <c r="C31" s="2611"/>
      <c r="D31" s="2611"/>
      <c r="E31" s="2611"/>
      <c r="F31" s="2611"/>
      <c r="G31" s="2611"/>
      <c r="H31" s="2611"/>
      <c r="I31" s="2611"/>
      <c r="J31" s="2611"/>
      <c r="K31" s="2611"/>
      <c r="L31" s="2859"/>
      <c r="M31" s="2866"/>
      <c r="N31" s="2435"/>
      <c r="O31" s="2435"/>
      <c r="P31" s="2435"/>
      <c r="Q31" s="2435"/>
      <c r="R31" s="2435"/>
    </row>
    <row r="32" spans="1:18" ht="15" customHeight="1">
      <c r="A32" s="5084"/>
      <c r="B32" s="2612"/>
      <c r="C32" s="2613" t="s">
        <v>4303</v>
      </c>
      <c r="D32" s="2611"/>
      <c r="E32" s="2611"/>
      <c r="F32" s="2611"/>
      <c r="G32" s="2611"/>
      <c r="H32" s="2611"/>
      <c r="I32" s="2611"/>
      <c r="J32" s="2615" t="s">
        <v>4284</v>
      </c>
      <c r="K32" s="2615" t="s">
        <v>4285</v>
      </c>
      <c r="L32" s="2860" t="s">
        <v>4286</v>
      </c>
      <c r="M32" s="2866"/>
      <c r="N32" s="2435"/>
      <c r="O32" s="2435"/>
      <c r="P32" s="2435"/>
      <c r="Q32" s="2435"/>
      <c r="R32" s="2435"/>
    </row>
    <row r="33" spans="1:18" ht="15" customHeight="1">
      <c r="A33" s="5084"/>
      <c r="B33" s="2612"/>
      <c r="C33" s="2613" t="s">
        <v>4291</v>
      </c>
      <c r="D33" s="2611"/>
      <c r="E33" s="5090">
        <v>3</v>
      </c>
      <c r="F33" s="5090"/>
      <c r="G33" s="2611"/>
      <c r="H33" s="2611"/>
      <c r="I33" s="2611"/>
      <c r="J33" s="2611"/>
      <c r="K33" s="2611"/>
      <c r="L33" s="2859"/>
      <c r="M33" s="2866"/>
      <c r="N33" s="2435"/>
      <c r="O33" s="2435"/>
      <c r="P33" s="2435"/>
      <c r="Q33" s="2435"/>
      <c r="R33" s="2435"/>
    </row>
    <row r="34" spans="1:18" ht="15" customHeight="1">
      <c r="A34" s="5084"/>
      <c r="B34" s="2612"/>
      <c r="C34" s="2611"/>
      <c r="D34" s="2611"/>
      <c r="E34" s="2611"/>
      <c r="F34" s="2611"/>
      <c r="G34" s="2611"/>
      <c r="H34" s="2611"/>
      <c r="I34" s="2611"/>
      <c r="J34" s="2611"/>
      <c r="K34" s="2611"/>
      <c r="L34" s="2859"/>
      <c r="M34" s="2866"/>
      <c r="N34" s="2435"/>
      <c r="O34" s="2435"/>
      <c r="P34" s="2435"/>
      <c r="Q34" s="2435"/>
      <c r="R34" s="2435"/>
    </row>
    <row r="35" spans="1:18" ht="18" customHeight="1">
      <c r="A35" s="5084"/>
      <c r="B35" s="2615" t="s">
        <v>4271</v>
      </c>
      <c r="C35" s="2615" t="s">
        <v>4272</v>
      </c>
      <c r="D35" s="2615" t="s">
        <v>4273</v>
      </c>
      <c r="E35" s="2615" t="s">
        <v>4274</v>
      </c>
      <c r="F35" s="2615" t="s">
        <v>4275</v>
      </c>
      <c r="G35" s="2615" t="s">
        <v>4276</v>
      </c>
      <c r="H35" s="2615" t="s">
        <v>4277</v>
      </c>
      <c r="I35" s="2615" t="s">
        <v>4278</v>
      </c>
      <c r="J35" s="2615" t="s">
        <v>4279</v>
      </c>
      <c r="K35" s="2615" t="s">
        <v>4280</v>
      </c>
      <c r="L35" s="2860" t="s">
        <v>4281</v>
      </c>
      <c r="M35" s="2866"/>
      <c r="N35" s="2435"/>
      <c r="O35" s="2435"/>
      <c r="P35" s="2435"/>
      <c r="Q35" s="2435"/>
      <c r="R35" s="2435"/>
    </row>
    <row r="36" spans="1:18" ht="18" customHeight="1">
      <c r="A36" s="5084"/>
      <c r="B36" s="2612"/>
      <c r="C36" s="5091" t="s">
        <v>4356</v>
      </c>
      <c r="D36" s="5091"/>
      <c r="E36" s="5091"/>
      <c r="F36" s="5091"/>
      <c r="G36" s="5091"/>
      <c r="H36" s="5091"/>
      <c r="I36" s="2611"/>
      <c r="J36" s="2611"/>
      <c r="K36" s="2611"/>
      <c r="L36" s="2859"/>
      <c r="M36" s="2866"/>
      <c r="N36" s="2435"/>
      <c r="O36" s="2435"/>
      <c r="P36" s="2435"/>
      <c r="Q36" s="2435"/>
      <c r="R36" s="2435"/>
    </row>
    <row r="37" spans="1:18" ht="18" customHeight="1">
      <c r="A37" s="5084"/>
      <c r="B37" s="2612"/>
      <c r="C37" s="5091"/>
      <c r="D37" s="5091"/>
      <c r="E37" s="5091"/>
      <c r="F37" s="5091"/>
      <c r="G37" s="5091"/>
      <c r="H37" s="5091"/>
      <c r="I37" s="2611"/>
      <c r="J37" s="2611"/>
      <c r="K37" s="2611"/>
      <c r="L37" s="2859"/>
      <c r="M37" s="2866"/>
      <c r="N37" s="2435"/>
      <c r="O37" s="2435"/>
      <c r="P37" s="2435"/>
      <c r="Q37" s="2435"/>
      <c r="R37" s="2435"/>
    </row>
    <row r="38" spans="1:18" ht="18" customHeight="1">
      <c r="A38" s="5084"/>
      <c r="B38" s="2612"/>
      <c r="C38" s="5092" t="s">
        <v>4357</v>
      </c>
      <c r="D38" s="5092"/>
      <c r="E38" s="5092"/>
      <c r="F38" s="5092"/>
      <c r="G38" s="5092"/>
      <c r="H38" s="5092"/>
      <c r="I38" s="2611"/>
      <c r="J38" s="2611"/>
      <c r="K38" s="2611"/>
      <c r="L38" s="2859"/>
      <c r="M38" s="2866"/>
      <c r="N38" s="2435"/>
      <c r="O38" s="2435"/>
      <c r="P38" s="2435"/>
      <c r="Q38" s="2435"/>
      <c r="R38" s="2435"/>
    </row>
    <row r="39" spans="1:18" ht="18" customHeight="1">
      <c r="A39" s="5084"/>
      <c r="B39" s="2612"/>
      <c r="C39" s="2617" t="s">
        <v>4294</v>
      </c>
      <c r="D39" s="2617" t="s">
        <v>4308</v>
      </c>
      <c r="E39" s="2618" t="s">
        <v>4295</v>
      </c>
      <c r="F39" s="2619" t="s">
        <v>4296</v>
      </c>
      <c r="G39" s="2618" t="s">
        <v>4309</v>
      </c>
      <c r="H39" s="2618" t="s">
        <v>4310</v>
      </c>
      <c r="I39" s="2611"/>
      <c r="J39" s="2620"/>
      <c r="K39" s="2611"/>
      <c r="L39" s="2859"/>
      <c r="M39" s="2866"/>
      <c r="N39" s="2435"/>
      <c r="O39" s="2435"/>
      <c r="P39" s="2435"/>
      <c r="Q39" s="2435"/>
      <c r="R39" s="2435"/>
    </row>
    <row r="40" spans="1:18" ht="18" customHeight="1">
      <c r="A40" s="5084"/>
      <c r="B40" s="2612"/>
      <c r="C40" s="2615"/>
      <c r="D40" s="2615"/>
      <c r="E40" s="2615"/>
      <c r="F40" s="2615"/>
      <c r="G40" s="2615"/>
      <c r="H40" s="2615"/>
      <c r="I40" s="2611"/>
      <c r="J40" s="2611"/>
      <c r="K40" s="2611"/>
      <c r="L40" s="2859"/>
      <c r="M40" s="2866"/>
      <c r="N40" s="2435"/>
      <c r="O40" s="2435"/>
      <c r="P40" s="2435"/>
      <c r="Q40" s="2435"/>
      <c r="R40" s="2435"/>
    </row>
    <row r="41" spans="1:18" ht="18" customHeight="1">
      <c r="A41" s="5084"/>
      <c r="B41" s="2612"/>
      <c r="C41" s="5093" t="s">
        <v>4358</v>
      </c>
      <c r="D41" s="5093"/>
      <c r="E41" s="5093"/>
      <c r="F41" s="5093"/>
      <c r="G41" s="5093"/>
      <c r="H41" s="5093"/>
      <c r="I41" s="2620" t="s">
        <v>4359</v>
      </c>
      <c r="J41" s="2611"/>
      <c r="K41" s="2611"/>
      <c r="L41" s="2859"/>
      <c r="M41" s="2866"/>
      <c r="N41" s="2435"/>
      <c r="O41" s="2435"/>
      <c r="P41" s="2435"/>
      <c r="Q41" s="2435"/>
      <c r="R41" s="2435"/>
    </row>
    <row r="42" spans="1:18" ht="18" customHeight="1">
      <c r="A42" s="5084"/>
      <c r="B42" s="2612"/>
      <c r="C42" s="5092" t="s">
        <v>4360</v>
      </c>
      <c r="D42" s="5092"/>
      <c r="E42" s="5092"/>
      <c r="F42" s="5092"/>
      <c r="G42" s="5092"/>
      <c r="H42" s="5092"/>
      <c r="I42" s="2611"/>
      <c r="J42" s="2611"/>
      <c r="K42" s="2611"/>
      <c r="L42" s="2859"/>
      <c r="M42" s="2866"/>
      <c r="N42" s="2435"/>
      <c r="O42" s="2435"/>
      <c r="P42" s="2435"/>
      <c r="Q42" s="2435"/>
      <c r="R42" s="2435"/>
    </row>
    <row r="43" spans="1:18" ht="18" customHeight="1">
      <c r="A43" s="5084"/>
      <c r="B43" s="2612"/>
      <c r="C43" s="2621" t="s">
        <v>4294</v>
      </c>
      <c r="D43" s="2621" t="s">
        <v>4308</v>
      </c>
      <c r="E43" s="2622" t="s">
        <v>4295</v>
      </c>
      <c r="F43" s="2623" t="s">
        <v>4296</v>
      </c>
      <c r="G43" s="2622" t="s">
        <v>4309</v>
      </c>
      <c r="H43" s="2622" t="s">
        <v>4310</v>
      </c>
      <c r="I43" s="2611"/>
      <c r="J43" s="2611"/>
      <c r="K43" s="2611"/>
      <c r="L43" s="2859"/>
      <c r="M43" s="2866"/>
      <c r="N43" s="2435"/>
      <c r="O43" s="2435"/>
      <c r="P43" s="2435"/>
      <c r="Q43" s="2435"/>
      <c r="R43" s="2435"/>
    </row>
    <row r="44" spans="1:18" ht="18" customHeight="1">
      <c r="A44" s="5084"/>
      <c r="B44" s="2612"/>
      <c r="C44" s="2615"/>
      <c r="D44" s="2615"/>
      <c r="E44" s="2615"/>
      <c r="F44" s="2615"/>
      <c r="G44" s="2615"/>
      <c r="H44" s="2615"/>
      <c r="I44" s="2611"/>
      <c r="J44" s="2611"/>
      <c r="K44" s="2611"/>
      <c r="L44" s="2859"/>
      <c r="M44" s="2866"/>
      <c r="N44" s="2435"/>
      <c r="O44" s="2435"/>
      <c r="P44" s="2435"/>
      <c r="Q44" s="2435"/>
      <c r="R44" s="2435"/>
    </row>
    <row r="45" spans="1:18" ht="18" customHeight="1">
      <c r="A45" s="5084"/>
      <c r="B45" s="2612"/>
      <c r="C45" s="2620" t="s">
        <v>4361</v>
      </c>
      <c r="D45" s="2615"/>
      <c r="E45" s="2624" t="s">
        <v>4362</v>
      </c>
      <c r="F45" s="2624" t="s">
        <v>4363</v>
      </c>
      <c r="G45" s="2625" t="s">
        <v>4364</v>
      </c>
      <c r="H45" s="2626" t="s">
        <v>4365</v>
      </c>
      <c r="I45" s="2627" t="s">
        <v>4366</v>
      </c>
      <c r="J45" s="2611"/>
      <c r="K45" s="2611"/>
      <c r="L45" s="2859"/>
      <c r="M45" s="2866"/>
      <c r="N45" s="2435"/>
      <c r="O45" s="2435"/>
      <c r="P45" s="2435"/>
      <c r="Q45" s="2435"/>
      <c r="R45" s="2435"/>
    </row>
    <row r="46" spans="1:18" ht="18" customHeight="1">
      <c r="A46" s="5084"/>
      <c r="B46" s="2612"/>
      <c r="C46" s="2620"/>
      <c r="D46" s="2615"/>
      <c r="E46" s="2624"/>
      <c r="F46" s="2624"/>
      <c r="G46" s="2625"/>
      <c r="H46" s="2626"/>
      <c r="I46" s="2611"/>
      <c r="J46" s="2611"/>
      <c r="K46" s="2611"/>
      <c r="L46" s="2859"/>
      <c r="M46" s="2866"/>
      <c r="N46" s="2435"/>
      <c r="O46" s="2435"/>
      <c r="P46" s="2435"/>
      <c r="Q46" s="2435"/>
      <c r="R46" s="2435"/>
    </row>
    <row r="47" spans="1:18" ht="15" customHeight="1">
      <c r="A47" s="5084"/>
      <c r="B47" s="2612"/>
      <c r="C47" s="2611"/>
      <c r="D47" s="2611"/>
      <c r="E47" s="2611"/>
      <c r="F47" s="2611"/>
      <c r="G47" s="2611"/>
      <c r="H47" s="2611"/>
      <c r="I47" s="2611"/>
      <c r="J47" s="2611"/>
      <c r="K47" s="2611"/>
      <c r="L47" s="2859"/>
      <c r="M47" s="2866"/>
      <c r="N47" s="2435"/>
      <c r="O47" s="2435"/>
      <c r="P47" s="2435"/>
      <c r="Q47" s="2435"/>
      <c r="R47" s="2435"/>
    </row>
    <row r="48" spans="1:18" ht="18" customHeight="1" thickBot="1">
      <c r="A48" s="5084"/>
      <c r="B48" s="2612"/>
      <c r="C48" s="2634"/>
      <c r="D48" s="2611"/>
      <c r="E48" s="2635"/>
      <c r="F48" s="2611"/>
      <c r="G48" s="2611"/>
      <c r="H48" s="2636"/>
      <c r="I48" s="2611"/>
      <c r="J48" s="2637"/>
      <c r="K48" s="2611"/>
      <c r="L48" s="2859"/>
      <c r="M48" s="2866"/>
      <c r="N48" s="2435"/>
      <c r="O48" s="2435"/>
      <c r="P48" s="2435"/>
      <c r="Q48" s="2435"/>
      <c r="R48" s="2435"/>
    </row>
    <row r="49" spans="1:18" ht="18" customHeight="1">
      <c r="A49" s="5084"/>
      <c r="B49" s="2612"/>
      <c r="C49" s="2634"/>
      <c r="D49" s="2638"/>
      <c r="E49" s="2639"/>
      <c r="F49" s="2640"/>
      <c r="G49" s="2640"/>
      <c r="H49" s="2641"/>
      <c r="I49" s="2640"/>
      <c r="J49" s="2642"/>
      <c r="K49" s="2611"/>
      <c r="L49" s="2859"/>
      <c r="M49" s="2866"/>
      <c r="N49" s="5098" t="s">
        <v>4374</v>
      </c>
      <c r="O49" s="5098"/>
      <c r="P49" s="5098"/>
      <c r="Q49" s="5098"/>
      <c r="R49" s="2435"/>
    </row>
    <row r="50" spans="1:18" ht="18" customHeight="1">
      <c r="A50" s="5084"/>
      <c r="B50" s="2612"/>
      <c r="C50" s="2634"/>
      <c r="D50" s="2643"/>
      <c r="E50" s="5099" t="s">
        <v>4375</v>
      </c>
      <c r="F50" s="5099"/>
      <c r="G50" s="5099"/>
      <c r="H50" s="5099"/>
      <c r="I50" s="5099"/>
      <c r="J50" s="2644"/>
      <c r="K50" s="2611"/>
      <c r="L50" s="2859"/>
      <c r="M50" s="2866"/>
      <c r="N50" s="5098"/>
      <c r="O50" s="5098"/>
      <c r="P50" s="5098"/>
      <c r="Q50" s="5098"/>
      <c r="R50" s="2435"/>
    </row>
    <row r="51" spans="1:18" ht="18" customHeight="1" thickBot="1">
      <c r="A51" s="5084"/>
      <c r="B51" s="2612"/>
      <c r="C51" s="2634"/>
      <c r="D51" s="2645"/>
      <c r="E51" s="2646"/>
      <c r="F51" s="2647"/>
      <c r="G51" s="2647"/>
      <c r="H51" s="2648"/>
      <c r="I51" s="2647"/>
      <c r="J51" s="2649"/>
      <c r="K51" s="2611"/>
      <c r="L51" s="2859"/>
      <c r="M51" s="2866"/>
      <c r="N51" s="5098"/>
      <c r="O51" s="5098"/>
      <c r="P51" s="5098"/>
      <c r="Q51" s="5098"/>
      <c r="R51" s="2435"/>
    </row>
    <row r="52" spans="1:18" ht="18" customHeight="1">
      <c r="A52" s="5084"/>
      <c r="B52" s="2612"/>
      <c r="C52" s="2634"/>
      <c r="D52" s="2611"/>
      <c r="E52" s="2635"/>
      <c r="F52" s="2611"/>
      <c r="G52" s="2611"/>
      <c r="H52" s="2636"/>
      <c r="I52" s="2611"/>
      <c r="J52" s="2637"/>
      <c r="K52" s="2611"/>
      <c r="L52" s="2859"/>
      <c r="M52" s="2866"/>
      <c r="N52" s="5098"/>
      <c r="O52" s="5098"/>
      <c r="P52" s="5098"/>
      <c r="Q52" s="5098"/>
      <c r="R52" s="2435"/>
    </row>
    <row r="53" spans="1:18" ht="18" customHeight="1">
      <c r="A53" s="5084"/>
      <c r="B53" s="2612"/>
      <c r="C53" s="2634"/>
      <c r="D53" s="2611"/>
      <c r="E53" s="2635"/>
      <c r="F53" s="2611"/>
      <c r="G53" s="2611"/>
      <c r="H53" s="2620" t="s">
        <v>4359</v>
      </c>
      <c r="I53" s="2611"/>
      <c r="J53" s="2637"/>
      <c r="K53" s="2611"/>
      <c r="L53" s="2859"/>
      <c r="M53" s="2866"/>
      <c r="N53" s="5100" t="s">
        <v>4376</v>
      </c>
      <c r="O53" s="5100"/>
      <c r="P53" s="5100"/>
      <c r="Q53" s="5100"/>
      <c r="R53" s="2435"/>
    </row>
    <row r="54" spans="1:18" ht="18" customHeight="1">
      <c r="A54" s="5084"/>
      <c r="B54" s="2650"/>
      <c r="C54" s="2615"/>
      <c r="D54" s="2651" t="s">
        <v>4377</v>
      </c>
      <c r="E54" s="2652">
        <f>ROW()</f>
        <v>54</v>
      </c>
      <c r="F54" s="2653" t="s">
        <v>4378</v>
      </c>
      <c r="G54" s="2591" t="str">
        <f ca="1">_xlfn.FORMULATEXT(E54)</f>
        <v>=LIGNE()</v>
      </c>
      <c r="H54" s="2620"/>
      <c r="I54" s="2629"/>
      <c r="J54" s="2629"/>
      <c r="K54" s="2629"/>
      <c r="L54" s="2859"/>
      <c r="M54" s="2866"/>
      <c r="N54" s="5100"/>
      <c r="O54" s="5100"/>
      <c r="P54" s="5100"/>
      <c r="Q54" s="5100"/>
      <c r="R54" s="2435"/>
    </row>
    <row r="55" spans="1:18" ht="18" customHeight="1">
      <c r="A55" s="5084"/>
      <c r="B55" s="2650"/>
      <c r="C55" s="2615"/>
      <c r="D55" s="2615"/>
      <c r="E55" s="2654"/>
      <c r="F55" s="2615"/>
      <c r="G55" s="2615"/>
      <c r="H55" s="2615"/>
      <c r="I55" s="2615"/>
      <c r="J55" s="2655"/>
      <c r="K55" s="2656"/>
      <c r="L55" s="2861"/>
      <c r="M55" s="2866"/>
      <c r="N55" s="5100"/>
      <c r="O55" s="5100"/>
      <c r="P55" s="5100"/>
      <c r="Q55" s="5100"/>
      <c r="R55" s="2435"/>
    </row>
    <row r="56" spans="1:18" ht="18" customHeight="1">
      <c r="A56" s="5084"/>
      <c r="B56" s="2650"/>
      <c r="C56" s="2615"/>
      <c r="D56" s="2651" t="s">
        <v>4379</v>
      </c>
      <c r="E56" s="2657">
        <f>COLUMN()</f>
        <v>5</v>
      </c>
      <c r="F56" s="2653" t="s">
        <v>4378</v>
      </c>
      <c r="G56" s="2591" t="str">
        <f ca="1">_xlfn.FORMULATEXT(E56)</f>
        <v>=COLONNE()</v>
      </c>
      <c r="H56" s="2615"/>
      <c r="I56" s="2615"/>
      <c r="J56" s="2655"/>
      <c r="K56" s="2656"/>
      <c r="L56" s="2861"/>
      <c r="M56" s="2866"/>
      <c r="N56" s="2435"/>
      <c r="O56" s="2435"/>
      <c r="P56" s="2435"/>
      <c r="Q56" s="2435"/>
      <c r="R56" s="2435"/>
    </row>
    <row r="57" spans="1:18" ht="18" customHeight="1">
      <c r="A57" s="5084"/>
      <c r="B57" s="2650"/>
      <c r="C57" s="2615"/>
      <c r="D57" s="2615"/>
      <c r="E57" s="2615"/>
      <c r="F57" s="2615"/>
      <c r="G57" s="2615"/>
      <c r="H57" s="2615"/>
      <c r="I57" s="2630"/>
      <c r="J57" s="2630"/>
      <c r="K57" s="2630"/>
      <c r="L57" s="2862"/>
      <c r="M57" s="2866"/>
      <c r="N57" s="2435"/>
      <c r="O57" s="2435"/>
      <c r="P57" s="2435"/>
      <c r="Q57" s="2435"/>
      <c r="R57" s="2435"/>
    </row>
    <row r="58" spans="1:18" ht="18" customHeight="1">
      <c r="A58" s="5084"/>
      <c r="B58" s="2650"/>
      <c r="C58" s="2628"/>
      <c r="D58" s="2651" t="s">
        <v>4380</v>
      </c>
      <c r="E58" s="2658">
        <f ca="1">CELL("largeur",E58)</f>
        <v>15</v>
      </c>
      <c r="F58" s="2653" t="s">
        <v>4378</v>
      </c>
      <c r="G58" s="2591" t="str">
        <f ca="1">_xlfn.FORMULATEXT(E58)</f>
        <v>=@CELLULE("largeur";E58)</v>
      </c>
      <c r="H58" s="2615"/>
      <c r="I58" s="2630"/>
      <c r="J58" s="2630"/>
      <c r="K58" s="2630"/>
      <c r="L58" s="2862"/>
      <c r="M58" s="2866"/>
      <c r="N58" s="2435"/>
      <c r="O58" s="2435"/>
      <c r="P58" s="2435"/>
      <c r="Q58" s="2435"/>
      <c r="R58" s="2435"/>
    </row>
    <row r="59" spans="1:18" ht="18" customHeight="1">
      <c r="A59" s="5084"/>
      <c r="B59" s="2659"/>
      <c r="C59" s="2628"/>
      <c r="D59" s="2628"/>
      <c r="E59" s="2628"/>
      <c r="F59" s="2611"/>
      <c r="G59" s="2615"/>
      <c r="H59" s="2632"/>
      <c r="I59" s="2630"/>
      <c r="J59" s="2630"/>
      <c r="K59" s="2630"/>
      <c r="L59" s="2862"/>
      <c r="M59" s="2866"/>
      <c r="N59" s="2435"/>
      <c r="O59" s="2435"/>
      <c r="P59" s="2435"/>
      <c r="Q59" s="2435"/>
      <c r="R59" s="2435"/>
    </row>
    <row r="60" spans="1:18" ht="18" customHeight="1">
      <c r="A60" s="5084"/>
      <c r="B60" s="2659"/>
      <c r="C60" s="2660"/>
      <c r="D60" s="2651" t="s">
        <v>4381</v>
      </c>
      <c r="E60" s="2661" t="str">
        <f>ADDRESS(ROW(),COLUMN(),4)</f>
        <v>E60</v>
      </c>
      <c r="F60" s="2653" t="s">
        <v>4378</v>
      </c>
      <c r="G60" s="2591" t="str">
        <f ca="1">_xlfn.FORMULATEXT(E60)</f>
        <v>=ADRESSE(LIGNE();COLONNE();4)</v>
      </c>
      <c r="H60" s="2615"/>
      <c r="I60" s="2630"/>
      <c r="J60" s="2630"/>
      <c r="K60" s="2630"/>
      <c r="L60" s="2862"/>
      <c r="M60" s="2866"/>
      <c r="N60" s="2435"/>
      <c r="O60" s="2435"/>
      <c r="P60" s="2435"/>
      <c r="Q60" s="2435"/>
      <c r="R60" s="2435"/>
    </row>
    <row r="61" spans="1:18" ht="18" customHeight="1">
      <c r="A61" s="5084"/>
      <c r="B61" s="2612"/>
      <c r="C61" s="2611"/>
      <c r="D61" s="2611"/>
      <c r="E61" s="2632"/>
      <c r="F61" s="2611"/>
      <c r="G61" s="2611"/>
      <c r="H61" s="2611"/>
      <c r="I61" s="2630"/>
      <c r="J61" s="2630"/>
      <c r="K61" s="2630"/>
      <c r="L61" s="2862"/>
      <c r="M61" s="2866"/>
      <c r="N61" s="2435"/>
      <c r="O61" s="2435"/>
      <c r="P61" s="2435"/>
      <c r="Q61" s="2435"/>
      <c r="R61" s="2435"/>
    </row>
    <row r="62" spans="1:18" ht="18" customHeight="1">
      <c r="A62" s="5084"/>
      <c r="B62" s="2662"/>
      <c r="C62" s="2663"/>
      <c r="D62" s="2651" t="s">
        <v>4382</v>
      </c>
      <c r="E62" s="2664" t="str">
        <f>LEFT(ADDRESS(1,COLUMN(),4),LEN(ADDRESS(1,COLUMN(),4))-1)</f>
        <v>E</v>
      </c>
      <c r="F62" s="2653" t="s">
        <v>4378</v>
      </c>
      <c r="G62" s="2591" t="str">
        <f ca="1">_xlfn.FORMULATEXT(E62)</f>
        <v>=GAUCHE(ADRESSE(1;COLONNE();4);NBCAR(ADRESSE(1;COLONNE();4))-1)</v>
      </c>
      <c r="H62" s="2615"/>
      <c r="I62" s="2631"/>
      <c r="J62" s="2631"/>
      <c r="K62" s="2631"/>
      <c r="L62" s="2863"/>
      <c r="M62" s="2866"/>
      <c r="N62" s="2435"/>
      <c r="O62" s="2435"/>
      <c r="P62" s="2435"/>
      <c r="Q62" s="2435"/>
      <c r="R62" s="2435"/>
    </row>
    <row r="63" spans="1:18" ht="18" customHeight="1">
      <c r="A63" s="5084"/>
      <c r="B63" s="2665"/>
      <c r="C63" s="2611"/>
      <c r="D63" s="2611"/>
      <c r="E63" s="2611"/>
      <c r="F63" s="2611"/>
      <c r="G63" s="2611"/>
      <c r="H63" s="2611"/>
      <c r="I63" s="2631"/>
      <c r="J63" s="2631"/>
      <c r="K63" s="2631"/>
      <c r="L63" s="2863"/>
      <c r="M63" s="2866"/>
      <c r="N63" s="2435"/>
      <c r="O63" s="2435"/>
      <c r="P63" s="2435"/>
      <c r="Q63" s="2435"/>
      <c r="R63" s="2435"/>
    </row>
    <row r="64" spans="1:18" ht="18" customHeight="1">
      <c r="A64" s="5084"/>
      <c r="B64" s="2665"/>
      <c r="C64" s="2663"/>
      <c r="D64" s="2651" t="s">
        <v>4383</v>
      </c>
      <c r="E64" s="2666" t="str">
        <f>SUBSTITUTE(ADDRESS(1,COLUMN(),4),"1","")</f>
        <v>E</v>
      </c>
      <c r="F64" s="2653" t="s">
        <v>4378</v>
      </c>
      <c r="G64" s="2591" t="str">
        <f ca="1">_xlfn.FORMULATEXT(E64)</f>
        <v>=SUBSTITUE(ADRESSE(1;COLONNE();4);"1";"")</v>
      </c>
      <c r="H64" s="2615"/>
      <c r="I64" s="2663"/>
      <c r="J64" s="2663"/>
      <c r="K64" s="2667"/>
      <c r="L64" s="2864"/>
      <c r="M64" s="2866"/>
      <c r="N64" s="2435"/>
      <c r="O64" s="2435"/>
      <c r="P64" s="2435"/>
      <c r="Q64" s="2435"/>
      <c r="R64" s="2435"/>
    </row>
    <row r="65" spans="1:18" ht="18" customHeight="1">
      <c r="A65" s="5084"/>
      <c r="B65" s="2665"/>
      <c r="C65" s="2663"/>
      <c r="D65" s="2651"/>
      <c r="E65" s="2668"/>
      <c r="F65" s="2651"/>
      <c r="G65" s="2651"/>
      <c r="H65" s="2651"/>
      <c r="I65" s="2651"/>
      <c r="J65" s="2669"/>
      <c r="K65" s="2663"/>
      <c r="L65" s="2865"/>
      <c r="M65" s="2866"/>
      <c r="N65" s="2435"/>
      <c r="O65" s="2435"/>
      <c r="P65" s="2435"/>
      <c r="Q65" s="2435"/>
      <c r="R65" s="2435"/>
    </row>
    <row r="66" spans="1:18" ht="18" customHeight="1">
      <c r="A66" s="5084"/>
      <c r="B66" s="2665"/>
      <c r="C66" s="5094" t="s">
        <v>4384</v>
      </c>
      <c r="D66" s="5094"/>
      <c r="E66" s="5094"/>
      <c r="F66" s="5094"/>
      <c r="G66" s="5094"/>
      <c r="H66" s="5094"/>
      <c r="I66" s="5094"/>
      <c r="J66" s="5094"/>
      <c r="K66" s="5094"/>
      <c r="L66" s="2865"/>
      <c r="M66" s="2866"/>
      <c r="N66" s="2435"/>
      <c r="O66" s="2435"/>
      <c r="P66" s="2435"/>
      <c r="Q66" s="2435"/>
      <c r="R66" s="2435"/>
    </row>
    <row r="67" spans="1:18" ht="18" customHeight="1">
      <c r="A67" s="5084"/>
      <c r="B67" s="2665"/>
      <c r="C67" s="5094"/>
      <c r="D67" s="5094"/>
      <c r="E67" s="5094"/>
      <c r="F67" s="5094"/>
      <c r="G67" s="5094"/>
      <c r="H67" s="5094"/>
      <c r="I67" s="5094"/>
      <c r="J67" s="5094"/>
      <c r="K67" s="5094"/>
      <c r="L67" s="2865"/>
      <c r="M67" s="2866"/>
      <c r="N67" s="2435"/>
      <c r="O67" s="2435"/>
      <c r="P67" s="2435"/>
      <c r="Q67" s="2435"/>
      <c r="R67" s="2435"/>
    </row>
    <row r="68" spans="1:18" ht="18" customHeight="1">
      <c r="A68" s="5084"/>
      <c r="B68" s="2665"/>
      <c r="C68" s="2663"/>
      <c r="D68" s="2651"/>
      <c r="E68" s="2668"/>
      <c r="F68" s="2651"/>
      <c r="G68" s="2651"/>
      <c r="H68" s="2651"/>
      <c r="I68" s="2651"/>
      <c r="J68" s="2669"/>
      <c r="K68" s="2663"/>
      <c r="L68" s="2865"/>
      <c r="M68" s="2866"/>
      <c r="N68" s="2435"/>
      <c r="O68" s="2435"/>
      <c r="P68" s="2435"/>
      <c r="Q68" s="2435"/>
      <c r="R68" s="2435"/>
    </row>
    <row r="69" spans="1:18" ht="18" customHeight="1">
      <c r="A69" s="5084"/>
      <c r="B69" s="2665"/>
      <c r="C69" s="2651" t="s">
        <v>4385</v>
      </c>
      <c r="D69" s="2670" t="s">
        <v>4311</v>
      </c>
      <c r="E69" s="2671" t="s">
        <v>4317</v>
      </c>
      <c r="F69" s="2651"/>
      <c r="G69" s="2651"/>
      <c r="H69" s="2651"/>
      <c r="I69" s="2651"/>
      <c r="J69" s="2669"/>
      <c r="K69" s="2663"/>
      <c r="L69" s="2865"/>
      <c r="M69" s="2866"/>
      <c r="N69" s="2435"/>
      <c r="O69" s="2435"/>
      <c r="P69" s="2435"/>
      <c r="Q69" s="2435"/>
      <c r="R69" s="2435"/>
    </row>
    <row r="70" spans="1:18" ht="18" customHeight="1">
      <c r="A70" s="5084"/>
      <c r="B70" s="2665"/>
      <c r="C70" s="2651"/>
      <c r="D70" s="2651"/>
      <c r="E70" s="2668"/>
      <c r="F70" s="2651"/>
      <c r="G70" s="2651"/>
      <c r="H70" s="2651"/>
      <c r="I70" s="2651"/>
      <c r="J70" s="2669"/>
      <c r="K70" s="2663"/>
      <c r="L70" s="2865"/>
      <c r="M70" s="2866"/>
      <c r="N70" s="2435"/>
      <c r="O70" s="2435"/>
      <c r="P70" s="2435"/>
      <c r="Q70" s="2435"/>
      <c r="R70" s="2435"/>
    </row>
    <row r="71" spans="1:18" ht="18" customHeight="1">
      <c r="A71" s="5084"/>
      <c r="B71" s="2665"/>
      <c r="C71" s="2663"/>
      <c r="D71" s="2620" t="s">
        <v>4386</v>
      </c>
      <c r="E71" s="2668"/>
      <c r="F71" s="2651"/>
      <c r="G71" s="2651"/>
      <c r="H71" s="2651"/>
      <c r="I71" s="2672" t="str">
        <f ca="1">MID(LEFT(CELL("filename",A1),FIND("[",CELL("filename",A1))-2),SEARCH("µ",SUBSTITUTE(LEFT(CELL("filename",A1),FIND("[",CELL("filename",A1))-2),"\","µ",LEN(LEFT(CELL("filename",A1),FIND("[",CELL("filename",A1))-2))-LEN(SUBSTITUTE(LEFT(CELL("filename",A1),FIND("[",CELL("filename",A1))-2),"\",""))))+1,100)</f>
        <v>menus-festivals</v>
      </c>
      <c r="J71" s="2669"/>
      <c r="K71" s="2663"/>
      <c r="L71" s="2865"/>
      <c r="M71" s="2866"/>
      <c r="N71" s="2435"/>
      <c r="O71" s="2435"/>
      <c r="P71" s="2435"/>
      <c r="Q71" s="2435"/>
      <c r="R71" s="2435"/>
    </row>
    <row r="72" spans="1:18" ht="18" customHeight="1">
      <c r="A72" s="5084"/>
      <c r="B72" s="2665"/>
      <c r="C72" s="2673" t="s">
        <v>4387</v>
      </c>
      <c r="E72" s="2668"/>
      <c r="F72" s="2651"/>
      <c r="G72" s="2651"/>
      <c r="H72" s="2651"/>
      <c r="I72" s="2651"/>
      <c r="J72" s="2669"/>
      <c r="K72" s="2663"/>
      <c r="L72" s="2865"/>
      <c r="M72" s="2866"/>
      <c r="N72" s="2435"/>
      <c r="O72" s="2435"/>
      <c r="P72" s="2435"/>
      <c r="Q72" s="2435"/>
      <c r="R72" s="2435"/>
    </row>
    <row r="73" spans="1:18" ht="18" customHeight="1">
      <c r="A73" s="5084"/>
      <c r="B73" s="2665"/>
      <c r="C73" s="2663"/>
      <c r="D73" s="2668"/>
      <c r="E73" s="2668"/>
      <c r="F73" s="2651"/>
      <c r="G73" s="2651"/>
      <c r="H73" s="2651"/>
      <c r="I73" s="2651"/>
      <c r="J73" s="2669"/>
      <c r="K73" s="2663"/>
      <c r="L73" s="2865"/>
      <c r="M73" s="2866"/>
      <c r="N73" s="2435"/>
      <c r="O73" s="2435"/>
      <c r="P73" s="2435"/>
      <c r="Q73" s="2435"/>
      <c r="R73" s="2435"/>
    </row>
    <row r="74" spans="1:18" ht="18" customHeight="1">
      <c r="A74" s="5084"/>
      <c r="B74" s="2665"/>
      <c r="C74" s="2663"/>
      <c r="D74" s="2620" t="s">
        <v>4388</v>
      </c>
      <c r="E74" s="2668"/>
      <c r="F74" s="2651"/>
      <c r="G74" s="2672" t="str">
        <f ca="1">RIGHT(CELL("filename",A1),LEN(CELL("filename",A1))-SEARCH("]",CELL("filename",A1)))</f>
        <v>14.Formats-formules</v>
      </c>
      <c r="H74" s="2651"/>
      <c r="I74" s="2663"/>
      <c r="J74" s="2669"/>
      <c r="K74" s="2663"/>
      <c r="L74" s="2865"/>
      <c r="M74" s="2866"/>
      <c r="N74" s="2435"/>
      <c r="O74" s="2435"/>
      <c r="P74" s="2435"/>
      <c r="Q74" s="2435"/>
      <c r="R74" s="2435"/>
    </row>
    <row r="75" spans="1:18" ht="18" customHeight="1">
      <c r="A75" s="5084"/>
      <c r="B75" s="2665"/>
      <c r="C75" s="2673" t="s">
        <v>4389</v>
      </c>
      <c r="D75" s="2674"/>
      <c r="E75" s="2668"/>
      <c r="F75" s="2651"/>
      <c r="G75" s="2651"/>
      <c r="H75" s="2651"/>
      <c r="I75" s="2651"/>
      <c r="J75" s="2669"/>
      <c r="K75" s="2663"/>
      <c r="L75" s="2865"/>
      <c r="M75" s="2866"/>
      <c r="N75" s="2435"/>
      <c r="O75" s="2435"/>
      <c r="P75" s="2435"/>
      <c r="Q75" s="2435"/>
      <c r="R75" s="2435"/>
    </row>
    <row r="76" spans="1:18" ht="18" customHeight="1">
      <c r="A76" s="5084"/>
      <c r="B76" s="2665"/>
      <c r="C76" s="2663"/>
      <c r="D76" s="2668"/>
      <c r="E76" s="2668"/>
      <c r="F76" s="2651"/>
      <c r="G76" s="2651"/>
      <c r="H76" s="2651"/>
      <c r="I76" s="2651"/>
      <c r="J76" s="2669"/>
      <c r="K76" s="2663"/>
      <c r="L76" s="2865"/>
      <c r="M76" s="2866"/>
      <c r="N76" s="2435"/>
      <c r="O76" s="2435"/>
      <c r="P76" s="2435"/>
      <c r="Q76" s="2435"/>
      <c r="R76" s="2435"/>
    </row>
    <row r="77" spans="1:18" ht="18" customHeight="1">
      <c r="A77" s="5084"/>
      <c r="B77" s="2665"/>
      <c r="C77" s="2663"/>
      <c r="D77" s="2620" t="s">
        <v>4390</v>
      </c>
      <c r="E77" s="2668"/>
      <c r="F77" s="2651"/>
      <c r="G77" s="2672" t="str">
        <f ca="1">MID(CELL("filename",A1),SEARCH("[",CELL("filename",A1))+1,SEARCH("]",CELL("filename",A1))-SEARCH("[",CELL("filename",A1))-1)</f>
        <v>me-aide_aux_menus.2011.xlsx</v>
      </c>
      <c r="H77" s="2651"/>
      <c r="I77" s="2651"/>
      <c r="J77" s="2669"/>
      <c r="K77" s="2663"/>
      <c r="L77" s="2865"/>
      <c r="M77" s="2866"/>
      <c r="N77" s="2435"/>
      <c r="O77" s="2435"/>
      <c r="P77" s="2435"/>
      <c r="Q77" s="2435"/>
      <c r="R77" s="2435"/>
    </row>
    <row r="78" spans="1:18" ht="18" customHeight="1">
      <c r="A78" s="5084"/>
      <c r="B78" s="2665"/>
      <c r="C78" s="2673" t="s">
        <v>4391</v>
      </c>
      <c r="D78" s="2675"/>
      <c r="E78" s="2668"/>
      <c r="F78" s="2651"/>
      <c r="G78" s="2651"/>
      <c r="H78" s="2651"/>
      <c r="I78" s="2651"/>
      <c r="J78" s="2669"/>
      <c r="K78" s="2663"/>
      <c r="L78" s="2865"/>
      <c r="M78" s="2866"/>
      <c r="N78" s="2435"/>
      <c r="O78" s="2435"/>
      <c r="P78" s="2435"/>
      <c r="Q78" s="2435"/>
      <c r="R78" s="2435"/>
    </row>
    <row r="79" spans="1:18" ht="18" customHeight="1">
      <c r="A79" s="5084"/>
      <c r="B79" s="2665"/>
      <c r="C79" s="2663"/>
      <c r="D79" s="2668"/>
      <c r="E79" s="2668"/>
      <c r="F79" s="2651"/>
      <c r="G79" s="2651"/>
      <c r="H79" s="2651"/>
      <c r="I79" s="2651"/>
      <c r="J79" s="2669"/>
      <c r="K79" s="2663"/>
      <c r="L79" s="2865"/>
      <c r="M79" s="2866"/>
      <c r="N79" s="2435"/>
      <c r="O79" s="2435"/>
      <c r="P79" s="2435"/>
      <c r="Q79" s="2435"/>
      <c r="R79" s="2435"/>
    </row>
    <row r="80" spans="1:18" ht="18" customHeight="1">
      <c r="A80" s="5084"/>
      <c r="B80" s="2665"/>
      <c r="C80" s="2663"/>
      <c r="D80" s="2676" t="s">
        <v>4392</v>
      </c>
      <c r="E80" s="2668"/>
      <c r="F80" s="2651"/>
      <c r="G80" s="2672" t="str">
        <f ca="1">RIGHT(CELL("filename",A1),LEN(CELL("filename",A1))-SEARCH("[",CELL("filename",A1))+1)</f>
        <v>[me-aide_aux_menus.2011.xlsx]14.Formats-formules</v>
      </c>
      <c r="I80" s="2651"/>
      <c r="J80" s="2669"/>
      <c r="K80" s="2663"/>
      <c r="L80" s="2865"/>
      <c r="M80" s="2866"/>
      <c r="N80" s="2435"/>
      <c r="O80" s="2435"/>
      <c r="P80" s="2435"/>
      <c r="Q80" s="2435"/>
      <c r="R80" s="2435"/>
    </row>
    <row r="81" spans="1:18" ht="18" customHeight="1">
      <c r="A81" s="5084"/>
      <c r="B81" s="2665"/>
      <c r="C81" s="2673" t="s">
        <v>4393</v>
      </c>
      <c r="D81" s="2675"/>
      <c r="E81" s="2668"/>
      <c r="F81" s="2651"/>
      <c r="G81" s="2651"/>
      <c r="H81" s="2651"/>
      <c r="I81" s="2651"/>
      <c r="J81" s="2669"/>
      <c r="K81" s="2663"/>
      <c r="L81" s="2865"/>
      <c r="M81" s="2866"/>
      <c r="N81" s="2435"/>
      <c r="O81" s="2435"/>
      <c r="P81" s="2435"/>
      <c r="Q81" s="2435"/>
      <c r="R81" s="2435"/>
    </row>
    <row r="82" spans="1:18" ht="18" customHeight="1">
      <c r="A82" s="5084"/>
      <c r="B82" s="2665"/>
      <c r="C82" s="2663"/>
      <c r="D82" s="2668"/>
      <c r="E82" s="2668"/>
      <c r="F82" s="2651"/>
      <c r="G82" s="2651"/>
      <c r="H82" s="2651"/>
      <c r="I82" s="2651"/>
      <c r="J82" s="2669"/>
      <c r="K82" s="2663"/>
      <c r="L82" s="2865"/>
      <c r="M82" s="2866"/>
      <c r="N82" s="2435"/>
      <c r="O82" s="2435"/>
      <c r="P82" s="2435"/>
      <c r="Q82" s="2435"/>
      <c r="R82" s="2435"/>
    </row>
    <row r="83" spans="1:18" ht="18" customHeight="1">
      <c r="A83" s="5084"/>
      <c r="B83" s="2665"/>
      <c r="C83" s="2663"/>
      <c r="D83" s="2620" t="s">
        <v>4394</v>
      </c>
      <c r="E83" s="2668"/>
      <c r="F83" s="2651"/>
      <c r="G83" s="2651"/>
      <c r="H83" s="2651"/>
      <c r="I83" s="2651"/>
      <c r="J83" s="2669"/>
      <c r="K83" s="2663"/>
      <c r="L83" s="2865"/>
      <c r="M83" s="2866"/>
      <c r="N83" s="2435"/>
      <c r="O83" s="2435"/>
      <c r="P83" s="2435"/>
      <c r="Q83" s="2435"/>
      <c r="R83" s="2435"/>
    </row>
    <row r="84" spans="1:18" ht="18" customHeight="1">
      <c r="A84" s="5084"/>
      <c r="B84" s="2665"/>
      <c r="C84" s="2663"/>
      <c r="D84" s="2672" t="str">
        <f ca="1">SUBSTITUTE(SUBSTITUTE(RIGHT(CELL("filename",A1),LEN(CELL("filename",A1))-SEARCH("[",CELL("filename",A1))+1),"[",""),"]"," ")</f>
        <v>me-aide_aux_menus.2011.xlsx 14.Formats-formules</v>
      </c>
      <c r="E84" s="2668"/>
      <c r="F84" s="2651"/>
      <c r="G84" s="2651"/>
      <c r="H84" s="2651"/>
      <c r="I84" s="2651"/>
      <c r="J84" s="2669"/>
      <c r="K84" s="2663"/>
      <c r="L84" s="2865"/>
      <c r="M84" s="2866"/>
      <c r="N84" s="2435"/>
      <c r="O84" s="2435"/>
      <c r="P84" s="2435"/>
      <c r="Q84" s="2435"/>
      <c r="R84" s="2435"/>
    </row>
    <row r="85" spans="1:18" ht="18" customHeight="1">
      <c r="A85" s="5084"/>
      <c r="B85" s="2665"/>
      <c r="C85" s="2673" t="s">
        <v>4395</v>
      </c>
      <c r="D85" s="2675"/>
      <c r="E85" s="2668"/>
      <c r="F85" s="2651"/>
      <c r="G85" s="2651"/>
      <c r="H85" s="2651"/>
      <c r="I85" s="2651"/>
      <c r="J85" s="2669"/>
      <c r="K85" s="2663"/>
      <c r="L85" s="2865"/>
      <c r="M85" s="2866"/>
      <c r="N85" s="2435"/>
      <c r="O85" s="2435"/>
      <c r="P85" s="2435"/>
      <c r="Q85" s="2435"/>
      <c r="R85" s="2435"/>
    </row>
    <row r="86" spans="1:18" ht="18" customHeight="1">
      <c r="A86" s="5084"/>
      <c r="B86" s="2665"/>
      <c r="C86" s="2663"/>
      <c r="D86" s="2668"/>
      <c r="E86" s="2668"/>
      <c r="F86" s="2651"/>
      <c r="G86" s="2651"/>
      <c r="H86" s="2651"/>
      <c r="I86" s="2651"/>
      <c r="J86" s="2669"/>
      <c r="K86" s="2663"/>
      <c r="L86" s="2865"/>
      <c r="M86" s="2866"/>
      <c r="N86" s="2435"/>
      <c r="O86" s="2435"/>
      <c r="P86" s="2435"/>
      <c r="Q86" s="2435"/>
      <c r="R86" s="2435"/>
    </row>
    <row r="87" spans="1:18" ht="18" customHeight="1">
      <c r="A87" s="5084"/>
      <c r="B87" s="2665"/>
      <c r="C87" s="2663"/>
      <c r="D87" s="2620" t="s">
        <v>4396</v>
      </c>
      <c r="E87" s="2668"/>
      <c r="F87" s="2651"/>
      <c r="G87" s="2672" t="str">
        <f ca="1">LEFT(CELL("filename",A1),SEARCH("[",CELL("filename",A1))-1)</f>
        <v>E:\0-UPRT\1-UPRT.FR-SITE-WEB\me-menus\menus-festivals\</v>
      </c>
      <c r="H87" s="2651"/>
      <c r="I87" s="2651"/>
      <c r="J87" s="2669"/>
      <c r="K87" s="2663"/>
      <c r="L87" s="2865"/>
      <c r="M87" s="2866"/>
      <c r="N87" s="2435"/>
      <c r="O87" s="2435"/>
      <c r="P87" s="2435"/>
      <c r="Q87" s="2435"/>
      <c r="R87" s="2435"/>
    </row>
    <row r="88" spans="1:18" ht="18" customHeight="1">
      <c r="A88" s="5084"/>
      <c r="B88" s="2665"/>
      <c r="C88" s="2673" t="s">
        <v>4397</v>
      </c>
      <c r="D88" s="2675"/>
      <c r="E88" s="2668"/>
      <c r="F88" s="2651"/>
      <c r="G88" s="2651"/>
      <c r="H88" s="2651"/>
      <c r="I88" s="2651"/>
      <c r="J88" s="2669"/>
      <c r="K88" s="2663"/>
      <c r="L88" s="2865"/>
      <c r="M88" s="2866"/>
      <c r="N88" s="2435"/>
      <c r="O88" s="2435"/>
      <c r="P88" s="2435"/>
      <c r="Q88" s="2435"/>
      <c r="R88" s="2435"/>
    </row>
    <row r="89" spans="1:18" ht="18" customHeight="1">
      <c r="A89" s="5084"/>
      <c r="B89" s="2665"/>
      <c r="C89" s="2663"/>
      <c r="D89" s="2668"/>
      <c r="E89" s="2668"/>
      <c r="F89" s="2651"/>
      <c r="G89" s="2651"/>
      <c r="H89" s="2651"/>
      <c r="I89" s="2651"/>
      <c r="J89" s="2669"/>
      <c r="K89" s="2663"/>
      <c r="L89" s="2865"/>
      <c r="M89" s="2866"/>
      <c r="N89" s="2435"/>
      <c r="O89" s="2435"/>
      <c r="P89" s="2435"/>
      <c r="Q89" s="2435"/>
      <c r="R89" s="2435"/>
    </row>
    <row r="90" spans="1:18" ht="18" customHeight="1">
      <c r="A90" s="5084"/>
      <c r="B90" s="2665"/>
      <c r="C90" s="2663"/>
      <c r="D90" s="2620" t="s">
        <v>4398</v>
      </c>
      <c r="E90" s="2668"/>
      <c r="F90" s="2651"/>
      <c r="G90" s="2651"/>
      <c r="H90" s="2651"/>
      <c r="I90" s="2651"/>
      <c r="J90" s="2669"/>
      <c r="K90" s="2663"/>
      <c r="L90" s="2865"/>
      <c r="M90" s="2866"/>
      <c r="N90" s="2435"/>
      <c r="O90" s="2435"/>
      <c r="P90" s="2435"/>
      <c r="Q90" s="2435"/>
      <c r="R90" s="2435"/>
    </row>
    <row r="91" spans="1:18" ht="18" customHeight="1">
      <c r="A91" s="5084"/>
      <c r="B91" s="2665"/>
      <c r="C91" s="2663"/>
      <c r="D91" s="2672" t="str">
        <f ca="1">LEFT(CELL("filename",A1),SEARCH("]",CELL("filename",A1)))</f>
        <v>E:\0-UPRT\1-UPRT.FR-SITE-WEB\me-menus\menus-festivals\[me-aide_aux_menus.2011.xlsx]</v>
      </c>
      <c r="E91" s="2668"/>
      <c r="F91" s="2651"/>
      <c r="G91" s="2651"/>
      <c r="H91" s="2651"/>
      <c r="I91" s="2651"/>
      <c r="J91" s="2669"/>
      <c r="K91" s="2663"/>
      <c r="L91" s="2865"/>
      <c r="M91" s="2866"/>
      <c r="N91" s="2435"/>
      <c r="O91" s="2435"/>
      <c r="P91" s="2435"/>
      <c r="Q91" s="2435"/>
      <c r="R91" s="2435"/>
    </row>
    <row r="92" spans="1:18" ht="18" customHeight="1">
      <c r="A92" s="5084"/>
      <c r="B92" s="2665"/>
      <c r="C92" s="2673" t="s">
        <v>4399</v>
      </c>
      <c r="D92" s="2675"/>
      <c r="E92" s="2668"/>
      <c r="F92" s="2651"/>
      <c r="G92" s="2651"/>
      <c r="H92" s="2651"/>
      <c r="I92" s="2651"/>
      <c r="J92" s="2669"/>
      <c r="K92" s="2663"/>
      <c r="L92" s="2865"/>
      <c r="M92" s="2866"/>
      <c r="N92" s="2435"/>
      <c r="O92" s="2435"/>
      <c r="P92" s="2435"/>
      <c r="Q92" s="2435"/>
      <c r="R92" s="2435"/>
    </row>
    <row r="93" spans="1:18" ht="18" customHeight="1">
      <c r="A93" s="5084"/>
      <c r="B93" s="2665"/>
      <c r="C93" s="2663"/>
      <c r="D93" s="2668"/>
      <c r="E93" s="2668"/>
      <c r="F93" s="2651"/>
      <c r="G93" s="2651"/>
      <c r="H93" s="2651"/>
      <c r="I93" s="2651"/>
      <c r="J93" s="2669"/>
      <c r="K93" s="2663"/>
      <c r="L93" s="2865"/>
      <c r="M93" s="2866"/>
      <c r="N93" s="2435"/>
      <c r="O93" s="2435"/>
      <c r="P93" s="2435"/>
      <c r="Q93" s="2435"/>
      <c r="R93" s="2435"/>
    </row>
    <row r="94" spans="1:18" ht="18" customHeight="1">
      <c r="A94" s="5084"/>
      <c r="B94" s="2665"/>
      <c r="C94" s="2663"/>
      <c r="D94" s="2620" t="s">
        <v>4400</v>
      </c>
      <c r="E94" s="2668"/>
      <c r="F94" s="2651"/>
      <c r="G94" s="2651"/>
      <c r="H94" s="2651"/>
      <c r="I94" s="2651"/>
      <c r="J94" s="2669"/>
      <c r="K94" s="2663"/>
      <c r="L94" s="2865"/>
      <c r="M94" s="2866"/>
      <c r="N94" s="2435"/>
      <c r="O94" s="2435"/>
      <c r="P94" s="2435"/>
      <c r="Q94" s="2435"/>
      <c r="R94" s="2435"/>
    </row>
    <row r="95" spans="1:18" ht="18" customHeight="1">
      <c r="A95" s="5084"/>
      <c r="B95" s="2665"/>
      <c r="C95" s="2663"/>
      <c r="D95" s="2672" t="str">
        <f ca="1">SUBSTITUTE(SUBSTITUTE(LEFT(CELL("filename",A1),SEARCH("]",CELL("filename",A1))),"[",""),"]","")</f>
        <v>E:\0-UPRT\1-UPRT.FR-SITE-WEB\me-menus\menus-festivals\me-aide_aux_menus.2011.xlsx</v>
      </c>
      <c r="E95" s="2668"/>
      <c r="F95" s="2651"/>
      <c r="G95" s="2651"/>
      <c r="H95" s="2651"/>
      <c r="I95" s="2651"/>
      <c r="J95" s="2669"/>
      <c r="K95" s="2663"/>
      <c r="L95" s="2865"/>
      <c r="M95" s="2866"/>
      <c r="N95" s="2435"/>
      <c r="O95" s="2435"/>
      <c r="P95" s="2435"/>
      <c r="Q95" s="2435"/>
      <c r="R95" s="2435"/>
    </row>
    <row r="96" spans="1:18" ht="18" customHeight="1">
      <c r="A96" s="5084"/>
      <c r="B96" s="2665"/>
      <c r="C96" s="2673" t="s">
        <v>4401</v>
      </c>
      <c r="D96" s="2674"/>
      <c r="E96" s="2668"/>
      <c r="F96" s="2651"/>
      <c r="G96" s="2651"/>
      <c r="H96" s="2651"/>
      <c r="I96" s="2651"/>
      <c r="J96" s="2669"/>
      <c r="K96" s="2663"/>
      <c r="L96" s="2865"/>
      <c r="M96" s="2866"/>
      <c r="N96" s="2435"/>
      <c r="O96" s="2435"/>
      <c r="P96" s="2435"/>
      <c r="Q96" s="2435"/>
      <c r="R96" s="2435"/>
    </row>
    <row r="97" spans="1:18" ht="18" customHeight="1">
      <c r="A97" s="5084"/>
      <c r="B97" s="2665"/>
      <c r="C97" s="2663"/>
      <c r="D97" s="2668"/>
      <c r="E97" s="2668"/>
      <c r="F97" s="2651"/>
      <c r="G97" s="2651"/>
      <c r="H97" s="2651"/>
      <c r="I97" s="2651"/>
      <c r="J97" s="2669"/>
      <c r="K97" s="2663"/>
      <c r="L97" s="2865"/>
      <c r="M97" s="2866"/>
      <c r="N97" s="2435"/>
      <c r="O97" s="2435"/>
      <c r="P97" s="2435"/>
      <c r="Q97" s="2435"/>
      <c r="R97" s="2435"/>
    </row>
    <row r="98" spans="1:18" ht="18" customHeight="1">
      <c r="A98" s="5084"/>
      <c r="B98" s="2665"/>
      <c r="C98" s="2663"/>
      <c r="D98" s="2620" t="s">
        <v>4402</v>
      </c>
      <c r="E98" s="2668"/>
      <c r="F98" s="2651"/>
      <c r="G98" s="2651"/>
      <c r="H98" s="2651"/>
      <c r="I98" s="2651"/>
      <c r="J98" s="2669"/>
      <c r="K98" s="2663"/>
      <c r="L98" s="2865"/>
      <c r="M98" s="2866"/>
      <c r="N98" s="2435"/>
      <c r="O98" s="2435"/>
      <c r="P98" s="2435"/>
      <c r="Q98" s="2435"/>
      <c r="R98" s="2435"/>
    </row>
    <row r="99" spans="1:18" ht="18" customHeight="1">
      <c r="A99" s="5084"/>
      <c r="B99" s="2665"/>
      <c r="C99" s="2663"/>
      <c r="D99" s="2672" t="str">
        <f ca="1">CELL("nomfichier")</f>
        <v>E:\0-UPRT\1-UPRT.FR-SITE-WEB\me-menus\menus-festivals\[me-aide_aux_menus.2011.xlsx]13.Codes couleurs excel</v>
      </c>
      <c r="E99" s="2668"/>
      <c r="F99" s="2651"/>
      <c r="G99" s="2651"/>
      <c r="H99" s="2651"/>
      <c r="I99" s="2651"/>
      <c r="J99" s="2669"/>
      <c r="K99" s="2663"/>
      <c r="L99" s="2865"/>
      <c r="M99" s="2866"/>
      <c r="N99" s="2435"/>
      <c r="O99" s="2435"/>
      <c r="P99" s="2435"/>
      <c r="Q99" s="2435"/>
      <c r="R99" s="2435"/>
    </row>
    <row r="100" spans="1:18" ht="18" customHeight="1">
      <c r="A100" s="5084"/>
      <c r="B100" s="2665"/>
      <c r="C100" s="2673" t="s">
        <v>4403</v>
      </c>
      <c r="D100" s="2674"/>
      <c r="E100" s="2668"/>
      <c r="F100" s="2651"/>
      <c r="G100" s="2651"/>
      <c r="H100" s="2651"/>
      <c r="I100" s="2651"/>
      <c r="J100" s="2669"/>
      <c r="K100" s="2663"/>
      <c r="L100" s="2865"/>
      <c r="M100" s="2866"/>
      <c r="N100" s="2435"/>
      <c r="O100" s="2435"/>
      <c r="P100" s="2435"/>
      <c r="Q100" s="2435"/>
      <c r="R100" s="2435"/>
    </row>
    <row r="101" spans="1:18" ht="18" customHeight="1">
      <c r="A101" s="5084"/>
      <c r="B101" s="2665"/>
      <c r="C101" s="2663"/>
      <c r="D101" s="2677" t="s">
        <v>4404</v>
      </c>
      <c r="E101" s="2668"/>
      <c r="F101" s="2651"/>
      <c r="G101" s="2651"/>
      <c r="H101" s="2651"/>
      <c r="I101" s="2651"/>
      <c r="J101" s="2669"/>
      <c r="K101" s="2663"/>
      <c r="L101" s="2865"/>
      <c r="M101" s="2866"/>
      <c r="N101" s="2435"/>
      <c r="O101" s="2435"/>
      <c r="P101" s="2435"/>
      <c r="Q101" s="2435"/>
      <c r="R101" s="2435"/>
    </row>
    <row r="102" spans="1:18" ht="18" customHeight="1">
      <c r="A102" s="5084"/>
      <c r="B102" s="2665"/>
      <c r="C102" s="2663"/>
      <c r="D102" s="2620" t="s">
        <v>4405</v>
      </c>
      <c r="E102" s="2668"/>
      <c r="F102" s="2651"/>
      <c r="G102" s="2651"/>
      <c r="H102" s="2651"/>
      <c r="I102" s="2651"/>
      <c r="J102" s="2669"/>
      <c r="K102" s="2663"/>
      <c r="L102" s="2865"/>
      <c r="M102" s="2866"/>
      <c r="N102" s="2435"/>
      <c r="O102" s="2435"/>
      <c r="P102" s="2435"/>
      <c r="Q102" s="2435"/>
      <c r="R102" s="2435"/>
    </row>
    <row r="103" spans="1:18" ht="18" customHeight="1">
      <c r="A103" s="5084"/>
      <c r="B103" s="2665"/>
      <c r="C103" s="2663"/>
      <c r="D103" s="2675"/>
      <c r="E103" s="2668"/>
      <c r="F103" s="2620"/>
      <c r="G103" s="2651"/>
      <c r="H103" s="2651"/>
      <c r="I103" s="2651"/>
      <c r="J103" s="2669"/>
      <c r="K103" s="2663"/>
      <c r="L103" s="2865"/>
      <c r="M103" s="2866"/>
      <c r="N103" s="2435"/>
      <c r="O103" s="2435"/>
      <c r="P103" s="2435"/>
      <c r="Q103" s="2435"/>
      <c r="R103" s="2435"/>
    </row>
    <row r="104" spans="1:18" ht="18" customHeight="1">
      <c r="A104" s="5084"/>
      <c r="B104" s="2665"/>
      <c r="C104" s="2663"/>
      <c r="D104" s="2672" t="str">
        <f ca="1">IF(CELL("nomfichier",C104)="\\rcg006bur\usei_cartographie\[ff-29-formats-formules-pourcentages.xlsx]sites","","ff-29-formats-formules-pourcentages COPIE")</f>
        <v>ff-29-formats-formules-pourcentages COPIE</v>
      </c>
      <c r="E104" s="2678"/>
      <c r="F104" s="2679"/>
      <c r="G104" s="2679"/>
      <c r="H104" s="2679"/>
      <c r="I104" s="2679"/>
      <c r="J104" s="2679"/>
      <c r="K104" s="2679"/>
      <c r="L104" s="2865"/>
      <c r="M104" s="2866"/>
      <c r="N104" s="2435"/>
      <c r="O104" s="2435"/>
      <c r="P104" s="2435"/>
      <c r="Q104" s="2435"/>
      <c r="R104" s="2435"/>
    </row>
    <row r="105" spans="1:18" ht="18" customHeight="1">
      <c r="A105" s="5084"/>
      <c r="B105" s="2665"/>
      <c r="C105" s="2673" t="s">
        <v>4406</v>
      </c>
      <c r="D105" s="2680"/>
      <c r="E105" s="2653"/>
      <c r="F105" s="2591"/>
      <c r="G105" s="2651"/>
      <c r="H105" s="2651"/>
      <c r="I105" s="2651"/>
      <c r="J105" s="2669"/>
      <c r="K105" s="2663"/>
      <c r="L105" s="2865"/>
      <c r="M105" s="2866"/>
      <c r="N105" s="2435"/>
      <c r="O105" s="2435"/>
      <c r="P105" s="2435"/>
      <c r="Q105" s="2435"/>
      <c r="R105" s="2435"/>
    </row>
    <row r="106" spans="1:18" ht="18" customHeight="1">
      <c r="A106" s="5084"/>
      <c r="B106" s="2665"/>
      <c r="C106" s="2663"/>
      <c r="D106" s="2680"/>
      <c r="E106" s="2653"/>
      <c r="F106" s="2591"/>
      <c r="G106" s="2651"/>
      <c r="H106" s="2651"/>
      <c r="I106" s="2651"/>
      <c r="J106" s="2669"/>
      <c r="K106" s="2663"/>
      <c r="L106" s="2865"/>
      <c r="M106" s="2866"/>
      <c r="N106" s="2435"/>
      <c r="O106" s="2435"/>
      <c r="P106" s="2435"/>
      <c r="Q106" s="2435"/>
      <c r="R106" s="2435"/>
    </row>
    <row r="107" spans="1:18" ht="18" customHeight="1">
      <c r="A107" s="5084"/>
      <c r="B107" s="2665"/>
      <c r="C107" s="2663"/>
      <c r="D107" s="2672" t="s">
        <v>4374</v>
      </c>
      <c r="E107" s="2653"/>
      <c r="F107" s="2591"/>
      <c r="G107" s="2651"/>
      <c r="H107" s="2651"/>
      <c r="I107" s="2651"/>
      <c r="J107" s="2669"/>
      <c r="K107" s="2663"/>
      <c r="L107" s="2865"/>
      <c r="M107" s="2866"/>
      <c r="N107" s="2435"/>
      <c r="O107" s="2435"/>
      <c r="P107" s="2435"/>
      <c r="Q107" s="2435"/>
      <c r="R107" s="2435"/>
    </row>
    <row r="108" spans="1:18" ht="18" customHeight="1">
      <c r="A108" s="5084"/>
      <c r="B108" s="2665"/>
      <c r="C108" s="2663"/>
      <c r="D108" s="2681" t="s">
        <v>4376</v>
      </c>
      <c r="E108" s="2653"/>
      <c r="F108" s="2591"/>
      <c r="G108" s="2651"/>
      <c r="H108" s="2651"/>
      <c r="I108" s="2651"/>
      <c r="J108" s="2669"/>
      <c r="K108" s="2663"/>
      <c r="L108" s="2865"/>
      <c r="M108" s="2866"/>
      <c r="N108" s="2435"/>
      <c r="O108" s="2435"/>
      <c r="P108" s="2435"/>
      <c r="Q108" s="2435"/>
      <c r="R108" s="2435"/>
    </row>
    <row r="109" spans="1:18" ht="18" customHeight="1">
      <c r="A109" s="5084"/>
      <c r="B109" s="2665"/>
      <c r="C109" s="2663"/>
      <c r="D109" s="2680"/>
      <c r="E109" s="2653"/>
      <c r="F109" s="2591"/>
      <c r="G109" s="2651"/>
      <c r="H109" s="2651"/>
      <c r="I109" s="2651"/>
      <c r="J109" s="2669"/>
      <c r="K109" s="2663"/>
      <c r="L109" s="2865"/>
      <c r="M109" s="2866"/>
      <c r="N109" s="2435"/>
      <c r="O109" s="2435"/>
      <c r="P109" s="2435"/>
      <c r="Q109" s="2435"/>
      <c r="R109" s="2435"/>
    </row>
    <row r="110" spans="1:18" ht="18" customHeight="1">
      <c r="A110" s="5084"/>
      <c r="B110" s="2665"/>
      <c r="C110" s="2663"/>
      <c r="D110" s="2672" t="s">
        <v>4407</v>
      </c>
      <c r="E110" s="2653"/>
      <c r="F110" s="2591"/>
      <c r="G110" s="2651"/>
      <c r="H110" s="2651"/>
      <c r="I110" s="2651"/>
      <c r="J110" s="2669"/>
      <c r="K110" s="2663"/>
      <c r="L110" s="2865"/>
      <c r="M110" s="2866"/>
      <c r="N110" s="2435"/>
      <c r="O110" s="2435"/>
      <c r="P110" s="2435"/>
      <c r="Q110" s="2435"/>
      <c r="R110" s="2435"/>
    </row>
    <row r="111" spans="1:18" ht="18" customHeight="1">
      <c r="A111" s="5084"/>
      <c r="B111" s="2665"/>
      <c r="C111" s="2663"/>
      <c r="D111" s="2681" t="s">
        <v>4408</v>
      </c>
      <c r="E111" s="2653"/>
      <c r="F111" s="2591"/>
      <c r="G111" s="2651"/>
      <c r="H111" s="2651"/>
      <c r="I111" s="2651"/>
      <c r="J111" s="2669"/>
      <c r="K111" s="2663"/>
      <c r="L111" s="2865"/>
      <c r="M111" s="2866"/>
      <c r="N111" s="2435"/>
      <c r="O111" s="2435"/>
      <c r="P111" s="2435"/>
      <c r="Q111" s="2435"/>
      <c r="R111" s="2435"/>
    </row>
    <row r="112" spans="1:18" ht="18" customHeight="1">
      <c r="A112" s="5084"/>
      <c r="B112" s="2665"/>
      <c r="C112" s="2663"/>
      <c r="D112" s="2673" t="s">
        <v>4409</v>
      </c>
      <c r="E112" s="2653"/>
      <c r="F112" s="2591"/>
      <c r="G112" s="2651"/>
      <c r="H112" s="2651"/>
      <c r="I112" s="2651"/>
      <c r="J112" s="2669"/>
      <c r="K112" s="2663"/>
      <c r="L112" s="2865"/>
      <c r="M112" s="2866"/>
      <c r="N112" s="2435"/>
      <c r="O112" s="2435"/>
      <c r="P112" s="2435"/>
      <c r="Q112" s="2435"/>
      <c r="R112" s="2435"/>
    </row>
    <row r="113" spans="1:18" ht="18" customHeight="1">
      <c r="A113" s="5084"/>
      <c r="B113" s="2665"/>
      <c r="C113" s="2663"/>
      <c r="D113" s="2653"/>
      <c r="E113" s="2653"/>
      <c r="F113" s="2591"/>
      <c r="G113" s="2651"/>
      <c r="H113" s="2651"/>
      <c r="I113" s="2651"/>
      <c r="J113" s="2669"/>
      <c r="K113" s="2663"/>
      <c r="L113" s="2865"/>
      <c r="M113" s="2866"/>
      <c r="N113" s="2435"/>
      <c r="O113" s="2435"/>
      <c r="P113" s="2435"/>
      <c r="Q113" s="2435"/>
      <c r="R113" s="2435"/>
    </row>
    <row r="114" spans="1:18" ht="18" customHeight="1">
      <c r="A114" s="5084"/>
      <c r="B114" s="2665"/>
      <c r="C114" s="2682" t="s">
        <v>4410</v>
      </c>
      <c r="D114" s="2683" t="str">
        <f>RIGHT(C114,LEN(C114)-SEARCH(" ",C114))&amp;" "&amp;LEFT(C114,SEARCH(" ",C114))</f>
        <v xml:space="preserve">paul  legendre </v>
      </c>
      <c r="E114" s="2595"/>
      <c r="F114" s="2591"/>
      <c r="G114" s="2651"/>
      <c r="H114" s="2651"/>
      <c r="I114" s="2651"/>
      <c r="J114" s="2669"/>
      <c r="K114" s="2663"/>
      <c r="L114" s="2865"/>
      <c r="M114" s="2866"/>
      <c r="N114" s="2435"/>
      <c r="O114" s="2435"/>
      <c r="P114" s="2435"/>
      <c r="Q114" s="2435"/>
      <c r="R114" s="2435"/>
    </row>
    <row r="115" spans="1:18" ht="18" customHeight="1">
      <c r="A115" s="5084"/>
      <c r="B115" s="2665"/>
      <c r="C115" s="2663"/>
      <c r="D115" s="2672"/>
      <c r="E115" s="2653"/>
      <c r="F115" s="2591"/>
      <c r="G115" s="2651"/>
      <c r="H115" s="2651"/>
      <c r="I115" s="2651"/>
      <c r="J115" s="2669"/>
      <c r="K115" s="2663"/>
      <c r="L115" s="2865"/>
      <c r="M115" s="2866"/>
      <c r="N115" s="2435"/>
      <c r="O115" s="2435"/>
      <c r="P115" s="2435"/>
      <c r="Q115" s="2435"/>
      <c r="R115" s="2435"/>
    </row>
    <row r="116" spans="1:18" ht="18" customHeight="1">
      <c r="A116" s="5084"/>
      <c r="B116" s="2665"/>
      <c r="C116" s="2684"/>
      <c r="D116" s="2672" t="s">
        <v>4411</v>
      </c>
      <c r="E116" s="2653"/>
      <c r="F116" s="2591"/>
      <c r="G116" s="2651"/>
      <c r="H116" s="2651"/>
      <c r="I116" s="2651"/>
      <c r="J116" s="2669"/>
      <c r="K116" s="2663"/>
      <c r="L116" s="2865"/>
      <c r="M116" s="2866"/>
      <c r="N116" s="2435"/>
      <c r="O116" s="2435"/>
      <c r="P116" s="2435"/>
      <c r="Q116" s="2435"/>
      <c r="R116" s="2435"/>
    </row>
    <row r="117" spans="1:18" ht="18" customHeight="1">
      <c r="A117" s="5084"/>
      <c r="B117" s="2665"/>
      <c r="C117" s="2684">
        <v>5</v>
      </c>
      <c r="D117" s="2685">
        <f>RANK(C117,C117:C121,0)</f>
        <v>3</v>
      </c>
      <c r="E117" s="2686" t="s">
        <v>4412</v>
      </c>
      <c r="F117" s="2591"/>
      <c r="G117" s="2651"/>
      <c r="H117" s="2651"/>
      <c r="I117" s="2651"/>
      <c r="J117" s="2669"/>
      <c r="K117" s="2663"/>
      <c r="L117" s="2865"/>
      <c r="M117" s="2866"/>
      <c r="N117" s="2435"/>
      <c r="O117" s="2435"/>
      <c r="P117" s="2435"/>
      <c r="Q117" s="2435"/>
      <c r="R117" s="2435"/>
    </row>
    <row r="118" spans="1:18" ht="18" customHeight="1">
      <c r="A118" s="5084"/>
      <c r="B118" s="2665"/>
      <c r="C118" s="2684">
        <v>8</v>
      </c>
      <c r="D118" s="2685">
        <f>RANK(C118,C117:C121,0)</f>
        <v>1</v>
      </c>
      <c r="E118" s="2687" t="s">
        <v>4413</v>
      </c>
      <c r="F118" s="2591"/>
      <c r="G118" s="2651"/>
      <c r="H118" s="2651"/>
      <c r="I118" s="2651"/>
      <c r="J118" s="2669"/>
      <c r="K118" s="2663"/>
      <c r="L118" s="2865"/>
      <c r="M118" s="2866"/>
      <c r="N118" s="2435"/>
      <c r="O118" s="2435"/>
      <c r="P118" s="2435"/>
      <c r="Q118" s="2435"/>
      <c r="R118" s="2435"/>
    </row>
    <row r="119" spans="1:18" ht="18" customHeight="1">
      <c r="A119" s="5084"/>
      <c r="B119" s="2665"/>
      <c r="C119" s="2684">
        <v>4</v>
      </c>
      <c r="D119" s="2685">
        <f>RANK(C119,C117:C121,0)</f>
        <v>4</v>
      </c>
      <c r="E119" s="2653"/>
      <c r="F119" s="2591"/>
      <c r="G119" s="2651"/>
      <c r="H119" s="2651"/>
      <c r="I119" s="2651"/>
      <c r="J119" s="2669"/>
      <c r="K119" s="2663"/>
      <c r="L119" s="2865"/>
      <c r="M119" s="2866"/>
      <c r="N119" s="2435"/>
      <c r="O119" s="2435"/>
      <c r="P119" s="2435"/>
      <c r="Q119" s="2435"/>
      <c r="R119" s="2435"/>
    </row>
    <row r="120" spans="1:18" ht="18" customHeight="1">
      <c r="A120" s="5084"/>
      <c r="B120" s="2665"/>
      <c r="C120" s="2684">
        <v>1</v>
      </c>
      <c r="D120" s="2685">
        <f>RANK(C120,C117:C121,0)</f>
        <v>5</v>
      </c>
      <c r="E120" s="2653"/>
      <c r="F120" s="2591"/>
      <c r="G120" s="2651"/>
      <c r="H120" s="2651"/>
      <c r="I120" s="2651"/>
      <c r="J120" s="2669"/>
      <c r="K120" s="2663"/>
      <c r="L120" s="2865"/>
      <c r="M120" s="2866"/>
      <c r="N120" s="2435"/>
      <c r="O120" s="2435"/>
      <c r="P120" s="2435"/>
      <c r="Q120" s="2435"/>
      <c r="R120" s="2435"/>
    </row>
    <row r="121" spans="1:18" ht="18" customHeight="1">
      <c r="A121" s="5084"/>
      <c r="B121" s="2665"/>
      <c r="C121" s="2684">
        <v>7</v>
      </c>
      <c r="D121" s="2685">
        <f>RANK(C121,C117:C121,0)</f>
        <v>2</v>
      </c>
      <c r="E121" s="2653"/>
      <c r="F121" s="2591"/>
      <c r="G121" s="2651"/>
      <c r="H121" s="2651"/>
      <c r="I121" s="2651"/>
      <c r="J121" s="2669"/>
      <c r="K121" s="2663"/>
      <c r="L121" s="2865"/>
      <c r="M121" s="2866"/>
      <c r="N121" s="2435"/>
      <c r="O121" s="2435"/>
      <c r="P121" s="2435"/>
      <c r="Q121" s="2435"/>
      <c r="R121" s="2435"/>
    </row>
    <row r="122" spans="1:18" ht="18" customHeight="1">
      <c r="A122" s="5084"/>
      <c r="B122" s="2665"/>
      <c r="C122" s="2663"/>
      <c r="D122" s="2680"/>
      <c r="E122" s="2653"/>
      <c r="F122" s="2591"/>
      <c r="G122" s="2651"/>
      <c r="H122" s="2651"/>
      <c r="I122" s="2651"/>
      <c r="J122" s="2669"/>
      <c r="K122" s="2663"/>
      <c r="L122" s="2865"/>
      <c r="M122" s="2866"/>
      <c r="N122" s="2435"/>
      <c r="O122" s="2435"/>
      <c r="P122" s="2435"/>
      <c r="Q122" s="2435"/>
      <c r="R122" s="2435"/>
    </row>
    <row r="123" spans="1:18" ht="18" customHeight="1">
      <c r="A123" s="5084"/>
      <c r="B123" s="2665"/>
      <c r="C123" s="2663"/>
      <c r="D123" s="2672" t="s">
        <v>4414</v>
      </c>
      <c r="E123" s="2653"/>
      <c r="F123" s="2591"/>
      <c r="G123" s="2651"/>
      <c r="H123" s="2651"/>
      <c r="I123" s="2651"/>
      <c r="J123" s="2669"/>
      <c r="K123" s="2663"/>
      <c r="L123" s="2865"/>
      <c r="M123" s="2866"/>
      <c r="N123" s="2435"/>
      <c r="O123" s="2435"/>
      <c r="P123" s="2435"/>
      <c r="Q123" s="2435"/>
      <c r="R123" s="2435"/>
    </row>
    <row r="124" spans="1:18" ht="18" customHeight="1">
      <c r="A124" s="5084"/>
      <c r="B124" s="2665"/>
      <c r="C124" s="2663"/>
      <c r="D124" s="2681" t="s">
        <v>4415</v>
      </c>
      <c r="E124" s="2653"/>
      <c r="F124" s="2591"/>
      <c r="G124" s="2651"/>
      <c r="H124" s="2651"/>
      <c r="I124" s="2651"/>
      <c r="J124" s="2669"/>
      <c r="K124" s="2663"/>
      <c r="L124" s="2865"/>
      <c r="M124" s="2866"/>
      <c r="N124" s="2435"/>
      <c r="O124" s="2435"/>
      <c r="P124" s="2435"/>
      <c r="Q124" s="2435"/>
      <c r="R124" s="2435"/>
    </row>
    <row r="125" spans="1:18" ht="18" customHeight="1">
      <c r="A125" s="5084"/>
      <c r="B125" s="2665"/>
      <c r="C125" s="2663"/>
      <c r="D125" s="2681" t="s">
        <v>4416</v>
      </c>
      <c r="E125" s="2653"/>
      <c r="F125" s="2591"/>
      <c r="G125" s="2651"/>
      <c r="H125" s="2651"/>
      <c r="I125" s="2651"/>
      <c r="J125" s="2669"/>
      <c r="K125" s="2663"/>
      <c r="L125" s="2865"/>
      <c r="M125" s="2866"/>
      <c r="N125" s="2435"/>
      <c r="O125" s="2435"/>
      <c r="P125" s="2435"/>
      <c r="Q125" s="2435"/>
      <c r="R125" s="2435"/>
    </row>
    <row r="126" spans="1:18" ht="18" customHeight="1">
      <c r="A126" s="5084"/>
      <c r="B126" s="2665"/>
      <c r="C126" s="2663"/>
      <c r="D126" s="2680" t="s">
        <v>4417</v>
      </c>
      <c r="E126" s="2653"/>
      <c r="F126" s="2591"/>
      <c r="G126" s="2651"/>
      <c r="H126" s="2651"/>
      <c r="I126" s="2651"/>
      <c r="J126" s="2669"/>
      <c r="K126" s="2663"/>
      <c r="L126" s="2865"/>
      <c r="M126" s="2866"/>
      <c r="N126" s="2435"/>
      <c r="O126" s="2435"/>
      <c r="P126" s="2435"/>
      <c r="Q126" s="2435"/>
      <c r="R126" s="2435"/>
    </row>
    <row r="127" spans="1:18" ht="18" customHeight="1">
      <c r="A127" s="5084"/>
      <c r="B127" s="2665"/>
      <c r="C127" s="2684">
        <v>5</v>
      </c>
      <c r="D127" s="2688" t="str">
        <f>REPT(CHAR(7),RANK(C127,C127:C131,1))</f>
        <v>_x0007__x0007__x0007_</v>
      </c>
      <c r="E127" s="2686" t="s">
        <v>4418</v>
      </c>
      <c r="F127" s="2591"/>
      <c r="G127" s="2651"/>
      <c r="H127" s="2651"/>
      <c r="I127" s="2651"/>
      <c r="J127" s="2669"/>
      <c r="K127" s="2663"/>
      <c r="L127" s="2865"/>
      <c r="M127" s="2866"/>
      <c r="N127" s="2435"/>
      <c r="O127" s="2435"/>
      <c r="P127" s="2435"/>
      <c r="Q127" s="2435"/>
      <c r="R127" s="2435"/>
    </row>
    <row r="128" spans="1:18" ht="18" customHeight="1">
      <c r="A128" s="5084"/>
      <c r="B128" s="2665"/>
      <c r="C128" s="2684">
        <v>8</v>
      </c>
      <c r="D128" s="2688" t="str">
        <f>REPT(CHAR(7),RANK(C128,C127:C131,1))</f>
        <v>_x0007__x0007__x0007__x0007__x0007_</v>
      </c>
      <c r="E128" s="2653"/>
      <c r="F128" s="2591"/>
      <c r="G128" s="2651"/>
      <c r="H128" s="2651"/>
      <c r="I128" s="2651"/>
      <c r="J128" s="2669"/>
      <c r="K128" s="2663"/>
      <c r="L128" s="2865"/>
      <c r="M128" s="2866"/>
      <c r="N128" s="2435"/>
      <c r="O128" s="2435"/>
      <c r="P128" s="2435"/>
      <c r="Q128" s="2435"/>
      <c r="R128" s="2435"/>
    </row>
    <row r="129" spans="1:18" ht="18" customHeight="1">
      <c r="A129" s="5084"/>
      <c r="B129" s="2665"/>
      <c r="C129" s="2684">
        <v>4</v>
      </c>
      <c r="D129" s="2688" t="str">
        <f>REPT(CHAR(7),RANK(C129,C127:C131,1))</f>
        <v>_x0007__x0007_</v>
      </c>
      <c r="E129" s="2653"/>
      <c r="F129" s="2591"/>
      <c r="G129" s="2651"/>
      <c r="H129" s="2651"/>
      <c r="I129" s="2651"/>
      <c r="J129" s="2669"/>
      <c r="K129" s="2663"/>
      <c r="L129" s="2865"/>
      <c r="M129" s="2866"/>
      <c r="N129" s="2435"/>
      <c r="O129" s="2435"/>
      <c r="P129" s="2435"/>
      <c r="Q129" s="2435"/>
      <c r="R129" s="2435"/>
    </row>
    <row r="130" spans="1:18" ht="18" customHeight="1">
      <c r="A130" s="5084"/>
      <c r="B130" s="2665"/>
      <c r="C130" s="2684">
        <v>1</v>
      </c>
      <c r="D130" s="2688" t="str">
        <f>REPT(CHAR(7),RANK(C130,C127:C131,1))</f>
        <v>_x0007_</v>
      </c>
      <c r="E130" s="2653"/>
      <c r="F130" s="2591"/>
      <c r="G130" s="2651"/>
      <c r="H130" s="2651"/>
      <c r="I130" s="2651"/>
      <c r="J130" s="2669"/>
      <c r="K130" s="2663"/>
      <c r="L130" s="2865"/>
      <c r="M130" s="2866"/>
      <c r="N130" s="2435"/>
      <c r="O130" s="2435"/>
      <c r="P130" s="2435"/>
      <c r="Q130" s="2435"/>
      <c r="R130" s="2435"/>
    </row>
    <row r="131" spans="1:18" ht="18" customHeight="1">
      <c r="A131" s="5084"/>
      <c r="B131" s="2665"/>
      <c r="C131" s="2684">
        <v>7</v>
      </c>
      <c r="D131" s="2688" t="str">
        <f>REPT(CHAR(7),RANK(C131,C127:C131,1))</f>
        <v>_x0007__x0007__x0007__x0007_</v>
      </c>
      <c r="E131" s="2653"/>
      <c r="F131" s="2591"/>
      <c r="G131" s="2651"/>
      <c r="H131" s="2651"/>
      <c r="I131" s="2651"/>
      <c r="J131" s="2669"/>
      <c r="K131" s="2663"/>
      <c r="L131" s="2865"/>
      <c r="M131" s="2866"/>
      <c r="N131" s="2435"/>
      <c r="O131" s="2435"/>
      <c r="P131" s="2435"/>
      <c r="Q131" s="2435"/>
      <c r="R131" s="2435"/>
    </row>
    <row r="132" spans="1:18" ht="18" customHeight="1">
      <c r="A132" s="5084"/>
      <c r="B132" s="2665"/>
      <c r="C132" s="2684"/>
      <c r="D132" s="2680"/>
      <c r="E132" s="2653"/>
      <c r="F132" s="2591"/>
      <c r="G132" s="2651"/>
      <c r="H132" s="2651"/>
      <c r="I132" s="2651"/>
      <c r="J132" s="2669"/>
      <c r="K132" s="2663"/>
      <c r="L132" s="2865"/>
      <c r="M132" s="2866"/>
      <c r="N132" s="2435"/>
      <c r="O132" s="2435"/>
      <c r="P132" s="2435"/>
      <c r="Q132" s="2435"/>
      <c r="R132" s="2435"/>
    </row>
    <row r="133" spans="1:18" ht="18" customHeight="1">
      <c r="A133" s="5084"/>
      <c r="B133" s="2665"/>
      <c r="C133" s="2684"/>
      <c r="D133" s="2672" t="s">
        <v>4419</v>
      </c>
      <c r="E133" s="2653"/>
      <c r="F133" s="2591"/>
      <c r="G133" s="2651"/>
      <c r="H133" s="2651"/>
      <c r="I133" s="2651"/>
      <c r="J133" s="2669"/>
      <c r="K133" s="2663"/>
      <c r="L133" s="2865"/>
      <c r="M133" s="2866"/>
      <c r="N133" s="2435"/>
      <c r="O133" s="2435"/>
      <c r="P133" s="2435"/>
      <c r="Q133" s="2435"/>
      <c r="R133" s="2435"/>
    </row>
    <row r="134" spans="1:18" ht="18" customHeight="1">
      <c r="A134" s="5084"/>
      <c r="B134" s="2665"/>
      <c r="C134" s="2689">
        <v>44140</v>
      </c>
      <c r="D134" s="2690">
        <f>DATE(YEAR(C134),MONTH(C134)+1,1)-WEEKDAY(DATE(YEAR(C134),MONTH(C134)+1,2))</f>
        <v>44162</v>
      </c>
      <c r="E134" s="5095">
        <f>DATE(YEAR(C134),MONTH(C134)+1,1)-WEEKDAY(DATE(YEAR(C134),MONTH(C134)+1,2))</f>
        <v>44162</v>
      </c>
      <c r="F134" s="5095"/>
      <c r="G134" s="5095"/>
      <c r="H134" s="2686" t="s">
        <v>4420</v>
      </c>
      <c r="I134" s="2686"/>
      <c r="J134" s="2686"/>
      <c r="K134" s="2663"/>
      <c r="L134" s="2865"/>
      <c r="M134" s="2866"/>
      <c r="N134" s="2435"/>
      <c r="O134" s="2435"/>
      <c r="P134" s="2435"/>
      <c r="Q134" s="2435"/>
      <c r="R134" s="2435"/>
    </row>
    <row r="135" spans="1:18" ht="18" customHeight="1">
      <c r="A135" s="5084"/>
      <c r="B135" s="2665"/>
      <c r="C135" s="2684"/>
      <c r="D135" s="2595" t="s">
        <v>4421</v>
      </c>
      <c r="E135" s="2595" t="s">
        <v>4422</v>
      </c>
      <c r="F135" s="2591"/>
      <c r="G135" s="2651"/>
      <c r="H135" s="2651"/>
      <c r="I135" s="2651"/>
      <c r="J135" s="2669"/>
      <c r="K135" s="2663"/>
      <c r="L135" s="2865"/>
      <c r="M135" s="2866"/>
      <c r="N135" s="2435"/>
      <c r="O135" s="2435"/>
      <c r="P135" s="2435"/>
      <c r="Q135" s="2435"/>
      <c r="R135" s="2435"/>
    </row>
    <row r="136" spans="1:18" ht="18" customHeight="1">
      <c r="A136" s="5084"/>
      <c r="B136" s="2665"/>
      <c r="C136" s="2684"/>
      <c r="D136" s="2595" t="s">
        <v>4423</v>
      </c>
      <c r="E136" s="2595" t="s">
        <v>4424</v>
      </c>
      <c r="F136" s="2591"/>
      <c r="G136" s="2651"/>
      <c r="H136" s="2651"/>
      <c r="I136" s="2651"/>
      <c r="J136" s="2669"/>
      <c r="K136" s="2663"/>
      <c r="L136" s="2865"/>
      <c r="M136" s="2866"/>
      <c r="N136" s="2435"/>
      <c r="O136" s="2435"/>
      <c r="P136" s="2435"/>
      <c r="Q136" s="2435"/>
      <c r="R136" s="2435"/>
    </row>
    <row r="137" spans="1:18" ht="18" customHeight="1">
      <c r="A137" s="5084"/>
      <c r="B137" s="2665"/>
      <c r="C137" s="2684"/>
      <c r="D137" s="2595" t="s">
        <v>4425</v>
      </c>
      <c r="E137" s="2595" t="s">
        <v>4426</v>
      </c>
      <c r="F137" s="2591"/>
      <c r="G137" s="2651"/>
      <c r="H137" s="2651"/>
      <c r="I137" s="2651"/>
      <c r="J137" s="2669"/>
      <c r="K137" s="2663"/>
      <c r="L137" s="2865"/>
      <c r="M137" s="2866"/>
      <c r="N137" s="2435"/>
      <c r="O137" s="2435"/>
      <c r="P137" s="2435"/>
      <c r="Q137" s="2435"/>
      <c r="R137" s="2435"/>
    </row>
    <row r="138" spans="1:18" ht="18" customHeight="1">
      <c r="A138" s="5084"/>
      <c r="B138" s="2665"/>
      <c r="C138" s="2684"/>
      <c r="D138" s="2595" t="s">
        <v>4427</v>
      </c>
      <c r="E138" s="2691"/>
      <c r="F138" s="2591"/>
      <c r="G138" s="2651"/>
      <c r="H138" s="2651"/>
      <c r="I138" s="2651"/>
      <c r="J138" s="2669"/>
      <c r="K138" s="2663"/>
      <c r="L138" s="2865"/>
      <c r="M138" s="2866"/>
      <c r="N138" s="2435"/>
      <c r="O138" s="2435"/>
      <c r="P138" s="2435"/>
      <c r="Q138" s="2435"/>
      <c r="R138" s="2435"/>
    </row>
    <row r="139" spans="1:18" ht="18" customHeight="1">
      <c r="A139" s="5084"/>
      <c r="B139" s="2665"/>
      <c r="C139" s="2684"/>
      <c r="D139" s="2680"/>
      <c r="E139" s="2653"/>
      <c r="F139" s="2591"/>
      <c r="G139" s="2651"/>
      <c r="H139" s="2651"/>
      <c r="I139" s="2651"/>
      <c r="J139" s="2669"/>
      <c r="K139" s="2663"/>
      <c r="L139" s="2865"/>
      <c r="M139" s="2866"/>
      <c r="N139" s="2435"/>
      <c r="O139" s="2435"/>
      <c r="P139" s="2435"/>
      <c r="Q139" s="2435"/>
      <c r="R139" s="2435"/>
    </row>
    <row r="140" spans="1:18" ht="18" customHeight="1">
      <c r="A140" s="5084"/>
      <c r="B140" s="2665"/>
      <c r="C140" s="2684"/>
      <c r="D140" s="2692" t="s">
        <v>4428</v>
      </c>
      <c r="E140" s="2653"/>
      <c r="F140" s="2591"/>
      <c r="G140" s="2651"/>
      <c r="H140" s="2651"/>
      <c r="I140" s="2651"/>
      <c r="J140" s="2669"/>
      <c r="K140" s="2663"/>
      <c r="L140" s="2865"/>
      <c r="M140" s="2866"/>
      <c r="N140" s="2435"/>
      <c r="O140" s="2435"/>
      <c r="P140" s="2435"/>
      <c r="Q140" s="2435"/>
      <c r="R140" s="2435"/>
    </row>
    <row r="141" spans="1:18" ht="18" customHeight="1">
      <c r="A141" s="5084"/>
      <c r="B141" s="2665"/>
      <c r="C141" s="2689">
        <v>44190</v>
      </c>
      <c r="D141" s="2693">
        <f>DATE(YEAR(C141),MONTH(C141)+1,1)-MOD(DATE(YEAR(C141),MONTH(C141)+1,1)+5,7)-3</f>
        <v>44190</v>
      </c>
      <c r="E141" s="5095">
        <f>DATE(YEAR(C141),MONTH(C141)+1,1)-MOD(DATE(YEAR(C141),MONTH(C141)+1,1)+5,7)-3</f>
        <v>44190</v>
      </c>
      <c r="F141" s="5095"/>
      <c r="G141" s="5095"/>
      <c r="H141" s="2686" t="s">
        <v>4429</v>
      </c>
      <c r="I141" s="2651"/>
      <c r="J141" s="2669"/>
      <c r="K141" s="2663"/>
      <c r="L141" s="2865"/>
      <c r="M141" s="2866"/>
      <c r="N141" s="2435"/>
      <c r="O141" s="2435"/>
      <c r="P141" s="2435"/>
      <c r="Q141" s="2435"/>
      <c r="R141" s="2435"/>
    </row>
    <row r="142" spans="1:18" ht="18" customHeight="1">
      <c r="A142" s="5084"/>
      <c r="B142" s="2665"/>
      <c r="C142" s="2689"/>
      <c r="D142" s="2680"/>
      <c r="E142" s="2653"/>
      <c r="F142" s="2591"/>
      <c r="G142" s="2651"/>
      <c r="H142" s="2651"/>
      <c r="I142" s="2651"/>
      <c r="J142" s="2669"/>
      <c r="K142" s="2663"/>
      <c r="L142" s="2865"/>
      <c r="M142" s="2866"/>
      <c r="N142" s="2435"/>
      <c r="O142" s="2435"/>
      <c r="P142" s="2435"/>
      <c r="Q142" s="2435"/>
      <c r="R142" s="2435"/>
    </row>
    <row r="143" spans="1:18" ht="18" customHeight="1">
      <c r="A143" s="5084"/>
      <c r="B143" s="2665"/>
      <c r="C143" s="2684"/>
      <c r="D143" s="2680"/>
      <c r="E143" s="2653"/>
      <c r="F143" s="2591"/>
      <c r="G143" s="2651"/>
      <c r="H143" s="2651"/>
      <c r="I143" s="2651"/>
      <c r="J143" s="2669"/>
      <c r="K143" s="2663"/>
      <c r="L143" s="2865"/>
      <c r="M143" s="2866"/>
      <c r="N143" s="2435"/>
      <c r="O143" s="2435"/>
      <c r="P143" s="2435"/>
      <c r="Q143" s="2435"/>
      <c r="R143" s="2435"/>
    </row>
    <row r="144" spans="1:18" ht="18" customHeight="1">
      <c r="A144" s="5084"/>
      <c r="B144" s="2665"/>
      <c r="C144" s="2651"/>
      <c r="D144" s="2651" t="s">
        <v>4430</v>
      </c>
      <c r="E144" s="2668"/>
      <c r="F144" s="2651"/>
      <c r="G144" s="2651"/>
      <c r="H144" s="2651"/>
      <c r="I144" s="2651"/>
      <c r="J144" s="2669"/>
      <c r="K144" s="2663"/>
      <c r="L144" s="2865"/>
      <c r="M144" s="2866"/>
      <c r="N144" s="2435"/>
      <c r="O144" s="2435"/>
      <c r="P144" s="2435"/>
      <c r="Q144" s="2435"/>
      <c r="R144" s="2435"/>
    </row>
    <row r="145" spans="1:18" ht="18" customHeight="1">
      <c r="A145" s="5084"/>
      <c r="B145" s="2665"/>
      <c r="C145" s="2663"/>
      <c r="D145" s="2651"/>
      <c r="E145" s="2668"/>
      <c r="F145" s="2651"/>
      <c r="G145" s="2651"/>
      <c r="H145" s="2651"/>
      <c r="I145" s="2651"/>
      <c r="J145" s="2669"/>
      <c r="K145" s="2663"/>
      <c r="L145" s="2865"/>
      <c r="M145" s="2866"/>
      <c r="N145" s="2435"/>
      <c r="O145" s="2435"/>
      <c r="P145" s="2435"/>
      <c r="Q145" s="2435"/>
      <c r="R145" s="2435"/>
    </row>
    <row r="146" spans="1:18" ht="18" customHeight="1">
      <c r="A146" s="5084"/>
      <c r="B146" s="2665"/>
      <c r="C146" s="2663"/>
      <c r="D146" s="2651"/>
      <c r="E146" s="5096">
        <f ca="1">TODAY()</f>
        <v>44340</v>
      </c>
      <c r="F146" s="5096"/>
      <c r="G146" s="2653" t="s">
        <v>4378</v>
      </c>
      <c r="H146" s="2591" t="str">
        <f ca="1">_xlfn.FORMULATEXT(E146)</f>
        <v>=AUJOURDHUI()</v>
      </c>
      <c r="I146" s="2595"/>
      <c r="J146" s="2595"/>
      <c r="K146" s="2663"/>
      <c r="L146" s="2865"/>
      <c r="M146" s="2866"/>
      <c r="N146" s="2435"/>
      <c r="O146" s="2435"/>
      <c r="P146" s="2435"/>
      <c r="Q146" s="2435"/>
      <c r="R146" s="2435"/>
    </row>
    <row r="147" spans="1:18" ht="18" customHeight="1">
      <c r="A147" s="5084"/>
      <c r="B147" s="2665"/>
      <c r="C147" s="2663"/>
      <c r="D147" s="2591"/>
      <c r="E147" s="2687" t="s">
        <v>4431</v>
      </c>
      <c r="F147" s="2591"/>
      <c r="G147" s="2591"/>
      <c r="H147" s="2591"/>
      <c r="I147" s="2591"/>
      <c r="J147" s="2591"/>
      <c r="K147" s="2663"/>
      <c r="L147" s="2865"/>
      <c r="M147" s="2866"/>
      <c r="N147" s="2435"/>
      <c r="O147" s="2435"/>
      <c r="P147" s="2435"/>
      <c r="Q147" s="2435"/>
      <c r="R147" s="2435"/>
    </row>
    <row r="148" spans="1:18" ht="18" customHeight="1">
      <c r="A148" s="5084"/>
      <c r="B148" s="2665"/>
      <c r="C148" s="2663"/>
      <c r="D148" s="2591"/>
      <c r="E148" s="2687"/>
      <c r="F148" s="2591"/>
      <c r="G148" s="2591"/>
      <c r="H148" s="2591"/>
      <c r="I148" s="2591"/>
      <c r="J148" s="2591"/>
      <c r="K148" s="2663"/>
      <c r="L148" s="2865"/>
      <c r="M148" s="2866"/>
      <c r="N148" s="2435"/>
      <c r="O148" s="2435"/>
      <c r="P148" s="2435"/>
      <c r="Q148" s="2435"/>
      <c r="R148" s="2435"/>
    </row>
    <row r="149" spans="1:18" ht="18" customHeight="1">
      <c r="A149" s="5084"/>
      <c r="B149" s="2665"/>
      <c r="C149" s="2663"/>
      <c r="D149" s="2591"/>
      <c r="E149" s="5096">
        <f ca="1">NOW()</f>
        <v>44340.470679513892</v>
      </c>
      <c r="F149" s="5096"/>
      <c r="G149" s="5096"/>
      <c r="H149" s="2653" t="s">
        <v>4378</v>
      </c>
      <c r="I149" s="2591" t="str">
        <f ca="1">_xlfn.FORMULATEXT(E149)</f>
        <v>=MAINTENANT()</v>
      </c>
      <c r="J149" s="2591"/>
      <c r="K149" s="2663"/>
      <c r="L149" s="2865"/>
      <c r="M149" s="2866"/>
      <c r="N149" s="2435"/>
      <c r="O149" s="2435"/>
      <c r="P149" s="2435"/>
      <c r="Q149" s="2435"/>
      <c r="R149" s="2435"/>
    </row>
    <row r="150" spans="1:18" ht="18" customHeight="1">
      <c r="A150" s="5084"/>
      <c r="B150" s="2665"/>
      <c r="C150" s="2663"/>
      <c r="D150" s="2591"/>
      <c r="E150" s="2687" t="s">
        <v>4431</v>
      </c>
      <c r="F150" s="2591"/>
      <c r="G150" s="2591"/>
      <c r="H150" s="2591"/>
      <c r="I150" s="2591"/>
      <c r="J150" s="2591"/>
      <c r="K150" s="2663"/>
      <c r="L150" s="2865"/>
      <c r="M150" s="2866"/>
      <c r="N150" s="2435"/>
      <c r="O150" s="2435"/>
      <c r="P150" s="2435"/>
      <c r="Q150" s="2435"/>
      <c r="R150" s="2435"/>
    </row>
    <row r="151" spans="1:18" ht="18" customHeight="1">
      <c r="A151" s="5084"/>
      <c r="B151" s="2665"/>
      <c r="C151" s="2663"/>
      <c r="D151" s="2591"/>
      <c r="E151" s="2591"/>
      <c r="F151" s="2591"/>
      <c r="G151" s="2591"/>
      <c r="H151" s="2591"/>
      <c r="I151" s="2591"/>
      <c r="J151" s="2591"/>
      <c r="K151" s="2663"/>
      <c r="L151" s="2865"/>
      <c r="M151" s="2866"/>
      <c r="N151" s="2435"/>
      <c r="O151" s="2435"/>
      <c r="P151" s="2435"/>
      <c r="Q151" s="2435"/>
      <c r="R151" s="2435"/>
    </row>
    <row r="152" spans="1:18" ht="18" customHeight="1">
      <c r="A152" s="5084"/>
      <c r="B152" s="2665"/>
      <c r="C152" s="2663"/>
      <c r="D152" s="2591"/>
      <c r="E152" s="5097">
        <f ca="1">NOW()</f>
        <v>44340.470679513892</v>
      </c>
      <c r="F152" s="5097"/>
      <c r="G152" s="5097"/>
      <c r="H152" s="2653" t="s">
        <v>4378</v>
      </c>
      <c r="I152" s="2591" t="str">
        <f ca="1">_xlfn.FORMULATEXT(E152)</f>
        <v>=MAINTENANT()</v>
      </c>
      <c r="J152" s="2591"/>
      <c r="K152" s="2663"/>
      <c r="L152" s="2865"/>
      <c r="M152" s="2866"/>
      <c r="N152" s="2435"/>
      <c r="O152" s="2435"/>
      <c r="P152" s="2435"/>
      <c r="Q152" s="2435"/>
      <c r="R152" s="2435"/>
    </row>
    <row r="153" spans="1:18" ht="18" customHeight="1">
      <c r="A153" s="5084"/>
      <c r="B153" s="2665"/>
      <c r="C153" s="2663"/>
      <c r="D153" s="2591"/>
      <c r="E153" s="2687"/>
      <c r="F153" s="2694" t="s">
        <v>4432</v>
      </c>
      <c r="G153" s="2695" t="s">
        <v>4433</v>
      </c>
      <c r="H153" s="2591"/>
      <c r="I153" s="2591"/>
      <c r="J153" s="2591"/>
      <c r="K153" s="2663"/>
      <c r="L153" s="2865"/>
      <c r="M153" s="2866"/>
      <c r="N153" s="2435"/>
      <c r="O153" s="2435"/>
      <c r="P153" s="2435"/>
      <c r="Q153" s="2435"/>
      <c r="R153" s="2435"/>
    </row>
    <row r="154" spans="1:18" ht="18" customHeight="1">
      <c r="A154" s="5084"/>
      <c r="B154" s="2665"/>
      <c r="C154" s="2663"/>
      <c r="D154" s="2591"/>
      <c r="E154" s="2687"/>
      <c r="F154" s="2591"/>
      <c r="G154" s="2591"/>
      <c r="H154" s="2591"/>
      <c r="I154" s="2591"/>
      <c r="J154" s="2591"/>
      <c r="K154" s="2663"/>
      <c r="L154" s="2865"/>
      <c r="M154" s="2866"/>
      <c r="N154" s="2435"/>
      <c r="O154" s="2435"/>
      <c r="P154" s="2435"/>
      <c r="Q154" s="2435"/>
      <c r="R154" s="2435"/>
    </row>
    <row r="155" spans="1:18" ht="18" customHeight="1">
      <c r="A155" s="5084"/>
      <c r="B155" s="2665"/>
      <c r="C155" s="2663"/>
      <c r="D155" s="2591"/>
      <c r="E155" s="2696">
        <f ca="1">NOW()</f>
        <v>44340.470679513892</v>
      </c>
      <c r="F155" s="2653" t="s">
        <v>4378</v>
      </c>
      <c r="G155" s="2591" t="str">
        <f ca="1">_xlfn.FORMULATEXT(E155)</f>
        <v>=MAINTENANT()</v>
      </c>
      <c r="H155" s="2595"/>
      <c r="I155" s="2595"/>
      <c r="J155" s="2591"/>
      <c r="K155" s="2663"/>
      <c r="L155" s="2865"/>
      <c r="M155" s="2866"/>
      <c r="N155" s="2435"/>
      <c r="O155" s="2435"/>
      <c r="P155" s="2435"/>
      <c r="Q155" s="2435"/>
      <c r="R155" s="2435"/>
    </row>
    <row r="156" spans="1:18" ht="18" customHeight="1">
      <c r="A156" s="5084"/>
      <c r="B156" s="2665"/>
      <c r="C156" s="2663"/>
      <c r="D156" s="2591"/>
      <c r="E156" s="2687" t="s">
        <v>4434</v>
      </c>
      <c r="F156" s="2653"/>
      <c r="G156" s="2591"/>
      <c r="H156" s="2595"/>
      <c r="I156" s="2595"/>
      <c r="J156" s="2595"/>
      <c r="K156" s="2595"/>
      <c r="L156" s="2865"/>
      <c r="M156" s="2866"/>
      <c r="N156" s="2435"/>
      <c r="O156" s="2435"/>
      <c r="P156" s="2435"/>
      <c r="Q156" s="2435"/>
      <c r="R156" s="2435"/>
    </row>
    <row r="157" spans="1:18" ht="18" customHeight="1">
      <c r="A157" s="5084"/>
      <c r="B157" s="2665"/>
      <c r="C157" s="2663"/>
      <c r="D157" s="2669"/>
      <c r="E157" s="2669"/>
      <c r="F157" s="2669"/>
      <c r="G157" s="2669"/>
      <c r="H157" s="2669"/>
      <c r="I157" s="2669"/>
      <c r="J157" s="2669"/>
      <c r="K157" s="2663"/>
      <c r="L157" s="2865"/>
      <c r="M157" s="2866"/>
      <c r="N157" s="2435"/>
      <c r="O157" s="2435"/>
      <c r="P157" s="2435"/>
      <c r="Q157" s="2435"/>
      <c r="R157" s="2435"/>
    </row>
    <row r="158" spans="1:18" ht="18" customHeight="1">
      <c r="A158" s="5084"/>
      <c r="B158" s="2665"/>
      <c r="C158" s="2663"/>
      <c r="D158" s="2669"/>
      <c r="E158" s="2669"/>
      <c r="F158" s="2669"/>
      <c r="G158" s="2669"/>
      <c r="H158" s="2669"/>
      <c r="I158" s="2669"/>
      <c r="J158" s="2669"/>
      <c r="K158" s="2663"/>
      <c r="L158" s="2865"/>
      <c r="M158" s="2866"/>
      <c r="N158" s="2435"/>
      <c r="O158" s="2435"/>
      <c r="P158" s="2435"/>
      <c r="Q158" s="2435"/>
      <c r="R158" s="2435"/>
    </row>
    <row r="159" spans="1:18" ht="18" customHeight="1">
      <c r="A159" s="5084"/>
      <c r="B159" s="2665"/>
      <c r="C159" s="2663"/>
      <c r="D159" s="2669"/>
      <c r="E159" s="2697">
        <f ca="1">TODAY()</f>
        <v>44340</v>
      </c>
      <c r="F159" s="2653" t="s">
        <v>4378</v>
      </c>
      <c r="G159" s="2591" t="str">
        <f ca="1">_xlfn.FORMULATEXT(E159)</f>
        <v>=AUJOURDHUI()</v>
      </c>
      <c r="H159" s="2669"/>
      <c r="I159" s="2669"/>
      <c r="J159" s="2669"/>
      <c r="K159" s="2663"/>
      <c r="L159" s="2865"/>
      <c r="M159" s="2866"/>
      <c r="N159" s="2435"/>
      <c r="O159" s="2435"/>
      <c r="P159" s="2435"/>
      <c r="Q159" s="2435"/>
      <c r="R159" s="2435"/>
    </row>
    <row r="160" spans="1:18" ht="18" customHeight="1">
      <c r="A160" s="5084"/>
      <c r="B160" s="2665"/>
      <c r="C160" s="2663"/>
      <c r="D160" s="2669"/>
      <c r="E160" s="2687" t="s">
        <v>4431</v>
      </c>
      <c r="F160" s="2669"/>
      <c r="G160" s="2669"/>
      <c r="H160" s="2669"/>
      <c r="I160" s="2669"/>
      <c r="J160" s="2669"/>
      <c r="K160" s="2663"/>
      <c r="L160" s="2865"/>
      <c r="M160" s="2866"/>
      <c r="N160" s="2435"/>
      <c r="O160" s="2435"/>
      <c r="P160" s="2435"/>
      <c r="Q160" s="2435"/>
      <c r="R160" s="2435"/>
    </row>
    <row r="161" spans="1:18" ht="18" customHeight="1">
      <c r="A161" s="5084"/>
      <c r="B161" s="2665"/>
      <c r="C161" s="2663"/>
      <c r="D161" s="2669"/>
      <c r="E161" s="2669"/>
      <c r="F161" s="2669"/>
      <c r="G161" s="2669"/>
      <c r="H161" s="2669"/>
      <c r="I161" s="2669"/>
      <c r="J161" s="2669"/>
      <c r="K161" s="2663"/>
      <c r="L161" s="2865"/>
      <c r="M161" s="2866"/>
      <c r="N161" s="2435"/>
      <c r="O161" s="2435"/>
      <c r="P161" s="2435"/>
      <c r="Q161" s="2435"/>
      <c r="R161" s="2435"/>
    </row>
    <row r="162" spans="1:18" ht="18" customHeight="1">
      <c r="A162" s="5084"/>
      <c r="B162" s="2665"/>
      <c r="C162" s="2663"/>
      <c r="D162" s="2651" t="s">
        <v>4435</v>
      </c>
      <c r="E162" s="2668"/>
      <c r="F162" s="2651"/>
      <c r="G162" s="2651"/>
      <c r="H162" s="2651"/>
      <c r="I162" s="2651"/>
      <c r="J162" s="2669"/>
      <c r="K162" s="2663"/>
      <c r="L162" s="2865"/>
      <c r="M162" s="2866"/>
      <c r="N162" s="2435"/>
      <c r="O162" s="2435"/>
      <c r="P162" s="2435"/>
      <c r="Q162" s="2435"/>
      <c r="R162" s="2435"/>
    </row>
    <row r="163" spans="1:18" ht="18" customHeight="1">
      <c r="A163" s="5084"/>
      <c r="B163" s="2665"/>
      <c r="C163" s="2663"/>
      <c r="D163" s="2651"/>
      <c r="E163" s="2698">
        <f ca="1">INT((E159-(DATE(YEAR(E159-WEEKDAY(E159-1)+4),1,3)-WEEKDAY(DATE(YEAR(E159 -WEEKDAY(E159-1)+4),1,3)))+5)/7)</f>
        <v>21</v>
      </c>
      <c r="F163" s="2699"/>
      <c r="G163" s="5111">
        <f ca="1">E163</f>
        <v>21</v>
      </c>
      <c r="H163" s="5111"/>
      <c r="I163" s="2687" t="s">
        <v>4436</v>
      </c>
      <c r="J163" s="2669"/>
      <c r="K163" s="2663"/>
      <c r="L163" s="2865"/>
      <c r="M163" s="2866"/>
      <c r="N163" s="2435"/>
      <c r="O163" s="2435"/>
      <c r="P163" s="2435"/>
      <c r="Q163" s="2435"/>
      <c r="R163" s="2435"/>
    </row>
    <row r="164" spans="1:18" ht="18" customHeight="1">
      <c r="A164" s="5084"/>
      <c r="B164" s="2665"/>
      <c r="C164" s="2663"/>
      <c r="D164" s="2653" t="s">
        <v>4378</v>
      </c>
      <c r="E164" s="2678" t="str">
        <f ca="1">_xlfn.FORMULATEXT(E163)</f>
        <v>=ENT((E159-(DATE(ANNEE(E159-JOURSEM(E159-1)+4);1;3)-JOURSEM(DATE(ANNEE(E159 -JOURSEM(E159-1)+4);1;3)))+5)/7)</v>
      </c>
      <c r="F164" s="2651"/>
      <c r="G164" s="2651"/>
      <c r="H164" s="2651"/>
      <c r="I164" s="2651"/>
      <c r="J164" s="2669"/>
      <c r="K164" s="2663"/>
      <c r="L164" s="2865"/>
      <c r="M164" s="2866"/>
      <c r="N164" s="2435"/>
      <c r="O164" s="2435"/>
      <c r="P164" s="2435"/>
      <c r="Q164" s="2435"/>
      <c r="R164" s="2435"/>
    </row>
    <row r="165" spans="1:18" ht="18" customHeight="1">
      <c r="A165" s="5084"/>
      <c r="B165" s="2665"/>
      <c r="C165" s="2663"/>
      <c r="D165" s="2651"/>
      <c r="E165" s="2651"/>
      <c r="F165" s="2651"/>
      <c r="G165" s="2651"/>
      <c r="H165" s="2651"/>
      <c r="I165" s="2651"/>
      <c r="J165" s="2669"/>
      <c r="K165" s="2663"/>
      <c r="L165" s="2865"/>
      <c r="M165" s="2866"/>
      <c r="N165" s="2435"/>
      <c r="O165" s="2435"/>
      <c r="P165" s="2435"/>
      <c r="Q165" s="2435"/>
      <c r="R165" s="2435"/>
    </row>
    <row r="166" spans="1:18" ht="18" customHeight="1">
      <c r="A166" s="5084"/>
      <c r="B166" s="2665"/>
      <c r="C166" s="2663"/>
      <c r="D166" s="2651"/>
      <c r="E166" s="2651"/>
      <c r="F166" s="2651"/>
      <c r="G166" s="2651"/>
      <c r="H166" s="2651"/>
      <c r="I166" s="2651"/>
      <c r="J166" s="2669"/>
      <c r="K166" s="2663"/>
      <c r="L166" s="2865"/>
      <c r="M166" s="2866"/>
      <c r="N166" s="2435"/>
      <c r="O166" s="2435"/>
      <c r="P166" s="2435"/>
      <c r="Q166" s="2435"/>
      <c r="R166" s="2435"/>
    </row>
    <row r="167" spans="1:18" ht="18" customHeight="1">
      <c r="A167" s="5084"/>
      <c r="B167" s="2665"/>
      <c r="C167" s="2620" t="s">
        <v>4437</v>
      </c>
      <c r="D167" s="2700"/>
      <c r="F167" s="2651"/>
      <c r="G167" s="2620" t="s">
        <v>4438</v>
      </c>
      <c r="H167" s="2651"/>
      <c r="I167" s="2632" t="s">
        <v>4439</v>
      </c>
      <c r="K167" s="2663"/>
      <c r="L167" s="2865"/>
      <c r="M167" s="2866"/>
      <c r="N167" s="2435"/>
      <c r="O167" s="2435"/>
      <c r="P167" s="2435"/>
      <c r="Q167" s="2435"/>
      <c r="R167" s="2435"/>
    </row>
    <row r="168" spans="1:18" ht="18" customHeight="1">
      <c r="A168" s="5084"/>
      <c r="B168" s="2665"/>
      <c r="C168" s="2663"/>
      <c r="D168" s="2651"/>
      <c r="E168" s="2651"/>
      <c r="F168" s="2651"/>
      <c r="G168" s="2651"/>
      <c r="H168" s="2651"/>
      <c r="I168" s="2651"/>
      <c r="J168" s="2669"/>
      <c r="K168" s="2663"/>
      <c r="L168" s="2865"/>
      <c r="M168" s="2866"/>
      <c r="N168" s="2435"/>
      <c r="O168" s="2435"/>
      <c r="P168" s="2435"/>
      <c r="Q168" s="2435"/>
      <c r="R168" s="2435"/>
    </row>
    <row r="169" spans="1:18" ht="18" customHeight="1">
      <c r="A169" s="5084"/>
      <c r="B169" s="2665"/>
      <c r="C169" s="2663"/>
      <c r="D169" s="2651"/>
      <c r="E169" s="2701" t="str">
        <f>(C167)&amp;" "&amp;(G167)</f>
        <v>Combiner le texte de deux cellules ou plus en une cellule</v>
      </c>
      <c r="F169" s="2651"/>
      <c r="G169" s="2651"/>
      <c r="H169" s="2651"/>
      <c r="I169" s="2651"/>
      <c r="J169" s="2669"/>
      <c r="K169" s="2663"/>
      <c r="L169" s="2865"/>
      <c r="M169" s="2866"/>
      <c r="N169" s="2435"/>
      <c r="O169" s="2435"/>
      <c r="P169" s="2435"/>
      <c r="Q169" s="2435"/>
      <c r="R169" s="2435"/>
    </row>
    <row r="170" spans="1:18" ht="18" customHeight="1">
      <c r="A170" s="5084"/>
      <c r="B170" s="2665"/>
      <c r="C170" s="2663"/>
      <c r="D170" s="2651"/>
      <c r="E170" s="2653" t="s">
        <v>4378</v>
      </c>
      <c r="F170" s="2591" t="str">
        <f ca="1">_xlfn.FORMULATEXT(E169)</f>
        <v>=(C167)&amp;" "&amp;(G167)</v>
      </c>
      <c r="G170" s="2651"/>
      <c r="H170" s="2651"/>
      <c r="I170" s="2651"/>
      <c r="J170" s="2669"/>
      <c r="K170" s="2663"/>
      <c r="L170" s="2865"/>
      <c r="M170" s="2866"/>
      <c r="N170" s="2435"/>
      <c r="O170" s="2435"/>
      <c r="P170" s="2435"/>
      <c r="Q170" s="2435"/>
      <c r="R170" s="2435"/>
    </row>
    <row r="171" spans="1:18" ht="18" customHeight="1">
      <c r="A171" s="5084"/>
      <c r="B171" s="2665"/>
      <c r="C171" s="2663"/>
      <c r="D171" s="2651"/>
      <c r="E171" s="2651"/>
      <c r="F171" s="2651"/>
      <c r="G171" s="2651"/>
      <c r="H171" s="2651"/>
      <c r="I171" s="2651"/>
      <c r="J171" s="2669"/>
      <c r="K171" s="2663"/>
      <c r="L171" s="2865"/>
      <c r="M171" s="2866"/>
      <c r="N171" s="2435"/>
      <c r="O171" s="2435"/>
      <c r="P171" s="2435"/>
      <c r="Q171" s="2435"/>
      <c r="R171" s="2435"/>
    </row>
    <row r="172" spans="1:18" ht="18" customHeight="1">
      <c r="A172" s="5084"/>
      <c r="B172" s="2665"/>
      <c r="C172" s="2663"/>
      <c r="D172" s="2702" t="s">
        <v>1142</v>
      </c>
      <c r="E172" s="5112" t="s">
        <v>4312</v>
      </c>
      <c r="F172" s="5112"/>
      <c r="G172" s="5112"/>
      <c r="H172" s="5112"/>
      <c r="I172" s="5112"/>
      <c r="J172" s="5112"/>
      <c r="K172" s="5112"/>
      <c r="L172" s="2865"/>
      <c r="M172" s="2866"/>
      <c r="N172" s="2435"/>
      <c r="O172" s="2435"/>
      <c r="P172" s="2435"/>
      <c r="Q172" s="2435"/>
      <c r="R172" s="2435"/>
    </row>
    <row r="173" spans="1:18" ht="18" customHeight="1">
      <c r="A173" s="5084"/>
      <c r="B173" s="2665"/>
      <c r="C173" s="2663"/>
      <c r="D173" s="2651"/>
      <c r="E173" s="2651"/>
      <c r="F173" s="2651"/>
      <c r="G173" s="2651"/>
      <c r="H173" s="2651"/>
      <c r="I173" s="2651"/>
      <c r="J173" s="2669"/>
      <c r="K173" s="2663"/>
      <c r="L173" s="2865"/>
      <c r="M173" s="2866"/>
      <c r="N173" s="2435"/>
      <c r="O173" s="2435"/>
      <c r="P173" s="2435"/>
      <c r="Q173" s="2435"/>
      <c r="R173" s="2435"/>
    </row>
    <row r="174" spans="1:18" ht="18" customHeight="1">
      <c r="A174" s="5084"/>
      <c r="B174" s="2612"/>
      <c r="C174" s="2611"/>
      <c r="D174" s="2652" t="s">
        <v>1142</v>
      </c>
      <c r="E174" s="5113" t="s">
        <v>4313</v>
      </c>
      <c r="F174" s="5113"/>
      <c r="G174" s="5113"/>
      <c r="H174" s="5113"/>
      <c r="I174" s="5113"/>
      <c r="J174" s="2620" t="s">
        <v>4314</v>
      </c>
      <c r="K174" s="2611"/>
      <c r="L174" s="2859"/>
      <c r="M174" s="2866"/>
      <c r="N174" s="2435"/>
      <c r="O174" s="2435"/>
      <c r="P174" s="2435"/>
      <c r="Q174" s="2435"/>
      <c r="R174" s="2435"/>
    </row>
    <row r="175" spans="1:18" ht="18" customHeight="1">
      <c r="A175" s="5084"/>
      <c r="B175" s="2612"/>
      <c r="C175" s="2611"/>
      <c r="D175" s="2611"/>
      <c r="E175" s="2611"/>
      <c r="F175" s="2611"/>
      <c r="G175" s="2611"/>
      <c r="H175" s="2611"/>
      <c r="I175" s="2611"/>
      <c r="J175" s="2611"/>
      <c r="K175" s="2611"/>
      <c r="L175" s="2859"/>
      <c r="M175" s="2866"/>
      <c r="N175" s="2435"/>
      <c r="O175" s="2435"/>
      <c r="P175" s="2435"/>
      <c r="Q175" s="2435"/>
      <c r="R175" s="2435"/>
    </row>
    <row r="176" spans="1:18" ht="18" customHeight="1">
      <c r="A176" s="5084"/>
      <c r="B176" s="2612"/>
      <c r="C176" s="2611"/>
      <c r="D176" s="2652" t="s">
        <v>1142</v>
      </c>
      <c r="E176" s="5114" t="s">
        <v>4315</v>
      </c>
      <c r="F176" s="5114"/>
      <c r="G176" s="2611"/>
      <c r="H176" s="2611"/>
      <c r="I176" s="2611"/>
      <c r="J176" s="2703" t="s">
        <v>4316</v>
      </c>
      <c r="K176" s="2611"/>
      <c r="L176" s="2859"/>
      <c r="M176" s="2866"/>
      <c r="N176" s="2435"/>
      <c r="O176" s="2435"/>
      <c r="P176" s="2435"/>
      <c r="Q176" s="2435"/>
      <c r="R176" s="2435"/>
    </row>
    <row r="177" spans="1:18" ht="15" customHeight="1">
      <c r="A177" s="5084"/>
      <c r="B177" s="2612"/>
      <c r="C177" s="2611"/>
      <c r="D177" s="2611"/>
      <c r="E177" s="2611"/>
      <c r="F177" s="2611"/>
      <c r="G177" s="2611"/>
      <c r="H177" s="2611"/>
      <c r="I177" s="2611"/>
      <c r="J177" s="2611"/>
      <c r="K177" s="2611"/>
      <c r="L177" s="2859"/>
      <c r="M177" s="2866"/>
      <c r="N177" s="2435"/>
      <c r="O177" s="2435"/>
      <c r="P177" s="2435"/>
      <c r="Q177" s="2435"/>
      <c r="R177" s="2435"/>
    </row>
    <row r="178" spans="1:18" ht="15" customHeight="1" thickBot="1">
      <c r="A178" s="5084"/>
      <c r="B178" s="2612"/>
      <c r="C178" s="2611"/>
      <c r="D178" s="2611"/>
      <c r="E178" s="2611"/>
      <c r="F178" s="2611"/>
      <c r="G178" s="2611"/>
      <c r="H178" s="2611"/>
      <c r="I178" s="2611"/>
      <c r="J178" s="2611"/>
      <c r="K178" s="2611"/>
      <c r="L178" s="2859"/>
      <c r="M178" s="2866"/>
      <c r="N178" s="2435"/>
      <c r="O178" s="2435"/>
      <c r="P178" s="2435"/>
      <c r="Q178" s="2435"/>
      <c r="R178" s="2435"/>
    </row>
    <row r="179" spans="1:18" ht="18" customHeight="1">
      <c r="A179" s="5084"/>
      <c r="B179" s="2612"/>
      <c r="C179" s="2634"/>
      <c r="D179" s="2638"/>
      <c r="E179" s="2639"/>
      <c r="F179" s="2640"/>
      <c r="G179" s="2640"/>
      <c r="H179" s="2641"/>
      <c r="I179" s="2640"/>
      <c r="J179" s="2642"/>
      <c r="K179" s="2611"/>
      <c r="L179" s="2859"/>
      <c r="M179" s="2866"/>
      <c r="N179" s="2435"/>
      <c r="O179" s="2435"/>
      <c r="P179" s="2435"/>
      <c r="Q179" s="2435"/>
      <c r="R179" s="2435"/>
    </row>
    <row r="180" spans="1:18" ht="18" customHeight="1">
      <c r="A180" s="5084"/>
      <c r="B180" s="2612"/>
      <c r="C180" s="2634"/>
      <c r="D180" s="2643"/>
      <c r="E180" s="5099" t="s">
        <v>4440</v>
      </c>
      <c r="F180" s="5099"/>
      <c r="G180" s="5099"/>
      <c r="H180" s="5099"/>
      <c r="I180" s="5099"/>
      <c r="J180" s="2644"/>
      <c r="K180" s="2611"/>
      <c r="L180" s="2859"/>
      <c r="M180" s="2866"/>
      <c r="N180" s="2435"/>
      <c r="O180" s="2435"/>
      <c r="P180" s="2435"/>
      <c r="Q180" s="2435"/>
      <c r="R180" s="2435"/>
    </row>
    <row r="181" spans="1:18" ht="18" customHeight="1" thickBot="1">
      <c r="A181" s="5084"/>
      <c r="B181" s="2612"/>
      <c r="C181" s="2634"/>
      <c r="D181" s="2645"/>
      <c r="E181" s="2646"/>
      <c r="F181" s="2647"/>
      <c r="G181" s="2647"/>
      <c r="H181" s="2648"/>
      <c r="I181" s="2647"/>
      <c r="J181" s="2649"/>
      <c r="K181" s="2611"/>
      <c r="L181" s="2859"/>
      <c r="M181" s="2866"/>
      <c r="N181" s="2435"/>
      <c r="O181" s="2435"/>
      <c r="P181" s="2435"/>
      <c r="Q181" s="2435"/>
      <c r="R181" s="2435"/>
    </row>
    <row r="182" spans="1:18" ht="15" customHeight="1">
      <c r="A182" s="5084"/>
      <c r="B182" s="2612"/>
      <c r="C182" s="2611"/>
      <c r="D182" s="2611"/>
      <c r="E182" s="2611"/>
      <c r="F182" s="2611"/>
      <c r="G182" s="2611"/>
      <c r="H182" s="2611"/>
      <c r="I182" s="2611"/>
      <c r="J182" s="2611"/>
      <c r="K182" s="2611"/>
      <c r="L182" s="2859"/>
      <c r="M182" s="2866"/>
      <c r="N182" s="2435"/>
      <c r="O182" s="2435"/>
      <c r="P182" s="2435"/>
      <c r="Q182" s="2435"/>
      <c r="R182" s="2435"/>
    </row>
    <row r="183" spans="1:18" ht="15" customHeight="1">
      <c r="A183" s="5084"/>
      <c r="B183" s="2612"/>
      <c r="C183" s="2611"/>
      <c r="D183" s="2611"/>
      <c r="E183" s="2611"/>
      <c r="F183" s="2611"/>
      <c r="G183" s="2611"/>
      <c r="H183" s="2611"/>
      <c r="I183" s="2611"/>
      <c r="J183" s="2611"/>
      <c r="K183" s="2611"/>
      <c r="L183" s="2859"/>
      <c r="M183" s="2866"/>
      <c r="N183" s="2435"/>
      <c r="O183" s="2435"/>
      <c r="P183" s="2435"/>
      <c r="Q183" s="2435"/>
      <c r="R183" s="2435"/>
    </row>
    <row r="184" spans="1:18" ht="15" customHeight="1">
      <c r="A184" s="5084"/>
      <c r="B184" s="2612"/>
      <c r="C184" s="2611"/>
      <c r="D184" s="2611"/>
      <c r="E184" s="2611"/>
      <c r="F184" s="2611"/>
      <c r="G184" s="2611"/>
      <c r="H184" s="2611"/>
      <c r="I184" s="2611"/>
      <c r="J184" s="2611"/>
      <c r="K184" s="2611"/>
      <c r="L184" s="2859"/>
      <c r="M184" s="2866"/>
      <c r="N184" s="2435"/>
      <c r="O184" s="2435"/>
      <c r="P184" s="2435"/>
      <c r="Q184" s="2435"/>
      <c r="R184" s="2435"/>
    </row>
    <row r="185" spans="1:18" ht="15" customHeight="1">
      <c r="A185" s="5084"/>
      <c r="B185" s="2612"/>
      <c r="C185" s="2611"/>
      <c r="D185" s="2611"/>
      <c r="E185" s="2611"/>
      <c r="F185" s="2611"/>
      <c r="G185" s="2611"/>
      <c r="H185" s="2611"/>
      <c r="I185" s="2611"/>
      <c r="J185" s="2611"/>
      <c r="K185" s="2611"/>
      <c r="L185" s="2859"/>
      <c r="M185" s="2866"/>
      <c r="N185" s="2435"/>
      <c r="O185" s="2435"/>
      <c r="P185" s="2435"/>
      <c r="Q185" s="2435"/>
      <c r="R185" s="2435"/>
    </row>
    <row r="186" spans="1:18" ht="15" customHeight="1">
      <c r="A186" s="5084"/>
      <c r="B186" s="2612"/>
      <c r="C186" s="2611"/>
      <c r="D186" s="2611"/>
      <c r="E186" s="2611"/>
      <c r="F186" s="2611"/>
      <c r="G186" s="2611"/>
      <c r="H186" s="2611"/>
      <c r="I186" s="2611"/>
      <c r="J186" s="2611"/>
      <c r="K186" s="2611"/>
      <c r="L186" s="2859"/>
      <c r="M186" s="2866"/>
      <c r="N186" s="2435"/>
      <c r="O186" s="2435"/>
      <c r="P186" s="2435"/>
      <c r="Q186" s="2435"/>
      <c r="R186" s="2435"/>
    </row>
    <row r="187" spans="1:18" ht="15" customHeight="1">
      <c r="A187" s="5084"/>
      <c r="B187" s="2612"/>
      <c r="C187" s="2611"/>
      <c r="D187" s="2611"/>
      <c r="E187" s="2611"/>
      <c r="F187" s="2611"/>
      <c r="G187" s="2611"/>
      <c r="H187" s="2611"/>
      <c r="I187" s="2611"/>
      <c r="J187" s="2611"/>
      <c r="K187" s="2611"/>
      <c r="L187" s="2859"/>
      <c r="M187" s="2866"/>
      <c r="N187" s="2435"/>
      <c r="O187" s="2435"/>
      <c r="P187" s="2435"/>
      <c r="Q187" s="2435"/>
      <c r="R187" s="2435"/>
    </row>
    <row r="188" spans="1:18" ht="15" customHeight="1">
      <c r="A188" s="5084"/>
      <c r="B188" s="2612"/>
      <c r="C188" s="2611"/>
      <c r="D188" s="2611"/>
      <c r="E188" s="2611"/>
      <c r="F188" s="2611"/>
      <c r="G188" s="2611"/>
      <c r="H188" s="2611"/>
      <c r="I188" s="2611"/>
      <c r="J188" s="2611"/>
      <c r="K188" s="2611"/>
      <c r="L188" s="2859"/>
      <c r="M188" s="2866"/>
      <c r="N188" s="2435"/>
      <c r="O188" s="2435"/>
      <c r="P188" s="2435"/>
      <c r="Q188" s="2435"/>
      <c r="R188" s="2435"/>
    </row>
    <row r="189" spans="1:18" ht="15" customHeight="1">
      <c r="A189" s="5084"/>
      <c r="B189" s="2612"/>
      <c r="C189" s="2611"/>
      <c r="D189" s="2611"/>
      <c r="E189" s="2611"/>
      <c r="F189" s="2611"/>
      <c r="G189" s="2611"/>
      <c r="H189" s="2611"/>
      <c r="I189" s="2611"/>
      <c r="J189" s="2611"/>
      <c r="K189" s="2611"/>
      <c r="L189" s="2859"/>
      <c r="M189" s="2866"/>
      <c r="N189" s="2435"/>
      <c r="O189" s="2435"/>
      <c r="P189" s="2435"/>
      <c r="Q189" s="2435"/>
      <c r="R189" s="2435"/>
    </row>
    <row r="190" spans="1:18" ht="15" customHeight="1">
      <c r="A190" s="5084"/>
      <c r="B190" s="2612"/>
      <c r="C190" s="2611"/>
      <c r="D190" s="2611"/>
      <c r="E190" s="2611"/>
      <c r="F190" s="2611"/>
      <c r="G190" s="2611"/>
      <c r="H190" s="2611"/>
      <c r="I190" s="2611"/>
      <c r="J190" s="2611"/>
      <c r="K190" s="2611"/>
      <c r="L190" s="2859"/>
      <c r="M190" s="2866"/>
      <c r="N190" s="2435"/>
      <c r="O190" s="2435"/>
      <c r="P190" s="2435"/>
      <c r="Q190" s="2435"/>
      <c r="R190" s="2435"/>
    </row>
    <row r="191" spans="1:18" ht="15" customHeight="1">
      <c r="A191" s="5084"/>
      <c r="B191" s="2612"/>
      <c r="C191" s="2611"/>
      <c r="D191" s="2611"/>
      <c r="E191" s="2611"/>
      <c r="F191" s="2611"/>
      <c r="G191" s="2611"/>
      <c r="H191" s="2611"/>
      <c r="I191" s="2611"/>
      <c r="J191" s="2611"/>
      <c r="K191" s="2611"/>
      <c r="L191" s="2859"/>
      <c r="M191" s="2866"/>
      <c r="N191" s="2435"/>
      <c r="O191" s="2435"/>
      <c r="P191" s="2435"/>
      <c r="Q191" s="2435"/>
      <c r="R191" s="2435"/>
    </row>
    <row r="192" spans="1:18" ht="15" customHeight="1">
      <c r="A192" s="5084"/>
      <c r="B192" s="2612"/>
      <c r="C192" s="2611"/>
      <c r="D192" s="2611"/>
      <c r="E192" s="2611"/>
      <c r="F192" s="2611"/>
      <c r="G192" s="2611"/>
      <c r="H192" s="2611"/>
      <c r="I192" s="2611"/>
      <c r="J192" s="2611"/>
      <c r="K192" s="2611"/>
      <c r="L192" s="2859"/>
      <c r="M192" s="2866"/>
      <c r="N192" s="2435"/>
      <c r="O192" s="2435"/>
      <c r="P192" s="2435"/>
      <c r="Q192" s="2435"/>
      <c r="R192" s="2435"/>
    </row>
    <row r="193" spans="1:18" ht="15" customHeight="1">
      <c r="A193" s="5084"/>
      <c r="B193" s="2612"/>
      <c r="C193" s="2611"/>
      <c r="D193" s="2611"/>
      <c r="E193" s="2611"/>
      <c r="F193" s="2611"/>
      <c r="G193" s="2611"/>
      <c r="H193" s="2611"/>
      <c r="I193" s="2611"/>
      <c r="J193" s="2611"/>
      <c r="K193" s="2611"/>
      <c r="L193" s="2859"/>
      <c r="M193" s="2866"/>
      <c r="N193" s="2435"/>
      <c r="O193" s="2435"/>
      <c r="P193" s="2435"/>
      <c r="Q193" s="2435"/>
      <c r="R193" s="2435"/>
    </row>
    <row r="194" spans="1:18" ht="15" customHeight="1">
      <c r="A194" s="5084"/>
      <c r="B194" s="2612"/>
      <c r="C194" s="2611"/>
      <c r="D194" s="2611"/>
      <c r="E194" s="2611"/>
      <c r="F194" s="2611"/>
      <c r="G194" s="2611"/>
      <c r="H194" s="2611"/>
      <c r="I194" s="2611"/>
      <c r="J194" s="2611"/>
      <c r="K194" s="2611"/>
      <c r="L194" s="2859"/>
      <c r="M194" s="2866"/>
      <c r="N194" s="2435"/>
      <c r="O194" s="2435"/>
      <c r="P194" s="2435"/>
      <c r="Q194" s="2435"/>
      <c r="R194" s="2435"/>
    </row>
    <row r="195" spans="1:18" ht="15" customHeight="1">
      <c r="A195" s="5084"/>
      <c r="B195" s="2612"/>
      <c r="C195" s="2611"/>
      <c r="D195" s="2611"/>
      <c r="E195" s="2611"/>
      <c r="F195" s="2611"/>
      <c r="G195" s="2611"/>
      <c r="H195" s="2611"/>
      <c r="I195" s="2611"/>
      <c r="J195" s="2611"/>
      <c r="K195" s="2611"/>
      <c r="L195" s="2859"/>
      <c r="M195" s="2866"/>
      <c r="N195" s="2435"/>
      <c r="O195" s="2435"/>
      <c r="P195" s="2435"/>
      <c r="Q195" s="2435"/>
      <c r="R195" s="2435"/>
    </row>
    <row r="196" spans="1:18" ht="15" customHeight="1">
      <c r="A196" s="5084"/>
      <c r="B196" s="2612"/>
      <c r="C196" s="2611"/>
      <c r="D196" s="2611"/>
      <c r="E196" s="2611"/>
      <c r="F196" s="2611"/>
      <c r="G196" s="2611"/>
      <c r="H196" s="2611"/>
      <c r="I196" s="2611"/>
      <c r="J196" s="2611"/>
      <c r="K196" s="2611"/>
      <c r="L196" s="2859"/>
      <c r="M196" s="2866"/>
      <c r="N196" s="2435"/>
      <c r="O196" s="2435"/>
      <c r="P196" s="2435"/>
      <c r="Q196" s="2435"/>
      <c r="R196" s="2435"/>
    </row>
    <row r="197" spans="1:18" ht="15" customHeight="1">
      <c r="A197" s="5084"/>
      <c r="B197" s="2612"/>
      <c r="C197" s="2611"/>
      <c r="D197" s="2611"/>
      <c r="E197" s="2611"/>
      <c r="F197" s="2611"/>
      <c r="G197" s="2611"/>
      <c r="H197" s="2611"/>
      <c r="I197" s="2611"/>
      <c r="J197" s="2611"/>
      <c r="K197" s="2611"/>
      <c r="L197" s="2859"/>
      <c r="M197" s="2866"/>
      <c r="N197" s="2435"/>
      <c r="O197" s="2435"/>
      <c r="P197" s="2435"/>
      <c r="Q197" s="2435"/>
      <c r="R197" s="2435"/>
    </row>
    <row r="198" spans="1:18" ht="15" customHeight="1">
      <c r="A198" s="5084"/>
      <c r="B198" s="2612"/>
      <c r="C198" s="2611"/>
      <c r="D198" s="2611"/>
      <c r="E198" s="2611"/>
      <c r="F198" s="2611"/>
      <c r="G198" s="2611"/>
      <c r="H198" s="2611"/>
      <c r="I198" s="2611"/>
      <c r="J198" s="2611"/>
      <c r="K198" s="2611"/>
      <c r="L198" s="2859"/>
      <c r="M198" s="2866"/>
      <c r="N198" s="2435"/>
      <c r="O198" s="2435"/>
      <c r="P198" s="2435"/>
      <c r="Q198" s="2435"/>
      <c r="R198" s="2435"/>
    </row>
    <row r="199" spans="1:18" ht="15" customHeight="1">
      <c r="A199" s="5084"/>
      <c r="B199" s="2612"/>
      <c r="C199" s="2611"/>
      <c r="D199" s="2611"/>
      <c r="E199" s="2611"/>
      <c r="F199" s="2611"/>
      <c r="G199" s="2611"/>
      <c r="H199" s="2611"/>
      <c r="I199" s="2611"/>
      <c r="J199" s="2611"/>
      <c r="K199" s="2611"/>
      <c r="L199" s="2859"/>
      <c r="M199" s="2866"/>
      <c r="N199" s="2435"/>
      <c r="O199" s="2435"/>
      <c r="P199" s="2435"/>
      <c r="Q199" s="2435"/>
      <c r="R199" s="2435"/>
    </row>
    <row r="200" spans="1:18" ht="15" customHeight="1">
      <c r="A200" s="5084"/>
      <c r="B200" s="2612"/>
      <c r="C200" s="2611"/>
      <c r="D200" s="2611"/>
      <c r="E200" s="2611"/>
      <c r="F200" s="2611"/>
      <c r="G200" s="2611"/>
      <c r="H200" s="2611"/>
      <c r="I200" s="2611"/>
      <c r="J200" s="2611"/>
      <c r="K200" s="2611"/>
      <c r="L200" s="2859"/>
      <c r="M200" s="2866"/>
      <c r="N200" s="2435"/>
      <c r="O200" s="2435"/>
      <c r="P200" s="2435"/>
      <c r="Q200" s="2435"/>
      <c r="R200" s="2435"/>
    </row>
    <row r="201" spans="1:18" ht="15" customHeight="1">
      <c r="A201" s="5084"/>
      <c r="B201" s="2612"/>
      <c r="C201" s="2611"/>
      <c r="D201" s="2611"/>
      <c r="E201" s="2611"/>
      <c r="F201" s="2611"/>
      <c r="G201" s="2611"/>
      <c r="H201" s="2611"/>
      <c r="I201" s="2611"/>
      <c r="J201" s="2611"/>
      <c r="K201" s="2611"/>
      <c r="L201" s="2859"/>
      <c r="M201" s="2866"/>
      <c r="N201" s="2435"/>
      <c r="O201" s="2435"/>
      <c r="P201" s="2435"/>
      <c r="Q201" s="2435"/>
      <c r="R201" s="2435"/>
    </row>
    <row r="202" spans="1:18" ht="15" customHeight="1">
      <c r="A202" s="5084"/>
      <c r="B202" s="2612"/>
      <c r="C202" s="2611"/>
      <c r="D202" s="2611"/>
      <c r="E202" s="2611"/>
      <c r="F202" s="2611"/>
      <c r="G202" s="2611"/>
      <c r="H202" s="2611"/>
      <c r="I202" s="2611"/>
      <c r="J202" s="2611"/>
      <c r="K202" s="2611"/>
      <c r="L202" s="2859"/>
      <c r="M202" s="2866"/>
      <c r="N202" s="2435"/>
      <c r="O202" s="2435"/>
      <c r="P202" s="2435"/>
      <c r="Q202" s="2435"/>
      <c r="R202" s="2435"/>
    </row>
    <row r="203" spans="1:18" ht="15" customHeight="1">
      <c r="A203" s="5084"/>
      <c r="B203" s="2612"/>
      <c r="C203" s="2611"/>
      <c r="D203" s="2611"/>
      <c r="E203" s="2611"/>
      <c r="F203" s="2611"/>
      <c r="G203" s="2611"/>
      <c r="H203" s="2611"/>
      <c r="I203" s="2611"/>
      <c r="J203" s="2611"/>
      <c r="K203" s="2611"/>
      <c r="L203" s="2859"/>
      <c r="M203" s="2866"/>
      <c r="N203" s="2435"/>
      <c r="O203" s="2435"/>
      <c r="P203" s="2435"/>
      <c r="Q203" s="2435"/>
      <c r="R203" s="2435"/>
    </row>
    <row r="204" spans="1:18" ht="15" customHeight="1">
      <c r="A204" s="5084"/>
      <c r="B204" s="2612"/>
      <c r="C204" s="2611"/>
      <c r="D204" s="2611"/>
      <c r="E204" s="2611"/>
      <c r="F204" s="2611"/>
      <c r="G204" s="2611"/>
      <c r="H204" s="2611"/>
      <c r="I204" s="2611"/>
      <c r="J204" s="2611"/>
      <c r="K204" s="2611"/>
      <c r="L204" s="2859"/>
      <c r="M204" s="2866"/>
      <c r="N204" s="2435"/>
      <c r="O204" s="2435"/>
      <c r="P204" s="2435"/>
      <c r="Q204" s="2435"/>
      <c r="R204" s="2435"/>
    </row>
    <row r="205" spans="1:18" ht="15" customHeight="1">
      <c r="A205" s="5084"/>
      <c r="B205" s="2612"/>
      <c r="C205" s="2611"/>
      <c r="D205" s="2611"/>
      <c r="E205" s="2611"/>
      <c r="F205" s="2611"/>
      <c r="G205" s="2611"/>
      <c r="H205" s="2611"/>
      <c r="I205" s="2611"/>
      <c r="J205" s="2611"/>
      <c r="K205" s="2611"/>
      <c r="L205" s="2859"/>
      <c r="M205" s="2866"/>
      <c r="N205" s="2435"/>
      <c r="O205" s="2435"/>
      <c r="P205" s="2435"/>
      <c r="Q205" s="2435"/>
      <c r="R205" s="2435"/>
    </row>
    <row r="206" spans="1:18" ht="15" customHeight="1">
      <c r="A206" s="5084"/>
      <c r="B206" s="2612"/>
      <c r="C206" s="2611"/>
      <c r="D206" s="2611"/>
      <c r="E206" s="2611"/>
      <c r="F206" s="2611"/>
      <c r="G206" s="2611"/>
      <c r="H206" s="2611"/>
      <c r="I206" s="2611"/>
      <c r="J206" s="2611"/>
      <c r="K206" s="2611"/>
      <c r="L206" s="2859"/>
      <c r="M206" s="2866"/>
      <c r="N206" s="2435"/>
      <c r="O206" s="2435"/>
      <c r="P206" s="2435"/>
      <c r="Q206" s="2435"/>
      <c r="R206" s="2435"/>
    </row>
    <row r="207" spans="1:18" ht="15" customHeight="1">
      <c r="A207" s="5084"/>
      <c r="B207" s="2612"/>
      <c r="C207" s="2611"/>
      <c r="D207" s="2611"/>
      <c r="E207" s="2611"/>
      <c r="F207" s="2611"/>
      <c r="G207" s="2611"/>
      <c r="H207" s="2611"/>
      <c r="I207" s="2611"/>
      <c r="J207" s="2611"/>
      <c r="K207" s="2611"/>
      <c r="L207" s="2859"/>
      <c r="M207" s="2866"/>
      <c r="N207" s="2435"/>
      <c r="O207" s="2435"/>
      <c r="P207" s="2435"/>
      <c r="Q207" s="2435"/>
      <c r="R207" s="2435"/>
    </row>
    <row r="208" spans="1:18" ht="15" customHeight="1">
      <c r="A208" s="5084"/>
      <c r="B208" s="2612"/>
      <c r="C208" s="2611"/>
      <c r="D208" s="2611"/>
      <c r="E208" s="2611"/>
      <c r="F208" s="2611"/>
      <c r="G208" s="2611"/>
      <c r="H208" s="2611"/>
      <c r="I208" s="2611"/>
      <c r="J208" s="2611"/>
      <c r="K208" s="2611"/>
      <c r="L208" s="2859"/>
      <c r="M208" s="2866"/>
      <c r="N208" s="2435"/>
      <c r="O208" s="2435"/>
      <c r="P208" s="2435"/>
      <c r="Q208" s="2435"/>
      <c r="R208" s="2435"/>
    </row>
    <row r="209" spans="1:18" ht="15" customHeight="1">
      <c r="A209" s="5084"/>
      <c r="B209" s="2612"/>
      <c r="C209" s="2611"/>
      <c r="D209" s="2611"/>
      <c r="E209" s="2611"/>
      <c r="F209" s="2611"/>
      <c r="G209" s="2611"/>
      <c r="H209" s="2611"/>
      <c r="I209" s="2611"/>
      <c r="J209" s="2611"/>
      <c r="K209" s="2611"/>
      <c r="L209" s="2859"/>
      <c r="M209" s="2866"/>
      <c r="N209" s="2435"/>
      <c r="O209" s="2435"/>
      <c r="P209" s="2435"/>
      <c r="Q209" s="2435"/>
      <c r="R209" s="2435"/>
    </row>
    <row r="210" spans="1:18" ht="15" customHeight="1">
      <c r="A210" s="5084"/>
      <c r="B210" s="2612"/>
      <c r="C210" s="2611"/>
      <c r="D210" s="2611"/>
      <c r="E210" s="2611"/>
      <c r="F210" s="2611"/>
      <c r="G210" s="2611"/>
      <c r="H210" s="2611"/>
      <c r="I210" s="2611"/>
      <c r="J210" s="2611"/>
      <c r="K210" s="2611"/>
      <c r="L210" s="2859"/>
      <c r="M210" s="2866"/>
      <c r="N210" s="2435"/>
      <c r="O210" s="2435"/>
      <c r="P210" s="2435"/>
      <c r="Q210" s="2435"/>
      <c r="R210" s="2435"/>
    </row>
    <row r="211" spans="1:18" ht="15" customHeight="1">
      <c r="A211" s="5084"/>
      <c r="B211" s="2612"/>
      <c r="C211" s="2611"/>
      <c r="D211" s="2611"/>
      <c r="E211" s="2611"/>
      <c r="F211" s="2611"/>
      <c r="G211" s="2611"/>
      <c r="H211" s="2611"/>
      <c r="I211" s="2611"/>
      <c r="J211" s="2611"/>
      <c r="K211" s="2611"/>
      <c r="L211" s="2859"/>
      <c r="M211" s="2866"/>
      <c r="N211" s="2435"/>
      <c r="O211" s="2435"/>
      <c r="P211" s="2435"/>
      <c r="Q211" s="2435"/>
      <c r="R211" s="2435"/>
    </row>
    <row r="212" spans="1:18" ht="15" customHeight="1">
      <c r="A212" s="5084"/>
      <c r="B212" s="2612"/>
      <c r="C212" s="2611"/>
      <c r="D212" s="2611"/>
      <c r="E212" s="2611"/>
      <c r="F212" s="2611"/>
      <c r="G212" s="2611"/>
      <c r="H212" s="2611"/>
      <c r="I212" s="2611"/>
      <c r="J212" s="2611"/>
      <c r="K212" s="2611"/>
      <c r="L212" s="2859"/>
      <c r="M212" s="2866"/>
      <c r="N212" s="2435"/>
      <c r="O212" s="2435"/>
      <c r="P212" s="2435"/>
      <c r="Q212" s="2435"/>
      <c r="R212" s="2435"/>
    </row>
    <row r="213" spans="1:18" ht="15" customHeight="1">
      <c r="A213" s="5084"/>
      <c r="B213" s="2612"/>
      <c r="C213" s="2611"/>
      <c r="D213" s="2611"/>
      <c r="E213" s="2611"/>
      <c r="F213" s="2611"/>
      <c r="G213" s="2611"/>
      <c r="H213" s="2611"/>
      <c r="I213" s="2611"/>
      <c r="J213" s="2611"/>
      <c r="K213" s="2611"/>
      <c r="L213" s="2859"/>
      <c r="M213" s="2866"/>
      <c r="N213" s="2435"/>
      <c r="O213" s="2435"/>
      <c r="P213" s="2435"/>
      <c r="Q213" s="2435"/>
      <c r="R213" s="2435"/>
    </row>
    <row r="214" spans="1:18" ht="15" customHeight="1">
      <c r="A214" s="5084"/>
      <c r="B214" s="2612"/>
      <c r="C214" s="2611"/>
      <c r="D214" s="2611"/>
      <c r="E214" s="2611"/>
      <c r="F214" s="2611"/>
      <c r="G214" s="2611"/>
      <c r="H214" s="2611"/>
      <c r="I214" s="2611"/>
      <c r="J214" s="2611"/>
      <c r="K214" s="2611"/>
      <c r="L214" s="2859"/>
      <c r="M214" s="2866"/>
      <c r="N214" s="2435"/>
      <c r="O214" s="2435"/>
      <c r="P214" s="2435"/>
      <c r="Q214" s="2435"/>
      <c r="R214" s="2435"/>
    </row>
    <row r="215" spans="1:18" ht="15" customHeight="1">
      <c r="A215" s="5084"/>
      <c r="B215" s="2612"/>
      <c r="C215" s="2611"/>
      <c r="D215" s="2611"/>
      <c r="E215" s="2611"/>
      <c r="F215" s="2611"/>
      <c r="G215" s="2611"/>
      <c r="H215" s="2611"/>
      <c r="I215" s="2611"/>
      <c r="J215" s="2611"/>
      <c r="K215" s="2611"/>
      <c r="L215" s="2859"/>
      <c r="M215" s="2866"/>
      <c r="N215" s="2435"/>
      <c r="O215" s="2435"/>
      <c r="P215" s="2435"/>
      <c r="Q215" s="2435"/>
      <c r="R215" s="2435"/>
    </row>
    <row r="216" spans="1:18" ht="15" customHeight="1">
      <c r="A216" s="5084"/>
      <c r="B216" s="2612"/>
      <c r="C216" s="2611"/>
      <c r="D216" s="2611"/>
      <c r="E216" s="2611"/>
      <c r="F216" s="2611"/>
      <c r="G216" s="2611"/>
      <c r="H216" s="2611"/>
      <c r="I216" s="2611"/>
      <c r="J216" s="2611"/>
      <c r="K216" s="2611"/>
      <c r="L216" s="2859"/>
      <c r="M216" s="2866"/>
      <c r="N216" s="2435"/>
      <c r="O216" s="2435"/>
      <c r="P216" s="2435"/>
      <c r="Q216" s="2435"/>
      <c r="R216" s="2435"/>
    </row>
    <row r="217" spans="1:18" ht="15" customHeight="1">
      <c r="A217" s="5084"/>
      <c r="B217" s="2612"/>
      <c r="C217" s="2611"/>
      <c r="D217" s="2611"/>
      <c r="E217" s="2611"/>
      <c r="F217" s="2611"/>
      <c r="G217" s="2611"/>
      <c r="H217" s="2611"/>
      <c r="I217" s="2611"/>
      <c r="J217" s="2611"/>
      <c r="K217" s="2611"/>
      <c r="L217" s="2859"/>
      <c r="M217" s="2866"/>
      <c r="N217" s="2435"/>
      <c r="O217" s="2435"/>
      <c r="P217" s="2435"/>
      <c r="Q217" s="2435"/>
      <c r="R217" s="2435"/>
    </row>
    <row r="218" spans="1:18" ht="15" customHeight="1">
      <c r="A218" s="5084"/>
      <c r="B218" s="2612"/>
      <c r="C218" s="2611"/>
      <c r="D218" s="2611"/>
      <c r="E218" s="2611"/>
      <c r="F218" s="2611"/>
      <c r="G218" s="2611"/>
      <c r="H218" s="2611"/>
      <c r="I218" s="2611"/>
      <c r="J218" s="2611"/>
      <c r="K218" s="2611"/>
      <c r="L218" s="2859"/>
      <c r="M218" s="2866"/>
      <c r="N218" s="2435"/>
      <c r="O218" s="2435"/>
      <c r="P218" s="2435"/>
      <c r="Q218" s="2435"/>
      <c r="R218" s="2435"/>
    </row>
    <row r="219" spans="1:18" ht="15" customHeight="1">
      <c r="A219" s="5084"/>
      <c r="B219" s="2612"/>
      <c r="C219" s="2611"/>
      <c r="D219" s="2611"/>
      <c r="E219" s="2611"/>
      <c r="F219" s="2611"/>
      <c r="G219" s="2611"/>
      <c r="H219" s="2611"/>
      <c r="I219" s="2611"/>
      <c r="J219" s="2611"/>
      <c r="K219" s="2611"/>
      <c r="L219" s="2859"/>
      <c r="M219" s="2866"/>
      <c r="N219" s="2435"/>
      <c r="O219" s="2435"/>
      <c r="P219" s="2435"/>
      <c r="Q219" s="2435"/>
      <c r="R219" s="2435"/>
    </row>
    <row r="220" spans="1:18" ht="15" customHeight="1">
      <c r="A220" s="5084"/>
      <c r="B220" s="2612"/>
      <c r="C220" s="2611"/>
      <c r="D220" s="2611"/>
      <c r="E220" s="2611"/>
      <c r="F220" s="2611"/>
      <c r="G220" s="2611"/>
      <c r="H220" s="2611"/>
      <c r="I220" s="2611"/>
      <c r="J220" s="2611"/>
      <c r="K220" s="2611"/>
      <c r="L220" s="2859"/>
      <c r="M220" s="2866"/>
      <c r="N220" s="2435"/>
      <c r="O220" s="2435"/>
      <c r="P220" s="2435"/>
      <c r="Q220" s="2435"/>
      <c r="R220" s="2435"/>
    </row>
    <row r="221" spans="1:18" ht="15" customHeight="1" thickBot="1">
      <c r="A221" s="5084"/>
      <c r="B221" s="2612"/>
      <c r="C221" s="2611"/>
      <c r="D221" s="2611"/>
      <c r="E221" s="2611"/>
      <c r="F221" s="2611"/>
      <c r="G221" s="2611"/>
      <c r="H221" s="2611"/>
      <c r="I221" s="2611"/>
      <c r="J221" s="2611"/>
      <c r="K221" s="2611"/>
      <c r="L221" s="2859"/>
      <c r="M221" s="2866"/>
      <c r="N221" s="2435"/>
      <c r="O221" s="2435"/>
      <c r="P221" s="2435"/>
      <c r="Q221" s="2435"/>
      <c r="R221" s="2435"/>
    </row>
    <row r="222" spans="1:18" ht="18" customHeight="1">
      <c r="A222" s="5084"/>
      <c r="B222" s="2612"/>
      <c r="C222" s="2634"/>
      <c r="D222" s="2638"/>
      <c r="E222" s="2639"/>
      <c r="F222" s="2640"/>
      <c r="G222" s="2640"/>
      <c r="H222" s="2641"/>
      <c r="I222" s="2640"/>
      <c r="J222" s="2642"/>
      <c r="K222" s="2611"/>
      <c r="L222" s="2859"/>
      <c r="M222" s="2866"/>
      <c r="N222" s="2435"/>
      <c r="O222" s="2435"/>
      <c r="P222" s="2435"/>
      <c r="Q222" s="2435"/>
      <c r="R222" s="2435"/>
    </row>
    <row r="223" spans="1:18" ht="18" customHeight="1">
      <c r="A223" s="5084"/>
      <c r="B223" s="2612"/>
      <c r="C223" s="2634"/>
      <c r="D223" s="2643"/>
      <c r="E223" s="5099" t="s">
        <v>4441</v>
      </c>
      <c r="F223" s="5099"/>
      <c r="G223" s="5099"/>
      <c r="H223" s="5099"/>
      <c r="I223" s="5099"/>
      <c r="J223" s="2644"/>
      <c r="K223" s="2611"/>
      <c r="L223" s="2859"/>
      <c r="M223" s="2866"/>
      <c r="N223" s="2435"/>
      <c r="O223" s="2435"/>
      <c r="P223" s="2435"/>
      <c r="Q223" s="2435"/>
      <c r="R223" s="2435"/>
    </row>
    <row r="224" spans="1:18" ht="18" customHeight="1" thickBot="1">
      <c r="A224" s="5084"/>
      <c r="B224" s="2612"/>
      <c r="C224" s="2634"/>
      <c r="D224" s="2645"/>
      <c r="E224" s="2646"/>
      <c r="F224" s="2647"/>
      <c r="G224" s="2647"/>
      <c r="H224" s="2648"/>
      <c r="I224" s="2647"/>
      <c r="J224" s="2649"/>
      <c r="K224" s="2611"/>
      <c r="L224" s="2859"/>
      <c r="M224" s="2866"/>
      <c r="N224" s="2435"/>
      <c r="O224" s="2435"/>
      <c r="P224" s="2435"/>
      <c r="Q224" s="2435"/>
      <c r="R224" s="2435"/>
    </row>
    <row r="225" spans="1:18" ht="15" customHeight="1">
      <c r="A225" s="5084"/>
      <c r="B225" s="2612"/>
      <c r="C225" s="2611"/>
      <c r="D225" s="2611"/>
      <c r="E225" s="2611"/>
      <c r="F225" s="2611"/>
      <c r="G225" s="2611"/>
      <c r="H225" s="2611"/>
      <c r="I225" s="2611"/>
      <c r="J225" s="2611"/>
      <c r="K225" s="2611"/>
      <c r="L225" s="2859"/>
      <c r="M225" s="2866"/>
      <c r="N225" s="2435"/>
      <c r="O225" s="2435"/>
      <c r="P225" s="2435"/>
      <c r="Q225" s="2435"/>
      <c r="R225" s="2435"/>
    </row>
    <row r="226" spans="1:18" ht="15" customHeight="1">
      <c r="A226" s="5084"/>
      <c r="B226" s="2612"/>
      <c r="C226" s="2611"/>
      <c r="D226" s="2611"/>
      <c r="E226" s="2611"/>
      <c r="F226" s="2611"/>
      <c r="G226" s="2611"/>
      <c r="H226" s="2611"/>
      <c r="I226" s="2611"/>
      <c r="J226" s="2611"/>
      <c r="K226" s="2611"/>
      <c r="L226" s="2859"/>
      <c r="M226" s="2866"/>
      <c r="N226" s="2435"/>
      <c r="O226" s="2435"/>
      <c r="P226" s="2435"/>
      <c r="Q226" s="2435"/>
      <c r="R226" s="2435"/>
    </row>
    <row r="227" spans="1:18" ht="15" customHeight="1">
      <c r="A227" s="5084"/>
      <c r="B227" s="2612"/>
      <c r="C227" s="2611"/>
      <c r="D227" s="2611"/>
      <c r="E227" s="2611"/>
      <c r="F227" s="2611"/>
      <c r="G227" s="2611"/>
      <c r="H227" s="2611"/>
      <c r="I227" s="2611"/>
      <c r="J227" s="2611"/>
      <c r="K227" s="2611"/>
      <c r="L227" s="2859"/>
      <c r="M227" s="2866"/>
      <c r="N227" s="2435"/>
      <c r="O227" s="2435"/>
      <c r="P227" s="2435"/>
      <c r="Q227" s="2435"/>
      <c r="R227" s="2435"/>
    </row>
    <row r="228" spans="1:18" ht="15" customHeight="1">
      <c r="A228" s="5084"/>
      <c r="B228" s="2612"/>
      <c r="C228" s="2680" t="s">
        <v>4442</v>
      </c>
      <c r="D228" s="2611"/>
      <c r="E228" s="2611"/>
      <c r="F228" s="2611"/>
      <c r="G228" s="2611"/>
      <c r="H228" s="2680" t="s">
        <v>4443</v>
      </c>
      <c r="I228" s="2611"/>
      <c r="J228" s="2611"/>
      <c r="K228" s="2611"/>
      <c r="L228" s="2859"/>
      <c r="M228" s="2866"/>
      <c r="N228" s="2435"/>
      <c r="O228" s="2435"/>
      <c r="P228" s="2435"/>
      <c r="Q228" s="2435"/>
      <c r="R228" s="2435"/>
    </row>
    <row r="229" spans="1:18" ht="15" customHeight="1">
      <c r="A229" s="5084"/>
      <c r="B229" s="2612"/>
      <c r="C229" s="2611"/>
      <c r="D229" s="2611"/>
      <c r="E229" s="2611"/>
      <c r="F229" s="2611"/>
      <c r="G229" s="2611"/>
      <c r="H229" s="2704" t="s">
        <v>4444</v>
      </c>
      <c r="I229" s="2611"/>
      <c r="J229" s="2611"/>
      <c r="K229" s="2611"/>
      <c r="L229" s="2859"/>
      <c r="M229" s="2866"/>
      <c r="N229" s="2435"/>
      <c r="O229" s="2435"/>
      <c r="P229" s="2435"/>
      <c r="Q229" s="2435"/>
      <c r="R229" s="2435"/>
    </row>
    <row r="230" spans="1:18" ht="15" customHeight="1">
      <c r="A230" s="5084"/>
      <c r="B230" s="2612"/>
      <c r="C230" s="2611"/>
      <c r="D230" s="2611"/>
      <c r="E230" s="2611"/>
      <c r="F230" s="2611"/>
      <c r="G230" s="2611"/>
      <c r="H230" s="2611"/>
      <c r="I230" s="2611"/>
      <c r="J230" s="2611"/>
      <c r="K230" s="2611"/>
      <c r="L230" s="2859"/>
      <c r="M230" s="2866"/>
      <c r="N230" s="2435"/>
      <c r="O230" s="2435"/>
      <c r="P230" s="2435"/>
      <c r="Q230" s="2435"/>
      <c r="R230" s="2435"/>
    </row>
    <row r="231" spans="1:18" ht="15" customHeight="1">
      <c r="A231" s="5084"/>
      <c r="B231" s="2612"/>
      <c r="C231" s="2611"/>
      <c r="D231" s="2611"/>
      <c r="E231" s="2611"/>
      <c r="F231" s="2611"/>
      <c r="G231" s="2611"/>
      <c r="H231" s="2611"/>
      <c r="I231" s="2611"/>
      <c r="J231" s="2611"/>
      <c r="K231" s="2611"/>
      <c r="L231" s="2859"/>
      <c r="M231" s="2866"/>
      <c r="N231" s="2435"/>
      <c r="O231" s="2435"/>
      <c r="P231" s="2435"/>
      <c r="Q231" s="2435"/>
      <c r="R231" s="2435"/>
    </row>
    <row r="232" spans="1:18" ht="15" customHeight="1">
      <c r="A232" s="5084"/>
      <c r="B232" s="2612"/>
      <c r="C232" s="2611"/>
      <c r="D232" s="2611"/>
      <c r="E232" s="2611"/>
      <c r="F232" s="2611"/>
      <c r="G232" s="2611"/>
      <c r="H232" s="2611"/>
      <c r="I232" s="2611"/>
      <c r="J232" s="2611"/>
      <c r="K232" s="2611"/>
      <c r="L232" s="2859"/>
      <c r="M232" s="2866"/>
      <c r="N232" s="2435"/>
      <c r="O232" s="2435"/>
      <c r="P232" s="2435"/>
      <c r="Q232" s="2435"/>
      <c r="R232" s="2435"/>
    </row>
    <row r="233" spans="1:18" ht="15" customHeight="1">
      <c r="A233" s="5084"/>
      <c r="B233" s="2612"/>
      <c r="C233" s="2611"/>
      <c r="D233" s="2611"/>
      <c r="E233" s="2611"/>
      <c r="F233" s="2611"/>
      <c r="G233" s="2611"/>
      <c r="H233" s="2611"/>
      <c r="I233" s="2611"/>
      <c r="J233" s="2611"/>
      <c r="K233" s="2611"/>
      <c r="L233" s="2859"/>
      <c r="M233" s="2866"/>
      <c r="N233" s="2435"/>
      <c r="O233" s="2435"/>
      <c r="P233" s="2435"/>
      <c r="Q233" s="2435"/>
      <c r="R233" s="2435"/>
    </row>
    <row r="234" spans="1:18" ht="15" customHeight="1">
      <c r="A234" s="5084"/>
      <c r="B234" s="2612"/>
      <c r="C234" s="2611"/>
      <c r="D234" s="2611"/>
      <c r="E234" s="2611"/>
      <c r="F234" s="2611"/>
      <c r="G234" s="2611"/>
      <c r="H234" s="2611"/>
      <c r="I234" s="2611"/>
      <c r="J234" s="2611"/>
      <c r="K234" s="2611"/>
      <c r="L234" s="2859"/>
      <c r="M234" s="2866"/>
      <c r="N234" s="2435"/>
      <c r="O234" s="2435"/>
      <c r="P234" s="2435"/>
      <c r="Q234" s="2435"/>
      <c r="R234" s="2435"/>
    </row>
    <row r="235" spans="1:18" ht="15" customHeight="1">
      <c r="A235" s="5084"/>
      <c r="B235" s="2612"/>
      <c r="C235" s="2611"/>
      <c r="D235" s="2611"/>
      <c r="E235" s="2611"/>
      <c r="F235" s="2611"/>
      <c r="G235" s="2611"/>
      <c r="H235" s="2611"/>
      <c r="I235" s="2611"/>
      <c r="J235" s="2611"/>
      <c r="K235" s="2611"/>
      <c r="L235" s="2859"/>
      <c r="M235" s="2866"/>
      <c r="N235" s="2435"/>
      <c r="O235" s="2435"/>
      <c r="P235" s="2435"/>
      <c r="Q235" s="2435"/>
      <c r="R235" s="2435"/>
    </row>
    <row r="236" spans="1:18" ht="15" customHeight="1">
      <c r="A236" s="5084"/>
      <c r="B236" s="2612"/>
      <c r="C236" s="2611"/>
      <c r="D236" s="2611"/>
      <c r="E236" s="2611"/>
      <c r="F236" s="2611"/>
      <c r="G236" s="2611"/>
      <c r="H236" s="2611"/>
      <c r="I236" s="2611"/>
      <c r="J236" s="2611"/>
      <c r="K236" s="2611"/>
      <c r="L236" s="2859"/>
      <c r="M236" s="2866"/>
      <c r="N236" s="2435"/>
      <c r="O236" s="2435"/>
      <c r="P236" s="2435"/>
      <c r="Q236" s="2435"/>
      <c r="R236" s="2435"/>
    </row>
    <row r="237" spans="1:18" ht="15" customHeight="1">
      <c r="A237" s="5084"/>
      <c r="B237" s="2612"/>
      <c r="C237" s="2611"/>
      <c r="D237" s="2611"/>
      <c r="E237" s="2611"/>
      <c r="F237" s="2611"/>
      <c r="G237" s="2611"/>
      <c r="H237" s="2611"/>
      <c r="I237" s="2611"/>
      <c r="J237" s="2611"/>
      <c r="K237" s="2611"/>
      <c r="L237" s="2859"/>
      <c r="M237" s="2866"/>
      <c r="N237" s="2435"/>
      <c r="O237" s="2435"/>
      <c r="P237" s="2435"/>
      <c r="Q237" s="2435"/>
      <c r="R237" s="2435"/>
    </row>
    <row r="238" spans="1:18" ht="15" customHeight="1">
      <c r="A238" s="5084"/>
      <c r="B238" s="2612"/>
      <c r="C238" s="2611"/>
      <c r="D238" s="2611"/>
      <c r="E238" s="2611"/>
      <c r="F238" s="2611"/>
      <c r="G238" s="2611"/>
      <c r="H238" s="2611"/>
      <c r="I238" s="2611"/>
      <c r="J238" s="2611"/>
      <c r="K238" s="2611"/>
      <c r="L238" s="2859"/>
      <c r="M238" s="2866"/>
      <c r="N238" s="2435"/>
      <c r="O238" s="2435"/>
      <c r="P238" s="2435"/>
      <c r="Q238" s="2435"/>
      <c r="R238" s="2435"/>
    </row>
    <row r="239" spans="1:18" ht="15" customHeight="1">
      <c r="A239" s="5084"/>
      <c r="B239" s="2612"/>
      <c r="C239" s="2611"/>
      <c r="D239" s="2611"/>
      <c r="E239" s="2611"/>
      <c r="F239" s="2611"/>
      <c r="G239" s="2611"/>
      <c r="H239" s="2611"/>
      <c r="I239" s="2611"/>
      <c r="J239" s="2611"/>
      <c r="K239" s="2611"/>
      <c r="L239" s="2859"/>
      <c r="M239" s="2866"/>
      <c r="N239" s="2435"/>
      <c r="O239" s="2435"/>
      <c r="P239" s="2435"/>
      <c r="Q239" s="2435"/>
      <c r="R239" s="2435"/>
    </row>
    <row r="240" spans="1:18" ht="15" customHeight="1">
      <c r="A240" s="5084"/>
      <c r="B240" s="2612"/>
      <c r="C240" s="2611"/>
      <c r="D240" s="2611"/>
      <c r="E240" s="2611"/>
      <c r="F240" s="2611"/>
      <c r="G240" s="2611"/>
      <c r="H240" s="2611"/>
      <c r="I240" s="2611"/>
      <c r="J240" s="2611"/>
      <c r="K240" s="2611"/>
      <c r="L240" s="2859"/>
      <c r="M240" s="2866"/>
      <c r="N240" s="2435"/>
      <c r="O240" s="2435"/>
      <c r="P240" s="2435"/>
      <c r="Q240" s="2435"/>
      <c r="R240" s="2435"/>
    </row>
    <row r="241" spans="1:18" ht="15" customHeight="1">
      <c r="A241" s="5084"/>
      <c r="B241" s="2612"/>
      <c r="C241" s="2611"/>
      <c r="D241" s="2611"/>
      <c r="E241" s="2611"/>
      <c r="F241" s="2611"/>
      <c r="G241" s="2611"/>
      <c r="H241" s="2611"/>
      <c r="I241" s="2611"/>
      <c r="J241" s="2611"/>
      <c r="K241" s="2611"/>
      <c r="L241" s="2859"/>
      <c r="M241" s="2866"/>
      <c r="N241" s="2435"/>
      <c r="O241" s="2435"/>
      <c r="P241" s="2435"/>
      <c r="Q241" s="2435"/>
      <c r="R241" s="2435"/>
    </row>
    <row r="242" spans="1:18" ht="15" customHeight="1">
      <c r="A242" s="5084"/>
      <c r="B242" s="2612"/>
      <c r="C242" s="2611"/>
      <c r="D242" s="2611"/>
      <c r="E242" s="2611"/>
      <c r="F242" s="2611"/>
      <c r="G242" s="2611"/>
      <c r="H242" s="2611"/>
      <c r="I242" s="2611"/>
      <c r="J242" s="2611"/>
      <c r="K242" s="2611"/>
      <c r="L242" s="2859"/>
      <c r="M242" s="2866"/>
      <c r="N242" s="2435"/>
      <c r="O242" s="2435"/>
      <c r="P242" s="2435"/>
      <c r="Q242" s="2435"/>
      <c r="R242" s="2435"/>
    </row>
    <row r="243" spans="1:18" ht="15" customHeight="1">
      <c r="A243" s="5084"/>
      <c r="B243" s="2612"/>
      <c r="C243" s="2611"/>
      <c r="D243" s="2611"/>
      <c r="E243" s="2611"/>
      <c r="F243" s="2611"/>
      <c r="G243" s="2611"/>
      <c r="H243" s="2611"/>
      <c r="I243" s="2611"/>
      <c r="J243" s="2611"/>
      <c r="K243" s="2611"/>
      <c r="L243" s="2859"/>
      <c r="M243" s="2866"/>
      <c r="N243" s="2435"/>
      <c r="O243" s="2435"/>
      <c r="P243" s="2435"/>
      <c r="Q243" s="2435"/>
      <c r="R243" s="2435"/>
    </row>
    <row r="244" spans="1:18" ht="15" customHeight="1">
      <c r="A244" s="5084"/>
      <c r="B244" s="2612"/>
      <c r="C244" s="2611"/>
      <c r="D244" s="2611"/>
      <c r="E244" s="2611"/>
      <c r="F244" s="2611"/>
      <c r="G244" s="2611"/>
      <c r="H244" s="2611"/>
      <c r="I244" s="2611"/>
      <c r="J244" s="2611"/>
      <c r="K244" s="2611"/>
      <c r="L244" s="2859"/>
      <c r="M244" s="2866"/>
      <c r="N244" s="2435"/>
      <c r="O244" s="2435"/>
      <c r="P244" s="2435"/>
      <c r="Q244" s="2435"/>
      <c r="R244" s="2435"/>
    </row>
    <row r="245" spans="1:18" ht="15" customHeight="1">
      <c r="A245" s="5084"/>
      <c r="B245" s="2612"/>
      <c r="C245" s="2611"/>
      <c r="D245" s="2611"/>
      <c r="E245" s="2611"/>
      <c r="F245" s="2611"/>
      <c r="G245" s="2611"/>
      <c r="H245" s="2611"/>
      <c r="I245" s="2611"/>
      <c r="J245" s="2611"/>
      <c r="K245" s="2611"/>
      <c r="L245" s="2859"/>
      <c r="M245" s="2866"/>
      <c r="N245" s="2435"/>
      <c r="O245" s="2435"/>
      <c r="P245" s="2435"/>
      <c r="Q245" s="2435"/>
      <c r="R245" s="2435"/>
    </row>
    <row r="246" spans="1:18" ht="15" customHeight="1">
      <c r="A246" s="5084"/>
      <c r="B246" s="2612"/>
      <c r="C246" s="2611"/>
      <c r="D246" s="2611"/>
      <c r="E246" s="2611"/>
      <c r="F246" s="2611"/>
      <c r="G246" s="2611"/>
      <c r="H246" s="2611"/>
      <c r="I246" s="2611"/>
      <c r="J246" s="2611"/>
      <c r="K246" s="2611"/>
      <c r="L246" s="2859"/>
      <c r="M246" s="2866"/>
      <c r="N246" s="2435"/>
      <c r="O246" s="2435"/>
      <c r="P246" s="2435"/>
      <c r="Q246" s="2435"/>
      <c r="R246" s="2435"/>
    </row>
    <row r="247" spans="1:18" ht="15" customHeight="1">
      <c r="A247" s="5084"/>
      <c r="B247" s="2612"/>
      <c r="C247" s="2611"/>
      <c r="D247" s="2611"/>
      <c r="E247" s="2611"/>
      <c r="F247" s="2611"/>
      <c r="G247" s="2611"/>
      <c r="H247" s="2611"/>
      <c r="I247" s="2611"/>
      <c r="J247" s="2611"/>
      <c r="K247" s="2611"/>
      <c r="L247" s="2859"/>
      <c r="M247" s="2866"/>
      <c r="N247" s="2435"/>
      <c r="O247" s="2435"/>
      <c r="P247" s="2435"/>
      <c r="Q247" s="2435"/>
      <c r="R247" s="2435"/>
    </row>
    <row r="248" spans="1:18" ht="15" customHeight="1">
      <c r="A248" s="5084"/>
      <c r="B248" s="2612"/>
      <c r="C248" s="2611"/>
      <c r="D248" s="2611"/>
      <c r="E248" s="2611"/>
      <c r="F248" s="2611"/>
      <c r="G248" s="2611"/>
      <c r="H248" s="2611"/>
      <c r="I248" s="2611"/>
      <c r="J248" s="2611"/>
      <c r="K248" s="2611"/>
      <c r="L248" s="2859"/>
      <c r="M248" s="2866"/>
      <c r="N248" s="2435"/>
      <c r="O248" s="2435"/>
      <c r="P248" s="2435"/>
      <c r="Q248" s="2435"/>
      <c r="R248" s="2435"/>
    </row>
    <row r="249" spans="1:18" ht="15" customHeight="1">
      <c r="A249" s="5084"/>
      <c r="B249" s="2612"/>
      <c r="C249" s="2611"/>
      <c r="D249" s="2611"/>
      <c r="E249" s="2632"/>
      <c r="F249" s="2611"/>
      <c r="G249" s="2611"/>
      <c r="H249" s="2611"/>
      <c r="I249" s="2611"/>
      <c r="J249" s="2611"/>
      <c r="K249" s="2611"/>
      <c r="L249" s="2859"/>
      <c r="M249" s="2866"/>
      <c r="N249" s="2435"/>
      <c r="O249" s="2435"/>
      <c r="P249" s="2435"/>
      <c r="Q249" s="2435"/>
      <c r="R249" s="2435"/>
    </row>
    <row r="250" spans="1:18" ht="15" customHeight="1">
      <c r="A250" s="5084"/>
      <c r="B250" s="2605" t="s">
        <v>4311</v>
      </c>
      <c r="C250" s="5101" t="s">
        <v>4445</v>
      </c>
      <c r="D250" s="5101"/>
      <c r="E250" s="5101"/>
      <c r="F250" s="5101"/>
      <c r="G250" s="2611"/>
      <c r="H250" s="2611"/>
      <c r="I250" s="2611"/>
      <c r="J250" s="2611"/>
      <c r="K250" s="2611"/>
      <c r="L250" s="2859"/>
      <c r="M250" s="2866"/>
      <c r="N250" s="2435"/>
      <c r="O250" s="2435"/>
      <c r="P250" s="2435"/>
      <c r="Q250" s="2435"/>
      <c r="R250" s="2435"/>
    </row>
    <row r="251" spans="1:18" ht="15" customHeight="1">
      <c r="A251" s="5084"/>
      <c r="B251" s="2612"/>
      <c r="C251" s="2611"/>
      <c r="D251" s="2611"/>
      <c r="E251" s="2632"/>
      <c r="F251" s="2611"/>
      <c r="G251" s="2611"/>
      <c r="H251" s="2611"/>
      <c r="I251" s="2611"/>
      <c r="J251" s="2611"/>
      <c r="K251" s="2611"/>
      <c r="L251" s="2859"/>
      <c r="M251" s="2866"/>
      <c r="N251" s="2435"/>
      <c r="O251" s="2435"/>
      <c r="P251" s="2435"/>
      <c r="Q251" s="2435"/>
      <c r="R251" s="2435"/>
    </row>
    <row r="252" spans="1:18" ht="15" customHeight="1">
      <c r="A252" s="5084"/>
      <c r="B252" s="2612"/>
      <c r="C252" s="2705" t="s">
        <v>4446</v>
      </c>
      <c r="D252" s="2611"/>
      <c r="E252" s="2611"/>
      <c r="F252" s="2595"/>
      <c r="G252" s="2595"/>
      <c r="H252" s="2595"/>
      <c r="I252" s="2611"/>
      <c r="J252" s="2611"/>
      <c r="K252" s="2611"/>
      <c r="L252" s="2859"/>
      <c r="M252" s="2866"/>
      <c r="N252" s="2435"/>
      <c r="O252" s="2435"/>
      <c r="P252" s="2435"/>
      <c r="Q252" s="2435"/>
      <c r="R252" s="2435"/>
    </row>
    <row r="253" spans="1:18" ht="15" customHeight="1">
      <c r="A253" s="5084"/>
      <c r="B253" s="2612"/>
      <c r="C253" s="2633" t="s">
        <v>4447</v>
      </c>
      <c r="D253" s="2611"/>
      <c r="E253" s="2611"/>
      <c r="F253" s="2595"/>
      <c r="G253" s="2595"/>
      <c r="H253" s="2595"/>
      <c r="I253" s="2611"/>
      <c r="J253" s="2611"/>
      <c r="K253" s="2611"/>
      <c r="L253" s="2859"/>
      <c r="M253" s="2866"/>
      <c r="N253" s="2435"/>
      <c r="O253" s="2435"/>
      <c r="P253" s="2435"/>
      <c r="Q253" s="2435"/>
      <c r="R253" s="2435"/>
    </row>
    <row r="254" spans="1:18" ht="15" customHeight="1">
      <c r="A254" s="5084"/>
      <c r="B254" s="2612"/>
      <c r="C254" s="2633" t="s">
        <v>4448</v>
      </c>
      <c r="D254" s="2611"/>
      <c r="E254" s="2611"/>
      <c r="F254" s="2595"/>
      <c r="G254" s="2595"/>
      <c r="H254" s="2595"/>
      <c r="I254" s="2611"/>
      <c r="J254" s="2611"/>
      <c r="K254" s="2611"/>
      <c r="L254" s="2859"/>
      <c r="M254" s="2866"/>
      <c r="N254" s="2435"/>
      <c r="O254" s="2435"/>
      <c r="P254" s="2435"/>
      <c r="Q254" s="2435"/>
      <c r="R254" s="2435"/>
    </row>
    <row r="255" spans="1:18" ht="15" customHeight="1">
      <c r="A255" s="5084"/>
      <c r="B255" s="2612"/>
      <c r="C255" s="2633" t="s">
        <v>4449</v>
      </c>
      <c r="D255" s="2611"/>
      <c r="E255" s="2611"/>
      <c r="F255" s="2595"/>
      <c r="G255" s="2595"/>
      <c r="H255" s="2595"/>
      <c r="I255" s="2611"/>
      <c r="J255" s="2611"/>
      <c r="K255" s="2611"/>
      <c r="L255" s="2859"/>
      <c r="M255" s="2866"/>
      <c r="N255" s="2435"/>
      <c r="O255" s="2435"/>
      <c r="P255" s="2435"/>
      <c r="Q255" s="2435"/>
      <c r="R255" s="2435"/>
    </row>
    <row r="256" spans="1:18" ht="15" customHeight="1">
      <c r="A256" s="5084"/>
      <c r="B256" s="2612"/>
      <c r="C256" s="2633" t="s">
        <v>4450</v>
      </c>
      <c r="D256" s="2611"/>
      <c r="E256" s="2611"/>
      <c r="F256" s="2595"/>
      <c r="G256" s="2595"/>
      <c r="H256" s="2595"/>
      <c r="I256" s="2611"/>
      <c r="J256" s="2611"/>
      <c r="K256" s="2611"/>
      <c r="L256" s="2859"/>
      <c r="M256" s="2866"/>
      <c r="N256" s="2435"/>
      <c r="O256" s="2435"/>
      <c r="P256" s="2435"/>
      <c r="Q256" s="2435"/>
      <c r="R256" s="2435"/>
    </row>
    <row r="257" spans="1:38" ht="15" customHeight="1">
      <c r="A257" s="5084"/>
      <c r="B257" s="2612"/>
      <c r="C257" s="2633" t="s">
        <v>4451</v>
      </c>
      <c r="D257" s="2611"/>
      <c r="E257" s="2611"/>
      <c r="F257" s="2595"/>
      <c r="G257" s="2595"/>
      <c r="H257" s="2595"/>
      <c r="I257" s="2611"/>
      <c r="J257" s="2611"/>
      <c r="K257" s="2611"/>
      <c r="L257" s="2859"/>
      <c r="M257" s="2866"/>
      <c r="N257" s="2435"/>
      <c r="O257" s="2435"/>
      <c r="P257" s="2435"/>
      <c r="Q257" s="2435"/>
      <c r="R257" s="2435"/>
    </row>
    <row r="258" spans="1:38" ht="15" customHeight="1">
      <c r="A258" s="5084"/>
      <c r="B258" s="2612"/>
      <c r="C258" s="2633" t="s">
        <v>4452</v>
      </c>
      <c r="D258" s="2611"/>
      <c r="E258" s="2611"/>
      <c r="F258" s="2595"/>
      <c r="G258" s="2595"/>
      <c r="H258" s="2595"/>
      <c r="I258" s="2611"/>
      <c r="J258" s="2611"/>
      <c r="K258" s="2611"/>
      <c r="L258" s="2859"/>
      <c r="M258" s="2866"/>
      <c r="N258" s="2435"/>
      <c r="O258" s="2435"/>
      <c r="P258" s="2435"/>
      <c r="Q258" s="2435"/>
      <c r="R258" s="2435"/>
    </row>
    <row r="259" spans="1:38" ht="15" customHeight="1">
      <c r="A259" s="5084"/>
      <c r="B259" s="2612"/>
      <c r="C259" s="2633" t="s">
        <v>4453</v>
      </c>
      <c r="D259" s="2611"/>
      <c r="E259" s="2611"/>
      <c r="F259" s="2595"/>
      <c r="G259" s="2595"/>
      <c r="H259" s="2595"/>
      <c r="I259" s="2611"/>
      <c r="J259" s="2611"/>
      <c r="K259" s="2611"/>
      <c r="L259" s="2859"/>
      <c r="M259" s="2866"/>
      <c r="N259" s="2435"/>
      <c r="O259" s="2435"/>
      <c r="P259" s="2435"/>
      <c r="Q259" s="2435"/>
      <c r="R259" s="2435"/>
    </row>
    <row r="260" spans="1:38" ht="15" customHeight="1">
      <c r="A260" s="5084"/>
      <c r="B260" s="2612"/>
      <c r="C260" s="2611"/>
      <c r="D260" s="2611"/>
      <c r="E260" s="2611"/>
      <c r="F260" s="2595"/>
      <c r="G260" s="2595"/>
      <c r="H260" s="2595"/>
      <c r="I260" s="2611"/>
      <c r="J260" s="2611"/>
      <c r="K260" s="2611"/>
      <c r="L260" s="2859"/>
      <c r="M260" s="2866"/>
      <c r="N260" s="2435"/>
      <c r="O260" s="2435"/>
      <c r="P260" s="2435"/>
      <c r="Q260" s="2435"/>
      <c r="R260" s="2435"/>
    </row>
    <row r="261" spans="1:38" ht="15" customHeight="1">
      <c r="A261" s="5084"/>
      <c r="B261" s="2612"/>
      <c r="C261" s="2706" t="s">
        <v>4454</v>
      </c>
      <c r="D261" s="5102" t="s">
        <v>4455</v>
      </c>
      <c r="E261" s="5102"/>
      <c r="F261" s="5102"/>
      <c r="G261" s="5102"/>
      <c r="H261" s="5102"/>
      <c r="I261" s="2611"/>
      <c r="J261" s="2611"/>
      <c r="K261" s="2611"/>
      <c r="L261" s="2859"/>
      <c r="M261" s="2866"/>
      <c r="N261" s="2435"/>
      <c r="O261" s="2435"/>
      <c r="P261" s="2435"/>
      <c r="Q261" s="2435"/>
      <c r="R261" s="2435"/>
    </row>
    <row r="262" spans="1:38" ht="15" customHeight="1">
      <c r="A262" s="5084"/>
      <c r="B262" s="2612"/>
      <c r="C262" s="2611"/>
      <c r="D262" s="2611"/>
      <c r="E262" s="2611"/>
      <c r="F262" s="2595"/>
      <c r="G262" s="2595"/>
      <c r="H262" s="2595"/>
      <c r="I262" s="2611"/>
      <c r="J262" s="2611"/>
      <c r="K262" s="2611"/>
      <c r="L262" s="2859"/>
      <c r="M262" s="2866"/>
      <c r="N262" s="2435"/>
      <c r="O262" s="2435"/>
      <c r="P262" s="2435"/>
      <c r="Q262" s="2435"/>
      <c r="R262" s="2435"/>
    </row>
    <row r="263" spans="1:38" ht="15" customHeight="1">
      <c r="A263" s="5084"/>
      <c r="B263" s="2612"/>
      <c r="C263" s="2706" t="s">
        <v>4454</v>
      </c>
      <c r="D263" s="5102" t="s">
        <v>4456</v>
      </c>
      <c r="E263" s="5102"/>
      <c r="F263" s="5102"/>
      <c r="G263" s="5102"/>
      <c r="H263" s="5102"/>
      <c r="I263" s="2611"/>
      <c r="J263" s="2611"/>
      <c r="K263" s="2611"/>
      <c r="L263" s="2859"/>
      <c r="M263" s="2866"/>
      <c r="N263" s="2435"/>
      <c r="O263" s="2435"/>
      <c r="P263" s="2435"/>
      <c r="Q263" s="2435"/>
      <c r="R263" s="2435"/>
    </row>
    <row r="264" spans="1:38" ht="15" customHeight="1">
      <c r="A264" s="5084"/>
      <c r="B264" s="2612"/>
      <c r="C264" s="2611"/>
      <c r="D264" s="2611"/>
      <c r="E264" s="2611"/>
      <c r="F264" s="2595"/>
      <c r="G264" s="2595"/>
      <c r="H264" s="2595"/>
      <c r="I264" s="2611"/>
      <c r="J264" s="2611"/>
      <c r="K264" s="2611"/>
      <c r="L264" s="2859"/>
      <c r="M264" s="2866"/>
      <c r="N264" s="2435"/>
      <c r="O264" s="2435"/>
      <c r="P264" s="2435"/>
      <c r="Q264" s="2435"/>
      <c r="R264" s="2435"/>
    </row>
    <row r="265" spans="1:38" ht="15" customHeight="1">
      <c r="A265" s="5084"/>
      <c r="B265" s="2612"/>
      <c r="C265" s="2706" t="s">
        <v>4454</v>
      </c>
      <c r="D265" s="5102" t="s">
        <v>4457</v>
      </c>
      <c r="E265" s="5102"/>
      <c r="F265" s="5102"/>
      <c r="G265" s="5102"/>
      <c r="H265" s="5102"/>
      <c r="I265" s="2611"/>
      <c r="J265" s="2611"/>
      <c r="K265" s="2611"/>
      <c r="L265" s="2859"/>
      <c r="M265" s="2866"/>
      <c r="N265" s="2435"/>
      <c r="O265" s="2435"/>
      <c r="P265" s="2435"/>
      <c r="Q265" s="2435"/>
      <c r="R265" s="2435"/>
    </row>
    <row r="266" spans="1:38" ht="15" customHeight="1">
      <c r="A266" s="5084"/>
      <c r="B266" s="2612"/>
      <c r="C266" s="2611"/>
      <c r="D266" s="2611"/>
      <c r="E266" s="2632"/>
      <c r="F266" s="2611"/>
      <c r="G266" s="2611"/>
      <c r="H266" s="2611"/>
      <c r="I266" s="2611"/>
      <c r="J266" s="2611"/>
      <c r="K266" s="2611"/>
      <c r="L266" s="2859"/>
      <c r="M266" s="2866"/>
      <c r="N266" s="2435"/>
      <c r="O266" s="2435"/>
      <c r="P266" s="2435"/>
      <c r="Q266" s="2435"/>
      <c r="R266" s="2435"/>
    </row>
    <row r="267" spans="1:38" ht="15" customHeight="1">
      <c r="A267" s="5084"/>
      <c r="B267" s="5103" t="s">
        <v>4458</v>
      </c>
      <c r="C267" s="5104"/>
      <c r="D267" s="5104"/>
      <c r="E267" s="5104"/>
      <c r="F267" s="5104"/>
      <c r="G267" s="5104"/>
      <c r="H267" s="5104"/>
      <c r="I267" s="5104"/>
      <c r="J267" s="5104"/>
      <c r="K267" s="5104"/>
      <c r="L267" s="5105"/>
      <c r="M267" s="2866"/>
      <c r="N267" s="2435"/>
      <c r="O267" s="2435"/>
      <c r="P267" s="2435"/>
      <c r="Q267" s="2435"/>
      <c r="R267" s="2435"/>
    </row>
    <row r="268" spans="1:38" ht="15" customHeight="1">
      <c r="A268" s="5084"/>
      <c r="B268" s="5106" t="s">
        <v>4459</v>
      </c>
      <c r="C268" s="5107"/>
      <c r="D268" s="5107"/>
      <c r="E268" s="5107"/>
      <c r="F268" s="5107"/>
      <c r="G268" s="5107"/>
      <c r="H268" s="5107"/>
      <c r="I268" s="5107"/>
      <c r="J268" s="5107"/>
      <c r="K268" s="5107"/>
      <c r="L268" s="5108"/>
      <c r="M268" s="2866"/>
      <c r="N268" s="2435"/>
      <c r="O268" s="2435"/>
      <c r="P268" s="2435"/>
      <c r="Q268" s="2435"/>
      <c r="R268" s="2435"/>
    </row>
    <row r="269" spans="1:38" ht="15" customHeight="1" thickBot="1">
      <c r="A269" s="5084"/>
      <c r="B269" s="5109"/>
      <c r="C269" s="5110"/>
      <c r="D269" s="5110"/>
      <c r="E269" s="5110"/>
      <c r="F269" s="5110"/>
      <c r="G269" s="5110"/>
      <c r="H269" s="5110"/>
      <c r="I269" s="5110"/>
      <c r="J269" s="5110"/>
      <c r="K269" s="5110"/>
      <c r="L269" s="5110"/>
      <c r="M269" s="2866"/>
      <c r="N269" s="2435"/>
      <c r="O269" s="2435"/>
      <c r="P269" s="2435"/>
      <c r="Q269" s="2435"/>
      <c r="R269" s="2435"/>
    </row>
    <row r="270" spans="1:38" ht="15" customHeight="1">
      <c r="B270" s="2595"/>
      <c r="C270" s="2595"/>
      <c r="D270" s="2595"/>
      <c r="E270" s="2707"/>
      <c r="F270" s="2707"/>
      <c r="G270" s="2595"/>
      <c r="H270" s="2595"/>
      <c r="I270" s="2595"/>
      <c r="J270" s="2595"/>
      <c r="K270" s="2595"/>
      <c r="L270" s="2595"/>
      <c r="M270" s="2595"/>
      <c r="N270" s="2595"/>
      <c r="O270" s="2595"/>
      <c r="P270" s="2595"/>
      <c r="Q270" s="2595"/>
    </row>
    <row r="271" spans="1:38" ht="15" customHeight="1">
      <c r="B271" s="2595"/>
      <c r="C271" s="2595"/>
      <c r="D271" s="2595"/>
      <c r="E271" s="2707"/>
      <c r="F271" s="2707"/>
      <c r="G271" s="2595"/>
      <c r="H271" s="2595"/>
      <c r="I271" s="2595"/>
      <c r="J271" s="2595"/>
      <c r="K271" s="2595"/>
      <c r="L271" s="2595"/>
      <c r="M271" s="2595"/>
      <c r="N271" s="2595"/>
      <c r="O271" s="2595"/>
      <c r="P271" s="2595"/>
      <c r="Q271" s="2595"/>
    </row>
    <row r="272" spans="1:38" ht="45" customHeight="1">
      <c r="B272" s="2708" t="s">
        <v>4348</v>
      </c>
      <c r="C272" s="5115" t="s">
        <v>4460</v>
      </c>
      <c r="D272" s="5115"/>
      <c r="E272" s="5115"/>
      <c r="F272" s="5115"/>
      <c r="G272" s="5115"/>
      <c r="H272" s="5115"/>
      <c r="I272" s="5115"/>
      <c r="J272" s="5115"/>
      <c r="K272" s="5115"/>
      <c r="L272" s="5115"/>
      <c r="M272" s="5115"/>
      <c r="N272" s="5115"/>
      <c r="O272" s="5115"/>
      <c r="P272" s="5115"/>
      <c r="Q272" s="5115"/>
      <c r="R272" s="5115"/>
      <c r="S272" s="5115"/>
      <c r="T272" s="5116"/>
      <c r="U272" s="5115" t="s">
        <v>4461</v>
      </c>
      <c r="V272" s="5115"/>
      <c r="W272" s="5115"/>
      <c r="X272" s="5115"/>
      <c r="Y272" s="5115"/>
      <c r="Z272" s="5115"/>
      <c r="AA272" s="5115"/>
      <c r="AB272" s="5115"/>
      <c r="AC272" s="5115"/>
      <c r="AD272" s="5115"/>
      <c r="AE272" s="5115"/>
      <c r="AF272" s="5115"/>
      <c r="AG272" s="5115"/>
      <c r="AH272" s="5115"/>
      <c r="AI272" s="5115"/>
      <c r="AJ272" s="5115"/>
      <c r="AK272" s="5115"/>
      <c r="AL272" s="5116"/>
    </row>
    <row r="273" spans="2:38" ht="21.75" customHeight="1" thickBot="1">
      <c r="B273" s="5117"/>
      <c r="C273" s="2709" t="str">
        <f>ADDRESS(ROW(),COLUMN(),4)</f>
        <v>C273</v>
      </c>
      <c r="D273" s="2710" t="s">
        <v>4350</v>
      </c>
      <c r="E273" s="2710"/>
      <c r="F273" s="2711"/>
      <c r="G273" s="2711"/>
      <c r="H273" s="2711"/>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11"/>
      <c r="AD273" s="2711"/>
      <c r="AE273" s="2711"/>
      <c r="AF273" s="2711"/>
      <c r="AG273" s="2711"/>
      <c r="AH273" s="2711"/>
      <c r="AI273" s="2711"/>
      <c r="AJ273" s="2711"/>
      <c r="AK273" s="2711"/>
      <c r="AL273" s="2712"/>
    </row>
    <row r="274" spans="2:38" ht="45" customHeight="1">
      <c r="B274" s="5117"/>
      <c r="C274" s="5119" t="s">
        <v>4210</v>
      </c>
      <c r="D274" s="5120"/>
      <c r="E274" s="5125" t="s">
        <v>4462</v>
      </c>
      <c r="F274" s="5126"/>
      <c r="G274" s="5129" t="s">
        <v>4463</v>
      </c>
      <c r="H274" s="5130"/>
      <c r="I274" s="5131" t="s">
        <v>4464</v>
      </c>
      <c r="J274" s="5132"/>
      <c r="K274" s="5133" t="s">
        <v>4465</v>
      </c>
      <c r="L274" s="5134"/>
      <c r="M274" s="5135" t="s">
        <v>4466</v>
      </c>
      <c r="N274" s="5136"/>
      <c r="O274" s="5137" t="s">
        <v>4467</v>
      </c>
      <c r="P274" s="5130"/>
      <c r="Q274" s="5131" t="s">
        <v>4468</v>
      </c>
      <c r="R274" s="5132"/>
      <c r="S274" s="5155" t="s">
        <v>4469</v>
      </c>
      <c r="T274" s="5156"/>
      <c r="U274" s="5157" t="s">
        <v>4470</v>
      </c>
      <c r="V274" s="5158"/>
      <c r="W274" s="5159" t="s">
        <v>4471</v>
      </c>
      <c r="X274" s="5160"/>
      <c r="Y274" s="5161" t="s">
        <v>4206</v>
      </c>
      <c r="Z274" s="5162"/>
      <c r="AA274" s="5163" t="s">
        <v>4472</v>
      </c>
      <c r="AB274" s="5164"/>
      <c r="AC274" s="5138" t="s">
        <v>4473</v>
      </c>
      <c r="AD274" s="5139"/>
      <c r="AE274" s="5140" t="s">
        <v>4474</v>
      </c>
      <c r="AF274" s="5141"/>
      <c r="AG274" s="5142" t="s">
        <v>4475</v>
      </c>
      <c r="AH274" s="5143"/>
      <c r="AI274" s="5144" t="s">
        <v>4476</v>
      </c>
      <c r="AJ274" s="5145"/>
      <c r="AK274" s="5146" t="s">
        <v>4208</v>
      </c>
      <c r="AL274" s="5147"/>
    </row>
    <row r="275" spans="2:38" ht="45" customHeight="1">
      <c r="B275" s="5117"/>
      <c r="C275" s="5121"/>
      <c r="D275" s="5122"/>
      <c r="E275" s="5127"/>
      <c r="F275" s="5128"/>
      <c r="G275" s="5148" t="str">
        <f>E274</f>
        <v>QRS</v>
      </c>
      <c r="H275" s="5149"/>
      <c r="I275" s="5150" t="str">
        <f>E274</f>
        <v>QRS</v>
      </c>
      <c r="J275" s="5150"/>
      <c r="K275" s="5151" t="str">
        <f>E274</f>
        <v>QRS</v>
      </c>
      <c r="L275" s="5152"/>
      <c r="M275" s="5153" t="str">
        <f>E274</f>
        <v>QRS</v>
      </c>
      <c r="N275" s="5153"/>
      <c r="O275" s="5154" t="str">
        <f>E274</f>
        <v>QRS</v>
      </c>
      <c r="P275" s="5154"/>
      <c r="Q275" s="5183" t="str">
        <f>E274</f>
        <v>QRS</v>
      </c>
      <c r="R275" s="5184"/>
      <c r="S275" s="5185" t="str">
        <f>E274</f>
        <v>QRS</v>
      </c>
      <c r="T275" s="5186"/>
      <c r="U275" s="5187" t="str">
        <f>E274</f>
        <v>QRS</v>
      </c>
      <c r="V275" s="5188"/>
      <c r="W275" s="5189" t="str">
        <f>E274</f>
        <v>QRS</v>
      </c>
      <c r="X275" s="5190"/>
      <c r="Y275" s="5191" t="str">
        <f>E274</f>
        <v>QRS</v>
      </c>
      <c r="Z275" s="5192"/>
      <c r="AA275" s="5193" t="str">
        <f>E274</f>
        <v>QRS</v>
      </c>
      <c r="AB275" s="5194"/>
      <c r="AC275" s="5165" t="str">
        <f>E274</f>
        <v>QRS</v>
      </c>
      <c r="AD275" s="5166"/>
      <c r="AE275" s="5167" t="str">
        <f>E274</f>
        <v>QRS</v>
      </c>
      <c r="AF275" s="5168"/>
      <c r="AG275" s="5169" t="str">
        <f>E274</f>
        <v>QRS</v>
      </c>
      <c r="AH275" s="5170"/>
      <c r="AI275" s="5171" t="str">
        <f>E274</f>
        <v>QRS</v>
      </c>
      <c r="AJ275" s="5172"/>
      <c r="AK275" s="5173" t="str">
        <f>E274</f>
        <v>QRS</v>
      </c>
      <c r="AL275" s="5174"/>
    </row>
    <row r="276" spans="2:38" ht="45" customHeight="1" thickBot="1">
      <c r="B276" s="5117"/>
      <c r="C276" s="5123"/>
      <c r="D276" s="5124"/>
      <c r="E276" s="5175" t="s">
        <v>4477</v>
      </c>
      <c r="F276" s="5176"/>
      <c r="G276" s="5177" t="str">
        <f>E276</f>
        <v>qrs</v>
      </c>
      <c r="H276" s="5178"/>
      <c r="I276" s="5179" t="str">
        <f>E276</f>
        <v>qrs</v>
      </c>
      <c r="J276" s="5179"/>
      <c r="K276" s="5180" t="str">
        <f>E276</f>
        <v>qrs</v>
      </c>
      <c r="L276" s="5181"/>
      <c r="M276" s="5182" t="str">
        <f>E276</f>
        <v>qrs</v>
      </c>
      <c r="N276" s="5182"/>
      <c r="O276" s="5205" t="str">
        <f>E276</f>
        <v>qrs</v>
      </c>
      <c r="P276" s="5205"/>
      <c r="Q276" s="5206" t="str">
        <f>E276</f>
        <v>qrs</v>
      </c>
      <c r="R276" s="5207"/>
      <c r="S276" s="5208" t="str">
        <f>E276</f>
        <v>qrs</v>
      </c>
      <c r="T276" s="5209"/>
      <c r="U276" s="5210" t="str">
        <f>E276</f>
        <v>qrs</v>
      </c>
      <c r="V276" s="5211"/>
      <c r="W276" s="5212" t="str">
        <f>E276</f>
        <v>qrs</v>
      </c>
      <c r="X276" s="5213"/>
      <c r="Y276" s="5214" t="str">
        <f>E276</f>
        <v>qrs</v>
      </c>
      <c r="Z276" s="5215"/>
      <c r="AA276" s="5258" t="str">
        <f>E276</f>
        <v>qrs</v>
      </c>
      <c r="AB276" s="5259"/>
      <c r="AC276" s="5195" t="str">
        <f>E276</f>
        <v>qrs</v>
      </c>
      <c r="AD276" s="5196"/>
      <c r="AE276" s="5197" t="str">
        <f>E276</f>
        <v>qrs</v>
      </c>
      <c r="AF276" s="5198"/>
      <c r="AG276" s="5199" t="str">
        <f>E276</f>
        <v>qrs</v>
      </c>
      <c r="AH276" s="5200"/>
      <c r="AI276" s="5201" t="str">
        <f>E276</f>
        <v>qrs</v>
      </c>
      <c r="AJ276" s="5202"/>
      <c r="AK276" s="5203" t="str">
        <f>E276</f>
        <v>qrs</v>
      </c>
      <c r="AL276" s="5204"/>
    </row>
    <row r="277" spans="2:38" ht="45" customHeight="1">
      <c r="B277" s="5118"/>
      <c r="C277" s="5255" t="s">
        <v>4478</v>
      </c>
      <c r="D277" s="5255"/>
      <c r="E277" s="5255"/>
      <c r="F277" s="5255"/>
      <c r="G277" s="5255"/>
      <c r="H277" s="5255"/>
      <c r="I277" s="5255"/>
      <c r="J277" s="5255"/>
      <c r="K277" s="5255"/>
      <c r="L277" s="5255"/>
      <c r="M277" s="5255"/>
      <c r="N277" s="5255"/>
      <c r="O277" s="5255"/>
      <c r="P277" s="5255"/>
      <c r="Q277" s="5255"/>
      <c r="R277" s="5255"/>
      <c r="S277" s="5255"/>
      <c r="T277" s="5255"/>
      <c r="U277" s="5255"/>
      <c r="V277" s="5255"/>
      <c r="W277" s="5255"/>
      <c r="X277" s="5255"/>
      <c r="Y277" s="5255"/>
      <c r="Z277" s="5255"/>
      <c r="AA277" s="5255"/>
      <c r="AB277" s="5255"/>
      <c r="AC277" s="5255"/>
      <c r="AD277" s="5255"/>
      <c r="AE277" s="5255"/>
      <c r="AF277" s="5255"/>
      <c r="AG277" s="5255"/>
      <c r="AH277" s="5255"/>
      <c r="AI277" s="5255"/>
      <c r="AJ277" s="5255"/>
      <c r="AK277" s="5255"/>
      <c r="AL277" s="5256"/>
    </row>
    <row r="278" spans="2:38" ht="24.95" customHeight="1">
      <c r="L278" s="2595"/>
      <c r="M278" s="2595"/>
      <c r="N278" s="2595"/>
      <c r="O278" s="2595"/>
      <c r="P278" s="2595"/>
      <c r="Q278" s="2595"/>
    </row>
    <row r="279" spans="2:38" ht="24.95" customHeight="1">
      <c r="B279" s="2708" t="s">
        <v>4348</v>
      </c>
      <c r="C279" s="2713" t="s">
        <v>4479</v>
      </c>
      <c r="L279" s="2595"/>
      <c r="M279" s="2595"/>
      <c r="N279" s="2595"/>
      <c r="O279" s="2595"/>
      <c r="P279" s="2595"/>
      <c r="Q279" s="2595"/>
    </row>
    <row r="280" spans="2:38" ht="24.95" customHeight="1">
      <c r="B280" s="2714"/>
      <c r="C280" s="2437"/>
      <c r="L280" s="2595"/>
      <c r="M280" s="2595"/>
      <c r="N280" s="2595"/>
      <c r="O280" s="2595"/>
      <c r="P280" s="2595"/>
      <c r="Q280" s="2595"/>
    </row>
    <row r="281" spans="2:38" ht="15" customHeight="1">
      <c r="B281" s="2595"/>
      <c r="C281" s="2595"/>
      <c r="D281" s="2595"/>
      <c r="E281" s="2595"/>
      <c r="F281" s="2595"/>
      <c r="G281" s="2595"/>
      <c r="H281" s="2595"/>
      <c r="I281" s="2595"/>
      <c r="J281" s="2595"/>
      <c r="K281" s="2595"/>
      <c r="L281" s="2595"/>
      <c r="M281" s="2595"/>
      <c r="N281" s="2595"/>
      <c r="O281" s="2595"/>
      <c r="P281" s="2595"/>
      <c r="Q281" s="2595"/>
    </row>
    <row r="282" spans="2:38" ht="35.1" customHeight="1">
      <c r="B282" s="2595"/>
      <c r="C282" s="2715" t="s">
        <v>4480</v>
      </c>
      <c r="D282" s="2716" t="s">
        <v>4481</v>
      </c>
      <c r="E282" s="2716" t="s">
        <v>4481</v>
      </c>
      <c r="F282" s="2716" t="s">
        <v>4482</v>
      </c>
      <c r="G282" s="2716" t="s">
        <v>4483</v>
      </c>
      <c r="H282" s="2716" t="s">
        <v>4483</v>
      </c>
      <c r="I282" s="2717" t="s">
        <v>4483</v>
      </c>
      <c r="J282" s="2595"/>
      <c r="K282" s="2715" t="s">
        <v>4480</v>
      </c>
      <c r="L282" s="2716" t="s">
        <v>4484</v>
      </c>
      <c r="M282" s="2716" t="s">
        <v>4485</v>
      </c>
      <c r="N282" s="2716" t="s">
        <v>4485</v>
      </c>
      <c r="O282" s="2717" t="s">
        <v>4485</v>
      </c>
      <c r="P282" s="2595"/>
      <c r="Q282" s="2595"/>
    </row>
    <row r="283" spans="2:38" ht="35.1" customHeight="1">
      <c r="B283" s="2595"/>
      <c r="C283" s="2718"/>
      <c r="D283" s="2719" t="s">
        <v>4486</v>
      </c>
      <c r="E283" s="2720" t="s">
        <v>4276</v>
      </c>
      <c r="F283" s="2721">
        <v>5</v>
      </c>
      <c r="G283" s="2722" t="s">
        <v>4487</v>
      </c>
      <c r="H283" s="2723" t="s">
        <v>4309</v>
      </c>
      <c r="I283" s="2724" t="s">
        <v>4296</v>
      </c>
      <c r="J283" s="2595"/>
      <c r="K283" s="2725" t="s">
        <v>4488</v>
      </c>
      <c r="L283" s="2726" t="s">
        <v>4489</v>
      </c>
      <c r="M283" s="2727" t="s">
        <v>4489</v>
      </c>
      <c r="N283" s="2728" t="s">
        <v>4490</v>
      </c>
      <c r="O283" s="2729" t="s">
        <v>4491</v>
      </c>
      <c r="P283" s="2595"/>
      <c r="Q283" s="2595"/>
    </row>
    <row r="284" spans="2:38" ht="35.1" customHeight="1">
      <c r="B284" s="2595"/>
      <c r="C284" s="2730" t="s">
        <v>4492</v>
      </c>
      <c r="D284" s="2731" t="str">
        <f t="shared" ref="D284:I284" si="1">D283</f>
        <v>¡</v>
      </c>
      <c r="E284" s="2732" t="str">
        <f t="shared" si="1"/>
        <v>&amp;</v>
      </c>
      <c r="F284" s="2733">
        <f t="shared" si="1"/>
        <v>5</v>
      </c>
      <c r="G284" s="2733" t="str">
        <f t="shared" si="1"/>
        <v>s</v>
      </c>
      <c r="H284" s="2734" t="str">
        <f t="shared" si="1"/>
        <v>q</v>
      </c>
      <c r="I284" s="2735" t="str">
        <f t="shared" si="1"/>
        <v>u</v>
      </c>
      <c r="J284" s="2595"/>
      <c r="K284" s="2595"/>
      <c r="L284" s="2595"/>
      <c r="M284" s="2595"/>
      <c r="N284" s="2595"/>
      <c r="O284" s="2595"/>
      <c r="P284" s="2595"/>
      <c r="Q284" s="2595"/>
    </row>
    <row r="285" spans="2:38" ht="15" customHeight="1">
      <c r="B285" s="2595"/>
      <c r="C285" s="2595"/>
      <c r="D285" s="2595"/>
      <c r="E285" s="2595"/>
      <c r="F285" s="2595"/>
      <c r="G285" s="2595"/>
      <c r="H285" s="2595"/>
      <c r="I285" s="2595"/>
      <c r="J285" s="2595"/>
      <c r="K285" s="2595"/>
      <c r="L285" s="2595"/>
      <c r="M285" s="2595"/>
      <c r="N285" s="2595"/>
      <c r="O285" s="2595"/>
      <c r="P285" s="2595"/>
      <c r="Q285" s="2595"/>
    </row>
    <row r="286" spans="2:38" ht="15" customHeight="1">
      <c r="B286" s="2595"/>
      <c r="C286" s="2595"/>
      <c r="D286" s="2595"/>
      <c r="E286" s="2595"/>
      <c r="F286" s="2595"/>
      <c r="G286" s="2595"/>
      <c r="H286" s="2595"/>
      <c r="I286" s="2595"/>
      <c r="J286" s="2595"/>
      <c r="K286" s="2595"/>
      <c r="L286" s="2595"/>
      <c r="M286" s="2595"/>
      <c r="N286" s="2595"/>
      <c r="O286" s="2595"/>
      <c r="P286" s="2595"/>
      <c r="Q286" s="2595"/>
    </row>
    <row r="287" spans="2:38" ht="20.100000000000001" customHeight="1">
      <c r="B287" s="2595"/>
      <c r="C287" s="2736" t="s">
        <v>4493</v>
      </c>
      <c r="D287" s="2737"/>
      <c r="E287" s="2737"/>
      <c r="F287" s="2737"/>
      <c r="G287" s="2595"/>
      <c r="H287" s="2595"/>
      <c r="I287" s="2595"/>
      <c r="J287" s="2595"/>
      <c r="K287" s="2595"/>
      <c r="L287" s="2595"/>
      <c r="M287" s="2595"/>
      <c r="N287" s="2595"/>
      <c r="O287" s="2595"/>
      <c r="P287" s="2595"/>
      <c r="Q287" s="2595"/>
    </row>
    <row r="288" spans="2:38" ht="20.100000000000001" customHeight="1">
      <c r="B288" s="2738" t="s">
        <v>4311</v>
      </c>
      <c r="C288" s="5234" t="s">
        <v>4494</v>
      </c>
      <c r="D288" s="5234"/>
      <c r="E288" s="5234"/>
      <c r="F288" s="5234"/>
      <c r="G288" s="5234"/>
      <c r="H288" s="5234"/>
      <c r="I288" s="2595"/>
      <c r="J288" s="2595"/>
      <c r="K288" s="2595"/>
      <c r="L288" s="2595"/>
      <c r="M288" s="2595"/>
      <c r="N288" s="2595"/>
      <c r="O288" s="2595"/>
      <c r="P288" s="2595"/>
      <c r="Q288" s="2595"/>
    </row>
    <row r="289" spans="2:17" ht="20.100000000000001" customHeight="1">
      <c r="B289" s="2595"/>
      <c r="C289" s="2736"/>
      <c r="D289" s="2737"/>
      <c r="E289" s="2737"/>
      <c r="F289" s="2737"/>
      <c r="G289" s="2595"/>
      <c r="H289" s="2595"/>
      <c r="I289" s="2595"/>
      <c r="J289" s="2595"/>
      <c r="K289" s="2595"/>
      <c r="L289" s="2595"/>
      <c r="M289" s="2595"/>
      <c r="N289" s="2595"/>
      <c r="O289" s="2595"/>
      <c r="P289" s="2595"/>
      <c r="Q289" s="2595"/>
    </row>
    <row r="290" spans="2:17" ht="20.100000000000001" customHeight="1">
      <c r="B290" s="2738" t="s">
        <v>4311</v>
      </c>
      <c r="C290" s="5234" t="s">
        <v>4495</v>
      </c>
      <c r="D290" s="5235"/>
      <c r="E290" s="5235"/>
      <c r="F290" s="5235"/>
      <c r="G290" s="2595"/>
      <c r="H290" s="2595"/>
      <c r="I290" s="2595"/>
      <c r="J290" s="2595"/>
      <c r="K290" s="2595"/>
      <c r="L290" s="2595"/>
      <c r="M290" s="2595"/>
      <c r="N290" s="2595"/>
      <c r="O290" s="2595"/>
      <c r="P290" s="2595"/>
      <c r="Q290" s="2595"/>
    </row>
    <row r="291" spans="2:17" ht="20.100000000000001" customHeight="1">
      <c r="B291" s="2595"/>
      <c r="C291" s="2737"/>
      <c r="D291" s="2737"/>
      <c r="E291" s="2737"/>
      <c r="F291" s="2737"/>
      <c r="G291" s="2595"/>
      <c r="H291" s="2595"/>
      <c r="I291" s="2595"/>
      <c r="J291" s="2595"/>
      <c r="K291" s="2595"/>
      <c r="L291" s="2595"/>
      <c r="M291" s="2595"/>
      <c r="N291" s="2595"/>
      <c r="O291" s="2595"/>
      <c r="P291" s="2595"/>
      <c r="Q291" s="2595"/>
    </row>
    <row r="292" spans="2:17" ht="20.100000000000001" customHeight="1">
      <c r="B292" s="2738" t="s">
        <v>4311</v>
      </c>
      <c r="C292" s="5257" t="s">
        <v>4496</v>
      </c>
      <c r="D292" s="5257"/>
      <c r="E292" s="5257"/>
      <c r="F292" s="5257"/>
      <c r="G292" s="2595"/>
      <c r="H292" s="2595"/>
      <c r="I292" s="2595"/>
      <c r="J292" s="2595"/>
      <c r="K292" s="2595"/>
      <c r="L292" s="2595"/>
      <c r="M292" s="2595"/>
      <c r="N292" s="2595"/>
      <c r="O292" s="2595"/>
      <c r="P292" s="2595"/>
      <c r="Q292" s="2595"/>
    </row>
    <row r="293" spans="2:17" ht="20.100000000000001" customHeight="1">
      <c r="B293" s="2595"/>
      <c r="C293" s="2737"/>
      <c r="D293" s="2737"/>
      <c r="E293" s="2737"/>
      <c r="F293" s="2737"/>
      <c r="G293" s="2595"/>
      <c r="H293" s="2595"/>
      <c r="I293" s="2595"/>
      <c r="J293" s="2595"/>
      <c r="K293" s="2595"/>
      <c r="L293" s="2595"/>
      <c r="M293" s="2595"/>
      <c r="N293" s="2595"/>
      <c r="O293" s="2595"/>
      <c r="P293" s="2595"/>
      <c r="Q293" s="2595"/>
    </row>
    <row r="294" spans="2:17" ht="20.100000000000001" customHeight="1">
      <c r="B294" s="2595"/>
      <c r="C294" s="2739" t="s">
        <v>4497</v>
      </c>
      <c r="D294" s="2737"/>
      <c r="E294" s="2737"/>
      <c r="F294" s="2740"/>
      <c r="G294" s="2595"/>
      <c r="H294" s="2595"/>
      <c r="I294" s="2595"/>
      <c r="J294" s="2595"/>
      <c r="K294" s="2595"/>
      <c r="L294" s="2595"/>
      <c r="M294" s="2595"/>
      <c r="N294" s="2595"/>
      <c r="O294" s="2595"/>
      <c r="P294" s="2595"/>
      <c r="Q294" s="2595"/>
    </row>
    <row r="295" spans="2:17" ht="20.100000000000001" customHeight="1">
      <c r="B295" s="2738" t="s">
        <v>4311</v>
      </c>
      <c r="C295" s="5233" t="s">
        <v>4498</v>
      </c>
      <c r="D295" s="5233"/>
      <c r="E295" s="5233"/>
      <c r="F295" s="5233"/>
      <c r="G295" s="5233"/>
      <c r="H295" s="5233"/>
      <c r="I295" s="5233"/>
      <c r="J295" s="2595"/>
      <c r="K295" s="2595"/>
      <c r="L295" s="2595"/>
      <c r="M295" s="2595"/>
      <c r="N295" s="2595"/>
      <c r="O295" s="2595"/>
      <c r="P295" s="2595"/>
      <c r="Q295" s="2595"/>
    </row>
    <row r="296" spans="2:17" ht="20.100000000000001" customHeight="1">
      <c r="B296" s="2741"/>
      <c r="C296" s="2741"/>
      <c r="D296" s="2741"/>
      <c r="E296" s="2741"/>
      <c r="F296" s="2741"/>
      <c r="G296" s="2741"/>
      <c r="H296" s="2741"/>
      <c r="I296" s="2741"/>
      <c r="J296" s="2595"/>
      <c r="K296" s="2595"/>
      <c r="L296" s="2595"/>
      <c r="M296" s="2595"/>
      <c r="N296" s="2595"/>
      <c r="O296" s="2595"/>
      <c r="P296" s="2595"/>
      <c r="Q296" s="2595"/>
    </row>
    <row r="297" spans="2:17" ht="20.100000000000001" customHeight="1">
      <c r="B297" s="2738" t="s">
        <v>4311</v>
      </c>
      <c r="C297" s="5233" t="s">
        <v>4499</v>
      </c>
      <c r="D297" s="5233"/>
      <c r="E297" s="2737"/>
      <c r="F297" s="2737"/>
      <c r="G297" s="2595"/>
      <c r="H297" s="2595"/>
      <c r="I297" s="2595"/>
      <c r="J297" s="2595"/>
      <c r="K297" s="2595"/>
      <c r="L297" s="2595"/>
      <c r="M297" s="2595"/>
      <c r="N297" s="2595"/>
      <c r="O297" s="2595"/>
      <c r="P297" s="2595"/>
      <c r="Q297" s="2595"/>
    </row>
    <row r="298" spans="2:17" ht="20.100000000000001" customHeight="1">
      <c r="B298" s="2595"/>
      <c r="C298" s="2737"/>
      <c r="D298" s="2737"/>
      <c r="E298" s="2737"/>
      <c r="F298" s="2740"/>
      <c r="G298" s="2595"/>
      <c r="H298" s="2595"/>
      <c r="I298" s="2595"/>
      <c r="J298" s="2595"/>
      <c r="K298" s="2595"/>
      <c r="L298" s="2595"/>
      <c r="M298" s="2595"/>
      <c r="N298" s="2595"/>
      <c r="O298" s="2595"/>
      <c r="P298" s="2595"/>
      <c r="Q298" s="2595"/>
    </row>
    <row r="299" spans="2:17" ht="20.100000000000001" customHeight="1">
      <c r="B299" s="2595"/>
      <c r="C299" s="2739" t="s">
        <v>4500</v>
      </c>
      <c r="D299" s="2737"/>
      <c r="E299" s="2737"/>
      <c r="F299" s="2737"/>
      <c r="G299" s="2595"/>
      <c r="H299" s="2595"/>
      <c r="I299" s="2595"/>
      <c r="J299" s="2595"/>
      <c r="K299" s="2595"/>
      <c r="L299" s="2595"/>
      <c r="M299" s="2595"/>
      <c r="N299" s="2595"/>
      <c r="O299" s="2595"/>
      <c r="P299" s="2595"/>
      <c r="Q299" s="2595"/>
    </row>
    <row r="300" spans="2:17" ht="20.100000000000001" customHeight="1">
      <c r="B300" s="2738" t="s">
        <v>4311</v>
      </c>
      <c r="C300" s="5233" t="s">
        <v>4501</v>
      </c>
      <c r="D300" s="5233"/>
      <c r="E300" s="5233"/>
      <c r="F300" s="5233"/>
      <c r="G300" s="2595"/>
      <c r="H300" s="2595"/>
      <c r="I300" s="2595"/>
      <c r="J300" s="2595"/>
      <c r="K300" s="2595"/>
      <c r="L300" s="2595"/>
      <c r="M300" s="2595"/>
      <c r="N300" s="2595"/>
      <c r="O300" s="2595"/>
      <c r="P300" s="2595"/>
      <c r="Q300" s="2595"/>
    </row>
    <row r="301" spans="2:17" ht="20.100000000000001" customHeight="1">
      <c r="B301" s="2595"/>
      <c r="C301" s="2737"/>
      <c r="D301" s="2737"/>
      <c r="E301" s="2737"/>
      <c r="F301" s="2737"/>
      <c r="G301" s="2595"/>
      <c r="H301" s="2595"/>
      <c r="I301" s="2595"/>
      <c r="J301" s="2595"/>
      <c r="K301" s="2595"/>
      <c r="L301" s="2595"/>
      <c r="M301" s="2595"/>
      <c r="N301" s="2595"/>
      <c r="O301" s="2595"/>
      <c r="P301" s="2595"/>
      <c r="Q301" s="2595"/>
    </row>
    <row r="302" spans="2:17" ht="20.100000000000001" customHeight="1">
      <c r="B302" s="2595"/>
      <c r="C302" s="2739" t="s">
        <v>4502</v>
      </c>
      <c r="D302" s="2737"/>
      <c r="E302" s="2737"/>
      <c r="F302" s="2737"/>
      <c r="G302" s="2595"/>
      <c r="H302" s="2595"/>
      <c r="I302" s="2595"/>
      <c r="J302" s="2595"/>
      <c r="K302" s="2595"/>
      <c r="L302" s="2595"/>
      <c r="M302" s="2595"/>
      <c r="N302" s="2595"/>
      <c r="O302" s="2595"/>
      <c r="P302" s="2595"/>
      <c r="Q302" s="2595"/>
    </row>
    <row r="303" spans="2:17" ht="20.100000000000001" customHeight="1">
      <c r="B303" s="2738" t="s">
        <v>4311</v>
      </c>
      <c r="C303" s="5233" t="s">
        <v>4503</v>
      </c>
      <c r="D303" s="5233"/>
      <c r="E303" s="5233"/>
      <c r="F303" s="5233"/>
      <c r="G303" s="2595"/>
      <c r="H303" s="2595"/>
      <c r="I303" s="2595"/>
      <c r="J303" s="2595"/>
      <c r="K303" s="2595"/>
      <c r="L303" s="2595"/>
      <c r="M303" s="2595"/>
      <c r="N303" s="2595"/>
      <c r="O303" s="2595"/>
      <c r="P303" s="2595"/>
      <c r="Q303" s="2595"/>
    </row>
    <row r="304" spans="2:17" ht="20.100000000000001" customHeight="1">
      <c r="B304" s="2595"/>
      <c r="C304" s="2737"/>
      <c r="D304" s="2737"/>
      <c r="E304" s="2737"/>
      <c r="F304" s="2737"/>
      <c r="G304" s="2595"/>
      <c r="H304" s="2595"/>
      <c r="I304" s="2595"/>
      <c r="J304" s="2595"/>
      <c r="K304" s="2595"/>
      <c r="L304" s="2595"/>
      <c r="M304" s="2595"/>
      <c r="N304" s="2595"/>
      <c r="O304" s="2595"/>
      <c r="P304" s="2595"/>
      <c r="Q304" s="2595"/>
    </row>
    <row r="305" spans="1:17" ht="20.100000000000001" customHeight="1">
      <c r="B305" s="2595"/>
      <c r="C305" s="2739" t="s">
        <v>4504</v>
      </c>
      <c r="D305" s="2737"/>
      <c r="E305" s="2737"/>
      <c r="F305" s="2737"/>
      <c r="G305" s="2595"/>
      <c r="H305" s="2595"/>
      <c r="I305" s="2595"/>
      <c r="J305" s="2595"/>
      <c r="K305" s="2595"/>
      <c r="L305" s="2595"/>
      <c r="M305" s="2595"/>
      <c r="N305" s="2595"/>
      <c r="O305" s="2595"/>
      <c r="P305" s="2595"/>
      <c r="Q305" s="2595"/>
    </row>
    <row r="306" spans="1:17" ht="20.100000000000001" customHeight="1">
      <c r="B306" s="2738" t="s">
        <v>4311</v>
      </c>
      <c r="C306" s="5233" t="s">
        <v>4505</v>
      </c>
      <c r="D306" s="5233"/>
      <c r="E306" s="2737"/>
      <c r="F306" s="2737"/>
      <c r="G306" s="2595"/>
      <c r="H306" s="2595"/>
      <c r="I306" s="2595"/>
      <c r="J306" s="2595"/>
      <c r="K306" s="2595"/>
      <c r="L306" s="2595"/>
      <c r="M306" s="2595"/>
      <c r="N306" s="2595"/>
      <c r="O306" s="2595"/>
      <c r="P306" s="2595"/>
      <c r="Q306" s="2595"/>
    </row>
    <row r="307" spans="1:17" ht="20.100000000000001" customHeight="1">
      <c r="B307" s="2741"/>
      <c r="C307" s="2741"/>
      <c r="D307" s="2741"/>
      <c r="E307" s="2737"/>
      <c r="F307" s="2737"/>
      <c r="G307" s="2595"/>
      <c r="H307" s="2595"/>
      <c r="I307" s="2595"/>
      <c r="J307" s="2595"/>
      <c r="K307" s="2595"/>
      <c r="L307" s="2595"/>
      <c r="M307" s="2595"/>
      <c r="N307" s="2595"/>
      <c r="O307" s="2595"/>
      <c r="P307" s="2595"/>
      <c r="Q307" s="2595"/>
    </row>
    <row r="308" spans="1:17" ht="20.100000000000001" customHeight="1">
      <c r="B308" s="2742" t="s">
        <v>4311</v>
      </c>
      <c r="C308" s="5234" t="s">
        <v>4506</v>
      </c>
      <c r="D308" s="5235"/>
      <c r="E308" s="5235"/>
      <c r="F308" s="5235"/>
      <c r="G308" s="2595"/>
      <c r="H308" s="2595"/>
      <c r="I308" s="2595"/>
      <c r="J308" s="2595"/>
      <c r="K308" s="2595"/>
      <c r="L308" s="2595"/>
      <c r="M308" s="2595"/>
      <c r="N308" s="2595"/>
      <c r="O308" s="2595"/>
      <c r="P308" s="2595"/>
      <c r="Q308" s="2595"/>
    </row>
    <row r="309" spans="1:17" ht="20.100000000000001" customHeight="1">
      <c r="B309" s="2595"/>
      <c r="C309" s="2737"/>
      <c r="D309" s="2743"/>
      <c r="E309" s="2737"/>
      <c r="F309" s="2744"/>
      <c r="G309" s="2595"/>
      <c r="H309" s="2595"/>
      <c r="I309" s="2595"/>
      <c r="J309" s="2595"/>
      <c r="K309" s="2595"/>
      <c r="L309" s="2595"/>
      <c r="M309" s="2595"/>
      <c r="N309" s="2595"/>
      <c r="O309" s="2595"/>
      <c r="P309" s="2595"/>
      <c r="Q309" s="2595"/>
    </row>
    <row r="310" spans="1:17" ht="20.100000000000001" customHeight="1">
      <c r="B310" s="2595"/>
      <c r="C310" s="2739" t="s">
        <v>4507</v>
      </c>
      <c r="D310" s="2743"/>
      <c r="E310" s="2737"/>
      <c r="F310" s="2744"/>
      <c r="G310" s="2595"/>
      <c r="H310" s="2595"/>
      <c r="I310" s="2595"/>
      <c r="J310" s="2595"/>
      <c r="K310" s="2595"/>
      <c r="L310" s="2595"/>
      <c r="M310" s="2595"/>
      <c r="N310" s="2595"/>
      <c r="O310" s="2595"/>
      <c r="P310" s="2595"/>
      <c r="Q310" s="2595"/>
    </row>
    <row r="311" spans="1:17" ht="20.100000000000001" customHeight="1">
      <c r="B311" s="2738" t="s">
        <v>4311</v>
      </c>
      <c r="C311" s="5233" t="s">
        <v>4508</v>
      </c>
      <c r="D311" s="5233"/>
      <c r="E311" s="5233"/>
      <c r="F311" s="5233"/>
      <c r="G311" s="5233"/>
      <c r="H311" s="2595"/>
      <c r="I311" s="2595"/>
      <c r="J311" s="2595"/>
      <c r="K311" s="2595"/>
      <c r="L311" s="2595"/>
      <c r="M311" s="2595"/>
      <c r="N311" s="2595"/>
      <c r="O311" s="2595"/>
      <c r="P311" s="2595"/>
      <c r="Q311" s="2595"/>
    </row>
    <row r="312" spans="1:17" ht="20.100000000000001" customHeight="1">
      <c r="B312" s="2595"/>
      <c r="C312" s="2595"/>
      <c r="D312" s="2595"/>
      <c r="E312" s="2707"/>
      <c r="F312" s="2707"/>
      <c r="G312" s="2595"/>
      <c r="H312" s="2595"/>
      <c r="I312" s="2595"/>
      <c r="J312" s="2595"/>
      <c r="K312" s="2595"/>
      <c r="L312" s="2595"/>
      <c r="M312" s="2595"/>
      <c r="N312" s="2595"/>
      <c r="O312" s="2595"/>
      <c r="P312" s="2595"/>
      <c r="Q312" s="2595"/>
    </row>
    <row r="313" spans="1:17" ht="33">
      <c r="A313" s="2745">
        <f>(ROW())</f>
        <v>313</v>
      </c>
      <c r="B313" s="5236" t="s">
        <v>4509</v>
      </c>
      <c r="C313" s="5236"/>
      <c r="D313" s="5236"/>
      <c r="E313" s="5236"/>
      <c r="F313" s="5236"/>
      <c r="G313" s="5236"/>
      <c r="H313" s="5236"/>
      <c r="I313" s="5236"/>
      <c r="J313" s="5236"/>
      <c r="K313" s="5236"/>
      <c r="L313" s="5236"/>
      <c r="M313" s="5236"/>
      <c r="N313" s="5236"/>
      <c r="O313" s="5236"/>
      <c r="P313" s="5236"/>
      <c r="Q313" s="5236"/>
    </row>
    <row r="314" spans="1:17" ht="20.100000000000001" customHeight="1">
      <c r="B314" s="2595"/>
      <c r="C314" s="2595"/>
      <c r="D314" s="2595"/>
      <c r="E314" s="2707"/>
      <c r="F314" s="2707"/>
      <c r="G314" s="2595"/>
      <c r="H314" s="2595"/>
      <c r="I314" s="2595"/>
      <c r="J314" s="2595"/>
      <c r="K314" s="2595"/>
      <c r="L314" s="2595"/>
      <c r="M314" s="2595"/>
      <c r="N314" s="2595"/>
      <c r="O314" s="2595"/>
      <c r="P314" s="2595"/>
      <c r="Q314" s="2595"/>
    </row>
    <row r="315" spans="1:17" ht="20.100000000000001" customHeight="1">
      <c r="A315" s="2746" t="s">
        <v>4348</v>
      </c>
      <c r="B315" s="5245" t="s">
        <v>4510</v>
      </c>
      <c r="C315" s="5245"/>
      <c r="D315" s="5245"/>
      <c r="E315" s="5245"/>
      <c r="F315" s="5245"/>
      <c r="G315" s="5245"/>
      <c r="H315" s="5245"/>
      <c r="I315" s="5245"/>
      <c r="J315" s="5245"/>
      <c r="K315" s="5245"/>
      <c r="L315" s="5245"/>
      <c r="M315" s="5245"/>
      <c r="N315" s="5245"/>
      <c r="O315" s="5245"/>
      <c r="P315" s="5245"/>
      <c r="Q315" s="5245"/>
    </row>
    <row r="316" spans="1:17" ht="20.100000000000001" customHeight="1">
      <c r="A316" s="2747"/>
      <c r="B316" s="5245"/>
      <c r="C316" s="5245"/>
      <c r="D316" s="5245"/>
      <c r="E316" s="5245"/>
      <c r="F316" s="5245"/>
      <c r="G316" s="5245"/>
      <c r="H316" s="5245"/>
      <c r="I316" s="5245"/>
      <c r="J316" s="5245"/>
      <c r="K316" s="5245"/>
      <c r="L316" s="5245"/>
      <c r="M316" s="5245"/>
      <c r="N316" s="5245"/>
      <c r="O316" s="5245"/>
      <c r="P316" s="5245"/>
      <c r="Q316" s="5245"/>
    </row>
    <row r="317" spans="1:17" ht="20.100000000000001" customHeight="1" thickBot="1">
      <c r="B317" s="2595"/>
      <c r="C317" s="2595"/>
      <c r="D317" s="2595"/>
      <c r="E317" s="2707"/>
      <c r="F317" s="2707"/>
      <c r="G317" s="2595"/>
      <c r="H317" s="2595"/>
      <c r="I317" s="2595"/>
      <c r="J317" s="2595"/>
      <c r="K317" s="2595"/>
      <c r="L317" s="2595"/>
      <c r="M317" s="2595"/>
      <c r="N317" s="2595"/>
      <c r="O317" s="2595"/>
      <c r="P317" s="2595"/>
      <c r="Q317" s="2595"/>
    </row>
    <row r="318" spans="1:17" ht="20.100000000000001" customHeight="1">
      <c r="A318" s="2748" t="s">
        <v>4348</v>
      </c>
      <c r="B318" s="5252" t="s">
        <v>4509</v>
      </c>
      <c r="C318" s="5253"/>
      <c r="D318" s="5253"/>
      <c r="E318" s="5253"/>
      <c r="F318" s="5253"/>
      <c r="G318" s="5253"/>
      <c r="H318" s="5253"/>
      <c r="I318" s="5253"/>
      <c r="J318" s="5254"/>
      <c r="K318" s="2595"/>
      <c r="L318" s="2595"/>
      <c r="M318" s="2595"/>
      <c r="N318" s="2595"/>
      <c r="O318" s="2595"/>
      <c r="P318" s="2595"/>
      <c r="Q318" s="2749"/>
    </row>
    <row r="319" spans="1:17" ht="20.100000000000001" customHeight="1">
      <c r="A319" s="5216" t="str">
        <f>B318</f>
        <v>FORMAT DE CELLULES CARRÉES</v>
      </c>
      <c r="B319" s="5217" t="s">
        <v>4511</v>
      </c>
      <c r="C319" s="5218"/>
      <c r="D319" s="5218"/>
      <c r="E319" s="5218"/>
      <c r="F319" s="5218"/>
      <c r="G319" s="5218"/>
      <c r="H319" s="5218"/>
      <c r="I319" s="5218"/>
      <c r="J319" s="5219"/>
      <c r="K319" s="2595"/>
      <c r="L319" s="2595"/>
      <c r="M319" s="2595"/>
      <c r="N319" s="2595"/>
      <c r="O319" s="2595"/>
      <c r="P319" s="2595"/>
      <c r="Q319" s="2749"/>
    </row>
    <row r="320" spans="1:17" ht="20.100000000000001" customHeight="1">
      <c r="A320" s="5216"/>
      <c r="B320" s="2709" t="str">
        <f>ADDRESS(ROW(),COLUMN(),4)</f>
        <v>B320</v>
      </c>
      <c r="C320" s="2750" t="s">
        <v>4350</v>
      </c>
      <c r="D320" s="2751"/>
      <c r="E320" s="2751"/>
      <c r="F320" s="2751"/>
      <c r="G320" s="2751"/>
      <c r="H320" s="2751"/>
      <c r="I320" s="2751"/>
      <c r="J320" s="2752"/>
      <c r="K320" s="2595"/>
      <c r="L320" s="2595"/>
      <c r="M320" s="2595"/>
      <c r="N320" s="2595"/>
      <c r="O320" s="2595"/>
      <c r="P320" s="2595"/>
      <c r="Q320" s="2595"/>
    </row>
    <row r="321" spans="1:25" ht="20.100000000000001" customHeight="1">
      <c r="A321" s="5216"/>
      <c r="B321" s="5220" t="s">
        <v>4512</v>
      </c>
      <c r="C321" s="5221"/>
      <c r="D321" s="5221"/>
      <c r="E321" s="5221"/>
      <c r="F321" s="5221"/>
      <c r="G321" s="5221"/>
      <c r="H321" s="5221"/>
      <c r="I321" s="5221"/>
      <c r="J321" s="5222"/>
      <c r="K321" s="2595"/>
      <c r="L321" s="2595"/>
      <c r="M321" s="2595"/>
      <c r="N321" s="2595"/>
      <c r="O321" s="2595"/>
      <c r="P321" s="2595"/>
      <c r="Q321" s="2595"/>
    </row>
    <row r="322" spans="1:25" ht="20.100000000000001" customHeight="1">
      <c r="A322" s="5216"/>
      <c r="B322" s="5220"/>
      <c r="C322" s="5221"/>
      <c r="D322" s="5221"/>
      <c r="E322" s="5221"/>
      <c r="F322" s="5221"/>
      <c r="G322" s="5221"/>
      <c r="H322" s="5221"/>
      <c r="I322" s="5221"/>
      <c r="J322" s="5222"/>
      <c r="K322" s="2595"/>
      <c r="L322" s="2595"/>
      <c r="M322" s="2595"/>
      <c r="N322" s="2595"/>
      <c r="O322" s="2595"/>
      <c r="P322" s="2595"/>
      <c r="Q322" s="2595"/>
    </row>
    <row r="323" spans="1:25" ht="20.100000000000001" customHeight="1">
      <c r="A323" s="5216"/>
      <c r="B323" s="2753" t="s">
        <v>4513</v>
      </c>
      <c r="C323" s="2754"/>
      <c r="D323" s="2754"/>
      <c r="E323" s="2754"/>
      <c r="F323" s="2754"/>
      <c r="G323" s="2754"/>
      <c r="H323" s="2754"/>
      <c r="I323" s="2754"/>
      <c r="J323" s="2755"/>
      <c r="K323" s="2595"/>
      <c r="L323" s="2595"/>
      <c r="M323" s="2595"/>
      <c r="N323" s="2595"/>
      <c r="O323" s="2595"/>
      <c r="P323" s="2595"/>
      <c r="Q323" s="2595"/>
    </row>
    <row r="324" spans="1:25" ht="20.100000000000001" customHeight="1">
      <c r="A324" s="5216"/>
      <c r="B324" s="2753" t="s">
        <v>4514</v>
      </c>
      <c r="C324" s="2754"/>
      <c r="D324" s="2754"/>
      <c r="E324" s="2754"/>
      <c r="F324" s="2754"/>
      <c r="G324" s="2756" t="s">
        <v>4515</v>
      </c>
      <c r="H324" s="2754"/>
      <c r="I324" s="2754"/>
      <c r="J324" s="2755"/>
      <c r="K324" s="2595"/>
      <c r="L324" s="2595"/>
      <c r="M324" s="2595"/>
      <c r="N324" s="2595"/>
      <c r="O324" s="2595"/>
      <c r="P324" s="2595"/>
      <c r="Q324" s="2595"/>
    </row>
    <row r="325" spans="1:25" ht="20.100000000000001" customHeight="1">
      <c r="A325" s="5216"/>
      <c r="B325" s="5223" t="s">
        <v>4516</v>
      </c>
      <c r="C325" s="5224"/>
      <c r="D325" s="5224"/>
      <c r="E325" s="5224"/>
      <c r="F325" s="5224"/>
      <c r="G325" s="5224"/>
      <c r="H325" s="5224"/>
      <c r="I325" s="5224"/>
      <c r="J325" s="5225"/>
      <c r="K325" s="2595"/>
      <c r="L325" s="2757" t="s">
        <v>4517</v>
      </c>
      <c r="M325" s="2757"/>
      <c r="N325" s="2757"/>
      <c r="O325" s="2757"/>
      <c r="P325" s="2757"/>
      <c r="Q325" s="2757"/>
      <c r="R325" s="2757"/>
      <c r="S325" s="2757"/>
      <c r="T325" s="2757"/>
    </row>
    <row r="326" spans="1:25" ht="20.100000000000001" customHeight="1">
      <c r="A326" s="5216"/>
      <c r="B326" s="5223"/>
      <c r="C326" s="5224"/>
      <c r="D326" s="5224"/>
      <c r="E326" s="5224"/>
      <c r="F326" s="5224"/>
      <c r="G326" s="5224"/>
      <c r="H326" s="5224"/>
      <c r="I326" s="5224"/>
      <c r="J326" s="5225"/>
      <c r="K326" s="2595"/>
      <c r="L326" s="2757" t="s">
        <v>4518</v>
      </c>
      <c r="M326" s="2757"/>
      <c r="N326" s="2757"/>
      <c r="O326" s="2757"/>
      <c r="P326" s="2757"/>
      <c r="Q326" s="2757"/>
      <c r="R326" s="2757"/>
      <c r="S326" s="2757"/>
      <c r="T326" s="2757"/>
    </row>
    <row r="327" spans="1:25" ht="20.100000000000001" customHeight="1">
      <c r="A327" s="5216"/>
      <c r="B327" s="5226" t="s">
        <v>4519</v>
      </c>
      <c r="C327" s="5227"/>
      <c r="D327" s="5227"/>
      <c r="E327" s="5227"/>
      <c r="F327" s="5227"/>
      <c r="G327" s="5227"/>
      <c r="H327" s="5227"/>
      <c r="I327" s="5227"/>
      <c r="J327" s="5228"/>
      <c r="K327" s="2595"/>
      <c r="L327" s="2757" t="s">
        <v>4520</v>
      </c>
      <c r="M327" s="2757"/>
      <c r="N327" s="2757"/>
      <c r="O327" s="2757"/>
      <c r="P327" s="2757"/>
      <c r="Q327" s="2757"/>
      <c r="R327" s="2757"/>
      <c r="S327" s="2757"/>
      <c r="T327" s="2757"/>
    </row>
    <row r="328" spans="1:25" ht="20.100000000000001" customHeight="1">
      <c r="A328" s="5216"/>
      <c r="B328" s="5226"/>
      <c r="C328" s="5227"/>
      <c r="D328" s="5227"/>
      <c r="E328" s="5227"/>
      <c r="F328" s="5227"/>
      <c r="G328" s="5227"/>
      <c r="H328" s="5227"/>
      <c r="I328" s="5227"/>
      <c r="J328" s="5228"/>
      <c r="K328" s="2595"/>
      <c r="L328" s="2757" t="s">
        <v>4521</v>
      </c>
      <c r="M328" s="2757"/>
      <c r="N328" s="2757"/>
      <c r="O328" s="2757"/>
      <c r="P328" s="2757"/>
      <c r="Q328" s="2757"/>
      <c r="R328" s="2757"/>
      <c r="S328" s="2757"/>
      <c r="T328" s="2757"/>
    </row>
    <row r="329" spans="1:25" ht="20.100000000000001" customHeight="1">
      <c r="A329" s="5216"/>
      <c r="B329" s="5229" t="s">
        <v>4522</v>
      </c>
      <c r="C329" s="5230"/>
      <c r="D329" s="5231">
        <v>9.86</v>
      </c>
      <c r="E329" s="5232" t="s">
        <v>4523</v>
      </c>
      <c r="F329" s="5231">
        <v>5.694</v>
      </c>
      <c r="G329" s="5249" t="s">
        <v>4524</v>
      </c>
      <c r="H329" s="5250">
        <f>D329*F329</f>
        <v>56.14284</v>
      </c>
      <c r="I329" s="5250" t="s">
        <v>4525</v>
      </c>
      <c r="J329" s="5251">
        <f>H329</f>
        <v>56.14284</v>
      </c>
      <c r="K329" s="2595"/>
      <c r="L329" s="2595"/>
      <c r="M329" s="2595"/>
      <c r="N329" s="2595"/>
      <c r="O329" s="2595"/>
      <c r="P329" s="2595"/>
      <c r="Q329" s="2595"/>
    </row>
    <row r="330" spans="1:25" ht="20.100000000000001" customHeight="1">
      <c r="A330" s="5216"/>
      <c r="B330" s="5229"/>
      <c r="C330" s="5230"/>
      <c r="D330" s="5231"/>
      <c r="E330" s="5232"/>
      <c r="F330" s="5231"/>
      <c r="G330" s="5249"/>
      <c r="H330" s="5250"/>
      <c r="I330" s="5250"/>
      <c r="J330" s="5251"/>
      <c r="K330" s="2595"/>
      <c r="L330" s="2595"/>
      <c r="M330" s="2595"/>
      <c r="N330" s="2595"/>
      <c r="O330" s="2595"/>
      <c r="P330" s="2595"/>
      <c r="Q330" s="2595"/>
    </row>
    <row r="331" spans="1:25" ht="20.100000000000001" customHeight="1">
      <c r="A331" s="5216"/>
      <c r="B331" s="2758"/>
      <c r="C331" s="2759" t="s">
        <v>4526</v>
      </c>
      <c r="D331" s="2760"/>
      <c r="E331" s="2760"/>
      <c r="F331" s="2760"/>
      <c r="G331" s="2760"/>
      <c r="H331" s="2760"/>
      <c r="I331" s="2760"/>
      <c r="J331" s="2761"/>
      <c r="K331" s="2595"/>
      <c r="L331" s="2595"/>
      <c r="M331" s="2595"/>
      <c r="N331" s="2595"/>
      <c r="O331" s="2595"/>
      <c r="P331" s="2595"/>
      <c r="Q331" s="2595"/>
    </row>
    <row r="332" spans="1:25" ht="20.100000000000001" customHeight="1">
      <c r="A332" s="5216"/>
      <c r="B332" s="2758"/>
      <c r="C332" s="2759" t="s">
        <v>4527</v>
      </c>
      <c r="D332" s="2760"/>
      <c r="E332" s="2760"/>
      <c r="F332" s="2760"/>
      <c r="G332" s="2760"/>
      <c r="H332" s="2760"/>
      <c r="I332" s="2760"/>
      <c r="J332" s="2761"/>
      <c r="K332" s="2595"/>
      <c r="L332" s="2595"/>
      <c r="M332" s="2595"/>
      <c r="N332" s="2595"/>
      <c r="O332" s="2595"/>
      <c r="P332" s="2595"/>
      <c r="Q332" s="2595"/>
    </row>
    <row r="333" spans="1:25" ht="20.100000000000001" customHeight="1">
      <c r="A333" s="5216"/>
      <c r="B333" s="2758"/>
      <c r="C333" s="2759" t="s">
        <v>4528</v>
      </c>
      <c r="D333" s="2760"/>
      <c r="E333" s="2760"/>
      <c r="F333" s="2760"/>
      <c r="G333" s="2760"/>
      <c r="H333" s="2760"/>
      <c r="I333" s="2760"/>
      <c r="J333" s="2761"/>
      <c r="K333" s="2595"/>
      <c r="L333" s="2595"/>
      <c r="M333" s="2595"/>
      <c r="N333" s="2595"/>
      <c r="O333" s="2595"/>
      <c r="P333" s="2595"/>
      <c r="Q333" s="2595"/>
    </row>
    <row r="334" spans="1:25" ht="20.100000000000001" customHeight="1">
      <c r="A334" s="5216"/>
      <c r="B334" s="2758"/>
      <c r="C334" s="2759" t="s">
        <v>4529</v>
      </c>
      <c r="D334" s="2760"/>
      <c r="E334" s="2760"/>
      <c r="F334" s="2760"/>
      <c r="G334" s="2760"/>
      <c r="H334" s="2760"/>
      <c r="I334" s="2760"/>
      <c r="J334" s="2761"/>
      <c r="K334" s="2595"/>
      <c r="L334" s="2595"/>
      <c r="M334" s="2595"/>
      <c r="N334" s="2595"/>
      <c r="O334" s="2595"/>
      <c r="P334" s="2595"/>
      <c r="Q334" s="2595"/>
    </row>
    <row r="335" spans="1:25" ht="20.100000000000001" customHeight="1">
      <c r="A335" s="5216"/>
      <c r="B335" s="5240" t="s">
        <v>4530</v>
      </c>
      <c r="C335" s="5241"/>
      <c r="D335" s="5241"/>
      <c r="E335" s="5241"/>
      <c r="F335" s="5241"/>
      <c r="G335" s="5241"/>
      <c r="H335" s="5241"/>
      <c r="I335" s="5241"/>
      <c r="J335" s="5242"/>
      <c r="K335" s="2595"/>
      <c r="L335" s="2595"/>
      <c r="M335" s="2595"/>
      <c r="N335" s="2595"/>
      <c r="O335" s="2595"/>
      <c r="P335" s="2595"/>
      <c r="Q335" s="2595"/>
    </row>
    <row r="336" spans="1:25" ht="20.100000000000001" customHeight="1">
      <c r="A336" s="5216"/>
      <c r="B336" s="5240"/>
      <c r="C336" s="5241"/>
      <c r="D336" s="5241"/>
      <c r="E336" s="5241"/>
      <c r="F336" s="5241"/>
      <c r="G336" s="5241"/>
      <c r="H336" s="5241"/>
      <c r="I336" s="5241"/>
      <c r="J336" s="5242"/>
      <c r="K336" s="2595"/>
      <c r="L336" s="2595"/>
      <c r="M336" s="2595"/>
      <c r="N336" s="2595"/>
      <c r="O336" s="2595"/>
      <c r="P336" s="2595"/>
      <c r="Q336" s="2595"/>
      <c r="R336" s="2762" t="s">
        <v>4531</v>
      </c>
      <c r="S336" s="2763"/>
      <c r="T336" s="2763"/>
      <c r="U336" s="2763"/>
      <c r="V336" s="2763"/>
      <c r="W336" s="2763"/>
      <c r="X336" s="2764"/>
      <c r="Y336" s="2764"/>
    </row>
    <row r="337" spans="1:25" ht="20.100000000000001" customHeight="1">
      <c r="A337" s="5216"/>
      <c r="B337" s="5240"/>
      <c r="C337" s="5241"/>
      <c r="D337" s="5241"/>
      <c r="E337" s="5241"/>
      <c r="F337" s="5241"/>
      <c r="G337" s="5241"/>
      <c r="H337" s="5241"/>
      <c r="I337" s="5241"/>
      <c r="J337" s="5242"/>
      <c r="K337" s="2595"/>
      <c r="L337" s="2595"/>
      <c r="M337" s="2595"/>
      <c r="N337" s="2595"/>
      <c r="O337" s="2595"/>
      <c r="P337" s="2595"/>
      <c r="Q337" s="2595"/>
      <c r="R337" s="2763"/>
      <c r="S337" s="2763"/>
      <c r="T337" s="2763"/>
      <c r="U337" s="2763"/>
      <c r="V337" s="2763"/>
      <c r="W337" s="2763"/>
      <c r="X337" s="2764"/>
      <c r="Y337" s="2764"/>
    </row>
    <row r="338" spans="1:25" ht="20.100000000000001" customHeight="1">
      <c r="A338" s="5216"/>
      <c r="B338" s="5240" t="s">
        <v>4532</v>
      </c>
      <c r="C338" s="5241"/>
      <c r="D338" s="5241"/>
      <c r="E338" s="5241"/>
      <c r="F338" s="5241"/>
      <c r="G338" s="5241"/>
      <c r="H338" s="5241"/>
      <c r="I338" s="5241"/>
      <c r="J338" s="5242"/>
      <c r="K338" s="2595"/>
      <c r="L338" s="2595"/>
      <c r="M338" s="2595"/>
      <c r="N338" s="2595"/>
      <c r="O338" s="2595"/>
      <c r="P338" s="2595"/>
      <c r="Q338" s="2595"/>
      <c r="R338" s="2765" t="s">
        <v>4311</v>
      </c>
      <c r="S338" s="2766" t="s">
        <v>4533</v>
      </c>
      <c r="T338" s="2767"/>
      <c r="U338" s="2767"/>
      <c r="V338" s="2767"/>
      <c r="W338" s="2767"/>
      <c r="X338" s="2768"/>
      <c r="Y338" s="2768"/>
    </row>
    <row r="339" spans="1:25" ht="20.100000000000001" customHeight="1">
      <c r="A339" s="5216"/>
      <c r="B339" s="5240"/>
      <c r="C339" s="5241"/>
      <c r="D339" s="5241"/>
      <c r="E339" s="5241"/>
      <c r="F339" s="5241"/>
      <c r="G339" s="5241"/>
      <c r="H339" s="5241"/>
      <c r="I339" s="5241"/>
      <c r="J339" s="5242"/>
      <c r="K339" s="2595"/>
      <c r="L339" s="2595"/>
      <c r="M339" s="2595"/>
      <c r="N339" s="2595"/>
      <c r="O339" s="2595"/>
      <c r="P339" s="2595"/>
      <c r="Q339" s="2595"/>
      <c r="R339" s="2769"/>
      <c r="S339" s="2763"/>
      <c r="T339" s="2770"/>
      <c r="U339" s="2770"/>
      <c r="V339" s="2770"/>
      <c r="W339" s="2770"/>
      <c r="X339" s="2770"/>
      <c r="Y339" s="2770"/>
    </row>
    <row r="340" spans="1:25" ht="20.100000000000001" customHeight="1">
      <c r="A340" s="5216"/>
      <c r="B340" s="2758"/>
      <c r="C340" s="2759" t="s">
        <v>4534</v>
      </c>
      <c r="D340" s="2760"/>
      <c r="E340" s="2760"/>
      <c r="F340" s="2760"/>
      <c r="G340" s="2760"/>
      <c r="H340" s="2760"/>
      <c r="I340" s="2760"/>
      <c r="J340" s="2761"/>
      <c r="K340" s="2595"/>
      <c r="L340" s="2595"/>
      <c r="M340" s="2595"/>
      <c r="N340" s="2595"/>
      <c r="O340" s="2595"/>
      <c r="P340" s="2595"/>
      <c r="Q340" s="2595"/>
    </row>
    <row r="341" spans="1:25" ht="20.100000000000001" customHeight="1">
      <c r="A341" s="5216"/>
      <c r="B341" s="2758"/>
      <c r="C341" s="2759" t="s">
        <v>4535</v>
      </c>
      <c r="D341" s="2760"/>
      <c r="E341" s="2760"/>
      <c r="F341" s="2760"/>
      <c r="G341" s="2760"/>
      <c r="H341" s="2760"/>
      <c r="I341" s="2760"/>
      <c r="J341" s="2761"/>
      <c r="K341" s="2595"/>
      <c r="L341" s="2595"/>
      <c r="M341" s="2595"/>
      <c r="N341" s="2595"/>
      <c r="O341" s="2595"/>
      <c r="P341" s="2595"/>
      <c r="Q341" s="2595"/>
    </row>
    <row r="342" spans="1:25" ht="20.100000000000001" customHeight="1">
      <c r="A342" s="5216"/>
      <c r="B342" s="2771"/>
      <c r="C342" s="2772"/>
      <c r="D342" s="2760"/>
      <c r="E342" s="2760"/>
      <c r="F342" s="2760"/>
      <c r="G342" s="2760"/>
      <c r="H342" s="2760"/>
      <c r="I342" s="2760"/>
      <c r="J342" s="2761"/>
      <c r="K342" s="2595"/>
      <c r="L342" s="2595"/>
      <c r="M342" s="2595"/>
      <c r="N342" s="2595"/>
      <c r="O342" s="2595"/>
      <c r="P342" s="2595"/>
      <c r="Q342" s="2595"/>
    </row>
    <row r="343" spans="1:25" ht="20.100000000000001" customHeight="1">
      <c r="A343" s="5216"/>
      <c r="B343" s="2758"/>
      <c r="C343" s="2759" t="s">
        <v>4536</v>
      </c>
      <c r="D343" s="2760"/>
      <c r="E343" s="2760"/>
      <c r="F343" s="2760"/>
      <c r="G343" s="2760"/>
      <c r="H343" s="2760"/>
      <c r="I343" s="2760"/>
      <c r="J343" s="2761"/>
      <c r="K343" s="2595"/>
      <c r="L343" s="2595"/>
      <c r="M343" s="2595"/>
      <c r="N343" s="2595"/>
      <c r="O343" s="2595"/>
      <c r="P343" s="2595"/>
      <c r="Q343" s="2595"/>
    </row>
    <row r="344" spans="1:25" ht="20.100000000000001" customHeight="1">
      <c r="A344" s="5216"/>
      <c r="B344" s="2758"/>
      <c r="C344" s="2759" t="s">
        <v>4537</v>
      </c>
      <c r="D344" s="2760"/>
      <c r="E344" s="2760"/>
      <c r="F344" s="2760"/>
      <c r="G344" s="2760"/>
      <c r="H344" s="2760"/>
      <c r="I344" s="2760"/>
      <c r="J344" s="2761"/>
      <c r="K344" s="2595"/>
      <c r="L344" s="2595"/>
      <c r="M344" s="2595"/>
      <c r="N344" s="2595"/>
      <c r="O344" s="2595"/>
      <c r="P344" s="2595"/>
      <c r="Q344" s="2595"/>
    </row>
    <row r="345" spans="1:25" ht="20.100000000000001" customHeight="1">
      <c r="A345" s="5216"/>
      <c r="B345" s="2758"/>
      <c r="C345" s="2759" t="s">
        <v>4538</v>
      </c>
      <c r="D345" s="2760"/>
      <c r="E345" s="2760"/>
      <c r="F345" s="2760"/>
      <c r="G345" s="2760"/>
      <c r="H345" s="2760"/>
      <c r="I345" s="2760"/>
      <c r="J345" s="2761"/>
      <c r="K345" s="2595"/>
      <c r="L345" s="2595"/>
      <c r="M345" s="2595"/>
      <c r="N345" s="2595"/>
      <c r="O345" s="2595"/>
      <c r="P345" s="2595"/>
      <c r="Q345" s="2595"/>
    </row>
    <row r="346" spans="1:25" ht="20.100000000000001" customHeight="1">
      <c r="A346" s="5216"/>
      <c r="B346" s="2758"/>
      <c r="C346" s="2759" t="s">
        <v>4539</v>
      </c>
      <c r="D346" s="2760"/>
      <c r="E346" s="2760"/>
      <c r="F346" s="2760"/>
      <c r="G346" s="2760"/>
      <c r="H346" s="2760"/>
      <c r="I346" s="2760"/>
      <c r="J346" s="2761"/>
      <c r="K346" s="2595"/>
      <c r="L346" s="2595"/>
      <c r="M346" s="2595"/>
      <c r="N346" s="2595"/>
      <c r="O346" s="2595"/>
      <c r="P346" s="2595"/>
      <c r="Q346" s="2595"/>
    </row>
    <row r="347" spans="1:25" ht="20.100000000000001" customHeight="1">
      <c r="A347" s="5216"/>
      <c r="B347" s="5240" t="s">
        <v>4540</v>
      </c>
      <c r="C347" s="5241"/>
      <c r="D347" s="5241"/>
      <c r="E347" s="5241"/>
      <c r="F347" s="5241"/>
      <c r="G347" s="5241"/>
      <c r="H347" s="5241"/>
      <c r="I347" s="5241"/>
      <c r="J347" s="5242"/>
      <c r="K347" s="2595"/>
      <c r="L347" s="2595"/>
      <c r="M347" s="2595"/>
      <c r="N347" s="2595"/>
      <c r="O347" s="2595"/>
      <c r="P347" s="2595"/>
      <c r="Q347" s="2595"/>
    </row>
    <row r="348" spans="1:25" ht="20.100000000000001" customHeight="1">
      <c r="A348" s="5216"/>
      <c r="B348" s="5240"/>
      <c r="C348" s="5241"/>
      <c r="D348" s="5241"/>
      <c r="E348" s="5241"/>
      <c r="F348" s="5241"/>
      <c r="G348" s="5241"/>
      <c r="H348" s="5241"/>
      <c r="I348" s="5241"/>
      <c r="J348" s="5242"/>
      <c r="K348" s="2595"/>
      <c r="L348" s="2595"/>
      <c r="M348" s="2595"/>
      <c r="N348" s="2595"/>
      <c r="O348" s="2595"/>
      <c r="P348" s="2595"/>
      <c r="Q348" s="2595"/>
    </row>
    <row r="349" spans="1:25" ht="20.100000000000001" customHeight="1">
      <c r="A349" s="5216"/>
      <c r="B349" s="2605" t="s">
        <v>4311</v>
      </c>
      <c r="C349" s="5243" t="s">
        <v>4541</v>
      </c>
      <c r="D349" s="5243"/>
      <c r="E349" s="5243"/>
      <c r="F349" s="5243"/>
      <c r="G349" s="5243"/>
      <c r="H349" s="5243"/>
      <c r="I349" s="5243"/>
      <c r="J349" s="5244"/>
      <c r="K349" s="2595"/>
      <c r="L349" s="2595"/>
      <c r="M349" s="2595"/>
      <c r="N349" s="2595"/>
      <c r="O349" s="2595"/>
      <c r="P349" s="2595"/>
      <c r="Q349" s="2595"/>
    </row>
    <row r="350" spans="1:25" ht="20.100000000000001" customHeight="1" thickBot="1">
      <c r="A350" s="5216"/>
      <c r="B350" s="2773"/>
      <c r="C350" s="2774"/>
      <c r="D350" s="2774"/>
      <c r="E350" s="2774"/>
      <c r="F350" s="2774"/>
      <c r="G350" s="2774"/>
      <c r="H350" s="2774"/>
      <c r="I350" s="2774"/>
      <c r="J350" s="2775"/>
      <c r="K350" s="2595"/>
      <c r="L350" s="2595"/>
      <c r="M350" s="2595"/>
      <c r="N350" s="2595"/>
      <c r="O350" s="2595"/>
      <c r="P350" s="2595"/>
      <c r="Q350" s="2595"/>
    </row>
    <row r="351" spans="1:25" ht="20.100000000000001" customHeight="1">
      <c r="B351" s="2595"/>
      <c r="C351" s="2595"/>
      <c r="D351" s="2595"/>
      <c r="E351" s="2707"/>
      <c r="F351" s="2707"/>
      <c r="G351" s="2595"/>
      <c r="H351" s="2595"/>
      <c r="I351" s="2595"/>
      <c r="J351" s="2595"/>
      <c r="K351" s="2595"/>
      <c r="L351" s="2595"/>
      <c r="M351" s="2595"/>
      <c r="N351" s="2595"/>
      <c r="O351" s="2595"/>
      <c r="P351" s="2595"/>
      <c r="Q351" s="2595"/>
    </row>
    <row r="352" spans="1:25" ht="33">
      <c r="A352" s="2745" t="str">
        <f>ADDRESS(ROW(),COLUMN(),4)</f>
        <v>A352</v>
      </c>
      <c r="B352" s="5236" t="s">
        <v>4542</v>
      </c>
      <c r="C352" s="5236"/>
      <c r="D352" s="5236"/>
      <c r="E352" s="5236"/>
      <c r="F352" s="5236"/>
      <c r="G352" s="5236"/>
      <c r="H352" s="5236"/>
      <c r="I352" s="5236"/>
      <c r="J352" s="5236"/>
      <c r="K352" s="5236"/>
      <c r="L352" s="5236"/>
      <c r="M352" s="5236"/>
      <c r="N352" s="5236"/>
      <c r="O352" s="5236"/>
      <c r="P352" s="5236"/>
      <c r="Q352" s="5236"/>
    </row>
    <row r="353" spans="1:24" ht="18.75">
      <c r="A353" s="2595"/>
      <c r="B353" s="2776"/>
      <c r="C353" s="2777"/>
      <c r="D353" s="2778"/>
      <c r="E353" s="2778"/>
      <c r="F353" s="2778"/>
      <c r="G353" s="2594"/>
      <c r="H353" s="2594"/>
      <c r="I353" s="2594"/>
      <c r="J353" s="2594"/>
      <c r="K353" s="2594"/>
      <c r="L353" s="2779"/>
      <c r="M353" s="2780"/>
      <c r="N353" s="2780"/>
      <c r="O353" s="2595"/>
      <c r="P353" s="2595"/>
      <c r="Q353" s="2594"/>
    </row>
    <row r="354" spans="1:24" ht="20.100000000000001" customHeight="1">
      <c r="A354" s="2746" t="s">
        <v>4348</v>
      </c>
      <c r="B354" s="5245" t="s">
        <v>4510</v>
      </c>
      <c r="C354" s="5245"/>
      <c r="D354" s="5245"/>
      <c r="E354" s="5245"/>
      <c r="F354" s="5245"/>
      <c r="G354" s="5245"/>
      <c r="H354" s="5245"/>
      <c r="I354" s="5245"/>
      <c r="J354" s="5245"/>
      <c r="K354" s="5245"/>
      <c r="L354" s="5245"/>
      <c r="M354" s="5245"/>
      <c r="N354" s="5245"/>
      <c r="O354" s="5245"/>
      <c r="P354" s="5245"/>
      <c r="Q354" s="5245"/>
    </row>
    <row r="355" spans="1:24" ht="20.100000000000001" customHeight="1">
      <c r="A355" s="2747"/>
      <c r="B355" s="5245"/>
      <c r="C355" s="5245"/>
      <c r="D355" s="5245"/>
      <c r="E355" s="5245"/>
      <c r="F355" s="5245"/>
      <c r="G355" s="5245"/>
      <c r="H355" s="5245"/>
      <c r="I355" s="5245"/>
      <c r="J355" s="5245"/>
      <c r="K355" s="5245"/>
      <c r="L355" s="5245"/>
      <c r="M355" s="5245"/>
      <c r="N355" s="5245"/>
      <c r="O355" s="5245"/>
      <c r="P355" s="5245"/>
      <c r="Q355" s="5245"/>
    </row>
    <row r="356" spans="1:24" ht="19.5" thickBot="1">
      <c r="A356" s="2595"/>
      <c r="B356" s="2776"/>
      <c r="C356" s="2777"/>
      <c r="D356" s="2778"/>
      <c r="E356" s="2778"/>
      <c r="F356" s="2778"/>
      <c r="G356" s="2594"/>
      <c r="H356" s="2594"/>
      <c r="I356" s="2594"/>
      <c r="J356" s="2594"/>
      <c r="K356" s="2594"/>
      <c r="L356" s="2779"/>
      <c r="M356" s="2780"/>
      <c r="N356" s="2780"/>
      <c r="O356" s="2595"/>
      <c r="P356" s="2595"/>
      <c r="Q356" s="2594"/>
    </row>
    <row r="357" spans="1:24" ht="30.75" customHeight="1">
      <c r="A357" s="2595"/>
      <c r="B357" s="2781" t="s">
        <v>4542</v>
      </c>
      <c r="C357" s="2782"/>
      <c r="D357" s="2783"/>
      <c r="E357" s="2782"/>
      <c r="F357" s="2782"/>
      <c r="G357" s="2782"/>
      <c r="H357" s="2782"/>
      <c r="I357" s="2782"/>
      <c r="J357" s="2782"/>
      <c r="K357" s="2782"/>
      <c r="L357" s="2784"/>
      <c r="M357" s="2595"/>
      <c r="N357" s="2748" t="s">
        <v>4348</v>
      </c>
      <c r="O357" s="5246" t="s">
        <v>4542</v>
      </c>
      <c r="P357" s="5247"/>
      <c r="Q357" s="5247"/>
      <c r="R357" s="5247"/>
      <c r="S357" s="5247"/>
      <c r="T357" s="5247"/>
      <c r="U357" s="5247"/>
      <c r="V357" s="5247"/>
      <c r="W357" s="5247"/>
      <c r="X357" s="5248"/>
    </row>
    <row r="358" spans="1:24" ht="30.75" customHeight="1">
      <c r="A358" s="2595"/>
      <c r="B358" s="2709" t="str">
        <f>ADDRESS(ROW(),COLUMN(),4)</f>
        <v>B358</v>
      </c>
      <c r="C358" s="2750" t="s">
        <v>4350</v>
      </c>
      <c r="D358" s="2750"/>
      <c r="E358" s="2750"/>
      <c r="F358" s="2750"/>
      <c r="G358" s="2750"/>
      <c r="H358" s="2750"/>
      <c r="I358" s="2750"/>
      <c r="J358" s="2750"/>
      <c r="K358" s="2750"/>
      <c r="L358" s="2785"/>
      <c r="M358" s="2595"/>
      <c r="N358" s="5084" t="str">
        <f>O357</f>
        <v>Utilitaire pour supprimer les espace vides dans une phrase</v>
      </c>
      <c r="O358" s="2709" t="str">
        <f>ADDRESS(ROW(),COLUMN(),4)</f>
        <v>O358</v>
      </c>
      <c r="P358" s="2750" t="s">
        <v>4350</v>
      </c>
      <c r="Q358" s="2750"/>
      <c r="R358" s="2750"/>
      <c r="S358" s="2750"/>
      <c r="T358" s="2750"/>
      <c r="U358" s="2750"/>
      <c r="V358" s="2632"/>
      <c r="W358" s="2632"/>
      <c r="X358" s="2786"/>
    </row>
    <row r="359" spans="1:24" ht="16.5" customHeight="1">
      <c r="A359" s="2595"/>
      <c r="B359" s="2787"/>
      <c r="C359" s="2788"/>
      <c r="D359" s="2789" t="s">
        <v>4543</v>
      </c>
      <c r="E359" s="2790"/>
      <c r="F359" s="2790"/>
      <c r="G359" s="2788"/>
      <c r="H359" s="2788"/>
      <c r="I359" s="2788"/>
      <c r="J359" s="2788"/>
      <c r="K359" s="2788"/>
      <c r="L359" s="2791"/>
      <c r="M359" s="2595"/>
      <c r="N359" s="5084"/>
      <c r="O359" s="2792"/>
      <c r="P359" s="2793"/>
      <c r="Q359" s="2794"/>
      <c r="R359" s="2795" t="s">
        <v>4544</v>
      </c>
      <c r="S359" s="2794"/>
      <c r="T359" s="2794"/>
      <c r="U359" s="2794"/>
      <c r="V359" s="2794"/>
      <c r="W359" s="2794"/>
      <c r="X359" s="2796"/>
    </row>
    <row r="360" spans="1:24" ht="20.100000000000001" customHeight="1">
      <c r="A360" s="2595"/>
      <c r="B360" s="2797"/>
      <c r="C360" s="2788"/>
      <c r="D360" s="2790" t="s">
        <v>4545</v>
      </c>
      <c r="E360" s="2788"/>
      <c r="F360" s="2788"/>
      <c r="G360" s="2788"/>
      <c r="H360" s="2788"/>
      <c r="I360" s="2788"/>
      <c r="J360" s="2788"/>
      <c r="K360" s="2788"/>
      <c r="L360" s="2791"/>
      <c r="M360" s="2595"/>
      <c r="N360" s="5084"/>
      <c r="O360" s="2798"/>
      <c r="P360" s="2799"/>
      <c r="Q360" s="2800"/>
      <c r="R360" s="2801" t="s">
        <v>4546</v>
      </c>
      <c r="S360" s="2800"/>
      <c r="T360" s="2800"/>
      <c r="U360" s="2800"/>
      <c r="V360" s="2800"/>
      <c r="W360" s="2800"/>
      <c r="X360" s="2802"/>
    </row>
    <row r="361" spans="1:24" ht="20.100000000000001" customHeight="1" thickBot="1">
      <c r="A361" s="2595"/>
      <c r="B361" s="2797"/>
      <c r="C361" s="2788"/>
      <c r="D361" s="2790" t="s">
        <v>4547</v>
      </c>
      <c r="E361" s="2788"/>
      <c r="F361" s="2788"/>
      <c r="G361" s="2788"/>
      <c r="H361" s="2788"/>
      <c r="I361" s="2789" t="s">
        <v>4548</v>
      </c>
      <c r="J361" s="2788"/>
      <c r="K361" s="2788"/>
      <c r="L361" s="2791"/>
      <c r="M361" s="2595"/>
      <c r="N361" s="5084"/>
      <c r="O361" s="2798"/>
      <c r="P361" s="2799"/>
      <c r="Q361" s="2800"/>
      <c r="R361" s="2803">
        <v>6</v>
      </c>
      <c r="S361" s="2800"/>
      <c r="T361" s="2800"/>
      <c r="U361" s="2800"/>
      <c r="V361" s="2800"/>
      <c r="W361" s="2800"/>
      <c r="X361" s="2802"/>
    </row>
    <row r="362" spans="1:24" ht="20.100000000000001" customHeight="1" thickTop="1" thickBot="1">
      <c r="A362" s="2595"/>
      <c r="B362" s="2792"/>
      <c r="C362" s="2794"/>
      <c r="D362" s="2793"/>
      <c r="E362" s="2794"/>
      <c r="F362" s="2804" t="s">
        <v>4544</v>
      </c>
      <c r="G362" s="2794"/>
      <c r="H362" s="2794"/>
      <c r="I362" s="2794"/>
      <c r="J362" s="2794"/>
      <c r="K362" s="2794"/>
      <c r="L362" s="2796"/>
      <c r="M362" s="2595"/>
      <c r="N362" s="5084"/>
      <c r="O362" s="2798"/>
      <c r="P362" s="2805">
        <f>LEN(R362)</f>
        <v>81</v>
      </c>
      <c r="Q362" s="2806" t="s">
        <v>4549</v>
      </c>
      <c r="R362" s="2807" t="s">
        <v>4550</v>
      </c>
      <c r="S362" s="2800"/>
      <c r="T362" s="2800"/>
      <c r="U362" s="2800"/>
      <c r="V362" s="2800"/>
      <c r="W362" s="2800"/>
      <c r="X362" s="2802"/>
    </row>
    <row r="363" spans="1:24" ht="21.75" customHeight="1" thickTop="1" thickBot="1">
      <c r="A363" s="2595"/>
      <c r="B363" s="2798"/>
      <c r="C363" s="2800"/>
      <c r="D363" s="2799"/>
      <c r="E363" s="2800"/>
      <c r="F363" s="2803">
        <v>6</v>
      </c>
      <c r="G363" s="2800"/>
      <c r="H363" s="2800"/>
      <c r="I363" s="2800"/>
      <c r="J363" s="2800"/>
      <c r="K363" s="2800"/>
      <c r="L363" s="2802"/>
      <c r="M363" s="2595"/>
      <c r="N363" s="5084"/>
      <c r="O363" s="2798"/>
      <c r="P363" s="2800"/>
      <c r="Q363" s="2800"/>
      <c r="R363" s="2800"/>
      <c r="S363" s="2800"/>
      <c r="T363" s="2800"/>
      <c r="U363" s="2800"/>
      <c r="V363" s="2800"/>
      <c r="W363" s="2800"/>
      <c r="X363" s="2802"/>
    </row>
    <row r="364" spans="1:24" ht="20.100000000000001" customHeight="1" thickTop="1" thickBot="1">
      <c r="A364" s="2595"/>
      <c r="B364" s="2798"/>
      <c r="C364" s="2808"/>
      <c r="D364" s="2805">
        <f>LEN(F364)</f>
        <v>81</v>
      </c>
      <c r="E364" s="2806" t="s">
        <v>4549</v>
      </c>
      <c r="F364" s="2809" t="s">
        <v>4550</v>
      </c>
      <c r="G364" s="2800"/>
      <c r="H364" s="2800"/>
      <c r="I364" s="2800"/>
      <c r="J364" s="2800"/>
      <c r="K364" s="2800"/>
      <c r="L364" s="2802"/>
      <c r="M364" s="2595"/>
      <c r="N364" s="5084"/>
      <c r="O364" s="2798"/>
      <c r="P364" s="2805">
        <f>LEN(R364)</f>
        <v>67</v>
      </c>
      <c r="Q364" s="2806" t="s">
        <v>4549</v>
      </c>
      <c r="R364" s="2810" t="str">
        <f>SUBSTITUTE(R362," ","")</f>
        <v>ALAPLACEDECETEXTEUtilitairepoursupprimerlesespacevidesdansunephrase</v>
      </c>
      <c r="S364" s="2800"/>
      <c r="T364" s="2800"/>
      <c r="U364" s="2800"/>
      <c r="V364" s="2800"/>
      <c r="W364" s="2800"/>
      <c r="X364" s="2802"/>
    </row>
    <row r="365" spans="1:24" ht="20.100000000000001" customHeight="1" thickTop="1">
      <c r="A365" s="2595"/>
      <c r="B365" s="2798"/>
      <c r="C365" s="2811" t="s">
        <v>4551</v>
      </c>
      <c r="D365" s="2812" t="str">
        <f ca="1">_xlfn.FORMULATEXT(D364)</f>
        <v>=NBCAR(F364)</v>
      </c>
      <c r="E365" s="2800"/>
      <c r="F365" s="2813"/>
      <c r="G365" s="2800"/>
      <c r="H365" s="2800"/>
      <c r="I365" s="2800"/>
      <c r="J365" s="2800"/>
      <c r="K365" s="2800"/>
      <c r="L365" s="2802"/>
      <c r="M365" s="2595"/>
      <c r="N365" s="5084"/>
      <c r="O365" s="2798"/>
      <c r="P365" s="2800"/>
      <c r="Q365" s="2811" t="s">
        <v>4551</v>
      </c>
      <c r="R365" s="2812" t="str">
        <f ca="1">_xlfn.FORMULATEXT(R364)</f>
        <v>=SUBSTITUE(R362;" ";"")</v>
      </c>
      <c r="S365" s="2812"/>
      <c r="T365" s="2800"/>
      <c r="U365" s="2800"/>
      <c r="V365" s="2800"/>
      <c r="W365" s="2800"/>
      <c r="X365" s="2802"/>
    </row>
    <row r="366" spans="1:24" ht="20.100000000000001" customHeight="1">
      <c r="A366" s="2595"/>
      <c r="B366" s="2798"/>
      <c r="C366" s="2814"/>
      <c r="D366" s="2815"/>
      <c r="E366" s="2815"/>
      <c r="F366" s="2814" t="s">
        <v>4546</v>
      </c>
      <c r="G366" s="2815"/>
      <c r="H366" s="2815"/>
      <c r="I366" s="2815"/>
      <c r="J366" s="2815"/>
      <c r="K366" s="2815"/>
      <c r="L366" s="2816"/>
      <c r="M366" s="2595"/>
      <c r="N366" s="5084"/>
      <c r="O366" s="2817"/>
      <c r="P366" s="2818" t="s">
        <v>4552</v>
      </c>
      <c r="Q366" s="2814"/>
      <c r="R366" s="2815"/>
      <c r="S366" s="2815"/>
      <c r="T366" s="2818"/>
      <c r="U366" s="2818" t="s">
        <v>4553</v>
      </c>
      <c r="V366" s="2815"/>
      <c r="W366" s="2815"/>
      <c r="X366" s="2816"/>
    </row>
    <row r="367" spans="1:24" ht="20.100000000000001" customHeight="1">
      <c r="A367" s="2595"/>
      <c r="B367" s="2798"/>
      <c r="C367" s="2814"/>
      <c r="D367" s="2815"/>
      <c r="E367" s="2815"/>
      <c r="F367" s="2819">
        <v>6</v>
      </c>
      <c r="G367" s="2815"/>
      <c r="H367" s="2815"/>
      <c r="I367" s="2815"/>
      <c r="J367" s="2815"/>
      <c r="K367" s="2815"/>
      <c r="L367" s="2816"/>
      <c r="M367" s="2595"/>
      <c r="N367" s="5084"/>
      <c r="O367" s="2820"/>
      <c r="P367" s="2818" t="s">
        <v>4554</v>
      </c>
      <c r="Q367" s="2821"/>
      <c r="R367" s="2818"/>
      <c r="S367" s="2821"/>
      <c r="T367" s="2821"/>
      <c r="U367" s="2821"/>
      <c r="V367" s="2821"/>
      <c r="W367" s="2821"/>
      <c r="X367" s="2822"/>
    </row>
    <row r="368" spans="1:24" ht="20.100000000000001" customHeight="1" thickBot="1">
      <c r="A368" s="2595"/>
      <c r="B368" s="2798"/>
      <c r="C368" s="2808"/>
      <c r="D368" s="2805">
        <f>LEN(F368)</f>
        <v>67</v>
      </c>
      <c r="E368" s="2806" t="s">
        <v>4549</v>
      </c>
      <c r="F368" s="2810" t="str">
        <f>SUBSTITUTE(F364," ","")</f>
        <v>ALAPLACEDECETEXTEUtilitairepoursupprimerlesespacevidesdansunephrase</v>
      </c>
      <c r="G368" s="2800"/>
      <c r="H368" s="2800"/>
      <c r="I368" s="2800"/>
      <c r="J368" s="2800"/>
      <c r="K368" s="2800"/>
      <c r="L368" s="2802"/>
      <c r="M368" s="2595"/>
      <c r="N368" s="5084"/>
      <c r="O368" s="2823"/>
      <c r="P368" s="2824"/>
      <c r="Q368" s="2824"/>
      <c r="R368" s="2824"/>
      <c r="S368" s="2824"/>
      <c r="T368" s="2824"/>
      <c r="U368" s="2824"/>
      <c r="V368" s="2824"/>
      <c r="W368" s="2824"/>
      <c r="X368" s="2825"/>
    </row>
    <row r="369" spans="1:21" ht="20.100000000000001" customHeight="1">
      <c r="A369" s="2595"/>
      <c r="B369" s="2798"/>
      <c r="C369" s="2808"/>
      <c r="D369" s="2800"/>
      <c r="E369" s="2811" t="s">
        <v>4551</v>
      </c>
      <c r="F369" s="2812" t="str">
        <f ca="1">_xlfn.FORMULATEXT(F368)</f>
        <v>=SUBSTITUE(F364;" ";"")</v>
      </c>
      <c r="G369" s="2812"/>
      <c r="H369" s="2800"/>
      <c r="I369" s="2800"/>
      <c r="J369" s="2800"/>
      <c r="K369" s="2800"/>
      <c r="L369" s="2802"/>
      <c r="M369" s="2595"/>
      <c r="N369" s="2595"/>
      <c r="O369" s="2595"/>
      <c r="P369" s="2595"/>
      <c r="Q369" s="2595"/>
    </row>
    <row r="370" spans="1:21" ht="18">
      <c r="A370" s="2595"/>
      <c r="B370" s="2798"/>
      <c r="C370" s="2814"/>
      <c r="D370" s="2815"/>
      <c r="E370" s="2815"/>
      <c r="F370" s="2818" t="s">
        <v>4552</v>
      </c>
      <c r="G370" s="2815"/>
      <c r="H370" s="2815"/>
      <c r="I370" s="2815"/>
      <c r="J370" s="2815"/>
      <c r="K370" s="2815"/>
      <c r="L370" s="2816"/>
      <c r="M370" s="2595"/>
      <c r="N370" s="2595"/>
      <c r="O370" s="2595"/>
      <c r="P370" s="2595"/>
      <c r="Q370" s="2595"/>
    </row>
    <row r="371" spans="1:21" ht="18">
      <c r="A371" s="2595"/>
      <c r="B371" s="2820"/>
      <c r="C371" s="2814"/>
      <c r="D371" s="2814"/>
      <c r="E371" s="2821"/>
      <c r="F371" s="2818" t="s">
        <v>4553</v>
      </c>
      <c r="G371" s="2821"/>
      <c r="H371" s="2821"/>
      <c r="I371" s="2821"/>
      <c r="J371" s="2821"/>
      <c r="K371" s="2821"/>
      <c r="L371" s="2822"/>
      <c r="M371" s="2595"/>
      <c r="N371" s="2595"/>
      <c r="O371" s="2595"/>
      <c r="P371" s="2595"/>
      <c r="Q371" s="2595"/>
    </row>
    <row r="372" spans="1:21" ht="18">
      <c r="A372" s="2595"/>
      <c r="B372" s="2820"/>
      <c r="C372" s="2814"/>
      <c r="D372" s="2814"/>
      <c r="E372" s="2821"/>
      <c r="F372" s="2818" t="s">
        <v>4554</v>
      </c>
      <c r="G372" s="2821"/>
      <c r="H372" s="2821"/>
      <c r="I372" s="2821"/>
      <c r="J372" s="2821"/>
      <c r="K372" s="2821"/>
      <c r="L372" s="2822"/>
      <c r="M372" s="2595"/>
      <c r="N372" s="2595"/>
      <c r="O372" s="2595"/>
      <c r="P372" s="2595"/>
      <c r="Q372" s="2595"/>
    </row>
    <row r="373" spans="1:21" ht="15" customHeight="1" thickBot="1">
      <c r="B373" s="2823"/>
      <c r="C373" s="2826"/>
      <c r="D373" s="2826"/>
      <c r="E373" s="2826"/>
      <c r="F373" s="2826"/>
      <c r="G373" s="2826"/>
      <c r="H373" s="2826"/>
      <c r="I373" s="2826"/>
      <c r="J373" s="2826"/>
      <c r="K373" s="2826"/>
      <c r="L373" s="2825"/>
      <c r="M373" s="2595"/>
      <c r="N373" s="2595"/>
      <c r="O373" s="2595"/>
      <c r="P373" s="2595"/>
      <c r="Q373" s="2595"/>
    </row>
    <row r="374" spans="1:21">
      <c r="A374" s="2595"/>
      <c r="B374" s="2594"/>
      <c r="C374" s="2594"/>
      <c r="D374" s="2594"/>
      <c r="E374" s="2594"/>
      <c r="F374" s="2594"/>
      <c r="G374" s="2594"/>
      <c r="H374" s="2594"/>
      <c r="I374" s="2594"/>
      <c r="J374" s="2594"/>
      <c r="K374" s="2594"/>
      <c r="L374" s="2594"/>
      <c r="M374" s="2595"/>
      <c r="N374" s="2595"/>
      <c r="O374" s="2595"/>
      <c r="P374" s="2595"/>
      <c r="Q374" s="2595"/>
    </row>
    <row r="375" spans="1:21">
      <c r="A375" s="2595"/>
      <c r="B375" s="2594"/>
      <c r="C375" s="2594"/>
      <c r="D375" s="2594"/>
      <c r="E375" s="2594"/>
      <c r="F375" s="2594"/>
      <c r="G375" s="2594"/>
      <c r="H375" s="2594"/>
      <c r="I375" s="2594"/>
      <c r="J375" s="2594"/>
      <c r="K375" s="2594"/>
      <c r="L375" s="2594"/>
      <c r="M375" s="2595"/>
      <c r="N375" s="2595"/>
      <c r="O375" s="2595"/>
      <c r="P375" s="2595"/>
      <c r="Q375" s="2595"/>
    </row>
    <row r="376" spans="1:21" ht="33">
      <c r="A376" s="2745" t="str">
        <f>ADDRESS(ROW(),COLUMN(),4)</f>
        <v>A376</v>
      </c>
      <c r="B376" s="5236" t="s">
        <v>4555</v>
      </c>
      <c r="C376" s="5236"/>
      <c r="D376" s="5236"/>
      <c r="E376" s="5236"/>
      <c r="F376" s="5236"/>
      <c r="G376" s="5236"/>
      <c r="H376" s="5236"/>
      <c r="I376" s="5236"/>
      <c r="J376" s="5236"/>
      <c r="K376" s="5236"/>
      <c r="L376" s="5236"/>
      <c r="M376" s="5236"/>
      <c r="N376" s="5236"/>
      <c r="O376" s="5236"/>
      <c r="P376" s="5236"/>
      <c r="Q376" s="5236"/>
    </row>
    <row r="377" spans="1:21">
      <c r="A377" s="2595"/>
      <c r="B377" s="2594"/>
      <c r="C377" s="2595"/>
      <c r="D377" s="2595"/>
      <c r="E377" s="2595"/>
      <c r="F377" s="2595"/>
      <c r="G377" s="2595"/>
      <c r="H377" s="2595"/>
      <c r="I377" s="2595"/>
      <c r="J377" s="2595"/>
      <c r="K377" s="2595"/>
      <c r="L377" s="2595"/>
      <c r="M377" s="2595"/>
      <c r="N377" s="2595"/>
      <c r="O377" s="2595"/>
      <c r="P377" s="2595"/>
      <c r="Q377" s="2595"/>
    </row>
    <row r="378" spans="1:21" ht="20.100000000000001" customHeight="1" thickBot="1">
      <c r="A378" s="2595"/>
      <c r="B378" s="2595"/>
      <c r="C378" s="2595"/>
      <c r="D378" s="2595"/>
      <c r="E378" s="2595"/>
      <c r="F378" s="2595"/>
      <c r="G378" s="2595"/>
      <c r="H378" s="2595"/>
      <c r="I378" s="2595"/>
      <c r="J378" s="2595"/>
      <c r="K378" s="2595"/>
      <c r="L378" s="2595"/>
      <c r="M378" s="2595"/>
      <c r="N378" s="2595"/>
      <c r="O378" s="2595"/>
      <c r="P378" s="2595"/>
      <c r="Q378" s="2595"/>
    </row>
    <row r="379" spans="1:21" ht="20.100000000000001" customHeight="1">
      <c r="A379" s="2595"/>
      <c r="B379" s="2595"/>
      <c r="C379" s="2595"/>
      <c r="D379" s="2595"/>
      <c r="E379" s="2827" t="s">
        <v>4556</v>
      </c>
      <c r="F379" s="2827"/>
      <c r="G379" s="2827"/>
      <c r="H379" s="2595"/>
      <c r="I379" s="2595"/>
      <c r="J379" s="2595"/>
      <c r="K379" s="2595"/>
      <c r="L379" s="2828" t="s">
        <v>4557</v>
      </c>
      <c r="M379" s="2829"/>
      <c r="N379" s="2829"/>
      <c r="O379" s="2829"/>
      <c r="P379" s="2829"/>
      <c r="Q379" s="2829"/>
      <c r="R379" s="2829"/>
      <c r="S379" s="2829"/>
      <c r="T379" s="2829"/>
      <c r="U379" s="2830"/>
    </row>
    <row r="380" spans="1:21" ht="20.100000000000001" customHeight="1">
      <c r="A380" s="2595"/>
      <c r="B380" s="2595"/>
      <c r="C380" s="2595"/>
      <c r="D380" s="2595"/>
      <c r="E380" s="2827"/>
      <c r="F380" s="2827" t="s">
        <v>4558</v>
      </c>
      <c r="G380" s="2827"/>
      <c r="H380" s="2595"/>
      <c r="I380" s="2595"/>
      <c r="J380" s="2595"/>
      <c r="K380" s="2595"/>
      <c r="L380" s="2831"/>
      <c r="M380" s="2832" t="s">
        <v>4559</v>
      </c>
      <c r="N380" s="2833"/>
      <c r="O380" s="2833"/>
      <c r="P380" s="2833"/>
      <c r="Q380" s="2833"/>
      <c r="R380" s="2833"/>
      <c r="S380" s="2833"/>
      <c r="T380" s="2833"/>
      <c r="U380" s="2834"/>
    </row>
    <row r="381" spans="1:21" ht="20.100000000000001" customHeight="1" thickBot="1">
      <c r="A381" s="2595"/>
      <c r="B381" s="2595"/>
      <c r="C381" s="2595"/>
      <c r="D381" s="2595"/>
      <c r="E381" s="2827"/>
      <c r="F381" s="2827" t="s">
        <v>4560</v>
      </c>
      <c r="G381" s="2827"/>
      <c r="H381" s="2595"/>
      <c r="I381" s="2595"/>
      <c r="J381" s="2595"/>
      <c r="K381" s="2595"/>
      <c r="L381" s="2835" t="s">
        <v>4561</v>
      </c>
      <c r="M381" s="2836" t="s">
        <v>4562</v>
      </c>
      <c r="N381" s="2837"/>
      <c r="O381" s="2837"/>
      <c r="P381" s="2837"/>
      <c r="Q381" s="2837"/>
      <c r="R381" s="2837"/>
      <c r="S381" s="2837"/>
      <c r="T381" s="2838"/>
      <c r="U381" s="2839"/>
    </row>
    <row r="382" spans="1:21" ht="20.100000000000001" customHeight="1">
      <c r="A382" s="2595"/>
      <c r="B382" s="2595"/>
      <c r="C382" s="2595"/>
      <c r="D382" s="2595"/>
      <c r="E382" s="2827"/>
      <c r="F382" s="2827" t="s">
        <v>4563</v>
      </c>
      <c r="G382" s="2827"/>
      <c r="H382" s="2595"/>
      <c r="I382" s="2595"/>
      <c r="J382" s="2595"/>
      <c r="K382" s="2595"/>
      <c r="L382" s="2595"/>
      <c r="M382" s="2595"/>
      <c r="N382" s="2595"/>
      <c r="O382" s="2595"/>
      <c r="P382" s="2595"/>
      <c r="Q382" s="2595"/>
    </row>
    <row r="383" spans="1:21" ht="20.100000000000001" customHeight="1">
      <c r="A383" s="2595"/>
      <c r="B383" s="2595"/>
      <c r="C383" s="2595"/>
      <c r="D383" s="2595"/>
      <c r="E383" s="2595"/>
      <c r="F383" s="2827" t="s">
        <v>4564</v>
      </c>
      <c r="G383" s="2595"/>
      <c r="H383" s="2595"/>
      <c r="I383" s="2595"/>
      <c r="J383" s="2595"/>
      <c r="K383" s="2595"/>
      <c r="L383" s="2595"/>
      <c r="M383" s="2595"/>
      <c r="N383" s="2595"/>
      <c r="O383" s="2595"/>
      <c r="P383" s="2595"/>
      <c r="Q383" s="2595"/>
    </row>
    <row r="384" spans="1:21" ht="20.100000000000001" customHeight="1">
      <c r="A384" s="2595"/>
      <c r="B384" s="2595"/>
      <c r="C384" s="2595"/>
      <c r="D384" s="2595"/>
      <c r="E384" s="2827" t="s">
        <v>4565</v>
      </c>
      <c r="F384" s="2595"/>
      <c r="G384" s="2595"/>
      <c r="H384" s="2595"/>
      <c r="I384" s="2595"/>
      <c r="J384" s="2595"/>
      <c r="K384" s="2595"/>
      <c r="L384" s="2595"/>
      <c r="M384" s="2595"/>
      <c r="N384" s="2595"/>
      <c r="O384" s="2595"/>
      <c r="P384" s="2595"/>
      <c r="Q384" s="2595"/>
    </row>
    <row r="385" spans="1:17" ht="20.100000000000001" customHeight="1">
      <c r="A385" s="2595"/>
      <c r="B385" s="2595"/>
      <c r="C385" s="2595"/>
      <c r="D385" s="2595"/>
      <c r="E385" s="2595"/>
      <c r="F385" s="2595"/>
      <c r="G385" s="2595"/>
      <c r="H385" s="2595"/>
      <c r="I385" s="2595"/>
      <c r="J385" s="2595"/>
      <c r="K385" s="2595"/>
      <c r="L385" s="2595"/>
      <c r="M385" s="2595"/>
      <c r="N385" s="2595"/>
      <c r="O385" s="2595"/>
      <c r="P385" s="2595"/>
      <c r="Q385" s="2595"/>
    </row>
    <row r="386" spans="1:17" ht="20.100000000000001" customHeight="1">
      <c r="A386" s="2595"/>
      <c r="B386" s="2595"/>
      <c r="C386" s="2595"/>
      <c r="D386" s="2595"/>
      <c r="E386" s="2595"/>
      <c r="F386" s="2595"/>
      <c r="G386" s="2595"/>
      <c r="H386" s="2595"/>
      <c r="I386" s="2595"/>
      <c r="J386" s="2595"/>
      <c r="K386" s="2595"/>
      <c r="L386" s="2595"/>
      <c r="M386" s="2595"/>
      <c r="N386" s="2595"/>
      <c r="O386" s="2595"/>
      <c r="P386" s="2595"/>
      <c r="Q386" s="2595"/>
    </row>
    <row r="387" spans="1:17" ht="20.100000000000001" customHeight="1">
      <c r="A387" s="2595"/>
      <c r="B387" s="2595"/>
      <c r="C387" s="2595"/>
      <c r="D387" s="2595"/>
      <c r="E387" s="2595"/>
      <c r="F387" s="2595"/>
      <c r="G387" s="2595"/>
      <c r="H387" s="2595"/>
      <c r="I387" s="2595"/>
      <c r="J387" s="2595"/>
      <c r="K387" s="2595"/>
      <c r="L387" s="2595"/>
      <c r="M387" s="2595"/>
      <c r="N387" s="2595"/>
      <c r="O387" s="2595"/>
      <c r="P387" s="2595"/>
      <c r="Q387" s="2595"/>
    </row>
    <row r="388" spans="1:17" ht="20.100000000000001" customHeight="1">
      <c r="A388" s="2595"/>
      <c r="B388" s="2595"/>
      <c r="C388" s="2595"/>
      <c r="D388" s="2595"/>
      <c r="E388" s="2595"/>
      <c r="F388" s="2595"/>
      <c r="G388" s="2595"/>
      <c r="H388" s="2595"/>
      <c r="I388" s="2595"/>
      <c r="J388" s="2595"/>
      <c r="K388" s="2595"/>
      <c r="L388" s="2595"/>
      <c r="M388" s="2595"/>
      <c r="N388" s="2595"/>
      <c r="O388" s="2595"/>
      <c r="P388" s="2595"/>
      <c r="Q388" s="2595"/>
    </row>
    <row r="389" spans="1:17" ht="20.100000000000001" customHeight="1">
      <c r="A389" s="2595"/>
      <c r="B389" s="2595"/>
      <c r="C389" s="2840" t="s">
        <v>4566</v>
      </c>
      <c r="D389" s="2840"/>
      <c r="E389" s="2840"/>
      <c r="F389" s="2840" t="s">
        <v>4567</v>
      </c>
      <c r="G389" s="2840"/>
      <c r="H389" s="2840"/>
      <c r="I389" s="2840"/>
      <c r="J389" s="2595"/>
      <c r="K389" s="2595"/>
      <c r="L389" s="2595"/>
      <c r="M389" s="2595"/>
      <c r="N389" s="2595"/>
      <c r="O389" s="2595"/>
      <c r="P389" s="2595"/>
      <c r="Q389" s="2595"/>
    </row>
    <row r="390" spans="1:17" ht="20.100000000000001" customHeight="1">
      <c r="A390" s="2595"/>
      <c r="B390" s="2595"/>
      <c r="C390" s="2595"/>
      <c r="D390" s="2595"/>
      <c r="E390" s="2595"/>
      <c r="F390" s="2595"/>
      <c r="G390" s="2595"/>
      <c r="H390" s="2595"/>
      <c r="I390" s="2595"/>
      <c r="J390" s="2595"/>
      <c r="K390" s="2595"/>
      <c r="L390" s="2595"/>
      <c r="M390" s="2595"/>
      <c r="N390" s="2595"/>
      <c r="O390" s="2595"/>
      <c r="P390" s="2595"/>
      <c r="Q390" s="2595"/>
    </row>
    <row r="391" spans="1:17" ht="20.100000000000001" customHeight="1">
      <c r="A391" s="2595"/>
      <c r="B391" s="2595"/>
      <c r="C391" s="2841" t="s">
        <v>1499</v>
      </c>
      <c r="D391" s="2840"/>
      <c r="E391" s="2595"/>
      <c r="F391" s="2595"/>
      <c r="G391" s="2595"/>
      <c r="H391" s="2595"/>
      <c r="I391" s="2840"/>
      <c r="J391" s="2595"/>
      <c r="K391" s="2595"/>
      <c r="L391" s="2595"/>
      <c r="M391" s="2595"/>
      <c r="N391" s="2595"/>
      <c r="O391" s="2595"/>
      <c r="P391" s="2595"/>
      <c r="Q391" s="2595"/>
    </row>
    <row r="392" spans="1:17" ht="27.95" customHeight="1">
      <c r="A392" s="2595"/>
      <c r="B392" s="2595"/>
      <c r="C392" s="2595"/>
      <c r="D392" s="2840" t="s">
        <v>0</v>
      </c>
      <c r="E392" s="2595"/>
      <c r="F392" s="2842" t="s">
        <v>96</v>
      </c>
      <c r="G392" s="2843" t="s">
        <v>4568</v>
      </c>
      <c r="H392" s="2841"/>
      <c r="I392" s="2840"/>
      <c r="J392" s="2595"/>
      <c r="K392" s="2595"/>
      <c r="L392" s="2595"/>
      <c r="M392" s="2595"/>
      <c r="N392" s="2595"/>
      <c r="O392" s="2595"/>
      <c r="P392" s="2595"/>
      <c r="Q392" s="2595"/>
    </row>
    <row r="393" spans="1:17" ht="27.95" customHeight="1">
      <c r="A393" s="2595"/>
      <c r="B393" s="2595"/>
      <c r="C393" s="2595"/>
      <c r="D393" s="2840" t="s">
        <v>1</v>
      </c>
      <c r="E393" s="2595"/>
      <c r="F393" s="2842" t="s">
        <v>4569</v>
      </c>
      <c r="G393" s="2843" t="s">
        <v>4570</v>
      </c>
      <c r="H393" s="2843"/>
      <c r="I393" s="2840"/>
      <c r="J393" s="2595"/>
      <c r="K393" s="2595"/>
      <c r="L393" s="2595"/>
      <c r="M393" s="2595"/>
      <c r="N393" s="2595"/>
      <c r="O393" s="2595"/>
      <c r="P393" s="2595"/>
      <c r="Q393" s="2595"/>
    </row>
    <row r="394" spans="1:17" ht="27.95" customHeight="1">
      <c r="A394" s="2595"/>
      <c r="B394" s="2595"/>
      <c r="C394" s="2595"/>
      <c r="D394" s="2840" t="s">
        <v>2</v>
      </c>
      <c r="E394" s="2595"/>
      <c r="F394" s="2842" t="s">
        <v>1576</v>
      </c>
      <c r="G394" s="2843" t="s">
        <v>4571</v>
      </c>
      <c r="H394" s="2843"/>
      <c r="I394" s="2840"/>
      <c r="J394" s="2595"/>
      <c r="K394" s="2595"/>
      <c r="L394" s="2595"/>
      <c r="M394" s="2595"/>
      <c r="N394" s="2595"/>
      <c r="O394" s="2595"/>
      <c r="P394" s="2595"/>
      <c r="Q394" s="2595"/>
    </row>
    <row r="395" spans="1:17" ht="27.95" customHeight="1">
      <c r="A395" s="2595"/>
      <c r="B395" s="2595"/>
      <c r="C395" s="2595"/>
      <c r="D395" s="2843" t="s">
        <v>4572</v>
      </c>
      <c r="E395" s="2595"/>
      <c r="F395" s="2842" t="s">
        <v>4573</v>
      </c>
      <c r="G395" s="2843" t="s">
        <v>4574</v>
      </c>
      <c r="H395" s="2843"/>
      <c r="I395" s="2840"/>
      <c r="J395" s="2595"/>
      <c r="K395" s="2595"/>
      <c r="L395" s="2595"/>
      <c r="M395" s="2595"/>
      <c r="N395" s="2595"/>
      <c r="O395" s="2595"/>
      <c r="P395" s="2595"/>
      <c r="Q395" s="2595"/>
    </row>
    <row r="396" spans="1:17" ht="27.95" customHeight="1">
      <c r="A396" s="2595"/>
      <c r="B396" s="2595"/>
      <c r="C396" s="2595"/>
      <c r="D396" s="2843" t="s">
        <v>4575</v>
      </c>
      <c r="E396" s="2595"/>
      <c r="F396" s="2842" t="s">
        <v>4576</v>
      </c>
      <c r="G396" s="2843" t="s">
        <v>4577</v>
      </c>
      <c r="H396" s="2843"/>
      <c r="I396" s="2840"/>
      <c r="J396" s="2595"/>
      <c r="K396" s="2595"/>
      <c r="L396" s="2595"/>
      <c r="M396" s="2595"/>
      <c r="N396" s="2595"/>
      <c r="O396" s="2595"/>
      <c r="P396" s="2595"/>
      <c r="Q396" s="2595"/>
    </row>
    <row r="397" spans="1:17" ht="27.95" customHeight="1">
      <c r="A397" s="2595"/>
      <c r="B397" s="2595"/>
      <c r="C397" s="2595"/>
      <c r="D397" s="2843"/>
      <c r="E397" s="2595"/>
      <c r="F397" s="2843"/>
      <c r="G397" s="2843" t="s">
        <v>4578</v>
      </c>
      <c r="H397" s="2843"/>
      <c r="I397" s="2840"/>
      <c r="J397" s="2595"/>
      <c r="K397" s="2595"/>
      <c r="L397" s="2595"/>
      <c r="M397" s="2595"/>
      <c r="N397" s="2595"/>
      <c r="O397" s="2595"/>
      <c r="P397" s="2595"/>
      <c r="Q397" s="2595"/>
    </row>
    <row r="398" spans="1:17" ht="27.95" customHeight="1">
      <c r="A398" s="2595"/>
      <c r="B398" s="2595"/>
      <c r="C398" s="2595"/>
      <c r="D398" s="2843"/>
      <c r="E398" s="2595"/>
      <c r="F398" s="2843"/>
      <c r="G398" s="2843" t="s">
        <v>4579</v>
      </c>
      <c r="H398" s="2843"/>
      <c r="I398" s="2840"/>
      <c r="J398" s="2595"/>
      <c r="K398" s="2595"/>
      <c r="L398" s="2595"/>
      <c r="M398" s="2595"/>
      <c r="N398" s="2595"/>
      <c r="O398" s="2595"/>
      <c r="P398" s="2595"/>
      <c r="Q398" s="2595"/>
    </row>
    <row r="399" spans="1:17" ht="27.95" customHeight="1">
      <c r="A399" s="2595"/>
      <c r="B399" s="2595"/>
      <c r="C399" s="2595"/>
      <c r="D399" s="2595"/>
      <c r="E399" s="2595"/>
      <c r="F399" s="2843"/>
      <c r="G399" s="2843" t="s">
        <v>4580</v>
      </c>
      <c r="H399" s="2843"/>
      <c r="I399" s="2840"/>
      <c r="J399" s="2595"/>
      <c r="K399" s="2595"/>
      <c r="L399" s="2840"/>
      <c r="M399" s="2595"/>
      <c r="N399" s="2595"/>
      <c r="O399" s="2595"/>
      <c r="P399" s="2595"/>
      <c r="Q399" s="2595"/>
    </row>
    <row r="400" spans="1:17" ht="27.95" customHeight="1">
      <c r="A400" s="2595"/>
      <c r="B400" s="2595"/>
      <c r="C400" s="2840"/>
      <c r="D400" s="2840" t="s">
        <v>4581</v>
      </c>
      <c r="E400" s="2595"/>
      <c r="F400" s="2595"/>
      <c r="G400" s="2595"/>
      <c r="I400" s="2840"/>
      <c r="J400" s="2840"/>
      <c r="K400" s="2595"/>
      <c r="L400" s="2840"/>
      <c r="M400" s="2595"/>
      <c r="N400" s="2595"/>
      <c r="O400" s="2595"/>
      <c r="P400" s="2595"/>
      <c r="Q400" s="2595"/>
    </row>
    <row r="401" spans="1:17" ht="27.95" customHeight="1">
      <c r="A401" s="2595"/>
      <c r="B401" s="2595"/>
      <c r="C401" s="2595"/>
      <c r="D401" s="2840" t="s">
        <v>2</v>
      </c>
      <c r="E401" s="2595"/>
      <c r="F401" s="2595"/>
      <c r="G401" s="2595"/>
      <c r="H401" s="2843"/>
      <c r="I401" s="2840"/>
      <c r="J401" s="2843"/>
      <c r="K401" s="2595"/>
      <c r="L401" s="2840"/>
      <c r="M401" s="2595"/>
      <c r="N401" s="2595"/>
      <c r="O401" s="2595"/>
      <c r="P401" s="2595"/>
      <c r="Q401" s="2595"/>
    </row>
    <row r="402" spans="1:17" ht="27.95" customHeight="1">
      <c r="A402" s="2595"/>
      <c r="B402" s="2595"/>
      <c r="C402" s="2595"/>
      <c r="D402" s="2844" t="s">
        <v>4582</v>
      </c>
      <c r="E402" s="2595"/>
      <c r="F402" s="2595"/>
      <c r="G402" s="2595"/>
      <c r="I402" s="2840"/>
      <c r="J402" s="2595"/>
      <c r="K402" s="2595"/>
      <c r="L402" s="2840"/>
      <c r="M402" s="2595"/>
      <c r="N402" s="2595"/>
      <c r="O402" s="2595"/>
      <c r="P402" s="2595"/>
      <c r="Q402" s="2595"/>
    </row>
    <row r="403" spans="1:17" ht="27.95" customHeight="1">
      <c r="A403" s="2595"/>
      <c r="B403" s="2595"/>
      <c r="C403" s="2595"/>
      <c r="D403" s="2595"/>
      <c r="E403" s="2595"/>
      <c r="F403" s="2595"/>
      <c r="G403" s="2595"/>
      <c r="H403" s="2843"/>
      <c r="I403" s="2840"/>
      <c r="J403" s="2595"/>
      <c r="K403" s="2595"/>
      <c r="L403" s="2840"/>
      <c r="M403" s="2595"/>
      <c r="N403" s="2595"/>
      <c r="O403" s="2595"/>
      <c r="P403" s="2595"/>
      <c r="Q403" s="2595"/>
    </row>
    <row r="404" spans="1:17" ht="27.95" customHeight="1">
      <c r="A404" s="2595"/>
      <c r="B404" s="2595"/>
      <c r="C404" s="2841" t="s">
        <v>346</v>
      </c>
      <c r="D404" s="2840"/>
      <c r="E404" s="2595"/>
      <c r="F404" s="2595"/>
      <c r="G404" s="2595"/>
      <c r="I404" s="2840"/>
      <c r="J404" s="2595"/>
      <c r="K404" s="2595"/>
      <c r="L404" s="2840"/>
      <c r="M404" s="2595"/>
      <c r="N404" s="2595"/>
      <c r="O404" s="2595"/>
      <c r="P404" s="2595"/>
      <c r="Q404" s="2595"/>
    </row>
    <row r="405" spans="1:17" ht="27.95" customHeight="1">
      <c r="A405" s="2595"/>
      <c r="B405" s="2595"/>
      <c r="C405" s="2595"/>
      <c r="D405" s="2841" t="s">
        <v>4583</v>
      </c>
      <c r="E405" s="2595"/>
      <c r="F405" s="2595"/>
      <c r="G405" s="2595"/>
      <c r="H405" s="2843"/>
      <c r="I405" s="2840"/>
      <c r="J405" s="2595"/>
      <c r="K405" s="2595"/>
      <c r="L405" s="2840"/>
      <c r="M405" s="2595"/>
      <c r="N405" s="2595"/>
      <c r="O405" s="2595"/>
      <c r="P405" s="2595"/>
      <c r="Q405" s="2595"/>
    </row>
    <row r="406" spans="1:17" ht="27.95" customHeight="1">
      <c r="A406" s="2595"/>
      <c r="B406" s="2595"/>
      <c r="C406" s="2595"/>
      <c r="D406" s="2840" t="s">
        <v>4584</v>
      </c>
      <c r="E406" s="2595"/>
      <c r="F406" s="2595"/>
      <c r="G406" s="2595"/>
      <c r="H406" s="2841"/>
      <c r="I406" s="2840"/>
      <c r="J406" s="2595"/>
      <c r="K406" s="2595"/>
      <c r="L406" s="2595"/>
      <c r="M406" s="2595"/>
      <c r="N406" s="2595"/>
      <c r="O406" s="2595"/>
      <c r="P406" s="2595"/>
      <c r="Q406" s="2595"/>
    </row>
    <row r="407" spans="1:17" ht="27.95" customHeight="1">
      <c r="A407" s="2595"/>
      <c r="B407" s="2595"/>
      <c r="C407" s="2595"/>
      <c r="D407" s="2595"/>
      <c r="E407" s="2595"/>
      <c r="F407" s="2595"/>
      <c r="G407" s="2595"/>
      <c r="H407" s="2841"/>
      <c r="I407" s="2840"/>
      <c r="J407" s="2595"/>
      <c r="K407" s="2595"/>
      <c r="L407" s="2840"/>
      <c r="M407" s="2595"/>
      <c r="N407" s="2595"/>
      <c r="O407" s="2595"/>
      <c r="P407" s="2595"/>
      <c r="Q407" s="2595"/>
    </row>
    <row r="408" spans="1:17" ht="27.95" customHeight="1">
      <c r="A408" s="2595"/>
      <c r="B408" s="2595"/>
      <c r="C408" s="2595"/>
      <c r="D408" s="2595"/>
      <c r="E408" s="2595"/>
      <c r="F408" s="2595"/>
      <c r="G408" s="2595"/>
      <c r="H408" s="2841"/>
      <c r="I408" s="2840"/>
      <c r="J408" s="2595"/>
      <c r="K408" s="2595"/>
      <c r="L408" s="2595"/>
      <c r="M408" s="2595"/>
      <c r="N408" s="2595"/>
      <c r="O408" s="2595"/>
      <c r="P408" s="2595"/>
      <c r="Q408" s="2595"/>
    </row>
    <row r="409" spans="1:17" ht="27.95" customHeight="1">
      <c r="A409" s="2595"/>
      <c r="B409" s="2595"/>
      <c r="C409" s="2595"/>
      <c r="D409" s="2595"/>
      <c r="E409" s="2595"/>
      <c r="F409" s="2595"/>
      <c r="G409" s="2595"/>
      <c r="H409" s="2841"/>
      <c r="I409" s="2840"/>
      <c r="J409" s="2595"/>
      <c r="K409" s="2595"/>
      <c r="L409" s="2595"/>
      <c r="M409" s="2595"/>
      <c r="N409" s="2595"/>
      <c r="O409" s="2595"/>
      <c r="P409" s="2595"/>
      <c r="Q409" s="2595"/>
    </row>
    <row r="410" spans="1:17" ht="27.95" customHeight="1">
      <c r="A410" s="2595"/>
      <c r="B410" s="2595"/>
      <c r="C410" s="2595"/>
      <c r="D410" s="2595"/>
      <c r="E410" s="2595"/>
      <c r="F410" s="2595"/>
      <c r="G410" s="2595"/>
      <c r="H410" s="2841"/>
      <c r="I410" s="2840"/>
      <c r="J410" s="2595"/>
      <c r="K410" s="2595"/>
      <c r="L410" s="2595"/>
      <c r="M410" s="2595"/>
      <c r="N410" s="2595"/>
      <c r="O410" s="2595"/>
      <c r="P410" s="2595"/>
      <c r="Q410" s="2595"/>
    </row>
    <row r="411" spans="1:17" ht="27.95" customHeight="1">
      <c r="A411" s="2595"/>
      <c r="B411" s="2595"/>
      <c r="C411" s="2595"/>
      <c r="D411" s="2595"/>
      <c r="E411" s="2595"/>
      <c r="F411" s="2595"/>
      <c r="G411" s="2595"/>
      <c r="H411" s="2595"/>
      <c r="I411" s="2840"/>
      <c r="J411" s="2595"/>
      <c r="K411" s="2595"/>
      <c r="L411" s="2595"/>
      <c r="M411" s="2595"/>
      <c r="N411" s="2595"/>
      <c r="O411" s="2595"/>
      <c r="P411" s="2595"/>
      <c r="Q411" s="2595"/>
    </row>
    <row r="412" spans="1:17" ht="27.95" customHeight="1">
      <c r="A412" s="2595"/>
      <c r="B412" s="2595"/>
      <c r="C412" s="2595"/>
      <c r="D412" s="2595"/>
      <c r="E412" s="2595"/>
      <c r="F412" s="2595"/>
      <c r="G412" s="2595"/>
      <c r="H412" s="2595"/>
      <c r="I412" s="2595"/>
      <c r="J412" s="2595"/>
      <c r="K412" s="2595"/>
      <c r="L412" s="2595"/>
      <c r="M412" s="2595"/>
      <c r="N412" s="2595"/>
      <c r="O412" s="2595"/>
      <c r="P412" s="2595"/>
      <c r="Q412" s="2595"/>
    </row>
    <row r="413" spans="1:17" ht="27.95" customHeight="1">
      <c r="A413" s="2595"/>
      <c r="B413" s="2595"/>
      <c r="C413" s="2595"/>
      <c r="D413" s="2840"/>
      <c r="E413" s="2595"/>
      <c r="F413" s="2595"/>
      <c r="G413" s="2595"/>
      <c r="H413" s="2595"/>
      <c r="I413" s="2595"/>
      <c r="J413" s="2595"/>
      <c r="K413" s="2595"/>
      <c r="L413" s="2595"/>
      <c r="M413" s="2595"/>
      <c r="N413" s="2595"/>
      <c r="O413" s="2595"/>
      <c r="P413" s="2595"/>
      <c r="Q413" s="2595"/>
    </row>
    <row r="414" spans="1:17" ht="27.95" customHeight="1">
      <c r="A414" s="2595"/>
      <c r="B414" s="2595"/>
      <c r="C414" s="2595"/>
      <c r="D414" s="2840"/>
      <c r="E414" s="2595"/>
      <c r="F414" s="2595"/>
      <c r="G414" s="2595"/>
      <c r="H414" s="2595"/>
      <c r="I414" s="2595"/>
      <c r="J414" s="2595"/>
      <c r="K414" s="2595"/>
      <c r="L414" s="2595"/>
      <c r="M414" s="2595"/>
      <c r="N414" s="2595"/>
      <c r="O414" s="2595"/>
      <c r="P414" s="2595"/>
      <c r="Q414" s="2595"/>
    </row>
    <row r="415" spans="1:17" ht="27.95" customHeight="1">
      <c r="A415" s="2595"/>
      <c r="B415" s="2595"/>
      <c r="C415" s="2595"/>
      <c r="D415" s="2840"/>
      <c r="E415" s="2595"/>
      <c r="F415" s="2595"/>
      <c r="G415" s="2595"/>
      <c r="H415" s="2595"/>
      <c r="I415" s="2595"/>
      <c r="J415" s="2595"/>
      <c r="K415" s="2595"/>
      <c r="L415" s="2595"/>
      <c r="M415" s="2595"/>
      <c r="N415" s="2595"/>
      <c r="O415" s="2595"/>
      <c r="P415" s="2595"/>
      <c r="Q415" s="2595"/>
    </row>
    <row r="416" spans="1:17" ht="27.95" customHeight="1">
      <c r="A416" s="2595"/>
      <c r="B416" s="2595"/>
      <c r="C416" s="2595"/>
      <c r="D416" s="2840"/>
      <c r="E416" s="2595"/>
      <c r="F416" s="2595"/>
      <c r="G416" s="2595"/>
      <c r="H416" s="2595"/>
      <c r="I416" s="2595"/>
      <c r="J416" s="2595"/>
      <c r="K416" s="2595"/>
      <c r="L416" s="2595"/>
      <c r="M416" s="2595"/>
      <c r="N416" s="2595"/>
      <c r="O416" s="2595"/>
      <c r="P416" s="2595"/>
      <c r="Q416" s="2595"/>
    </row>
    <row r="417" spans="1:17" ht="27.95" customHeight="1">
      <c r="A417" s="2595"/>
      <c r="B417" s="2595"/>
      <c r="C417" s="2595"/>
      <c r="D417" s="2840"/>
      <c r="E417" s="2595"/>
      <c r="F417" s="2595"/>
      <c r="G417" s="2595"/>
      <c r="H417" s="2595"/>
      <c r="I417" s="2595"/>
      <c r="J417" s="2595"/>
      <c r="K417" s="2595"/>
      <c r="L417" s="2595"/>
      <c r="M417" s="2595"/>
      <c r="N417" s="2595"/>
      <c r="O417" s="2595"/>
      <c r="P417" s="2595"/>
      <c r="Q417" s="2595"/>
    </row>
    <row r="418" spans="1:17" ht="27.95" customHeight="1">
      <c r="A418" s="2595"/>
      <c r="B418" s="2595"/>
      <c r="C418" s="2595"/>
      <c r="D418" s="2840"/>
      <c r="E418" s="2595"/>
      <c r="F418" s="2595"/>
      <c r="G418" s="2595"/>
      <c r="H418" s="2595"/>
      <c r="I418" s="2595"/>
      <c r="J418" s="2595"/>
      <c r="K418" s="2595"/>
      <c r="L418" s="2595"/>
      <c r="M418" s="2595"/>
      <c r="N418" s="2595"/>
      <c r="O418" s="2595"/>
      <c r="P418" s="2595"/>
      <c r="Q418" s="2595"/>
    </row>
    <row r="419" spans="1:17" ht="27.95" customHeight="1">
      <c r="A419" s="2595"/>
      <c r="B419" s="2595"/>
      <c r="C419" s="2595"/>
      <c r="D419" s="2840"/>
      <c r="E419" s="2595"/>
      <c r="F419" s="2595"/>
      <c r="G419" s="2595"/>
      <c r="H419" s="2595"/>
      <c r="I419" s="2595"/>
      <c r="J419" s="2595"/>
      <c r="K419" s="2595"/>
      <c r="L419" s="2595"/>
      <c r="M419" s="2595"/>
      <c r="N419" s="2595"/>
      <c r="O419" s="2595"/>
      <c r="P419" s="2595"/>
      <c r="Q419" s="2595"/>
    </row>
    <row r="420" spans="1:17" ht="27.95" customHeight="1">
      <c r="A420" s="2595"/>
      <c r="B420" s="2595"/>
      <c r="C420" s="2595"/>
      <c r="D420" s="2840"/>
      <c r="E420" s="2595"/>
      <c r="F420" s="2595"/>
      <c r="G420" s="2595"/>
      <c r="H420" s="2595"/>
      <c r="I420" s="2595"/>
      <c r="J420" s="2595"/>
      <c r="K420" s="2595"/>
      <c r="L420" s="2595"/>
      <c r="M420" s="2595"/>
      <c r="N420" s="2595"/>
      <c r="O420" s="2595"/>
      <c r="P420" s="2595"/>
      <c r="Q420" s="2595"/>
    </row>
    <row r="421" spans="1:17" ht="27.95" customHeight="1">
      <c r="A421" s="2595"/>
      <c r="B421" s="2595"/>
      <c r="C421" s="2595"/>
      <c r="D421" s="2840"/>
      <c r="E421" s="2595"/>
      <c r="F421" s="2595"/>
      <c r="G421" s="2595"/>
      <c r="H421" s="2595"/>
      <c r="I421" s="2595"/>
      <c r="J421" s="2595"/>
      <c r="K421" s="2595"/>
      <c r="L421" s="2595"/>
      <c r="M421" s="2595"/>
      <c r="N421" s="2595"/>
      <c r="O421" s="2595"/>
      <c r="P421" s="2595"/>
      <c r="Q421" s="2595"/>
    </row>
    <row r="422" spans="1:17" ht="20.100000000000001" customHeight="1">
      <c r="A422" s="2595"/>
      <c r="B422" s="2595"/>
      <c r="C422" s="2595"/>
      <c r="D422" s="2840"/>
      <c r="E422" s="2595"/>
      <c r="F422" s="2595"/>
      <c r="G422" s="2595"/>
      <c r="H422" s="2595"/>
      <c r="I422" s="2595"/>
      <c r="J422" s="2595"/>
      <c r="K422" s="2595"/>
      <c r="L422" s="2595"/>
      <c r="M422" s="2595"/>
      <c r="N422" s="2595"/>
      <c r="O422" s="2595"/>
      <c r="P422" s="2595"/>
      <c r="Q422" s="2595"/>
    </row>
    <row r="423" spans="1:17">
      <c r="A423" s="2833"/>
      <c r="B423" s="2845"/>
      <c r="C423" s="2845"/>
      <c r="D423" s="2845"/>
      <c r="E423" s="2845"/>
      <c r="F423" s="2845"/>
      <c r="G423" s="2845"/>
      <c r="H423" s="2845"/>
      <c r="I423" s="2845"/>
      <c r="J423" s="2845"/>
      <c r="K423" s="2845"/>
      <c r="L423" s="2845"/>
      <c r="M423" s="2845"/>
      <c r="N423" s="2845"/>
      <c r="O423" s="2845"/>
      <c r="P423" s="2845"/>
      <c r="Q423" s="2845"/>
    </row>
    <row r="424" spans="1:17" ht="18">
      <c r="A424" s="2595"/>
      <c r="B424" s="2594"/>
      <c r="C424" s="2846" t="s">
        <v>4585</v>
      </c>
      <c r="D424" s="2594"/>
      <c r="E424" s="2594"/>
      <c r="F424" s="2594"/>
      <c r="G424" s="2594"/>
      <c r="H424" s="2594"/>
      <c r="I424" s="2594"/>
      <c r="J424" s="2594"/>
      <c r="K424" s="2594"/>
      <c r="L424" s="2594"/>
      <c r="M424" s="2594"/>
      <c r="N424" s="2594"/>
      <c r="O424" s="2594"/>
      <c r="P424" s="2594"/>
      <c r="Q424" s="2594"/>
    </row>
    <row r="425" spans="1:17">
      <c r="A425" s="2595"/>
      <c r="B425" s="2594"/>
      <c r="C425" s="2594"/>
      <c r="D425" s="2594"/>
      <c r="E425" s="2594"/>
      <c r="F425" s="2594"/>
      <c r="G425" s="2594"/>
      <c r="H425" s="2594"/>
      <c r="I425" s="2594"/>
      <c r="J425" s="2594"/>
      <c r="K425" s="2594"/>
      <c r="L425" s="2594"/>
      <c r="M425" s="2595"/>
      <c r="N425" s="2595"/>
      <c r="O425" s="2595"/>
      <c r="P425" s="2595"/>
      <c r="Q425" s="2595"/>
    </row>
    <row r="426" spans="1:17" ht="18">
      <c r="A426" s="2595"/>
      <c r="B426" s="2595"/>
      <c r="C426" s="2846" t="s">
        <v>4586</v>
      </c>
      <c r="D426" s="2595"/>
      <c r="E426" s="2595"/>
      <c r="F426" s="2595"/>
      <c r="G426" s="2595"/>
      <c r="H426" s="2595"/>
      <c r="I426" s="2595"/>
      <c r="J426" s="2595"/>
      <c r="K426" s="2595"/>
      <c r="L426" s="2595"/>
      <c r="M426" s="2595"/>
      <c r="N426" s="2595"/>
      <c r="O426" s="2595"/>
      <c r="P426" s="2595"/>
      <c r="Q426" s="2595"/>
    </row>
    <row r="427" spans="1:17">
      <c r="A427" s="2595"/>
      <c r="B427" s="2595"/>
      <c r="C427" s="2595"/>
      <c r="D427" s="2595"/>
      <c r="E427" s="2595"/>
      <c r="F427" s="2595"/>
      <c r="G427" s="2595"/>
      <c r="H427" s="2595"/>
      <c r="I427" s="2595"/>
      <c r="J427" s="2595"/>
      <c r="K427" s="2595"/>
      <c r="L427" s="2595"/>
      <c r="M427" s="2595"/>
      <c r="N427" s="2595"/>
      <c r="O427" s="2595"/>
      <c r="P427" s="2595"/>
      <c r="Q427" s="2595"/>
    </row>
  </sheetData>
  <mergeCells count="123">
    <mergeCell ref="N358:N368"/>
    <mergeCell ref="B376:Q376"/>
    <mergeCell ref="B16:M16"/>
    <mergeCell ref="B338:J339"/>
    <mergeCell ref="B347:J348"/>
    <mergeCell ref="C349:J349"/>
    <mergeCell ref="B352:Q352"/>
    <mergeCell ref="B354:Q355"/>
    <mergeCell ref="O357:X357"/>
    <mergeCell ref="F329:F330"/>
    <mergeCell ref="G329:G330"/>
    <mergeCell ref="H329:H330"/>
    <mergeCell ref="I329:I330"/>
    <mergeCell ref="J329:J330"/>
    <mergeCell ref="B335:J337"/>
    <mergeCell ref="B315:Q316"/>
    <mergeCell ref="B318:J318"/>
    <mergeCell ref="C277:AL277"/>
    <mergeCell ref="C288:H288"/>
    <mergeCell ref="C290:F290"/>
    <mergeCell ref="C292:F292"/>
    <mergeCell ref="C295:I295"/>
    <mergeCell ref="C297:D297"/>
    <mergeCell ref="AA276:AB276"/>
    <mergeCell ref="S276:T276"/>
    <mergeCell ref="U276:V276"/>
    <mergeCell ref="W276:X276"/>
    <mergeCell ref="Y276:Z276"/>
    <mergeCell ref="A319:A350"/>
    <mergeCell ref="B319:J319"/>
    <mergeCell ref="B321:J322"/>
    <mergeCell ref="B325:J326"/>
    <mergeCell ref="B327:J328"/>
    <mergeCell ref="B329:C330"/>
    <mergeCell ref="D329:D330"/>
    <mergeCell ref="E329:E330"/>
    <mergeCell ref="C300:F300"/>
    <mergeCell ref="C303:F303"/>
    <mergeCell ref="C306:D306"/>
    <mergeCell ref="C308:F308"/>
    <mergeCell ref="C311:G311"/>
    <mergeCell ref="B313:Q313"/>
    <mergeCell ref="AA274:AB274"/>
    <mergeCell ref="AC275:AD275"/>
    <mergeCell ref="AE275:AF275"/>
    <mergeCell ref="AG275:AH275"/>
    <mergeCell ref="AI275:AJ275"/>
    <mergeCell ref="AK275:AL275"/>
    <mergeCell ref="E276:F276"/>
    <mergeCell ref="G276:H276"/>
    <mergeCell ref="I276:J276"/>
    <mergeCell ref="K276:L276"/>
    <mergeCell ref="M276:N276"/>
    <mergeCell ref="Q275:R275"/>
    <mergeCell ref="S275:T275"/>
    <mergeCell ref="U275:V275"/>
    <mergeCell ref="W275:X275"/>
    <mergeCell ref="Y275:Z275"/>
    <mergeCell ref="AA275:AB275"/>
    <mergeCell ref="AC276:AD276"/>
    <mergeCell ref="AE276:AF276"/>
    <mergeCell ref="AG276:AH276"/>
    <mergeCell ref="AI276:AJ276"/>
    <mergeCell ref="AK276:AL276"/>
    <mergeCell ref="O276:P276"/>
    <mergeCell ref="Q276:R276"/>
    <mergeCell ref="U272:AL272"/>
    <mergeCell ref="B273:B277"/>
    <mergeCell ref="C274:D276"/>
    <mergeCell ref="E274:F275"/>
    <mergeCell ref="G274:H274"/>
    <mergeCell ref="I274:J274"/>
    <mergeCell ref="K274:L274"/>
    <mergeCell ref="M274:N274"/>
    <mergeCell ref="O274:P274"/>
    <mergeCell ref="AC274:AD274"/>
    <mergeCell ref="AE274:AF274"/>
    <mergeCell ref="AG274:AH274"/>
    <mergeCell ref="AI274:AJ274"/>
    <mergeCell ref="AK274:AL274"/>
    <mergeCell ref="G275:H275"/>
    <mergeCell ref="I275:J275"/>
    <mergeCell ref="K275:L275"/>
    <mergeCell ref="M275:N275"/>
    <mergeCell ref="O275:P275"/>
    <mergeCell ref="Q274:R274"/>
    <mergeCell ref="S274:T274"/>
    <mergeCell ref="U274:V274"/>
    <mergeCell ref="W274:X274"/>
    <mergeCell ref="Y274:Z274"/>
    <mergeCell ref="B267:L267"/>
    <mergeCell ref="B268:L269"/>
    <mergeCell ref="G163:H163"/>
    <mergeCell ref="E172:K172"/>
    <mergeCell ref="E174:I174"/>
    <mergeCell ref="E176:F176"/>
    <mergeCell ref="E180:I180"/>
    <mergeCell ref="E223:I223"/>
    <mergeCell ref="C272:T272"/>
    <mergeCell ref="B3:Q5"/>
    <mergeCell ref="C8:F13"/>
    <mergeCell ref="H8:K11"/>
    <mergeCell ref="A17:A269"/>
    <mergeCell ref="B20:L23"/>
    <mergeCell ref="C25:L26"/>
    <mergeCell ref="E33:F33"/>
    <mergeCell ref="C36:H37"/>
    <mergeCell ref="C38:H38"/>
    <mergeCell ref="C41:H41"/>
    <mergeCell ref="C66:K67"/>
    <mergeCell ref="E134:G134"/>
    <mergeCell ref="E141:G141"/>
    <mergeCell ref="E146:F146"/>
    <mergeCell ref="E149:G149"/>
    <mergeCell ref="E152:G152"/>
    <mergeCell ref="C42:H42"/>
    <mergeCell ref="N49:Q52"/>
    <mergeCell ref="E50:I50"/>
    <mergeCell ref="N53:Q55"/>
    <mergeCell ref="C250:F250"/>
    <mergeCell ref="D261:H261"/>
    <mergeCell ref="D263:H263"/>
    <mergeCell ref="D265:H265"/>
  </mergeCells>
  <conditionalFormatting sqref="B25:B27">
    <cfRule type="expression" dxfId="5" priority="6" stopIfTrue="1">
      <formula>OR(ROW()=CELL("ligne"),COLUMN()=CELL("colonne"))</formula>
    </cfRule>
  </conditionalFormatting>
  <conditionalFormatting sqref="A318">
    <cfRule type="expression" dxfId="4" priority="5" stopIfTrue="1">
      <formula>OR(ROW()=CELL("ligne"),COLUMN()=CELL("colonne"))</formula>
    </cfRule>
  </conditionalFormatting>
  <conditionalFormatting sqref="A16">
    <cfRule type="expression" dxfId="3" priority="4" stopIfTrue="1">
      <formula>OR(ROW()=CELL("ligne"),COLUMN()=CELL("colonne"))</formula>
    </cfRule>
  </conditionalFormatting>
  <conditionalFormatting sqref="N357">
    <cfRule type="expression" dxfId="2" priority="3" stopIfTrue="1">
      <formula>OR(ROW()=CELL("ligne"),COLUMN()=CELL("colonne"))</formula>
    </cfRule>
  </conditionalFormatting>
  <conditionalFormatting sqref="A315">
    <cfRule type="expression" dxfId="1" priority="2" stopIfTrue="1">
      <formula>OR(ROW()=CELL("ligne"),COLUMN()=CELL("colonne"))</formula>
    </cfRule>
  </conditionalFormatting>
  <conditionalFormatting sqref="A354">
    <cfRule type="expression" dxfId="0" priority="1" stopIfTrue="1">
      <formula>OR(ROW()=CELL("ligne"),COLUMN()=CELL("colonne"))</formula>
    </cfRule>
  </conditionalFormatting>
  <hyperlinks>
    <hyperlink ref="C295" r:id="rId1" xr:uid="{6B6DD598-6277-4647-997A-3F7E4A06587E}"/>
    <hyperlink ref="C297" r:id="rId2" xr:uid="{3447726A-D338-499E-A917-29AA1CA62CAF}"/>
    <hyperlink ref="C300" r:id="rId3" xr:uid="{4CE0ABAC-6653-4CC4-A528-9DED19C73262}"/>
    <hyperlink ref="C303" r:id="rId4" tooltip="Télécharger" display="http://joseph.larmarange.net/IMG/pdf/memo_caracteres_speciaux_windows.pdf" xr:uid="{1E34BBD8-DD52-4A0A-8593-DFB834DA2961}"/>
    <hyperlink ref="C306" r:id="rId5" xr:uid="{9A0C9CC0-4AE5-4E1D-A6B0-93786058B5E9}"/>
    <hyperlink ref="C311" r:id="rId6" xr:uid="{79DF3B94-F095-420E-BBA6-FC7B118C671F}"/>
    <hyperlink ref="C290" r:id="rId7" xr:uid="{AAD03885-F7BF-489C-8DBC-25029A4FE43C}"/>
    <hyperlink ref="C292:F292" r:id="rId8" display="visualiseur d'Emoji et de symboles" xr:uid="{E94C4CAB-33E9-4ACF-A7EF-7DB3C5802910}"/>
    <hyperlink ref="C308" r:id="rId9" xr:uid="{2EEEAF85-F94D-421F-A660-8D8A3FCC2932}"/>
    <hyperlink ref="C288:H288" r:id="rId10" display="caractères  Alphanumériques cerclés" xr:uid="{0F42A824-A96F-41DF-A680-76976B67DDBE}"/>
    <hyperlink ref="M381" r:id="rId11" xr:uid="{C7E69C73-5D99-49DF-8372-5721FC0C6CD5}"/>
    <hyperlink ref="C349" r:id="rId12" xr:uid="{69F25C3B-897F-4380-9C6B-055A3116AEBF}"/>
    <hyperlink ref="C250" r:id="rId13" xr:uid="{9D1AEEFC-6647-4A23-B8E0-69C2AF00BE72}"/>
    <hyperlink ref="E174" r:id="rId14" xr:uid="{4AF4AD6A-14B7-4F54-9990-830B7E99D3EB}"/>
    <hyperlink ref="E176" r:id="rId15" xr:uid="{21D2BA5B-452D-4A62-BB6E-11144BF08AC1}"/>
    <hyperlink ref="E172" r:id="rId16" xr:uid="{39172B50-B211-4588-B48B-7264AC49D729}"/>
    <hyperlink ref="C19:E19" r:id="rId17" display="Table des caractères Unicode" xr:uid="{E01FD2CD-AB5B-4A2E-95DA-93E53B3C2676}"/>
    <hyperlink ref="D261" r:id="rId18" xr:uid="{0BC2C849-DD97-497F-BBE8-8960ABB82568}"/>
    <hyperlink ref="D263" r:id="rId19" xr:uid="{E04F687E-DA12-4FFB-8030-00A0A08D4237}"/>
    <hyperlink ref="D265" r:id="rId20" xr:uid="{00C4B974-6F69-42A6-9610-9661F6DB0224}"/>
    <hyperlink ref="E69" r:id="rId21" xr:uid="{64A42A61-3783-48F2-8ADF-4895682B5AF0}"/>
    <hyperlink ref="S338" r:id="rId22" xr:uid="{177A86CA-B675-4EF7-885B-7CD899688205}"/>
  </hyperlinks>
  <pageMargins left="0.7" right="0.7" top="0.75" bottom="0.75" header="0.3" footer="0.3"/>
  <pageSetup paperSize="9" orientation="portrait" r:id="rId23"/>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3C65-10B4-4053-B948-AC1ED6964440}">
  <dimension ref="A1:Z281"/>
  <sheetViews>
    <sheetView showZeros="0" zoomScaleNormal="100" workbookViewId="0">
      <selection activeCell="X26" sqref="X26"/>
    </sheetView>
  </sheetViews>
  <sheetFormatPr baseColWidth="10" defaultRowHeight="15.75"/>
  <cols>
    <col min="1" max="1" width="1.42578125" style="24" customWidth="1"/>
    <col min="2" max="2" width="5.140625" style="24" customWidth="1"/>
    <col min="3" max="3" width="3.7109375" style="24" customWidth="1"/>
    <col min="4" max="4" width="18.7109375" style="24" customWidth="1"/>
    <col min="5" max="5" width="3.7109375" style="24" customWidth="1"/>
    <col min="6" max="6" width="18.7109375" style="24" customWidth="1"/>
    <col min="7" max="7" width="3.7109375" style="24" customWidth="1"/>
    <col min="8" max="8" width="18.7109375" style="24" customWidth="1"/>
    <col min="9" max="9" width="3.7109375" style="24" customWidth="1"/>
    <col min="10" max="10" width="18.7109375" style="24" customWidth="1"/>
    <col min="11" max="11" width="3.42578125" style="24" customWidth="1"/>
    <col min="12" max="12" width="18.7109375" style="2069" customWidth="1"/>
    <col min="13" max="13" width="4.42578125" style="2069" customWidth="1"/>
    <col min="14" max="14" width="18.7109375" style="2069" customWidth="1"/>
    <col min="15" max="15" width="4.42578125" style="2069" customWidth="1"/>
    <col min="16" max="16" width="18.7109375" style="2069" customWidth="1"/>
    <col min="17" max="17" width="4.42578125" style="2069" customWidth="1"/>
    <col min="18" max="18" width="18.7109375" style="2069" customWidth="1"/>
    <col min="19" max="19" width="4.42578125" style="2069" customWidth="1"/>
    <col min="20" max="20" width="18.7109375" style="2069" customWidth="1"/>
    <col min="21" max="21" width="4.42578125" style="2069" customWidth="1"/>
    <col min="22" max="22" width="18.7109375" style="2069" customWidth="1"/>
    <col min="23" max="23" width="4.42578125" style="2069" customWidth="1"/>
    <col min="24" max="24" width="18.7109375" style="2069" customWidth="1"/>
    <col min="25" max="25" width="4.42578125" style="2069" customWidth="1"/>
    <col min="26" max="16384" width="11.42578125" style="2069"/>
  </cols>
  <sheetData>
    <row r="1" spans="1:26" s="24" customFormat="1" ht="6.75" customHeight="1" thickBot="1">
      <c r="Y1" s="2006"/>
      <c r="Z1" s="2408"/>
    </row>
    <row r="2" spans="1:26" s="25" customFormat="1" ht="18" customHeight="1">
      <c r="B2" s="3564" t="s">
        <v>3983</v>
      </c>
      <c r="C2" s="3565"/>
      <c r="D2" s="3565"/>
      <c r="E2" s="3566"/>
      <c r="F2" s="3590" t="s">
        <v>4588</v>
      </c>
      <c r="G2" s="3591"/>
      <c r="H2" s="3591"/>
      <c r="I2" s="3591"/>
      <c r="J2" s="3591"/>
      <c r="K2" s="3591"/>
      <c r="L2" s="3591"/>
      <c r="M2" s="3591"/>
      <c r="N2" s="3591"/>
      <c r="O2" s="3591"/>
      <c r="P2" s="3591"/>
      <c r="Q2" s="3591"/>
      <c r="R2" s="3591"/>
      <c r="S2" s="3591"/>
      <c r="T2" s="3592"/>
      <c r="U2" s="3576" t="s">
        <v>285</v>
      </c>
      <c r="V2" s="3577"/>
      <c r="W2" s="3577"/>
      <c r="X2" s="3578"/>
      <c r="Y2" s="2006"/>
      <c r="Z2" s="2408"/>
    </row>
    <row r="3" spans="1:26" s="25" customFormat="1" ht="18" customHeight="1">
      <c r="B3" s="3567"/>
      <c r="C3" s="3568"/>
      <c r="D3" s="3568"/>
      <c r="E3" s="3569"/>
      <c r="F3" s="3593"/>
      <c r="G3" s="3594"/>
      <c r="H3" s="3594"/>
      <c r="I3" s="3594"/>
      <c r="J3" s="3594"/>
      <c r="K3" s="3594"/>
      <c r="L3" s="3594"/>
      <c r="M3" s="3594"/>
      <c r="N3" s="3594"/>
      <c r="O3" s="3594"/>
      <c r="P3" s="3594"/>
      <c r="Q3" s="3594"/>
      <c r="R3" s="3594"/>
      <c r="S3" s="3594"/>
      <c r="T3" s="3595"/>
      <c r="U3" s="3579" t="s">
        <v>286</v>
      </c>
      <c r="V3" s="3580"/>
      <c r="W3" s="3580"/>
      <c r="X3" s="3581"/>
      <c r="Y3" s="2006"/>
      <c r="Z3" s="2408"/>
    </row>
    <row r="4" spans="1:26" s="25" customFormat="1" ht="18" customHeight="1">
      <c r="B4" s="3567"/>
      <c r="C4" s="3568"/>
      <c r="D4" s="3568"/>
      <c r="E4" s="3569"/>
      <c r="F4" s="3596"/>
      <c r="G4" s="3597"/>
      <c r="H4" s="3597"/>
      <c r="I4" s="3597"/>
      <c r="J4" s="3597"/>
      <c r="K4" s="3597"/>
      <c r="L4" s="3597"/>
      <c r="M4" s="3597"/>
      <c r="N4" s="3597"/>
      <c r="O4" s="3597"/>
      <c r="P4" s="3597"/>
      <c r="Q4" s="3597"/>
      <c r="R4" s="3597"/>
      <c r="S4" s="3597"/>
      <c r="T4" s="3598"/>
      <c r="U4" s="3582" t="s">
        <v>113</v>
      </c>
      <c r="V4" s="3583"/>
      <c r="W4" s="3583"/>
      <c r="X4" s="3584"/>
      <c r="Y4" s="2006"/>
      <c r="Z4" s="2408"/>
    </row>
    <row r="5" spans="1:26" s="25" customFormat="1" ht="18" customHeight="1">
      <c r="B5" s="3567"/>
      <c r="C5" s="3568"/>
      <c r="D5" s="3568"/>
      <c r="E5" s="3569"/>
      <c r="F5" s="3599" t="s">
        <v>827</v>
      </c>
      <c r="G5" s="3600"/>
      <c r="H5" s="3600"/>
      <c r="I5" s="3600"/>
      <c r="J5" s="3600"/>
      <c r="K5" s="3600"/>
      <c r="L5" s="3600"/>
      <c r="M5" s="3600"/>
      <c r="N5" s="3600"/>
      <c r="O5" s="3600"/>
      <c r="P5" s="3600"/>
      <c r="Q5" s="3600"/>
      <c r="R5" s="3600"/>
      <c r="S5" s="3600"/>
      <c r="T5" s="3601"/>
      <c r="U5" s="3582" t="s">
        <v>280</v>
      </c>
      <c r="V5" s="3583"/>
      <c r="W5" s="3583"/>
      <c r="X5" s="3584"/>
      <c r="Y5" s="2006"/>
      <c r="Z5" s="2408"/>
    </row>
    <row r="6" spans="1:26" s="25" customFormat="1" ht="18" customHeight="1">
      <c r="B6" s="3570"/>
      <c r="C6" s="3571"/>
      <c r="D6" s="3571"/>
      <c r="E6" s="3572"/>
      <c r="F6" s="3602"/>
      <c r="G6" s="3603"/>
      <c r="H6" s="3603"/>
      <c r="I6" s="3603"/>
      <c r="J6" s="3603"/>
      <c r="K6" s="3603"/>
      <c r="L6" s="3603"/>
      <c r="M6" s="3603"/>
      <c r="N6" s="3603"/>
      <c r="O6" s="3603"/>
      <c r="P6" s="3603"/>
      <c r="Q6" s="3603"/>
      <c r="R6" s="3603"/>
      <c r="S6" s="3603"/>
      <c r="T6" s="3604"/>
      <c r="U6" s="3585" t="s">
        <v>110</v>
      </c>
      <c r="V6" s="3586"/>
      <c r="W6" s="3586"/>
      <c r="X6" s="3587"/>
      <c r="Y6" s="2006"/>
      <c r="Z6" s="2408"/>
    </row>
    <row r="7" spans="1:26" s="25" customFormat="1" ht="15" customHeight="1" thickBot="1">
      <c r="B7" s="31" t="s">
        <v>111</v>
      </c>
      <c r="C7" s="5" t="str">
        <f ca="1">CELL("nomfichier")</f>
        <v>E:\0-UPRT\1-UPRT.FR-SITE-WEB\me-menus\menus-festivals\[me-aide_aux_menus.2011.xlsx]13.Codes couleurs excel</v>
      </c>
      <c r="D7" s="32"/>
      <c r="E7" s="32"/>
      <c r="F7" s="32"/>
      <c r="G7" s="32"/>
      <c r="H7" s="32"/>
      <c r="I7" s="32"/>
      <c r="J7" s="136"/>
      <c r="K7" s="136"/>
      <c r="L7" s="137" t="s">
        <v>288</v>
      </c>
      <c r="M7" s="136"/>
      <c r="N7" s="2028" t="s">
        <v>289</v>
      </c>
      <c r="O7" s="139"/>
      <c r="P7" s="139"/>
      <c r="Q7" s="139"/>
      <c r="R7" s="139"/>
      <c r="S7" s="32"/>
      <c r="T7" s="32"/>
      <c r="U7" s="3588">
        <f ca="1">NOW()</f>
        <v>44340.470679513892</v>
      </c>
      <c r="V7" s="3588"/>
      <c r="W7" s="3588"/>
      <c r="X7" s="3589"/>
      <c r="Y7" s="2006"/>
      <c r="Z7" s="2408"/>
    </row>
    <row r="8" spans="1:26" ht="16.5" thickBot="1">
      <c r="A8" s="2006"/>
      <c r="B8" s="2006"/>
      <c r="C8" s="2006"/>
      <c r="D8" s="2006"/>
      <c r="E8" s="2006"/>
      <c r="F8" s="2006"/>
      <c r="G8" s="2006"/>
      <c r="H8" s="2006"/>
      <c r="I8" s="2006"/>
      <c r="J8" s="2006"/>
      <c r="K8" s="2006"/>
      <c r="L8" s="2006"/>
      <c r="M8" s="2006"/>
      <c r="N8" s="2006"/>
      <c r="O8" s="2006"/>
      <c r="P8" s="2006"/>
      <c r="Q8" s="2006"/>
      <c r="R8" s="2006"/>
      <c r="S8" s="2006"/>
      <c r="T8" s="2006"/>
      <c r="U8" s="2006"/>
      <c r="V8" s="2006"/>
      <c r="W8" s="2006"/>
      <c r="X8" s="2006"/>
      <c r="Y8" s="2006"/>
      <c r="Z8" s="2408"/>
    </row>
    <row r="9" spans="1:26" ht="24.95" customHeight="1">
      <c r="A9" s="2006"/>
      <c r="B9" s="3573" t="s">
        <v>828</v>
      </c>
      <c r="C9" s="3574"/>
      <c r="D9" s="3574"/>
      <c r="E9" s="3574"/>
      <c r="F9" s="3574"/>
      <c r="G9" s="3574"/>
      <c r="H9" s="3574"/>
      <c r="I9" s="3574"/>
      <c r="J9" s="3574"/>
      <c r="K9" s="3574"/>
      <c r="L9" s="3574"/>
      <c r="M9" s="3574"/>
      <c r="N9" s="3574"/>
      <c r="O9" s="3574"/>
      <c r="P9" s="3574"/>
      <c r="Q9" s="3574"/>
      <c r="R9" s="3574"/>
      <c r="S9" s="3574"/>
      <c r="T9" s="3574"/>
      <c r="U9" s="3574"/>
      <c r="V9" s="3574"/>
      <c r="W9" s="3574"/>
      <c r="X9" s="3575"/>
      <c r="Y9" s="2006"/>
      <c r="Z9" s="2408"/>
    </row>
    <row r="10" spans="1:26" ht="15.75" customHeight="1">
      <c r="A10" s="2006"/>
      <c r="B10" s="2564"/>
      <c r="C10" s="2556"/>
      <c r="D10" s="2565"/>
      <c r="E10" s="2556"/>
      <c r="F10" s="2556"/>
      <c r="G10" s="2556"/>
      <c r="H10" s="2556"/>
      <c r="I10" s="2556"/>
      <c r="J10" s="2556"/>
      <c r="K10" s="2556"/>
      <c r="L10" s="2556"/>
      <c r="M10" s="2556"/>
      <c r="N10" s="2556"/>
      <c r="O10" s="2556"/>
      <c r="P10" s="2556"/>
      <c r="Q10" s="2556"/>
      <c r="R10" s="2556"/>
      <c r="S10" s="2556"/>
      <c r="T10" s="2556"/>
      <c r="U10" s="2556"/>
      <c r="V10" s="2556"/>
      <c r="W10" s="2556"/>
      <c r="X10" s="2557"/>
      <c r="Y10" s="2006"/>
      <c r="Z10" s="2408"/>
    </row>
    <row r="11" spans="1:26" ht="18.75">
      <c r="A11" s="2006"/>
      <c r="B11" s="2544">
        <v>1</v>
      </c>
      <c r="C11" s="2556"/>
      <c r="D11" s="2558" t="s">
        <v>831</v>
      </c>
      <c r="E11" s="2556"/>
      <c r="F11" s="2556"/>
      <c r="G11" s="2556"/>
      <c r="H11" s="2556"/>
      <c r="I11" s="2545">
        <v>5</v>
      </c>
      <c r="J11" s="2558" t="s">
        <v>836</v>
      </c>
      <c r="K11" s="2566"/>
      <c r="L11" s="2567"/>
      <c r="M11" s="2556"/>
      <c r="N11" s="2556"/>
      <c r="O11" s="2545">
        <v>8</v>
      </c>
      <c r="P11" s="2558" t="s">
        <v>841</v>
      </c>
      <c r="Q11" s="2556"/>
      <c r="R11" s="2556"/>
      <c r="S11" s="2567"/>
      <c r="T11" s="2567"/>
      <c r="U11" s="2556"/>
      <c r="V11" s="2556"/>
      <c r="W11" s="2556"/>
      <c r="X11" s="2557"/>
      <c r="Y11" s="2006"/>
      <c r="Z11" s="2408"/>
    </row>
    <row r="12" spans="1:26" ht="18.75">
      <c r="A12" s="2006"/>
      <c r="B12" s="2544">
        <v>2</v>
      </c>
      <c r="C12" s="2556"/>
      <c r="D12" s="2558" t="s">
        <v>832</v>
      </c>
      <c r="E12" s="2556"/>
      <c r="F12" s="2556"/>
      <c r="G12" s="2556"/>
      <c r="H12" s="2556"/>
      <c r="I12" s="2545">
        <v>6</v>
      </c>
      <c r="J12" s="2558" t="s">
        <v>837</v>
      </c>
      <c r="K12" s="2566"/>
      <c r="L12" s="2567"/>
      <c r="M12" s="2556"/>
      <c r="N12" s="2556"/>
      <c r="O12" s="2545">
        <v>9</v>
      </c>
      <c r="P12" s="2558" t="s">
        <v>843</v>
      </c>
      <c r="Q12" s="2556"/>
      <c r="R12" s="2556"/>
      <c r="S12" s="2567"/>
      <c r="T12" s="2567"/>
      <c r="U12" s="2556"/>
      <c r="V12" s="2556"/>
      <c r="W12" s="2556"/>
      <c r="X12" s="2557"/>
      <c r="Y12" s="2006"/>
      <c r="Z12" s="2408"/>
    </row>
    <row r="13" spans="1:26" ht="18.75">
      <c r="A13" s="2006"/>
      <c r="B13" s="2544">
        <v>3</v>
      </c>
      <c r="C13" s="2556"/>
      <c r="D13" s="2558" t="s">
        <v>833</v>
      </c>
      <c r="E13" s="2556"/>
      <c r="F13" s="2556"/>
      <c r="G13" s="2556"/>
      <c r="H13" s="2556"/>
      <c r="I13" s="2545">
        <v>7</v>
      </c>
      <c r="J13" s="2558" t="s">
        <v>839</v>
      </c>
      <c r="K13" s="2566"/>
      <c r="L13" s="2567"/>
      <c r="M13" s="2556"/>
      <c r="N13" s="2556"/>
      <c r="O13" s="2545">
        <v>10</v>
      </c>
      <c r="P13" s="2558" t="s">
        <v>844</v>
      </c>
      <c r="Q13" s="2556"/>
      <c r="R13" s="2556"/>
      <c r="S13" s="2567"/>
      <c r="T13" s="2567"/>
      <c r="U13" s="2556"/>
      <c r="V13" s="2556"/>
      <c r="W13" s="2556"/>
      <c r="X13" s="2557"/>
      <c r="Y13" s="2006"/>
      <c r="Z13" s="2408"/>
    </row>
    <row r="14" spans="1:26" ht="19.5" thickBot="1">
      <c r="A14" s="2006"/>
      <c r="B14" s="2559">
        <v>4</v>
      </c>
      <c r="C14" s="2560"/>
      <c r="D14" s="2561" t="s">
        <v>835</v>
      </c>
      <c r="E14" s="2560"/>
      <c r="F14" s="2560"/>
      <c r="G14" s="2560"/>
      <c r="H14" s="2560"/>
      <c r="I14" s="2560"/>
      <c r="J14" s="2560"/>
      <c r="K14" s="2562"/>
      <c r="L14" s="2561"/>
      <c r="M14" s="2560"/>
      <c r="N14" s="2560"/>
      <c r="O14" s="2560"/>
      <c r="P14" s="2560"/>
      <c r="Q14" s="2560"/>
      <c r="R14" s="2560"/>
      <c r="S14" s="2562"/>
      <c r="T14" s="2561"/>
      <c r="U14" s="2560"/>
      <c r="V14" s="2560"/>
      <c r="W14" s="2560"/>
      <c r="X14" s="2563"/>
      <c r="Y14" s="2006"/>
      <c r="Z14" s="2408"/>
    </row>
    <row r="15" spans="1:26">
      <c r="A15" s="2006"/>
      <c r="B15" s="2006"/>
      <c r="C15" s="2006"/>
      <c r="D15" s="2006"/>
      <c r="E15" s="2006"/>
      <c r="F15" s="2006"/>
      <c r="G15" s="2006"/>
      <c r="H15" s="2006"/>
      <c r="I15" s="2006"/>
      <c r="J15" s="2006"/>
      <c r="K15" s="2006"/>
      <c r="L15" s="2006"/>
      <c r="M15" s="2006"/>
      <c r="N15" s="2006"/>
      <c r="O15" s="2006"/>
      <c r="P15" s="2006"/>
      <c r="Q15" s="2006"/>
      <c r="R15" s="2006"/>
      <c r="S15" s="2006"/>
      <c r="T15" s="2006"/>
      <c r="U15" s="2006"/>
      <c r="V15" s="2006"/>
      <c r="W15" s="2006"/>
      <c r="X15" s="2006"/>
      <c r="Y15" s="2006"/>
      <c r="Z15" s="2408"/>
    </row>
    <row r="16" spans="1:26" ht="23.25">
      <c r="B16" s="3390" t="s">
        <v>3999</v>
      </c>
      <c r="C16" s="3391"/>
      <c r="D16" s="3391"/>
      <c r="E16" s="3391"/>
      <c r="F16" s="3391"/>
      <c r="G16" s="3391"/>
      <c r="H16" s="3391"/>
      <c r="I16" s="3391"/>
      <c r="J16" s="3391"/>
      <c r="K16" s="3391"/>
      <c r="L16" s="3391"/>
      <c r="M16" s="3391"/>
      <c r="N16" s="3391"/>
      <c r="O16" s="3391"/>
      <c r="P16" s="3391"/>
      <c r="Q16" s="3391"/>
      <c r="R16" s="3391"/>
      <c r="S16" s="3391"/>
      <c r="T16" s="3391"/>
      <c r="U16" s="3391"/>
      <c r="V16" s="3391"/>
      <c r="W16" s="3391"/>
      <c r="X16" s="3391"/>
      <c r="Y16" s="2006"/>
      <c r="Z16" s="2408">
        <v>0</v>
      </c>
    </row>
    <row r="17" spans="1:26" ht="15.75" customHeight="1">
      <c r="B17" s="3398" t="s">
        <v>24</v>
      </c>
      <c r="C17" s="3399"/>
      <c r="D17" s="3399"/>
      <c r="E17" s="3400"/>
      <c r="F17" s="3400"/>
      <c r="G17" s="3400"/>
      <c r="H17" s="3400"/>
      <c r="I17" s="3400"/>
      <c r="J17" s="3400"/>
      <c r="K17" s="3400"/>
      <c r="L17" s="2006">
        <v>0</v>
      </c>
      <c r="M17" s="2006"/>
      <c r="N17" s="2006"/>
      <c r="O17" s="2006"/>
      <c r="P17" s="2006"/>
      <c r="Q17" s="2006"/>
      <c r="R17" s="2006"/>
      <c r="S17" s="2006"/>
      <c r="T17" s="2006"/>
      <c r="U17" s="2006"/>
      <c r="V17" s="2006"/>
      <c r="W17" s="2006"/>
      <c r="X17" s="2006"/>
      <c r="Y17" s="2006"/>
      <c r="Z17" s="2408">
        <v>0</v>
      </c>
    </row>
    <row r="18" spans="1:26" ht="24.95" customHeight="1">
      <c r="B18" s="3388" t="s">
        <v>27</v>
      </c>
      <c r="C18" s="3389"/>
      <c r="D18" s="3389"/>
      <c r="E18" s="3389"/>
      <c r="F18" s="3389"/>
      <c r="G18" s="3389"/>
      <c r="H18" s="3389"/>
      <c r="I18" s="3389"/>
      <c r="J18" s="3389"/>
      <c r="K18" s="3389"/>
      <c r="L18" s="3389"/>
      <c r="M18" s="3389"/>
      <c r="N18" s="3389"/>
      <c r="O18" s="3389"/>
      <c r="P18" s="3389"/>
      <c r="Q18" s="3389"/>
      <c r="R18" s="3389"/>
      <c r="S18" s="3389"/>
      <c r="T18" s="3389"/>
      <c r="U18" s="3389"/>
      <c r="V18" s="3389"/>
      <c r="W18" s="3389"/>
      <c r="X18" s="3389"/>
      <c r="Y18" s="2006"/>
      <c r="Z18" s="2408">
        <v>0</v>
      </c>
    </row>
    <row r="19" spans="1:26" ht="9.75" customHeight="1">
      <c r="A19" s="2006">
        <v>0</v>
      </c>
      <c r="B19" s="2006">
        <v>0</v>
      </c>
      <c r="C19" s="2006">
        <v>0</v>
      </c>
      <c r="D19" s="2006">
        <v>0</v>
      </c>
      <c r="E19" s="2006">
        <v>0</v>
      </c>
      <c r="F19" s="2006">
        <v>0</v>
      </c>
      <c r="G19" s="2006">
        <v>0</v>
      </c>
      <c r="H19" s="2006">
        <v>0</v>
      </c>
      <c r="I19" s="2006">
        <v>0</v>
      </c>
      <c r="J19" s="2006">
        <v>0</v>
      </c>
      <c r="K19" s="2006">
        <v>0</v>
      </c>
      <c r="L19" s="2006">
        <v>0</v>
      </c>
      <c r="M19" s="2006">
        <v>0</v>
      </c>
      <c r="N19" s="2006"/>
      <c r="O19" s="2006">
        <v>0</v>
      </c>
      <c r="P19" s="2006"/>
      <c r="Q19" s="2006">
        <v>0</v>
      </c>
      <c r="R19" s="2006"/>
      <c r="S19" s="2006">
        <v>0</v>
      </c>
      <c r="T19" s="2006"/>
      <c r="U19" s="2006">
        <v>0</v>
      </c>
      <c r="V19" s="2006"/>
      <c r="W19" s="2006"/>
      <c r="X19" s="2006"/>
      <c r="Y19" s="2006"/>
      <c r="Z19" s="2408">
        <v>0</v>
      </c>
    </row>
    <row r="20" spans="1:26" ht="21" customHeight="1">
      <c r="A20" s="2006">
        <v>0</v>
      </c>
      <c r="B20" s="3401">
        <v>1</v>
      </c>
      <c r="C20" s="2006">
        <v>0</v>
      </c>
      <c r="D20" s="2569" t="s">
        <v>126</v>
      </c>
      <c r="E20" s="2006">
        <v>0</v>
      </c>
      <c r="F20" s="2569" t="s">
        <v>126</v>
      </c>
      <c r="G20" s="2006">
        <v>0</v>
      </c>
      <c r="H20" s="2569" t="s">
        <v>126</v>
      </c>
      <c r="I20" s="2006">
        <v>0</v>
      </c>
      <c r="J20" s="2572" t="s">
        <v>126</v>
      </c>
      <c r="K20" s="2006">
        <v>0</v>
      </c>
      <c r="L20" s="3394" t="s">
        <v>881</v>
      </c>
      <c r="M20" s="2006">
        <v>0</v>
      </c>
      <c r="N20" s="3394" t="s">
        <v>881</v>
      </c>
      <c r="O20" s="2006">
        <v>0</v>
      </c>
      <c r="P20" s="3394" t="s">
        <v>881</v>
      </c>
      <c r="Q20" s="2006">
        <v>0</v>
      </c>
      <c r="R20" s="3394" t="s">
        <v>881</v>
      </c>
      <c r="S20" s="2006">
        <v>0</v>
      </c>
      <c r="T20" s="3394" t="s">
        <v>881</v>
      </c>
      <c r="U20" s="2006">
        <v>0</v>
      </c>
      <c r="V20" s="3394" t="s">
        <v>881</v>
      </c>
      <c r="W20" s="2006">
        <v>0</v>
      </c>
      <c r="X20" s="1914" t="s">
        <v>126</v>
      </c>
      <c r="Y20" s="2006"/>
      <c r="Z20" s="2408">
        <v>0</v>
      </c>
    </row>
    <row r="21" spans="1:26" ht="15.75" customHeight="1">
      <c r="A21" s="2006">
        <v>0</v>
      </c>
      <c r="B21" s="3402"/>
      <c r="C21" s="2006">
        <v>0</v>
      </c>
      <c r="D21" s="3404" t="s">
        <v>249</v>
      </c>
      <c r="E21" s="2006">
        <v>0</v>
      </c>
      <c r="F21" s="3404" t="s">
        <v>4</v>
      </c>
      <c r="G21" s="2006">
        <v>0</v>
      </c>
      <c r="H21" s="3404" t="s">
        <v>266</v>
      </c>
      <c r="I21" s="2006">
        <v>0</v>
      </c>
      <c r="J21" s="3410" t="s">
        <v>368</v>
      </c>
      <c r="K21" s="2006">
        <v>0</v>
      </c>
      <c r="L21" s="3395"/>
      <c r="M21" s="2006">
        <v>0</v>
      </c>
      <c r="N21" s="3395"/>
      <c r="O21" s="2006">
        <v>0</v>
      </c>
      <c r="P21" s="3395"/>
      <c r="Q21" s="2006">
        <v>0</v>
      </c>
      <c r="R21" s="3395"/>
      <c r="S21" s="2006">
        <v>0</v>
      </c>
      <c r="T21" s="3395"/>
      <c r="U21" s="2006">
        <v>0</v>
      </c>
      <c r="V21" s="3395"/>
      <c r="W21" s="2006">
        <v>0</v>
      </c>
      <c r="X21" s="3396" t="s">
        <v>1022</v>
      </c>
      <c r="Y21" s="2006"/>
      <c r="Z21" s="2408">
        <v>0</v>
      </c>
    </row>
    <row r="22" spans="1:26" ht="19.5" customHeight="1">
      <c r="A22" s="2006">
        <v>0</v>
      </c>
      <c r="B22" s="3402"/>
      <c r="C22" s="2006">
        <v>0</v>
      </c>
      <c r="D22" s="3405"/>
      <c r="E22" s="2006">
        <v>0</v>
      </c>
      <c r="F22" s="3405"/>
      <c r="G22" s="2006">
        <v>0</v>
      </c>
      <c r="H22" s="3405"/>
      <c r="I22" s="2006">
        <v>0</v>
      </c>
      <c r="J22" s="3411"/>
      <c r="K22" s="2006">
        <v>0</v>
      </c>
      <c r="L22" s="2573" t="s">
        <v>883</v>
      </c>
      <c r="M22" s="2006">
        <v>0</v>
      </c>
      <c r="N22" s="2573" t="s">
        <v>885</v>
      </c>
      <c r="O22" s="2006">
        <v>0</v>
      </c>
      <c r="P22" s="2573" t="s">
        <v>888</v>
      </c>
      <c r="Q22" s="2006">
        <v>0</v>
      </c>
      <c r="R22" s="2573" t="s">
        <v>890</v>
      </c>
      <c r="S22" s="2006">
        <v>0</v>
      </c>
      <c r="T22" s="2573" t="s">
        <v>883</v>
      </c>
      <c r="U22" s="2006">
        <v>0</v>
      </c>
      <c r="V22" s="2573" t="s">
        <v>893</v>
      </c>
      <c r="W22" s="2006">
        <v>0</v>
      </c>
      <c r="X22" s="3397"/>
      <c r="Y22" s="2006"/>
      <c r="Z22" s="2408">
        <v>0</v>
      </c>
    </row>
    <row r="23" spans="1:26" ht="19.5" customHeight="1">
      <c r="A23" s="2006"/>
      <c r="B23" s="3402"/>
      <c r="C23" s="2006"/>
      <c r="D23" s="2006">
        <v>0</v>
      </c>
      <c r="E23" s="2006">
        <v>0</v>
      </c>
      <c r="F23" s="2006">
        <v>0</v>
      </c>
      <c r="G23" s="2006">
        <v>0</v>
      </c>
      <c r="H23" s="2006">
        <v>0</v>
      </c>
      <c r="I23" s="2006">
        <v>0</v>
      </c>
      <c r="J23" s="2006">
        <v>0</v>
      </c>
      <c r="K23" s="2006"/>
      <c r="L23" s="2529"/>
      <c r="M23" s="2006">
        <v>0</v>
      </c>
      <c r="N23" s="2529"/>
      <c r="O23" s="2006">
        <v>0</v>
      </c>
      <c r="P23" s="2529"/>
      <c r="Q23" s="2006">
        <v>0</v>
      </c>
      <c r="R23" s="2529"/>
      <c r="S23" s="2006">
        <v>0</v>
      </c>
      <c r="T23" s="2529"/>
      <c r="U23" s="2006">
        <v>0</v>
      </c>
      <c r="V23" s="2529"/>
      <c r="W23" s="2006">
        <v>0</v>
      </c>
      <c r="X23" s="2006">
        <v>0</v>
      </c>
      <c r="Y23" s="2006">
        <v>0</v>
      </c>
      <c r="Z23" s="2408"/>
    </row>
    <row r="24" spans="1:26" ht="19.5" customHeight="1">
      <c r="A24" s="2006"/>
      <c r="B24" s="3402"/>
      <c r="C24" s="2006"/>
      <c r="D24" s="2569" t="s">
        <v>126</v>
      </c>
      <c r="E24" s="2006">
        <v>0</v>
      </c>
      <c r="F24" s="2569" t="s">
        <v>126</v>
      </c>
      <c r="G24" s="2006">
        <v>0</v>
      </c>
      <c r="H24" s="2569" t="s">
        <v>126</v>
      </c>
      <c r="I24" s="2006">
        <v>0</v>
      </c>
      <c r="J24" s="2572" t="s">
        <v>126</v>
      </c>
      <c r="K24" s="2006"/>
      <c r="L24" s="3394" t="s">
        <v>895</v>
      </c>
      <c r="M24" s="2006">
        <v>0</v>
      </c>
      <c r="N24" s="3394" t="s">
        <v>895</v>
      </c>
      <c r="O24" s="2006">
        <v>0</v>
      </c>
      <c r="P24" s="3394" t="s">
        <v>895</v>
      </c>
      <c r="Q24" s="2006">
        <v>0</v>
      </c>
      <c r="R24" s="3394" t="s">
        <v>895</v>
      </c>
      <c r="S24" s="2006">
        <v>0</v>
      </c>
      <c r="T24" s="3394" t="s">
        <v>895</v>
      </c>
      <c r="U24" s="2006">
        <v>0</v>
      </c>
      <c r="V24" s="3394" t="s">
        <v>904</v>
      </c>
      <c r="W24" s="2006">
        <v>0</v>
      </c>
      <c r="X24" s="2006">
        <v>0</v>
      </c>
      <c r="Y24" s="2006">
        <v>0</v>
      </c>
      <c r="Z24" s="2408"/>
    </row>
    <row r="25" spans="1:26" ht="16.5" customHeight="1">
      <c r="A25" s="2006">
        <v>0</v>
      </c>
      <c r="B25" s="3402"/>
      <c r="C25" s="2006">
        <v>0</v>
      </c>
      <c r="D25" s="3404" t="s">
        <v>13</v>
      </c>
      <c r="E25" s="2006">
        <v>0</v>
      </c>
      <c r="F25" s="3404" t="s">
        <v>14</v>
      </c>
      <c r="G25" s="2006">
        <v>0</v>
      </c>
      <c r="H25" s="3404" t="s">
        <v>367</v>
      </c>
      <c r="I25" s="2006">
        <v>0</v>
      </c>
      <c r="J25" s="3473" t="s">
        <v>368</v>
      </c>
      <c r="K25" s="2006">
        <v>0</v>
      </c>
      <c r="L25" s="3395"/>
      <c r="M25" s="2006">
        <v>0</v>
      </c>
      <c r="N25" s="3395"/>
      <c r="O25" s="2006">
        <v>0</v>
      </c>
      <c r="P25" s="3395"/>
      <c r="Q25" s="2006">
        <v>0</v>
      </c>
      <c r="R25" s="3395"/>
      <c r="S25" s="2006">
        <v>0</v>
      </c>
      <c r="T25" s="3395"/>
      <c r="U25" s="2006">
        <v>0</v>
      </c>
      <c r="V25" s="3395"/>
      <c r="W25" s="2006">
        <v>0</v>
      </c>
      <c r="X25" s="2006">
        <v>0</v>
      </c>
      <c r="Y25" s="2006">
        <v>0</v>
      </c>
      <c r="Z25" s="2408">
        <v>0</v>
      </c>
    </row>
    <row r="26" spans="1:26" ht="19.5" customHeight="1">
      <c r="A26" s="2006">
        <v>0</v>
      </c>
      <c r="B26" s="3402"/>
      <c r="C26" s="2006">
        <v>0</v>
      </c>
      <c r="D26" s="3405"/>
      <c r="E26" s="2006">
        <v>0</v>
      </c>
      <c r="F26" s="3405"/>
      <c r="G26" s="2006">
        <v>0</v>
      </c>
      <c r="H26" s="3405"/>
      <c r="I26" s="2006">
        <v>0</v>
      </c>
      <c r="J26" s="3474"/>
      <c r="K26" s="2006">
        <v>0</v>
      </c>
      <c r="L26" s="2573" t="s">
        <v>890</v>
      </c>
      <c r="M26" s="2006">
        <v>0</v>
      </c>
      <c r="N26" s="2573" t="s">
        <v>885</v>
      </c>
      <c r="O26" s="2006">
        <v>0</v>
      </c>
      <c r="P26" s="2573" t="s">
        <v>888</v>
      </c>
      <c r="Q26" s="2006">
        <v>0</v>
      </c>
      <c r="R26" s="2573" t="s">
        <v>900</v>
      </c>
      <c r="S26" s="2006">
        <v>0</v>
      </c>
      <c r="T26" s="2573" t="s">
        <v>902</v>
      </c>
      <c r="U26" s="2006">
        <v>0</v>
      </c>
      <c r="V26" s="2573" t="s">
        <v>905</v>
      </c>
      <c r="W26" s="2006">
        <v>0</v>
      </c>
      <c r="X26" s="2006">
        <v>0</v>
      </c>
      <c r="Y26" s="2006">
        <v>0</v>
      </c>
      <c r="Z26" s="2408">
        <v>0</v>
      </c>
    </row>
    <row r="27" spans="1:26">
      <c r="A27" s="2006">
        <v>0</v>
      </c>
      <c r="B27" s="3402"/>
      <c r="C27" s="2006">
        <v>0</v>
      </c>
      <c r="D27" s="2006">
        <v>0</v>
      </c>
      <c r="E27" s="2006">
        <v>0</v>
      </c>
      <c r="F27" s="2006">
        <v>0</v>
      </c>
      <c r="G27" s="2006">
        <v>0</v>
      </c>
      <c r="H27" s="2006">
        <v>0</v>
      </c>
      <c r="I27" s="2006">
        <v>0</v>
      </c>
      <c r="J27" s="2006">
        <v>0</v>
      </c>
      <c r="K27" s="2006">
        <v>0</v>
      </c>
      <c r="L27" s="2006">
        <v>0</v>
      </c>
      <c r="M27" s="2006">
        <v>0</v>
      </c>
      <c r="N27" s="2006"/>
      <c r="O27" s="2006">
        <v>0</v>
      </c>
      <c r="P27" s="2006"/>
      <c r="Q27" s="2006">
        <v>0</v>
      </c>
      <c r="R27" s="2006"/>
      <c r="S27" s="2006">
        <v>0</v>
      </c>
      <c r="T27" s="2006"/>
      <c r="U27" s="2006">
        <v>0</v>
      </c>
      <c r="V27" s="2006"/>
      <c r="W27" s="2006">
        <v>0</v>
      </c>
      <c r="X27" s="2006">
        <v>0</v>
      </c>
      <c r="Y27" s="2006">
        <v>0</v>
      </c>
      <c r="Z27" s="2408">
        <v>0</v>
      </c>
    </row>
    <row r="28" spans="1:26" ht="21" customHeight="1">
      <c r="A28" s="2006">
        <v>0</v>
      </c>
      <c r="B28" s="3402"/>
      <c r="C28" s="2006">
        <v>0</v>
      </c>
      <c r="D28" s="2570" t="s">
        <v>126</v>
      </c>
      <c r="E28" s="2006">
        <v>0</v>
      </c>
      <c r="F28" s="2570" t="s">
        <v>126</v>
      </c>
      <c r="G28" s="2006">
        <v>0</v>
      </c>
      <c r="H28" s="2570" t="s">
        <v>126</v>
      </c>
      <c r="I28" s="2006">
        <v>0</v>
      </c>
      <c r="J28" s="2571" t="s">
        <v>126</v>
      </c>
      <c r="K28" s="2006">
        <v>0</v>
      </c>
      <c r="L28" s="3394" t="s">
        <v>904</v>
      </c>
      <c r="M28" s="2006">
        <v>0</v>
      </c>
      <c r="N28" s="3394" t="s">
        <v>904</v>
      </c>
      <c r="O28" s="2006">
        <v>0</v>
      </c>
      <c r="P28" s="3394" t="s">
        <v>904</v>
      </c>
      <c r="Q28" s="2006">
        <v>0</v>
      </c>
      <c r="R28" s="3394" t="s">
        <v>904</v>
      </c>
      <c r="S28" s="2006">
        <v>0</v>
      </c>
      <c r="T28" s="2083" t="s">
        <v>126</v>
      </c>
      <c r="U28" s="2006">
        <v>0</v>
      </c>
      <c r="V28" s="2083" t="s">
        <v>126</v>
      </c>
      <c r="W28" s="2006">
        <v>0</v>
      </c>
      <c r="X28" s="2006">
        <v>0</v>
      </c>
      <c r="Y28" s="2006">
        <v>0</v>
      </c>
      <c r="Z28" s="2408">
        <v>0</v>
      </c>
    </row>
    <row r="29" spans="1:26" ht="15.75" customHeight="1">
      <c r="A29" s="2006">
        <v>0</v>
      </c>
      <c r="B29" s="3402"/>
      <c r="C29" s="2006">
        <v>0</v>
      </c>
      <c r="D29" s="3404" t="s">
        <v>292</v>
      </c>
      <c r="E29" s="2006">
        <v>0</v>
      </c>
      <c r="F29" s="3475" t="s">
        <v>369</v>
      </c>
      <c r="G29" s="2006">
        <v>0</v>
      </c>
      <c r="H29" s="3475" t="s">
        <v>370</v>
      </c>
      <c r="I29" s="2006">
        <v>0</v>
      </c>
      <c r="J29" s="3410" t="s">
        <v>3815</v>
      </c>
      <c r="K29" s="2006">
        <v>0</v>
      </c>
      <c r="L29" s="3395"/>
      <c r="M29" s="2006">
        <v>0</v>
      </c>
      <c r="N29" s="3395"/>
      <c r="O29" s="2006">
        <v>0</v>
      </c>
      <c r="P29" s="3395"/>
      <c r="Q29" s="2006">
        <v>0</v>
      </c>
      <c r="R29" s="3395"/>
      <c r="S29" s="2006">
        <v>0</v>
      </c>
      <c r="T29" s="3408" t="s">
        <v>366</v>
      </c>
      <c r="U29" s="2006">
        <v>0</v>
      </c>
      <c r="V29" s="3410" t="s">
        <v>294</v>
      </c>
      <c r="W29" s="2006">
        <v>0</v>
      </c>
      <c r="X29" s="2006">
        <v>0</v>
      </c>
      <c r="Y29" s="2006">
        <v>0</v>
      </c>
      <c r="Z29" s="2408">
        <v>0</v>
      </c>
    </row>
    <row r="30" spans="1:26" ht="19.5" customHeight="1">
      <c r="A30" s="2006">
        <v>0</v>
      </c>
      <c r="B30" s="3403"/>
      <c r="C30" s="2006">
        <v>0</v>
      </c>
      <c r="D30" s="3405"/>
      <c r="E30" s="2006">
        <v>0</v>
      </c>
      <c r="F30" s="3476"/>
      <c r="G30" s="2006">
        <v>0</v>
      </c>
      <c r="H30" s="3476"/>
      <c r="I30" s="2006">
        <v>0</v>
      </c>
      <c r="J30" s="3411"/>
      <c r="K30" s="2006">
        <v>0</v>
      </c>
      <c r="L30" s="2573" t="s">
        <v>907</v>
      </c>
      <c r="M30" s="2006">
        <v>0</v>
      </c>
      <c r="N30" s="2573" t="s">
        <v>908</v>
      </c>
      <c r="O30" s="2006">
        <v>0</v>
      </c>
      <c r="P30" s="2573" t="s">
        <v>909</v>
      </c>
      <c r="Q30" s="2006">
        <v>0</v>
      </c>
      <c r="R30" s="2573" t="s">
        <v>910</v>
      </c>
      <c r="S30" s="2006">
        <v>0</v>
      </c>
      <c r="T30" s="3409"/>
      <c r="U30" s="2006">
        <v>0</v>
      </c>
      <c r="V30" s="3411"/>
      <c r="W30" s="2006">
        <v>0</v>
      </c>
      <c r="X30" s="2006">
        <v>0</v>
      </c>
      <c r="Y30" s="2006">
        <v>0</v>
      </c>
      <c r="Z30" s="2408">
        <v>0</v>
      </c>
    </row>
    <row r="31" spans="1:26">
      <c r="A31" s="2006">
        <v>0</v>
      </c>
      <c r="B31" s="2006">
        <v>0</v>
      </c>
      <c r="C31" s="2006">
        <v>0</v>
      </c>
      <c r="D31" s="2006">
        <v>0</v>
      </c>
      <c r="E31" s="2006">
        <v>0</v>
      </c>
      <c r="F31" s="2006">
        <v>0</v>
      </c>
      <c r="G31" s="2006">
        <v>0</v>
      </c>
      <c r="H31" s="2006">
        <v>0</v>
      </c>
      <c r="I31" s="2006">
        <v>0</v>
      </c>
      <c r="J31" s="2006">
        <v>0</v>
      </c>
      <c r="K31" s="2006">
        <v>0</v>
      </c>
      <c r="L31" s="2006">
        <v>0</v>
      </c>
      <c r="M31" s="2006">
        <v>0</v>
      </c>
      <c r="N31" s="2006">
        <v>0</v>
      </c>
      <c r="O31" s="2006">
        <v>0</v>
      </c>
      <c r="P31" s="2006">
        <v>0</v>
      </c>
      <c r="Q31" s="2006">
        <v>0</v>
      </c>
      <c r="R31" s="2006">
        <v>0</v>
      </c>
      <c r="S31" s="2006">
        <v>0</v>
      </c>
      <c r="T31" s="2006">
        <v>0</v>
      </c>
      <c r="U31" s="2006">
        <v>0</v>
      </c>
      <c r="V31" s="2006">
        <v>0</v>
      </c>
      <c r="W31" s="2006">
        <v>0</v>
      </c>
      <c r="X31" s="2006">
        <v>0</v>
      </c>
      <c r="Y31" s="2006">
        <v>0</v>
      </c>
      <c r="Z31" s="2408">
        <v>0</v>
      </c>
    </row>
    <row r="32" spans="1:26" ht="14.25" customHeight="1">
      <c r="A32" s="2006">
        <v>0</v>
      </c>
      <c r="B32" s="3401">
        <v>1.2</v>
      </c>
      <c r="C32" s="2006">
        <v>0</v>
      </c>
      <c r="D32" s="3459" t="s">
        <v>830</v>
      </c>
      <c r="E32" s="3460"/>
      <c r="F32" s="3460"/>
      <c r="G32" s="3460"/>
      <c r="H32" s="3460"/>
      <c r="I32" s="3460"/>
      <c r="J32" s="3460"/>
      <c r="K32" s="40"/>
      <c r="L32" s="2006">
        <v>0</v>
      </c>
      <c r="M32" s="2006">
        <v>0</v>
      </c>
      <c r="N32" s="2006">
        <v>0</v>
      </c>
      <c r="O32" s="2006">
        <v>0</v>
      </c>
      <c r="P32" s="2006">
        <v>0</v>
      </c>
      <c r="Q32" s="2006">
        <v>0</v>
      </c>
      <c r="R32" s="2006">
        <v>0</v>
      </c>
      <c r="S32" s="2006">
        <v>0</v>
      </c>
      <c r="T32" s="2006">
        <v>0</v>
      </c>
      <c r="U32" s="2006">
        <v>0</v>
      </c>
      <c r="V32" s="2006">
        <v>0</v>
      </c>
      <c r="W32" s="2006">
        <v>0</v>
      </c>
      <c r="X32" s="2006">
        <v>0</v>
      </c>
      <c r="Y32" s="2006">
        <v>0</v>
      </c>
      <c r="Z32" s="2408">
        <v>0</v>
      </c>
    </row>
    <row r="33" spans="1:26" ht="4.5" customHeight="1">
      <c r="A33" s="2006">
        <v>0</v>
      </c>
      <c r="B33" s="3402"/>
      <c r="C33" s="2006">
        <v>0</v>
      </c>
      <c r="D33" s="3459"/>
      <c r="E33" s="3460"/>
      <c r="F33" s="3460"/>
      <c r="G33" s="3460"/>
      <c r="H33" s="3460"/>
      <c r="I33" s="3460"/>
      <c r="J33" s="3460"/>
      <c r="K33" s="90"/>
      <c r="L33" s="2006">
        <v>0</v>
      </c>
      <c r="M33" s="2006">
        <v>0</v>
      </c>
      <c r="N33" s="2006">
        <v>0</v>
      </c>
      <c r="O33" s="2006">
        <v>0</v>
      </c>
      <c r="P33" s="2006">
        <v>0</v>
      </c>
      <c r="Q33" s="2006">
        <v>0</v>
      </c>
      <c r="R33" s="2006">
        <v>0</v>
      </c>
      <c r="S33" s="2006">
        <v>0</v>
      </c>
      <c r="T33" s="2006">
        <v>0</v>
      </c>
      <c r="U33" s="2006">
        <v>0</v>
      </c>
      <c r="V33" s="2006">
        <v>0</v>
      </c>
      <c r="W33" s="2006">
        <v>0</v>
      </c>
      <c r="X33" s="2006">
        <v>0</v>
      </c>
      <c r="Y33" s="2006">
        <v>0</v>
      </c>
      <c r="Z33" s="2408">
        <v>0</v>
      </c>
    </row>
    <row r="34" spans="1:26" ht="14.25" customHeight="1">
      <c r="A34" s="2006">
        <v>0</v>
      </c>
      <c r="B34" s="3402"/>
      <c r="C34" s="2006">
        <v>0</v>
      </c>
      <c r="D34" s="3459"/>
      <c r="E34" s="3460"/>
      <c r="F34" s="3460"/>
      <c r="G34" s="3460"/>
      <c r="H34" s="3460"/>
      <c r="I34" s="3460"/>
      <c r="J34" s="3460"/>
      <c r="K34" s="40"/>
      <c r="L34" s="2006">
        <v>0</v>
      </c>
      <c r="M34" s="2006">
        <v>0</v>
      </c>
      <c r="N34" s="2006">
        <v>0</v>
      </c>
      <c r="O34" s="2006">
        <v>0</v>
      </c>
      <c r="P34" s="2006">
        <v>0</v>
      </c>
      <c r="Q34" s="2006">
        <v>0</v>
      </c>
      <c r="R34" s="2006">
        <v>0</v>
      </c>
      <c r="S34" s="2006">
        <v>0</v>
      </c>
      <c r="T34" s="2006">
        <v>0</v>
      </c>
      <c r="U34" s="2006">
        <v>0</v>
      </c>
      <c r="V34" s="2006">
        <v>0</v>
      </c>
      <c r="W34" s="2006">
        <v>0</v>
      </c>
      <c r="X34" s="2006">
        <v>0</v>
      </c>
      <c r="Y34" s="2006">
        <v>0</v>
      </c>
      <c r="Z34" s="2408">
        <v>0</v>
      </c>
    </row>
    <row r="35" spans="1:26">
      <c r="A35" s="2006">
        <v>0</v>
      </c>
      <c r="B35" s="3402"/>
      <c r="C35" s="2006">
        <v>0</v>
      </c>
      <c r="D35" s="2006">
        <v>0</v>
      </c>
      <c r="E35" s="2006">
        <v>0</v>
      </c>
      <c r="F35" s="2006">
        <v>0</v>
      </c>
      <c r="G35" s="2006">
        <v>0</v>
      </c>
      <c r="H35" s="2006">
        <v>0</v>
      </c>
      <c r="I35" s="2006">
        <v>0</v>
      </c>
      <c r="J35" s="2006">
        <v>0</v>
      </c>
      <c r="K35" s="2006">
        <v>0</v>
      </c>
      <c r="L35" s="2006">
        <v>0</v>
      </c>
      <c r="M35" s="2006">
        <v>0</v>
      </c>
      <c r="N35" s="2006">
        <v>0</v>
      </c>
      <c r="O35" s="2006">
        <v>0</v>
      </c>
      <c r="P35" s="2006">
        <v>0</v>
      </c>
      <c r="Q35" s="2006">
        <v>0</v>
      </c>
      <c r="R35" s="2006">
        <v>0</v>
      </c>
      <c r="S35" s="2006">
        <v>0</v>
      </c>
      <c r="T35" s="2006">
        <v>0</v>
      </c>
      <c r="U35" s="2006">
        <v>0</v>
      </c>
      <c r="V35" s="2006">
        <v>0</v>
      </c>
      <c r="W35" s="2006">
        <v>0</v>
      </c>
      <c r="X35" s="2006">
        <v>0</v>
      </c>
      <c r="Y35" s="2006">
        <v>0</v>
      </c>
      <c r="Z35" s="2408">
        <v>0</v>
      </c>
    </row>
    <row r="36" spans="1:26" ht="17.25" customHeight="1">
      <c r="A36" s="2006">
        <v>0</v>
      </c>
      <c r="B36" s="3402"/>
      <c r="C36" s="2006">
        <v>0</v>
      </c>
      <c r="D36" s="3461" t="s">
        <v>63</v>
      </c>
      <c r="E36" s="2006">
        <v>0</v>
      </c>
      <c r="F36" s="3464" t="s">
        <v>66</v>
      </c>
      <c r="G36" s="2006">
        <v>0</v>
      </c>
      <c r="H36" s="3467" t="s">
        <v>67</v>
      </c>
      <c r="I36" s="2006">
        <v>0</v>
      </c>
      <c r="J36" s="3470" t="s">
        <v>68</v>
      </c>
      <c r="K36" s="40"/>
      <c r="L36" s="2006">
        <v>0</v>
      </c>
      <c r="M36" s="2006">
        <v>0</v>
      </c>
      <c r="N36" s="2006">
        <v>0</v>
      </c>
      <c r="O36" s="2006">
        <v>0</v>
      </c>
      <c r="P36" s="2006">
        <v>0</v>
      </c>
      <c r="Q36" s="2006">
        <v>0</v>
      </c>
      <c r="R36" s="2006">
        <v>0</v>
      </c>
      <c r="S36" s="2006">
        <v>0</v>
      </c>
      <c r="T36" s="2006">
        <v>0</v>
      </c>
      <c r="U36" s="2006">
        <v>0</v>
      </c>
      <c r="V36" s="2006">
        <v>0</v>
      </c>
      <c r="W36" s="2006">
        <v>0</v>
      </c>
      <c r="X36" s="2006">
        <v>0</v>
      </c>
      <c r="Y36" s="2006">
        <v>0</v>
      </c>
      <c r="Z36" s="2408">
        <v>0</v>
      </c>
    </row>
    <row r="37" spans="1:26" ht="4.5" customHeight="1">
      <c r="A37" s="2006">
        <v>0</v>
      </c>
      <c r="B37" s="3402"/>
      <c r="C37" s="2006">
        <v>0</v>
      </c>
      <c r="D37" s="3462"/>
      <c r="E37" s="2006">
        <v>0</v>
      </c>
      <c r="F37" s="3465"/>
      <c r="G37" s="2006">
        <v>0</v>
      </c>
      <c r="H37" s="3468"/>
      <c r="I37" s="2006">
        <v>0</v>
      </c>
      <c r="J37" s="3471"/>
      <c r="K37" s="90"/>
      <c r="L37" s="2006">
        <v>0</v>
      </c>
      <c r="M37" s="2006">
        <v>0</v>
      </c>
      <c r="N37" s="2006">
        <v>0</v>
      </c>
      <c r="O37" s="2006">
        <v>0</v>
      </c>
      <c r="P37" s="2006">
        <v>0</v>
      </c>
      <c r="Q37" s="2006">
        <v>0</v>
      </c>
      <c r="R37" s="2006">
        <v>0</v>
      </c>
      <c r="S37" s="2006">
        <v>0</v>
      </c>
      <c r="T37" s="2006">
        <v>0</v>
      </c>
      <c r="U37" s="2006">
        <v>0</v>
      </c>
      <c r="V37" s="2006">
        <v>0</v>
      </c>
      <c r="W37" s="2006">
        <v>0</v>
      </c>
      <c r="X37" s="2006">
        <v>0</v>
      </c>
      <c r="Y37" s="2006">
        <v>0</v>
      </c>
      <c r="Z37" s="2408">
        <v>0</v>
      </c>
    </row>
    <row r="38" spans="1:26" ht="14.25" customHeight="1">
      <c r="A38" s="2006">
        <v>0</v>
      </c>
      <c r="B38" s="3402"/>
      <c r="C38" s="2006">
        <v>0</v>
      </c>
      <c r="D38" s="3463"/>
      <c r="E38" s="2006">
        <v>0</v>
      </c>
      <c r="F38" s="3466"/>
      <c r="G38" s="2006">
        <v>0</v>
      </c>
      <c r="H38" s="3469"/>
      <c r="I38" s="2006">
        <v>0</v>
      </c>
      <c r="J38" s="3472"/>
      <c r="K38" s="40"/>
      <c r="L38" s="2006">
        <v>0</v>
      </c>
      <c r="M38" s="2006">
        <v>0</v>
      </c>
      <c r="N38" s="2006">
        <v>0</v>
      </c>
      <c r="O38" s="2006">
        <v>0</v>
      </c>
      <c r="P38" s="2006">
        <v>0</v>
      </c>
      <c r="Q38" s="2006">
        <v>0</v>
      </c>
      <c r="R38" s="2006">
        <v>0</v>
      </c>
      <c r="S38" s="2006">
        <v>0</v>
      </c>
      <c r="T38" s="2006">
        <v>0</v>
      </c>
      <c r="U38" s="2006">
        <v>0</v>
      </c>
      <c r="V38" s="2006">
        <v>0</v>
      </c>
      <c r="W38" s="2006">
        <v>0</v>
      </c>
      <c r="X38" s="2006">
        <v>0</v>
      </c>
      <c r="Y38" s="2006">
        <v>0</v>
      </c>
      <c r="Z38" s="2408">
        <v>0</v>
      </c>
    </row>
    <row r="39" spans="1:26">
      <c r="A39" s="2006">
        <v>0</v>
      </c>
      <c r="B39" s="3402"/>
      <c r="C39" s="2006">
        <v>0</v>
      </c>
      <c r="D39" s="2006">
        <v>0</v>
      </c>
      <c r="E39" s="2006">
        <v>0</v>
      </c>
      <c r="F39" s="2006">
        <v>0</v>
      </c>
      <c r="G39" s="2006">
        <v>0</v>
      </c>
      <c r="H39" s="2006">
        <v>0</v>
      </c>
      <c r="I39" s="2006">
        <v>0</v>
      </c>
      <c r="J39" s="2006">
        <v>0</v>
      </c>
      <c r="K39" s="2006">
        <v>0</v>
      </c>
      <c r="L39" s="2006">
        <v>0</v>
      </c>
      <c r="M39" s="2006">
        <v>0</v>
      </c>
      <c r="N39" s="2006">
        <v>0</v>
      </c>
      <c r="O39" s="2006">
        <v>0</v>
      </c>
      <c r="P39" s="2006">
        <v>0</v>
      </c>
      <c r="Q39" s="2006">
        <v>0</v>
      </c>
      <c r="R39" s="2006">
        <v>0</v>
      </c>
      <c r="S39" s="2006">
        <v>0</v>
      </c>
      <c r="T39" s="2006">
        <v>0</v>
      </c>
      <c r="U39" s="2006">
        <v>0</v>
      </c>
      <c r="V39" s="2006">
        <v>0</v>
      </c>
      <c r="W39" s="2006">
        <v>0</v>
      </c>
      <c r="X39" s="2006">
        <v>0</v>
      </c>
      <c r="Y39" s="2006">
        <v>0</v>
      </c>
      <c r="Z39" s="2408">
        <v>0</v>
      </c>
    </row>
    <row r="40" spans="1:26" ht="18" customHeight="1">
      <c r="A40" s="2006">
        <v>0</v>
      </c>
      <c r="B40" s="3402"/>
      <c r="C40" s="2006">
        <v>0</v>
      </c>
      <c r="D40" s="3482" t="s">
        <v>126</v>
      </c>
      <c r="E40" s="2006">
        <v>0</v>
      </c>
      <c r="F40" s="3484" t="s">
        <v>126</v>
      </c>
      <c r="G40" s="2006">
        <v>0</v>
      </c>
      <c r="H40" s="3484" t="s">
        <v>126</v>
      </c>
      <c r="I40" s="2006">
        <v>0</v>
      </c>
      <c r="J40" s="3486" t="s">
        <v>126</v>
      </c>
      <c r="K40" s="2006">
        <v>0</v>
      </c>
      <c r="L40" s="2006">
        <v>0</v>
      </c>
      <c r="M40" s="2006">
        <v>0</v>
      </c>
      <c r="N40" s="2006">
        <v>0</v>
      </c>
      <c r="O40" s="2006">
        <v>0</v>
      </c>
      <c r="P40" s="2006">
        <v>0</v>
      </c>
      <c r="Q40" s="2006">
        <v>0</v>
      </c>
      <c r="R40" s="2006">
        <v>0</v>
      </c>
      <c r="S40" s="2006">
        <v>0</v>
      </c>
      <c r="T40" s="2006">
        <v>0</v>
      </c>
      <c r="U40" s="2006">
        <v>0</v>
      </c>
      <c r="V40" s="2006">
        <v>0</v>
      </c>
      <c r="W40" s="2006">
        <v>0</v>
      </c>
      <c r="X40" s="2006">
        <v>0</v>
      </c>
      <c r="Y40" s="2006">
        <v>0</v>
      </c>
      <c r="Z40" s="2408">
        <v>0</v>
      </c>
    </row>
    <row r="41" spans="1:26" ht="4.5" customHeight="1">
      <c r="A41" s="2006">
        <v>0</v>
      </c>
      <c r="B41" s="3402"/>
      <c r="C41" s="2006">
        <v>0</v>
      </c>
      <c r="D41" s="3483"/>
      <c r="E41" s="2006">
        <v>0</v>
      </c>
      <c r="F41" s="3485"/>
      <c r="G41" s="2006">
        <v>0</v>
      </c>
      <c r="H41" s="3485"/>
      <c r="I41" s="2006">
        <v>0</v>
      </c>
      <c r="J41" s="3487"/>
      <c r="K41" s="2006">
        <v>0</v>
      </c>
      <c r="L41" s="2006">
        <v>0</v>
      </c>
      <c r="M41" s="2006">
        <v>0</v>
      </c>
      <c r="N41" s="2006">
        <v>0</v>
      </c>
      <c r="O41" s="2006">
        <v>0</v>
      </c>
      <c r="P41" s="2006">
        <v>0</v>
      </c>
      <c r="Q41" s="2006">
        <v>0</v>
      </c>
      <c r="R41" s="2006">
        <v>0</v>
      </c>
      <c r="S41" s="2006">
        <v>0</v>
      </c>
      <c r="T41" s="2006">
        <v>0</v>
      </c>
      <c r="U41" s="2006">
        <v>0</v>
      </c>
      <c r="V41" s="2006">
        <v>0</v>
      </c>
      <c r="W41" s="2006">
        <v>0</v>
      </c>
      <c r="X41" s="2006">
        <v>0</v>
      </c>
      <c r="Y41" s="2006">
        <v>0</v>
      </c>
      <c r="Z41" s="2408">
        <v>0</v>
      </c>
    </row>
    <row r="42" spans="1:26" ht="21" customHeight="1">
      <c r="A42" s="2006">
        <v>0</v>
      </c>
      <c r="B42" s="3402"/>
      <c r="C42" s="2006">
        <v>0</v>
      </c>
      <c r="D42" s="2070" t="s">
        <v>834</v>
      </c>
      <c r="E42" s="2006">
        <v>0</v>
      </c>
      <c r="F42" s="193" t="s">
        <v>838</v>
      </c>
      <c r="G42" s="2006">
        <v>0</v>
      </c>
      <c r="H42" s="195" t="s">
        <v>67</v>
      </c>
      <c r="I42" s="2006">
        <v>0</v>
      </c>
      <c r="J42" s="199" t="s">
        <v>68</v>
      </c>
      <c r="K42" s="2006">
        <v>0</v>
      </c>
      <c r="L42" s="2006">
        <v>0</v>
      </c>
      <c r="M42" s="2006">
        <v>0</v>
      </c>
      <c r="N42" s="2006">
        <v>0</v>
      </c>
      <c r="O42" s="2006">
        <v>0</v>
      </c>
      <c r="P42" s="2006">
        <v>0</v>
      </c>
      <c r="Q42" s="2006">
        <v>0</v>
      </c>
      <c r="R42" s="2006">
        <v>0</v>
      </c>
      <c r="S42" s="2006">
        <v>0</v>
      </c>
      <c r="T42" s="2006">
        <v>0</v>
      </c>
      <c r="U42" s="2006">
        <v>0</v>
      </c>
      <c r="V42" s="2006">
        <v>0</v>
      </c>
      <c r="W42" s="2006">
        <v>0</v>
      </c>
      <c r="X42" s="2006">
        <v>0</v>
      </c>
      <c r="Y42" s="2006">
        <v>0</v>
      </c>
      <c r="Z42" s="2408">
        <v>0</v>
      </c>
    </row>
    <row r="43" spans="1:26">
      <c r="A43" s="2006">
        <v>0</v>
      </c>
      <c r="B43" s="3402"/>
      <c r="C43" s="2006">
        <v>0</v>
      </c>
      <c r="D43" s="2006">
        <v>0</v>
      </c>
      <c r="E43" s="2006">
        <v>0</v>
      </c>
      <c r="F43" s="2006">
        <v>0</v>
      </c>
      <c r="G43" s="2006">
        <v>0</v>
      </c>
      <c r="H43" s="2006">
        <v>0</v>
      </c>
      <c r="I43" s="2006">
        <v>0</v>
      </c>
      <c r="J43" s="2006">
        <v>0</v>
      </c>
      <c r="K43" s="2006">
        <v>0</v>
      </c>
      <c r="L43" s="2006">
        <v>0</v>
      </c>
      <c r="M43" s="2006">
        <v>0</v>
      </c>
      <c r="N43" s="2006">
        <v>0</v>
      </c>
      <c r="O43" s="2006">
        <v>0</v>
      </c>
      <c r="P43" s="2006">
        <v>0</v>
      </c>
      <c r="Q43" s="2006">
        <v>0</v>
      </c>
      <c r="R43" s="2006">
        <v>0</v>
      </c>
      <c r="S43" s="2006">
        <v>0</v>
      </c>
      <c r="T43" s="2006">
        <v>0</v>
      </c>
      <c r="U43" s="2006">
        <v>0</v>
      </c>
      <c r="V43" s="2006">
        <v>0</v>
      </c>
      <c r="W43" s="2006">
        <v>0</v>
      </c>
      <c r="X43" s="2006">
        <v>0</v>
      </c>
      <c r="Y43" s="2006">
        <v>0</v>
      </c>
      <c r="Z43" s="2408">
        <v>0</v>
      </c>
    </row>
    <row r="44" spans="1:26" ht="18.75">
      <c r="A44" s="2006">
        <v>0</v>
      </c>
      <c r="B44" s="3402"/>
      <c r="C44" s="2006">
        <v>0</v>
      </c>
      <c r="D44" s="2008" t="s">
        <v>3932</v>
      </c>
      <c r="E44" s="2009"/>
      <c r="F44" s="2009"/>
      <c r="G44" s="2009"/>
      <c r="H44" s="2009"/>
      <c r="I44" s="2009"/>
      <c r="J44" s="2009"/>
      <c r="K44" s="40"/>
      <c r="L44" s="2006">
        <v>0</v>
      </c>
      <c r="M44" s="2006">
        <v>0</v>
      </c>
      <c r="N44" s="2006">
        <v>0</v>
      </c>
      <c r="O44" s="2006">
        <v>0</v>
      </c>
      <c r="P44" s="2006">
        <v>0</v>
      </c>
      <c r="Q44" s="2006">
        <v>0</v>
      </c>
      <c r="R44" s="2006">
        <v>0</v>
      </c>
      <c r="S44" s="2006">
        <v>0</v>
      </c>
      <c r="T44" s="2006">
        <v>0</v>
      </c>
      <c r="U44" s="2006">
        <v>0</v>
      </c>
      <c r="V44" s="2006">
        <v>0</v>
      </c>
      <c r="W44" s="2006">
        <v>0</v>
      </c>
      <c r="X44" s="2006">
        <v>0</v>
      </c>
      <c r="Y44" s="2006">
        <v>0</v>
      </c>
      <c r="Z44" s="2408">
        <v>0</v>
      </c>
    </row>
    <row r="45" spans="1:26" ht="18.75">
      <c r="A45" s="2006">
        <v>0</v>
      </c>
      <c r="B45" s="3402"/>
      <c r="C45" s="2006">
        <v>0</v>
      </c>
      <c r="D45" s="2008" t="s">
        <v>3933</v>
      </c>
      <c r="E45" s="2009"/>
      <c r="F45" s="2009"/>
      <c r="G45" s="2009"/>
      <c r="H45" s="2009"/>
      <c r="I45" s="2009"/>
      <c r="J45" s="2009"/>
      <c r="K45" s="40"/>
      <c r="L45" s="2006">
        <v>0</v>
      </c>
      <c r="M45" s="2006">
        <v>0</v>
      </c>
      <c r="N45" s="2006">
        <v>0</v>
      </c>
      <c r="O45" s="2006">
        <v>0</v>
      </c>
      <c r="P45" s="2006">
        <v>0</v>
      </c>
      <c r="Q45" s="2006">
        <v>0</v>
      </c>
      <c r="R45" s="2006">
        <v>0</v>
      </c>
      <c r="S45" s="2006">
        <v>0</v>
      </c>
      <c r="T45" s="2006">
        <v>0</v>
      </c>
      <c r="U45" s="2006">
        <v>0</v>
      </c>
      <c r="V45" s="2006">
        <v>0</v>
      </c>
      <c r="W45" s="2006">
        <v>0</v>
      </c>
      <c r="X45" s="2006">
        <v>0</v>
      </c>
      <c r="Y45" s="2006">
        <v>0</v>
      </c>
      <c r="Z45" s="2408">
        <v>0</v>
      </c>
    </row>
    <row r="46" spans="1:26" ht="18.75">
      <c r="A46" s="2006">
        <v>0</v>
      </c>
      <c r="B46" s="3402"/>
      <c r="C46" s="2006">
        <v>0</v>
      </c>
      <c r="D46" s="2008" t="s">
        <v>4191</v>
      </c>
      <c r="E46" s="2009"/>
      <c r="F46" s="2009"/>
      <c r="G46" s="2009"/>
      <c r="H46" s="2009"/>
      <c r="I46" s="2009"/>
      <c r="J46" s="2009"/>
      <c r="K46" s="2006">
        <v>0</v>
      </c>
      <c r="L46" s="2006">
        <v>0</v>
      </c>
      <c r="M46" s="2006">
        <v>0</v>
      </c>
      <c r="N46" s="2006">
        <v>0</v>
      </c>
      <c r="O46" s="2006">
        <v>0</v>
      </c>
      <c r="P46" s="2006">
        <v>0</v>
      </c>
      <c r="Q46" s="2006">
        <v>0</v>
      </c>
      <c r="R46" s="2006">
        <v>0</v>
      </c>
      <c r="S46" s="2006">
        <v>0</v>
      </c>
      <c r="T46" s="2006">
        <v>0</v>
      </c>
      <c r="U46" s="2006">
        <v>0</v>
      </c>
      <c r="V46" s="2006">
        <v>0</v>
      </c>
      <c r="W46" s="2006">
        <v>0</v>
      </c>
      <c r="X46" s="2006">
        <v>0</v>
      </c>
      <c r="Y46" s="2006">
        <v>0</v>
      </c>
      <c r="Z46" s="2408">
        <v>0</v>
      </c>
    </row>
    <row r="47" spans="1:26" ht="18.75">
      <c r="A47" s="2006">
        <v>0</v>
      </c>
      <c r="B47" s="3403"/>
      <c r="C47" s="2006">
        <v>0</v>
      </c>
      <c r="D47" s="2008" t="s">
        <v>3934</v>
      </c>
      <c r="E47" s="2009"/>
      <c r="F47" s="2009"/>
      <c r="G47" s="2009"/>
      <c r="H47" s="2009"/>
      <c r="I47" s="2009"/>
      <c r="J47" s="2009"/>
      <c r="K47" s="2006">
        <v>0</v>
      </c>
      <c r="L47" s="2006">
        <v>0</v>
      </c>
      <c r="M47" s="2006">
        <v>0</v>
      </c>
      <c r="N47" s="2006">
        <v>0</v>
      </c>
      <c r="O47" s="2006">
        <v>0</v>
      </c>
      <c r="P47" s="2006">
        <v>0</v>
      </c>
      <c r="Q47" s="2006">
        <v>0</v>
      </c>
      <c r="R47" s="2006">
        <v>0</v>
      </c>
      <c r="S47" s="2006">
        <v>0</v>
      </c>
      <c r="T47" s="2006">
        <v>0</v>
      </c>
      <c r="U47" s="2006">
        <v>0</v>
      </c>
      <c r="V47" s="2006">
        <v>0</v>
      </c>
      <c r="W47" s="2006">
        <v>0</v>
      </c>
      <c r="X47" s="2006">
        <v>0</v>
      </c>
      <c r="Y47" s="2006">
        <v>0</v>
      </c>
      <c r="Z47" s="2408">
        <v>0</v>
      </c>
    </row>
    <row r="48" spans="1:26">
      <c r="A48" s="2006">
        <v>0</v>
      </c>
      <c r="B48" s="2006">
        <v>0</v>
      </c>
      <c r="C48" s="2006">
        <v>0</v>
      </c>
      <c r="D48" s="2006">
        <v>0</v>
      </c>
      <c r="E48" s="2006">
        <v>0</v>
      </c>
      <c r="F48" s="2006">
        <v>0</v>
      </c>
      <c r="G48" s="2006">
        <v>0</v>
      </c>
      <c r="H48" s="2006">
        <v>0</v>
      </c>
      <c r="I48" s="2006">
        <v>0</v>
      </c>
      <c r="J48" s="2006">
        <v>0</v>
      </c>
      <c r="K48" s="2006">
        <v>0</v>
      </c>
      <c r="L48" s="2006">
        <v>0</v>
      </c>
      <c r="M48" s="2006">
        <v>0</v>
      </c>
      <c r="N48" s="2006">
        <v>0</v>
      </c>
      <c r="O48" s="2006">
        <v>0</v>
      </c>
      <c r="P48" s="2006">
        <v>0</v>
      </c>
      <c r="Q48" s="2006">
        <v>0</v>
      </c>
      <c r="R48" s="2006">
        <v>0</v>
      </c>
      <c r="S48" s="2006">
        <v>0</v>
      </c>
      <c r="T48" s="2006">
        <v>0</v>
      </c>
      <c r="U48" s="2006">
        <v>0</v>
      </c>
      <c r="V48" s="2006">
        <v>0</v>
      </c>
      <c r="W48" s="2006">
        <v>0</v>
      </c>
      <c r="X48" s="2006">
        <v>0</v>
      </c>
      <c r="Y48" s="2006">
        <v>0</v>
      </c>
      <c r="Z48" s="2408">
        <v>0</v>
      </c>
    </row>
    <row r="49" spans="1:26" ht="24.95" customHeight="1">
      <c r="B49" s="3414" t="s">
        <v>4339</v>
      </c>
      <c r="C49" s="3415"/>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006"/>
      <c r="Z49" s="2408">
        <v>0</v>
      </c>
    </row>
    <row r="50" spans="1:26">
      <c r="A50" s="2006">
        <v>0</v>
      </c>
      <c r="B50" s="2006">
        <v>0</v>
      </c>
      <c r="C50" s="2006">
        <v>0</v>
      </c>
      <c r="D50" s="2006">
        <v>0</v>
      </c>
      <c r="E50" s="2006">
        <v>0</v>
      </c>
      <c r="F50" s="2006">
        <v>0</v>
      </c>
      <c r="G50" s="2006">
        <v>0</v>
      </c>
      <c r="H50" s="2006">
        <v>0</v>
      </c>
      <c r="I50" s="2006">
        <v>0</v>
      </c>
      <c r="J50" s="2006">
        <v>0</v>
      </c>
      <c r="K50" s="2006">
        <v>0</v>
      </c>
      <c r="L50" s="2071"/>
      <c r="M50" s="2071"/>
      <c r="N50" s="2006">
        <v>0</v>
      </c>
      <c r="O50" s="2071"/>
      <c r="P50" s="2071"/>
      <c r="Q50" s="2071"/>
      <c r="R50" s="2071"/>
      <c r="S50" s="2071"/>
      <c r="T50" s="2071"/>
      <c r="U50" s="2071"/>
      <c r="V50" s="2006"/>
      <c r="W50" s="2006">
        <v>0</v>
      </c>
      <c r="X50" s="2006">
        <v>0</v>
      </c>
      <c r="Y50" s="2006">
        <v>0</v>
      </c>
      <c r="Z50" s="2408">
        <v>0</v>
      </c>
    </row>
    <row r="51" spans="1:26" ht="18.75">
      <c r="A51" s="2006">
        <v>0</v>
      </c>
      <c r="B51" s="3421">
        <v>2</v>
      </c>
      <c r="C51" s="2006">
        <v>0</v>
      </c>
      <c r="D51" s="2574" t="s">
        <v>127</v>
      </c>
      <c r="E51" s="2006">
        <v>0</v>
      </c>
      <c r="F51" s="2575" t="s">
        <v>129</v>
      </c>
      <c r="G51" s="2006">
        <v>0</v>
      </c>
      <c r="H51" s="2576" t="s">
        <v>64</v>
      </c>
      <c r="I51" s="2006">
        <v>0</v>
      </c>
      <c r="J51" s="2577" t="s">
        <v>1012</v>
      </c>
      <c r="K51" s="2006">
        <v>0</v>
      </c>
      <c r="L51" s="2568" t="s">
        <v>911</v>
      </c>
      <c r="M51" s="2071"/>
      <c r="N51" s="2568" t="s">
        <v>911</v>
      </c>
      <c r="O51" s="2071"/>
      <c r="P51" s="2568" t="s">
        <v>914</v>
      </c>
      <c r="Q51" s="2071"/>
      <c r="R51" s="2568" t="s">
        <v>915</v>
      </c>
      <c r="S51" s="2071"/>
      <c r="T51" s="2568" t="s">
        <v>127</v>
      </c>
      <c r="U51" s="2071"/>
      <c r="V51" s="2067" t="s">
        <v>129</v>
      </c>
      <c r="W51" s="2006">
        <v>0</v>
      </c>
      <c r="X51" s="2006">
        <v>0</v>
      </c>
      <c r="Y51" s="2006">
        <v>0</v>
      </c>
      <c r="Z51" s="2408">
        <v>0</v>
      </c>
    </row>
    <row r="52" spans="1:26" ht="18.75" customHeight="1">
      <c r="A52" s="2006">
        <v>0</v>
      </c>
      <c r="B52" s="3422"/>
      <c r="C52" s="2006">
        <v>0</v>
      </c>
      <c r="D52" s="3410" t="s">
        <v>3935</v>
      </c>
      <c r="E52" s="2006">
        <v>0</v>
      </c>
      <c r="F52" s="3404" t="s">
        <v>3936</v>
      </c>
      <c r="G52" s="2006">
        <v>0</v>
      </c>
      <c r="H52" s="3410" t="s">
        <v>4329</v>
      </c>
      <c r="I52" s="2006">
        <v>0</v>
      </c>
      <c r="J52" s="3410" t="s">
        <v>530</v>
      </c>
      <c r="K52" s="2006">
        <v>0</v>
      </c>
      <c r="L52" s="3392" t="s">
        <v>912</v>
      </c>
      <c r="M52" s="2071"/>
      <c r="N52" s="3392" t="s">
        <v>913</v>
      </c>
      <c r="O52" s="2071"/>
      <c r="P52" s="3392" t="s">
        <v>912</v>
      </c>
      <c r="Q52" s="2071"/>
      <c r="R52" s="3392" t="s">
        <v>913</v>
      </c>
      <c r="S52" s="2071"/>
      <c r="T52" s="3392" t="s">
        <v>708</v>
      </c>
      <c r="U52" s="2071"/>
      <c r="V52" s="3410" t="s">
        <v>3832</v>
      </c>
      <c r="W52" s="2006">
        <v>0</v>
      </c>
      <c r="X52" s="2006">
        <v>0</v>
      </c>
      <c r="Y52" s="2006">
        <v>0</v>
      </c>
      <c r="Z52" s="2408">
        <v>0</v>
      </c>
    </row>
    <row r="53" spans="1:26">
      <c r="A53" s="2006">
        <v>0</v>
      </c>
      <c r="B53" s="3422"/>
      <c r="C53" s="2006">
        <v>0</v>
      </c>
      <c r="D53" s="3411"/>
      <c r="E53" s="2006">
        <v>0</v>
      </c>
      <c r="F53" s="3405"/>
      <c r="G53" s="2006">
        <v>0</v>
      </c>
      <c r="H53" s="3411"/>
      <c r="I53" s="2006">
        <v>0</v>
      </c>
      <c r="J53" s="3411"/>
      <c r="K53" s="2006">
        <v>0</v>
      </c>
      <c r="L53" s="3393"/>
      <c r="M53" s="2071"/>
      <c r="N53" s="3393"/>
      <c r="O53" s="2071"/>
      <c r="P53" s="3393"/>
      <c r="Q53" s="2071"/>
      <c r="R53" s="3393"/>
      <c r="S53" s="2071"/>
      <c r="T53" s="3393"/>
      <c r="U53" s="2071"/>
      <c r="V53" s="3411"/>
      <c r="W53" s="2006">
        <v>0</v>
      </c>
      <c r="X53" s="2006">
        <v>0</v>
      </c>
      <c r="Y53" s="2006">
        <v>0</v>
      </c>
      <c r="Z53" s="2408">
        <v>0</v>
      </c>
    </row>
    <row r="54" spans="1:26">
      <c r="A54" s="2006"/>
      <c r="B54" s="3422"/>
      <c r="C54" s="2006"/>
      <c r="D54" s="2006">
        <v>0</v>
      </c>
      <c r="E54" s="2006">
        <v>0</v>
      </c>
      <c r="F54" s="2006">
        <v>0</v>
      </c>
      <c r="G54" s="2006">
        <v>0</v>
      </c>
      <c r="H54" s="2006">
        <v>0</v>
      </c>
      <c r="I54" s="2006">
        <v>0</v>
      </c>
      <c r="J54" s="2006">
        <v>0</v>
      </c>
      <c r="K54" s="2006"/>
      <c r="L54" s="2530"/>
      <c r="M54" s="2071"/>
      <c r="N54" s="2531"/>
      <c r="O54" s="2071"/>
      <c r="P54" s="2531"/>
      <c r="Q54" s="2071"/>
      <c r="R54" s="2071"/>
      <c r="S54" s="2071"/>
      <c r="T54" s="2071"/>
      <c r="U54" s="2071"/>
      <c r="V54" s="2006"/>
      <c r="W54" s="2006">
        <v>0</v>
      </c>
      <c r="X54" s="2006">
        <v>0</v>
      </c>
      <c r="Y54" s="2006">
        <v>0</v>
      </c>
      <c r="Z54" s="2408"/>
    </row>
    <row r="55" spans="1:26" ht="18.75">
      <c r="A55" s="2006"/>
      <c r="B55" s="3422"/>
      <c r="C55" s="2006"/>
      <c r="D55" s="2532" t="s">
        <v>62</v>
      </c>
      <c r="E55" s="2006">
        <v>0</v>
      </c>
      <c r="F55" s="2533" t="s">
        <v>128</v>
      </c>
      <c r="G55" s="2006">
        <v>0</v>
      </c>
      <c r="H55" s="2006">
        <v>0</v>
      </c>
      <c r="I55" s="2006">
        <v>0</v>
      </c>
      <c r="J55" s="2006">
        <v>0</v>
      </c>
      <c r="K55" s="2006"/>
      <c r="L55" s="2568" t="s">
        <v>915</v>
      </c>
      <c r="M55" s="2071"/>
      <c r="N55" s="2568" t="s">
        <v>916</v>
      </c>
      <c r="O55" s="2071"/>
      <c r="P55" s="2568" t="s">
        <v>127</v>
      </c>
      <c r="Q55" s="2071"/>
      <c r="R55" s="2568" t="s">
        <v>127</v>
      </c>
      <c r="S55" s="2071"/>
      <c r="T55" s="2067" t="s">
        <v>129</v>
      </c>
      <c r="U55" s="2071"/>
      <c r="V55" s="2067" t="s">
        <v>129</v>
      </c>
      <c r="W55" s="2006">
        <v>0</v>
      </c>
      <c r="X55" s="2006">
        <v>0</v>
      </c>
      <c r="Y55" s="2006">
        <v>0</v>
      </c>
      <c r="Z55" s="2408"/>
    </row>
    <row r="56" spans="1:26" ht="19.5" customHeight="1">
      <c r="A56" s="2006">
        <v>0</v>
      </c>
      <c r="B56" s="3422"/>
      <c r="C56" s="2006">
        <v>0</v>
      </c>
      <c r="D56" s="3410" t="s">
        <v>3937</v>
      </c>
      <c r="E56" s="2006">
        <v>0</v>
      </c>
      <c r="F56" s="3404" t="s">
        <v>3831</v>
      </c>
      <c r="G56" s="2006">
        <v>0</v>
      </c>
      <c r="H56" s="2006">
        <v>0</v>
      </c>
      <c r="I56" s="2006">
        <v>0</v>
      </c>
      <c r="J56" s="2006">
        <v>0</v>
      </c>
      <c r="K56" s="2006">
        <v>0</v>
      </c>
      <c r="L56" s="3392" t="s">
        <v>912</v>
      </c>
      <c r="M56" s="2071"/>
      <c r="N56" s="3392" t="s">
        <v>913</v>
      </c>
      <c r="O56" s="2071"/>
      <c r="P56" s="3392" t="s">
        <v>520</v>
      </c>
      <c r="Q56" s="2071"/>
      <c r="R56" s="3406" t="s">
        <v>521</v>
      </c>
      <c r="S56" s="2071"/>
      <c r="T56" s="3408" t="s">
        <v>523</v>
      </c>
      <c r="U56" s="2071"/>
      <c r="V56" s="3410" t="s">
        <v>3833</v>
      </c>
      <c r="W56" s="2006">
        <v>0</v>
      </c>
      <c r="X56" s="2006">
        <v>0</v>
      </c>
      <c r="Y56" s="2006">
        <v>0</v>
      </c>
      <c r="Z56" s="2408">
        <v>0</v>
      </c>
    </row>
    <row r="57" spans="1:26">
      <c r="A57" s="2006">
        <v>0</v>
      </c>
      <c r="B57" s="3423"/>
      <c r="C57" s="2006">
        <v>0</v>
      </c>
      <c r="D57" s="3411"/>
      <c r="E57" s="2006">
        <v>0</v>
      </c>
      <c r="F57" s="3405"/>
      <c r="G57" s="2006">
        <v>0</v>
      </c>
      <c r="H57" s="2006">
        <v>0</v>
      </c>
      <c r="I57" s="2006">
        <v>0</v>
      </c>
      <c r="J57" s="2006">
        <v>0</v>
      </c>
      <c r="K57" s="2006">
        <v>0</v>
      </c>
      <c r="L57" s="3393"/>
      <c r="M57" s="2071"/>
      <c r="N57" s="3393"/>
      <c r="O57" s="2071"/>
      <c r="P57" s="3393"/>
      <c r="Q57" s="2071"/>
      <c r="R57" s="3407"/>
      <c r="S57" s="2071"/>
      <c r="T57" s="3409"/>
      <c r="U57" s="2071"/>
      <c r="V57" s="3411"/>
      <c r="W57" s="2006">
        <v>0</v>
      </c>
      <c r="X57" s="2006">
        <v>0</v>
      </c>
      <c r="Y57" s="2006">
        <v>0</v>
      </c>
      <c r="Z57" s="2408">
        <v>0</v>
      </c>
    </row>
    <row r="58" spans="1:26">
      <c r="A58" s="2006">
        <v>0</v>
      </c>
      <c r="B58" s="2006">
        <v>0</v>
      </c>
      <c r="C58" s="2006">
        <v>0</v>
      </c>
      <c r="D58" s="2006">
        <v>0</v>
      </c>
      <c r="E58" s="2006">
        <v>0</v>
      </c>
      <c r="F58" s="2006">
        <v>0</v>
      </c>
      <c r="G58" s="2006">
        <v>0</v>
      </c>
      <c r="H58" s="2006">
        <v>0</v>
      </c>
      <c r="I58" s="2006">
        <v>0</v>
      </c>
      <c r="J58" s="2006">
        <v>0</v>
      </c>
      <c r="K58" s="2075">
        <v>0</v>
      </c>
      <c r="L58" s="2006">
        <v>0</v>
      </c>
      <c r="M58" s="2006">
        <v>0</v>
      </c>
      <c r="N58" s="2006">
        <v>0</v>
      </c>
      <c r="O58" s="2006">
        <v>0</v>
      </c>
      <c r="P58" s="2006">
        <v>0</v>
      </c>
      <c r="Q58" s="2006">
        <v>0</v>
      </c>
      <c r="R58" s="2006">
        <v>0</v>
      </c>
      <c r="S58" s="2006">
        <v>0</v>
      </c>
      <c r="T58" s="2006">
        <v>0</v>
      </c>
      <c r="U58" s="2006">
        <v>0</v>
      </c>
      <c r="V58" s="2006">
        <v>0</v>
      </c>
      <c r="W58" s="2006">
        <v>0</v>
      </c>
      <c r="X58" s="2006">
        <v>0</v>
      </c>
      <c r="Y58" s="2006">
        <v>0</v>
      </c>
      <c r="Z58" s="2408">
        <v>0</v>
      </c>
    </row>
    <row r="59" spans="1:26" ht="19.5" customHeight="1">
      <c r="A59" s="2006">
        <v>0</v>
      </c>
      <c r="B59" s="3488">
        <v>2.2000000000000002</v>
      </c>
      <c r="C59" s="2006">
        <v>0</v>
      </c>
      <c r="D59" s="3477" t="s">
        <v>4001</v>
      </c>
      <c r="E59" s="3478"/>
      <c r="F59" s="3478"/>
      <c r="G59" s="3478"/>
      <c r="H59" s="3478"/>
      <c r="I59" s="3478"/>
      <c r="J59" s="3478"/>
      <c r="K59" s="3479"/>
      <c r="L59" s="2006">
        <v>0</v>
      </c>
      <c r="M59" s="2006">
        <v>0</v>
      </c>
      <c r="N59" s="2006">
        <v>0</v>
      </c>
      <c r="O59" s="2006">
        <v>0</v>
      </c>
      <c r="P59" s="2006">
        <v>0</v>
      </c>
      <c r="Q59" s="2006">
        <v>0</v>
      </c>
      <c r="R59" s="2006">
        <v>0</v>
      </c>
      <c r="S59" s="2006">
        <v>0</v>
      </c>
      <c r="T59" s="2006">
        <v>0</v>
      </c>
      <c r="U59" s="2006">
        <v>0</v>
      </c>
      <c r="V59" s="2006">
        <v>0</v>
      </c>
      <c r="W59" s="2006">
        <v>0</v>
      </c>
      <c r="X59" s="2006">
        <v>0</v>
      </c>
      <c r="Y59" s="2006">
        <v>0</v>
      </c>
      <c r="Z59" s="2408">
        <v>0</v>
      </c>
    </row>
    <row r="60" spans="1:26" ht="15.75" customHeight="1">
      <c r="A60" s="2006">
        <v>0</v>
      </c>
      <c r="B60" s="3422"/>
      <c r="C60" s="2006">
        <v>0</v>
      </c>
      <c r="D60" s="2006">
        <v>0</v>
      </c>
      <c r="E60" s="2006">
        <v>0</v>
      </c>
      <c r="F60" s="2006">
        <v>0</v>
      </c>
      <c r="G60" s="2006">
        <v>0</v>
      </c>
      <c r="H60" s="2006">
        <v>0</v>
      </c>
      <c r="I60" s="2006">
        <v>0</v>
      </c>
      <c r="J60" s="2006">
        <v>0</v>
      </c>
      <c r="K60" s="2006">
        <v>0</v>
      </c>
      <c r="L60" s="2006">
        <v>0</v>
      </c>
      <c r="M60" s="2006">
        <v>0</v>
      </c>
      <c r="N60" s="2006">
        <v>0</v>
      </c>
      <c r="O60" s="2006">
        <v>0</v>
      </c>
      <c r="P60" s="2006">
        <v>0</v>
      </c>
      <c r="Q60" s="2006">
        <v>0</v>
      </c>
      <c r="R60" s="2006">
        <v>0</v>
      </c>
      <c r="S60" s="2006">
        <v>0</v>
      </c>
      <c r="T60" s="2006">
        <v>0</v>
      </c>
      <c r="U60" s="2006">
        <v>0</v>
      </c>
      <c r="V60" s="2006">
        <v>0</v>
      </c>
      <c r="W60" s="2006">
        <v>0</v>
      </c>
      <c r="X60" s="2006">
        <v>0</v>
      </c>
      <c r="Y60" s="2006">
        <v>0</v>
      </c>
      <c r="Z60" s="2408">
        <v>0</v>
      </c>
    </row>
    <row r="61" spans="1:26">
      <c r="A61" s="2006">
        <v>0</v>
      </c>
      <c r="B61" s="3422"/>
      <c r="C61" s="2006">
        <v>0</v>
      </c>
      <c r="D61" s="2008" t="s">
        <v>3938</v>
      </c>
      <c r="E61" s="2008"/>
      <c r="F61" s="2008"/>
      <c r="G61" s="2008"/>
      <c r="H61" s="2008"/>
      <c r="I61" s="2008"/>
      <c r="J61" s="2008"/>
      <c r="K61" s="2006">
        <v>0</v>
      </c>
      <c r="L61" s="2006">
        <v>0</v>
      </c>
      <c r="M61" s="2006">
        <v>0</v>
      </c>
      <c r="N61" s="2006">
        <v>0</v>
      </c>
      <c r="O61" s="2006">
        <v>0</v>
      </c>
      <c r="P61" s="2006">
        <v>0</v>
      </c>
      <c r="Q61" s="2006">
        <v>0</v>
      </c>
      <c r="R61" s="2006">
        <v>0</v>
      </c>
      <c r="S61" s="2006">
        <v>0</v>
      </c>
      <c r="T61" s="2006">
        <v>0</v>
      </c>
      <c r="U61" s="2006">
        <v>0</v>
      </c>
      <c r="V61" s="2006">
        <v>0</v>
      </c>
      <c r="W61" s="2006">
        <v>0</v>
      </c>
      <c r="X61" s="2006">
        <v>0</v>
      </c>
      <c r="Y61" s="2006">
        <v>0</v>
      </c>
      <c r="Z61" s="2408">
        <v>0</v>
      </c>
    </row>
    <row r="62" spans="1:26">
      <c r="A62" s="2006">
        <v>0</v>
      </c>
      <c r="B62" s="3422"/>
      <c r="C62" s="2006">
        <v>0</v>
      </c>
      <c r="D62" s="2006">
        <v>0</v>
      </c>
      <c r="E62" s="2006">
        <v>0</v>
      </c>
      <c r="F62" s="2006">
        <v>0</v>
      </c>
      <c r="G62" s="2006">
        <v>0</v>
      </c>
      <c r="H62" s="2006">
        <v>0</v>
      </c>
      <c r="I62" s="2006">
        <v>0</v>
      </c>
      <c r="J62" s="2006">
        <v>0</v>
      </c>
      <c r="K62" s="2006">
        <v>0</v>
      </c>
      <c r="L62" s="2006">
        <v>0</v>
      </c>
      <c r="M62" s="2006">
        <v>0</v>
      </c>
      <c r="N62" s="2006">
        <v>0</v>
      </c>
      <c r="O62" s="2006">
        <v>0</v>
      </c>
      <c r="P62" s="2006">
        <v>0</v>
      </c>
      <c r="Q62" s="2006">
        <v>0</v>
      </c>
      <c r="R62" s="2006">
        <v>0</v>
      </c>
      <c r="S62" s="2006">
        <v>0</v>
      </c>
      <c r="T62" s="2006">
        <v>0</v>
      </c>
      <c r="U62" s="2006">
        <v>0</v>
      </c>
      <c r="V62" s="2006">
        <v>0</v>
      </c>
      <c r="W62" s="2006">
        <v>0</v>
      </c>
      <c r="X62" s="2006">
        <v>0</v>
      </c>
      <c r="Y62" s="2006">
        <v>0</v>
      </c>
      <c r="Z62" s="2408">
        <v>0</v>
      </c>
    </row>
    <row r="63" spans="1:26" ht="9.75" customHeight="1">
      <c r="A63" s="2006">
        <v>0</v>
      </c>
      <c r="B63" s="3422"/>
      <c r="C63" s="2006">
        <v>0</v>
      </c>
      <c r="D63" s="3480" t="s">
        <v>72</v>
      </c>
      <c r="E63" s="2006">
        <v>0</v>
      </c>
      <c r="F63" s="3495" t="s">
        <v>70</v>
      </c>
      <c r="G63" s="2006">
        <v>0</v>
      </c>
      <c r="H63" s="3497" t="s">
        <v>74</v>
      </c>
      <c r="I63" s="2006">
        <v>0</v>
      </c>
      <c r="J63" s="3499" t="s">
        <v>1</v>
      </c>
      <c r="K63" s="2006">
        <v>0</v>
      </c>
      <c r="L63" s="2006">
        <v>0</v>
      </c>
      <c r="M63" s="2006">
        <v>0</v>
      </c>
      <c r="N63" s="2006">
        <v>0</v>
      </c>
      <c r="O63" s="2006">
        <v>0</v>
      </c>
      <c r="P63" s="2006">
        <v>0</v>
      </c>
      <c r="Q63" s="2006">
        <v>0</v>
      </c>
      <c r="R63" s="2006">
        <v>0</v>
      </c>
      <c r="S63" s="2006">
        <v>0</v>
      </c>
      <c r="T63" s="2006">
        <v>0</v>
      </c>
      <c r="U63" s="2006">
        <v>0</v>
      </c>
      <c r="V63" s="2006">
        <v>0</v>
      </c>
      <c r="W63" s="2006">
        <v>0</v>
      </c>
      <c r="X63" s="2006">
        <v>0</v>
      </c>
      <c r="Y63" s="2006">
        <v>0</v>
      </c>
      <c r="Z63" s="2408">
        <v>0</v>
      </c>
    </row>
    <row r="64" spans="1:26" ht="4.5" customHeight="1">
      <c r="A64" s="2006">
        <v>0</v>
      </c>
      <c r="B64" s="3422"/>
      <c r="C64" s="2006">
        <v>0</v>
      </c>
      <c r="D64" s="3481"/>
      <c r="E64" s="2006">
        <v>0</v>
      </c>
      <c r="F64" s="3496"/>
      <c r="G64" s="2006">
        <v>0</v>
      </c>
      <c r="H64" s="3498"/>
      <c r="I64" s="2006">
        <v>0</v>
      </c>
      <c r="J64" s="3500"/>
      <c r="K64" s="2006">
        <v>0</v>
      </c>
      <c r="L64" s="2006">
        <v>0</v>
      </c>
      <c r="M64" s="2006">
        <v>0</v>
      </c>
      <c r="N64" s="2006">
        <v>0</v>
      </c>
      <c r="O64" s="2006">
        <v>0</v>
      </c>
      <c r="P64" s="2006">
        <v>0</v>
      </c>
      <c r="Q64" s="2006">
        <v>0</v>
      </c>
      <c r="R64" s="2006">
        <v>0</v>
      </c>
      <c r="S64" s="2006">
        <v>0</v>
      </c>
      <c r="T64" s="2006">
        <v>0</v>
      </c>
      <c r="U64" s="2006">
        <v>0</v>
      </c>
      <c r="V64" s="2006">
        <v>0</v>
      </c>
      <c r="W64" s="2006">
        <v>0</v>
      </c>
      <c r="X64" s="2006">
        <v>0</v>
      </c>
      <c r="Y64" s="2006">
        <v>0</v>
      </c>
      <c r="Z64" s="2408">
        <v>0</v>
      </c>
    </row>
    <row r="65" spans="1:26" ht="15.75" customHeight="1">
      <c r="A65" s="2006">
        <v>0</v>
      </c>
      <c r="B65" s="3422"/>
      <c r="C65" s="2006">
        <v>0</v>
      </c>
      <c r="D65" s="2010" t="s">
        <v>73</v>
      </c>
      <c r="E65" s="2006">
        <v>0</v>
      </c>
      <c r="F65" s="2011" t="s">
        <v>71</v>
      </c>
      <c r="G65" s="2006">
        <v>0</v>
      </c>
      <c r="H65" s="2012" t="s">
        <v>45</v>
      </c>
      <c r="I65" s="2006">
        <v>0</v>
      </c>
      <c r="J65" s="2013" t="s">
        <v>69</v>
      </c>
      <c r="K65" s="2006">
        <v>0</v>
      </c>
      <c r="L65" s="2006">
        <v>0</v>
      </c>
      <c r="M65" s="2006">
        <v>0</v>
      </c>
      <c r="N65" s="2006">
        <v>0</v>
      </c>
      <c r="O65" s="2006">
        <v>0</v>
      </c>
      <c r="P65" s="2006">
        <v>0</v>
      </c>
      <c r="Q65" s="2006">
        <v>0</v>
      </c>
      <c r="R65" s="2006">
        <v>0</v>
      </c>
      <c r="S65" s="2006">
        <v>0</v>
      </c>
      <c r="T65" s="2006">
        <v>0</v>
      </c>
      <c r="U65" s="2006">
        <v>0</v>
      </c>
      <c r="V65" s="2006">
        <v>0</v>
      </c>
      <c r="W65" s="2006">
        <v>0</v>
      </c>
      <c r="X65" s="2006">
        <v>0</v>
      </c>
      <c r="Y65" s="2006">
        <v>0</v>
      </c>
      <c r="Z65" s="2408">
        <v>0</v>
      </c>
    </row>
    <row r="66" spans="1:26">
      <c r="A66" s="2006">
        <v>0</v>
      </c>
      <c r="B66" s="3422"/>
      <c r="C66" s="2006">
        <v>0</v>
      </c>
      <c r="D66" s="2006">
        <v>0</v>
      </c>
      <c r="E66" s="2006">
        <v>0</v>
      </c>
      <c r="F66" s="2006">
        <v>0</v>
      </c>
      <c r="G66" s="2006">
        <v>0</v>
      </c>
      <c r="H66" s="2006">
        <v>0</v>
      </c>
      <c r="I66" s="2006">
        <v>0</v>
      </c>
      <c r="J66" s="2006">
        <v>0</v>
      </c>
      <c r="K66" s="2006">
        <v>0</v>
      </c>
      <c r="L66" s="2006">
        <v>0</v>
      </c>
      <c r="M66" s="2006">
        <v>0</v>
      </c>
      <c r="N66" s="2006">
        <v>0</v>
      </c>
      <c r="O66" s="2006">
        <v>0</v>
      </c>
      <c r="P66" s="2006">
        <v>0</v>
      </c>
      <c r="Q66" s="2006">
        <v>0</v>
      </c>
      <c r="R66" s="2006">
        <v>0</v>
      </c>
      <c r="S66" s="2006">
        <v>0</v>
      </c>
      <c r="T66" s="2006">
        <v>0</v>
      </c>
      <c r="U66" s="2006">
        <v>0</v>
      </c>
      <c r="V66" s="2006">
        <v>0</v>
      </c>
      <c r="W66" s="2006">
        <v>0</v>
      </c>
      <c r="X66" s="2006">
        <v>0</v>
      </c>
      <c r="Y66" s="2006">
        <v>0</v>
      </c>
      <c r="Z66" s="2408">
        <v>0</v>
      </c>
    </row>
    <row r="67" spans="1:26" ht="15.75" customHeight="1">
      <c r="A67" s="2006">
        <v>0</v>
      </c>
      <c r="B67" s="3422"/>
      <c r="C67" s="2006">
        <v>0</v>
      </c>
      <c r="D67" s="2008" t="s">
        <v>3939</v>
      </c>
      <c r="E67" s="2008"/>
      <c r="F67" s="2008"/>
      <c r="G67" s="2008"/>
      <c r="H67" s="2008"/>
      <c r="I67" s="2008"/>
      <c r="J67" s="2008"/>
      <c r="K67" s="2006"/>
      <c r="L67" s="2006">
        <v>0</v>
      </c>
      <c r="M67" s="2006">
        <v>0</v>
      </c>
      <c r="N67" s="2006">
        <v>0</v>
      </c>
      <c r="O67" s="2006">
        <v>0</v>
      </c>
      <c r="P67" s="2006">
        <v>0</v>
      </c>
      <c r="Q67" s="2006">
        <v>0</v>
      </c>
      <c r="R67" s="2006">
        <v>0</v>
      </c>
      <c r="S67" s="2006">
        <v>0</v>
      </c>
      <c r="T67" s="2006">
        <v>0</v>
      </c>
      <c r="U67" s="2006">
        <v>0</v>
      </c>
      <c r="V67" s="2006">
        <v>0</v>
      </c>
      <c r="W67" s="2006">
        <v>0</v>
      </c>
      <c r="X67" s="2006">
        <v>0</v>
      </c>
      <c r="Y67" s="2006">
        <v>0</v>
      </c>
      <c r="Z67" s="2408">
        <v>0</v>
      </c>
    </row>
    <row r="68" spans="1:26" ht="15.75" customHeight="1">
      <c r="A68" s="2006">
        <v>0</v>
      </c>
      <c r="B68" s="3422"/>
      <c r="C68" s="2006">
        <v>0</v>
      </c>
      <c r="D68" s="2008" t="s">
        <v>3940</v>
      </c>
      <c r="E68" s="2008"/>
      <c r="F68" s="2008"/>
      <c r="G68" s="2008"/>
      <c r="H68" s="2008"/>
      <c r="I68" s="2008"/>
      <c r="J68" s="2008"/>
      <c r="K68" s="2006">
        <v>0</v>
      </c>
      <c r="L68" s="2006">
        <v>0</v>
      </c>
      <c r="M68" s="2006">
        <v>0</v>
      </c>
      <c r="N68" s="2006">
        <v>0</v>
      </c>
      <c r="O68" s="2006">
        <v>0</v>
      </c>
      <c r="P68" s="2006">
        <v>0</v>
      </c>
      <c r="Q68" s="2006">
        <v>0</v>
      </c>
      <c r="R68" s="2006">
        <v>0</v>
      </c>
      <c r="S68" s="2006">
        <v>0</v>
      </c>
      <c r="T68" s="2006">
        <v>0</v>
      </c>
      <c r="U68" s="2006">
        <v>0</v>
      </c>
      <c r="V68" s="2006">
        <v>0</v>
      </c>
      <c r="W68" s="2006">
        <v>0</v>
      </c>
      <c r="X68" s="2006">
        <v>0</v>
      </c>
      <c r="Y68" s="2006">
        <v>0</v>
      </c>
      <c r="Z68" s="2408">
        <v>0</v>
      </c>
    </row>
    <row r="69" spans="1:26" ht="15.75" customHeight="1">
      <c r="A69" s="2006">
        <v>0</v>
      </c>
      <c r="B69" s="3422"/>
      <c r="C69" s="2006">
        <v>0</v>
      </c>
      <c r="D69" s="2008" t="s">
        <v>3941</v>
      </c>
      <c r="E69" s="2008"/>
      <c r="F69" s="2008"/>
      <c r="G69" s="2008"/>
      <c r="H69" s="2008"/>
      <c r="I69" s="2008"/>
      <c r="J69" s="2008"/>
      <c r="K69" s="2006">
        <v>0</v>
      </c>
      <c r="L69" s="2006">
        <v>0</v>
      </c>
      <c r="M69" s="2006">
        <v>0</v>
      </c>
      <c r="N69" s="2006">
        <v>0</v>
      </c>
      <c r="O69" s="2006">
        <v>0</v>
      </c>
      <c r="P69" s="2006">
        <v>0</v>
      </c>
      <c r="Q69" s="2006">
        <v>0</v>
      </c>
      <c r="R69" s="2006">
        <v>0</v>
      </c>
      <c r="S69" s="2006">
        <v>0</v>
      </c>
      <c r="T69" s="2006">
        <v>0</v>
      </c>
      <c r="U69" s="2006">
        <v>0</v>
      </c>
      <c r="V69" s="2006">
        <v>0</v>
      </c>
      <c r="W69" s="2006">
        <v>0</v>
      </c>
      <c r="X69" s="2006">
        <v>0</v>
      </c>
      <c r="Y69" s="2006">
        <v>0</v>
      </c>
      <c r="Z69" s="2408">
        <v>0</v>
      </c>
    </row>
    <row r="70" spans="1:26" ht="15.75" customHeight="1">
      <c r="A70" s="2006">
        <v>0</v>
      </c>
      <c r="B70" s="3422"/>
      <c r="C70" s="2006">
        <v>0</v>
      </c>
      <c r="D70" s="2008" t="s">
        <v>3942</v>
      </c>
      <c r="E70" s="2008"/>
      <c r="F70" s="2008"/>
      <c r="G70" s="2008"/>
      <c r="H70" s="2008"/>
      <c r="I70" s="2008"/>
      <c r="J70" s="2008"/>
      <c r="K70" s="2006">
        <v>0</v>
      </c>
      <c r="L70" s="2006">
        <v>0</v>
      </c>
      <c r="M70" s="2006">
        <v>0</v>
      </c>
      <c r="N70" s="2006">
        <v>0</v>
      </c>
      <c r="O70" s="2006">
        <v>0</v>
      </c>
      <c r="P70" s="2006">
        <v>0</v>
      </c>
      <c r="Q70" s="2006">
        <v>0</v>
      </c>
      <c r="R70" s="2006">
        <v>0</v>
      </c>
      <c r="S70" s="2006">
        <v>0</v>
      </c>
      <c r="T70" s="2006">
        <v>0</v>
      </c>
      <c r="U70" s="2006">
        <v>0</v>
      </c>
      <c r="V70" s="2006">
        <v>0</v>
      </c>
      <c r="W70" s="2006">
        <v>0</v>
      </c>
      <c r="X70" s="2006">
        <v>0</v>
      </c>
      <c r="Y70" s="2006">
        <v>0</v>
      </c>
      <c r="Z70" s="2408">
        <v>0</v>
      </c>
    </row>
    <row r="71" spans="1:26" ht="15.75" customHeight="1">
      <c r="A71" s="2006">
        <v>0</v>
      </c>
      <c r="B71" s="3422"/>
      <c r="C71" s="2006">
        <v>0</v>
      </c>
      <c r="D71" s="2008" t="s">
        <v>3943</v>
      </c>
      <c r="E71" s="2008"/>
      <c r="F71" s="2008"/>
      <c r="G71" s="2008"/>
      <c r="H71" s="2008"/>
      <c r="I71" s="2008"/>
      <c r="J71" s="2008"/>
      <c r="K71" s="2006">
        <v>0</v>
      </c>
      <c r="L71" s="2006">
        <v>0</v>
      </c>
      <c r="M71" s="2006">
        <v>0</v>
      </c>
      <c r="N71" s="2006">
        <v>0</v>
      </c>
      <c r="O71" s="2006">
        <v>0</v>
      </c>
      <c r="P71" s="2006">
        <v>0</v>
      </c>
      <c r="Q71" s="2006">
        <v>0</v>
      </c>
      <c r="R71" s="2006">
        <v>0</v>
      </c>
      <c r="S71" s="2006">
        <v>0</v>
      </c>
      <c r="T71" s="2006">
        <v>0</v>
      </c>
      <c r="U71" s="2006">
        <v>0</v>
      </c>
      <c r="V71" s="2006">
        <v>0</v>
      </c>
      <c r="W71" s="2006">
        <v>0</v>
      </c>
      <c r="X71" s="2006">
        <v>0</v>
      </c>
      <c r="Y71" s="2006">
        <v>0</v>
      </c>
      <c r="Z71" s="2408">
        <v>0</v>
      </c>
    </row>
    <row r="72" spans="1:26">
      <c r="A72" s="2006">
        <v>0</v>
      </c>
      <c r="B72" s="3423"/>
      <c r="C72" s="2006">
        <v>0</v>
      </c>
      <c r="D72" s="2008" t="s">
        <v>3944</v>
      </c>
      <c r="E72" s="2008"/>
      <c r="F72" s="2008"/>
      <c r="G72" s="2008"/>
      <c r="H72" s="2008"/>
      <c r="I72" s="2008"/>
      <c r="J72" s="2008"/>
      <c r="K72" s="2006">
        <v>0</v>
      </c>
      <c r="L72" s="2006">
        <v>0</v>
      </c>
      <c r="M72" s="2006">
        <v>0</v>
      </c>
      <c r="N72" s="2006">
        <v>0</v>
      </c>
      <c r="O72" s="2006">
        <v>0</v>
      </c>
      <c r="P72" s="2006">
        <v>0</v>
      </c>
      <c r="Q72" s="2006">
        <v>0</v>
      </c>
      <c r="R72" s="2006">
        <v>0</v>
      </c>
      <c r="S72" s="2006">
        <v>0</v>
      </c>
      <c r="T72" s="2006">
        <v>0</v>
      </c>
      <c r="U72" s="2006">
        <v>0</v>
      </c>
      <c r="V72" s="2006">
        <v>0</v>
      </c>
      <c r="W72" s="2006">
        <v>0</v>
      </c>
      <c r="X72" s="2006">
        <v>0</v>
      </c>
      <c r="Y72" s="2006">
        <v>0</v>
      </c>
      <c r="Z72" s="2408">
        <v>0</v>
      </c>
    </row>
    <row r="73" spans="1:26">
      <c r="A73" s="2006">
        <v>0</v>
      </c>
      <c r="B73" s="2006">
        <v>0</v>
      </c>
      <c r="C73" s="2006">
        <v>0</v>
      </c>
      <c r="D73" s="2006">
        <v>0</v>
      </c>
      <c r="E73" s="2006">
        <v>0</v>
      </c>
      <c r="F73" s="2006">
        <v>0</v>
      </c>
      <c r="G73" s="2006">
        <v>0</v>
      </c>
      <c r="H73" s="2006">
        <v>0</v>
      </c>
      <c r="I73" s="2006">
        <v>0</v>
      </c>
      <c r="J73" s="2006">
        <v>0</v>
      </c>
      <c r="K73" s="2006">
        <v>0</v>
      </c>
      <c r="L73" s="2006">
        <v>0</v>
      </c>
      <c r="M73" s="2006">
        <v>0</v>
      </c>
      <c r="N73" s="2006">
        <v>0</v>
      </c>
      <c r="O73" s="2006">
        <v>0</v>
      </c>
      <c r="P73" s="2006">
        <v>0</v>
      </c>
      <c r="Q73" s="2006">
        <v>0</v>
      </c>
      <c r="R73" s="2006">
        <v>0</v>
      </c>
      <c r="S73" s="2006">
        <v>0</v>
      </c>
      <c r="T73" s="2006">
        <v>0</v>
      </c>
      <c r="U73" s="2006">
        <v>0</v>
      </c>
      <c r="V73" s="2006">
        <v>0</v>
      </c>
      <c r="W73" s="2006">
        <v>0</v>
      </c>
      <c r="X73" s="2006">
        <v>0</v>
      </c>
      <c r="Y73" s="2006">
        <v>0</v>
      </c>
      <c r="Z73" s="2408">
        <v>0</v>
      </c>
    </row>
    <row r="74" spans="1:26" ht="24.95" customHeight="1">
      <c r="A74" s="2006">
        <v>0</v>
      </c>
      <c r="B74" s="3489" t="s">
        <v>4340</v>
      </c>
      <c r="C74" s="3490"/>
      <c r="D74" s="3490"/>
      <c r="E74" s="3490"/>
      <c r="F74" s="3490"/>
      <c r="G74" s="3490"/>
      <c r="H74" s="3490"/>
      <c r="I74" s="3490"/>
      <c r="J74" s="3490"/>
      <c r="K74" s="3490"/>
      <c r="L74" s="3490"/>
      <c r="M74" s="3490"/>
      <c r="N74" s="3490"/>
      <c r="O74" s="3490"/>
      <c r="P74" s="3490"/>
      <c r="Q74" s="3490"/>
      <c r="R74" s="3490"/>
      <c r="S74" s="3490"/>
      <c r="T74" s="3490"/>
      <c r="U74" s="3490"/>
      <c r="V74" s="3490"/>
      <c r="W74" s="3490"/>
      <c r="X74" s="3490"/>
      <c r="Y74" s="2006"/>
      <c r="Z74" s="2408">
        <v>0</v>
      </c>
    </row>
    <row r="75" spans="1:26">
      <c r="A75" s="2006">
        <v>0</v>
      </c>
      <c r="B75" s="2006">
        <v>0</v>
      </c>
      <c r="C75" s="2006">
        <v>0</v>
      </c>
      <c r="D75" s="2006">
        <v>0</v>
      </c>
      <c r="E75" s="2006">
        <v>0</v>
      </c>
      <c r="F75" s="2006">
        <v>0</v>
      </c>
      <c r="G75" s="2006">
        <v>0</v>
      </c>
      <c r="H75" s="2006">
        <v>0</v>
      </c>
      <c r="I75" s="2006">
        <v>0</v>
      </c>
      <c r="J75" s="2006">
        <v>0</v>
      </c>
      <c r="K75" s="2006">
        <v>0</v>
      </c>
      <c r="L75" s="2006">
        <v>0</v>
      </c>
      <c r="M75" s="2006"/>
      <c r="N75" s="2006">
        <v>0</v>
      </c>
      <c r="O75" s="2006"/>
      <c r="P75" s="2006"/>
      <c r="Q75" s="2006"/>
      <c r="R75" s="2006"/>
      <c r="S75" s="2006"/>
      <c r="T75" s="2006"/>
      <c r="U75" s="2006"/>
      <c r="V75" s="2006">
        <v>0</v>
      </c>
      <c r="W75" s="2006"/>
      <c r="X75" s="2006"/>
      <c r="Y75" s="2006"/>
      <c r="Z75" s="2408">
        <v>0</v>
      </c>
    </row>
    <row r="76" spans="1:26" ht="15.75" customHeight="1">
      <c r="A76" s="2006">
        <v>0</v>
      </c>
      <c r="B76" s="3421">
        <v>3</v>
      </c>
      <c r="C76" s="2006">
        <v>0</v>
      </c>
      <c r="D76" s="2008" t="s">
        <v>4002</v>
      </c>
      <c r="E76" s="2008"/>
      <c r="F76" s="2008"/>
      <c r="G76" s="2008"/>
      <c r="H76" s="2008"/>
      <c r="I76" s="2008"/>
      <c r="J76" s="2008"/>
      <c r="K76" s="2006">
        <v>0</v>
      </c>
      <c r="L76" s="3503" t="s">
        <v>865</v>
      </c>
      <c r="M76" s="2006"/>
      <c r="N76" s="3427" t="s">
        <v>865</v>
      </c>
      <c r="O76" s="2006"/>
      <c r="P76" s="3427" t="s">
        <v>865</v>
      </c>
      <c r="Q76" s="2006"/>
      <c r="R76" s="3427" t="s">
        <v>865</v>
      </c>
      <c r="S76" s="2006"/>
      <c r="T76" s="3427" t="s">
        <v>865</v>
      </c>
      <c r="U76" s="2006"/>
      <c r="V76" s="3427" t="s">
        <v>865</v>
      </c>
      <c r="W76" s="2006"/>
      <c r="X76" s="3427" t="s">
        <v>865</v>
      </c>
      <c r="Y76" s="2006"/>
      <c r="Z76" s="2408">
        <v>0</v>
      </c>
    </row>
    <row r="77" spans="1:26" ht="15.75" customHeight="1">
      <c r="A77" s="2006"/>
      <c r="B77" s="3422"/>
      <c r="C77" s="2006"/>
      <c r="D77" s="2008" t="s">
        <v>4003</v>
      </c>
      <c r="E77" s="2008"/>
      <c r="F77" s="2008"/>
      <c r="G77" s="2008"/>
      <c r="H77" s="2008"/>
      <c r="I77" s="2008"/>
      <c r="J77" s="2008"/>
      <c r="K77" s="2006">
        <v>0</v>
      </c>
      <c r="L77" s="3428"/>
      <c r="M77" s="2006"/>
      <c r="N77" s="3428"/>
      <c r="O77" s="2006"/>
      <c r="P77" s="3428"/>
      <c r="Q77" s="2006"/>
      <c r="R77" s="3428"/>
      <c r="S77" s="2006"/>
      <c r="T77" s="3428"/>
      <c r="U77" s="2006"/>
      <c r="V77" s="3428"/>
      <c r="W77" s="2006"/>
      <c r="X77" s="3428"/>
      <c r="Y77" s="2006"/>
      <c r="Z77" s="2408">
        <v>0</v>
      </c>
    </row>
    <row r="78" spans="1:26" ht="15.75" customHeight="1">
      <c r="A78" s="2006"/>
      <c r="B78" s="3422"/>
      <c r="C78" s="2006"/>
      <c r="D78" s="2008" t="s">
        <v>4004</v>
      </c>
      <c r="E78" s="2008"/>
      <c r="F78" s="2008"/>
      <c r="G78" s="2008"/>
      <c r="H78" s="2008"/>
      <c r="I78" s="2008"/>
      <c r="J78" s="2008"/>
      <c r="K78" s="2006">
        <v>0</v>
      </c>
      <c r="L78" s="3504"/>
      <c r="M78" s="2006"/>
      <c r="N78" s="2578" t="s">
        <v>880</v>
      </c>
      <c r="O78" s="2006"/>
      <c r="P78" s="214" t="s">
        <v>882</v>
      </c>
      <c r="Q78" s="2006"/>
      <c r="R78" s="2579" t="s">
        <v>884</v>
      </c>
      <c r="S78" s="2006"/>
      <c r="T78" s="2580" t="s">
        <v>887</v>
      </c>
      <c r="U78" s="2006"/>
      <c r="V78" s="213" t="s">
        <v>889</v>
      </c>
      <c r="W78" s="2006"/>
      <c r="X78" s="2581" t="s">
        <v>891</v>
      </c>
      <c r="Y78" s="2006"/>
      <c r="Z78" s="2408">
        <v>0</v>
      </c>
    </row>
    <row r="79" spans="1:26" ht="15.75" customHeight="1">
      <c r="A79" s="2006"/>
      <c r="B79" s="3422"/>
      <c r="C79" s="2006"/>
      <c r="D79" s="2008" t="s">
        <v>4005</v>
      </c>
      <c r="E79" s="2008"/>
      <c r="F79" s="2008"/>
      <c r="G79" s="2008"/>
      <c r="H79" s="2008"/>
      <c r="I79" s="2008"/>
      <c r="J79" s="2008"/>
      <c r="K79" s="2006">
        <v>0</v>
      </c>
      <c r="L79" s="2006">
        <v>0</v>
      </c>
      <c r="M79" s="2006">
        <v>0</v>
      </c>
      <c r="N79" s="2006">
        <v>0</v>
      </c>
      <c r="O79" s="2006">
        <v>0</v>
      </c>
      <c r="P79" s="2006">
        <v>0</v>
      </c>
      <c r="Q79" s="2006">
        <v>0</v>
      </c>
      <c r="R79" s="2006">
        <v>0</v>
      </c>
      <c r="S79" s="2006">
        <v>0</v>
      </c>
      <c r="T79" s="2006">
        <v>0</v>
      </c>
      <c r="U79" s="2006">
        <v>0</v>
      </c>
      <c r="V79" s="2006">
        <v>0</v>
      </c>
      <c r="W79" s="2006">
        <v>0</v>
      </c>
      <c r="X79" s="2006">
        <v>0</v>
      </c>
      <c r="Y79" s="2006">
        <v>0</v>
      </c>
      <c r="Z79" s="2408">
        <v>0</v>
      </c>
    </row>
    <row r="80" spans="1:26" ht="15.75" customHeight="1">
      <c r="A80" s="2006">
        <v>0</v>
      </c>
      <c r="B80" s="3422"/>
      <c r="C80" s="2006">
        <v>0</v>
      </c>
      <c r="D80" s="2008" t="s">
        <v>3945</v>
      </c>
      <c r="E80" s="2008"/>
      <c r="F80" s="2008"/>
      <c r="G80" s="2008"/>
      <c r="H80" s="2008"/>
      <c r="I80" s="2008"/>
      <c r="J80" s="2008"/>
      <c r="K80" s="2006">
        <v>0</v>
      </c>
      <c r="L80" s="2006">
        <v>0</v>
      </c>
      <c r="M80" s="2006">
        <v>0</v>
      </c>
      <c r="N80" s="2006">
        <v>0</v>
      </c>
      <c r="O80" s="2006">
        <v>0</v>
      </c>
      <c r="P80" s="2006">
        <v>0</v>
      </c>
      <c r="Q80" s="2006">
        <v>0</v>
      </c>
      <c r="R80" s="2006">
        <v>0</v>
      </c>
      <c r="S80" s="2006">
        <v>0</v>
      </c>
      <c r="T80" s="2006">
        <v>0</v>
      </c>
      <c r="U80" s="2006">
        <v>0</v>
      </c>
      <c r="V80" s="2006">
        <v>0</v>
      </c>
      <c r="W80" s="2006">
        <v>0</v>
      </c>
      <c r="X80" s="2006">
        <v>0</v>
      </c>
      <c r="Y80" s="2006">
        <v>0</v>
      </c>
      <c r="Z80" s="2408">
        <v>0</v>
      </c>
    </row>
    <row r="81" spans="1:26" ht="15.75" customHeight="1">
      <c r="A81" s="2006">
        <v>0</v>
      </c>
      <c r="B81" s="3422"/>
      <c r="C81" s="2006">
        <v>0</v>
      </c>
      <c r="D81" s="2008" t="s">
        <v>3946</v>
      </c>
      <c r="E81" s="2008"/>
      <c r="F81" s="2008"/>
      <c r="G81" s="2008"/>
      <c r="H81" s="2008"/>
      <c r="I81" s="2008"/>
      <c r="J81" s="2008"/>
      <c r="K81" s="2006">
        <v>0</v>
      </c>
      <c r="L81" s="2006">
        <v>0</v>
      </c>
      <c r="M81" s="2006">
        <v>0</v>
      </c>
      <c r="N81" s="2006">
        <v>0</v>
      </c>
      <c r="O81" s="2006">
        <v>0</v>
      </c>
      <c r="P81" s="2006">
        <v>0</v>
      </c>
      <c r="Q81" s="2006">
        <v>0</v>
      </c>
      <c r="R81" s="2006">
        <v>0</v>
      </c>
      <c r="S81" s="2006">
        <v>0</v>
      </c>
      <c r="T81" s="2006">
        <v>0</v>
      </c>
      <c r="U81" s="2006">
        <v>0</v>
      </c>
      <c r="V81" s="2006">
        <v>0</v>
      </c>
      <c r="W81" s="2006">
        <v>0</v>
      </c>
      <c r="X81" s="2006">
        <v>0</v>
      </c>
      <c r="Y81" s="2006">
        <v>0</v>
      </c>
      <c r="Z81" s="2408">
        <v>0</v>
      </c>
    </row>
    <row r="82" spans="1:26">
      <c r="A82" s="2006">
        <v>0</v>
      </c>
      <c r="B82" s="3422"/>
      <c r="C82" s="2006">
        <v>0</v>
      </c>
      <c r="D82" s="2006">
        <v>0</v>
      </c>
      <c r="E82" s="2006">
        <v>0</v>
      </c>
      <c r="F82" s="2006">
        <v>0</v>
      </c>
      <c r="G82" s="2006">
        <v>0</v>
      </c>
      <c r="H82" s="2006">
        <v>0</v>
      </c>
      <c r="I82" s="2006">
        <v>0</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408">
        <v>0</v>
      </c>
    </row>
    <row r="83" spans="1:26" ht="15.75" customHeight="1">
      <c r="A83" s="2006">
        <v>0</v>
      </c>
      <c r="B83" s="3422"/>
      <c r="C83" s="2006">
        <v>0</v>
      </c>
      <c r="D83" s="2014" t="s">
        <v>3947</v>
      </c>
      <c r="E83" s="2015"/>
      <c r="F83" s="2016"/>
      <c r="G83" s="586"/>
      <c r="I83" s="586"/>
      <c r="J83" s="2017"/>
      <c r="K83" s="2006">
        <v>0</v>
      </c>
      <c r="L83" s="2006">
        <v>0</v>
      </c>
      <c r="M83" s="2006">
        <v>0</v>
      </c>
      <c r="N83" s="2006">
        <v>0</v>
      </c>
      <c r="O83" s="2006">
        <v>0</v>
      </c>
      <c r="P83" s="2006">
        <v>0</v>
      </c>
      <c r="Q83" s="2006">
        <v>0</v>
      </c>
      <c r="R83" s="2006">
        <v>0</v>
      </c>
      <c r="S83" s="2006">
        <v>0</v>
      </c>
      <c r="T83" s="2006">
        <v>0</v>
      </c>
      <c r="U83" s="2006">
        <v>0</v>
      </c>
      <c r="V83" s="2006">
        <v>0</v>
      </c>
      <c r="W83" s="2006">
        <v>0</v>
      </c>
      <c r="X83" s="2006">
        <v>0</v>
      </c>
      <c r="Y83" s="2006">
        <v>0</v>
      </c>
      <c r="Z83" s="2408">
        <v>0</v>
      </c>
    </row>
    <row r="84" spans="1:26" ht="15.75" customHeight="1">
      <c r="A84" s="2006">
        <v>0</v>
      </c>
      <c r="B84" s="3422"/>
      <c r="C84" s="2006">
        <v>0</v>
      </c>
      <c r="D84" s="2006">
        <v>0</v>
      </c>
      <c r="E84" s="2006">
        <v>0</v>
      </c>
      <c r="F84" s="2006">
        <v>0</v>
      </c>
      <c r="G84" s="2006">
        <v>0</v>
      </c>
      <c r="H84" s="2006">
        <v>0</v>
      </c>
      <c r="I84" s="2006">
        <v>0</v>
      </c>
      <c r="J84" s="2006">
        <v>0</v>
      </c>
      <c r="K84" s="2006">
        <v>0</v>
      </c>
      <c r="L84" s="2006">
        <v>0</v>
      </c>
      <c r="M84" s="2006">
        <v>0</v>
      </c>
      <c r="N84" s="2006">
        <v>0</v>
      </c>
      <c r="O84" s="2006">
        <v>0</v>
      </c>
      <c r="P84" s="2006">
        <v>0</v>
      </c>
      <c r="Q84" s="2006">
        <v>0</v>
      </c>
      <c r="R84" s="2006">
        <v>0</v>
      </c>
      <c r="S84" s="2006">
        <v>0</v>
      </c>
      <c r="T84" s="2006">
        <v>0</v>
      </c>
      <c r="U84" s="2006">
        <v>0</v>
      </c>
      <c r="V84" s="2006">
        <v>0</v>
      </c>
      <c r="W84" s="2006">
        <v>0</v>
      </c>
      <c r="X84" s="2006">
        <v>0</v>
      </c>
      <c r="Y84" s="2006">
        <v>0</v>
      </c>
      <c r="Z84" s="2408">
        <v>0</v>
      </c>
    </row>
    <row r="85" spans="1:26" ht="18" customHeight="1">
      <c r="A85" s="2006">
        <v>0</v>
      </c>
      <c r="B85" s="3422"/>
      <c r="C85" s="2006">
        <v>0</v>
      </c>
      <c r="D85" s="2018" t="s">
        <v>0</v>
      </c>
      <c r="E85" s="2019">
        <v>0</v>
      </c>
      <c r="F85" s="2018" t="s">
        <v>1576</v>
      </c>
      <c r="G85" s="2019">
        <v>0</v>
      </c>
      <c r="H85" s="2020" t="s">
        <v>1</v>
      </c>
      <c r="I85" s="2019">
        <v>0</v>
      </c>
      <c r="J85" s="2021" t="s">
        <v>74</v>
      </c>
      <c r="K85" s="2006">
        <v>0</v>
      </c>
      <c r="L85" s="2006">
        <v>0</v>
      </c>
      <c r="M85" s="2006">
        <v>0</v>
      </c>
      <c r="N85" s="2006">
        <v>0</v>
      </c>
      <c r="O85" s="2006">
        <v>0</v>
      </c>
      <c r="P85" s="2006">
        <v>0</v>
      </c>
      <c r="Q85" s="2006">
        <v>0</v>
      </c>
      <c r="R85" s="2006">
        <v>0</v>
      </c>
      <c r="S85" s="2006">
        <v>0</v>
      </c>
      <c r="T85" s="2006">
        <v>0</v>
      </c>
      <c r="U85" s="2006">
        <v>0</v>
      </c>
      <c r="V85" s="2006">
        <v>0</v>
      </c>
      <c r="W85" s="2006">
        <v>0</v>
      </c>
      <c r="X85" s="2006">
        <v>0</v>
      </c>
      <c r="Y85" s="2006">
        <v>0</v>
      </c>
      <c r="Z85" s="2408">
        <v>0</v>
      </c>
    </row>
    <row r="86" spans="1:26" ht="9" customHeight="1">
      <c r="A86" s="2006">
        <v>0</v>
      </c>
      <c r="B86" s="3422"/>
      <c r="C86" s="2006">
        <v>0</v>
      </c>
      <c r="D86" s="3402" t="s">
        <v>200</v>
      </c>
      <c r="E86" s="2006">
        <v>0</v>
      </c>
      <c r="F86" s="3402" t="s">
        <v>3948</v>
      </c>
      <c r="G86" s="2006">
        <v>0</v>
      </c>
      <c r="H86" s="3410" t="s">
        <v>204</v>
      </c>
      <c r="I86" s="2006">
        <v>0</v>
      </c>
      <c r="J86" s="3457" t="s">
        <v>209</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408">
        <v>0</v>
      </c>
    </row>
    <row r="87" spans="1:26">
      <c r="A87" s="2006">
        <v>0</v>
      </c>
      <c r="B87" s="3423"/>
      <c r="C87" s="2006">
        <v>0</v>
      </c>
      <c r="D87" s="3403"/>
      <c r="E87" s="2006">
        <v>0</v>
      </c>
      <c r="F87" s="3403"/>
      <c r="G87" s="2006">
        <v>0</v>
      </c>
      <c r="H87" s="3411"/>
      <c r="I87" s="2006">
        <v>0</v>
      </c>
      <c r="J87" s="3458"/>
      <c r="K87" s="2006">
        <v>0</v>
      </c>
      <c r="L87" s="2006">
        <v>0</v>
      </c>
      <c r="M87" s="2006">
        <v>0</v>
      </c>
      <c r="N87" s="2006">
        <v>0</v>
      </c>
      <c r="O87" s="2006">
        <v>0</v>
      </c>
      <c r="P87" s="2006">
        <v>0</v>
      </c>
      <c r="Q87" s="2006">
        <v>0</v>
      </c>
      <c r="R87" s="2006">
        <v>0</v>
      </c>
      <c r="S87" s="2006">
        <v>0</v>
      </c>
      <c r="T87" s="2006">
        <v>0</v>
      </c>
      <c r="U87" s="2006">
        <v>0</v>
      </c>
      <c r="V87" s="2006">
        <v>0</v>
      </c>
      <c r="W87" s="2006">
        <v>0</v>
      </c>
      <c r="X87" s="2006">
        <v>0</v>
      </c>
      <c r="Y87" s="2006">
        <v>0</v>
      </c>
      <c r="Z87" s="2408">
        <v>0</v>
      </c>
    </row>
    <row r="88" spans="1:26">
      <c r="A88" s="2006">
        <v>0</v>
      </c>
      <c r="B88" s="2006">
        <v>0</v>
      </c>
      <c r="C88" s="2006">
        <v>0</v>
      </c>
      <c r="D88" s="2006">
        <v>0</v>
      </c>
      <c r="E88" s="2006">
        <v>0</v>
      </c>
      <c r="F88" s="2006">
        <v>0</v>
      </c>
      <c r="G88" s="2006">
        <v>0</v>
      </c>
      <c r="H88" s="2006">
        <v>0</v>
      </c>
      <c r="I88" s="2006">
        <v>0</v>
      </c>
      <c r="J88" s="2006">
        <v>0</v>
      </c>
      <c r="K88" s="2006">
        <v>0</v>
      </c>
      <c r="L88" s="2006">
        <v>0</v>
      </c>
      <c r="M88" s="2006">
        <v>0</v>
      </c>
      <c r="N88" s="2006">
        <v>0</v>
      </c>
      <c r="O88" s="2006">
        <v>0</v>
      </c>
      <c r="P88" s="2006">
        <v>0</v>
      </c>
      <c r="Q88" s="2006">
        <v>0</v>
      </c>
      <c r="R88" s="2006">
        <v>0</v>
      </c>
      <c r="S88" s="2006">
        <v>0</v>
      </c>
      <c r="T88" s="2006">
        <v>0</v>
      </c>
      <c r="U88" s="2006">
        <v>0</v>
      </c>
      <c r="V88" s="2006">
        <v>0</v>
      </c>
      <c r="W88" s="2006">
        <v>0</v>
      </c>
      <c r="X88" s="2006">
        <v>0</v>
      </c>
      <c r="Y88" s="2006">
        <v>0</v>
      </c>
      <c r="Z88" s="2408">
        <v>0</v>
      </c>
    </row>
    <row r="89" spans="1:26" ht="51.75" customHeight="1">
      <c r="A89" s="2006">
        <v>0</v>
      </c>
      <c r="B89" s="3491" t="s">
        <v>4341</v>
      </c>
      <c r="C89" s="3492"/>
      <c r="D89" s="3492"/>
      <c r="E89" s="3492"/>
      <c r="F89" s="3492"/>
      <c r="G89" s="3492"/>
      <c r="H89" s="3492"/>
      <c r="I89" s="3492"/>
      <c r="J89" s="3492"/>
      <c r="K89" s="3492"/>
      <c r="L89" s="3492"/>
      <c r="M89" s="3492"/>
      <c r="N89" s="3492"/>
      <c r="O89" s="3492"/>
      <c r="P89" s="3492"/>
      <c r="Q89" s="3492"/>
      <c r="R89" s="3492"/>
      <c r="S89" s="3492"/>
      <c r="T89" s="3492"/>
      <c r="U89" s="3492"/>
      <c r="V89" s="3492"/>
      <c r="W89" s="3492"/>
      <c r="X89" s="3492"/>
      <c r="Y89" s="2006"/>
      <c r="Z89" s="2408">
        <v>0</v>
      </c>
    </row>
    <row r="90" spans="1:26">
      <c r="A90" s="2006">
        <v>0</v>
      </c>
      <c r="B90" s="2006">
        <v>0</v>
      </c>
      <c r="C90" s="2006">
        <v>0</v>
      </c>
      <c r="D90" s="2006">
        <v>0</v>
      </c>
      <c r="E90" s="2006">
        <v>0</v>
      </c>
      <c r="F90" s="2006">
        <v>0</v>
      </c>
      <c r="G90" s="2006">
        <v>0</v>
      </c>
      <c r="H90" s="2006">
        <v>0</v>
      </c>
      <c r="I90" s="2006">
        <v>0</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408">
        <v>0</v>
      </c>
    </row>
    <row r="91" spans="1:26">
      <c r="A91" s="2006">
        <v>0</v>
      </c>
      <c r="B91" s="3421">
        <v>4</v>
      </c>
      <c r="C91" s="2006">
        <v>0</v>
      </c>
      <c r="D91" s="2008" t="s">
        <v>75</v>
      </c>
      <c r="E91" s="2008"/>
      <c r="F91" s="2008"/>
      <c r="G91" s="2008"/>
      <c r="H91" s="2008"/>
      <c r="I91" s="2008"/>
      <c r="J91" s="2008"/>
      <c r="K91" s="2006">
        <v>0</v>
      </c>
      <c r="L91" s="2006">
        <v>0</v>
      </c>
      <c r="M91" s="2006">
        <v>0</v>
      </c>
      <c r="N91" s="2006">
        <v>0</v>
      </c>
      <c r="O91" s="2006">
        <v>0</v>
      </c>
      <c r="P91" s="2006">
        <v>0</v>
      </c>
      <c r="Q91" s="2006">
        <v>0</v>
      </c>
      <c r="R91" s="2006">
        <v>0</v>
      </c>
      <c r="S91" s="2006">
        <v>0</v>
      </c>
      <c r="T91" s="2006">
        <v>0</v>
      </c>
      <c r="U91" s="2006">
        <v>0</v>
      </c>
      <c r="V91" s="2006">
        <v>0</v>
      </c>
      <c r="W91" s="2006">
        <v>0</v>
      </c>
      <c r="X91" s="2006">
        <v>0</v>
      </c>
      <c r="Y91" s="2006">
        <v>0</v>
      </c>
      <c r="Z91" s="2408">
        <v>0</v>
      </c>
    </row>
    <row r="92" spans="1:26">
      <c r="A92" s="2006">
        <v>0</v>
      </c>
      <c r="B92" s="3422"/>
      <c r="C92" s="2006">
        <v>0</v>
      </c>
      <c r="D92" s="2008" t="s">
        <v>76</v>
      </c>
      <c r="E92" s="2008"/>
      <c r="F92" s="2008"/>
      <c r="G92" s="2008"/>
      <c r="H92" s="2008"/>
      <c r="I92" s="2008"/>
      <c r="J92" s="2008"/>
      <c r="K92" s="2006">
        <v>0</v>
      </c>
      <c r="L92" s="2006">
        <v>0</v>
      </c>
      <c r="M92" s="2006">
        <v>0</v>
      </c>
      <c r="N92" s="2006">
        <v>0</v>
      </c>
      <c r="O92" s="2006">
        <v>0</v>
      </c>
      <c r="P92" s="2006">
        <v>0</v>
      </c>
      <c r="Q92" s="2006">
        <v>0</v>
      </c>
      <c r="R92" s="2006">
        <v>0</v>
      </c>
      <c r="S92" s="2006">
        <v>0</v>
      </c>
      <c r="T92" s="2006">
        <v>0</v>
      </c>
      <c r="U92" s="2006">
        <v>0</v>
      </c>
      <c r="V92" s="2006">
        <v>0</v>
      </c>
      <c r="W92" s="2006">
        <v>0</v>
      </c>
      <c r="X92" s="2006">
        <v>0</v>
      </c>
      <c r="Y92" s="2006">
        <v>0</v>
      </c>
      <c r="Z92" s="2408">
        <v>0</v>
      </c>
    </row>
    <row r="93" spans="1:26">
      <c r="A93" s="2006">
        <v>0</v>
      </c>
      <c r="B93" s="3423"/>
      <c r="C93" s="2006">
        <v>0</v>
      </c>
      <c r="D93" s="2008" t="s">
        <v>4064</v>
      </c>
      <c r="E93" s="2008"/>
      <c r="F93" s="2008"/>
      <c r="G93" s="2008"/>
      <c r="H93" s="2008"/>
      <c r="I93" s="2008"/>
      <c r="J93" s="2008"/>
      <c r="K93" s="2006">
        <v>0</v>
      </c>
      <c r="L93" s="2006">
        <v>0</v>
      </c>
      <c r="M93" s="2006">
        <v>0</v>
      </c>
      <c r="N93" s="2006">
        <v>0</v>
      </c>
      <c r="O93" s="2006">
        <v>0</v>
      </c>
      <c r="P93" s="2006">
        <v>0</v>
      </c>
      <c r="Q93" s="2006">
        <v>0</v>
      </c>
      <c r="R93" s="2006">
        <v>0</v>
      </c>
      <c r="S93" s="2006">
        <v>0</v>
      </c>
      <c r="T93" s="2006">
        <v>0</v>
      </c>
      <c r="U93" s="2006">
        <v>0</v>
      </c>
      <c r="V93" s="2006">
        <v>0</v>
      </c>
      <c r="W93" s="2006">
        <v>0</v>
      </c>
      <c r="X93" s="2006">
        <v>0</v>
      </c>
      <c r="Y93" s="2006">
        <v>0</v>
      </c>
      <c r="Z93" s="2408">
        <v>0</v>
      </c>
    </row>
    <row r="94" spans="1:26">
      <c r="A94" s="2006">
        <v>0</v>
      </c>
      <c r="B94" s="2006">
        <v>0</v>
      </c>
      <c r="C94" s="2006">
        <v>0</v>
      </c>
      <c r="D94" s="2006">
        <v>0</v>
      </c>
      <c r="E94" s="2006">
        <v>0</v>
      </c>
      <c r="F94" s="2006">
        <v>0</v>
      </c>
      <c r="G94" s="2006">
        <v>0</v>
      </c>
      <c r="H94" s="2006">
        <v>0</v>
      </c>
      <c r="I94" s="2006">
        <v>0</v>
      </c>
      <c r="J94" s="2006">
        <v>0</v>
      </c>
      <c r="K94" s="2006">
        <v>0</v>
      </c>
      <c r="L94" s="2006">
        <v>0</v>
      </c>
      <c r="M94" s="2006">
        <v>0</v>
      </c>
      <c r="N94" s="2006">
        <v>0</v>
      </c>
      <c r="O94" s="2006">
        <v>0</v>
      </c>
      <c r="P94" s="2006">
        <v>0</v>
      </c>
      <c r="Q94" s="2006">
        <v>0</v>
      </c>
      <c r="R94" s="2006">
        <v>0</v>
      </c>
      <c r="S94" s="2006">
        <v>0</v>
      </c>
      <c r="T94" s="2006">
        <v>0</v>
      </c>
      <c r="U94" s="2006">
        <v>0</v>
      </c>
      <c r="V94" s="2006">
        <v>0</v>
      </c>
      <c r="W94" s="2006">
        <v>0</v>
      </c>
      <c r="X94" s="2006">
        <v>0</v>
      </c>
      <c r="Y94" s="2006">
        <v>0</v>
      </c>
      <c r="Z94" s="2408">
        <v>0</v>
      </c>
    </row>
    <row r="95" spans="1:26" ht="18.75">
      <c r="A95" s="2006">
        <v>0</v>
      </c>
      <c r="B95" s="2006">
        <v>0</v>
      </c>
      <c r="C95" s="2006">
        <v>0</v>
      </c>
      <c r="D95" s="3456" t="s">
        <v>3949</v>
      </c>
      <c r="E95" s="3456"/>
      <c r="F95" s="3456"/>
      <c r="G95" s="3456"/>
      <c r="H95" s="3456"/>
      <c r="I95" s="3456"/>
      <c r="J95" s="3456"/>
      <c r="K95" s="2006">
        <v>0</v>
      </c>
      <c r="L95" s="3456" t="s">
        <v>3956</v>
      </c>
      <c r="M95" s="3456"/>
      <c r="N95" s="3456"/>
      <c r="O95" s="3456"/>
      <c r="P95" s="3456"/>
      <c r="Q95" s="3456"/>
      <c r="R95" s="3456"/>
      <c r="S95" s="3456"/>
      <c r="T95" s="3456"/>
      <c r="U95" s="3456"/>
      <c r="V95" s="3456"/>
      <c r="W95" s="3456"/>
      <c r="X95" s="3456"/>
      <c r="Y95" s="2006"/>
      <c r="Z95" s="2408">
        <v>0</v>
      </c>
    </row>
    <row r="96" spans="1:26">
      <c r="A96" s="2006">
        <v>0</v>
      </c>
      <c r="B96" s="2006">
        <v>0</v>
      </c>
      <c r="C96" s="2006">
        <v>0</v>
      </c>
      <c r="D96" s="2006">
        <v>0</v>
      </c>
      <c r="E96" s="2006">
        <v>0</v>
      </c>
      <c r="F96" s="2006">
        <v>0</v>
      </c>
      <c r="G96" s="2006">
        <v>0</v>
      </c>
      <c r="H96" s="2006">
        <v>0</v>
      </c>
      <c r="I96" s="2006">
        <v>0</v>
      </c>
      <c r="J96" s="2006">
        <v>0</v>
      </c>
      <c r="K96" s="2006">
        <v>0</v>
      </c>
      <c r="L96" s="2006">
        <v>0</v>
      </c>
      <c r="M96" s="2006"/>
      <c r="N96" s="2006">
        <v>0</v>
      </c>
      <c r="O96" s="2006"/>
      <c r="P96" s="2006"/>
      <c r="Q96" s="2006"/>
      <c r="R96" s="2006"/>
      <c r="S96" s="2006"/>
      <c r="T96" s="2006"/>
      <c r="U96" s="2006"/>
      <c r="V96" s="2006">
        <v>0</v>
      </c>
      <c r="W96" s="2006"/>
      <c r="X96" s="2006"/>
      <c r="Y96" s="2006"/>
      <c r="Z96" s="2408">
        <v>0</v>
      </c>
    </row>
    <row r="97" spans="1:26" ht="28.5" customHeight="1">
      <c r="A97" s="2006">
        <v>0</v>
      </c>
      <c r="B97" s="3401">
        <v>4.0999999999999996</v>
      </c>
      <c r="C97" s="2006">
        <v>0</v>
      </c>
      <c r="D97" s="2022" t="s">
        <v>3950</v>
      </c>
      <c r="E97" s="2019">
        <v>0</v>
      </c>
      <c r="F97" s="2022" t="s">
        <v>3951</v>
      </c>
      <c r="G97" s="2019">
        <v>0</v>
      </c>
      <c r="H97" s="2023" t="s">
        <v>3952</v>
      </c>
      <c r="I97" s="2019">
        <v>0</v>
      </c>
      <c r="J97" s="2022" t="s">
        <v>84</v>
      </c>
      <c r="K97" s="2006">
        <v>0</v>
      </c>
      <c r="L97" s="3488">
        <v>4.2</v>
      </c>
      <c r="M97" s="2006"/>
      <c r="N97" s="2024" t="s">
        <v>4335</v>
      </c>
      <c r="O97" s="2006"/>
      <c r="P97" s="2024" t="s">
        <v>4333</v>
      </c>
      <c r="Q97" s="2006"/>
      <c r="R97" s="2024" t="s">
        <v>4006</v>
      </c>
      <c r="S97" s="2006"/>
      <c r="T97" s="2024" t="s">
        <v>3957</v>
      </c>
      <c r="U97" s="2006"/>
      <c r="V97" s="2024" t="s">
        <v>3960</v>
      </c>
      <c r="W97" s="2006"/>
      <c r="X97" s="2024" t="s">
        <v>4334</v>
      </c>
      <c r="Y97" s="2006"/>
      <c r="Z97" s="2408">
        <v>0</v>
      </c>
    </row>
    <row r="98" spans="1:26" ht="9" customHeight="1">
      <c r="A98" s="2006">
        <v>0</v>
      </c>
      <c r="B98" s="3402"/>
      <c r="C98" s="2006">
        <v>0</v>
      </c>
      <c r="D98" s="3501" t="s">
        <v>3953</v>
      </c>
      <c r="E98" s="2006">
        <v>0</v>
      </c>
      <c r="F98" s="3501" t="s">
        <v>3954</v>
      </c>
      <c r="G98" s="2006">
        <v>0</v>
      </c>
      <c r="H98" s="3501" t="s">
        <v>3955</v>
      </c>
      <c r="I98" s="2006">
        <v>0</v>
      </c>
      <c r="J98" s="3501"/>
      <c r="K98" s="2006">
        <v>0</v>
      </c>
      <c r="L98" s="3422"/>
      <c r="M98" s="2006"/>
      <c r="N98" s="3493"/>
      <c r="O98" s="2006"/>
      <c r="P98" s="3416"/>
      <c r="Q98" s="2006"/>
      <c r="R98" s="3416"/>
      <c r="S98" s="2006"/>
      <c r="T98" s="3416"/>
      <c r="U98" s="2006"/>
      <c r="V98" s="3416"/>
      <c r="W98" s="2006"/>
      <c r="X98" s="3416"/>
      <c r="Y98" s="2006"/>
      <c r="Z98" s="2408">
        <v>0</v>
      </c>
    </row>
    <row r="99" spans="1:26" ht="12" customHeight="1">
      <c r="A99" s="2006">
        <v>0</v>
      </c>
      <c r="B99" s="3403"/>
      <c r="C99" s="2006">
        <v>0</v>
      </c>
      <c r="D99" s="3502"/>
      <c r="E99" s="2006">
        <v>0</v>
      </c>
      <c r="F99" s="3502"/>
      <c r="G99" s="2006">
        <v>0</v>
      </c>
      <c r="H99" s="3502"/>
      <c r="I99" s="2006">
        <v>0</v>
      </c>
      <c r="J99" s="3502"/>
      <c r="K99" s="2006">
        <v>0</v>
      </c>
      <c r="L99" s="3422"/>
      <c r="M99" s="2006"/>
      <c r="N99" s="3494"/>
      <c r="O99" s="2006"/>
      <c r="P99" s="3417"/>
      <c r="Q99" s="2006"/>
      <c r="R99" s="3417"/>
      <c r="S99" s="2006"/>
      <c r="T99" s="3417"/>
      <c r="U99" s="2006"/>
      <c r="V99" s="3417"/>
      <c r="W99" s="2006"/>
      <c r="X99" s="3417"/>
      <c r="Y99" s="2006"/>
      <c r="Z99" s="2408">
        <v>0</v>
      </c>
    </row>
    <row r="100" spans="1:26" ht="15.75" customHeight="1">
      <c r="A100" s="2006">
        <v>0</v>
      </c>
      <c r="B100" s="2006">
        <v>0</v>
      </c>
      <c r="C100" s="2006">
        <v>0</v>
      </c>
      <c r="D100" s="2006">
        <v>0</v>
      </c>
      <c r="E100" s="2006">
        <v>0</v>
      </c>
      <c r="F100" s="2006">
        <v>0</v>
      </c>
      <c r="G100" s="2006">
        <v>0</v>
      </c>
      <c r="H100" s="2006">
        <v>0</v>
      </c>
      <c r="I100" s="2006">
        <v>0</v>
      </c>
      <c r="J100" s="2006">
        <v>0</v>
      </c>
      <c r="K100" s="2006">
        <v>0</v>
      </c>
      <c r="L100" s="3422"/>
      <c r="M100" s="2006">
        <v>0</v>
      </c>
      <c r="N100" s="2006">
        <v>0</v>
      </c>
      <c r="O100" s="2006">
        <v>0</v>
      </c>
      <c r="P100" s="2006">
        <v>0</v>
      </c>
      <c r="Q100" s="2006">
        <v>0</v>
      </c>
      <c r="R100" s="2006">
        <v>0</v>
      </c>
      <c r="S100" s="2006">
        <v>0</v>
      </c>
      <c r="T100" s="2006">
        <v>0</v>
      </c>
      <c r="U100" s="2006">
        <v>0</v>
      </c>
      <c r="V100" s="2006">
        <v>0</v>
      </c>
      <c r="W100" s="2006">
        <v>0</v>
      </c>
      <c r="X100" s="2006">
        <v>0</v>
      </c>
      <c r="Y100" s="2006"/>
      <c r="Z100" s="2408">
        <v>0</v>
      </c>
    </row>
    <row r="101" spans="1:26" ht="18.75">
      <c r="A101" s="2006">
        <v>0</v>
      </c>
      <c r="B101" s="2006">
        <v>0</v>
      </c>
      <c r="C101" s="2006">
        <v>0</v>
      </c>
      <c r="D101" s="3456" t="s">
        <v>3961</v>
      </c>
      <c r="E101" s="3456"/>
      <c r="F101" s="3456"/>
      <c r="G101" s="3456"/>
      <c r="H101" s="3456"/>
      <c r="I101" s="3456"/>
      <c r="J101" s="3456"/>
      <c r="K101" s="2006">
        <v>0</v>
      </c>
      <c r="L101" s="3422"/>
      <c r="M101" s="2006">
        <v>0</v>
      </c>
      <c r="N101" s="2006">
        <v>0</v>
      </c>
      <c r="O101" s="2006">
        <v>0</v>
      </c>
      <c r="P101" s="2006">
        <v>0</v>
      </c>
      <c r="Q101" s="2006">
        <v>0</v>
      </c>
      <c r="R101" s="2006">
        <v>0</v>
      </c>
      <c r="S101" s="2006">
        <v>0</v>
      </c>
      <c r="T101" s="2006">
        <v>0</v>
      </c>
      <c r="U101" s="2006">
        <v>0</v>
      </c>
      <c r="V101" s="2006">
        <v>0</v>
      </c>
      <c r="W101" s="2006">
        <v>0</v>
      </c>
      <c r="X101" s="2006">
        <v>0</v>
      </c>
      <c r="Y101" s="2006"/>
      <c r="Z101" s="2408">
        <v>0</v>
      </c>
    </row>
    <row r="102" spans="1:26">
      <c r="A102" s="2006">
        <v>0</v>
      </c>
      <c r="B102" s="2006">
        <v>0</v>
      </c>
      <c r="C102" s="2006">
        <v>0</v>
      </c>
      <c r="D102" s="2006">
        <v>0</v>
      </c>
      <c r="E102" s="2006">
        <v>0</v>
      </c>
      <c r="F102" s="2006">
        <v>0</v>
      </c>
      <c r="G102" s="2006">
        <v>0</v>
      </c>
      <c r="H102" s="2006">
        <v>0</v>
      </c>
      <c r="I102" s="2006">
        <v>0</v>
      </c>
      <c r="J102" s="2006">
        <v>0</v>
      </c>
      <c r="K102" s="2006">
        <v>0</v>
      </c>
      <c r="L102" s="3422"/>
      <c r="M102" s="2006">
        <v>0</v>
      </c>
      <c r="N102" s="2006">
        <v>0</v>
      </c>
      <c r="O102" s="2006">
        <v>0</v>
      </c>
      <c r="P102" s="2006">
        <v>0</v>
      </c>
      <c r="Q102" s="2006">
        <v>0</v>
      </c>
      <c r="R102" s="2006">
        <v>0</v>
      </c>
      <c r="S102" s="2006">
        <v>0</v>
      </c>
      <c r="T102" s="2006">
        <v>0</v>
      </c>
      <c r="U102" s="2006">
        <v>0</v>
      </c>
      <c r="V102" s="2006">
        <v>0</v>
      </c>
      <c r="W102" s="2006">
        <v>0</v>
      </c>
      <c r="X102" s="2006">
        <v>0</v>
      </c>
      <c r="Y102" s="2006"/>
      <c r="Z102" s="2408">
        <v>0</v>
      </c>
    </row>
    <row r="103" spans="1:26" ht="31.5" customHeight="1">
      <c r="A103" s="2006">
        <v>0</v>
      </c>
      <c r="B103" s="3421">
        <v>4.3</v>
      </c>
      <c r="C103" s="2006">
        <v>0</v>
      </c>
      <c r="D103" s="2024" t="s">
        <v>3962</v>
      </c>
      <c r="E103" s="2068">
        <v>0</v>
      </c>
      <c r="F103" s="2024" t="s">
        <v>3963</v>
      </c>
      <c r="G103" s="2068">
        <v>0</v>
      </c>
      <c r="H103" s="2024" t="s">
        <v>3964</v>
      </c>
      <c r="I103" s="2019">
        <v>0</v>
      </c>
      <c r="J103" s="2024" t="s">
        <v>3965</v>
      </c>
      <c r="K103" s="2006">
        <v>0</v>
      </c>
      <c r="L103" s="3422"/>
      <c r="M103" s="2006">
        <v>0</v>
      </c>
      <c r="N103" s="2024" t="s">
        <v>102</v>
      </c>
      <c r="O103" s="2006"/>
      <c r="P103" s="2024" t="s">
        <v>94</v>
      </c>
      <c r="Q103" s="2006"/>
      <c r="R103" s="2024" t="s">
        <v>84</v>
      </c>
      <c r="S103" s="2006"/>
      <c r="T103" s="2024" t="s">
        <v>3958</v>
      </c>
      <c r="U103" s="2006"/>
      <c r="V103" s="2024" t="s">
        <v>3959</v>
      </c>
      <c r="W103" s="2006"/>
      <c r="X103" s="2024" t="s">
        <v>104</v>
      </c>
      <c r="Y103" s="2006"/>
      <c r="Z103" s="2408">
        <v>0</v>
      </c>
    </row>
    <row r="104" spans="1:26" ht="4.5" customHeight="1">
      <c r="A104" s="2006">
        <v>0</v>
      </c>
      <c r="B104" s="3422"/>
      <c r="C104" s="2006">
        <v>0</v>
      </c>
      <c r="D104" s="3404" t="s">
        <v>3966</v>
      </c>
      <c r="E104" s="2006">
        <v>0</v>
      </c>
      <c r="F104" s="3404" t="s">
        <v>3967</v>
      </c>
      <c r="G104" s="2006">
        <v>0</v>
      </c>
      <c r="H104" s="3404" t="s">
        <v>3968</v>
      </c>
      <c r="I104" s="2006">
        <v>0</v>
      </c>
      <c r="J104" s="3404" t="s">
        <v>3969</v>
      </c>
      <c r="K104" s="2006">
        <v>0</v>
      </c>
      <c r="L104" s="3422"/>
      <c r="M104" s="2006">
        <v>0</v>
      </c>
      <c r="N104" s="3493"/>
      <c r="O104" s="2006"/>
      <c r="P104" s="3416"/>
      <c r="Q104" s="2006"/>
      <c r="R104" s="3416"/>
      <c r="S104" s="2006"/>
      <c r="T104" s="3416"/>
      <c r="U104" s="2006"/>
      <c r="V104" s="3416"/>
      <c r="W104" s="2006"/>
      <c r="X104" s="3416"/>
      <c r="Y104" s="2006"/>
      <c r="Z104" s="2408">
        <v>0</v>
      </c>
    </row>
    <row r="105" spans="1:26" ht="13.5" customHeight="1">
      <c r="A105" s="2006">
        <v>0</v>
      </c>
      <c r="B105" s="3422"/>
      <c r="C105" s="2006">
        <v>0</v>
      </c>
      <c r="D105" s="3405"/>
      <c r="E105" s="2006">
        <v>0</v>
      </c>
      <c r="F105" s="3405"/>
      <c r="G105" s="2006">
        <v>0</v>
      </c>
      <c r="H105" s="3405"/>
      <c r="I105" s="2006">
        <v>0</v>
      </c>
      <c r="J105" s="3405"/>
      <c r="K105" s="2006">
        <v>0</v>
      </c>
      <c r="L105" s="3422"/>
      <c r="M105" s="2006">
        <v>0</v>
      </c>
      <c r="N105" s="3494"/>
      <c r="O105" s="2006"/>
      <c r="P105" s="3417"/>
      <c r="Q105" s="2006"/>
      <c r="R105" s="3417"/>
      <c r="S105" s="2006"/>
      <c r="T105" s="3417"/>
      <c r="U105" s="2006"/>
      <c r="V105" s="3417"/>
      <c r="W105" s="2006"/>
      <c r="X105" s="3417"/>
      <c r="Y105" s="2006"/>
      <c r="Z105" s="2408">
        <v>0</v>
      </c>
    </row>
    <row r="106" spans="1:26">
      <c r="A106" s="2006">
        <v>0</v>
      </c>
      <c r="B106" s="3422"/>
      <c r="C106" s="2006">
        <v>0</v>
      </c>
      <c r="D106" s="2006">
        <v>0</v>
      </c>
      <c r="E106" s="2006">
        <v>0</v>
      </c>
      <c r="F106" s="2006">
        <v>0</v>
      </c>
      <c r="G106" s="2006">
        <v>0</v>
      </c>
      <c r="H106" s="2006">
        <v>0</v>
      </c>
      <c r="I106" s="2006">
        <v>0</v>
      </c>
      <c r="J106" s="2006">
        <v>0</v>
      </c>
      <c r="K106" s="2006">
        <v>0</v>
      </c>
      <c r="L106" s="3422"/>
      <c r="M106" s="2006">
        <v>0</v>
      </c>
      <c r="Y106" s="2006"/>
      <c r="Z106" s="2408">
        <v>0</v>
      </c>
    </row>
    <row r="107" spans="1:26" ht="21.75" customHeight="1">
      <c r="A107" s="2006">
        <v>0</v>
      </c>
      <c r="B107" s="3422"/>
      <c r="C107" s="2006">
        <v>0</v>
      </c>
      <c r="D107" s="2024" t="s">
        <v>87</v>
      </c>
      <c r="E107" s="2006">
        <v>0</v>
      </c>
      <c r="F107" s="2006">
        <v>0</v>
      </c>
      <c r="G107" s="2006">
        <v>0</v>
      </c>
      <c r="H107" s="2006">
        <v>0</v>
      </c>
      <c r="I107" s="2006">
        <v>0</v>
      </c>
      <c r="J107" s="2006">
        <v>0</v>
      </c>
      <c r="K107" s="2006">
        <v>0</v>
      </c>
      <c r="L107" s="3423"/>
      <c r="M107" s="2006">
        <v>0</v>
      </c>
      <c r="N107" s="2024" t="s">
        <v>849</v>
      </c>
      <c r="O107" s="2006"/>
      <c r="P107" s="2024" t="s">
        <v>88</v>
      </c>
      <c r="Q107" s="2006"/>
      <c r="R107" s="2024" t="s">
        <v>90</v>
      </c>
      <c r="S107" s="2006"/>
      <c r="T107" s="2024" t="s">
        <v>227</v>
      </c>
      <c r="U107" s="2006"/>
      <c r="V107" s="2024" t="s">
        <v>89</v>
      </c>
      <c r="W107" s="2006"/>
      <c r="X107" s="2024" t="s">
        <v>872</v>
      </c>
      <c r="Y107" s="2006"/>
      <c r="Z107" s="2408">
        <v>0</v>
      </c>
    </row>
    <row r="108" spans="1:26" ht="4.5" customHeight="1">
      <c r="A108" s="2006">
        <v>0</v>
      </c>
      <c r="B108" s="3422"/>
      <c r="C108" s="2006">
        <v>0</v>
      </c>
      <c r="D108" s="3404" t="s">
        <v>3970</v>
      </c>
      <c r="E108" s="2006">
        <v>0</v>
      </c>
      <c r="F108" s="2006">
        <v>0</v>
      </c>
      <c r="G108" s="2006">
        <v>0</v>
      </c>
      <c r="H108" s="2006">
        <v>0</v>
      </c>
      <c r="I108" s="2006">
        <v>0</v>
      </c>
      <c r="J108" s="2006">
        <v>0</v>
      </c>
      <c r="K108" s="2006">
        <v>0</v>
      </c>
      <c r="L108" s="2006">
        <v>0</v>
      </c>
      <c r="M108" s="2006">
        <v>0</v>
      </c>
      <c r="N108" s="3493"/>
      <c r="O108" s="2006"/>
      <c r="P108" s="3416"/>
      <c r="Q108" s="2006"/>
      <c r="R108" s="3416"/>
      <c r="S108" s="2006"/>
      <c r="T108" s="3416"/>
      <c r="U108" s="2006"/>
      <c r="V108" s="3416"/>
      <c r="W108" s="2006"/>
      <c r="X108" s="3416"/>
      <c r="Y108" s="2006"/>
      <c r="Z108" s="2408">
        <v>0</v>
      </c>
    </row>
    <row r="109" spans="1:26" ht="12" customHeight="1">
      <c r="A109" s="2006">
        <v>0</v>
      </c>
      <c r="B109" s="3423"/>
      <c r="C109" s="2006">
        <v>0</v>
      </c>
      <c r="D109" s="3405"/>
      <c r="E109" s="2006">
        <v>0</v>
      </c>
      <c r="F109" s="2006">
        <v>0</v>
      </c>
      <c r="G109" s="2006">
        <v>0</v>
      </c>
      <c r="H109" s="2006">
        <v>0</v>
      </c>
      <c r="I109" s="2006">
        <v>0</v>
      </c>
      <c r="J109" s="2006">
        <v>0</v>
      </c>
      <c r="K109" s="2006">
        <v>0</v>
      </c>
      <c r="L109" s="2006">
        <v>0</v>
      </c>
      <c r="M109" s="2006">
        <v>0</v>
      </c>
      <c r="N109" s="3494"/>
      <c r="O109" s="2006"/>
      <c r="P109" s="3417"/>
      <c r="Q109" s="2006"/>
      <c r="R109" s="3417"/>
      <c r="S109" s="2006"/>
      <c r="T109" s="3417"/>
      <c r="U109" s="2006"/>
      <c r="V109" s="3417"/>
      <c r="W109" s="2006"/>
      <c r="X109" s="3417"/>
      <c r="Y109" s="2006"/>
      <c r="Z109" s="2408">
        <v>0</v>
      </c>
    </row>
    <row r="110" spans="1:26">
      <c r="A110" s="2006">
        <v>0</v>
      </c>
      <c r="B110" s="2006">
        <v>0</v>
      </c>
      <c r="C110" s="2006">
        <v>0</v>
      </c>
      <c r="D110" s="2006">
        <v>0</v>
      </c>
      <c r="E110" s="2006">
        <v>0</v>
      </c>
      <c r="F110" s="2006">
        <v>0</v>
      </c>
      <c r="G110" s="2006">
        <v>0</v>
      </c>
      <c r="H110" s="2006">
        <v>0</v>
      </c>
      <c r="I110" s="2006">
        <v>0</v>
      </c>
      <c r="J110" s="2006">
        <v>0</v>
      </c>
      <c r="K110" s="2006">
        <v>0</v>
      </c>
      <c r="L110" s="2006">
        <v>0</v>
      </c>
      <c r="M110" s="2006">
        <v>0</v>
      </c>
      <c r="N110" s="2006">
        <v>0</v>
      </c>
      <c r="O110" s="2006"/>
      <c r="P110" s="2006"/>
      <c r="Q110" s="2006"/>
      <c r="R110" s="2006"/>
      <c r="S110" s="2006"/>
      <c r="T110" s="2006"/>
      <c r="U110" s="2006"/>
      <c r="V110" s="2006">
        <v>0</v>
      </c>
      <c r="W110" s="2006"/>
      <c r="X110" s="2006"/>
      <c r="Y110" s="2006"/>
      <c r="Z110" s="2408">
        <v>0</v>
      </c>
    </row>
    <row r="111" spans="1:26">
      <c r="A111" s="2006"/>
      <c r="B111" s="2006"/>
      <c r="C111" s="2006"/>
      <c r="D111" s="2006"/>
      <c r="E111" s="2006"/>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408"/>
    </row>
    <row r="112" spans="1:26" ht="24.95" customHeight="1">
      <c r="A112" s="2006">
        <v>0</v>
      </c>
      <c r="B112" s="3447" t="s">
        <v>4331</v>
      </c>
      <c r="C112" s="3448"/>
      <c r="D112" s="3448"/>
      <c r="E112" s="3448"/>
      <c r="F112" s="3448"/>
      <c r="G112" s="3448"/>
      <c r="H112" s="3448"/>
      <c r="I112" s="3448"/>
      <c r="J112" s="3448"/>
      <c r="K112" s="3448"/>
      <c r="L112" s="3448"/>
      <c r="M112" s="3448"/>
      <c r="N112" s="3448"/>
      <c r="O112" s="3448"/>
      <c r="P112" s="3448"/>
      <c r="Q112" s="3448"/>
      <c r="R112" s="3448"/>
      <c r="S112" s="3448"/>
      <c r="T112" s="3448"/>
      <c r="U112" s="3448"/>
      <c r="V112" s="3448"/>
      <c r="W112" s="3448"/>
      <c r="X112" s="3448"/>
      <c r="Y112" s="2006"/>
      <c r="Z112" s="2408">
        <v>0</v>
      </c>
    </row>
    <row r="113" spans="1:26">
      <c r="A113" s="2006">
        <v>0</v>
      </c>
      <c r="B113" s="2006">
        <v>0</v>
      </c>
      <c r="C113" s="2006">
        <v>0</v>
      </c>
      <c r="D113" s="2006">
        <v>0</v>
      </c>
      <c r="E113" s="2006">
        <v>0</v>
      </c>
      <c r="F113" s="2006">
        <v>0</v>
      </c>
      <c r="G113" s="2006">
        <v>0</v>
      </c>
      <c r="H113" s="2006">
        <v>0</v>
      </c>
      <c r="I113" s="2006">
        <v>0</v>
      </c>
      <c r="J113" s="2006">
        <v>0</v>
      </c>
      <c r="K113" s="2006">
        <v>0</v>
      </c>
      <c r="L113" s="2006">
        <v>0</v>
      </c>
      <c r="M113" s="2006">
        <v>0</v>
      </c>
      <c r="N113" s="2006">
        <v>0</v>
      </c>
      <c r="O113" s="2006">
        <v>0</v>
      </c>
      <c r="P113" s="2006">
        <v>0</v>
      </c>
      <c r="Q113" s="2006">
        <v>0</v>
      </c>
      <c r="R113" s="2006">
        <v>0</v>
      </c>
      <c r="S113" s="2006">
        <v>0</v>
      </c>
      <c r="T113" s="2006">
        <v>0</v>
      </c>
      <c r="U113" s="2006">
        <v>0</v>
      </c>
      <c r="V113" s="2006">
        <v>0</v>
      </c>
      <c r="W113" s="2006">
        <v>0</v>
      </c>
      <c r="X113" s="2006">
        <v>0</v>
      </c>
      <c r="Y113" s="2006">
        <v>0</v>
      </c>
      <c r="Z113" s="2408">
        <v>0</v>
      </c>
    </row>
    <row r="114" spans="1:26">
      <c r="A114" s="2006">
        <v>0</v>
      </c>
      <c r="B114" s="3455">
        <v>5.0999999999999996</v>
      </c>
      <c r="C114" s="2006">
        <v>0</v>
      </c>
      <c r="D114" s="2008" t="s">
        <v>3971</v>
      </c>
      <c r="E114" s="2008"/>
      <c r="F114" s="2008"/>
      <c r="G114" s="2008"/>
      <c r="H114" s="2008"/>
      <c r="I114" s="2008"/>
      <c r="J114" s="2008"/>
      <c r="K114" s="2006">
        <v>0</v>
      </c>
      <c r="L114" s="2006">
        <v>0</v>
      </c>
      <c r="M114" s="2006">
        <v>0</v>
      </c>
      <c r="N114" s="2006">
        <v>0</v>
      </c>
      <c r="O114" s="2006">
        <v>0</v>
      </c>
      <c r="P114" s="2006">
        <v>0</v>
      </c>
      <c r="Q114" s="2006">
        <v>0</v>
      </c>
      <c r="R114" s="2006">
        <v>0</v>
      </c>
      <c r="S114" s="2006">
        <v>0</v>
      </c>
      <c r="T114" s="2006">
        <v>0</v>
      </c>
      <c r="U114" s="2006">
        <v>0</v>
      </c>
      <c r="V114" s="2006">
        <v>0</v>
      </c>
      <c r="W114" s="2006">
        <v>0</v>
      </c>
      <c r="X114" s="2006">
        <v>0</v>
      </c>
      <c r="Y114" s="2006">
        <v>0</v>
      </c>
      <c r="Z114" s="2408">
        <v>0</v>
      </c>
    </row>
    <row r="115" spans="1:26">
      <c r="A115" s="2006">
        <v>0</v>
      </c>
      <c r="B115" s="3402"/>
      <c r="C115" s="2006">
        <v>0</v>
      </c>
      <c r="D115" s="2008" t="s">
        <v>3972</v>
      </c>
      <c r="E115" s="2008"/>
      <c r="F115" s="2008"/>
      <c r="G115" s="2008"/>
      <c r="H115" s="2008"/>
      <c r="I115" s="2008"/>
      <c r="J115" s="2008"/>
      <c r="K115" s="2006">
        <v>0</v>
      </c>
      <c r="L115" s="2006">
        <v>0</v>
      </c>
      <c r="M115" s="2006">
        <v>0</v>
      </c>
      <c r="N115" s="2006">
        <v>0</v>
      </c>
      <c r="O115" s="2006">
        <v>0</v>
      </c>
      <c r="P115" s="2006">
        <v>0</v>
      </c>
      <c r="Q115" s="2006">
        <v>0</v>
      </c>
      <c r="R115" s="2006">
        <v>0</v>
      </c>
      <c r="S115" s="2006">
        <v>0</v>
      </c>
      <c r="T115" s="2006">
        <v>0</v>
      </c>
      <c r="U115" s="2006">
        <v>0</v>
      </c>
      <c r="V115" s="2006">
        <v>0</v>
      </c>
      <c r="W115" s="2006">
        <v>0</v>
      </c>
      <c r="X115" s="2006">
        <v>0</v>
      </c>
      <c r="Y115" s="2006">
        <v>0</v>
      </c>
      <c r="Z115" s="2408">
        <v>0</v>
      </c>
    </row>
    <row r="116" spans="1:26">
      <c r="A116" s="2006">
        <v>0</v>
      </c>
      <c r="B116" s="3402"/>
      <c r="C116" s="2006">
        <v>0</v>
      </c>
      <c r="D116" s="2006">
        <v>0</v>
      </c>
      <c r="E116" s="2006">
        <v>0</v>
      </c>
      <c r="F116" s="2006">
        <v>0</v>
      </c>
      <c r="G116" s="2006">
        <v>0</v>
      </c>
      <c r="H116" s="2006">
        <v>0</v>
      </c>
      <c r="I116" s="2006">
        <v>0</v>
      </c>
      <c r="J116" s="2006">
        <v>0</v>
      </c>
      <c r="K116" s="2006">
        <v>0</v>
      </c>
      <c r="L116" s="2006">
        <v>0</v>
      </c>
      <c r="M116" s="2006">
        <v>0</v>
      </c>
      <c r="N116" s="2006">
        <v>0</v>
      </c>
      <c r="O116" s="2006">
        <v>0</v>
      </c>
      <c r="P116" s="2006">
        <v>0</v>
      </c>
      <c r="Q116" s="2006">
        <v>0</v>
      </c>
      <c r="R116" s="2006">
        <v>0</v>
      </c>
      <c r="S116" s="2006">
        <v>0</v>
      </c>
      <c r="T116" s="2006">
        <v>0</v>
      </c>
      <c r="U116" s="2006">
        <v>0</v>
      </c>
      <c r="V116" s="2006">
        <v>0</v>
      </c>
      <c r="W116" s="2006">
        <v>0</v>
      </c>
      <c r="X116" s="2006">
        <v>0</v>
      </c>
      <c r="Y116" s="2006">
        <v>0</v>
      </c>
      <c r="Z116" s="2408">
        <v>0</v>
      </c>
    </row>
    <row r="117" spans="1:26">
      <c r="A117" s="2006"/>
      <c r="B117" s="3402"/>
      <c r="C117" s="2006"/>
      <c r="D117" s="2582" t="s">
        <v>128</v>
      </c>
      <c r="E117" s="2006"/>
      <c r="F117" s="2568" t="s">
        <v>268</v>
      </c>
      <c r="G117" s="2006"/>
      <c r="H117" s="2583" t="s">
        <v>126</v>
      </c>
      <c r="I117" s="2006"/>
      <c r="J117" s="190" t="s">
        <v>126</v>
      </c>
      <c r="K117" s="2006"/>
      <c r="L117" s="2583" t="s">
        <v>126</v>
      </c>
      <c r="M117" s="2006">
        <v>0</v>
      </c>
      <c r="N117" s="2006">
        <v>0</v>
      </c>
      <c r="O117" s="2006">
        <v>0</v>
      </c>
      <c r="P117" s="2006">
        <v>0</v>
      </c>
      <c r="Q117" s="2006">
        <v>0</v>
      </c>
      <c r="R117" s="2006">
        <v>0</v>
      </c>
      <c r="S117" s="2006">
        <v>0</v>
      </c>
      <c r="T117" s="2006">
        <v>0</v>
      </c>
      <c r="U117" s="2006">
        <v>0</v>
      </c>
      <c r="V117" s="2006">
        <v>0</v>
      </c>
      <c r="W117" s="2006">
        <v>0</v>
      </c>
      <c r="X117" s="2006">
        <v>0</v>
      </c>
      <c r="Y117" s="2006">
        <v>0</v>
      </c>
      <c r="Z117" s="2408"/>
    </row>
    <row r="118" spans="1:26">
      <c r="A118" s="2006"/>
      <c r="B118" s="3402"/>
      <c r="C118" s="2006"/>
      <c r="D118" s="3410" t="s">
        <v>3827</v>
      </c>
      <c r="E118" s="2006"/>
      <c r="F118" s="3392" t="s">
        <v>3829</v>
      </c>
      <c r="G118" s="2006"/>
      <c r="H118" s="3408" t="s">
        <v>292</v>
      </c>
      <c r="I118" s="2006"/>
      <c r="J118" s="3412" t="s">
        <v>370</v>
      </c>
      <c r="K118" s="2006"/>
      <c r="L118" s="3412" t="s">
        <v>369</v>
      </c>
      <c r="M118" s="2006">
        <v>0</v>
      </c>
      <c r="N118" s="2006">
        <v>0</v>
      </c>
      <c r="O118" s="2006">
        <v>0</v>
      </c>
      <c r="P118" s="2006">
        <v>0</v>
      </c>
      <c r="Q118" s="2006">
        <v>0</v>
      </c>
      <c r="R118" s="2006">
        <v>0</v>
      </c>
      <c r="S118" s="2006">
        <v>0</v>
      </c>
      <c r="T118" s="2006">
        <v>0</v>
      </c>
      <c r="U118" s="2006">
        <v>0</v>
      </c>
      <c r="V118" s="2006">
        <v>0</v>
      </c>
      <c r="W118" s="2006">
        <v>0</v>
      </c>
      <c r="X118" s="2006">
        <v>0</v>
      </c>
      <c r="Y118" s="2006">
        <v>0</v>
      </c>
      <c r="Z118" s="2408"/>
    </row>
    <row r="119" spans="1:26">
      <c r="A119" s="2006"/>
      <c r="B119" s="3402"/>
      <c r="C119" s="2006"/>
      <c r="D119" s="3411"/>
      <c r="E119" s="2006"/>
      <c r="F119" s="3393"/>
      <c r="G119" s="2006"/>
      <c r="H119" s="3409"/>
      <c r="I119" s="2006"/>
      <c r="J119" s="3413"/>
      <c r="K119" s="2006"/>
      <c r="L119" s="3413"/>
      <c r="M119" s="2006">
        <v>0</v>
      </c>
      <c r="N119" s="2006">
        <v>0</v>
      </c>
      <c r="O119" s="2006">
        <v>0</v>
      </c>
      <c r="P119" s="2006">
        <v>0</v>
      </c>
      <c r="Q119" s="2006">
        <v>0</v>
      </c>
      <c r="R119" s="2006">
        <v>0</v>
      </c>
      <c r="S119" s="2006">
        <v>0</v>
      </c>
      <c r="T119" s="2006">
        <v>0</v>
      </c>
      <c r="U119" s="2006">
        <v>0</v>
      </c>
      <c r="V119" s="2006">
        <v>0</v>
      </c>
      <c r="W119" s="2006">
        <v>0</v>
      </c>
      <c r="X119" s="2006">
        <v>0</v>
      </c>
      <c r="Y119" s="2006">
        <v>0</v>
      </c>
      <c r="Z119" s="2408"/>
    </row>
    <row r="120" spans="1:26">
      <c r="A120" s="2006"/>
      <c r="B120" s="3402"/>
      <c r="C120" s="2006"/>
      <c r="D120" s="2006"/>
      <c r="E120" s="2006"/>
      <c r="F120" s="2006"/>
      <c r="G120" s="2006"/>
      <c r="H120" s="2006"/>
      <c r="I120" s="2006"/>
      <c r="J120" s="2006"/>
      <c r="K120" s="2006"/>
      <c r="L120" s="2006"/>
      <c r="M120" s="2006">
        <v>0</v>
      </c>
      <c r="N120" s="2006">
        <v>0</v>
      </c>
      <c r="O120" s="2006">
        <v>0</v>
      </c>
      <c r="P120" s="2006">
        <v>0</v>
      </c>
      <c r="Q120" s="2006">
        <v>0</v>
      </c>
      <c r="R120" s="2006">
        <v>0</v>
      </c>
      <c r="S120" s="2006">
        <v>0</v>
      </c>
      <c r="T120" s="2006">
        <v>0</v>
      </c>
      <c r="U120" s="2006">
        <v>0</v>
      </c>
      <c r="V120" s="2006">
        <v>0</v>
      </c>
      <c r="W120" s="2006">
        <v>0</v>
      </c>
      <c r="X120" s="2006">
        <v>0</v>
      </c>
      <c r="Y120" s="2006">
        <v>0</v>
      </c>
      <c r="Z120" s="2408"/>
    </row>
    <row r="121" spans="1:26" ht="18.75">
      <c r="A121" s="2006"/>
      <c r="B121" s="3402"/>
      <c r="C121" s="2006"/>
      <c r="D121" s="1912" t="s">
        <v>126</v>
      </c>
      <c r="E121" s="2006"/>
      <c r="F121" s="192" t="s">
        <v>126</v>
      </c>
      <c r="G121" s="2006"/>
      <c r="H121" s="192" t="s">
        <v>126</v>
      </c>
      <c r="I121" s="2006"/>
      <c r="J121" s="192" t="s">
        <v>126</v>
      </c>
      <c r="K121" s="2006"/>
      <c r="L121" s="2534" t="s">
        <v>126</v>
      </c>
      <c r="M121" s="2006">
        <v>0</v>
      </c>
      <c r="N121" s="2006">
        <v>0</v>
      </c>
      <c r="O121" s="2006">
        <v>0</v>
      </c>
      <c r="P121" s="2006">
        <v>0</v>
      </c>
      <c r="Q121" s="2006">
        <v>0</v>
      </c>
      <c r="R121" s="2006">
        <v>0</v>
      </c>
      <c r="S121" s="2006">
        <v>0</v>
      </c>
      <c r="T121" s="2006">
        <v>0</v>
      </c>
      <c r="U121" s="2006">
        <v>0</v>
      </c>
      <c r="V121" s="2006">
        <v>0</v>
      </c>
      <c r="W121" s="2006">
        <v>0</v>
      </c>
      <c r="X121" s="2006">
        <v>0</v>
      </c>
      <c r="Y121" s="2006">
        <v>0</v>
      </c>
      <c r="Z121" s="2408"/>
    </row>
    <row r="122" spans="1:26">
      <c r="A122" s="2006"/>
      <c r="B122" s="3402"/>
      <c r="C122" s="2006"/>
      <c r="D122" s="3396" t="s">
        <v>3826</v>
      </c>
      <c r="E122" s="2006"/>
      <c r="F122" s="3408" t="s">
        <v>295</v>
      </c>
      <c r="G122" s="2006"/>
      <c r="H122" s="3410" t="s">
        <v>294</v>
      </c>
      <c r="I122" s="2006"/>
      <c r="J122" s="3408" t="s">
        <v>296</v>
      </c>
      <c r="K122" s="2006"/>
      <c r="L122" s="3410" t="s">
        <v>368</v>
      </c>
      <c r="M122" s="2006">
        <v>0</v>
      </c>
      <c r="N122" s="2006">
        <v>0</v>
      </c>
      <c r="O122" s="2006">
        <v>0</v>
      </c>
      <c r="P122" s="2006">
        <v>0</v>
      </c>
      <c r="Q122" s="2006">
        <v>0</v>
      </c>
      <c r="R122" s="2006">
        <v>0</v>
      </c>
      <c r="S122" s="2006">
        <v>0</v>
      </c>
      <c r="T122" s="2006">
        <v>0</v>
      </c>
      <c r="U122" s="2006">
        <v>0</v>
      </c>
      <c r="V122" s="2006">
        <v>0</v>
      </c>
      <c r="W122" s="2006">
        <v>0</v>
      </c>
      <c r="X122" s="2006">
        <v>0</v>
      </c>
      <c r="Y122" s="2006">
        <v>0</v>
      </c>
      <c r="Z122" s="2408"/>
    </row>
    <row r="123" spans="1:26">
      <c r="A123" s="2006"/>
      <c r="B123" s="3403"/>
      <c r="C123" s="2006"/>
      <c r="D123" s="3397"/>
      <c r="E123" s="2006"/>
      <c r="F123" s="3409"/>
      <c r="G123" s="2006"/>
      <c r="H123" s="3411"/>
      <c r="I123" s="2006"/>
      <c r="J123" s="3409"/>
      <c r="K123" s="2006"/>
      <c r="L123" s="3411"/>
      <c r="M123" s="2006">
        <v>0</v>
      </c>
      <c r="N123" s="2006">
        <v>0</v>
      </c>
      <c r="O123" s="2006">
        <v>0</v>
      </c>
      <c r="P123" s="2006">
        <v>0</v>
      </c>
      <c r="Q123" s="2006">
        <v>0</v>
      </c>
      <c r="R123" s="2006">
        <v>0</v>
      </c>
      <c r="S123" s="2006">
        <v>0</v>
      </c>
      <c r="T123" s="2006">
        <v>0</v>
      </c>
      <c r="U123" s="2006">
        <v>0</v>
      </c>
      <c r="V123" s="2006">
        <v>0</v>
      </c>
      <c r="W123" s="2006">
        <v>0</v>
      </c>
      <c r="X123" s="2006">
        <v>0</v>
      </c>
      <c r="Y123" s="2006">
        <v>0</v>
      </c>
      <c r="Z123" s="2408"/>
    </row>
    <row r="124" spans="1:26">
      <c r="A124" s="2006"/>
      <c r="B124" s="2006"/>
      <c r="C124" s="2006"/>
      <c r="D124" s="2006"/>
      <c r="E124" s="2006"/>
      <c r="F124" s="2006"/>
      <c r="G124" s="2006"/>
      <c r="H124" s="2006"/>
      <c r="I124" s="2006"/>
      <c r="J124" s="2006"/>
      <c r="K124" s="2006"/>
      <c r="L124" s="2006"/>
      <c r="M124" s="2006">
        <v>0</v>
      </c>
      <c r="N124" s="2006">
        <v>0</v>
      </c>
      <c r="O124" s="2006">
        <v>0</v>
      </c>
      <c r="P124" s="2006">
        <v>0</v>
      </c>
      <c r="Q124" s="2006">
        <v>0</v>
      </c>
      <c r="R124" s="2006">
        <v>0</v>
      </c>
      <c r="S124" s="2006">
        <v>0</v>
      </c>
      <c r="T124" s="2006">
        <v>0</v>
      </c>
      <c r="U124" s="2006">
        <v>0</v>
      </c>
      <c r="V124" s="2006">
        <v>0</v>
      </c>
      <c r="W124" s="2006">
        <v>0</v>
      </c>
      <c r="X124" s="2006">
        <v>0</v>
      </c>
      <c r="Y124" s="2006">
        <v>0</v>
      </c>
      <c r="Z124" s="2408"/>
    </row>
    <row r="125" spans="1:26" ht="24.75" customHeight="1">
      <c r="A125" s="2006">
        <v>0</v>
      </c>
      <c r="B125" s="3447" t="s">
        <v>4330</v>
      </c>
      <c r="C125" s="3448"/>
      <c r="D125" s="3448"/>
      <c r="E125" s="3448"/>
      <c r="F125" s="3448"/>
      <c r="G125" s="3448"/>
      <c r="H125" s="3448"/>
      <c r="I125" s="3448"/>
      <c r="J125" s="3448"/>
      <c r="K125" s="3448"/>
      <c r="L125" s="3448"/>
      <c r="M125" s="3448"/>
      <c r="N125" s="3448"/>
      <c r="O125" s="3448"/>
      <c r="P125" s="3448"/>
      <c r="Q125" s="3448"/>
      <c r="R125" s="3448"/>
      <c r="S125" s="3448"/>
      <c r="T125" s="3448"/>
      <c r="U125" s="3448"/>
      <c r="V125" s="3448"/>
      <c r="W125" s="3448"/>
      <c r="X125" s="3448"/>
      <c r="Y125" s="2006"/>
      <c r="Z125" s="2408">
        <v>0</v>
      </c>
    </row>
    <row r="126" spans="1:26">
      <c r="A126" s="2006"/>
      <c r="B126" s="2006"/>
      <c r="C126" s="2006"/>
      <c r="D126" s="2006"/>
      <c r="E126" s="2006"/>
      <c r="F126" s="2006"/>
      <c r="G126" s="2006"/>
      <c r="H126" s="2006"/>
      <c r="I126" s="2006"/>
      <c r="J126" s="2006"/>
      <c r="K126" s="2006">
        <v>0</v>
      </c>
      <c r="L126" s="2006">
        <v>0</v>
      </c>
      <c r="M126" s="2006">
        <v>0</v>
      </c>
      <c r="N126" s="2006">
        <v>0</v>
      </c>
      <c r="O126" s="2006">
        <v>0</v>
      </c>
      <c r="P126" s="2006">
        <v>0</v>
      </c>
      <c r="Q126" s="2006">
        <v>0</v>
      </c>
      <c r="R126" s="2006">
        <v>0</v>
      </c>
      <c r="S126" s="2006">
        <v>0</v>
      </c>
      <c r="T126" s="2006">
        <v>0</v>
      </c>
      <c r="U126" s="2006">
        <v>0</v>
      </c>
      <c r="V126" s="2006">
        <v>0</v>
      </c>
      <c r="W126" s="2006">
        <v>0</v>
      </c>
      <c r="X126" s="2006">
        <v>0</v>
      </c>
      <c r="Y126" s="2006">
        <v>0</v>
      </c>
      <c r="Z126" s="2408"/>
    </row>
    <row r="127" spans="1:26" ht="18.75">
      <c r="A127" s="2006"/>
      <c r="B127" s="3455">
        <v>5.2</v>
      </c>
      <c r="C127" s="2006"/>
      <c r="D127" s="2076" t="s">
        <v>128</v>
      </c>
      <c r="E127" s="2006"/>
      <c r="F127" s="2082" t="s">
        <v>268</v>
      </c>
      <c r="G127" s="2006"/>
      <c r="H127" s="146" t="s">
        <v>129</v>
      </c>
      <c r="J127" s="1913" t="s">
        <v>874</v>
      </c>
      <c r="K127" s="2006">
        <v>0</v>
      </c>
      <c r="L127" s="2006">
        <v>0</v>
      </c>
      <c r="M127" s="2006">
        <v>0</v>
      </c>
      <c r="N127" s="2006">
        <v>0</v>
      </c>
      <c r="O127" s="2006">
        <v>0</v>
      </c>
      <c r="P127" s="2006">
        <v>0</v>
      </c>
      <c r="Q127" s="2006">
        <v>0</v>
      </c>
      <c r="R127" s="2006">
        <v>0</v>
      </c>
      <c r="S127" s="2006">
        <v>0</v>
      </c>
      <c r="T127" s="2006">
        <v>0</v>
      </c>
      <c r="U127" s="2006">
        <v>0</v>
      </c>
      <c r="V127" s="2006">
        <v>0</v>
      </c>
      <c r="W127" s="2006">
        <v>0</v>
      </c>
      <c r="X127" s="2006">
        <v>0</v>
      </c>
      <c r="Y127" s="2006">
        <v>0</v>
      </c>
      <c r="Z127" s="2408"/>
    </row>
    <row r="128" spans="1:26" ht="15.75" customHeight="1">
      <c r="A128" s="2006"/>
      <c r="B128" s="3402"/>
      <c r="C128" s="2006"/>
      <c r="D128" s="3410" t="s">
        <v>3828</v>
      </c>
      <c r="E128" s="2006"/>
      <c r="F128" s="3449" t="s">
        <v>3830</v>
      </c>
      <c r="G128" s="2006"/>
      <c r="H128" s="3408" t="s">
        <v>709</v>
      </c>
      <c r="J128" s="3396" t="s">
        <v>877</v>
      </c>
      <c r="K128" s="2006">
        <v>0</v>
      </c>
      <c r="L128" s="2006">
        <v>0</v>
      </c>
      <c r="M128" s="2006">
        <v>0</v>
      </c>
      <c r="N128" s="2006">
        <v>0</v>
      </c>
      <c r="O128" s="2006">
        <v>0</v>
      </c>
      <c r="P128" s="2006">
        <v>0</v>
      </c>
      <c r="Q128" s="2006">
        <v>0</v>
      </c>
      <c r="R128" s="2006">
        <v>0</v>
      </c>
      <c r="S128" s="2006">
        <v>0</v>
      </c>
      <c r="T128" s="2006">
        <v>0</v>
      </c>
      <c r="U128" s="2006">
        <v>0</v>
      </c>
      <c r="V128" s="2006">
        <v>0</v>
      </c>
      <c r="W128" s="2006">
        <v>0</v>
      </c>
      <c r="X128" s="2006">
        <v>0</v>
      </c>
      <c r="Y128" s="2006">
        <v>0</v>
      </c>
      <c r="Z128" s="2408"/>
    </row>
    <row r="129" spans="1:26">
      <c r="A129" s="2006"/>
      <c r="B129" s="3402"/>
      <c r="C129" s="2006"/>
      <c r="D129" s="3411"/>
      <c r="E129" s="2006"/>
      <c r="F129" s="3450"/>
      <c r="G129" s="2006"/>
      <c r="H129" s="3409"/>
      <c r="J129" s="3397"/>
      <c r="K129" s="2006">
        <v>0</v>
      </c>
      <c r="L129" s="2006">
        <v>0</v>
      </c>
      <c r="M129" s="2006">
        <v>0</v>
      </c>
      <c r="N129" s="2006">
        <v>0</v>
      </c>
      <c r="O129" s="2006">
        <v>0</v>
      </c>
      <c r="P129" s="2006">
        <v>0</v>
      </c>
      <c r="Q129" s="2006">
        <v>0</v>
      </c>
      <c r="R129" s="2006">
        <v>0</v>
      </c>
      <c r="S129" s="2006">
        <v>0</v>
      </c>
      <c r="T129" s="2006">
        <v>0</v>
      </c>
      <c r="U129" s="2006">
        <v>0</v>
      </c>
      <c r="V129" s="2006">
        <v>0</v>
      </c>
      <c r="W129" s="2006">
        <v>0</v>
      </c>
      <c r="X129" s="2006">
        <v>0</v>
      </c>
      <c r="Y129" s="2006">
        <v>0</v>
      </c>
      <c r="Z129" s="2408"/>
    </row>
    <row r="130" spans="1:26">
      <c r="A130" s="2006"/>
      <c r="B130" s="3402"/>
      <c r="C130" s="2006"/>
      <c r="D130" s="2006"/>
      <c r="E130" s="2006"/>
      <c r="F130" s="2006"/>
      <c r="G130" s="2006"/>
      <c r="H130" s="2006"/>
      <c r="I130" s="2006"/>
      <c r="J130" s="2006"/>
      <c r="K130" s="2006">
        <v>0</v>
      </c>
      <c r="L130" s="2006">
        <v>0</v>
      </c>
      <c r="M130" s="2006">
        <v>0</v>
      </c>
      <c r="N130" s="2006">
        <v>0</v>
      </c>
      <c r="O130" s="2006">
        <v>0</v>
      </c>
      <c r="P130" s="2006">
        <v>0</v>
      </c>
      <c r="Q130" s="2006">
        <v>0</v>
      </c>
      <c r="R130" s="2006">
        <v>0</v>
      </c>
      <c r="S130" s="2006">
        <v>0</v>
      </c>
      <c r="T130" s="2006">
        <v>0</v>
      </c>
      <c r="U130" s="2006">
        <v>0</v>
      </c>
      <c r="V130" s="2006">
        <v>0</v>
      </c>
      <c r="W130" s="2006">
        <v>0</v>
      </c>
      <c r="X130" s="2006">
        <v>0</v>
      </c>
      <c r="Y130" s="2006">
        <v>0</v>
      </c>
      <c r="Z130" s="2408"/>
    </row>
    <row r="131" spans="1:26" ht="18.75">
      <c r="A131" s="2006"/>
      <c r="B131" s="3402"/>
      <c r="C131" s="2006"/>
      <c r="D131" s="2079" t="s">
        <v>705</v>
      </c>
      <c r="E131" s="2006"/>
      <c r="F131" s="2535" t="s">
        <v>293</v>
      </c>
      <c r="G131" s="2006"/>
      <c r="H131" s="2536" t="s">
        <v>705</v>
      </c>
      <c r="I131" s="2006"/>
      <c r="J131" s="2536" t="s">
        <v>706</v>
      </c>
      <c r="K131" s="2006">
        <v>0</v>
      </c>
      <c r="L131" s="2006">
        <v>0</v>
      </c>
      <c r="M131" s="2006">
        <v>0</v>
      </c>
      <c r="N131" s="2006">
        <v>0</v>
      </c>
      <c r="O131" s="2006">
        <v>0</v>
      </c>
      <c r="P131" s="2006">
        <v>0</v>
      </c>
      <c r="Q131" s="2006">
        <v>0</v>
      </c>
      <c r="R131" s="2006">
        <v>0</v>
      </c>
      <c r="S131" s="2006">
        <v>0</v>
      </c>
      <c r="T131" s="2006">
        <v>0</v>
      </c>
      <c r="U131" s="2006">
        <v>0</v>
      </c>
      <c r="V131" s="2006">
        <v>0</v>
      </c>
      <c r="W131" s="2006">
        <v>0</v>
      </c>
      <c r="X131" s="2006">
        <v>0</v>
      </c>
      <c r="Y131" s="2006">
        <v>0</v>
      </c>
      <c r="Z131" s="2408"/>
    </row>
    <row r="132" spans="1:26">
      <c r="A132" s="2006"/>
      <c r="B132" s="3402"/>
      <c r="C132" s="2006"/>
      <c r="D132" s="3451" t="s">
        <v>869</v>
      </c>
      <c r="E132" s="2006"/>
      <c r="F132" s="3437" t="s">
        <v>710</v>
      </c>
      <c r="G132" s="2006"/>
      <c r="H132" s="3437" t="s">
        <v>709</v>
      </c>
      <c r="I132" s="2006"/>
      <c r="J132" s="3437" t="s">
        <v>710</v>
      </c>
      <c r="K132" s="2006">
        <v>0</v>
      </c>
      <c r="L132" s="2006">
        <v>0</v>
      </c>
      <c r="M132" s="2006">
        <v>0</v>
      </c>
      <c r="N132" s="2006">
        <v>0</v>
      </c>
      <c r="O132" s="2006">
        <v>0</v>
      </c>
      <c r="P132" s="2006">
        <v>0</v>
      </c>
      <c r="Q132" s="2006">
        <v>0</v>
      </c>
      <c r="R132" s="2006">
        <v>0</v>
      </c>
      <c r="S132" s="2006">
        <v>0</v>
      </c>
      <c r="T132" s="2006">
        <v>0</v>
      </c>
      <c r="U132" s="2006">
        <v>0</v>
      </c>
      <c r="V132" s="2006">
        <v>0</v>
      </c>
      <c r="W132" s="2006">
        <v>0</v>
      </c>
      <c r="X132" s="2006">
        <v>0</v>
      </c>
      <c r="Y132" s="2006">
        <v>0</v>
      </c>
      <c r="Z132" s="2408"/>
    </row>
    <row r="133" spans="1:26">
      <c r="A133" s="2006"/>
      <c r="B133" s="3403"/>
      <c r="C133" s="2006"/>
      <c r="D133" s="3452"/>
      <c r="E133" s="2006"/>
      <c r="F133" s="3438"/>
      <c r="G133" s="2006"/>
      <c r="H133" s="3438"/>
      <c r="I133" s="2006"/>
      <c r="J133" s="3438"/>
      <c r="K133" s="2006">
        <v>0</v>
      </c>
      <c r="L133" s="2006">
        <v>0</v>
      </c>
      <c r="M133" s="2006">
        <v>0</v>
      </c>
      <c r="N133" s="2006">
        <v>0</v>
      </c>
      <c r="O133" s="2006">
        <v>0</v>
      </c>
      <c r="P133" s="2006">
        <v>0</v>
      </c>
      <c r="Q133" s="2006">
        <v>0</v>
      </c>
      <c r="R133" s="2006">
        <v>0</v>
      </c>
      <c r="S133" s="2006">
        <v>0</v>
      </c>
      <c r="T133" s="2006">
        <v>0</v>
      </c>
      <c r="U133" s="2006">
        <v>0</v>
      </c>
      <c r="V133" s="2006">
        <v>0</v>
      </c>
      <c r="W133" s="2006">
        <v>0</v>
      </c>
      <c r="X133" s="2006">
        <v>0</v>
      </c>
      <c r="Y133" s="2006">
        <v>0</v>
      </c>
      <c r="Z133" s="2408"/>
    </row>
    <row r="134" spans="1:26">
      <c r="A134" s="2006"/>
      <c r="B134" s="2006"/>
      <c r="C134" s="2006"/>
      <c r="D134" s="2006"/>
      <c r="E134" s="2006"/>
      <c r="F134" s="2006"/>
      <c r="G134" s="2006"/>
      <c r="H134" s="2006"/>
      <c r="I134" s="2006"/>
      <c r="K134" s="2006">
        <v>0</v>
      </c>
      <c r="L134" s="2006">
        <v>0</v>
      </c>
      <c r="M134" s="2006">
        <v>0</v>
      </c>
      <c r="N134" s="2006">
        <v>0</v>
      </c>
      <c r="O134" s="2006">
        <v>0</v>
      </c>
      <c r="P134" s="2006">
        <v>0</v>
      </c>
      <c r="Q134" s="2006">
        <v>0</v>
      </c>
      <c r="R134" s="2006">
        <v>0</v>
      </c>
      <c r="S134" s="2006">
        <v>0</v>
      </c>
      <c r="T134" s="2006">
        <v>0</v>
      </c>
      <c r="U134" s="2006">
        <v>0</v>
      </c>
      <c r="V134" s="2006">
        <v>0</v>
      </c>
      <c r="W134" s="2006">
        <v>0</v>
      </c>
      <c r="X134" s="2006">
        <v>0</v>
      </c>
      <c r="Y134" s="2006">
        <v>0</v>
      </c>
      <c r="Z134" s="2408"/>
    </row>
    <row r="135" spans="1:26" ht="24.95" customHeight="1">
      <c r="A135" s="2006">
        <v>0</v>
      </c>
      <c r="B135" s="3453" t="s">
        <v>15</v>
      </c>
      <c r="C135" s="3454"/>
      <c r="D135" s="3454"/>
      <c r="E135" s="3454"/>
      <c r="F135" s="3454"/>
      <c r="G135" s="3454"/>
      <c r="H135" s="3454"/>
      <c r="I135" s="3454"/>
      <c r="J135" s="3454"/>
      <c r="K135" s="3454"/>
      <c r="L135" s="3454"/>
      <c r="M135" s="3454"/>
      <c r="N135" s="3454"/>
      <c r="O135" s="3454"/>
      <c r="P135" s="3454"/>
      <c r="Q135" s="3454"/>
      <c r="R135" s="3454"/>
      <c r="S135" s="3454"/>
      <c r="T135" s="3454"/>
      <c r="U135" s="3454"/>
      <c r="V135" s="3454"/>
      <c r="W135" s="3454"/>
      <c r="X135" s="3454"/>
      <c r="Y135" s="2006"/>
      <c r="Z135" s="2408">
        <v>0</v>
      </c>
    </row>
    <row r="136" spans="1:26">
      <c r="A136" s="2006">
        <v>0</v>
      </c>
      <c r="B136" s="2006">
        <v>0</v>
      </c>
      <c r="C136" s="2006">
        <v>0</v>
      </c>
      <c r="D136" s="2006">
        <v>0</v>
      </c>
      <c r="E136" s="2006">
        <v>0</v>
      </c>
      <c r="F136" s="2006">
        <v>0</v>
      </c>
      <c r="G136" s="2006">
        <v>0</v>
      </c>
      <c r="H136" s="2006">
        <v>0</v>
      </c>
      <c r="I136" s="2006">
        <v>0</v>
      </c>
      <c r="J136" s="2006">
        <v>0</v>
      </c>
      <c r="K136" s="2006">
        <v>0</v>
      </c>
      <c r="L136" s="2006">
        <v>0</v>
      </c>
      <c r="M136" s="2006"/>
      <c r="N136" s="2006">
        <v>0</v>
      </c>
      <c r="O136" s="2006">
        <v>0</v>
      </c>
      <c r="P136" s="2006">
        <v>0</v>
      </c>
      <c r="Q136" s="2006">
        <v>0</v>
      </c>
      <c r="R136" s="2006">
        <v>0</v>
      </c>
      <c r="S136" s="2006">
        <v>0</v>
      </c>
      <c r="T136" s="2006">
        <v>0</v>
      </c>
      <c r="U136" s="2006">
        <v>0</v>
      </c>
      <c r="V136" s="2006">
        <v>0</v>
      </c>
      <c r="W136" s="2006">
        <v>0</v>
      </c>
      <c r="X136" s="2006">
        <v>0</v>
      </c>
      <c r="Y136" s="2006">
        <v>0</v>
      </c>
      <c r="Z136" s="2408">
        <v>0</v>
      </c>
    </row>
    <row r="137" spans="1:26" ht="20.25" customHeight="1">
      <c r="A137" s="2006">
        <v>0</v>
      </c>
      <c r="B137" s="3401">
        <v>6</v>
      </c>
      <c r="C137" s="2006">
        <v>0</v>
      </c>
      <c r="D137" s="197" t="s">
        <v>579</v>
      </c>
      <c r="E137" s="2006"/>
      <c r="F137" s="197" t="s">
        <v>579</v>
      </c>
      <c r="G137" s="2006"/>
      <c r="H137" s="197" t="s">
        <v>579</v>
      </c>
      <c r="I137" s="2006"/>
      <c r="J137" s="197" t="s">
        <v>579</v>
      </c>
      <c r="K137" s="2006">
        <v>0</v>
      </c>
      <c r="L137" s="201" t="s">
        <v>580</v>
      </c>
      <c r="M137" s="2006"/>
      <c r="N137" s="201" t="s">
        <v>580</v>
      </c>
      <c r="O137" s="2006">
        <v>0</v>
      </c>
      <c r="P137" s="201" t="s">
        <v>580</v>
      </c>
      <c r="Q137" s="2006">
        <v>0</v>
      </c>
      <c r="R137" s="201" t="s">
        <v>580</v>
      </c>
      <c r="S137" s="2006">
        <v>0</v>
      </c>
      <c r="T137" s="2006">
        <v>0</v>
      </c>
      <c r="U137" s="2006">
        <v>0</v>
      </c>
      <c r="V137" s="2006">
        <v>0</v>
      </c>
      <c r="W137" s="2006">
        <v>0</v>
      </c>
      <c r="X137" s="2006">
        <v>0</v>
      </c>
      <c r="Y137" s="2006">
        <v>0</v>
      </c>
      <c r="Z137" s="2408">
        <v>0</v>
      </c>
    </row>
    <row r="138" spans="1:26" ht="15.75" customHeight="1">
      <c r="A138" s="2006">
        <v>0</v>
      </c>
      <c r="B138" s="3402"/>
      <c r="C138" s="2006">
        <v>0</v>
      </c>
      <c r="D138" s="3408" t="s">
        <v>583</v>
      </c>
      <c r="E138" s="2006"/>
      <c r="F138" s="3408" t="s">
        <v>585</v>
      </c>
      <c r="G138" s="2006"/>
      <c r="H138" s="3410" t="s">
        <v>845</v>
      </c>
      <c r="I138" s="2006"/>
      <c r="J138" s="3410" t="s">
        <v>584</v>
      </c>
      <c r="K138" s="2006">
        <v>0</v>
      </c>
      <c r="L138" s="3408" t="s">
        <v>583</v>
      </c>
      <c r="M138" s="2006"/>
      <c r="N138" s="3408" t="s">
        <v>585</v>
      </c>
      <c r="O138" s="2006">
        <v>0</v>
      </c>
      <c r="P138" s="3396" t="s">
        <v>848</v>
      </c>
      <c r="Q138" s="2006">
        <v>0</v>
      </c>
      <c r="R138" s="3410" t="s">
        <v>584</v>
      </c>
      <c r="S138" s="2006">
        <v>0</v>
      </c>
      <c r="T138" s="2006">
        <v>0</v>
      </c>
      <c r="U138" s="2006">
        <v>0</v>
      </c>
      <c r="V138" s="2006">
        <v>0</v>
      </c>
      <c r="W138" s="2006">
        <v>0</v>
      </c>
      <c r="X138" s="2006">
        <v>0</v>
      </c>
      <c r="Y138" s="2006">
        <v>0</v>
      </c>
      <c r="Z138" s="2408">
        <v>0</v>
      </c>
    </row>
    <row r="139" spans="1:26" ht="30" customHeight="1">
      <c r="A139" s="2006">
        <v>0</v>
      </c>
      <c r="B139" s="3403"/>
      <c r="C139" s="2006">
        <v>0</v>
      </c>
      <c r="D139" s="3409"/>
      <c r="E139" s="2006"/>
      <c r="F139" s="3409"/>
      <c r="G139" s="2006"/>
      <c r="H139" s="3411"/>
      <c r="I139" s="2006"/>
      <c r="J139" s="3411"/>
      <c r="K139" s="2006">
        <v>0</v>
      </c>
      <c r="L139" s="3409"/>
      <c r="M139" s="2006"/>
      <c r="N139" s="3409"/>
      <c r="O139" s="2006">
        <v>0</v>
      </c>
      <c r="P139" s="3397"/>
      <c r="Q139" s="2006">
        <v>0</v>
      </c>
      <c r="R139" s="3411"/>
      <c r="S139" s="2006">
        <v>0</v>
      </c>
      <c r="T139" s="2006">
        <v>0</v>
      </c>
      <c r="U139" s="2006">
        <v>0</v>
      </c>
      <c r="V139" s="2006">
        <v>0</v>
      </c>
      <c r="W139" s="2006">
        <v>0</v>
      </c>
      <c r="X139" s="2006">
        <v>0</v>
      </c>
      <c r="Y139" s="2006">
        <v>0</v>
      </c>
      <c r="Z139" s="2408">
        <v>0</v>
      </c>
    </row>
    <row r="140" spans="1:26">
      <c r="A140" s="2006">
        <v>0</v>
      </c>
      <c r="B140" s="2006">
        <v>0</v>
      </c>
      <c r="C140" s="2006">
        <v>0</v>
      </c>
      <c r="D140" s="2006"/>
      <c r="E140" s="2006"/>
      <c r="F140" s="2006"/>
      <c r="G140" s="2006"/>
      <c r="H140" s="2006"/>
      <c r="I140" s="2006"/>
      <c r="J140" s="2006"/>
      <c r="K140" s="2006">
        <v>0</v>
      </c>
      <c r="L140" s="2006">
        <v>0</v>
      </c>
      <c r="M140" s="2006"/>
      <c r="N140" s="2006">
        <v>0</v>
      </c>
      <c r="O140" s="2006">
        <v>0</v>
      </c>
      <c r="P140" s="2006">
        <v>0</v>
      </c>
      <c r="Q140" s="2006">
        <v>0</v>
      </c>
      <c r="R140" s="2006">
        <v>0</v>
      </c>
      <c r="S140" s="2006">
        <v>0</v>
      </c>
      <c r="T140" s="2006">
        <v>0</v>
      </c>
      <c r="U140" s="2006">
        <v>0</v>
      </c>
      <c r="V140" s="2006">
        <v>0</v>
      </c>
      <c r="W140" s="2006">
        <v>0</v>
      </c>
      <c r="X140" s="2006">
        <v>0</v>
      </c>
      <c r="Y140" s="2006">
        <v>0</v>
      </c>
      <c r="Z140" s="2408">
        <v>0</v>
      </c>
    </row>
    <row r="141" spans="1:26">
      <c r="A141" s="2006"/>
      <c r="B141" s="2006"/>
      <c r="C141" s="2006"/>
      <c r="D141" s="202" t="s">
        <v>581</v>
      </c>
      <c r="E141" s="2006"/>
      <c r="F141" s="202" t="s">
        <v>581</v>
      </c>
      <c r="G141" s="2006"/>
      <c r="H141" s="202" t="s">
        <v>581</v>
      </c>
      <c r="I141" s="2006"/>
      <c r="J141" s="202" t="s">
        <v>581</v>
      </c>
      <c r="K141" s="2006"/>
      <c r="L141" s="202" t="s">
        <v>581</v>
      </c>
      <c r="M141" s="2006"/>
      <c r="N141" s="2081" t="s">
        <v>582</v>
      </c>
      <c r="O141" s="2006"/>
      <c r="P141" s="2540" t="s">
        <v>857</v>
      </c>
      <c r="Q141" s="2006">
        <v>0</v>
      </c>
      <c r="R141" s="2006">
        <v>0</v>
      </c>
      <c r="S141" s="2006">
        <v>0</v>
      </c>
      <c r="T141" s="2006">
        <v>0</v>
      </c>
      <c r="U141" s="2006">
        <v>0</v>
      </c>
      <c r="V141" s="2006">
        <v>0</v>
      </c>
      <c r="W141" s="2006">
        <v>0</v>
      </c>
      <c r="X141" s="2006">
        <v>0</v>
      </c>
      <c r="Y141" s="2006">
        <v>0</v>
      </c>
      <c r="Z141" s="2408"/>
    </row>
    <row r="142" spans="1:26">
      <c r="A142" s="2006"/>
      <c r="B142" s="2006"/>
      <c r="C142" s="2006"/>
      <c r="D142" s="3408" t="s">
        <v>583</v>
      </c>
      <c r="E142" s="2006"/>
      <c r="F142" s="3408" t="s">
        <v>584</v>
      </c>
      <c r="G142" s="2006"/>
      <c r="H142" s="3410" t="s">
        <v>853</v>
      </c>
      <c r="I142" s="2006"/>
      <c r="J142" s="3410" t="s">
        <v>584</v>
      </c>
      <c r="K142" s="2006"/>
      <c r="L142" s="3396" t="s">
        <v>586</v>
      </c>
      <c r="M142" s="2006"/>
      <c r="N142" s="3396" t="s">
        <v>860</v>
      </c>
      <c r="O142" s="2006"/>
      <c r="P142" s="3509" t="s">
        <v>861</v>
      </c>
      <c r="Q142" s="2006">
        <v>0</v>
      </c>
      <c r="R142" s="2006">
        <v>0</v>
      </c>
      <c r="S142" s="2006">
        <v>0</v>
      </c>
      <c r="T142" s="2006">
        <v>0</v>
      </c>
      <c r="U142" s="2006">
        <v>0</v>
      </c>
      <c r="V142" s="2006">
        <v>0</v>
      </c>
      <c r="W142" s="2006">
        <v>0</v>
      </c>
      <c r="X142" s="2006">
        <v>0</v>
      </c>
      <c r="Y142" s="2006">
        <v>0</v>
      </c>
      <c r="Z142" s="2408"/>
    </row>
    <row r="143" spans="1:26">
      <c r="A143" s="2006"/>
      <c r="B143" s="2006"/>
      <c r="C143" s="2006"/>
      <c r="D143" s="3409"/>
      <c r="E143" s="2006"/>
      <c r="F143" s="3409"/>
      <c r="G143" s="2006"/>
      <c r="H143" s="3411"/>
      <c r="I143" s="2006"/>
      <c r="J143" s="3411"/>
      <c r="K143" s="2006"/>
      <c r="L143" s="3397"/>
      <c r="M143" s="2006"/>
      <c r="N143" s="3397"/>
      <c r="O143" s="2006"/>
      <c r="P143" s="3510"/>
      <c r="Q143" s="2006">
        <v>0</v>
      </c>
      <c r="R143" s="2006">
        <v>0</v>
      </c>
      <c r="S143" s="2006">
        <v>0</v>
      </c>
      <c r="T143" s="2006">
        <v>0</v>
      </c>
      <c r="U143" s="2006">
        <v>0</v>
      </c>
      <c r="V143" s="2006">
        <v>0</v>
      </c>
      <c r="W143" s="2006">
        <v>0</v>
      </c>
      <c r="X143" s="2006">
        <v>0</v>
      </c>
      <c r="Y143" s="2006">
        <v>0</v>
      </c>
      <c r="Z143" s="2408"/>
    </row>
    <row r="144" spans="1:26">
      <c r="A144" s="2006"/>
      <c r="B144" s="2006">
        <v>0</v>
      </c>
      <c r="C144" s="2006">
        <v>0</v>
      </c>
      <c r="D144" s="2006">
        <v>0</v>
      </c>
      <c r="E144" s="2006">
        <v>0</v>
      </c>
      <c r="F144" s="2006">
        <v>0</v>
      </c>
      <c r="G144" s="2006">
        <v>0</v>
      </c>
      <c r="H144" s="2006">
        <v>0</v>
      </c>
      <c r="I144" s="2006">
        <v>0</v>
      </c>
      <c r="J144" s="2006">
        <v>0</v>
      </c>
      <c r="K144" s="2006">
        <v>0</v>
      </c>
      <c r="L144" s="2006">
        <v>0</v>
      </c>
      <c r="M144" s="2006">
        <v>0</v>
      </c>
      <c r="N144" s="2006">
        <v>0</v>
      </c>
      <c r="O144" s="2006">
        <v>0</v>
      </c>
      <c r="P144" s="2006">
        <v>0</v>
      </c>
      <c r="Q144" s="2006">
        <v>0</v>
      </c>
      <c r="R144" s="2006">
        <v>0</v>
      </c>
      <c r="S144" s="2006">
        <v>0</v>
      </c>
      <c r="T144" s="2006">
        <v>0</v>
      </c>
      <c r="U144" s="2006">
        <v>0</v>
      </c>
      <c r="V144" s="2006">
        <v>0</v>
      </c>
      <c r="W144" s="2006">
        <v>0</v>
      </c>
      <c r="X144" s="2006">
        <v>0</v>
      </c>
      <c r="Y144" s="2006">
        <v>0</v>
      </c>
      <c r="Z144" s="2408"/>
    </row>
    <row r="145" spans="1:26">
      <c r="A145" s="2006"/>
      <c r="B145" s="2006">
        <v>0</v>
      </c>
      <c r="C145" s="2006">
        <v>0</v>
      </c>
      <c r="D145" s="2006">
        <v>0</v>
      </c>
      <c r="E145" s="2006">
        <v>0</v>
      </c>
      <c r="F145" s="2006">
        <v>0</v>
      </c>
      <c r="G145" s="2006">
        <v>0</v>
      </c>
      <c r="H145" s="2006">
        <v>0</v>
      </c>
      <c r="I145" s="2006">
        <v>0</v>
      </c>
      <c r="J145" s="2006">
        <v>0</v>
      </c>
      <c r="K145" s="2006">
        <v>0</v>
      </c>
      <c r="L145" s="2006">
        <v>0</v>
      </c>
      <c r="M145" s="2006">
        <v>0</v>
      </c>
      <c r="N145" s="2006">
        <v>0</v>
      </c>
      <c r="O145" s="2006">
        <v>0</v>
      </c>
      <c r="P145" s="2006">
        <v>0</v>
      </c>
      <c r="Q145" s="2006">
        <v>0</v>
      </c>
      <c r="R145" s="2006">
        <v>0</v>
      </c>
      <c r="S145" s="2006">
        <v>0</v>
      </c>
      <c r="T145" s="2006">
        <v>0</v>
      </c>
      <c r="U145" s="2006">
        <v>0</v>
      </c>
      <c r="V145" s="2006">
        <v>0</v>
      </c>
      <c r="W145" s="2006">
        <v>0</v>
      </c>
      <c r="X145" s="2006">
        <v>0</v>
      </c>
      <c r="Y145" s="2006">
        <v>0</v>
      </c>
      <c r="Z145" s="2408"/>
    </row>
    <row r="146" spans="1:26">
      <c r="A146" s="2006"/>
      <c r="B146" s="2006">
        <v>0</v>
      </c>
      <c r="C146" s="2006">
        <v>0</v>
      </c>
      <c r="D146" s="2006">
        <v>0</v>
      </c>
      <c r="E146" s="2006">
        <v>0</v>
      </c>
      <c r="F146" s="2006">
        <v>0</v>
      </c>
      <c r="G146" s="2006">
        <v>0</v>
      </c>
      <c r="H146" s="2006">
        <v>0</v>
      </c>
      <c r="I146" s="2006">
        <v>0</v>
      </c>
      <c r="J146" s="2006">
        <v>0</v>
      </c>
      <c r="K146" s="2006">
        <v>0</v>
      </c>
      <c r="L146" s="2006">
        <v>0</v>
      </c>
      <c r="M146" s="2006">
        <v>0</v>
      </c>
      <c r="N146" s="2006">
        <v>0</v>
      </c>
      <c r="O146" s="2006">
        <v>0</v>
      </c>
      <c r="P146" s="2006">
        <v>0</v>
      </c>
      <c r="Q146" s="2006">
        <v>0</v>
      </c>
      <c r="R146" s="2006">
        <v>0</v>
      </c>
      <c r="S146" s="2006">
        <v>0</v>
      </c>
      <c r="T146" s="2006">
        <v>0</v>
      </c>
      <c r="U146" s="2006">
        <v>0</v>
      </c>
      <c r="V146" s="2006">
        <v>0</v>
      </c>
      <c r="W146" s="2006">
        <v>0</v>
      </c>
      <c r="X146" s="2006">
        <v>0</v>
      </c>
      <c r="Y146" s="2006">
        <v>0</v>
      </c>
      <c r="Z146" s="2408"/>
    </row>
    <row r="147" spans="1:26">
      <c r="A147" s="2006">
        <v>0</v>
      </c>
      <c r="B147" s="3421">
        <v>6.1</v>
      </c>
      <c r="C147" s="2006">
        <v>0</v>
      </c>
      <c r="D147" s="3439" t="s">
        <v>16</v>
      </c>
      <c r="E147" s="3440"/>
      <c r="F147" s="3440"/>
      <c r="G147" s="3440"/>
      <c r="H147" s="3440"/>
      <c r="I147" s="3440"/>
      <c r="J147" s="3440"/>
      <c r="K147" s="2006">
        <v>0</v>
      </c>
      <c r="L147" s="3455">
        <v>6.2</v>
      </c>
      <c r="M147" s="2006"/>
      <c r="N147" s="2537" t="s">
        <v>19</v>
      </c>
      <c r="O147" s="2538"/>
      <c r="P147" s="2538"/>
      <c r="Q147" s="2538"/>
      <c r="R147" s="2538"/>
      <c r="S147" s="2538"/>
      <c r="T147" s="2538"/>
      <c r="U147" s="2538"/>
      <c r="V147" s="2538"/>
      <c r="W147" s="2538"/>
      <c r="X147" s="2538"/>
      <c r="Y147" s="2006"/>
      <c r="Z147" s="2408">
        <v>0</v>
      </c>
    </row>
    <row r="148" spans="1:26">
      <c r="A148" s="2006">
        <v>0</v>
      </c>
      <c r="B148" s="3422"/>
      <c r="C148" s="2006">
        <v>0</v>
      </c>
      <c r="D148" s="2025" t="s">
        <v>17</v>
      </c>
      <c r="E148" s="2026"/>
      <c r="F148" s="2026"/>
      <c r="G148" s="2026"/>
      <c r="H148" s="2026"/>
      <c r="I148" s="2026"/>
      <c r="J148" s="2026"/>
      <c r="K148" s="2006">
        <v>0</v>
      </c>
      <c r="L148" s="3402"/>
      <c r="N148" s="2006"/>
      <c r="O148" s="2006"/>
      <c r="P148" s="2006"/>
      <c r="Q148" s="2006"/>
      <c r="R148" s="2006"/>
      <c r="S148" s="2006"/>
      <c r="T148" s="2006"/>
      <c r="U148" s="2006"/>
      <c r="V148" s="2006"/>
      <c r="W148" s="2006"/>
      <c r="X148" s="2006">
        <v>0</v>
      </c>
      <c r="Y148" s="2006">
        <v>0</v>
      </c>
      <c r="Z148" s="2408">
        <v>0</v>
      </c>
    </row>
    <row r="149" spans="1:26">
      <c r="A149" s="2006">
        <v>0</v>
      </c>
      <c r="B149" s="3422"/>
      <c r="C149" s="2006">
        <v>0</v>
      </c>
      <c r="D149" s="2025" t="s">
        <v>18</v>
      </c>
      <c r="E149" s="2026"/>
      <c r="F149" s="2026"/>
      <c r="G149" s="2026"/>
      <c r="H149" s="2026"/>
      <c r="I149" s="2026"/>
      <c r="J149" s="2026"/>
      <c r="K149" s="2006">
        <v>0</v>
      </c>
      <c r="L149" s="3402"/>
      <c r="M149" s="2025"/>
      <c r="N149" s="2539" t="s">
        <v>20</v>
      </c>
      <c r="O149" s="2006"/>
      <c r="P149" s="2006"/>
      <c r="Q149" s="2006"/>
      <c r="R149" s="2006"/>
      <c r="S149" s="2006"/>
      <c r="T149" s="2006"/>
      <c r="U149" s="2006"/>
      <c r="V149" s="2006"/>
      <c r="W149" s="2006">
        <v>0</v>
      </c>
      <c r="X149" s="2006">
        <v>0</v>
      </c>
      <c r="Y149" s="2006">
        <v>0</v>
      </c>
      <c r="Z149" s="2408">
        <v>0</v>
      </c>
    </row>
    <row r="150" spans="1:26">
      <c r="A150" s="2006">
        <v>0</v>
      </c>
      <c r="B150" s="3422"/>
      <c r="C150" s="2006">
        <v>0</v>
      </c>
      <c r="D150" s="2006">
        <v>0</v>
      </c>
      <c r="E150" s="2006">
        <v>0</v>
      </c>
      <c r="F150" s="2006">
        <v>0</v>
      </c>
      <c r="G150" s="2006">
        <v>0</v>
      </c>
      <c r="H150" s="2006">
        <v>0</v>
      </c>
      <c r="I150" s="2006">
        <v>0</v>
      </c>
      <c r="J150" s="2006">
        <v>0</v>
      </c>
      <c r="K150" s="2006">
        <v>0</v>
      </c>
      <c r="L150" s="3402"/>
      <c r="M150" s="2006"/>
      <c r="N150" s="2006">
        <v>0</v>
      </c>
      <c r="O150" s="2006">
        <v>0</v>
      </c>
      <c r="P150" s="2006">
        <v>0</v>
      </c>
      <c r="Q150" s="2006">
        <v>0</v>
      </c>
      <c r="R150" s="2006">
        <v>0</v>
      </c>
      <c r="S150" s="2006">
        <v>0</v>
      </c>
      <c r="T150" s="2006">
        <v>0</v>
      </c>
      <c r="U150" s="2006">
        <v>0</v>
      </c>
      <c r="V150" s="2006">
        <v>0</v>
      </c>
      <c r="W150" s="2006">
        <v>0</v>
      </c>
      <c r="X150" s="2006">
        <v>0</v>
      </c>
      <c r="Y150" s="2006">
        <v>0</v>
      </c>
      <c r="Z150" s="2408">
        <v>0</v>
      </c>
    </row>
    <row r="151" spans="1:26" ht="18.600000000000001" customHeight="1">
      <c r="A151" s="2006">
        <v>0</v>
      </c>
      <c r="B151" s="3422"/>
      <c r="C151" s="2006">
        <v>0</v>
      </c>
      <c r="D151" s="3441" t="s">
        <v>3973</v>
      </c>
      <c r="E151" s="2006">
        <v>0</v>
      </c>
      <c r="F151" s="3443" t="s">
        <v>3974</v>
      </c>
      <c r="G151" s="2006">
        <v>0</v>
      </c>
      <c r="H151" s="3445" t="s">
        <v>3975</v>
      </c>
      <c r="I151" s="2006">
        <v>0</v>
      </c>
      <c r="J151" s="2006">
        <v>0</v>
      </c>
      <c r="K151" s="2006">
        <v>0</v>
      </c>
      <c r="L151" s="3402"/>
      <c r="M151" s="2006"/>
      <c r="N151" s="3443" t="s">
        <v>3977</v>
      </c>
      <c r="O151" s="2006">
        <v>0</v>
      </c>
      <c r="P151" s="3443" t="s">
        <v>3978</v>
      </c>
      <c r="Q151" s="2006">
        <v>0</v>
      </c>
      <c r="R151" s="3443" t="s">
        <v>3978</v>
      </c>
      <c r="S151" s="2006">
        <v>0</v>
      </c>
      <c r="T151" s="3505" t="s">
        <v>3979</v>
      </c>
      <c r="U151" s="2006">
        <v>0</v>
      </c>
      <c r="V151" s="3443" t="s">
        <v>3982</v>
      </c>
      <c r="W151" s="2006">
        <v>0</v>
      </c>
      <c r="X151" s="2006">
        <v>0</v>
      </c>
      <c r="Y151" s="2006">
        <v>0</v>
      </c>
      <c r="Z151" s="2408">
        <v>0</v>
      </c>
    </row>
    <row r="152" spans="1:26" ht="12" customHeight="1">
      <c r="A152" s="2006">
        <v>0</v>
      </c>
      <c r="B152" s="3422"/>
      <c r="C152" s="2006">
        <v>0</v>
      </c>
      <c r="D152" s="3442"/>
      <c r="E152" s="2006">
        <v>0</v>
      </c>
      <c r="F152" s="3444"/>
      <c r="G152" s="2006">
        <v>0</v>
      </c>
      <c r="H152" s="3446"/>
      <c r="I152" s="2006">
        <v>0</v>
      </c>
      <c r="J152" s="2006">
        <v>0</v>
      </c>
      <c r="K152" s="2006">
        <v>0</v>
      </c>
      <c r="L152" s="3402"/>
      <c r="M152" s="2006"/>
      <c r="N152" s="3444"/>
      <c r="O152" s="2006">
        <v>0</v>
      </c>
      <c r="P152" s="3444"/>
      <c r="Q152" s="2006">
        <v>0</v>
      </c>
      <c r="R152" s="3444"/>
      <c r="S152" s="2006">
        <v>0</v>
      </c>
      <c r="T152" s="3506"/>
      <c r="U152" s="2006">
        <v>0</v>
      </c>
      <c r="V152" s="3444"/>
      <c r="W152" s="2006">
        <v>0</v>
      </c>
      <c r="X152" s="2006">
        <v>0</v>
      </c>
      <c r="Y152" s="2006">
        <v>0</v>
      </c>
      <c r="Z152" s="2408">
        <v>0</v>
      </c>
    </row>
    <row r="153" spans="1:26" ht="18.600000000000001" customHeight="1">
      <c r="A153" s="2006">
        <v>0</v>
      </c>
      <c r="B153" s="3423"/>
      <c r="C153" s="2006">
        <v>0</v>
      </c>
      <c r="D153" s="2027"/>
      <c r="E153" s="2006">
        <v>0</v>
      </c>
      <c r="F153" s="2027"/>
      <c r="G153" s="2006">
        <v>0</v>
      </c>
      <c r="H153" s="2027" t="s">
        <v>3976</v>
      </c>
      <c r="I153" s="2006">
        <v>0</v>
      </c>
      <c r="J153" s="2006">
        <v>0</v>
      </c>
      <c r="K153" s="2006">
        <v>0</v>
      </c>
      <c r="L153" s="3403"/>
      <c r="M153" s="2006"/>
      <c r="N153" s="2027"/>
      <c r="O153" s="2006">
        <v>0</v>
      </c>
      <c r="P153" s="2027" t="s">
        <v>3980</v>
      </c>
      <c r="Q153" s="2006">
        <v>0</v>
      </c>
      <c r="R153" s="2027" t="s">
        <v>3981</v>
      </c>
      <c r="S153" s="2006">
        <v>0</v>
      </c>
      <c r="T153" s="2027"/>
      <c r="U153" s="2006">
        <v>0</v>
      </c>
      <c r="V153" s="2027"/>
      <c r="W153" s="2006">
        <v>0</v>
      </c>
      <c r="X153" s="2006">
        <v>0</v>
      </c>
      <c r="Y153" s="2006">
        <v>0</v>
      </c>
      <c r="Z153" s="2408">
        <v>0</v>
      </c>
    </row>
    <row r="154" spans="1:26">
      <c r="A154" s="2006">
        <v>0</v>
      </c>
      <c r="B154" s="2006">
        <v>0</v>
      </c>
      <c r="C154" s="2006">
        <v>0</v>
      </c>
      <c r="D154" s="2006">
        <v>0</v>
      </c>
      <c r="E154" s="2006">
        <v>0</v>
      </c>
      <c r="F154" s="2006">
        <v>0</v>
      </c>
      <c r="G154" s="2006">
        <v>0</v>
      </c>
      <c r="H154" s="2006">
        <v>0</v>
      </c>
      <c r="I154" s="2006">
        <v>0</v>
      </c>
      <c r="J154" s="2006">
        <v>0</v>
      </c>
      <c r="K154" s="2006">
        <v>0</v>
      </c>
      <c r="L154" s="2006">
        <v>0</v>
      </c>
      <c r="M154" s="2006">
        <v>0</v>
      </c>
      <c r="N154" s="2006">
        <v>0</v>
      </c>
      <c r="O154" s="2006">
        <v>0</v>
      </c>
      <c r="P154" s="2006">
        <v>0</v>
      </c>
      <c r="Q154" s="2006">
        <v>0</v>
      </c>
      <c r="R154" s="2006">
        <v>0</v>
      </c>
      <c r="S154" s="2006">
        <v>0</v>
      </c>
      <c r="T154" s="2006">
        <v>0</v>
      </c>
      <c r="U154" s="2006">
        <v>0</v>
      </c>
      <c r="V154" s="2006">
        <v>0</v>
      </c>
      <c r="W154" s="2006">
        <v>0</v>
      </c>
      <c r="X154" s="2006">
        <v>0</v>
      </c>
      <c r="Y154" s="2006">
        <v>0</v>
      </c>
      <c r="Z154" s="2408">
        <v>0</v>
      </c>
    </row>
    <row r="155" spans="1:26">
      <c r="A155" s="2006">
        <v>0</v>
      </c>
      <c r="B155" s="2006">
        <v>0</v>
      </c>
      <c r="C155" s="2006">
        <v>0</v>
      </c>
      <c r="D155" s="2006">
        <v>0</v>
      </c>
      <c r="E155" s="2006">
        <v>0</v>
      </c>
      <c r="F155" s="2006">
        <v>0</v>
      </c>
      <c r="G155" s="2006">
        <v>0</v>
      </c>
      <c r="H155" s="2006">
        <v>0</v>
      </c>
      <c r="I155" s="2006">
        <v>0</v>
      </c>
      <c r="J155" s="2006">
        <v>0</v>
      </c>
      <c r="K155" s="2006">
        <v>0</v>
      </c>
      <c r="L155" s="2006">
        <v>0</v>
      </c>
      <c r="M155" s="2006">
        <v>0</v>
      </c>
      <c r="N155" s="2006">
        <v>0</v>
      </c>
      <c r="O155" s="2006">
        <v>0</v>
      </c>
      <c r="P155" s="2006">
        <v>0</v>
      </c>
      <c r="Q155" s="2006">
        <v>0</v>
      </c>
      <c r="R155" s="2006">
        <v>0</v>
      </c>
      <c r="S155" s="2006">
        <v>0</v>
      </c>
      <c r="T155" s="2006">
        <v>0</v>
      </c>
      <c r="U155" s="2006">
        <v>0</v>
      </c>
      <c r="V155" s="2006">
        <v>0</v>
      </c>
      <c r="W155" s="2006">
        <v>0</v>
      </c>
      <c r="X155" s="2006">
        <v>0</v>
      </c>
      <c r="Y155" s="2006">
        <v>0</v>
      </c>
      <c r="Z155" s="2408">
        <v>0</v>
      </c>
    </row>
    <row r="156" spans="1:26" ht="24.95" customHeight="1">
      <c r="B156" s="3453" t="s">
        <v>4000</v>
      </c>
      <c r="C156" s="3454"/>
      <c r="D156" s="3454"/>
      <c r="E156" s="3454"/>
      <c r="F156" s="3454"/>
      <c r="G156" s="3454"/>
      <c r="H156" s="3454"/>
      <c r="I156" s="3454"/>
      <c r="J156" s="3454"/>
      <c r="K156" s="3454"/>
      <c r="L156" s="3454"/>
      <c r="M156" s="3454"/>
      <c r="N156" s="3454"/>
      <c r="O156" s="3454"/>
      <c r="P156" s="3454"/>
      <c r="Q156" s="3454"/>
      <c r="R156" s="3454"/>
      <c r="S156" s="3454"/>
      <c r="T156" s="3454"/>
      <c r="U156" s="3454"/>
      <c r="V156" s="3454"/>
      <c r="W156" s="3454"/>
      <c r="X156" s="3454"/>
      <c r="Y156" s="2006"/>
      <c r="Z156" s="2408">
        <v>0</v>
      </c>
    </row>
    <row r="157" spans="1:26">
      <c r="A157" s="2006">
        <v>0</v>
      </c>
      <c r="B157" s="2006">
        <v>0</v>
      </c>
      <c r="C157" s="2006">
        <v>0</v>
      </c>
      <c r="D157" s="2006">
        <v>0</v>
      </c>
      <c r="E157" s="2006">
        <v>0</v>
      </c>
      <c r="F157" s="2006">
        <v>0</v>
      </c>
      <c r="G157" s="2006">
        <v>0</v>
      </c>
      <c r="H157" s="2006">
        <v>0</v>
      </c>
      <c r="I157" s="2006">
        <v>0</v>
      </c>
      <c r="J157" s="2006">
        <v>0</v>
      </c>
      <c r="K157" s="2006">
        <v>0</v>
      </c>
      <c r="L157" s="2006">
        <v>0</v>
      </c>
      <c r="M157" s="2006"/>
      <c r="N157" s="2006"/>
      <c r="O157" s="2006"/>
      <c r="P157" s="2006"/>
      <c r="Q157" s="2006"/>
      <c r="R157" s="2006"/>
      <c r="S157" s="2006"/>
      <c r="T157" s="2006"/>
      <c r="U157" s="2006"/>
      <c r="V157" s="2006">
        <v>0</v>
      </c>
      <c r="W157" s="2006"/>
      <c r="X157" s="2006"/>
      <c r="Y157" s="2006"/>
      <c r="Z157" s="2408">
        <v>0</v>
      </c>
    </row>
    <row r="158" spans="1:26">
      <c r="B158" s="3421">
        <v>7.1</v>
      </c>
      <c r="C158" s="2006">
        <v>0</v>
      </c>
      <c r="D158" s="2008" t="s">
        <v>4007</v>
      </c>
      <c r="E158" s="2008"/>
      <c r="F158" s="2008"/>
      <c r="G158" s="2008"/>
      <c r="H158" s="2008"/>
      <c r="I158" s="2008"/>
      <c r="J158" s="2008"/>
      <c r="K158" s="2006">
        <v>0</v>
      </c>
      <c r="L158" s="2006">
        <v>0</v>
      </c>
      <c r="M158" s="3421">
        <v>7.6</v>
      </c>
      <c r="N158" s="2073" t="s">
        <v>4029</v>
      </c>
      <c r="O158" s="2073"/>
      <c r="P158" s="2073"/>
      <c r="Q158" s="2073"/>
      <c r="R158" s="2073"/>
      <c r="S158" s="2073"/>
      <c r="T158" s="2073"/>
      <c r="U158" s="2073"/>
      <c r="V158" s="2073">
        <v>0</v>
      </c>
      <c r="W158" s="2073"/>
      <c r="X158" s="2073"/>
      <c r="Y158" s="2006"/>
      <c r="Z158" s="2408">
        <v>0</v>
      </c>
    </row>
    <row r="159" spans="1:26">
      <c r="B159" s="3422"/>
      <c r="C159" s="2006"/>
      <c r="D159" s="2072" t="s">
        <v>4008</v>
      </c>
      <c r="E159" s="2072"/>
      <c r="F159" s="2072"/>
      <c r="G159" s="2072"/>
      <c r="H159" s="2072" t="s">
        <v>4009</v>
      </c>
      <c r="I159" s="2072"/>
      <c r="J159" s="2072"/>
      <c r="K159" s="2006">
        <v>0</v>
      </c>
      <c r="L159" s="2006">
        <v>0</v>
      </c>
      <c r="M159" s="3422"/>
      <c r="N159" s="2072" t="s">
        <v>4030</v>
      </c>
      <c r="O159" s="2006"/>
      <c r="Q159" s="2006"/>
      <c r="R159" s="2072"/>
      <c r="S159" s="2006"/>
      <c r="T159" s="2072"/>
      <c r="U159" s="2006"/>
      <c r="V159" s="2006">
        <v>0</v>
      </c>
      <c r="W159" s="2006">
        <v>0</v>
      </c>
      <c r="X159" s="2006">
        <v>0</v>
      </c>
      <c r="Y159" s="2006">
        <v>0</v>
      </c>
      <c r="Z159" s="2408">
        <v>0</v>
      </c>
    </row>
    <row r="160" spans="1:26">
      <c r="B160" s="3422"/>
      <c r="C160" s="2006"/>
      <c r="D160" s="2072" t="s">
        <v>4010</v>
      </c>
      <c r="E160" s="2072"/>
      <c r="F160" s="2072"/>
      <c r="G160" s="2072"/>
      <c r="H160" s="2072" t="s">
        <v>4011</v>
      </c>
      <c r="I160" s="2072"/>
      <c r="J160" s="2072"/>
      <c r="K160" s="2006">
        <v>0</v>
      </c>
      <c r="L160" s="2006">
        <v>0</v>
      </c>
      <c r="M160" s="3422"/>
      <c r="N160" s="2072" t="s">
        <v>4031</v>
      </c>
      <c r="O160" s="2006"/>
      <c r="Q160" s="2006"/>
      <c r="R160" s="2072"/>
      <c r="S160" s="2006"/>
      <c r="T160" s="2072"/>
      <c r="U160" s="2006"/>
      <c r="V160" s="2006">
        <v>0</v>
      </c>
      <c r="W160" s="2006">
        <v>0</v>
      </c>
      <c r="X160" s="2006">
        <v>0</v>
      </c>
      <c r="Y160" s="2006">
        <v>0</v>
      </c>
      <c r="Z160" s="2408">
        <v>0</v>
      </c>
    </row>
    <row r="161" spans="1:26">
      <c r="B161" s="3423"/>
      <c r="C161" s="2006"/>
      <c r="D161" s="2072" t="s">
        <v>4012</v>
      </c>
      <c r="E161" s="2072"/>
      <c r="F161" s="2072"/>
      <c r="G161" s="2072"/>
      <c r="H161" s="2072" t="s">
        <v>4013</v>
      </c>
      <c r="I161" s="2072"/>
      <c r="J161" s="2072"/>
      <c r="K161" s="2006">
        <v>0</v>
      </c>
      <c r="L161" s="2006">
        <v>0</v>
      </c>
      <c r="M161" s="3422"/>
      <c r="N161" s="2072" t="s">
        <v>4032</v>
      </c>
      <c r="O161" s="2006"/>
      <c r="P161" s="2006">
        <v>0</v>
      </c>
      <c r="Q161" s="2006"/>
      <c r="R161" s="2072"/>
      <c r="S161" s="2006"/>
      <c r="T161" s="2072"/>
      <c r="U161" s="2006"/>
      <c r="V161" s="2006">
        <v>0</v>
      </c>
      <c r="W161" s="2006">
        <v>0</v>
      </c>
      <c r="X161" s="2006">
        <v>0</v>
      </c>
      <c r="Y161" s="2006">
        <v>0</v>
      </c>
      <c r="Z161" s="2408">
        <v>0</v>
      </c>
    </row>
    <row r="162" spans="1:26">
      <c r="A162" s="2006">
        <v>0</v>
      </c>
      <c r="B162" s="2006">
        <v>0</v>
      </c>
      <c r="C162" s="2006">
        <v>0</v>
      </c>
      <c r="D162" s="2006">
        <v>0</v>
      </c>
      <c r="E162" s="2006">
        <v>0</v>
      </c>
      <c r="F162" s="2006">
        <v>0</v>
      </c>
      <c r="G162" s="2006">
        <v>0</v>
      </c>
      <c r="H162" s="2006">
        <v>0</v>
      </c>
      <c r="I162" s="2006">
        <v>0</v>
      </c>
      <c r="J162" s="2006">
        <v>0</v>
      </c>
      <c r="K162" s="2006">
        <v>0</v>
      </c>
      <c r="L162" s="2006">
        <v>0</v>
      </c>
      <c r="M162" s="3422"/>
      <c r="N162" s="2072" t="s">
        <v>4033</v>
      </c>
      <c r="O162" s="2006"/>
      <c r="Q162" s="2006"/>
      <c r="R162" s="2072"/>
      <c r="S162" s="2006"/>
      <c r="T162" s="2072"/>
      <c r="U162" s="2006"/>
      <c r="V162" s="2006">
        <v>0</v>
      </c>
      <c r="W162" s="2006">
        <v>0</v>
      </c>
      <c r="X162" s="2006">
        <v>0</v>
      </c>
      <c r="Y162" s="2006">
        <v>0</v>
      </c>
      <c r="Z162" s="2408">
        <v>0</v>
      </c>
    </row>
    <row r="163" spans="1:26">
      <c r="B163" s="3421">
        <v>7.2</v>
      </c>
      <c r="C163" s="2006"/>
      <c r="D163" s="2008" t="s">
        <v>4014</v>
      </c>
      <c r="E163" s="2008"/>
      <c r="F163" s="2008"/>
      <c r="G163" s="2008"/>
      <c r="H163" s="2008"/>
      <c r="I163" s="2008"/>
      <c r="J163" s="2008"/>
      <c r="K163" s="2006">
        <v>0</v>
      </c>
      <c r="L163" s="2006">
        <v>0</v>
      </c>
      <c r="M163" s="3422"/>
      <c r="N163" s="2072" t="s">
        <v>4034</v>
      </c>
      <c r="O163" s="2006"/>
      <c r="Q163" s="2006"/>
      <c r="R163" s="2072"/>
      <c r="S163" s="2006"/>
      <c r="T163" s="2072"/>
      <c r="U163" s="2006"/>
      <c r="V163" s="2006">
        <v>0</v>
      </c>
      <c r="W163" s="2006">
        <v>0</v>
      </c>
      <c r="X163" s="2006">
        <v>0</v>
      </c>
      <c r="Y163" s="2006">
        <v>0</v>
      </c>
      <c r="Z163" s="2408">
        <v>0</v>
      </c>
    </row>
    <row r="164" spans="1:26">
      <c r="B164" s="3422"/>
      <c r="C164" s="2006"/>
      <c r="D164" s="2072" t="s">
        <v>4015</v>
      </c>
      <c r="E164" s="2072"/>
      <c r="F164" s="2072"/>
      <c r="G164" s="2072"/>
      <c r="H164" s="2072"/>
      <c r="I164" s="2072"/>
      <c r="J164" s="2072"/>
      <c r="K164" s="2006">
        <v>0</v>
      </c>
      <c r="L164" s="2006">
        <v>0</v>
      </c>
      <c r="M164" s="3423"/>
      <c r="N164" s="2072" t="s">
        <v>4035</v>
      </c>
      <c r="O164" s="2006"/>
      <c r="Q164" s="2006"/>
      <c r="R164" s="2072"/>
      <c r="S164" s="2006"/>
      <c r="T164" s="2072"/>
      <c r="U164" s="2006"/>
      <c r="V164" s="2006">
        <v>0</v>
      </c>
      <c r="W164" s="2006">
        <v>0</v>
      </c>
      <c r="X164" s="2006">
        <v>0</v>
      </c>
      <c r="Y164" s="2006">
        <v>0</v>
      </c>
      <c r="Z164" s="2408">
        <v>0</v>
      </c>
    </row>
    <row r="165" spans="1:26">
      <c r="B165" s="3423"/>
      <c r="C165" s="2006"/>
      <c r="D165" s="2072" t="s">
        <v>4016</v>
      </c>
      <c r="E165" s="2072"/>
      <c r="F165" s="2072"/>
      <c r="G165" s="2072"/>
      <c r="H165" s="2072"/>
      <c r="I165" s="2072"/>
      <c r="J165" s="2072"/>
      <c r="K165" s="2006">
        <v>0</v>
      </c>
      <c r="L165" s="2006">
        <v>0</v>
      </c>
      <c r="M165" s="2006">
        <v>0</v>
      </c>
      <c r="N165" s="2006">
        <v>0</v>
      </c>
      <c r="O165" s="2006"/>
      <c r="P165" s="2006">
        <v>0</v>
      </c>
      <c r="Q165" s="2006"/>
      <c r="R165" s="2006">
        <v>0</v>
      </c>
      <c r="S165" s="2006"/>
      <c r="T165" s="2006">
        <v>0</v>
      </c>
      <c r="U165" s="2006"/>
      <c r="V165" s="2006">
        <v>0</v>
      </c>
      <c r="W165" s="2006">
        <v>0</v>
      </c>
      <c r="X165" s="2006">
        <v>0</v>
      </c>
      <c r="Y165" s="2006">
        <v>0</v>
      </c>
      <c r="Z165" s="2408">
        <v>0</v>
      </c>
    </row>
    <row r="166" spans="1:26">
      <c r="A166" s="2006">
        <v>0</v>
      </c>
      <c r="B166" s="2006">
        <v>0</v>
      </c>
      <c r="C166" s="2006">
        <v>0</v>
      </c>
      <c r="D166" s="2006">
        <v>0</v>
      </c>
      <c r="E166" s="2006">
        <v>0</v>
      </c>
      <c r="F166" s="2006">
        <v>0</v>
      </c>
      <c r="G166" s="2006">
        <v>0</v>
      </c>
      <c r="H166" s="2006">
        <v>0</v>
      </c>
      <c r="I166" s="2006">
        <v>0</v>
      </c>
      <c r="J166" s="2006">
        <v>0</v>
      </c>
      <c r="K166" s="2006">
        <v>0</v>
      </c>
      <c r="L166" s="2006">
        <v>0</v>
      </c>
      <c r="M166" s="3421">
        <v>7.7</v>
      </c>
      <c r="N166" s="2073" t="s">
        <v>4029</v>
      </c>
      <c r="O166" s="2073"/>
      <c r="P166" s="2073"/>
      <c r="Q166" s="2073"/>
      <c r="R166" s="2073"/>
      <c r="S166" s="2073"/>
      <c r="T166" s="2073"/>
      <c r="U166" s="2073"/>
      <c r="V166" s="2073">
        <v>0</v>
      </c>
      <c r="W166" s="2073"/>
      <c r="X166" s="2073"/>
      <c r="Y166" s="2006"/>
      <c r="Z166" s="2408">
        <v>0</v>
      </c>
    </row>
    <row r="167" spans="1:26">
      <c r="B167" s="3421">
        <v>7.3</v>
      </c>
      <c r="C167" s="2006"/>
      <c r="D167" s="2008" t="s">
        <v>4017</v>
      </c>
      <c r="E167" s="2008"/>
      <c r="F167" s="2008"/>
      <c r="G167" s="2008"/>
      <c r="H167" s="2008"/>
      <c r="I167" s="2008"/>
      <c r="J167" s="2008"/>
      <c r="K167" s="2006">
        <v>0</v>
      </c>
      <c r="L167" s="2006">
        <v>0</v>
      </c>
      <c r="M167" s="3422"/>
      <c r="N167" s="2072" t="s">
        <v>4036</v>
      </c>
      <c r="O167" s="2006"/>
      <c r="P167" s="2006">
        <v>0</v>
      </c>
      <c r="Q167" s="2006"/>
      <c r="R167" s="2072" t="s">
        <v>4037</v>
      </c>
      <c r="S167" s="2006"/>
      <c r="T167" s="2072" t="s">
        <v>4038</v>
      </c>
      <c r="U167" s="2006"/>
      <c r="V167" s="2006">
        <v>0</v>
      </c>
      <c r="W167" s="2006"/>
      <c r="X167" s="2006">
        <v>0</v>
      </c>
      <c r="Y167" s="2006">
        <v>0</v>
      </c>
      <c r="Z167" s="2408">
        <v>0</v>
      </c>
    </row>
    <row r="168" spans="1:26">
      <c r="B168" s="3422"/>
      <c r="C168" s="2006">
        <v>0</v>
      </c>
      <c r="D168" s="2072" t="s">
        <v>4018</v>
      </c>
      <c r="E168" s="2072"/>
      <c r="F168" s="2072"/>
      <c r="G168" s="2072"/>
      <c r="H168" s="2072"/>
      <c r="I168" s="2072"/>
      <c r="J168" s="2072"/>
      <c r="K168" s="2006">
        <v>0</v>
      </c>
      <c r="L168" s="2006">
        <v>0</v>
      </c>
      <c r="M168" s="3422"/>
      <c r="N168" s="2072" t="s">
        <v>4039</v>
      </c>
      <c r="O168" s="2006"/>
      <c r="P168" s="2006">
        <v>0</v>
      </c>
      <c r="Q168" s="2006"/>
      <c r="R168" s="2072" t="s">
        <v>4040</v>
      </c>
      <c r="S168" s="2006"/>
      <c r="T168" s="2072" t="s">
        <v>4041</v>
      </c>
      <c r="U168" s="2006"/>
      <c r="V168" s="2006">
        <v>0</v>
      </c>
      <c r="W168" s="2006"/>
      <c r="X168" s="2006">
        <v>0</v>
      </c>
      <c r="Y168" s="2006">
        <v>0</v>
      </c>
      <c r="Z168" s="2408">
        <v>0</v>
      </c>
    </row>
    <row r="169" spans="1:26">
      <c r="B169" s="3423"/>
      <c r="C169" s="2006">
        <v>0</v>
      </c>
      <c r="D169" s="2006">
        <v>0</v>
      </c>
      <c r="E169" s="2006">
        <v>0</v>
      </c>
      <c r="F169" s="2006">
        <v>0</v>
      </c>
      <c r="G169" s="2006">
        <v>0</v>
      </c>
      <c r="H169" s="2006">
        <v>0</v>
      </c>
      <c r="I169" s="2006">
        <v>0</v>
      </c>
      <c r="J169" s="2006">
        <v>0</v>
      </c>
      <c r="K169" s="2006">
        <v>0</v>
      </c>
      <c r="L169" s="2006">
        <v>0</v>
      </c>
      <c r="M169" s="3422"/>
      <c r="N169" s="2072" t="s">
        <v>4042</v>
      </c>
      <c r="O169" s="2006"/>
      <c r="P169" s="2006">
        <v>0</v>
      </c>
      <c r="Q169" s="2006"/>
      <c r="R169" s="2072" t="s">
        <v>4043</v>
      </c>
      <c r="S169" s="2006"/>
      <c r="T169" s="2072" t="s">
        <v>4044</v>
      </c>
      <c r="U169" s="2006"/>
      <c r="V169" s="2006">
        <v>0</v>
      </c>
      <c r="W169" s="2006"/>
      <c r="X169" s="2006">
        <v>0</v>
      </c>
      <c r="Y169" s="2006">
        <v>0</v>
      </c>
      <c r="Z169" s="2408">
        <v>0</v>
      </c>
    </row>
    <row r="170" spans="1:26">
      <c r="A170" s="2006">
        <v>0</v>
      </c>
      <c r="B170" s="2006">
        <v>0</v>
      </c>
      <c r="C170" s="2006">
        <v>0</v>
      </c>
      <c r="D170" s="2006">
        <v>0</v>
      </c>
      <c r="E170" s="2006">
        <v>0</v>
      </c>
      <c r="F170" s="2006">
        <v>0</v>
      </c>
      <c r="G170" s="2006">
        <v>0</v>
      </c>
      <c r="H170" s="2006">
        <v>0</v>
      </c>
      <c r="I170" s="2006">
        <v>0</v>
      </c>
      <c r="J170" s="2006">
        <v>0</v>
      </c>
      <c r="K170" s="2006">
        <v>0</v>
      </c>
      <c r="L170" s="2006">
        <v>0</v>
      </c>
      <c r="M170" s="3422"/>
      <c r="N170" s="2072" t="s">
        <v>4045</v>
      </c>
      <c r="O170" s="2006"/>
      <c r="P170" s="2006">
        <v>0</v>
      </c>
      <c r="Q170" s="2006"/>
      <c r="R170" s="2072" t="s">
        <v>4046</v>
      </c>
      <c r="S170" s="2006"/>
      <c r="T170" s="2072"/>
      <c r="U170" s="2006"/>
      <c r="V170" s="2006">
        <v>0</v>
      </c>
      <c r="W170" s="2006"/>
      <c r="X170" s="2006">
        <v>0</v>
      </c>
      <c r="Y170" s="2006">
        <v>0</v>
      </c>
      <c r="Z170" s="2408">
        <v>0</v>
      </c>
    </row>
    <row r="171" spans="1:26">
      <c r="B171" s="3421">
        <v>7.4</v>
      </c>
      <c r="C171" s="2006"/>
      <c r="D171" s="2073" t="s">
        <v>4019</v>
      </c>
      <c r="E171" s="2073"/>
      <c r="F171" s="2073"/>
      <c r="G171" s="2073"/>
      <c r="H171" s="2073"/>
      <c r="I171" s="2073"/>
      <c r="J171" s="2073"/>
      <c r="K171" s="2006">
        <v>0</v>
      </c>
      <c r="L171" s="2006">
        <v>0</v>
      </c>
      <c r="M171" s="3422"/>
      <c r="N171" s="2072" t="s">
        <v>21</v>
      </c>
      <c r="O171" s="2006"/>
      <c r="P171" s="2006">
        <v>0</v>
      </c>
      <c r="Q171" s="2006"/>
      <c r="R171" s="2072" t="s">
        <v>4047</v>
      </c>
      <c r="S171" s="2006"/>
      <c r="T171" s="2072"/>
      <c r="U171" s="2006"/>
      <c r="V171" s="2006">
        <v>0</v>
      </c>
      <c r="W171" s="2006"/>
      <c r="X171" s="2006">
        <v>0</v>
      </c>
      <c r="Y171" s="2006">
        <v>0</v>
      </c>
      <c r="Z171" s="2408">
        <v>0</v>
      </c>
    </row>
    <row r="172" spans="1:26">
      <c r="B172" s="3422"/>
      <c r="C172" s="2006"/>
      <c r="D172" s="2072" t="s">
        <v>4020</v>
      </c>
      <c r="E172" s="2072"/>
      <c r="F172" s="2072"/>
      <c r="G172" s="2072"/>
      <c r="H172" s="2072" t="s">
        <v>4021</v>
      </c>
      <c r="I172" s="2072"/>
      <c r="J172" s="2072"/>
      <c r="K172" s="2006">
        <v>0</v>
      </c>
      <c r="L172" s="2006">
        <v>0</v>
      </c>
      <c r="M172" s="3423"/>
      <c r="N172" s="2072" t="s">
        <v>4048</v>
      </c>
      <c r="O172" s="2006"/>
      <c r="P172" s="2006">
        <v>0</v>
      </c>
      <c r="Q172" s="2006"/>
      <c r="R172" s="2072" t="s">
        <v>4049</v>
      </c>
      <c r="S172" s="2006"/>
      <c r="T172" s="2072"/>
      <c r="U172" s="2006"/>
      <c r="V172" s="2006">
        <v>0</v>
      </c>
      <c r="W172" s="2006"/>
      <c r="X172" s="2006">
        <v>0</v>
      </c>
      <c r="Y172" s="2006">
        <v>0</v>
      </c>
      <c r="Z172" s="2408">
        <v>0</v>
      </c>
    </row>
    <row r="173" spans="1:26">
      <c r="B173" s="3422"/>
      <c r="C173" s="2006"/>
      <c r="D173" s="2072" t="s">
        <v>4022</v>
      </c>
      <c r="E173" s="2072"/>
      <c r="F173" s="2072"/>
      <c r="G173" s="2072"/>
      <c r="H173" s="2072" t="s">
        <v>4023</v>
      </c>
      <c r="I173" s="2072"/>
      <c r="J173" s="2072"/>
      <c r="K173" s="2006">
        <v>0</v>
      </c>
      <c r="L173" s="2006">
        <v>0</v>
      </c>
      <c r="M173" s="2006">
        <v>0</v>
      </c>
      <c r="N173" s="2006">
        <v>0</v>
      </c>
      <c r="O173" s="2006"/>
      <c r="P173" s="2006">
        <v>0</v>
      </c>
      <c r="Q173" s="2006"/>
      <c r="R173" s="2006">
        <v>0</v>
      </c>
      <c r="S173" s="2006"/>
      <c r="T173" s="2006">
        <v>0</v>
      </c>
      <c r="U173" s="2006"/>
      <c r="V173" s="2006">
        <v>0</v>
      </c>
      <c r="W173" s="2006"/>
      <c r="X173" s="2006">
        <v>0</v>
      </c>
      <c r="Y173" s="2006">
        <v>0</v>
      </c>
      <c r="Z173" s="2408">
        <v>0</v>
      </c>
    </row>
    <row r="174" spans="1:26">
      <c r="B174" s="3423"/>
      <c r="C174" s="2006"/>
      <c r="D174" s="2072" t="s">
        <v>4024</v>
      </c>
      <c r="E174" s="2072"/>
      <c r="F174" s="2072"/>
      <c r="G174" s="2072"/>
      <c r="H174" s="2072" t="s">
        <v>4025</v>
      </c>
      <c r="I174" s="2072"/>
      <c r="J174" s="2072"/>
      <c r="K174" s="2006">
        <v>0</v>
      </c>
      <c r="L174" s="2006">
        <v>0</v>
      </c>
      <c r="M174" s="3421">
        <v>7.8</v>
      </c>
      <c r="N174" s="2073" t="s">
        <v>4050</v>
      </c>
      <c r="O174" s="2073"/>
      <c r="P174" s="2073"/>
      <c r="Q174" s="2073"/>
      <c r="R174" s="2073"/>
      <c r="S174" s="2073"/>
      <c r="T174" s="2073"/>
      <c r="U174" s="2073"/>
      <c r="V174" s="2073"/>
      <c r="W174" s="2073"/>
      <c r="X174" s="2073"/>
      <c r="Y174" s="2006"/>
      <c r="Z174" s="2408">
        <v>0</v>
      </c>
    </row>
    <row r="175" spans="1:26">
      <c r="B175" s="2006">
        <v>0</v>
      </c>
      <c r="C175" s="2006"/>
      <c r="D175" s="2006">
        <v>0</v>
      </c>
      <c r="E175" s="2006">
        <v>0</v>
      </c>
      <c r="F175" s="2006">
        <v>0</v>
      </c>
      <c r="G175" s="2006">
        <v>0</v>
      </c>
      <c r="H175" s="2006">
        <v>0</v>
      </c>
      <c r="I175" s="2006">
        <v>0</v>
      </c>
      <c r="J175" s="2006">
        <v>0</v>
      </c>
      <c r="K175" s="2006">
        <v>0</v>
      </c>
      <c r="L175" s="2006">
        <v>0</v>
      </c>
      <c r="M175" s="3422"/>
      <c r="N175" s="2072" t="s">
        <v>4051</v>
      </c>
      <c r="O175" s="2006"/>
      <c r="P175" s="2006">
        <v>0</v>
      </c>
      <c r="Q175" s="2006"/>
      <c r="R175" s="2072" t="s">
        <v>4052</v>
      </c>
      <c r="S175" s="2006"/>
      <c r="T175" s="2072"/>
      <c r="U175" s="2006"/>
      <c r="V175" s="2006">
        <v>0</v>
      </c>
      <c r="W175" s="2006">
        <v>0</v>
      </c>
      <c r="X175" s="2006">
        <v>0</v>
      </c>
      <c r="Y175" s="2006">
        <v>0</v>
      </c>
      <c r="Z175" s="2408">
        <v>0</v>
      </c>
    </row>
    <row r="176" spans="1:26">
      <c r="B176" s="3421">
        <v>7.5</v>
      </c>
      <c r="C176" s="2006">
        <v>0</v>
      </c>
      <c r="D176" s="2073" t="s">
        <v>4026</v>
      </c>
      <c r="E176" s="2073"/>
      <c r="F176" s="2073"/>
      <c r="G176" s="2073"/>
      <c r="H176" s="2073"/>
      <c r="I176" s="2073"/>
      <c r="J176" s="2073"/>
      <c r="K176" s="2006">
        <v>0</v>
      </c>
      <c r="L176" s="2006">
        <v>0</v>
      </c>
      <c r="M176" s="3422"/>
      <c r="N176" s="2072" t="s">
        <v>4053</v>
      </c>
      <c r="O176" s="2006"/>
      <c r="P176" s="2006">
        <v>0</v>
      </c>
      <c r="Q176" s="2006"/>
      <c r="R176" s="2072" t="s">
        <v>4054</v>
      </c>
      <c r="S176" s="2006"/>
      <c r="T176" s="2072" t="s">
        <v>4055</v>
      </c>
      <c r="U176" s="2006"/>
      <c r="V176" s="2006">
        <v>0</v>
      </c>
      <c r="W176" s="2006">
        <v>0</v>
      </c>
      <c r="X176" s="2006">
        <v>0</v>
      </c>
      <c r="Y176" s="2006">
        <v>0</v>
      </c>
      <c r="Z176" s="2408">
        <v>0</v>
      </c>
    </row>
    <row r="177" spans="1:26">
      <c r="B177" s="3422"/>
      <c r="C177" s="2006">
        <v>0</v>
      </c>
      <c r="D177" s="2072" t="s">
        <v>4027</v>
      </c>
      <c r="E177" s="2072"/>
      <c r="F177" s="2072"/>
      <c r="G177" s="2072"/>
      <c r="H177" s="2072"/>
      <c r="I177" s="2006">
        <v>0</v>
      </c>
      <c r="J177" s="2006">
        <v>0</v>
      </c>
      <c r="K177" s="2006">
        <v>0</v>
      </c>
      <c r="L177" s="2006">
        <v>0</v>
      </c>
      <c r="M177" s="3422"/>
      <c r="N177" s="2072" t="s">
        <v>4056</v>
      </c>
      <c r="O177" s="2006"/>
      <c r="P177" s="2006">
        <v>0</v>
      </c>
      <c r="Q177" s="2006"/>
      <c r="R177" s="2072" t="s">
        <v>4057</v>
      </c>
      <c r="S177" s="2006"/>
      <c r="T177" s="2072" t="s">
        <v>4058</v>
      </c>
      <c r="U177" s="2006"/>
      <c r="V177" s="2006">
        <v>0</v>
      </c>
      <c r="W177" s="2006">
        <v>0</v>
      </c>
      <c r="X177" s="2006">
        <v>0</v>
      </c>
      <c r="Y177" s="2006">
        <v>0</v>
      </c>
      <c r="Z177" s="2408">
        <v>0</v>
      </c>
    </row>
    <row r="178" spans="1:26">
      <c r="B178" s="3423"/>
      <c r="C178" s="2006">
        <v>0</v>
      </c>
      <c r="D178" s="2072" t="s">
        <v>4028</v>
      </c>
      <c r="E178" s="2072"/>
      <c r="F178" s="2072"/>
      <c r="G178" s="2072"/>
      <c r="H178" s="2072"/>
      <c r="I178" s="2006">
        <v>0</v>
      </c>
      <c r="J178" s="2006">
        <v>0</v>
      </c>
      <c r="K178" s="2006">
        <v>0</v>
      </c>
      <c r="L178" s="2006">
        <v>0</v>
      </c>
      <c r="M178" s="3422"/>
      <c r="N178" s="2072" t="s">
        <v>4059</v>
      </c>
      <c r="O178" s="2006"/>
      <c r="P178" s="2006">
        <v>0</v>
      </c>
      <c r="Q178" s="2006"/>
      <c r="R178" s="2072" t="s">
        <v>4060</v>
      </c>
      <c r="S178" s="2006"/>
      <c r="T178" s="2072" t="s">
        <v>4061</v>
      </c>
      <c r="U178" s="2006"/>
      <c r="V178" s="2006">
        <v>0</v>
      </c>
      <c r="W178" s="2006">
        <v>0</v>
      </c>
      <c r="X178" s="2006">
        <v>0</v>
      </c>
      <c r="Y178" s="2006">
        <v>0</v>
      </c>
      <c r="Z178" s="2408">
        <v>0</v>
      </c>
    </row>
    <row r="179" spans="1:26">
      <c r="A179" s="2006">
        <v>0</v>
      </c>
      <c r="B179" s="2006">
        <v>0</v>
      </c>
      <c r="C179" s="2006">
        <v>0</v>
      </c>
      <c r="D179" s="2006">
        <v>0</v>
      </c>
      <c r="E179" s="2006">
        <v>0</v>
      </c>
      <c r="F179" s="2006">
        <v>0</v>
      </c>
      <c r="G179" s="2006">
        <v>0</v>
      </c>
      <c r="H179" s="2006">
        <v>0</v>
      </c>
      <c r="I179" s="2006">
        <v>0</v>
      </c>
      <c r="J179" s="2006">
        <v>0</v>
      </c>
      <c r="K179" s="2006">
        <v>0</v>
      </c>
      <c r="L179" s="2006">
        <v>0</v>
      </c>
      <c r="M179" s="3422"/>
      <c r="N179" s="2072" t="s">
        <v>4062</v>
      </c>
      <c r="O179" s="2006"/>
      <c r="P179" s="2006">
        <v>0</v>
      </c>
      <c r="Q179" s="2006"/>
      <c r="R179" s="2072" t="s">
        <v>4063</v>
      </c>
      <c r="S179" s="2006"/>
      <c r="T179" s="2072"/>
      <c r="U179" s="2006"/>
      <c r="V179" s="2006">
        <v>0</v>
      </c>
      <c r="W179" s="2006">
        <v>0</v>
      </c>
      <c r="X179" s="2006">
        <v>0</v>
      </c>
      <c r="Y179" s="2006">
        <v>0</v>
      </c>
      <c r="Z179" s="2408">
        <v>0</v>
      </c>
    </row>
    <row r="180" spans="1:26">
      <c r="B180" s="2006">
        <v>0</v>
      </c>
      <c r="C180" s="2006">
        <v>0</v>
      </c>
      <c r="D180" s="2006">
        <v>0</v>
      </c>
      <c r="E180" s="2006">
        <v>0</v>
      </c>
      <c r="F180" s="2006">
        <v>0</v>
      </c>
      <c r="G180" s="2006">
        <v>0</v>
      </c>
      <c r="H180" s="2006">
        <v>0</v>
      </c>
      <c r="I180" s="2006">
        <v>0</v>
      </c>
      <c r="J180" s="2006">
        <v>0</v>
      </c>
      <c r="K180" s="2006">
        <v>0</v>
      </c>
      <c r="L180" s="2006">
        <v>0</v>
      </c>
      <c r="M180" s="3423"/>
      <c r="N180" s="2072"/>
      <c r="O180" s="2006"/>
      <c r="P180" s="2006">
        <v>0</v>
      </c>
      <c r="Q180" s="2006"/>
      <c r="R180" s="2072"/>
      <c r="S180" s="2006"/>
      <c r="T180" s="2072"/>
      <c r="U180" s="2006"/>
      <c r="V180" s="2006">
        <v>0</v>
      </c>
      <c r="W180" s="2006">
        <v>0</v>
      </c>
      <c r="X180" s="2006">
        <v>0</v>
      </c>
      <c r="Y180" s="2006">
        <v>0</v>
      </c>
      <c r="Z180" s="2408">
        <v>0</v>
      </c>
    </row>
    <row r="181" spans="1:26">
      <c r="B181" s="2006">
        <v>0</v>
      </c>
      <c r="C181" s="2006">
        <v>0</v>
      </c>
      <c r="D181" s="2006">
        <v>0</v>
      </c>
      <c r="E181" s="2006">
        <v>0</v>
      </c>
      <c r="F181" s="2006">
        <v>0</v>
      </c>
      <c r="G181" s="2006">
        <v>0</v>
      </c>
      <c r="H181" s="2006">
        <v>0</v>
      </c>
      <c r="I181" s="2006">
        <v>0</v>
      </c>
      <c r="J181" s="2006">
        <v>0</v>
      </c>
      <c r="K181" s="2006">
        <v>0</v>
      </c>
      <c r="L181" s="2006">
        <v>0</v>
      </c>
      <c r="M181" s="2006"/>
      <c r="N181" s="2006"/>
      <c r="O181" s="2006"/>
      <c r="P181" s="2006">
        <v>0</v>
      </c>
      <c r="Q181" s="2006"/>
      <c r="R181" s="2006"/>
      <c r="S181" s="2006"/>
      <c r="T181" s="2006"/>
      <c r="U181" s="2006"/>
      <c r="V181" s="2006">
        <v>0</v>
      </c>
      <c r="W181" s="2006">
        <v>0</v>
      </c>
      <c r="X181" s="2006">
        <v>0</v>
      </c>
      <c r="Y181" s="2006">
        <v>0</v>
      </c>
      <c r="Z181" s="2408">
        <v>0</v>
      </c>
    </row>
    <row r="182" spans="1:26" ht="24.95" customHeight="1">
      <c r="B182" s="3489" t="s">
        <v>4332</v>
      </c>
      <c r="C182" s="3490"/>
      <c r="D182" s="3490"/>
      <c r="E182" s="3490"/>
      <c r="F182" s="3490"/>
      <c r="G182" s="3490"/>
      <c r="H182" s="3490"/>
      <c r="I182" s="3490"/>
      <c r="J182" s="3490"/>
      <c r="K182" s="3490"/>
      <c r="L182" s="3490"/>
      <c r="M182" s="3490"/>
      <c r="N182" s="3490"/>
      <c r="O182" s="3490"/>
      <c r="P182" s="3490"/>
      <c r="Q182" s="3490"/>
      <c r="R182" s="3490"/>
      <c r="S182" s="3490"/>
      <c r="T182" s="3490"/>
      <c r="U182" s="3490"/>
      <c r="V182" s="3490"/>
      <c r="W182" s="3490"/>
      <c r="X182" s="3490"/>
      <c r="Y182" s="2006"/>
      <c r="Z182" s="2408">
        <v>0</v>
      </c>
    </row>
    <row r="183" spans="1:26">
      <c r="B183" s="2006">
        <v>0</v>
      </c>
      <c r="C183" s="2006">
        <v>0</v>
      </c>
      <c r="D183" s="2006">
        <v>0</v>
      </c>
      <c r="E183" s="2006">
        <v>0</v>
      </c>
      <c r="F183" s="2006">
        <v>0</v>
      </c>
      <c r="G183" s="2006">
        <v>0</v>
      </c>
      <c r="H183" s="2006">
        <v>0</v>
      </c>
      <c r="I183" s="2006">
        <v>0</v>
      </c>
      <c r="J183" s="2006">
        <v>0</v>
      </c>
      <c r="K183" s="2006">
        <v>0</v>
      </c>
      <c r="L183" s="2006">
        <v>0</v>
      </c>
      <c r="M183" s="2006">
        <v>0</v>
      </c>
      <c r="N183" s="2006">
        <v>0</v>
      </c>
      <c r="O183" s="2006">
        <v>0</v>
      </c>
      <c r="P183" s="2006">
        <v>0</v>
      </c>
      <c r="Q183" s="2006">
        <v>0</v>
      </c>
      <c r="R183" s="2006">
        <v>0</v>
      </c>
      <c r="S183" s="2006">
        <v>0</v>
      </c>
      <c r="T183" s="2006">
        <v>0</v>
      </c>
      <c r="U183" s="2006">
        <v>0</v>
      </c>
      <c r="V183" s="2006">
        <v>0</v>
      </c>
      <c r="W183" s="2006">
        <v>0</v>
      </c>
      <c r="X183" s="2006">
        <v>0</v>
      </c>
      <c r="Y183" s="2006">
        <v>0</v>
      </c>
      <c r="Z183" s="2408">
        <v>0</v>
      </c>
    </row>
    <row r="184" spans="1:26">
      <c r="B184" s="2006">
        <v>0</v>
      </c>
      <c r="C184" s="2006">
        <v>0</v>
      </c>
      <c r="D184" s="2006">
        <v>0</v>
      </c>
      <c r="E184" s="2006">
        <v>0</v>
      </c>
      <c r="F184" s="2006">
        <v>0</v>
      </c>
      <c r="G184" s="2006">
        <v>0</v>
      </c>
      <c r="H184" s="2006">
        <v>0</v>
      </c>
      <c r="I184" s="2006">
        <v>0</v>
      </c>
      <c r="J184" s="2006">
        <v>0</v>
      </c>
      <c r="K184" s="2006">
        <v>0</v>
      </c>
      <c r="L184" s="2006">
        <v>0</v>
      </c>
      <c r="M184" s="2006">
        <v>0</v>
      </c>
      <c r="N184" s="2006">
        <v>0</v>
      </c>
      <c r="O184" s="2006">
        <v>0</v>
      </c>
      <c r="P184" s="2006">
        <v>0</v>
      </c>
      <c r="Q184" s="2006">
        <v>0</v>
      </c>
      <c r="R184" s="2006">
        <v>0</v>
      </c>
      <c r="S184" s="2006">
        <v>0</v>
      </c>
      <c r="T184" s="2006">
        <v>0</v>
      </c>
      <c r="U184" s="2006">
        <v>0</v>
      </c>
      <c r="V184" s="2006">
        <v>0</v>
      </c>
      <c r="W184" s="2006">
        <v>0</v>
      </c>
      <c r="X184" s="2006">
        <v>0</v>
      </c>
      <c r="Y184" s="2006">
        <v>0</v>
      </c>
      <c r="Z184" s="2408">
        <v>0</v>
      </c>
    </row>
    <row r="185" spans="1:26" ht="25.5">
      <c r="B185" s="2006">
        <v>0</v>
      </c>
      <c r="C185" s="2006">
        <v>0</v>
      </c>
      <c r="D185" s="3424" t="s">
        <v>23</v>
      </c>
      <c r="E185" s="2072"/>
      <c r="F185" s="2077" t="s">
        <v>156</v>
      </c>
      <c r="G185" s="2072"/>
      <c r="H185" s="2077" t="s">
        <v>161</v>
      </c>
      <c r="I185" s="2072"/>
      <c r="J185" s="2077" t="s">
        <v>166</v>
      </c>
      <c r="K185" s="2072"/>
      <c r="L185" s="2077" t="s">
        <v>886</v>
      </c>
      <c r="M185" s="2072"/>
      <c r="N185" s="2077" t="s">
        <v>255</v>
      </c>
      <c r="O185" s="2072"/>
      <c r="P185" s="2077" t="s">
        <v>262</v>
      </c>
      <c r="Q185" s="2072"/>
      <c r="R185" s="2077" t="s">
        <v>256</v>
      </c>
      <c r="S185" s="2072"/>
      <c r="T185" s="2077" t="s">
        <v>257</v>
      </c>
      <c r="U185" s="2072"/>
      <c r="V185" s="2077" t="s">
        <v>137</v>
      </c>
      <c r="W185" s="2072"/>
      <c r="X185" s="2072"/>
      <c r="Y185" s="2006"/>
      <c r="Z185" s="2408">
        <v>0</v>
      </c>
    </row>
    <row r="186" spans="1:26">
      <c r="B186" s="2006">
        <v>0</v>
      </c>
      <c r="C186" s="2006">
        <v>0</v>
      </c>
      <c r="D186" s="3425"/>
      <c r="E186" s="2072"/>
      <c r="F186" s="3507"/>
      <c r="G186" s="2072"/>
      <c r="H186" s="3507"/>
      <c r="I186" s="2072"/>
      <c r="J186" s="3507"/>
      <c r="K186" s="2072"/>
      <c r="L186" s="3507"/>
      <c r="M186" s="2072"/>
      <c r="N186" s="3507"/>
      <c r="O186" s="2072"/>
      <c r="P186" s="3507"/>
      <c r="Q186" s="2072"/>
      <c r="R186" s="3507"/>
      <c r="S186" s="2072"/>
      <c r="T186" s="3507"/>
      <c r="U186" s="2072"/>
      <c r="V186" s="3408"/>
      <c r="W186" s="2072"/>
      <c r="X186" s="2072"/>
      <c r="Y186" s="2006"/>
      <c r="Z186" s="2408">
        <v>0</v>
      </c>
    </row>
    <row r="187" spans="1:26">
      <c r="A187" s="2006">
        <v>0</v>
      </c>
      <c r="B187" s="2006">
        <v>0</v>
      </c>
      <c r="C187" s="2006">
        <v>0</v>
      </c>
      <c r="D187" s="3426"/>
      <c r="E187" s="2072"/>
      <c r="F187" s="3508"/>
      <c r="G187" s="2072"/>
      <c r="H187" s="3508"/>
      <c r="I187" s="2072"/>
      <c r="J187" s="3508"/>
      <c r="K187" s="2072"/>
      <c r="L187" s="3508"/>
      <c r="M187" s="2072"/>
      <c r="N187" s="3508"/>
      <c r="O187" s="2072"/>
      <c r="P187" s="3508"/>
      <c r="Q187" s="2072"/>
      <c r="R187" s="3508"/>
      <c r="S187" s="2072"/>
      <c r="T187" s="3508"/>
      <c r="U187" s="2072"/>
      <c r="V187" s="3409"/>
      <c r="W187" s="2072"/>
      <c r="X187" s="2072"/>
      <c r="Y187" s="2006"/>
      <c r="Z187" s="2408">
        <v>0</v>
      </c>
    </row>
    <row r="188" spans="1:26">
      <c r="B188" s="2006">
        <v>0</v>
      </c>
      <c r="C188" s="2006">
        <v>0</v>
      </c>
      <c r="D188" s="2006">
        <v>0</v>
      </c>
      <c r="E188" s="2006">
        <v>0</v>
      </c>
      <c r="F188" s="2072"/>
      <c r="G188" s="2072"/>
      <c r="H188" s="2072"/>
      <c r="I188" s="2072"/>
      <c r="J188" s="2072"/>
      <c r="K188" s="2072"/>
      <c r="L188" s="2072"/>
      <c r="M188" s="2072"/>
      <c r="N188" s="2006">
        <v>0</v>
      </c>
      <c r="O188" s="2072"/>
      <c r="P188" s="2072"/>
      <c r="Q188" s="2072"/>
      <c r="R188" s="2072"/>
      <c r="S188" s="2072"/>
      <c r="T188" s="2072"/>
      <c r="U188" s="2072"/>
      <c r="V188" s="2072"/>
      <c r="W188" s="2072"/>
      <c r="X188" s="2072"/>
      <c r="Y188" s="2006"/>
      <c r="Z188" s="2408">
        <v>0</v>
      </c>
    </row>
    <row r="189" spans="1:26" ht="25.5">
      <c r="B189" s="2006">
        <v>0</v>
      </c>
      <c r="C189" s="2006">
        <v>0</v>
      </c>
      <c r="D189" s="2006">
        <v>0</v>
      </c>
      <c r="E189" s="2006">
        <v>0</v>
      </c>
      <c r="F189" s="2076" t="s">
        <v>840</v>
      </c>
      <c r="G189" s="2072"/>
      <c r="H189" s="2568" t="s">
        <v>842</v>
      </c>
      <c r="I189" s="2072"/>
      <c r="J189" s="2080" t="s">
        <v>259</v>
      </c>
      <c r="K189" s="2072"/>
      <c r="L189" s="196" t="s">
        <v>3</v>
      </c>
      <c r="M189" s="2072"/>
      <c r="N189" s="200" t="s">
        <v>258</v>
      </c>
      <c r="O189" s="2072"/>
      <c r="P189" s="2584" t="s">
        <v>260</v>
      </c>
      <c r="Q189" s="2072"/>
      <c r="R189" s="2585" t="s">
        <v>261</v>
      </c>
      <c r="S189" s="2072"/>
      <c r="T189" s="2568" t="s">
        <v>269</v>
      </c>
      <c r="U189" s="2072"/>
      <c r="V189" s="2586" t="s">
        <v>230</v>
      </c>
      <c r="W189" s="2072"/>
      <c r="X189" s="2587" t="s">
        <v>263</v>
      </c>
      <c r="Y189" s="2006"/>
      <c r="Z189" s="2408">
        <v>0</v>
      </c>
    </row>
    <row r="190" spans="1:26">
      <c r="B190" s="2006">
        <v>0</v>
      </c>
      <c r="C190" s="2006">
        <v>0</v>
      </c>
      <c r="D190" s="2006">
        <v>0</v>
      </c>
      <c r="E190" s="2006">
        <v>0</v>
      </c>
      <c r="F190" s="3408"/>
      <c r="G190" s="2072"/>
      <c r="H190" s="3408"/>
      <c r="I190" s="2072"/>
      <c r="J190" s="3408"/>
      <c r="K190" s="2072"/>
      <c r="L190" s="3408"/>
      <c r="M190" s="2072"/>
      <c r="N190" s="3408"/>
      <c r="O190" s="2072"/>
      <c r="P190" s="3408"/>
      <c r="Q190" s="2072"/>
      <c r="R190" s="3408"/>
      <c r="S190" s="2072"/>
      <c r="T190" s="3408"/>
      <c r="U190" s="2072"/>
      <c r="V190" s="3408"/>
      <c r="W190" s="2072"/>
      <c r="X190" s="3408"/>
      <c r="Y190" s="2006"/>
      <c r="Z190" s="2408">
        <v>0</v>
      </c>
    </row>
    <row r="191" spans="1:26">
      <c r="B191" s="2006">
        <v>0</v>
      </c>
      <c r="C191" s="2006">
        <v>0</v>
      </c>
      <c r="D191" s="2006">
        <v>0</v>
      </c>
      <c r="E191" s="2006">
        <v>0</v>
      </c>
      <c r="F191" s="3409"/>
      <c r="G191" s="2072"/>
      <c r="H191" s="3409"/>
      <c r="I191" s="2072"/>
      <c r="J191" s="3409"/>
      <c r="K191" s="2072"/>
      <c r="L191" s="3409"/>
      <c r="M191" s="2072"/>
      <c r="N191" s="3409"/>
      <c r="O191" s="2072"/>
      <c r="P191" s="3409"/>
      <c r="Q191" s="2072"/>
      <c r="R191" s="3409"/>
      <c r="S191" s="2072"/>
      <c r="T191" s="3409"/>
      <c r="U191" s="2072"/>
      <c r="V191" s="3409"/>
      <c r="W191" s="2072"/>
      <c r="X191" s="3409"/>
      <c r="Y191" s="2006"/>
      <c r="Z191" s="2408">
        <v>0</v>
      </c>
    </row>
    <row r="192" spans="1:26">
      <c r="B192" s="2006">
        <v>0</v>
      </c>
      <c r="C192" s="2006">
        <v>0</v>
      </c>
      <c r="D192" s="2006">
        <v>0</v>
      </c>
      <c r="E192" s="2006">
        <v>0</v>
      </c>
      <c r="F192" s="2072"/>
      <c r="G192" s="2072"/>
      <c r="H192" s="2072"/>
      <c r="I192" s="2072"/>
      <c r="J192" s="2072"/>
      <c r="K192" s="2072"/>
      <c r="L192" s="2072"/>
      <c r="M192" s="2072"/>
      <c r="N192" s="2006">
        <v>0</v>
      </c>
      <c r="O192" s="2006">
        <v>0</v>
      </c>
      <c r="P192" s="2006">
        <v>0</v>
      </c>
      <c r="Q192" s="2006">
        <v>0</v>
      </c>
      <c r="R192" s="2006">
        <v>0</v>
      </c>
      <c r="S192" s="2006">
        <v>0</v>
      </c>
      <c r="T192" s="2006">
        <v>0</v>
      </c>
      <c r="U192" s="2006">
        <v>0</v>
      </c>
      <c r="V192" s="2006">
        <v>0</v>
      </c>
      <c r="W192" s="2006">
        <v>0</v>
      </c>
      <c r="X192" s="2006">
        <v>0</v>
      </c>
      <c r="Y192" s="2006">
        <v>0</v>
      </c>
      <c r="Z192" s="2408">
        <v>0</v>
      </c>
    </row>
    <row r="193" spans="1:26">
      <c r="B193" s="2006">
        <v>0</v>
      </c>
      <c r="C193" s="2006">
        <v>0</v>
      </c>
      <c r="D193" s="2006">
        <v>0</v>
      </c>
      <c r="E193" s="2006">
        <v>0</v>
      </c>
      <c r="F193" s="2568" t="s">
        <v>862</v>
      </c>
      <c r="G193" s="2072"/>
      <c r="H193" s="2076" t="s">
        <v>866</v>
      </c>
      <c r="I193" s="2072"/>
      <c r="J193" s="2590" t="s">
        <v>53</v>
      </c>
      <c r="K193" s="2072"/>
      <c r="L193" s="2589" t="s">
        <v>264</v>
      </c>
      <c r="M193" s="2072"/>
      <c r="N193" s="2588" t="s">
        <v>265</v>
      </c>
      <c r="O193" s="2006">
        <v>0</v>
      </c>
      <c r="P193" s="2006">
        <v>0</v>
      </c>
      <c r="Q193" s="2006">
        <v>0</v>
      </c>
      <c r="R193" s="2006">
        <v>0</v>
      </c>
      <c r="S193" s="2006">
        <v>0</v>
      </c>
      <c r="T193" s="2006">
        <v>0</v>
      </c>
      <c r="U193" s="2006">
        <v>0</v>
      </c>
      <c r="V193" s="2006">
        <v>0</v>
      </c>
      <c r="W193" s="2006">
        <v>0</v>
      </c>
      <c r="X193" s="2006">
        <v>0</v>
      </c>
      <c r="Y193" s="2006">
        <v>0</v>
      </c>
      <c r="Z193" s="2408">
        <v>0</v>
      </c>
    </row>
    <row r="194" spans="1:26">
      <c r="B194" s="2006">
        <v>0</v>
      </c>
      <c r="C194" s="2006">
        <v>0</v>
      </c>
      <c r="D194" s="2006">
        <v>0</v>
      </c>
      <c r="E194" s="2006">
        <v>0</v>
      </c>
      <c r="F194" s="3408"/>
      <c r="G194" s="2072"/>
      <c r="H194" s="3408"/>
      <c r="I194" s="2072"/>
      <c r="J194" s="3408"/>
      <c r="K194" s="2072"/>
      <c r="L194" s="3408"/>
      <c r="M194" s="2072"/>
      <c r="N194" s="3408"/>
      <c r="O194" s="2006">
        <v>0</v>
      </c>
      <c r="P194" s="2006">
        <v>0</v>
      </c>
      <c r="Q194" s="2006">
        <v>0</v>
      </c>
      <c r="R194" s="2006">
        <v>0</v>
      </c>
      <c r="S194" s="2006">
        <v>0</v>
      </c>
      <c r="T194" s="2006">
        <v>0</v>
      </c>
      <c r="U194" s="2006">
        <v>0</v>
      </c>
      <c r="V194" s="2006">
        <v>0</v>
      </c>
      <c r="W194" s="2006">
        <v>0</v>
      </c>
      <c r="X194" s="2006">
        <v>0</v>
      </c>
      <c r="Y194" s="2006">
        <v>0</v>
      </c>
      <c r="Z194" s="2408">
        <v>0</v>
      </c>
    </row>
    <row r="195" spans="1:26">
      <c r="A195" s="2006">
        <v>0</v>
      </c>
      <c r="B195" s="2006">
        <v>0</v>
      </c>
      <c r="C195" s="2006">
        <v>0</v>
      </c>
      <c r="D195" s="2006">
        <v>0</v>
      </c>
      <c r="E195" s="2006">
        <v>0</v>
      </c>
      <c r="F195" s="3409"/>
      <c r="G195" s="2072"/>
      <c r="H195" s="3409"/>
      <c r="I195" s="2072"/>
      <c r="J195" s="3409"/>
      <c r="K195" s="2072"/>
      <c r="L195" s="3409"/>
      <c r="M195" s="2072"/>
      <c r="N195" s="3409"/>
      <c r="O195" s="2006">
        <v>0</v>
      </c>
      <c r="P195" s="2006">
        <v>0</v>
      </c>
      <c r="Q195" s="2006">
        <v>0</v>
      </c>
      <c r="R195" s="2006">
        <v>0</v>
      </c>
      <c r="S195" s="2006">
        <v>0</v>
      </c>
      <c r="T195" s="2006">
        <v>0</v>
      </c>
      <c r="U195" s="2006">
        <v>0</v>
      </c>
      <c r="V195" s="2006">
        <v>0</v>
      </c>
      <c r="W195" s="2006">
        <v>0</v>
      </c>
      <c r="X195" s="2006">
        <v>0</v>
      </c>
      <c r="Y195" s="2006">
        <v>0</v>
      </c>
      <c r="Z195" s="2408">
        <v>0</v>
      </c>
    </row>
    <row r="196" spans="1:26">
      <c r="B196" s="2006">
        <v>0</v>
      </c>
      <c r="C196" s="2006">
        <v>0</v>
      </c>
      <c r="D196" s="2006">
        <v>0</v>
      </c>
      <c r="E196" s="2006">
        <v>0</v>
      </c>
      <c r="F196" s="2072"/>
      <c r="G196" s="2072"/>
      <c r="H196" s="2072"/>
      <c r="I196" s="2072"/>
      <c r="J196" s="2072"/>
      <c r="K196" s="2072"/>
      <c r="L196" s="2072"/>
      <c r="M196" s="2072"/>
      <c r="N196" s="2006">
        <v>0</v>
      </c>
      <c r="O196" s="2006">
        <v>0</v>
      </c>
      <c r="P196" s="2006">
        <v>0</v>
      </c>
      <c r="Q196" s="2006">
        <v>0</v>
      </c>
      <c r="R196" s="2006">
        <v>0</v>
      </c>
      <c r="S196" s="2006">
        <v>0</v>
      </c>
      <c r="T196" s="2006">
        <v>0</v>
      </c>
      <c r="U196" s="2006">
        <v>0</v>
      </c>
      <c r="V196" s="2006">
        <v>0</v>
      </c>
      <c r="W196" s="2006">
        <v>0</v>
      </c>
      <c r="X196" s="2006">
        <v>0</v>
      </c>
      <c r="Y196" s="2006">
        <v>0</v>
      </c>
      <c r="Z196" s="2408">
        <v>0</v>
      </c>
    </row>
    <row r="197" spans="1:26">
      <c r="B197" s="2006">
        <v>0</v>
      </c>
      <c r="C197" s="2006">
        <v>0</v>
      </c>
      <c r="D197" s="3424" t="s">
        <v>846</v>
      </c>
      <c r="E197" s="2072"/>
      <c r="F197" s="3427" t="s">
        <v>171</v>
      </c>
      <c r="G197" s="2072"/>
      <c r="H197" s="3427" t="s">
        <v>175</v>
      </c>
      <c r="I197" s="2072"/>
      <c r="J197" s="3427" t="s">
        <v>142</v>
      </c>
      <c r="K197" s="2072"/>
      <c r="L197" s="3427" t="s">
        <v>148</v>
      </c>
      <c r="M197" s="2072"/>
      <c r="N197" s="2006">
        <v>0</v>
      </c>
      <c r="O197" s="2006">
        <v>0</v>
      </c>
      <c r="P197" s="2006">
        <v>0</v>
      </c>
      <c r="Q197" s="2006">
        <v>0</v>
      </c>
      <c r="R197" s="2006">
        <v>0</v>
      </c>
      <c r="S197" s="2006">
        <v>0</v>
      </c>
      <c r="T197" s="2006">
        <v>0</v>
      </c>
      <c r="U197" s="2006">
        <v>0</v>
      </c>
      <c r="V197" s="2006">
        <v>0</v>
      </c>
      <c r="W197" s="2006">
        <v>0</v>
      </c>
      <c r="X197" s="2006">
        <v>0</v>
      </c>
      <c r="Y197" s="2006">
        <v>0</v>
      </c>
      <c r="Z197" s="2408"/>
    </row>
    <row r="198" spans="1:26">
      <c r="B198" s="2006">
        <v>0</v>
      </c>
      <c r="C198" s="2006">
        <v>0</v>
      </c>
      <c r="D198" s="3425"/>
      <c r="E198" s="2072"/>
      <c r="F198" s="3428"/>
      <c r="G198" s="2072"/>
      <c r="H198" s="3428"/>
      <c r="I198" s="2072"/>
      <c r="J198" s="3428"/>
      <c r="K198" s="2072"/>
      <c r="L198" s="3428"/>
      <c r="M198" s="2072"/>
      <c r="N198" s="2006">
        <v>0</v>
      </c>
      <c r="O198" s="2006">
        <v>0</v>
      </c>
      <c r="P198" s="2006">
        <v>0</v>
      </c>
      <c r="Q198" s="2006">
        <v>0</v>
      </c>
      <c r="R198" s="2006">
        <v>0</v>
      </c>
      <c r="S198" s="2006">
        <v>0</v>
      </c>
      <c r="T198" s="2006">
        <v>0</v>
      </c>
      <c r="U198" s="2006">
        <v>0</v>
      </c>
      <c r="V198" s="2006">
        <v>0</v>
      </c>
      <c r="W198" s="2006">
        <v>0</v>
      </c>
      <c r="X198" s="2006">
        <v>0</v>
      </c>
      <c r="Y198" s="2006">
        <v>0</v>
      </c>
      <c r="Z198" s="2408"/>
    </row>
    <row r="199" spans="1:26">
      <c r="B199" s="2006">
        <v>0</v>
      </c>
      <c r="C199" s="2006">
        <v>0</v>
      </c>
      <c r="D199" s="3426"/>
      <c r="E199" s="2072"/>
      <c r="F199" s="2541"/>
      <c r="G199" s="2072"/>
      <c r="H199" s="2541"/>
      <c r="I199" s="2072"/>
      <c r="J199" s="2541"/>
      <c r="K199" s="2072"/>
      <c r="L199" s="2541"/>
      <c r="M199" s="2072"/>
      <c r="N199" s="2006">
        <v>0</v>
      </c>
      <c r="O199" s="2006">
        <v>0</v>
      </c>
      <c r="P199" s="2006">
        <v>0</v>
      </c>
      <c r="Q199" s="2006">
        <v>0</v>
      </c>
      <c r="R199" s="2006">
        <v>0</v>
      </c>
      <c r="S199" s="2006">
        <v>0</v>
      </c>
      <c r="T199" s="2006">
        <v>0</v>
      </c>
      <c r="U199" s="2006">
        <v>0</v>
      </c>
      <c r="V199" s="2006">
        <v>0</v>
      </c>
      <c r="W199" s="2006">
        <v>0</v>
      </c>
      <c r="X199" s="2006">
        <v>0</v>
      </c>
      <c r="Y199" s="2006">
        <v>0</v>
      </c>
      <c r="Z199" s="2408"/>
    </row>
    <row r="200" spans="1:26">
      <c r="B200" s="2006">
        <v>0</v>
      </c>
      <c r="C200" s="2006">
        <v>0</v>
      </c>
      <c r="D200" s="2072"/>
      <c r="E200" s="2072"/>
      <c r="F200" s="2072"/>
      <c r="G200" s="2072"/>
      <c r="H200" s="2072"/>
      <c r="I200" s="2072"/>
      <c r="J200" s="2072"/>
      <c r="K200" s="2072"/>
      <c r="L200" s="2072"/>
      <c r="M200" s="2072"/>
      <c r="N200" s="2006">
        <v>0</v>
      </c>
      <c r="O200" s="2006">
        <v>0</v>
      </c>
      <c r="P200" s="2006">
        <v>0</v>
      </c>
      <c r="Q200" s="2006">
        <v>0</v>
      </c>
      <c r="R200" s="2006">
        <v>0</v>
      </c>
      <c r="S200" s="2006">
        <v>0</v>
      </c>
      <c r="T200" s="2006">
        <v>0</v>
      </c>
      <c r="U200" s="2006">
        <v>0</v>
      </c>
      <c r="V200" s="2006">
        <v>0</v>
      </c>
      <c r="W200" s="2006">
        <v>0</v>
      </c>
      <c r="X200" s="2006">
        <v>0</v>
      </c>
      <c r="Y200" s="2006">
        <v>0</v>
      </c>
      <c r="Z200" s="2408"/>
    </row>
    <row r="201" spans="1:26">
      <c r="B201" s="2006">
        <v>0</v>
      </c>
      <c r="C201" s="2006">
        <v>0</v>
      </c>
      <c r="D201" s="3503" t="s">
        <v>863</v>
      </c>
      <c r="E201" s="2072"/>
      <c r="F201" s="3511" t="s">
        <v>867</v>
      </c>
      <c r="G201" s="2072"/>
      <c r="H201" s="3514" t="s">
        <v>870</v>
      </c>
      <c r="I201" s="2072"/>
      <c r="J201" s="3517" t="s">
        <v>873</v>
      </c>
      <c r="K201" s="2072"/>
      <c r="L201" s="3520" t="s">
        <v>43</v>
      </c>
      <c r="M201" s="2072"/>
      <c r="N201" s="2081" t="s">
        <v>48</v>
      </c>
      <c r="O201" s="2072"/>
      <c r="P201" s="197" t="s">
        <v>691</v>
      </c>
      <c r="Q201" s="2072"/>
      <c r="R201" s="201" t="s">
        <v>687</v>
      </c>
      <c r="S201" s="2072"/>
      <c r="T201" s="202" t="s">
        <v>682</v>
      </c>
      <c r="U201" s="2072"/>
      <c r="V201" s="2072"/>
      <c r="W201" s="2072"/>
      <c r="X201" s="2072"/>
      <c r="Y201" s="2006"/>
      <c r="Z201" s="2408"/>
    </row>
    <row r="202" spans="1:26">
      <c r="B202" s="2006">
        <v>0</v>
      </c>
      <c r="C202" s="2006">
        <v>0</v>
      </c>
      <c r="D202" s="3428"/>
      <c r="E202" s="2072"/>
      <c r="F202" s="3512"/>
      <c r="G202" s="2072"/>
      <c r="H202" s="3515"/>
      <c r="I202" s="2072"/>
      <c r="J202" s="3518"/>
      <c r="K202" s="2072"/>
      <c r="L202" s="3521"/>
      <c r="M202" s="2072"/>
      <c r="N202" s="3408"/>
      <c r="O202" s="2072"/>
      <c r="P202" s="3408"/>
      <c r="Q202" s="2072"/>
      <c r="R202" s="3408"/>
      <c r="S202" s="2072"/>
      <c r="T202" s="3410"/>
      <c r="U202" s="2072"/>
      <c r="V202" s="2072"/>
      <c r="W202" s="2072"/>
      <c r="X202" s="2072"/>
      <c r="Y202" s="2006"/>
      <c r="Z202" s="2408"/>
    </row>
    <row r="203" spans="1:26">
      <c r="B203" s="2006">
        <v>0</v>
      </c>
      <c r="C203" s="2006">
        <v>0</v>
      </c>
      <c r="D203" s="3504"/>
      <c r="E203" s="2072"/>
      <c r="F203" s="3513"/>
      <c r="G203" s="2072"/>
      <c r="H203" s="3516"/>
      <c r="I203" s="2072"/>
      <c r="J203" s="3519"/>
      <c r="K203" s="2072"/>
      <c r="L203" s="191"/>
      <c r="M203" s="2072"/>
      <c r="N203" s="3409"/>
      <c r="O203" s="2072"/>
      <c r="P203" s="3409"/>
      <c r="Q203" s="2072"/>
      <c r="R203" s="3409"/>
      <c r="S203" s="2072"/>
      <c r="T203" s="3411"/>
      <c r="U203" s="2072"/>
      <c r="V203" s="2072"/>
      <c r="W203" s="2072"/>
      <c r="X203" s="2072"/>
      <c r="Y203" s="2006"/>
      <c r="Z203" s="2408"/>
    </row>
    <row r="204" spans="1:26">
      <c r="B204" s="2006">
        <v>0</v>
      </c>
      <c r="C204" s="2006">
        <v>0</v>
      </c>
      <c r="D204" s="2072"/>
      <c r="E204" s="2072"/>
      <c r="F204" s="2072"/>
      <c r="G204" s="2072"/>
      <c r="H204" s="2072"/>
      <c r="I204" s="2072"/>
      <c r="J204" s="2072"/>
      <c r="K204" s="2072"/>
      <c r="L204" s="2072"/>
      <c r="M204" s="2072"/>
      <c r="N204" s="2006"/>
      <c r="O204" s="2072"/>
      <c r="P204" s="2072"/>
      <c r="Q204" s="2072"/>
      <c r="R204" s="2072"/>
      <c r="S204" s="2072"/>
      <c r="T204" s="2072"/>
      <c r="U204" s="2072"/>
      <c r="V204" s="2072"/>
      <c r="W204" s="2072"/>
      <c r="X204" s="2072"/>
      <c r="Y204" s="2006"/>
      <c r="Z204" s="2408"/>
    </row>
    <row r="205" spans="1:26">
      <c r="B205" s="2006">
        <v>0</v>
      </c>
      <c r="C205" s="2006">
        <v>0</v>
      </c>
      <c r="D205" s="3503" t="s">
        <v>26</v>
      </c>
      <c r="E205" s="2072"/>
      <c r="F205" s="3511" t="s">
        <v>30</v>
      </c>
      <c r="G205" s="2072"/>
      <c r="H205" s="3525" t="s">
        <v>33</v>
      </c>
      <c r="I205" s="2072"/>
      <c r="J205" s="3517" t="s">
        <v>40</v>
      </c>
      <c r="K205" s="2072"/>
      <c r="L205" s="3528" t="s">
        <v>898</v>
      </c>
      <c r="M205" s="2072"/>
      <c r="N205" s="3531" t="s">
        <v>899</v>
      </c>
      <c r="O205" s="2072"/>
      <c r="P205" s="3534" t="s">
        <v>901</v>
      </c>
      <c r="Q205" s="2072"/>
      <c r="R205" s="3537" t="s">
        <v>903</v>
      </c>
      <c r="S205" s="2072"/>
      <c r="T205" s="3540" t="s">
        <v>906</v>
      </c>
      <c r="U205" s="2072"/>
      <c r="V205" s="2072"/>
      <c r="W205" s="2072"/>
      <c r="X205" s="2072"/>
      <c r="Y205" s="2006"/>
      <c r="Z205" s="2408"/>
    </row>
    <row r="206" spans="1:26">
      <c r="B206" s="2006">
        <v>0</v>
      </c>
      <c r="C206" s="2006">
        <v>0</v>
      </c>
      <c r="D206" s="3428"/>
      <c r="E206" s="2072"/>
      <c r="F206" s="3512"/>
      <c r="G206" s="2072"/>
      <c r="H206" s="3526"/>
      <c r="I206" s="2072"/>
      <c r="J206" s="3518"/>
      <c r="K206" s="2072"/>
      <c r="L206" s="3529"/>
      <c r="M206" s="2072"/>
      <c r="N206" s="3532"/>
      <c r="O206" s="2072"/>
      <c r="P206" s="3535"/>
      <c r="Q206" s="2072"/>
      <c r="R206" s="3538"/>
      <c r="S206" s="2072"/>
      <c r="T206" s="3541"/>
      <c r="U206" s="2072"/>
      <c r="V206" s="2072"/>
      <c r="W206" s="2072"/>
      <c r="X206" s="2072"/>
      <c r="Y206" s="2006"/>
      <c r="Z206" s="2408"/>
    </row>
    <row r="207" spans="1:26">
      <c r="B207" s="2006">
        <v>0</v>
      </c>
      <c r="C207" s="2006">
        <v>0</v>
      </c>
      <c r="D207" s="3504"/>
      <c r="E207" s="2072"/>
      <c r="F207" s="3513"/>
      <c r="G207" s="2072"/>
      <c r="H207" s="3527"/>
      <c r="I207" s="2072"/>
      <c r="J207" s="3519"/>
      <c r="K207" s="2072"/>
      <c r="L207" s="3530"/>
      <c r="M207" s="2072"/>
      <c r="N207" s="3533"/>
      <c r="O207" s="2072"/>
      <c r="P207" s="3536"/>
      <c r="Q207" s="2072"/>
      <c r="R207" s="3539"/>
      <c r="S207" s="2072"/>
      <c r="T207" s="3542"/>
      <c r="U207" s="2072"/>
      <c r="V207" s="2072"/>
      <c r="W207" s="2072"/>
      <c r="X207" s="2072"/>
      <c r="Y207" s="2006"/>
      <c r="Z207" s="2408"/>
    </row>
    <row r="208" spans="1:26">
      <c r="B208" s="2006">
        <v>0</v>
      </c>
      <c r="C208" s="2006">
        <v>0</v>
      </c>
      <c r="D208" s="2072"/>
      <c r="E208" s="2072"/>
      <c r="F208" s="2072"/>
      <c r="G208" s="2072"/>
      <c r="H208" s="2072"/>
      <c r="I208" s="2072"/>
      <c r="J208" s="2072"/>
      <c r="K208" s="2072"/>
      <c r="L208" s="2072"/>
      <c r="M208" s="2006">
        <v>0</v>
      </c>
      <c r="N208" s="2006">
        <v>0</v>
      </c>
      <c r="O208" s="2006">
        <v>0</v>
      </c>
      <c r="P208" s="2006">
        <v>0</v>
      </c>
      <c r="Q208" s="2006">
        <v>0</v>
      </c>
      <c r="R208" s="2006">
        <v>0</v>
      </c>
      <c r="S208" s="2006">
        <v>0</v>
      </c>
      <c r="T208" s="2006">
        <v>0</v>
      </c>
      <c r="U208" s="2006">
        <v>0</v>
      </c>
      <c r="V208" s="2006">
        <v>0</v>
      </c>
      <c r="W208" s="2006">
        <v>0</v>
      </c>
      <c r="X208" s="2006">
        <v>0</v>
      </c>
      <c r="Y208" s="2006">
        <v>0</v>
      </c>
      <c r="Z208" s="2408"/>
    </row>
    <row r="209" spans="2:26">
      <c r="B209" s="2006">
        <v>0</v>
      </c>
      <c r="C209" s="2006">
        <v>0</v>
      </c>
      <c r="D209" s="3503" t="s">
        <v>61</v>
      </c>
      <c r="E209" s="2072"/>
      <c r="F209" s="3543" t="s">
        <v>892</v>
      </c>
      <c r="G209" s="2072"/>
      <c r="H209" s="3543" t="s">
        <v>894</v>
      </c>
      <c r="I209" s="2072"/>
      <c r="J209" s="3543" t="s">
        <v>896</v>
      </c>
      <c r="K209" s="2072"/>
      <c r="L209" s="3543" t="s">
        <v>897</v>
      </c>
      <c r="M209" s="2006">
        <v>0</v>
      </c>
      <c r="N209" s="2006">
        <v>0</v>
      </c>
      <c r="O209" s="2006">
        <v>0</v>
      </c>
      <c r="P209" s="2006">
        <v>0</v>
      </c>
      <c r="Q209" s="2006">
        <v>0</v>
      </c>
      <c r="R209" s="2006">
        <v>0</v>
      </c>
      <c r="S209" s="2006">
        <v>0</v>
      </c>
      <c r="T209" s="2006">
        <v>0</v>
      </c>
      <c r="U209" s="2006">
        <v>0</v>
      </c>
      <c r="V209" s="2006">
        <v>0</v>
      </c>
      <c r="W209" s="2006">
        <v>0</v>
      </c>
      <c r="X209" s="2006">
        <v>0</v>
      </c>
      <c r="Y209" s="2006">
        <v>0</v>
      </c>
      <c r="Z209" s="2408"/>
    </row>
    <row r="210" spans="2:26">
      <c r="B210" s="2006">
        <v>0</v>
      </c>
      <c r="C210" s="2006">
        <v>0</v>
      </c>
      <c r="D210" s="3428"/>
      <c r="E210" s="2072"/>
      <c r="F210" s="3544"/>
      <c r="G210" s="2072"/>
      <c r="H210" s="3544"/>
      <c r="I210" s="2072"/>
      <c r="J210" s="3544"/>
      <c r="K210" s="2072"/>
      <c r="L210" s="3544"/>
      <c r="M210" s="2006">
        <v>0</v>
      </c>
      <c r="N210" s="2006">
        <v>0</v>
      </c>
      <c r="O210" s="2006">
        <v>0</v>
      </c>
      <c r="P210" s="2006">
        <v>0</v>
      </c>
      <c r="Q210" s="2006">
        <v>0</v>
      </c>
      <c r="R210" s="2006">
        <v>0</v>
      </c>
      <c r="S210" s="2006">
        <v>0</v>
      </c>
      <c r="T210" s="2006">
        <v>0</v>
      </c>
      <c r="U210" s="2006">
        <v>0</v>
      </c>
      <c r="V210" s="2006">
        <v>0</v>
      </c>
      <c r="W210" s="2006">
        <v>0</v>
      </c>
      <c r="X210" s="2006">
        <v>0</v>
      </c>
      <c r="Y210" s="2006">
        <v>0</v>
      </c>
      <c r="Z210" s="2408"/>
    </row>
    <row r="211" spans="2:26">
      <c r="B211" s="2006">
        <v>0</v>
      </c>
      <c r="C211" s="2006">
        <v>0</v>
      </c>
      <c r="D211" s="3504"/>
      <c r="E211" s="2072"/>
      <c r="F211" s="3545"/>
      <c r="G211" s="2072"/>
      <c r="H211" s="3545"/>
      <c r="I211" s="2072"/>
      <c r="J211" s="3545"/>
      <c r="K211" s="2072"/>
      <c r="L211" s="3545"/>
      <c r="M211" s="2006">
        <v>0</v>
      </c>
      <c r="N211" s="2006">
        <v>0</v>
      </c>
      <c r="O211" s="2006">
        <v>0</v>
      </c>
      <c r="P211" s="2006">
        <v>0</v>
      </c>
      <c r="Q211" s="2006">
        <v>0</v>
      </c>
      <c r="R211" s="2006">
        <v>0</v>
      </c>
      <c r="S211" s="2006">
        <v>0</v>
      </c>
      <c r="T211" s="2006">
        <v>0</v>
      </c>
      <c r="U211" s="2006">
        <v>0</v>
      </c>
      <c r="V211" s="2006">
        <v>0</v>
      </c>
      <c r="W211" s="2006">
        <v>0</v>
      </c>
      <c r="X211" s="2006">
        <v>0</v>
      </c>
      <c r="Y211" s="2006">
        <v>0</v>
      </c>
      <c r="Z211" s="2408"/>
    </row>
    <row r="212" spans="2:26" ht="16.5" thickBot="1">
      <c r="B212" s="2006">
        <v>0</v>
      </c>
      <c r="C212" s="2006">
        <v>0</v>
      </c>
      <c r="D212" s="2072"/>
      <c r="E212" s="2072"/>
      <c r="F212" s="2072"/>
      <c r="G212" s="2072"/>
      <c r="H212" s="2072"/>
      <c r="I212" s="2072"/>
      <c r="J212" s="2072"/>
      <c r="K212" s="2072"/>
      <c r="L212" s="2072"/>
      <c r="M212" s="2006">
        <v>0</v>
      </c>
      <c r="N212" s="2006">
        <v>0</v>
      </c>
      <c r="O212" s="2006">
        <v>0</v>
      </c>
      <c r="P212" s="2006">
        <v>0</v>
      </c>
      <c r="Q212" s="2006">
        <v>0</v>
      </c>
      <c r="R212" s="2006">
        <v>0</v>
      </c>
      <c r="S212" s="2006">
        <v>0</v>
      </c>
      <c r="T212" s="2006">
        <v>0</v>
      </c>
      <c r="U212" s="2006">
        <v>0</v>
      </c>
      <c r="V212" s="2006">
        <v>0</v>
      </c>
      <c r="W212" s="2006">
        <v>0</v>
      </c>
      <c r="X212" s="2006">
        <v>0</v>
      </c>
      <c r="Y212" s="2006">
        <v>0</v>
      </c>
      <c r="Z212" s="2408"/>
    </row>
    <row r="213" spans="2:26" ht="38.25" customHeight="1">
      <c r="B213" s="2006">
        <v>0</v>
      </c>
      <c r="C213" s="2006">
        <v>0</v>
      </c>
      <c r="D213" s="3546" t="s">
        <v>3812</v>
      </c>
      <c r="E213" s="2072"/>
      <c r="F213" s="3522" t="s">
        <v>4336</v>
      </c>
      <c r="G213" s="3523"/>
      <c r="H213" s="3523"/>
      <c r="I213" s="3523"/>
      <c r="J213" s="3524"/>
      <c r="K213" s="2072"/>
      <c r="L213" s="3522" t="s">
        <v>4337</v>
      </c>
      <c r="M213" s="3523"/>
      <c r="N213" s="3523"/>
      <c r="O213" s="3523"/>
      <c r="P213" s="3524"/>
      <c r="Q213" s="2072"/>
      <c r="R213" s="3522" t="s">
        <v>4338</v>
      </c>
      <c r="S213" s="3523"/>
      <c r="T213" s="3523"/>
      <c r="U213" s="3523"/>
      <c r="V213" s="3524"/>
      <c r="W213" s="2006">
        <v>0</v>
      </c>
      <c r="X213" s="2006">
        <v>0</v>
      </c>
      <c r="Y213" s="2006">
        <v>0</v>
      </c>
      <c r="Z213" s="2408"/>
    </row>
    <row r="214" spans="2:26" ht="15.75" customHeight="1">
      <c r="B214" s="2006">
        <v>0</v>
      </c>
      <c r="C214" s="2006">
        <v>0</v>
      </c>
      <c r="D214" s="3547"/>
      <c r="E214" s="2072"/>
      <c r="F214" s="3429" t="s">
        <v>34</v>
      </c>
      <c r="G214" s="2547"/>
      <c r="H214" s="3430" t="s">
        <v>3813</v>
      </c>
      <c r="I214" s="2547"/>
      <c r="J214" s="3431" t="s">
        <v>854</v>
      </c>
      <c r="K214" s="2072"/>
      <c r="L214" s="3552" t="s">
        <v>34</v>
      </c>
      <c r="M214" s="2547"/>
      <c r="N214" s="3556" t="s">
        <v>3813</v>
      </c>
      <c r="O214" s="2547"/>
      <c r="P214" s="3557" t="s">
        <v>854</v>
      </c>
      <c r="Q214" s="2072"/>
      <c r="R214" s="3552" t="s">
        <v>34</v>
      </c>
      <c r="S214" s="2547"/>
      <c r="T214" s="3553" t="s">
        <v>3813</v>
      </c>
      <c r="U214" s="2547"/>
      <c r="V214" s="3554" t="s">
        <v>854</v>
      </c>
      <c r="W214" s="2006">
        <v>0</v>
      </c>
      <c r="X214" s="2006">
        <v>0</v>
      </c>
      <c r="Y214" s="2006">
        <v>0</v>
      </c>
      <c r="Z214" s="2408"/>
    </row>
    <row r="215" spans="2:26" ht="15.75" customHeight="1">
      <c r="B215" s="2006">
        <v>0</v>
      </c>
      <c r="C215" s="2006">
        <v>0</v>
      </c>
      <c r="D215" s="3547"/>
      <c r="E215" s="2072"/>
      <c r="F215" s="3429"/>
      <c r="G215" s="2547"/>
      <c r="H215" s="3430"/>
      <c r="I215" s="2547"/>
      <c r="J215" s="3431"/>
      <c r="K215" s="2072"/>
      <c r="L215" s="3552"/>
      <c r="M215" s="2547"/>
      <c r="N215" s="3556"/>
      <c r="O215" s="2547"/>
      <c r="P215" s="3557"/>
      <c r="Q215" s="2072"/>
      <c r="R215" s="3552"/>
      <c r="S215" s="2547"/>
      <c r="T215" s="3553"/>
      <c r="U215" s="2547"/>
      <c r="V215" s="3554"/>
      <c r="W215" s="2006">
        <v>0</v>
      </c>
      <c r="X215" s="2006">
        <v>0</v>
      </c>
      <c r="Y215" s="2006">
        <v>0</v>
      </c>
      <c r="Z215" s="2408"/>
    </row>
    <row r="216" spans="2:26" ht="15.75" customHeight="1">
      <c r="B216" s="2006">
        <v>0</v>
      </c>
      <c r="C216" s="2006">
        <v>0</v>
      </c>
      <c r="D216" s="3547"/>
      <c r="E216" s="2072"/>
      <c r="F216" s="3548" t="s">
        <v>128</v>
      </c>
      <c r="G216" s="2547"/>
      <c r="H216" s="3549" t="s">
        <v>127</v>
      </c>
      <c r="I216" s="2547"/>
      <c r="J216" s="3433" t="s">
        <v>129</v>
      </c>
      <c r="K216" s="2072"/>
      <c r="L216" s="3551" t="s">
        <v>127</v>
      </c>
      <c r="M216" s="2547"/>
      <c r="N216" s="3432" t="s">
        <v>128</v>
      </c>
      <c r="O216" s="2547"/>
      <c r="P216" s="3433" t="s">
        <v>129</v>
      </c>
      <c r="Q216" s="2072"/>
      <c r="R216" s="3551" t="s">
        <v>127</v>
      </c>
      <c r="S216" s="2547"/>
      <c r="T216" s="3434" t="s">
        <v>129</v>
      </c>
      <c r="U216" s="2547"/>
      <c r="V216" s="3435" t="s">
        <v>128</v>
      </c>
      <c r="W216" s="2006">
        <v>0</v>
      </c>
      <c r="X216" s="2006">
        <v>0</v>
      </c>
      <c r="Y216" s="2006">
        <v>0</v>
      </c>
      <c r="Z216" s="2408"/>
    </row>
    <row r="217" spans="2:26" ht="15.75" customHeight="1">
      <c r="B217" s="2006">
        <v>0</v>
      </c>
      <c r="C217" s="2006">
        <v>0</v>
      </c>
      <c r="D217" s="3547"/>
      <c r="E217" s="2072"/>
      <c r="F217" s="3548"/>
      <c r="G217" s="2547"/>
      <c r="H217" s="3549"/>
      <c r="I217" s="2547"/>
      <c r="J217" s="3433"/>
      <c r="K217" s="2072"/>
      <c r="L217" s="3551"/>
      <c r="M217" s="2547"/>
      <c r="N217" s="3432"/>
      <c r="O217" s="2547"/>
      <c r="P217" s="3433"/>
      <c r="Q217" s="2072"/>
      <c r="R217" s="3551"/>
      <c r="S217" s="2547"/>
      <c r="T217" s="3434"/>
      <c r="U217" s="2547"/>
      <c r="V217" s="3435"/>
      <c r="W217" s="2006">
        <v>0</v>
      </c>
      <c r="X217" s="2006">
        <v>0</v>
      </c>
      <c r="Y217" s="2006">
        <v>0</v>
      </c>
      <c r="Z217" s="2408"/>
    </row>
    <row r="218" spans="2:26" ht="15.75" customHeight="1">
      <c r="B218" s="2006">
        <v>0</v>
      </c>
      <c r="C218" s="2006">
        <v>0</v>
      </c>
      <c r="D218" s="3547"/>
      <c r="E218" s="2072"/>
      <c r="F218" s="3548"/>
      <c r="G218" s="2547"/>
      <c r="H218" s="3434" t="s">
        <v>129</v>
      </c>
      <c r="I218" s="2547"/>
      <c r="J218" s="3550" t="s">
        <v>127</v>
      </c>
      <c r="K218" s="2072"/>
      <c r="L218" s="3555" t="s">
        <v>129</v>
      </c>
      <c r="M218" s="2547"/>
      <c r="N218" s="3432"/>
      <c r="O218" s="2547"/>
      <c r="P218" s="3550" t="s">
        <v>127</v>
      </c>
      <c r="Q218" s="2072"/>
      <c r="R218" s="3555" t="s">
        <v>129</v>
      </c>
      <c r="S218" s="2547"/>
      <c r="T218" s="3549" t="s">
        <v>127</v>
      </c>
      <c r="U218" s="2547"/>
      <c r="V218" s="3435"/>
      <c r="W218" s="2006">
        <v>0</v>
      </c>
      <c r="X218" s="2006">
        <v>0</v>
      </c>
      <c r="Y218" s="2006">
        <v>0</v>
      </c>
      <c r="Z218" s="2408"/>
    </row>
    <row r="219" spans="2:26" ht="15.75" customHeight="1">
      <c r="B219" s="2006">
        <v>0</v>
      </c>
      <c r="C219" s="2006">
        <v>0</v>
      </c>
      <c r="D219" s="3547"/>
      <c r="E219" s="2072"/>
      <c r="F219" s="3548"/>
      <c r="G219" s="2547"/>
      <c r="H219" s="3434"/>
      <c r="I219" s="2547"/>
      <c r="J219" s="3550"/>
      <c r="K219" s="2072"/>
      <c r="L219" s="3555"/>
      <c r="M219" s="2547"/>
      <c r="N219" s="3432"/>
      <c r="O219" s="2547"/>
      <c r="P219" s="3550"/>
      <c r="Q219" s="2072"/>
      <c r="R219" s="3555"/>
      <c r="S219" s="2547"/>
      <c r="T219" s="3549"/>
      <c r="U219" s="2547"/>
      <c r="V219" s="3435"/>
      <c r="W219" s="2006">
        <v>0</v>
      </c>
      <c r="X219" s="2006">
        <v>0</v>
      </c>
      <c r="Y219" s="2006">
        <v>0</v>
      </c>
      <c r="Z219" s="2408"/>
    </row>
    <row r="220" spans="2:26" ht="16.5" customHeight="1">
      <c r="B220" s="2006">
        <v>0</v>
      </c>
      <c r="C220" s="2006">
        <v>0</v>
      </c>
      <c r="D220" s="3547"/>
      <c r="E220" s="2072"/>
      <c r="F220" s="2542"/>
      <c r="G220" s="2548"/>
      <c r="H220" s="2545"/>
      <c r="I220" s="2548"/>
      <c r="J220" s="2543"/>
      <c r="K220" s="2072"/>
      <c r="L220" s="2550"/>
      <c r="M220" s="2547"/>
      <c r="N220" s="2551"/>
      <c r="O220" s="2547"/>
      <c r="P220" s="2552"/>
      <c r="Q220" s="2072"/>
      <c r="R220" s="2553"/>
      <c r="S220" s="2547"/>
      <c r="T220" s="2551"/>
      <c r="U220" s="2547"/>
      <c r="V220" s="2554"/>
      <c r="W220" s="2006">
        <v>0</v>
      </c>
      <c r="X220" s="2006">
        <v>0</v>
      </c>
      <c r="Y220" s="2006">
        <v>0</v>
      </c>
      <c r="Z220" s="2408"/>
    </row>
    <row r="221" spans="2:26" ht="15.75" customHeight="1">
      <c r="B221" s="2006">
        <v>0</v>
      </c>
      <c r="C221" s="2006">
        <v>0</v>
      </c>
      <c r="D221" s="3547"/>
      <c r="E221" s="2072"/>
      <c r="F221" s="3551" t="s">
        <v>127</v>
      </c>
      <c r="G221" s="2547"/>
      <c r="H221" s="3432" t="s">
        <v>128</v>
      </c>
      <c r="I221" s="2547"/>
      <c r="J221" s="3433" t="s">
        <v>129</v>
      </c>
      <c r="K221" s="2072"/>
      <c r="L221" s="3548" t="s">
        <v>128</v>
      </c>
      <c r="M221" s="2547"/>
      <c r="N221" s="3549" t="s">
        <v>127</v>
      </c>
      <c r="O221" s="2547"/>
      <c r="P221" s="3433" t="s">
        <v>129</v>
      </c>
      <c r="Q221" s="2072"/>
      <c r="R221" s="3548" t="s">
        <v>128</v>
      </c>
      <c r="S221" s="2547"/>
      <c r="T221" s="3434" t="s">
        <v>129</v>
      </c>
      <c r="U221" s="2547"/>
      <c r="V221" s="3550" t="s">
        <v>127</v>
      </c>
      <c r="W221" s="2006">
        <v>0</v>
      </c>
      <c r="X221" s="2006">
        <v>0</v>
      </c>
      <c r="Y221" s="2006">
        <v>0</v>
      </c>
      <c r="Z221" s="2408"/>
    </row>
    <row r="222" spans="2:26" ht="15.75" customHeight="1">
      <c r="B222" s="2006">
        <v>0</v>
      </c>
      <c r="C222" s="2006">
        <v>0</v>
      </c>
      <c r="D222" s="3547"/>
      <c r="E222" s="2072"/>
      <c r="F222" s="3551"/>
      <c r="G222" s="2547"/>
      <c r="H222" s="3432"/>
      <c r="I222" s="2547"/>
      <c r="J222" s="3433"/>
      <c r="K222" s="2072"/>
      <c r="L222" s="3548"/>
      <c r="M222" s="2547"/>
      <c r="N222" s="3549"/>
      <c r="O222" s="2547"/>
      <c r="P222" s="3433"/>
      <c r="Q222" s="2072"/>
      <c r="R222" s="3548"/>
      <c r="S222" s="2547"/>
      <c r="T222" s="3434"/>
      <c r="U222" s="2547"/>
      <c r="V222" s="3550"/>
      <c r="W222" s="2006">
        <v>0</v>
      </c>
      <c r="X222" s="2006">
        <v>0</v>
      </c>
      <c r="Y222" s="2006">
        <v>0</v>
      </c>
      <c r="Z222" s="2408"/>
    </row>
    <row r="223" spans="2:26" ht="15.75" customHeight="1">
      <c r="B223" s="2006">
        <v>0</v>
      </c>
      <c r="C223" s="2006">
        <v>0</v>
      </c>
      <c r="D223" s="3547"/>
      <c r="E223" s="2072"/>
      <c r="F223" s="3551"/>
      <c r="G223" s="2547"/>
      <c r="H223" s="3434" t="s">
        <v>129</v>
      </c>
      <c r="I223" s="2547"/>
      <c r="J223" s="3435" t="s">
        <v>128</v>
      </c>
      <c r="K223" s="2072"/>
      <c r="L223" s="3555" t="s">
        <v>129</v>
      </c>
      <c r="M223" s="2547"/>
      <c r="N223" s="3549"/>
      <c r="O223" s="2547"/>
      <c r="P223" s="3435" t="s">
        <v>128</v>
      </c>
      <c r="Q223" s="2072"/>
      <c r="R223" s="3555" t="s">
        <v>129</v>
      </c>
      <c r="S223" s="2547"/>
      <c r="T223" s="3432" t="s">
        <v>128</v>
      </c>
      <c r="U223" s="2547"/>
      <c r="V223" s="3550"/>
      <c r="W223" s="2006">
        <v>0</v>
      </c>
      <c r="X223" s="2006">
        <v>0</v>
      </c>
      <c r="Y223" s="2006">
        <v>0</v>
      </c>
      <c r="Z223" s="2408"/>
    </row>
    <row r="224" spans="2:26" ht="16.5" customHeight="1">
      <c r="B224" s="2006">
        <v>0</v>
      </c>
      <c r="C224" s="2006">
        <v>0</v>
      </c>
      <c r="D224" s="3547"/>
      <c r="E224" s="2072"/>
      <c r="F224" s="3551"/>
      <c r="G224" s="2547"/>
      <c r="H224" s="3434"/>
      <c r="I224" s="2547"/>
      <c r="J224" s="3435"/>
      <c r="K224" s="2072"/>
      <c r="L224" s="3555"/>
      <c r="M224" s="2547"/>
      <c r="N224" s="3549"/>
      <c r="O224" s="2547"/>
      <c r="P224" s="3435"/>
      <c r="Q224" s="2072"/>
      <c r="R224" s="3555"/>
      <c r="S224" s="2547"/>
      <c r="T224" s="3432"/>
      <c r="U224" s="2547"/>
      <c r="V224" s="3550"/>
      <c r="W224" s="2006">
        <v>0</v>
      </c>
      <c r="X224" s="2006">
        <v>0</v>
      </c>
      <c r="Y224" s="2006">
        <v>0</v>
      </c>
      <c r="Z224" s="2408">
        <v>0</v>
      </c>
    </row>
    <row r="225" spans="1:26" ht="15.75" customHeight="1">
      <c r="B225" s="2006">
        <v>0</v>
      </c>
      <c r="C225" s="2006">
        <v>0</v>
      </c>
      <c r="D225" s="3547"/>
      <c r="E225" s="2072"/>
      <c r="F225" s="2544"/>
      <c r="G225" s="2548"/>
      <c r="H225" s="2545"/>
      <c r="I225" s="2548"/>
      <c r="J225" s="2546"/>
      <c r="K225" s="2072"/>
      <c r="L225" s="2550"/>
      <c r="M225" s="2547"/>
      <c r="N225" s="2551"/>
      <c r="O225" s="2547"/>
      <c r="P225" s="2552"/>
      <c r="Q225" s="2072"/>
      <c r="R225" s="2550"/>
      <c r="S225" s="2547"/>
      <c r="T225" s="2551"/>
      <c r="U225" s="2547"/>
      <c r="V225" s="2554"/>
      <c r="W225" s="2006">
        <v>0</v>
      </c>
      <c r="X225" s="2006">
        <v>0</v>
      </c>
      <c r="Y225" s="2006">
        <v>0</v>
      </c>
      <c r="Z225" s="2408"/>
    </row>
    <row r="226" spans="1:26" ht="15.75" customHeight="1">
      <c r="B226" s="2006">
        <v>0</v>
      </c>
      <c r="C226" s="2006">
        <v>0</v>
      </c>
      <c r="D226" s="3547"/>
      <c r="E226" s="2072"/>
      <c r="F226" s="3555" t="s">
        <v>129</v>
      </c>
      <c r="G226" s="2547"/>
      <c r="H226" s="3432" t="s">
        <v>128</v>
      </c>
      <c r="I226" s="2547"/>
      <c r="J226" s="3550" t="s">
        <v>127</v>
      </c>
      <c r="K226" s="2072"/>
      <c r="L226" s="3548" t="s">
        <v>128</v>
      </c>
      <c r="M226" s="2547"/>
      <c r="N226" s="3434" t="s">
        <v>129</v>
      </c>
      <c r="O226" s="2547"/>
      <c r="P226" s="3550" t="s">
        <v>127</v>
      </c>
      <c r="Q226" s="2072"/>
      <c r="R226" s="3548" t="s">
        <v>128</v>
      </c>
      <c r="S226" s="2547"/>
      <c r="T226" s="3549" t="s">
        <v>127</v>
      </c>
      <c r="U226" s="2547"/>
      <c r="V226" s="3433" t="s">
        <v>129</v>
      </c>
      <c r="W226" s="2006">
        <v>0</v>
      </c>
      <c r="X226" s="2006">
        <v>0</v>
      </c>
      <c r="Y226" s="2006">
        <v>0</v>
      </c>
      <c r="Z226" s="2408">
        <v>0</v>
      </c>
    </row>
    <row r="227" spans="1:26" ht="15.75" customHeight="1">
      <c r="B227" s="2006">
        <v>0</v>
      </c>
      <c r="C227" s="2006">
        <v>0</v>
      </c>
      <c r="D227" s="3547"/>
      <c r="E227" s="2072"/>
      <c r="F227" s="3555"/>
      <c r="G227" s="2547"/>
      <c r="H227" s="3432"/>
      <c r="I227" s="2547"/>
      <c r="J227" s="3550"/>
      <c r="K227" s="2072"/>
      <c r="L227" s="3548"/>
      <c r="M227" s="2547"/>
      <c r="N227" s="3434"/>
      <c r="O227" s="2547"/>
      <c r="P227" s="3550"/>
      <c r="Q227" s="2072"/>
      <c r="R227" s="3548"/>
      <c r="S227" s="2547"/>
      <c r="T227" s="3549"/>
      <c r="U227" s="2547"/>
      <c r="V227" s="3433"/>
      <c r="W227" s="2006">
        <v>0</v>
      </c>
      <c r="X227" s="2006">
        <v>0</v>
      </c>
      <c r="Y227" s="2006">
        <v>0</v>
      </c>
      <c r="Z227" s="2408">
        <v>0</v>
      </c>
    </row>
    <row r="228" spans="1:26" ht="15.75" customHeight="1">
      <c r="B228" s="2006">
        <v>0</v>
      </c>
      <c r="C228" s="2006">
        <v>0</v>
      </c>
      <c r="D228" s="3547"/>
      <c r="E228" s="2072"/>
      <c r="F228" s="3555"/>
      <c r="G228" s="2547"/>
      <c r="H228" s="3549" t="s">
        <v>127</v>
      </c>
      <c r="I228" s="2547"/>
      <c r="J228" s="3435" t="s">
        <v>128</v>
      </c>
      <c r="K228" s="2072"/>
      <c r="L228" s="3551" t="s">
        <v>127</v>
      </c>
      <c r="M228" s="2547"/>
      <c r="N228" s="3434"/>
      <c r="O228" s="2547"/>
      <c r="P228" s="3435" t="s">
        <v>128</v>
      </c>
      <c r="Q228" s="2072"/>
      <c r="R228" s="3551" t="s">
        <v>127</v>
      </c>
      <c r="S228" s="2547"/>
      <c r="T228" s="3432" t="s">
        <v>128</v>
      </c>
      <c r="U228" s="2547"/>
      <c r="V228" s="3433"/>
      <c r="W228" s="2006">
        <v>0</v>
      </c>
      <c r="X228" s="2006">
        <v>0</v>
      </c>
      <c r="Y228" s="2006">
        <v>0</v>
      </c>
      <c r="Z228" s="2408">
        <v>0</v>
      </c>
    </row>
    <row r="229" spans="1:26" ht="16.5" customHeight="1" thickBot="1">
      <c r="B229" s="2006">
        <v>0</v>
      </c>
      <c r="C229" s="2006">
        <v>0</v>
      </c>
      <c r="D229" s="3547"/>
      <c r="E229" s="2072"/>
      <c r="F229" s="3562"/>
      <c r="G229" s="2549"/>
      <c r="H229" s="3563"/>
      <c r="I229" s="2549"/>
      <c r="J229" s="3436"/>
      <c r="K229" s="2072"/>
      <c r="L229" s="3558"/>
      <c r="M229" s="2549"/>
      <c r="N229" s="3561"/>
      <c r="O229" s="2549"/>
      <c r="P229" s="3436"/>
      <c r="Q229" s="2072"/>
      <c r="R229" s="3558"/>
      <c r="S229" s="2549"/>
      <c r="T229" s="3559"/>
      <c r="U229" s="2549"/>
      <c r="V229" s="3560"/>
      <c r="W229" s="2006">
        <v>0</v>
      </c>
      <c r="X229" s="2006">
        <v>0</v>
      </c>
      <c r="Y229" s="2006">
        <v>0</v>
      </c>
      <c r="Z229" s="2408">
        <v>0</v>
      </c>
    </row>
    <row r="230" spans="1:26">
      <c r="A230" s="2006">
        <v>0</v>
      </c>
      <c r="B230" s="2006">
        <v>0</v>
      </c>
      <c r="C230" s="2006">
        <v>0</v>
      </c>
      <c r="D230" s="2006">
        <v>0</v>
      </c>
      <c r="E230" s="2006">
        <v>0</v>
      </c>
      <c r="F230" s="2006">
        <v>0</v>
      </c>
      <c r="G230" s="2006">
        <v>0</v>
      </c>
      <c r="H230" s="2006">
        <v>0</v>
      </c>
      <c r="I230" s="2006">
        <v>0</v>
      </c>
      <c r="J230" s="2006">
        <v>0</v>
      </c>
      <c r="K230" s="2006">
        <v>0</v>
      </c>
      <c r="L230" s="2006">
        <v>0</v>
      </c>
      <c r="M230" s="2006">
        <v>0</v>
      </c>
      <c r="O230" s="2006"/>
      <c r="Q230" s="2006"/>
      <c r="S230" s="2006"/>
      <c r="U230" s="2006"/>
      <c r="V230" s="2006"/>
      <c r="W230" s="2006">
        <v>0</v>
      </c>
      <c r="X230" s="2006">
        <v>0</v>
      </c>
      <c r="Y230" s="2006">
        <v>0</v>
      </c>
      <c r="Z230" s="2408">
        <v>0</v>
      </c>
    </row>
    <row r="231" spans="1:26">
      <c r="A231" s="2006"/>
      <c r="B231" s="2006">
        <v>0</v>
      </c>
      <c r="C231" s="2006">
        <v>0</v>
      </c>
      <c r="D231" s="2006"/>
      <c r="E231" s="2006"/>
      <c r="F231" s="2006"/>
      <c r="G231" s="2006"/>
      <c r="H231" s="2006"/>
      <c r="I231" s="2006">
        <v>0</v>
      </c>
      <c r="J231" s="2006">
        <v>0</v>
      </c>
      <c r="K231" s="2006">
        <v>0</v>
      </c>
      <c r="L231" s="2006">
        <v>0</v>
      </c>
      <c r="M231" s="2006">
        <v>0</v>
      </c>
      <c r="N231" s="34" t="s">
        <v>878</v>
      </c>
      <c r="O231" s="2006"/>
      <c r="Q231" s="2006"/>
      <c r="S231" s="2006"/>
      <c r="U231" s="2006"/>
      <c r="V231" s="2006"/>
      <c r="W231" s="2006">
        <v>0</v>
      </c>
      <c r="X231" s="2006">
        <v>0</v>
      </c>
      <c r="Y231" s="2006">
        <v>0</v>
      </c>
      <c r="Z231" s="2408"/>
    </row>
    <row r="232" spans="1:26">
      <c r="A232" s="2006"/>
      <c r="B232" s="2006">
        <v>0</v>
      </c>
      <c r="C232" s="2006">
        <v>0</v>
      </c>
      <c r="D232" s="3605" t="s">
        <v>829</v>
      </c>
      <c r="E232" s="3606"/>
      <c r="F232" s="3606"/>
      <c r="G232" s="3606"/>
      <c r="H232" s="3606"/>
      <c r="I232" s="2006">
        <v>0</v>
      </c>
      <c r="J232" s="2006">
        <v>0</v>
      </c>
      <c r="K232" s="2006">
        <v>0</v>
      </c>
      <c r="L232" s="2006">
        <v>0</v>
      </c>
      <c r="M232" s="2006">
        <v>0</v>
      </c>
      <c r="N232" s="34" t="s">
        <v>879</v>
      </c>
      <c r="O232" s="2006"/>
      <c r="Q232" s="2006"/>
      <c r="S232" s="2006"/>
      <c r="U232" s="2006"/>
      <c r="V232" s="2006"/>
      <c r="W232" s="2006">
        <v>0</v>
      </c>
      <c r="X232" s="2006">
        <v>0</v>
      </c>
      <c r="Y232" s="2006">
        <v>0</v>
      </c>
      <c r="Z232" s="2408"/>
    </row>
    <row r="233" spans="1:26" ht="15.75" customHeight="1">
      <c r="A233" s="2006"/>
      <c r="B233" s="2006">
        <v>0</v>
      </c>
      <c r="C233" s="2006">
        <v>0</v>
      </c>
      <c r="D233" s="3607"/>
      <c r="E233" s="3608"/>
      <c r="F233" s="3608"/>
      <c r="G233" s="3608"/>
      <c r="H233" s="3608"/>
      <c r="I233" s="2006">
        <v>0</v>
      </c>
      <c r="J233" s="2006">
        <v>0</v>
      </c>
      <c r="K233" s="2006">
        <v>0</v>
      </c>
      <c r="L233" s="2006">
        <v>0</v>
      </c>
      <c r="M233" s="2006">
        <v>0</v>
      </c>
      <c r="N233" s="2006">
        <v>0</v>
      </c>
      <c r="O233" s="2006">
        <v>0</v>
      </c>
      <c r="P233" s="2006">
        <v>0</v>
      </c>
      <c r="Q233" s="2006">
        <v>0</v>
      </c>
      <c r="R233" s="2006">
        <v>0</v>
      </c>
      <c r="S233" s="2006">
        <v>0</v>
      </c>
      <c r="T233" s="2006">
        <v>0</v>
      </c>
      <c r="U233" s="2006">
        <v>0</v>
      </c>
      <c r="V233" s="2006">
        <v>0</v>
      </c>
      <c r="W233" s="2006">
        <v>0</v>
      </c>
      <c r="X233" s="2006">
        <v>0</v>
      </c>
      <c r="Y233" s="2006">
        <v>0</v>
      </c>
      <c r="Z233" s="2408"/>
    </row>
    <row r="234" spans="1:26" ht="15.75" customHeight="1">
      <c r="A234" s="2006"/>
      <c r="B234" s="2006">
        <v>0</v>
      </c>
      <c r="C234" s="2006">
        <v>0</v>
      </c>
      <c r="D234" s="3609"/>
      <c r="E234" s="3610"/>
      <c r="F234" s="3610"/>
      <c r="G234" s="3610"/>
      <c r="H234" s="3610"/>
      <c r="I234" s="2006">
        <v>0</v>
      </c>
      <c r="J234" s="2006">
        <v>0</v>
      </c>
      <c r="K234" s="2006">
        <v>0</v>
      </c>
      <c r="L234" s="2006">
        <v>0</v>
      </c>
      <c r="M234" s="2006">
        <v>0</v>
      </c>
      <c r="N234" s="2006">
        <v>0</v>
      </c>
      <c r="O234" s="2006">
        <v>0</v>
      </c>
      <c r="P234" s="2006">
        <v>0</v>
      </c>
      <c r="Q234" s="2006">
        <v>0</v>
      </c>
      <c r="R234" s="2006">
        <v>0</v>
      </c>
      <c r="S234" s="2006">
        <v>0</v>
      </c>
      <c r="T234" s="2006">
        <v>0</v>
      </c>
      <c r="U234" s="2006">
        <v>0</v>
      </c>
      <c r="V234" s="2006">
        <v>0</v>
      </c>
      <c r="W234" s="2006">
        <v>0</v>
      </c>
      <c r="X234" s="2006">
        <v>0</v>
      </c>
      <c r="Y234" s="2006">
        <v>0</v>
      </c>
      <c r="Z234" s="2408"/>
    </row>
    <row r="235" spans="1:26" ht="15.75" customHeight="1">
      <c r="A235" s="2006"/>
      <c r="B235" s="2006">
        <v>0</v>
      </c>
      <c r="C235" s="2006">
        <v>0</v>
      </c>
      <c r="D235" s="2006"/>
      <c r="E235" s="2006"/>
      <c r="F235" s="2006"/>
      <c r="G235" s="2006"/>
      <c r="H235" s="2006"/>
      <c r="I235" s="2006">
        <v>0</v>
      </c>
      <c r="J235" s="2006">
        <v>0</v>
      </c>
      <c r="K235" s="2006">
        <v>0</v>
      </c>
      <c r="L235" s="2006">
        <v>0</v>
      </c>
      <c r="M235" s="2006">
        <v>0</v>
      </c>
      <c r="N235" s="2006">
        <v>0</v>
      </c>
      <c r="O235" s="2006">
        <v>0</v>
      </c>
      <c r="P235" s="2006">
        <v>0</v>
      </c>
      <c r="Q235" s="2006">
        <v>0</v>
      </c>
      <c r="R235" s="2006">
        <v>0</v>
      </c>
      <c r="S235" s="2006">
        <v>0</v>
      </c>
      <c r="T235" s="2006">
        <v>0</v>
      </c>
      <c r="U235" s="2006">
        <v>0</v>
      </c>
      <c r="V235" s="2006">
        <v>0</v>
      </c>
      <c r="W235" s="2006">
        <v>0</v>
      </c>
      <c r="X235" s="2006">
        <v>0</v>
      </c>
      <c r="Y235" s="2006">
        <v>0</v>
      </c>
      <c r="Z235" s="2408"/>
    </row>
    <row r="236" spans="1:26">
      <c r="A236" s="2006"/>
      <c r="B236" s="3401">
        <v>1</v>
      </c>
      <c r="C236" s="2006"/>
      <c r="D236" s="3424" t="s">
        <v>847</v>
      </c>
      <c r="E236" s="2006"/>
      <c r="F236" s="3424" t="s">
        <v>830</v>
      </c>
      <c r="G236" s="2006"/>
      <c r="H236" s="3424" t="s">
        <v>77</v>
      </c>
      <c r="I236" s="2006">
        <v>0</v>
      </c>
      <c r="J236" s="2006">
        <v>0</v>
      </c>
      <c r="K236" s="2006">
        <v>0</v>
      </c>
      <c r="L236" s="2006">
        <v>0</v>
      </c>
      <c r="M236" s="2006">
        <v>0</v>
      </c>
      <c r="N236" s="2006">
        <v>0</v>
      </c>
      <c r="O236" s="2006">
        <v>0</v>
      </c>
      <c r="P236" s="2006">
        <v>0</v>
      </c>
      <c r="Q236" s="2006">
        <v>0</v>
      </c>
      <c r="R236" s="2006">
        <v>0</v>
      </c>
      <c r="S236" s="2006">
        <v>0</v>
      </c>
      <c r="T236" s="2006">
        <v>0</v>
      </c>
      <c r="U236" s="2006">
        <v>0</v>
      </c>
      <c r="V236" s="2006">
        <v>0</v>
      </c>
      <c r="W236" s="2006">
        <v>0</v>
      </c>
      <c r="X236" s="2006">
        <v>0</v>
      </c>
      <c r="Y236" s="2006">
        <v>0</v>
      </c>
      <c r="Z236" s="2408"/>
    </row>
    <row r="237" spans="1:26" ht="15.75" customHeight="1">
      <c r="A237" s="2006"/>
      <c r="B237" s="3402"/>
      <c r="C237" s="2006"/>
      <c r="D237" s="3425"/>
      <c r="E237" s="2006"/>
      <c r="F237" s="3425"/>
      <c r="G237" s="2006"/>
      <c r="H237" s="3425"/>
      <c r="I237" s="2006">
        <v>0</v>
      </c>
      <c r="J237" s="2006">
        <v>0</v>
      </c>
      <c r="K237" s="2006">
        <v>0</v>
      </c>
      <c r="L237" s="2006">
        <v>0</v>
      </c>
      <c r="M237" s="2006">
        <v>0</v>
      </c>
      <c r="N237" s="2006">
        <v>0</v>
      </c>
      <c r="O237" s="2006">
        <v>0</v>
      </c>
      <c r="P237" s="2006">
        <v>0</v>
      </c>
      <c r="Q237" s="2006">
        <v>0</v>
      </c>
      <c r="R237" s="2006">
        <v>0</v>
      </c>
      <c r="S237" s="2006">
        <v>0</v>
      </c>
      <c r="T237" s="2006">
        <v>0</v>
      </c>
      <c r="U237" s="2006">
        <v>0</v>
      </c>
      <c r="V237" s="2006">
        <v>0</v>
      </c>
      <c r="W237" s="2006">
        <v>0</v>
      </c>
      <c r="X237" s="2006">
        <v>0</v>
      </c>
      <c r="Y237" s="2006">
        <v>0</v>
      </c>
      <c r="Z237" s="2408"/>
    </row>
    <row r="238" spans="1:26">
      <c r="A238" s="2006"/>
      <c r="B238" s="3403"/>
      <c r="C238" s="2006"/>
      <c r="D238" s="3426"/>
      <c r="E238" s="2006"/>
      <c r="F238" s="3426"/>
      <c r="G238" s="2006"/>
      <c r="H238" s="3426"/>
      <c r="I238" s="2006">
        <v>0</v>
      </c>
      <c r="J238" s="2006">
        <v>0</v>
      </c>
      <c r="K238" s="2006">
        <v>0</v>
      </c>
      <c r="L238" s="2006">
        <v>0</v>
      </c>
      <c r="M238" s="2006">
        <v>0</v>
      </c>
      <c r="N238" s="2006">
        <v>0</v>
      </c>
      <c r="O238" s="2006">
        <v>0</v>
      </c>
      <c r="P238" s="2006">
        <v>0</v>
      </c>
      <c r="Q238" s="2006">
        <v>0</v>
      </c>
      <c r="R238" s="2006">
        <v>0</v>
      </c>
      <c r="S238" s="2006">
        <v>0</v>
      </c>
      <c r="T238" s="2006">
        <v>0</v>
      </c>
      <c r="U238" s="2006">
        <v>0</v>
      </c>
      <c r="V238" s="2006">
        <v>0</v>
      </c>
      <c r="W238" s="2006">
        <v>0</v>
      </c>
      <c r="X238" s="2006">
        <v>0</v>
      </c>
      <c r="Y238" s="2006">
        <v>0</v>
      </c>
      <c r="Z238" s="2408"/>
    </row>
    <row r="239" spans="1:26">
      <c r="A239" s="2006"/>
      <c r="B239" s="2006">
        <v>0</v>
      </c>
      <c r="C239" s="2006"/>
      <c r="D239" s="2006">
        <v>0</v>
      </c>
      <c r="E239" s="2006"/>
      <c r="F239" s="2006">
        <v>0</v>
      </c>
      <c r="G239" s="2006"/>
      <c r="H239" s="2006">
        <v>0</v>
      </c>
      <c r="I239" s="2006">
        <v>0</v>
      </c>
      <c r="J239" s="2006">
        <v>0</v>
      </c>
      <c r="K239" s="2006">
        <v>0</v>
      </c>
      <c r="L239" s="2006">
        <v>0</v>
      </c>
      <c r="M239" s="2006">
        <v>0</v>
      </c>
      <c r="N239" s="2006">
        <v>0</v>
      </c>
      <c r="O239" s="2006">
        <v>0</v>
      </c>
      <c r="P239" s="2006">
        <v>0</v>
      </c>
      <c r="Q239" s="2006">
        <v>0</v>
      </c>
      <c r="R239" s="2006">
        <v>0</v>
      </c>
      <c r="S239" s="2006">
        <v>0</v>
      </c>
      <c r="T239" s="2006">
        <v>0</v>
      </c>
      <c r="U239" s="2006">
        <v>0</v>
      </c>
      <c r="V239" s="2006">
        <v>0</v>
      </c>
      <c r="W239" s="2006">
        <v>0</v>
      </c>
      <c r="X239" s="2006">
        <v>0</v>
      </c>
      <c r="Y239" s="2006">
        <v>0</v>
      </c>
      <c r="Z239" s="2408"/>
    </row>
    <row r="240" spans="1:26">
      <c r="A240" s="2006"/>
      <c r="B240" s="3401">
        <v>2</v>
      </c>
      <c r="C240" s="2006"/>
      <c r="D240" s="3424" t="s">
        <v>850</v>
      </c>
      <c r="E240" s="2006"/>
      <c r="F240" s="3503" t="s">
        <v>61</v>
      </c>
      <c r="G240" s="2006"/>
      <c r="H240" s="3611"/>
      <c r="I240" s="2006">
        <v>0</v>
      </c>
      <c r="J240" s="2006">
        <v>0</v>
      </c>
      <c r="K240" s="2006">
        <v>0</v>
      </c>
      <c r="L240" s="2006">
        <v>0</v>
      </c>
      <c r="M240" s="2006">
        <v>0</v>
      </c>
      <c r="N240" s="2006">
        <v>0</v>
      </c>
      <c r="O240" s="2006">
        <v>0</v>
      </c>
      <c r="P240" s="2006">
        <v>0</v>
      </c>
      <c r="Q240" s="2006">
        <v>0</v>
      </c>
      <c r="R240" s="2006">
        <v>0</v>
      </c>
      <c r="S240" s="2006">
        <v>0</v>
      </c>
      <c r="T240" s="2006">
        <v>0</v>
      </c>
      <c r="U240" s="2006">
        <v>0</v>
      </c>
      <c r="V240" s="2006">
        <v>0</v>
      </c>
      <c r="W240" s="2006">
        <v>0</v>
      </c>
      <c r="X240" s="2006">
        <v>0</v>
      </c>
      <c r="Y240" s="2006">
        <v>0</v>
      </c>
      <c r="Z240" s="2408"/>
    </row>
    <row r="241" spans="1:26" ht="15.75" customHeight="1">
      <c r="A241" s="2006"/>
      <c r="B241" s="3402"/>
      <c r="C241" s="2006"/>
      <c r="D241" s="3425"/>
      <c r="E241" s="2006"/>
      <c r="F241" s="3428"/>
      <c r="G241" s="2006"/>
      <c r="H241" s="3612"/>
      <c r="I241" s="2006">
        <v>0</v>
      </c>
      <c r="J241" s="2006">
        <v>0</v>
      </c>
      <c r="K241" s="2006">
        <v>0</v>
      </c>
      <c r="L241" s="2006">
        <v>0</v>
      </c>
      <c r="M241" s="2006">
        <v>0</v>
      </c>
      <c r="N241" s="2006">
        <v>0</v>
      </c>
      <c r="O241" s="2006">
        <v>0</v>
      </c>
      <c r="P241" s="2006">
        <v>0</v>
      </c>
      <c r="Q241" s="2006">
        <v>0</v>
      </c>
      <c r="R241" s="2006">
        <v>0</v>
      </c>
      <c r="S241" s="2006">
        <v>0</v>
      </c>
      <c r="T241" s="2006">
        <v>0</v>
      </c>
      <c r="U241" s="2006">
        <v>0</v>
      </c>
      <c r="V241" s="2006">
        <v>0</v>
      </c>
      <c r="W241" s="2006">
        <v>0</v>
      </c>
      <c r="X241" s="2006">
        <v>0</v>
      </c>
      <c r="Y241" s="2006">
        <v>0</v>
      </c>
      <c r="Z241" s="2408"/>
    </row>
    <row r="242" spans="1:26">
      <c r="A242" s="2006"/>
      <c r="B242" s="3403"/>
      <c r="C242" s="2006"/>
      <c r="D242" s="3426"/>
      <c r="E242" s="2006"/>
      <c r="F242" s="3504"/>
      <c r="G242" s="2006"/>
      <c r="H242" s="3613"/>
      <c r="I242" s="2006">
        <v>0</v>
      </c>
      <c r="J242" s="2006">
        <v>0</v>
      </c>
      <c r="K242" s="2006">
        <v>0</v>
      </c>
      <c r="L242" s="2006">
        <v>0</v>
      </c>
      <c r="M242" s="2006">
        <v>0</v>
      </c>
      <c r="N242" s="2006">
        <v>0</v>
      </c>
      <c r="O242" s="2006">
        <v>0</v>
      </c>
      <c r="P242" s="2006">
        <v>0</v>
      </c>
      <c r="Q242" s="2006">
        <v>0</v>
      </c>
      <c r="R242" s="2006">
        <v>0</v>
      </c>
      <c r="S242" s="2006">
        <v>0</v>
      </c>
      <c r="T242" s="2006">
        <v>0</v>
      </c>
      <c r="U242" s="2006">
        <v>0</v>
      </c>
      <c r="V242" s="2006">
        <v>0</v>
      </c>
      <c r="W242" s="2006">
        <v>0</v>
      </c>
      <c r="X242" s="2006">
        <v>0</v>
      </c>
      <c r="Y242" s="2006">
        <v>0</v>
      </c>
      <c r="Z242" s="2408"/>
    </row>
    <row r="243" spans="1:26">
      <c r="A243" s="2006"/>
      <c r="B243" s="2006">
        <v>0</v>
      </c>
      <c r="C243" s="2006"/>
      <c r="D243" s="2006">
        <v>0</v>
      </c>
      <c r="E243" s="2006"/>
      <c r="F243" s="2006">
        <v>0</v>
      </c>
      <c r="G243" s="2006"/>
      <c r="H243" s="2006">
        <v>0</v>
      </c>
      <c r="I243" s="2006">
        <v>0</v>
      </c>
      <c r="J243" s="2006">
        <v>0</v>
      </c>
      <c r="K243" s="2006">
        <v>0</v>
      </c>
      <c r="L243" s="2006">
        <v>0</v>
      </c>
      <c r="M243" s="2006">
        <v>0</v>
      </c>
      <c r="N243" s="2006">
        <v>0</v>
      </c>
      <c r="O243" s="2006">
        <v>0</v>
      </c>
      <c r="P243" s="2006">
        <v>0</v>
      </c>
      <c r="Q243" s="2006">
        <v>0</v>
      </c>
      <c r="R243" s="2006">
        <v>0</v>
      </c>
      <c r="S243" s="2006">
        <v>0</v>
      </c>
      <c r="T243" s="2006">
        <v>0</v>
      </c>
      <c r="U243" s="2006">
        <v>0</v>
      </c>
      <c r="V243" s="2006">
        <v>0</v>
      </c>
      <c r="W243" s="2006">
        <v>0</v>
      </c>
      <c r="X243" s="2006">
        <v>0</v>
      </c>
      <c r="Y243" s="2006">
        <v>0</v>
      </c>
      <c r="Z243" s="2408"/>
    </row>
    <row r="244" spans="1:26">
      <c r="A244" s="2006"/>
      <c r="B244" s="3401">
        <v>3</v>
      </c>
      <c r="C244" s="2006"/>
      <c r="D244" s="3424" t="s">
        <v>851</v>
      </c>
      <c r="E244" s="2006"/>
      <c r="F244" s="3424" t="s">
        <v>23</v>
      </c>
      <c r="G244" s="2006"/>
      <c r="H244" s="3503" t="s">
        <v>852</v>
      </c>
      <c r="I244" s="2006">
        <v>0</v>
      </c>
      <c r="J244" s="2006">
        <v>0</v>
      </c>
      <c r="K244" s="2006">
        <v>0</v>
      </c>
      <c r="L244" s="2006">
        <v>0</v>
      </c>
      <c r="M244" s="2006">
        <v>0</v>
      </c>
      <c r="N244" s="2006">
        <v>0</v>
      </c>
      <c r="O244" s="2006">
        <v>0</v>
      </c>
      <c r="P244" s="2006">
        <v>0</v>
      </c>
      <c r="Q244" s="2006">
        <v>0</v>
      </c>
      <c r="R244" s="2006">
        <v>0</v>
      </c>
      <c r="S244" s="2006">
        <v>0</v>
      </c>
      <c r="T244" s="2006">
        <v>0</v>
      </c>
      <c r="U244" s="2006">
        <v>0</v>
      </c>
      <c r="V244" s="2006">
        <v>0</v>
      </c>
      <c r="W244" s="2006">
        <v>0</v>
      </c>
      <c r="X244" s="2006">
        <v>0</v>
      </c>
      <c r="Y244" s="2006">
        <v>0</v>
      </c>
      <c r="Z244" s="2408"/>
    </row>
    <row r="245" spans="1:26" ht="15.75" customHeight="1">
      <c r="A245" s="2006"/>
      <c r="B245" s="3402"/>
      <c r="C245" s="2006"/>
      <c r="D245" s="3425"/>
      <c r="E245" s="2006"/>
      <c r="F245" s="3425"/>
      <c r="G245" s="2006"/>
      <c r="H245" s="3428"/>
      <c r="I245" s="2006">
        <v>0</v>
      </c>
      <c r="J245" s="2006">
        <v>0</v>
      </c>
      <c r="K245" s="2006">
        <v>0</v>
      </c>
      <c r="L245" s="2006">
        <v>0</v>
      </c>
      <c r="M245" s="2006">
        <v>0</v>
      </c>
      <c r="N245" s="2006">
        <v>0</v>
      </c>
      <c r="O245" s="2006">
        <v>0</v>
      </c>
      <c r="P245" s="2006">
        <v>0</v>
      </c>
      <c r="Q245" s="2006">
        <v>0</v>
      </c>
      <c r="R245" s="2006">
        <v>0</v>
      </c>
      <c r="S245" s="2006">
        <v>0</v>
      </c>
      <c r="T245" s="2006">
        <v>0</v>
      </c>
      <c r="U245" s="2006">
        <v>0</v>
      </c>
      <c r="V245" s="2006">
        <v>0</v>
      </c>
      <c r="W245" s="2006">
        <v>0</v>
      </c>
      <c r="X245" s="2006">
        <v>0</v>
      </c>
      <c r="Y245" s="2006">
        <v>0</v>
      </c>
      <c r="Z245" s="2408"/>
    </row>
    <row r="246" spans="1:26">
      <c r="A246" s="2006"/>
      <c r="B246" s="3403"/>
      <c r="C246" s="2006"/>
      <c r="D246" s="3426"/>
      <c r="E246" s="2006"/>
      <c r="F246" s="3426"/>
      <c r="G246" s="2006"/>
      <c r="H246" s="3504"/>
      <c r="I246" s="2006">
        <v>0</v>
      </c>
      <c r="J246" s="2006">
        <v>0</v>
      </c>
      <c r="K246" s="2006">
        <v>0</v>
      </c>
      <c r="L246" s="2006">
        <v>0</v>
      </c>
      <c r="M246" s="2006">
        <v>0</v>
      </c>
      <c r="N246" s="2006">
        <v>0</v>
      </c>
      <c r="O246" s="2006">
        <v>0</v>
      </c>
      <c r="P246" s="2006">
        <v>0</v>
      </c>
      <c r="Q246" s="2006">
        <v>0</v>
      </c>
      <c r="R246" s="2006">
        <v>0</v>
      </c>
      <c r="S246" s="2006">
        <v>0</v>
      </c>
      <c r="T246" s="2006">
        <v>0</v>
      </c>
      <c r="U246" s="2006">
        <v>0</v>
      </c>
      <c r="V246" s="2006">
        <v>0</v>
      </c>
      <c r="W246" s="2006">
        <v>0</v>
      </c>
      <c r="X246" s="2006">
        <v>0</v>
      </c>
      <c r="Y246" s="2006">
        <v>0</v>
      </c>
      <c r="Z246" s="2408"/>
    </row>
    <row r="247" spans="1:26">
      <c r="A247" s="2006"/>
      <c r="B247" s="2006">
        <v>0</v>
      </c>
      <c r="C247" s="2006"/>
      <c r="D247" s="2006">
        <v>0</v>
      </c>
      <c r="E247" s="2006"/>
      <c r="F247" s="2006">
        <v>0</v>
      </c>
      <c r="G247" s="2006"/>
      <c r="H247" s="2006">
        <v>0</v>
      </c>
      <c r="I247" s="2006">
        <v>0</v>
      </c>
      <c r="J247" s="2006">
        <v>0</v>
      </c>
      <c r="K247" s="2006">
        <v>0</v>
      </c>
      <c r="L247" s="2006">
        <v>0</v>
      </c>
      <c r="M247" s="2006">
        <v>0</v>
      </c>
      <c r="N247" s="2006">
        <v>0</v>
      </c>
      <c r="O247" s="2006">
        <v>0</v>
      </c>
      <c r="P247" s="2006">
        <v>0</v>
      </c>
      <c r="Q247" s="2006">
        <v>0</v>
      </c>
      <c r="R247" s="2006">
        <v>0</v>
      </c>
      <c r="S247" s="2006">
        <v>0</v>
      </c>
      <c r="T247" s="2006">
        <v>0</v>
      </c>
      <c r="U247" s="2006">
        <v>0</v>
      </c>
      <c r="V247" s="2006">
        <v>0</v>
      </c>
      <c r="W247" s="2006">
        <v>0</v>
      </c>
      <c r="X247" s="2006">
        <v>0</v>
      </c>
      <c r="Y247" s="2006">
        <v>0</v>
      </c>
      <c r="Z247" s="2408"/>
    </row>
    <row r="248" spans="1:26">
      <c r="A248" s="2006"/>
      <c r="B248" s="3401">
        <v>4</v>
      </c>
      <c r="C248" s="2006"/>
      <c r="D248" s="3424" t="s">
        <v>854</v>
      </c>
      <c r="E248" s="2006"/>
      <c r="F248" s="2036" t="s">
        <v>128</v>
      </c>
      <c r="G248" s="2006"/>
      <c r="H248" s="2037" t="s">
        <v>705</v>
      </c>
      <c r="I248" s="2006">
        <v>0</v>
      </c>
      <c r="J248" s="2006">
        <v>0</v>
      </c>
      <c r="K248" s="2006">
        <v>0</v>
      </c>
      <c r="L248" s="2006">
        <v>0</v>
      </c>
      <c r="M248" s="2006">
        <v>0</v>
      </c>
      <c r="N248" s="2006">
        <v>0</v>
      </c>
      <c r="O248" s="2006">
        <v>0</v>
      </c>
      <c r="P248" s="2006">
        <v>0</v>
      </c>
      <c r="Q248" s="2006">
        <v>0</v>
      </c>
      <c r="R248" s="2006">
        <v>0</v>
      </c>
      <c r="S248" s="2006">
        <v>0</v>
      </c>
      <c r="T248" s="2006">
        <v>0</v>
      </c>
      <c r="U248" s="2006">
        <v>0</v>
      </c>
      <c r="V248" s="2006">
        <v>0</v>
      </c>
      <c r="W248" s="2006">
        <v>0</v>
      </c>
      <c r="X248" s="2006">
        <v>0</v>
      </c>
      <c r="Y248" s="2006">
        <v>0</v>
      </c>
      <c r="Z248" s="2408"/>
    </row>
    <row r="249" spans="1:26">
      <c r="A249" s="2006"/>
      <c r="B249" s="3402"/>
      <c r="C249" s="2006"/>
      <c r="D249" s="3425"/>
      <c r="E249" s="2006"/>
      <c r="F249" s="203"/>
      <c r="G249" s="2006"/>
      <c r="H249" s="204"/>
      <c r="I249" s="2006">
        <v>0</v>
      </c>
      <c r="J249" s="2006">
        <v>0</v>
      </c>
      <c r="K249" s="2006">
        <v>0</v>
      </c>
      <c r="L249" s="2006">
        <v>0</v>
      </c>
      <c r="M249" s="2006">
        <v>0</v>
      </c>
      <c r="N249" s="2006">
        <v>0</v>
      </c>
      <c r="O249" s="2006">
        <v>0</v>
      </c>
      <c r="P249" s="2006">
        <v>0</v>
      </c>
      <c r="Q249" s="2006">
        <v>0</v>
      </c>
      <c r="R249" s="2006">
        <v>0</v>
      </c>
      <c r="S249" s="2006">
        <v>0</v>
      </c>
      <c r="T249" s="2006">
        <v>0</v>
      </c>
      <c r="U249" s="2006">
        <v>0</v>
      </c>
      <c r="V249" s="2006">
        <v>0</v>
      </c>
      <c r="W249" s="2006">
        <v>0</v>
      </c>
      <c r="X249" s="2006">
        <v>0</v>
      </c>
      <c r="Y249" s="2006">
        <v>0</v>
      </c>
      <c r="Z249" s="2408"/>
    </row>
    <row r="250" spans="1:26">
      <c r="A250" s="2006"/>
      <c r="B250" s="3403"/>
      <c r="C250" s="2006"/>
      <c r="D250" s="3426"/>
      <c r="E250" s="2006"/>
      <c r="F250" s="2038" t="s">
        <v>127</v>
      </c>
      <c r="G250" s="2006"/>
      <c r="H250" s="2037" t="s">
        <v>293</v>
      </c>
      <c r="I250" s="2006">
        <v>0</v>
      </c>
      <c r="J250" s="2006">
        <v>0</v>
      </c>
      <c r="K250" s="2006">
        <v>0</v>
      </c>
      <c r="L250" s="2006">
        <v>0</v>
      </c>
      <c r="M250" s="2006">
        <v>0</v>
      </c>
      <c r="N250" s="2006">
        <v>0</v>
      </c>
      <c r="O250" s="2006">
        <v>0</v>
      </c>
      <c r="P250" s="2006">
        <v>0</v>
      </c>
      <c r="Q250" s="2006">
        <v>0</v>
      </c>
      <c r="R250" s="2006">
        <v>0</v>
      </c>
      <c r="S250" s="2006">
        <v>0</v>
      </c>
      <c r="T250" s="2006">
        <v>0</v>
      </c>
      <c r="U250" s="2006">
        <v>0</v>
      </c>
      <c r="V250" s="2006">
        <v>0</v>
      </c>
      <c r="W250" s="2006">
        <v>0</v>
      </c>
      <c r="X250" s="2006">
        <v>0</v>
      </c>
      <c r="Y250" s="2006">
        <v>0</v>
      </c>
      <c r="Z250" s="2408"/>
    </row>
    <row r="251" spans="1:26">
      <c r="A251" s="2006"/>
      <c r="B251" s="2006">
        <v>0</v>
      </c>
      <c r="C251" s="2006"/>
      <c r="D251" s="2006">
        <v>0</v>
      </c>
      <c r="E251" s="2006"/>
      <c r="F251" s="2006">
        <v>0</v>
      </c>
      <c r="G251" s="2006"/>
      <c r="H251" s="2006">
        <v>0</v>
      </c>
      <c r="I251" s="2006">
        <v>0</v>
      </c>
      <c r="J251" s="2006">
        <v>0</v>
      </c>
      <c r="K251" s="2006">
        <v>0</v>
      </c>
      <c r="L251" s="2006">
        <v>0</v>
      </c>
      <c r="M251" s="2006">
        <v>0</v>
      </c>
      <c r="N251" s="2078" t="s">
        <v>4195</v>
      </c>
      <c r="O251" s="2006"/>
      <c r="P251" s="2006"/>
      <c r="Q251" s="2006"/>
      <c r="R251" s="2006"/>
      <c r="S251" s="2006"/>
      <c r="T251" s="2006"/>
      <c r="U251" s="2006"/>
      <c r="V251" s="2006">
        <v>0</v>
      </c>
      <c r="W251" s="2006">
        <v>0</v>
      </c>
      <c r="X251" s="2006">
        <v>0</v>
      </c>
      <c r="Y251" s="2006">
        <v>0</v>
      </c>
      <c r="Z251" s="2408"/>
    </row>
    <row r="252" spans="1:26">
      <c r="A252" s="2006"/>
      <c r="B252" s="3401">
        <v>5</v>
      </c>
      <c r="C252" s="2006"/>
      <c r="D252" s="3424" t="s">
        <v>855</v>
      </c>
      <c r="E252" s="2006"/>
      <c r="F252" s="2039" t="s">
        <v>579</v>
      </c>
      <c r="G252" s="2006"/>
      <c r="H252" s="2040" t="s">
        <v>581</v>
      </c>
      <c r="I252" s="2006">
        <v>0</v>
      </c>
      <c r="J252" s="2006">
        <v>0</v>
      </c>
      <c r="K252" s="2006">
        <v>0</v>
      </c>
      <c r="L252" s="2006">
        <v>0</v>
      </c>
      <c r="M252" s="2006">
        <v>0</v>
      </c>
      <c r="N252" s="2078" t="s">
        <v>4194</v>
      </c>
      <c r="O252" s="2006"/>
      <c r="P252" s="2006"/>
      <c r="Q252" s="2006"/>
      <c r="R252" s="2006"/>
      <c r="S252" s="2006"/>
      <c r="T252" s="2006"/>
      <c r="U252" s="2006"/>
      <c r="V252" s="2006">
        <v>0</v>
      </c>
      <c r="W252" s="2006">
        <v>0</v>
      </c>
      <c r="X252" s="2006">
        <v>0</v>
      </c>
      <c r="Y252" s="2006">
        <v>0</v>
      </c>
      <c r="Z252" s="2408"/>
    </row>
    <row r="253" spans="1:26">
      <c r="A253" s="2006"/>
      <c r="B253" s="3402"/>
      <c r="C253" s="2006"/>
      <c r="D253" s="3425"/>
      <c r="E253" s="2006"/>
      <c r="G253" s="2006"/>
      <c r="H253" s="204"/>
      <c r="I253" s="2006">
        <v>0</v>
      </c>
      <c r="J253" s="2006">
        <v>0</v>
      </c>
      <c r="K253" s="2006">
        <v>0</v>
      </c>
      <c r="L253" s="2006">
        <v>0</v>
      </c>
      <c r="M253" s="2006">
        <v>0</v>
      </c>
      <c r="N253" s="2078" t="s">
        <v>4193</v>
      </c>
      <c r="O253" s="2006"/>
      <c r="P253" s="2006"/>
      <c r="Q253" s="2006"/>
      <c r="R253" s="2006"/>
      <c r="S253" s="2006"/>
      <c r="T253" s="2006"/>
      <c r="U253" s="2006"/>
      <c r="V253" s="2006">
        <v>0</v>
      </c>
      <c r="W253" s="2006">
        <v>0</v>
      </c>
      <c r="X253" s="2006">
        <v>0</v>
      </c>
      <c r="Y253" s="2006">
        <v>0</v>
      </c>
      <c r="Z253" s="2408"/>
    </row>
    <row r="254" spans="1:26">
      <c r="A254" s="2006"/>
      <c r="B254" s="3403"/>
      <c r="C254" s="2006"/>
      <c r="D254" s="3426"/>
      <c r="E254" s="2006"/>
      <c r="F254" s="2041" t="s">
        <v>580</v>
      </c>
      <c r="G254" s="2006"/>
      <c r="H254" s="2042" t="s">
        <v>856</v>
      </c>
      <c r="I254" s="2006">
        <v>0</v>
      </c>
      <c r="J254" s="2006">
        <v>0</v>
      </c>
      <c r="K254" s="2006">
        <v>0</v>
      </c>
      <c r="L254" s="2006">
        <v>0</v>
      </c>
      <c r="M254" s="2006">
        <v>0</v>
      </c>
      <c r="N254" s="2006">
        <v>0</v>
      </c>
      <c r="O254" s="2006">
        <v>0</v>
      </c>
      <c r="P254" s="2006">
        <v>0</v>
      </c>
      <c r="Q254" s="2006">
        <v>0</v>
      </c>
      <c r="R254" s="2006">
        <v>0</v>
      </c>
      <c r="S254" s="2006">
        <v>0</v>
      </c>
      <c r="T254" s="2006">
        <v>0</v>
      </c>
      <c r="U254" s="2006">
        <v>0</v>
      </c>
      <c r="V254" s="2006">
        <v>0</v>
      </c>
      <c r="W254" s="2006">
        <v>0</v>
      </c>
      <c r="X254" s="2006">
        <v>0</v>
      </c>
      <c r="Y254" s="2006">
        <v>0</v>
      </c>
      <c r="Z254" s="2408"/>
    </row>
    <row r="255" spans="1:26">
      <c r="A255" s="2006"/>
      <c r="B255" s="2006">
        <v>0</v>
      </c>
      <c r="C255" s="2006"/>
      <c r="D255" s="2006">
        <v>0</v>
      </c>
      <c r="E255" s="2006"/>
      <c r="F255" s="2006">
        <v>0</v>
      </c>
      <c r="G255" s="2006"/>
      <c r="H255" s="2006">
        <v>0</v>
      </c>
      <c r="I255" s="2006">
        <v>0</v>
      </c>
      <c r="J255" s="2006">
        <v>0</v>
      </c>
      <c r="K255" s="2006">
        <v>0</v>
      </c>
      <c r="L255" s="2006">
        <v>0</v>
      </c>
      <c r="M255" s="2006">
        <v>0</v>
      </c>
      <c r="N255" s="2006">
        <v>0</v>
      </c>
      <c r="O255" s="2006">
        <v>0</v>
      </c>
      <c r="P255" s="2006">
        <v>0</v>
      </c>
      <c r="Q255" s="2006">
        <v>0</v>
      </c>
      <c r="R255" s="2006">
        <v>0</v>
      </c>
      <c r="S255" s="2006">
        <v>0</v>
      </c>
      <c r="T255" s="2006">
        <v>0</v>
      </c>
      <c r="U255" s="2006">
        <v>0</v>
      </c>
      <c r="V255" s="2006">
        <v>0</v>
      </c>
      <c r="W255" s="2006">
        <v>0</v>
      </c>
      <c r="X255" s="2006">
        <v>0</v>
      </c>
      <c r="Y255" s="2006">
        <v>0</v>
      </c>
      <c r="Z255" s="2408"/>
    </row>
    <row r="256" spans="1:26">
      <c r="A256" s="2006"/>
      <c r="B256" s="3401">
        <v>6</v>
      </c>
      <c r="C256" s="2006"/>
      <c r="D256" s="3424" t="s">
        <v>858</v>
      </c>
      <c r="E256" s="2006"/>
      <c r="F256" s="3503" t="s">
        <v>859</v>
      </c>
      <c r="G256" s="2006"/>
      <c r="H256" s="3611"/>
      <c r="I256" s="2006">
        <v>0</v>
      </c>
      <c r="J256" s="2006">
        <v>0</v>
      </c>
      <c r="K256" s="2006">
        <v>0</v>
      </c>
      <c r="L256" s="2006">
        <v>0</v>
      </c>
      <c r="M256" s="2006">
        <v>0</v>
      </c>
      <c r="N256" s="2006">
        <v>0</v>
      </c>
      <c r="O256" s="2006">
        <v>0</v>
      </c>
      <c r="P256" s="2006">
        <v>0</v>
      </c>
      <c r="Q256" s="2006">
        <v>0</v>
      </c>
      <c r="R256" s="2006">
        <v>0</v>
      </c>
      <c r="S256" s="2006">
        <v>0</v>
      </c>
      <c r="T256" s="2006">
        <v>0</v>
      </c>
      <c r="U256" s="2006">
        <v>0</v>
      </c>
      <c r="V256" s="2006">
        <v>0</v>
      </c>
      <c r="W256" s="2006">
        <v>0</v>
      </c>
      <c r="X256" s="2006">
        <v>0</v>
      </c>
      <c r="Y256" s="2006">
        <v>0</v>
      </c>
      <c r="Z256" s="2408"/>
    </row>
    <row r="257" spans="1:26" ht="15.75" customHeight="1">
      <c r="A257" s="2006"/>
      <c r="B257" s="3402"/>
      <c r="C257" s="2006"/>
      <c r="D257" s="3425"/>
      <c r="E257" s="2006"/>
      <c r="F257" s="3428"/>
      <c r="G257" s="2006"/>
      <c r="H257" s="3612"/>
      <c r="I257" s="2006">
        <v>0</v>
      </c>
      <c r="J257" s="2006">
        <v>0</v>
      </c>
      <c r="K257" s="2006">
        <v>0</v>
      </c>
      <c r="L257" s="2006">
        <v>0</v>
      </c>
      <c r="M257" s="2006">
        <v>0</v>
      </c>
      <c r="N257" s="2006">
        <v>0</v>
      </c>
      <c r="O257" s="2006">
        <v>0</v>
      </c>
      <c r="P257" s="2006">
        <v>0</v>
      </c>
      <c r="Q257" s="2006">
        <v>0</v>
      </c>
      <c r="R257" s="2006">
        <v>0</v>
      </c>
      <c r="S257" s="2006">
        <v>0</v>
      </c>
      <c r="T257" s="2006">
        <v>0</v>
      </c>
      <c r="U257" s="2006">
        <v>0</v>
      </c>
      <c r="V257" s="2006">
        <v>0</v>
      </c>
      <c r="W257" s="2006">
        <v>0</v>
      </c>
      <c r="X257" s="2006">
        <v>0</v>
      </c>
      <c r="Y257" s="2006">
        <v>0</v>
      </c>
      <c r="Z257" s="2408"/>
    </row>
    <row r="258" spans="1:26">
      <c r="A258" s="2006"/>
      <c r="B258" s="3403"/>
      <c r="C258" s="2006"/>
      <c r="D258" s="3426"/>
      <c r="E258" s="2006"/>
      <c r="F258" s="3504"/>
      <c r="G258" s="2006"/>
      <c r="H258" s="3613"/>
      <c r="I258" s="2006">
        <v>0</v>
      </c>
      <c r="J258" s="2006">
        <v>0</v>
      </c>
      <c r="K258" s="2006">
        <v>0</v>
      </c>
      <c r="L258" s="2006">
        <v>0</v>
      </c>
      <c r="M258" s="2006">
        <v>0</v>
      </c>
      <c r="N258" s="2006">
        <v>0</v>
      </c>
      <c r="O258" s="2006">
        <v>0</v>
      </c>
      <c r="P258" s="2006">
        <v>0</v>
      </c>
      <c r="Q258" s="2006">
        <v>0</v>
      </c>
      <c r="R258" s="2006">
        <v>0</v>
      </c>
      <c r="S258" s="2006">
        <v>0</v>
      </c>
      <c r="T258" s="2006">
        <v>0</v>
      </c>
      <c r="U258" s="2006">
        <v>0</v>
      </c>
      <c r="V258" s="2006">
        <v>0</v>
      </c>
      <c r="W258" s="2006">
        <v>0</v>
      </c>
      <c r="X258" s="2006">
        <v>0</v>
      </c>
      <c r="Y258" s="2006">
        <v>0</v>
      </c>
      <c r="Z258" s="2408"/>
    </row>
    <row r="259" spans="1:26">
      <c r="A259" s="2006"/>
      <c r="B259" s="2006">
        <v>0</v>
      </c>
      <c r="C259" s="2006"/>
      <c r="D259" s="2006">
        <v>0</v>
      </c>
      <c r="E259" s="2006"/>
      <c r="F259" s="2006">
        <v>0</v>
      </c>
      <c r="G259" s="2006"/>
      <c r="H259" s="2006">
        <v>0</v>
      </c>
      <c r="I259" s="2006">
        <v>0</v>
      </c>
      <c r="J259" s="2006">
        <v>0</v>
      </c>
      <c r="K259" s="2006">
        <v>0</v>
      </c>
      <c r="L259" s="2006">
        <v>0</v>
      </c>
      <c r="M259" s="2006">
        <v>0</v>
      </c>
      <c r="N259" s="2006">
        <v>0</v>
      </c>
      <c r="O259" s="2006">
        <v>0</v>
      </c>
      <c r="P259" s="2006">
        <v>0</v>
      </c>
      <c r="Q259" s="2006">
        <v>0</v>
      </c>
      <c r="R259" s="2006">
        <v>0</v>
      </c>
      <c r="S259" s="2006">
        <v>0</v>
      </c>
      <c r="T259" s="2006">
        <v>0</v>
      </c>
      <c r="U259" s="2006">
        <v>0</v>
      </c>
      <c r="V259" s="2006">
        <v>0</v>
      </c>
      <c r="W259" s="2006">
        <v>0</v>
      </c>
      <c r="X259" s="2006">
        <v>0</v>
      </c>
      <c r="Y259" s="2006">
        <v>0</v>
      </c>
      <c r="Z259" s="2408"/>
    </row>
    <row r="260" spans="1:26">
      <c r="A260" s="2006">
        <v>0</v>
      </c>
      <c r="B260" s="3401">
        <v>7</v>
      </c>
      <c r="D260" s="3424" t="s">
        <v>864</v>
      </c>
      <c r="F260" s="3503" t="s">
        <v>865</v>
      </c>
      <c r="H260" s="3611"/>
      <c r="I260" s="2006">
        <v>0</v>
      </c>
      <c r="J260" s="2006">
        <v>0</v>
      </c>
      <c r="K260" s="2006">
        <v>0</v>
      </c>
      <c r="L260" s="2006">
        <v>0</v>
      </c>
      <c r="M260" s="2006">
        <v>0</v>
      </c>
      <c r="N260" s="2006">
        <v>0</v>
      </c>
      <c r="O260" s="2006">
        <v>0</v>
      </c>
      <c r="P260" s="2006">
        <v>0</v>
      </c>
      <c r="Q260" s="2006">
        <v>0</v>
      </c>
      <c r="R260" s="2006">
        <v>0</v>
      </c>
      <c r="S260" s="2006">
        <v>0</v>
      </c>
      <c r="T260" s="2006">
        <v>0</v>
      </c>
      <c r="U260" s="2006">
        <v>0</v>
      </c>
      <c r="V260" s="2006">
        <v>0</v>
      </c>
      <c r="W260" s="2006">
        <v>0</v>
      </c>
      <c r="X260" s="2006">
        <v>0</v>
      </c>
      <c r="Y260" s="2006">
        <v>0</v>
      </c>
      <c r="Z260" s="2408">
        <v>0</v>
      </c>
    </row>
    <row r="261" spans="1:26" ht="15.75" customHeight="1">
      <c r="A261" s="2006">
        <v>0</v>
      </c>
      <c r="B261" s="3402"/>
      <c r="D261" s="3425"/>
      <c r="F261" s="3428"/>
      <c r="H261" s="3612"/>
      <c r="I261" s="2006">
        <v>0</v>
      </c>
      <c r="J261" s="2006">
        <v>0</v>
      </c>
      <c r="K261" s="2006">
        <v>0</v>
      </c>
      <c r="L261" s="2006">
        <v>0</v>
      </c>
      <c r="M261" s="2006">
        <v>0</v>
      </c>
      <c r="N261" s="2006">
        <v>0</v>
      </c>
      <c r="O261" s="2006">
        <v>0</v>
      </c>
      <c r="P261" s="2006">
        <v>0</v>
      </c>
      <c r="Q261" s="2006">
        <v>0</v>
      </c>
      <c r="R261" s="2006">
        <v>0</v>
      </c>
      <c r="S261" s="2006">
        <v>0</v>
      </c>
      <c r="T261" s="2006">
        <v>0</v>
      </c>
      <c r="U261" s="2006">
        <v>0</v>
      </c>
      <c r="V261" s="2006">
        <v>0</v>
      </c>
      <c r="W261" s="2006">
        <v>0</v>
      </c>
      <c r="X261" s="2006">
        <v>0</v>
      </c>
      <c r="Y261" s="2006">
        <v>0</v>
      </c>
      <c r="Z261" s="2408">
        <v>0</v>
      </c>
    </row>
    <row r="262" spans="1:26">
      <c r="A262" s="2006">
        <v>0</v>
      </c>
      <c r="B262" s="3403"/>
      <c r="D262" s="3426"/>
      <c r="F262" s="3504"/>
      <c r="H262" s="3613"/>
      <c r="I262" s="2006">
        <v>0</v>
      </c>
      <c r="J262" s="2006">
        <v>0</v>
      </c>
      <c r="K262" s="2006">
        <v>0</v>
      </c>
      <c r="L262" s="2006">
        <v>0</v>
      </c>
      <c r="M262" s="2006">
        <v>0</v>
      </c>
      <c r="N262" s="2006">
        <v>0</v>
      </c>
      <c r="O262" s="2006">
        <v>0</v>
      </c>
      <c r="P262" s="2006">
        <v>0</v>
      </c>
      <c r="Q262" s="2006">
        <v>0</v>
      </c>
      <c r="R262" s="2006">
        <v>0</v>
      </c>
      <c r="S262" s="2006">
        <v>0</v>
      </c>
      <c r="T262" s="2006">
        <v>0</v>
      </c>
      <c r="U262" s="2006">
        <v>0</v>
      </c>
      <c r="V262" s="2006">
        <v>0</v>
      </c>
      <c r="W262" s="2006">
        <v>0</v>
      </c>
      <c r="X262" s="2006">
        <v>0</v>
      </c>
      <c r="Y262" s="2006">
        <v>0</v>
      </c>
      <c r="Z262" s="2408">
        <v>0</v>
      </c>
    </row>
    <row r="263" spans="1:26">
      <c r="A263" s="2006">
        <v>0</v>
      </c>
      <c r="B263" s="2006">
        <v>0</v>
      </c>
      <c r="D263" s="2006">
        <v>0</v>
      </c>
      <c r="F263" s="2006">
        <v>0</v>
      </c>
      <c r="H263" s="2006">
        <v>0</v>
      </c>
      <c r="I263" s="2006">
        <v>0</v>
      </c>
      <c r="J263" s="2006">
        <v>0</v>
      </c>
      <c r="K263" s="2006">
        <v>0</v>
      </c>
      <c r="L263" s="2006">
        <v>0</v>
      </c>
      <c r="M263" s="2006">
        <v>0</v>
      </c>
      <c r="N263" s="2006">
        <v>0</v>
      </c>
      <c r="O263" s="2006">
        <v>0</v>
      </c>
      <c r="P263" s="2006">
        <v>0</v>
      </c>
      <c r="Q263" s="2006">
        <v>0</v>
      </c>
      <c r="R263" s="2006">
        <v>0</v>
      </c>
      <c r="S263" s="2006">
        <v>0</v>
      </c>
      <c r="T263" s="2006">
        <v>0</v>
      </c>
      <c r="U263" s="2006">
        <v>0</v>
      </c>
      <c r="V263" s="2006">
        <v>0</v>
      </c>
      <c r="W263" s="2006">
        <v>0</v>
      </c>
      <c r="X263" s="2006">
        <v>0</v>
      </c>
      <c r="Y263" s="2006">
        <v>0</v>
      </c>
      <c r="Z263" s="2408">
        <v>0</v>
      </c>
    </row>
    <row r="264" spans="1:26">
      <c r="A264" s="2074"/>
      <c r="B264" s="3401">
        <v>8</v>
      </c>
      <c r="D264" s="3424" t="s">
        <v>868</v>
      </c>
      <c r="F264" s="3611"/>
      <c r="H264" s="3611"/>
      <c r="I264" s="2006">
        <v>0</v>
      </c>
      <c r="J264" s="2006">
        <v>0</v>
      </c>
      <c r="K264" s="2006">
        <v>0</v>
      </c>
      <c r="L264" s="2006">
        <v>0</v>
      </c>
      <c r="M264" s="2006">
        <v>0</v>
      </c>
      <c r="N264" s="2006">
        <v>0</v>
      </c>
      <c r="O264" s="2006">
        <v>0</v>
      </c>
      <c r="P264" s="2006">
        <v>0</v>
      </c>
      <c r="Q264" s="2006">
        <v>0</v>
      </c>
      <c r="R264" s="2006">
        <v>0</v>
      </c>
      <c r="S264" s="2006">
        <v>0</v>
      </c>
      <c r="T264" s="2006">
        <v>0</v>
      </c>
      <c r="U264" s="2006">
        <v>0</v>
      </c>
      <c r="V264" s="2006">
        <v>0</v>
      </c>
      <c r="W264" s="2006">
        <v>0</v>
      </c>
      <c r="X264" s="2006">
        <v>0</v>
      </c>
      <c r="Y264" s="2006">
        <v>0</v>
      </c>
      <c r="Z264" s="2408">
        <v>0</v>
      </c>
    </row>
    <row r="265" spans="1:26" ht="15.75" customHeight="1">
      <c r="B265" s="3402"/>
      <c r="D265" s="3425"/>
      <c r="F265" s="3612"/>
      <c r="H265" s="3612"/>
      <c r="I265" s="2006">
        <v>0</v>
      </c>
      <c r="J265" s="2006">
        <v>0</v>
      </c>
      <c r="K265" s="2006">
        <v>0</v>
      </c>
      <c r="L265" s="2006">
        <v>0</v>
      </c>
      <c r="M265" s="2006">
        <v>0</v>
      </c>
      <c r="N265" s="2006">
        <v>0</v>
      </c>
      <c r="O265" s="2006">
        <v>0</v>
      </c>
      <c r="P265" s="2006">
        <v>0</v>
      </c>
      <c r="Q265" s="2006">
        <v>0</v>
      </c>
      <c r="R265" s="2006">
        <v>0</v>
      </c>
      <c r="S265" s="2006">
        <v>0</v>
      </c>
      <c r="T265" s="2006">
        <v>0</v>
      </c>
      <c r="U265" s="2006">
        <v>0</v>
      </c>
      <c r="V265" s="2006">
        <v>0</v>
      </c>
      <c r="W265" s="2006">
        <v>0</v>
      </c>
      <c r="X265" s="2006">
        <v>0</v>
      </c>
      <c r="Y265" s="2006">
        <v>0</v>
      </c>
      <c r="Z265" s="2408">
        <v>0</v>
      </c>
    </row>
    <row r="266" spans="1:26">
      <c r="B266" s="3403"/>
      <c r="D266" s="3426"/>
      <c r="F266" s="3613"/>
      <c r="H266" s="3613"/>
      <c r="I266" s="2006">
        <v>0</v>
      </c>
      <c r="J266" s="2006">
        <v>0</v>
      </c>
      <c r="K266" s="2006">
        <v>0</v>
      </c>
      <c r="L266" s="2006">
        <v>0</v>
      </c>
      <c r="M266" s="2006">
        <v>0</v>
      </c>
      <c r="N266" s="2006">
        <v>0</v>
      </c>
      <c r="O266" s="2006">
        <v>0</v>
      </c>
      <c r="P266" s="2006">
        <v>0</v>
      </c>
      <c r="Q266" s="2006">
        <v>0</v>
      </c>
      <c r="R266" s="2006">
        <v>0</v>
      </c>
      <c r="S266" s="2006">
        <v>0</v>
      </c>
      <c r="T266" s="2006">
        <v>0</v>
      </c>
      <c r="U266" s="2006">
        <v>0</v>
      </c>
      <c r="V266" s="2006">
        <v>0</v>
      </c>
      <c r="W266" s="2006">
        <v>0</v>
      </c>
      <c r="X266" s="2006">
        <v>0</v>
      </c>
      <c r="Y266" s="2006">
        <v>0</v>
      </c>
      <c r="Z266" s="2408">
        <v>0</v>
      </c>
    </row>
    <row r="267" spans="1:26">
      <c r="B267" s="2006">
        <v>0</v>
      </c>
      <c r="D267" s="2006">
        <v>0</v>
      </c>
      <c r="F267" s="2006">
        <v>0</v>
      </c>
      <c r="H267" s="2006">
        <v>0</v>
      </c>
      <c r="I267" s="2006">
        <v>0</v>
      </c>
      <c r="J267" s="2006">
        <v>0</v>
      </c>
      <c r="K267" s="2006">
        <v>0</v>
      </c>
      <c r="L267" s="2006">
        <v>0</v>
      </c>
      <c r="M267" s="2006">
        <v>0</v>
      </c>
      <c r="N267" s="2006">
        <v>0</v>
      </c>
      <c r="O267" s="2006">
        <v>0</v>
      </c>
      <c r="P267" s="2006">
        <v>0</v>
      </c>
      <c r="Q267" s="2006">
        <v>0</v>
      </c>
      <c r="R267" s="2006">
        <v>0</v>
      </c>
      <c r="S267" s="2006">
        <v>0</v>
      </c>
      <c r="T267" s="2006">
        <v>0</v>
      </c>
      <c r="U267" s="2006">
        <v>0</v>
      </c>
      <c r="V267" s="2006">
        <v>0</v>
      </c>
      <c r="W267" s="2006">
        <v>0</v>
      </c>
      <c r="X267" s="2006">
        <v>0</v>
      </c>
      <c r="Y267" s="2006">
        <v>0</v>
      </c>
      <c r="Z267" s="2408">
        <v>0</v>
      </c>
    </row>
    <row r="268" spans="1:26">
      <c r="B268" s="3401">
        <v>9</v>
      </c>
      <c r="D268" s="3424" t="s">
        <v>871</v>
      </c>
      <c r="F268" s="3503" t="s">
        <v>865</v>
      </c>
      <c r="H268" s="3611"/>
      <c r="I268" s="2006">
        <v>0</v>
      </c>
      <c r="J268" s="2006">
        <v>0</v>
      </c>
      <c r="K268" s="2006">
        <v>0</v>
      </c>
      <c r="L268" s="2006">
        <v>0</v>
      </c>
      <c r="M268" s="2006">
        <v>0</v>
      </c>
      <c r="N268" s="2006">
        <v>0</v>
      </c>
      <c r="O268" s="2006">
        <v>0</v>
      </c>
      <c r="P268" s="2006">
        <v>0</v>
      </c>
      <c r="Q268" s="2006">
        <v>0</v>
      </c>
      <c r="R268" s="2006">
        <v>0</v>
      </c>
      <c r="S268" s="2006">
        <v>0</v>
      </c>
      <c r="T268" s="2006">
        <v>0</v>
      </c>
      <c r="U268" s="2006">
        <v>0</v>
      </c>
      <c r="V268" s="2006">
        <v>0</v>
      </c>
      <c r="W268" s="2006">
        <v>0</v>
      </c>
      <c r="X268" s="2006">
        <v>0</v>
      </c>
      <c r="Y268" s="2006">
        <v>0</v>
      </c>
      <c r="Z268" s="2408">
        <v>0</v>
      </c>
    </row>
    <row r="269" spans="1:26" ht="15.75" customHeight="1">
      <c r="B269" s="3402"/>
      <c r="D269" s="3425"/>
      <c r="F269" s="3428"/>
      <c r="H269" s="3612"/>
      <c r="I269" s="2006">
        <v>0</v>
      </c>
      <c r="J269" s="2006">
        <v>0</v>
      </c>
      <c r="K269" s="2006">
        <v>0</v>
      </c>
      <c r="L269" s="2006">
        <v>0</v>
      </c>
      <c r="M269" s="2006">
        <v>0</v>
      </c>
      <c r="N269" s="2006">
        <v>0</v>
      </c>
      <c r="O269" s="2006">
        <v>0</v>
      </c>
      <c r="P269" s="2006">
        <v>0</v>
      </c>
      <c r="Q269" s="2006">
        <v>0</v>
      </c>
      <c r="R269" s="2006">
        <v>0</v>
      </c>
      <c r="S269" s="2006">
        <v>0</v>
      </c>
      <c r="T269" s="2006">
        <v>0</v>
      </c>
      <c r="U269" s="2006">
        <v>0</v>
      </c>
      <c r="V269" s="2006">
        <v>0</v>
      </c>
      <c r="W269" s="2006">
        <v>0</v>
      </c>
      <c r="X269" s="2006">
        <v>0</v>
      </c>
      <c r="Y269" s="2006">
        <v>0</v>
      </c>
      <c r="Z269" s="2408">
        <v>0</v>
      </c>
    </row>
    <row r="270" spans="1:26">
      <c r="B270" s="3403"/>
      <c r="D270" s="3426"/>
      <c r="F270" s="3504"/>
      <c r="H270" s="3613"/>
      <c r="I270" s="2006">
        <v>0</v>
      </c>
      <c r="J270" s="2006">
        <v>0</v>
      </c>
      <c r="K270" s="2006">
        <v>0</v>
      </c>
      <c r="L270" s="2006">
        <v>0</v>
      </c>
      <c r="M270" s="2006">
        <v>0</v>
      </c>
      <c r="N270" s="2006">
        <v>0</v>
      </c>
      <c r="O270" s="2006">
        <v>0</v>
      </c>
      <c r="P270" s="2006">
        <v>0</v>
      </c>
      <c r="Q270" s="2006">
        <v>0</v>
      </c>
      <c r="R270" s="2006">
        <v>0</v>
      </c>
      <c r="S270" s="2006">
        <v>0</v>
      </c>
      <c r="T270" s="2006">
        <v>0</v>
      </c>
      <c r="U270" s="2006">
        <v>0</v>
      </c>
      <c r="V270" s="2006">
        <v>0</v>
      </c>
      <c r="W270" s="2006">
        <v>0</v>
      </c>
      <c r="X270" s="2006">
        <v>0</v>
      </c>
      <c r="Y270" s="2006">
        <v>0</v>
      </c>
      <c r="Z270" s="2408">
        <v>0</v>
      </c>
    </row>
    <row r="271" spans="1:26">
      <c r="B271" s="2006">
        <v>0</v>
      </c>
      <c r="D271" s="2006">
        <v>0</v>
      </c>
      <c r="F271" s="2006">
        <v>0</v>
      </c>
      <c r="H271" s="2006">
        <v>0</v>
      </c>
      <c r="I271" s="2006">
        <v>0</v>
      </c>
      <c r="J271" s="2006">
        <v>0</v>
      </c>
      <c r="K271" s="2006">
        <v>0</v>
      </c>
      <c r="L271" s="2006">
        <v>0</v>
      </c>
      <c r="M271" s="2006">
        <v>0</v>
      </c>
      <c r="N271" s="2006">
        <v>0</v>
      </c>
      <c r="O271" s="2006">
        <v>0</v>
      </c>
      <c r="P271" s="2006">
        <v>0</v>
      </c>
      <c r="Q271" s="2006">
        <v>0</v>
      </c>
      <c r="R271" s="2006">
        <v>0</v>
      </c>
      <c r="S271" s="2006">
        <v>0</v>
      </c>
      <c r="T271" s="2006">
        <v>0</v>
      </c>
      <c r="U271" s="2006">
        <v>0</v>
      </c>
      <c r="V271" s="2006">
        <v>0</v>
      </c>
      <c r="W271" s="2006">
        <v>0</v>
      </c>
      <c r="X271" s="2006">
        <v>0</v>
      </c>
      <c r="Y271" s="2006">
        <v>0</v>
      </c>
      <c r="Z271" s="2408">
        <v>0</v>
      </c>
    </row>
    <row r="272" spans="1:26">
      <c r="B272" s="3401">
        <v>10</v>
      </c>
      <c r="D272" s="3424" t="s">
        <v>875</v>
      </c>
      <c r="F272" s="3503" t="s">
        <v>863</v>
      </c>
      <c r="H272" s="3503" t="s">
        <v>876</v>
      </c>
      <c r="I272" s="2006">
        <v>0</v>
      </c>
      <c r="J272" s="2006">
        <v>0</v>
      </c>
      <c r="K272" s="2006">
        <v>0</v>
      </c>
      <c r="L272" s="2006">
        <v>0</v>
      </c>
      <c r="M272" s="2006">
        <v>0</v>
      </c>
      <c r="N272" s="2006">
        <v>0</v>
      </c>
      <c r="O272" s="2006">
        <v>0</v>
      </c>
      <c r="P272" s="2006">
        <v>0</v>
      </c>
      <c r="Q272" s="2006">
        <v>0</v>
      </c>
      <c r="R272" s="2006">
        <v>0</v>
      </c>
      <c r="S272" s="2006">
        <v>0</v>
      </c>
      <c r="T272" s="2006">
        <v>0</v>
      </c>
      <c r="U272" s="2006">
        <v>0</v>
      </c>
      <c r="V272" s="2006">
        <v>0</v>
      </c>
      <c r="W272" s="2006">
        <v>0</v>
      </c>
      <c r="X272" s="2006">
        <v>0</v>
      </c>
      <c r="Y272" s="2006">
        <v>0</v>
      </c>
      <c r="Z272" s="2408">
        <v>0</v>
      </c>
    </row>
    <row r="273" spans="2:26" ht="15.75" customHeight="1">
      <c r="B273" s="3402"/>
      <c r="D273" s="3425"/>
      <c r="F273" s="3428"/>
      <c r="H273" s="3428"/>
      <c r="I273" s="2006">
        <v>0</v>
      </c>
      <c r="J273" s="2006">
        <v>0</v>
      </c>
      <c r="K273" s="2006">
        <v>0</v>
      </c>
      <c r="L273" s="2006">
        <v>0</v>
      </c>
      <c r="M273" s="2006">
        <v>0</v>
      </c>
      <c r="N273" s="2006">
        <v>0</v>
      </c>
      <c r="O273" s="2006">
        <v>0</v>
      </c>
      <c r="P273" s="2006">
        <v>0</v>
      </c>
      <c r="Q273" s="2006">
        <v>0</v>
      </c>
      <c r="R273" s="2006">
        <v>0</v>
      </c>
      <c r="S273" s="2006">
        <v>0</v>
      </c>
      <c r="T273" s="2006">
        <v>0</v>
      </c>
      <c r="U273" s="2006">
        <v>0</v>
      </c>
      <c r="V273" s="2006">
        <v>0</v>
      </c>
      <c r="W273" s="2006">
        <v>0</v>
      </c>
      <c r="X273" s="2006">
        <v>0</v>
      </c>
      <c r="Y273" s="2006">
        <v>0</v>
      </c>
      <c r="Z273" s="2408">
        <v>0</v>
      </c>
    </row>
    <row r="274" spans="2:26">
      <c r="B274" s="3403"/>
      <c r="D274" s="3426"/>
      <c r="F274" s="3504"/>
      <c r="H274" s="3504"/>
      <c r="I274" s="2006">
        <v>0</v>
      </c>
      <c r="J274" s="2006">
        <v>0</v>
      </c>
      <c r="K274" s="2006">
        <v>0</v>
      </c>
      <c r="L274" s="2006">
        <v>0</v>
      </c>
      <c r="M274" s="2006">
        <v>0</v>
      </c>
      <c r="N274" s="2006">
        <v>0</v>
      </c>
      <c r="O274" s="2006">
        <v>0</v>
      </c>
      <c r="P274" s="2006">
        <v>0</v>
      </c>
      <c r="Q274" s="2006">
        <v>0</v>
      </c>
      <c r="R274" s="2006">
        <v>0</v>
      </c>
      <c r="S274" s="2006">
        <v>0</v>
      </c>
      <c r="T274" s="2006">
        <v>0</v>
      </c>
      <c r="U274" s="2006">
        <v>0</v>
      </c>
      <c r="V274" s="2006">
        <v>0</v>
      </c>
      <c r="W274" s="2006">
        <v>0</v>
      </c>
      <c r="X274" s="2006">
        <v>0</v>
      </c>
      <c r="Y274" s="2006">
        <v>0</v>
      </c>
      <c r="Z274" s="2408">
        <v>0</v>
      </c>
    </row>
    <row r="275" spans="2:26">
      <c r="B275" s="2006">
        <v>0</v>
      </c>
      <c r="C275" s="2006">
        <v>0</v>
      </c>
      <c r="D275" s="2006">
        <v>0</v>
      </c>
      <c r="E275" s="2006">
        <v>0</v>
      </c>
      <c r="F275" s="2006">
        <v>0</v>
      </c>
      <c r="G275" s="2006">
        <v>0</v>
      </c>
      <c r="H275" s="2006">
        <v>0</v>
      </c>
      <c r="I275" s="2006">
        <v>0</v>
      </c>
      <c r="J275" s="2006">
        <v>0</v>
      </c>
      <c r="K275" s="2006">
        <v>0</v>
      </c>
      <c r="L275" s="2006">
        <v>0</v>
      </c>
      <c r="M275" s="2006">
        <v>0</v>
      </c>
      <c r="N275" s="2006">
        <v>0</v>
      </c>
      <c r="O275" s="2006">
        <v>0</v>
      </c>
      <c r="P275" s="2006">
        <v>0</v>
      </c>
      <c r="Q275" s="2006">
        <v>0</v>
      </c>
      <c r="R275" s="2006">
        <v>0</v>
      </c>
      <c r="S275" s="2006">
        <v>0</v>
      </c>
      <c r="T275" s="2006">
        <v>0</v>
      </c>
      <c r="U275" s="2006">
        <v>0</v>
      </c>
      <c r="V275" s="2006">
        <v>0</v>
      </c>
      <c r="W275" s="2006">
        <v>0</v>
      </c>
      <c r="X275" s="2006">
        <v>0</v>
      </c>
      <c r="Y275" s="2006">
        <v>0</v>
      </c>
      <c r="Z275" s="2408">
        <v>0</v>
      </c>
    </row>
    <row r="276" spans="2:26">
      <c r="B276" s="2006">
        <v>0</v>
      </c>
      <c r="C276" s="2006">
        <v>0</v>
      </c>
      <c r="D276" s="2006">
        <v>0</v>
      </c>
      <c r="E276" s="2006">
        <v>0</v>
      </c>
      <c r="F276" s="2006">
        <v>0</v>
      </c>
      <c r="G276" s="2006">
        <v>0</v>
      </c>
      <c r="H276" s="2006">
        <v>0</v>
      </c>
      <c r="I276" s="2006">
        <v>0</v>
      </c>
      <c r="J276" s="2006">
        <v>0</v>
      </c>
      <c r="K276" s="2006">
        <v>0</v>
      </c>
      <c r="L276" s="2006">
        <v>0</v>
      </c>
      <c r="M276" s="2006">
        <v>0</v>
      </c>
      <c r="N276" s="2006">
        <v>0</v>
      </c>
      <c r="O276" s="2006">
        <v>0</v>
      </c>
      <c r="P276" s="2006">
        <v>0</v>
      </c>
      <c r="Q276" s="2006">
        <v>0</v>
      </c>
      <c r="R276" s="2006">
        <v>0</v>
      </c>
      <c r="S276" s="2006">
        <v>0</v>
      </c>
      <c r="T276" s="2006">
        <v>0</v>
      </c>
      <c r="U276" s="2006">
        <v>0</v>
      </c>
      <c r="V276" s="2006">
        <v>0</v>
      </c>
      <c r="W276" s="2006">
        <v>0</v>
      </c>
      <c r="X276" s="2006">
        <v>0</v>
      </c>
      <c r="Y276" s="2006">
        <v>0</v>
      </c>
      <c r="Z276" s="2408">
        <v>0</v>
      </c>
    </row>
    <row r="277" spans="2:26">
      <c r="B277" s="3401">
        <v>31</v>
      </c>
      <c r="C277" s="2006">
        <v>0</v>
      </c>
      <c r="D277" s="3418"/>
      <c r="E277" s="2006">
        <v>0</v>
      </c>
      <c r="F277" s="3418"/>
      <c r="G277" s="2006">
        <v>0</v>
      </c>
      <c r="H277" s="3418"/>
      <c r="I277" s="2006">
        <v>0</v>
      </c>
      <c r="J277" s="3418"/>
      <c r="K277" s="2006">
        <v>0</v>
      </c>
      <c r="L277" s="3418"/>
      <c r="M277" s="2006"/>
      <c r="N277" s="3418"/>
      <c r="P277" s="3418"/>
      <c r="R277" s="3418"/>
      <c r="T277" s="3418"/>
      <c r="V277" s="3418"/>
      <c r="X277" s="3418"/>
      <c r="Z277" s="2408">
        <v>0</v>
      </c>
    </row>
    <row r="278" spans="2:26">
      <c r="B278" s="3402"/>
      <c r="C278" s="2006">
        <v>0</v>
      </c>
      <c r="D278" s="3419"/>
      <c r="E278" s="2006">
        <v>0</v>
      </c>
      <c r="F278" s="3419"/>
      <c r="G278" s="2006">
        <v>0</v>
      </c>
      <c r="H278" s="3419"/>
      <c r="I278" s="2006">
        <v>0</v>
      </c>
      <c r="J278" s="3419"/>
      <c r="K278" s="2006">
        <v>0</v>
      </c>
      <c r="L278" s="3419"/>
      <c r="M278" s="2006"/>
      <c r="N278" s="3419"/>
      <c r="P278" s="3419"/>
      <c r="R278" s="3419"/>
      <c r="T278" s="3419"/>
      <c r="V278" s="3419"/>
      <c r="X278" s="3419"/>
      <c r="Z278" s="2408">
        <v>0</v>
      </c>
    </row>
    <row r="279" spans="2:26">
      <c r="B279" s="3403"/>
      <c r="C279" s="2006">
        <v>0</v>
      </c>
      <c r="D279" s="3420"/>
      <c r="E279" s="2006">
        <v>0</v>
      </c>
      <c r="F279" s="3420"/>
      <c r="G279" s="2006">
        <v>0</v>
      </c>
      <c r="H279" s="3420"/>
      <c r="I279" s="2006">
        <v>0</v>
      </c>
      <c r="J279" s="3420"/>
      <c r="K279" s="2006">
        <v>0</v>
      </c>
      <c r="L279" s="3420"/>
      <c r="M279" s="2006"/>
      <c r="N279" s="3420"/>
      <c r="P279" s="3420"/>
      <c r="R279" s="3420"/>
      <c r="T279" s="3420"/>
      <c r="V279" s="3420"/>
      <c r="X279" s="3420"/>
      <c r="Z279" s="2408">
        <v>0</v>
      </c>
    </row>
    <row r="280" spans="2:26">
      <c r="B280" s="2006">
        <v>0</v>
      </c>
      <c r="C280" s="2006">
        <v>0</v>
      </c>
      <c r="D280" s="2006">
        <v>0</v>
      </c>
      <c r="E280" s="2006">
        <v>0</v>
      </c>
      <c r="F280" s="2006">
        <v>0</v>
      </c>
      <c r="G280" s="2006">
        <v>0</v>
      </c>
      <c r="H280" s="2006">
        <v>0</v>
      </c>
      <c r="I280" s="2006">
        <v>0</v>
      </c>
      <c r="J280" s="2006">
        <v>0</v>
      </c>
      <c r="K280" s="2006">
        <v>0</v>
      </c>
      <c r="L280" s="2071"/>
      <c r="M280" s="2071"/>
      <c r="Z280" s="2408">
        <v>0</v>
      </c>
    </row>
    <row r="281" spans="2:26">
      <c r="B281" s="2555">
        <f t="shared" ref="B281:Y281" ca="1" si="0">CELL("largeur",B281)</f>
        <v>4</v>
      </c>
      <c r="C281" s="2555">
        <f t="shared" ca="1" si="0"/>
        <v>3</v>
      </c>
      <c r="D281" s="2555">
        <f t="shared" ca="1" si="0"/>
        <v>18</v>
      </c>
      <c r="E281" s="2555">
        <f t="shared" ca="1" si="0"/>
        <v>3</v>
      </c>
      <c r="F281" s="2555">
        <f t="shared" ca="1" si="0"/>
        <v>18</v>
      </c>
      <c r="G281" s="2555">
        <f t="shared" ca="1" si="0"/>
        <v>3</v>
      </c>
      <c r="H281" s="2555">
        <f t="shared" ca="1" si="0"/>
        <v>18</v>
      </c>
      <c r="I281" s="2555">
        <f t="shared" ca="1" si="0"/>
        <v>3</v>
      </c>
      <c r="J281" s="2555">
        <f t="shared" ca="1" si="0"/>
        <v>18</v>
      </c>
      <c r="K281" s="2555">
        <f t="shared" ca="1" si="0"/>
        <v>3</v>
      </c>
      <c r="L281" s="2555">
        <f t="shared" ca="1" si="0"/>
        <v>18</v>
      </c>
      <c r="M281" s="2555">
        <f t="shared" ca="1" si="0"/>
        <v>4</v>
      </c>
      <c r="N281" s="2555">
        <f t="shared" ca="1" si="0"/>
        <v>18</v>
      </c>
      <c r="O281" s="2555">
        <f t="shared" ca="1" si="0"/>
        <v>4</v>
      </c>
      <c r="P281" s="2555">
        <f t="shared" ca="1" si="0"/>
        <v>18</v>
      </c>
      <c r="Q281" s="2555">
        <f t="shared" ca="1" si="0"/>
        <v>4</v>
      </c>
      <c r="R281" s="2555">
        <f t="shared" ca="1" si="0"/>
        <v>18</v>
      </c>
      <c r="S281" s="2555">
        <f t="shared" ca="1" si="0"/>
        <v>4</v>
      </c>
      <c r="T281" s="2555">
        <f t="shared" ca="1" si="0"/>
        <v>18</v>
      </c>
      <c r="U281" s="2555">
        <f t="shared" ca="1" si="0"/>
        <v>4</v>
      </c>
      <c r="V281" s="2555">
        <f t="shared" ca="1" si="0"/>
        <v>18</v>
      </c>
      <c r="W281" s="2555">
        <f t="shared" ca="1" si="0"/>
        <v>4</v>
      </c>
      <c r="X281" s="2555">
        <f t="shared" ca="1" si="0"/>
        <v>18</v>
      </c>
      <c r="Y281" s="2555">
        <f t="shared" ca="1" si="0"/>
        <v>4</v>
      </c>
      <c r="Z281" s="2409" t="s">
        <v>4192</v>
      </c>
    </row>
  </sheetData>
  <mergeCells count="350">
    <mergeCell ref="L277:L279"/>
    <mergeCell ref="N277:N279"/>
    <mergeCell ref="P277:P279"/>
    <mergeCell ref="R277:R279"/>
    <mergeCell ref="T277:T279"/>
    <mergeCell ref="V277:V279"/>
    <mergeCell ref="X277:X279"/>
    <mergeCell ref="L97:L107"/>
    <mergeCell ref="D232:H234"/>
    <mergeCell ref="F236:F238"/>
    <mergeCell ref="F240:F242"/>
    <mergeCell ref="F244:F246"/>
    <mergeCell ref="F256:F258"/>
    <mergeCell ref="F260:F262"/>
    <mergeCell ref="F264:F266"/>
    <mergeCell ref="F268:F270"/>
    <mergeCell ref="F272:F274"/>
    <mergeCell ref="H236:H238"/>
    <mergeCell ref="H240:H242"/>
    <mergeCell ref="H244:H246"/>
    <mergeCell ref="H256:H258"/>
    <mergeCell ref="H260:H262"/>
    <mergeCell ref="H264:H266"/>
    <mergeCell ref="H268:H270"/>
    <mergeCell ref="B2:E6"/>
    <mergeCell ref="B9:X9"/>
    <mergeCell ref="U2:X2"/>
    <mergeCell ref="U3:X3"/>
    <mergeCell ref="U4:X4"/>
    <mergeCell ref="U5:X5"/>
    <mergeCell ref="U6:X6"/>
    <mergeCell ref="U7:X7"/>
    <mergeCell ref="F2:T4"/>
    <mergeCell ref="F5:T6"/>
    <mergeCell ref="B244:B246"/>
    <mergeCell ref="H272:H274"/>
    <mergeCell ref="D236:D238"/>
    <mergeCell ref="D240:D242"/>
    <mergeCell ref="D244:D246"/>
    <mergeCell ref="D248:D250"/>
    <mergeCell ref="D252:D254"/>
    <mergeCell ref="D256:D258"/>
    <mergeCell ref="D260:D262"/>
    <mergeCell ref="D264:D266"/>
    <mergeCell ref="D268:D270"/>
    <mergeCell ref="R226:R227"/>
    <mergeCell ref="R228:R229"/>
    <mergeCell ref="T226:T227"/>
    <mergeCell ref="T228:T229"/>
    <mergeCell ref="V216:V219"/>
    <mergeCell ref="V221:V224"/>
    <mergeCell ref="B264:B266"/>
    <mergeCell ref="B268:B270"/>
    <mergeCell ref="B272:B274"/>
    <mergeCell ref="D272:D274"/>
    <mergeCell ref="B248:B250"/>
    <mergeCell ref="B252:B254"/>
    <mergeCell ref="B256:B258"/>
    <mergeCell ref="B260:B262"/>
    <mergeCell ref="V226:V229"/>
    <mergeCell ref="L226:L227"/>
    <mergeCell ref="N226:N229"/>
    <mergeCell ref="P226:P227"/>
    <mergeCell ref="L228:L229"/>
    <mergeCell ref="P228:P229"/>
    <mergeCell ref="F226:F229"/>
    <mergeCell ref="H226:H227"/>
    <mergeCell ref="J226:J227"/>
    <mergeCell ref="H228:H229"/>
    <mergeCell ref="R214:R215"/>
    <mergeCell ref="T214:T215"/>
    <mergeCell ref="V214:V215"/>
    <mergeCell ref="R218:R219"/>
    <mergeCell ref="T218:T219"/>
    <mergeCell ref="R223:R224"/>
    <mergeCell ref="T223:T224"/>
    <mergeCell ref="L216:L217"/>
    <mergeCell ref="P216:P217"/>
    <mergeCell ref="L221:L222"/>
    <mergeCell ref="P221:P222"/>
    <mergeCell ref="L218:L219"/>
    <mergeCell ref="L223:L224"/>
    <mergeCell ref="N216:N219"/>
    <mergeCell ref="N221:N224"/>
    <mergeCell ref="P218:P219"/>
    <mergeCell ref="P223:P224"/>
    <mergeCell ref="L214:L215"/>
    <mergeCell ref="N214:N215"/>
    <mergeCell ref="P214:P215"/>
    <mergeCell ref="R216:R217"/>
    <mergeCell ref="R221:R222"/>
    <mergeCell ref="T216:T217"/>
    <mergeCell ref="T221:T222"/>
    <mergeCell ref="R213:V213"/>
    <mergeCell ref="D205:D207"/>
    <mergeCell ref="F205:F207"/>
    <mergeCell ref="H205:H207"/>
    <mergeCell ref="J205:J207"/>
    <mergeCell ref="L205:L207"/>
    <mergeCell ref="N205:N207"/>
    <mergeCell ref="P205:P207"/>
    <mergeCell ref="R205:R207"/>
    <mergeCell ref="T205:T207"/>
    <mergeCell ref="D209:D211"/>
    <mergeCell ref="F209:F211"/>
    <mergeCell ref="H209:H211"/>
    <mergeCell ref="J209:J211"/>
    <mergeCell ref="L209:L211"/>
    <mergeCell ref="D213:D229"/>
    <mergeCell ref="F213:J213"/>
    <mergeCell ref="L213:P213"/>
    <mergeCell ref="F216:F219"/>
    <mergeCell ref="H216:H217"/>
    <mergeCell ref="J216:J217"/>
    <mergeCell ref="H218:H219"/>
    <mergeCell ref="J218:J219"/>
    <mergeCell ref="F221:F224"/>
    <mergeCell ref="R98:R99"/>
    <mergeCell ref="T98:T99"/>
    <mergeCell ref="V98:V99"/>
    <mergeCell ref="R76:R77"/>
    <mergeCell ref="T76:T77"/>
    <mergeCell ref="V76:V77"/>
    <mergeCell ref="P142:P143"/>
    <mergeCell ref="D201:D203"/>
    <mergeCell ref="F201:F203"/>
    <mergeCell ref="H201:H203"/>
    <mergeCell ref="J201:J203"/>
    <mergeCell ref="L201:L202"/>
    <mergeCell ref="N202:N203"/>
    <mergeCell ref="P202:P203"/>
    <mergeCell ref="R202:R203"/>
    <mergeCell ref="T202:T203"/>
    <mergeCell ref="L197:L198"/>
    <mergeCell ref="M174:M180"/>
    <mergeCell ref="B182:X182"/>
    <mergeCell ref="D185:D187"/>
    <mergeCell ref="M158:M164"/>
    <mergeCell ref="M166:M172"/>
    <mergeCell ref="N138:N139"/>
    <mergeCell ref="P138:P139"/>
    <mergeCell ref="N104:N105"/>
    <mergeCell ref="P104:P105"/>
    <mergeCell ref="R104:R105"/>
    <mergeCell ref="T104:T105"/>
    <mergeCell ref="V104:V105"/>
    <mergeCell ref="X104:X105"/>
    <mergeCell ref="N108:N109"/>
    <mergeCell ref="P108:P109"/>
    <mergeCell ref="R108:R109"/>
    <mergeCell ref="T108:T109"/>
    <mergeCell ref="V108:V109"/>
    <mergeCell ref="X108:X109"/>
    <mergeCell ref="X190:X191"/>
    <mergeCell ref="N194:N195"/>
    <mergeCell ref="R186:R187"/>
    <mergeCell ref="T186:T187"/>
    <mergeCell ref="V186:V187"/>
    <mergeCell ref="L194:L195"/>
    <mergeCell ref="F190:F191"/>
    <mergeCell ref="H190:H191"/>
    <mergeCell ref="J190:J191"/>
    <mergeCell ref="L190:L191"/>
    <mergeCell ref="N190:N191"/>
    <mergeCell ref="P190:P191"/>
    <mergeCell ref="R190:R191"/>
    <mergeCell ref="T190:T191"/>
    <mergeCell ref="F194:F195"/>
    <mergeCell ref="H194:H195"/>
    <mergeCell ref="J194:J195"/>
    <mergeCell ref="V190:V191"/>
    <mergeCell ref="F186:F187"/>
    <mergeCell ref="H186:H187"/>
    <mergeCell ref="J186:J187"/>
    <mergeCell ref="L186:L187"/>
    <mergeCell ref="N186:N187"/>
    <mergeCell ref="P186:P187"/>
    <mergeCell ref="N142:N143"/>
    <mergeCell ref="B156:X156"/>
    <mergeCell ref="D138:D139"/>
    <mergeCell ref="F138:F139"/>
    <mergeCell ref="H138:H139"/>
    <mergeCell ref="J138:J139"/>
    <mergeCell ref="L138:L139"/>
    <mergeCell ref="T151:T152"/>
    <mergeCell ref="V151:V152"/>
    <mergeCell ref="R138:R139"/>
    <mergeCell ref="D142:D143"/>
    <mergeCell ref="F142:F143"/>
    <mergeCell ref="L122:L123"/>
    <mergeCell ref="B59:B72"/>
    <mergeCell ref="B74:X74"/>
    <mergeCell ref="B89:X89"/>
    <mergeCell ref="L95:X95"/>
    <mergeCell ref="N98:N99"/>
    <mergeCell ref="B112:X112"/>
    <mergeCell ref="F63:F64"/>
    <mergeCell ref="H63:H64"/>
    <mergeCell ref="J63:J64"/>
    <mergeCell ref="B97:B99"/>
    <mergeCell ref="D98:D99"/>
    <mergeCell ref="F98:F99"/>
    <mergeCell ref="H98:H99"/>
    <mergeCell ref="J98:J99"/>
    <mergeCell ref="D101:J101"/>
    <mergeCell ref="B103:B109"/>
    <mergeCell ref="D104:D105"/>
    <mergeCell ref="B114:B123"/>
    <mergeCell ref="X76:X77"/>
    <mergeCell ref="L76:L78"/>
    <mergeCell ref="N76:N77"/>
    <mergeCell ref="P76:P77"/>
    <mergeCell ref="X98:X99"/>
    <mergeCell ref="H21:H22"/>
    <mergeCell ref="J21:J22"/>
    <mergeCell ref="D25:D26"/>
    <mergeCell ref="D118:D119"/>
    <mergeCell ref="B32:B47"/>
    <mergeCell ref="D32:J34"/>
    <mergeCell ref="D36:D38"/>
    <mergeCell ref="F36:F38"/>
    <mergeCell ref="H36:H38"/>
    <mergeCell ref="J36:J38"/>
    <mergeCell ref="F25:F26"/>
    <mergeCell ref="H25:H26"/>
    <mergeCell ref="J25:J26"/>
    <mergeCell ref="D29:D30"/>
    <mergeCell ref="F29:F30"/>
    <mergeCell ref="H29:H30"/>
    <mergeCell ref="J29:J30"/>
    <mergeCell ref="D59:K59"/>
    <mergeCell ref="D63:D64"/>
    <mergeCell ref="D40:D41"/>
    <mergeCell ref="F40:F41"/>
    <mergeCell ref="H40:H41"/>
    <mergeCell ref="J40:J41"/>
    <mergeCell ref="D122:D123"/>
    <mergeCell ref="F122:F123"/>
    <mergeCell ref="H122:H123"/>
    <mergeCell ref="B51:B57"/>
    <mergeCell ref="D52:D53"/>
    <mergeCell ref="F52:F53"/>
    <mergeCell ref="H52:H53"/>
    <mergeCell ref="J52:J53"/>
    <mergeCell ref="D56:D57"/>
    <mergeCell ref="F56:F57"/>
    <mergeCell ref="B91:B93"/>
    <mergeCell ref="D95:J95"/>
    <mergeCell ref="B76:B87"/>
    <mergeCell ref="D86:D87"/>
    <mergeCell ref="F86:F87"/>
    <mergeCell ref="H86:H87"/>
    <mergeCell ref="J86:J87"/>
    <mergeCell ref="J122:J123"/>
    <mergeCell ref="H132:H133"/>
    <mergeCell ref="F132:F133"/>
    <mergeCell ref="B137:B139"/>
    <mergeCell ref="B147:B153"/>
    <mergeCell ref="D147:J147"/>
    <mergeCell ref="D151:D152"/>
    <mergeCell ref="F151:F152"/>
    <mergeCell ref="H151:H152"/>
    <mergeCell ref="B125:X125"/>
    <mergeCell ref="D128:D129"/>
    <mergeCell ref="F128:F129"/>
    <mergeCell ref="D132:D133"/>
    <mergeCell ref="J128:J129"/>
    <mergeCell ref="N151:N152"/>
    <mergeCell ref="P151:P152"/>
    <mergeCell ref="R151:R152"/>
    <mergeCell ref="J132:J133"/>
    <mergeCell ref="B135:X135"/>
    <mergeCell ref="L147:L153"/>
    <mergeCell ref="B127:B133"/>
    <mergeCell ref="H128:H129"/>
    <mergeCell ref="H142:H143"/>
    <mergeCell ref="J142:J143"/>
    <mergeCell ref="L142:L143"/>
    <mergeCell ref="H277:H279"/>
    <mergeCell ref="J277:J279"/>
    <mergeCell ref="B277:B279"/>
    <mergeCell ref="D277:D279"/>
    <mergeCell ref="F277:F279"/>
    <mergeCell ref="B158:B161"/>
    <mergeCell ref="B163:B165"/>
    <mergeCell ref="B167:B169"/>
    <mergeCell ref="B171:B174"/>
    <mergeCell ref="B176:B178"/>
    <mergeCell ref="D197:D199"/>
    <mergeCell ref="F197:F198"/>
    <mergeCell ref="H197:H198"/>
    <mergeCell ref="J197:J198"/>
    <mergeCell ref="F214:F215"/>
    <mergeCell ref="H214:H215"/>
    <mergeCell ref="J214:J215"/>
    <mergeCell ref="H221:H222"/>
    <mergeCell ref="J221:J222"/>
    <mergeCell ref="H223:H224"/>
    <mergeCell ref="J223:J224"/>
    <mergeCell ref="J228:J229"/>
    <mergeCell ref="B236:B238"/>
    <mergeCell ref="B240:B242"/>
    <mergeCell ref="R56:R57"/>
    <mergeCell ref="T56:T57"/>
    <mergeCell ref="T52:T53"/>
    <mergeCell ref="V52:V53"/>
    <mergeCell ref="V56:V57"/>
    <mergeCell ref="T29:T30"/>
    <mergeCell ref="F118:F119"/>
    <mergeCell ref="H118:H119"/>
    <mergeCell ref="J118:J119"/>
    <mergeCell ref="L118:L119"/>
    <mergeCell ref="B49:X49"/>
    <mergeCell ref="L56:L57"/>
    <mergeCell ref="N56:N57"/>
    <mergeCell ref="P56:P57"/>
    <mergeCell ref="P28:P29"/>
    <mergeCell ref="R28:R29"/>
    <mergeCell ref="L28:L29"/>
    <mergeCell ref="N28:N29"/>
    <mergeCell ref="V29:V30"/>
    <mergeCell ref="F104:F105"/>
    <mergeCell ref="H104:H105"/>
    <mergeCell ref="J104:J105"/>
    <mergeCell ref="D108:D109"/>
    <mergeCell ref="P98:P99"/>
    <mergeCell ref="B18:X18"/>
    <mergeCell ref="B16:X16"/>
    <mergeCell ref="L52:L53"/>
    <mergeCell ref="N52:N53"/>
    <mergeCell ref="P52:P53"/>
    <mergeCell ref="L20:L21"/>
    <mergeCell ref="N20:N21"/>
    <mergeCell ref="R24:R25"/>
    <mergeCell ref="X21:X22"/>
    <mergeCell ref="R52:R53"/>
    <mergeCell ref="V20:V21"/>
    <mergeCell ref="L24:L25"/>
    <mergeCell ref="N24:N25"/>
    <mergeCell ref="P20:P21"/>
    <mergeCell ref="R20:R21"/>
    <mergeCell ref="T20:T21"/>
    <mergeCell ref="V24:V25"/>
    <mergeCell ref="P24:P25"/>
    <mergeCell ref="T24:T25"/>
    <mergeCell ref="B17:D17"/>
    <mergeCell ref="E17:K17"/>
    <mergeCell ref="B20:B30"/>
    <mergeCell ref="D21:D22"/>
    <mergeCell ref="F21:F22"/>
  </mergeCells>
  <hyperlinks>
    <hyperlink ref="N7" r:id="rId1" xr:uid="{78928AC8-3779-417E-AEAB-770C144418E8}"/>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49774-0E37-41F9-8C3E-6097604495DD}">
  <dimension ref="A1:CF763"/>
  <sheetViews>
    <sheetView showGridLines="0" showZeros="0" zoomScaleNormal="100" workbookViewId="0">
      <selection activeCell="AV336" sqref="AV336"/>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18.7109375" style="24" customWidth="1"/>
    <col min="33" max="35" width="0.85546875" style="24" customWidth="1"/>
    <col min="36" max="36" width="18.7109375" style="24" customWidth="1"/>
    <col min="37" max="39" width="0.85546875" style="24" customWidth="1"/>
    <col min="40" max="40" width="18.7109375" style="24" customWidth="1"/>
    <col min="41" max="43" width="0.85546875" style="24" customWidth="1"/>
    <col min="44" max="44" width="18.85546875" style="24" customWidth="1"/>
    <col min="45" max="47" width="0.85546875" style="24" customWidth="1"/>
    <col min="48" max="48" width="18.7109375" style="24" customWidth="1"/>
    <col min="49" max="51" width="0.85546875" style="24" customWidth="1"/>
    <col min="52" max="52" width="18.85546875" style="24" customWidth="1"/>
    <col min="53" max="54" width="11.42578125" style="24"/>
    <col min="55" max="55" width="19" style="24" customWidth="1"/>
    <col min="56" max="58" width="0.85546875" style="24" customWidth="1"/>
    <col min="59" max="59" width="19" style="24" customWidth="1"/>
    <col min="60" max="62" width="0.28515625" style="24" customWidth="1"/>
    <col min="63" max="63" width="19" style="24" customWidth="1"/>
    <col min="64" max="64" width="11.42578125" style="24"/>
    <col min="65" max="65" width="15.5703125" style="24" customWidth="1"/>
    <col min="66" max="67" width="11.42578125" style="24"/>
    <col min="68" max="72" width="19" style="24" customWidth="1"/>
    <col min="73" max="73" width="18.7109375" style="24" customWidth="1"/>
    <col min="74" max="122" width="11.42578125" style="24"/>
    <col min="123" max="123" width="1.42578125" style="24" customWidth="1"/>
    <col min="124" max="124" width="5.140625" style="24" customWidth="1"/>
    <col min="125" max="125" width="1.7109375" style="24" customWidth="1"/>
    <col min="126" max="126" width="3.42578125" style="24" customWidth="1"/>
    <col min="127" max="127" width="18.7109375" style="24" customWidth="1"/>
    <col min="128" max="128" width="0.85546875" style="24" customWidth="1"/>
    <col min="129" max="129" width="18.7109375" style="24" customWidth="1"/>
    <col min="130" max="130" width="3.7109375" style="24" customWidth="1"/>
    <col min="131" max="131" width="3.140625" style="24" customWidth="1"/>
    <col min="132" max="132" width="18.7109375" style="24" customWidth="1"/>
    <col min="133" max="133" width="0.85546875" style="24" customWidth="1"/>
    <col min="134" max="134" width="18.7109375" style="24" customWidth="1"/>
    <col min="135" max="135" width="4.140625" style="24" customWidth="1"/>
    <col min="136" max="136" width="3.5703125" style="24" customWidth="1"/>
    <col min="137" max="137" width="18.7109375" style="24" customWidth="1"/>
    <col min="138" max="138" width="0.85546875" style="24" customWidth="1"/>
    <col min="139" max="139" width="18.7109375" style="24" customWidth="1"/>
    <col min="140" max="140" width="3.7109375" style="24" customWidth="1"/>
    <col min="141" max="141" width="3.140625" style="24" customWidth="1"/>
    <col min="142" max="142" width="18.7109375" style="24" customWidth="1"/>
    <col min="143" max="143" width="0.85546875" style="24" customWidth="1"/>
    <col min="144" max="144" width="18.7109375" style="24" customWidth="1"/>
    <col min="145" max="145" width="2.140625" style="24" customWidth="1"/>
    <col min="146" max="146" width="1.42578125" style="24" customWidth="1"/>
    <col min="147" max="147" width="5.140625" style="24" customWidth="1"/>
    <col min="148" max="148" width="1.7109375" style="24" customWidth="1"/>
    <col min="149" max="149" width="3.42578125" style="24" customWidth="1"/>
    <col min="150" max="150" width="18.7109375" style="24" customWidth="1"/>
    <col min="151" max="151" width="0.85546875" style="24" customWidth="1"/>
    <col min="152" max="152" width="18.7109375" style="24" customWidth="1"/>
    <col min="153" max="153" width="3.7109375" style="24" customWidth="1"/>
    <col min="154" max="154" width="3.140625" style="24" customWidth="1"/>
    <col min="155" max="155" width="18.7109375" style="24" customWidth="1"/>
    <col min="156" max="156" width="0.85546875" style="24" customWidth="1"/>
    <col min="157" max="157" width="18.7109375" style="24" customWidth="1"/>
    <col min="158" max="158" width="4.140625" style="24" customWidth="1"/>
    <col min="159" max="159" width="3.5703125" style="24" customWidth="1"/>
    <col min="160" max="160" width="18.7109375" style="24" customWidth="1"/>
    <col min="161" max="161" width="0.85546875" style="24" customWidth="1"/>
    <col min="162" max="162" width="18.7109375" style="24" customWidth="1"/>
    <col min="163" max="163" width="3.7109375" style="24" customWidth="1"/>
    <col min="164" max="164" width="3.140625" style="24" customWidth="1"/>
    <col min="165" max="165" width="18.7109375" style="24" customWidth="1"/>
    <col min="166" max="166" width="0.85546875" style="24" customWidth="1"/>
    <col min="167" max="167" width="18.7109375" style="24" customWidth="1"/>
    <col min="168" max="168" width="2.140625" style="24" customWidth="1"/>
    <col min="169" max="378" width="11.42578125" style="24"/>
    <col min="379" max="379" width="1.42578125" style="24" customWidth="1"/>
    <col min="380" max="380" width="5.140625" style="24" customWidth="1"/>
    <col min="381" max="381" width="1.7109375" style="24" customWidth="1"/>
    <col min="382" max="382" width="3.42578125" style="24" customWidth="1"/>
    <col min="383" max="383" width="18.7109375" style="24" customWidth="1"/>
    <col min="384" max="384" width="0.85546875" style="24" customWidth="1"/>
    <col min="385" max="385" width="18.7109375" style="24" customWidth="1"/>
    <col min="386" max="386" width="3.7109375" style="24" customWidth="1"/>
    <col min="387" max="387" width="3.140625" style="24" customWidth="1"/>
    <col min="388" max="388" width="18.7109375" style="24" customWidth="1"/>
    <col min="389" max="389" width="0.85546875" style="24" customWidth="1"/>
    <col min="390" max="390" width="18.7109375" style="24" customWidth="1"/>
    <col min="391" max="391" width="4.140625" style="24" customWidth="1"/>
    <col min="392" max="392" width="3.5703125" style="24" customWidth="1"/>
    <col min="393" max="393" width="18.7109375" style="24" customWidth="1"/>
    <col min="394" max="394" width="0.85546875" style="24" customWidth="1"/>
    <col min="395" max="395" width="18.7109375" style="24" customWidth="1"/>
    <col min="396" max="396" width="3.7109375" style="24" customWidth="1"/>
    <col min="397" max="397" width="3.140625" style="24" customWidth="1"/>
    <col min="398" max="398" width="18.7109375" style="24" customWidth="1"/>
    <col min="399" max="399" width="0.85546875" style="24" customWidth="1"/>
    <col min="400" max="400" width="18.7109375" style="24" customWidth="1"/>
    <col min="401" max="401" width="2.140625" style="24" customWidth="1"/>
    <col min="402" max="402" width="1.42578125" style="24" customWidth="1"/>
    <col min="403" max="403" width="5.140625" style="24" customWidth="1"/>
    <col min="404" max="404" width="1.7109375" style="24" customWidth="1"/>
    <col min="405" max="405" width="3.42578125" style="24" customWidth="1"/>
    <col min="406" max="406" width="18.7109375" style="24" customWidth="1"/>
    <col min="407" max="407" width="0.85546875" style="24" customWidth="1"/>
    <col min="408" max="408" width="18.7109375" style="24" customWidth="1"/>
    <col min="409" max="409" width="3.7109375" style="24" customWidth="1"/>
    <col min="410" max="410" width="3.140625" style="24" customWidth="1"/>
    <col min="411" max="411" width="18.7109375" style="24" customWidth="1"/>
    <col min="412" max="412" width="0.85546875" style="24" customWidth="1"/>
    <col min="413" max="413" width="18.7109375" style="24" customWidth="1"/>
    <col min="414" max="414" width="4.140625" style="24" customWidth="1"/>
    <col min="415" max="415" width="3.5703125" style="24" customWidth="1"/>
    <col min="416" max="416" width="18.7109375" style="24" customWidth="1"/>
    <col min="417" max="417" width="0.85546875" style="24" customWidth="1"/>
    <col min="418" max="418" width="18.7109375" style="24" customWidth="1"/>
    <col min="419" max="419" width="3.7109375" style="24" customWidth="1"/>
    <col min="420" max="420" width="3.140625" style="24" customWidth="1"/>
    <col min="421" max="421" width="18.7109375" style="24" customWidth="1"/>
    <col min="422" max="422" width="0.85546875" style="24" customWidth="1"/>
    <col min="423" max="423" width="18.7109375" style="24" customWidth="1"/>
    <col min="424" max="424" width="2.140625" style="24" customWidth="1"/>
    <col min="425" max="634" width="11.42578125" style="24"/>
    <col min="635" max="635" width="1.42578125" style="24" customWidth="1"/>
    <col min="636" max="636" width="5.140625" style="24" customWidth="1"/>
    <col min="637" max="637" width="1.7109375" style="24" customWidth="1"/>
    <col min="638" max="638" width="3.42578125" style="24" customWidth="1"/>
    <col min="639" max="639" width="18.7109375" style="24" customWidth="1"/>
    <col min="640" max="640" width="0.85546875" style="24" customWidth="1"/>
    <col min="641" max="641" width="18.7109375" style="24" customWidth="1"/>
    <col min="642" max="642" width="3.7109375" style="24" customWidth="1"/>
    <col min="643" max="643" width="3.140625" style="24" customWidth="1"/>
    <col min="644" max="644" width="18.7109375" style="24" customWidth="1"/>
    <col min="645" max="645" width="0.85546875" style="24" customWidth="1"/>
    <col min="646" max="646" width="18.7109375" style="24" customWidth="1"/>
    <col min="647" max="647" width="4.140625" style="24" customWidth="1"/>
    <col min="648" max="648" width="3.5703125" style="24" customWidth="1"/>
    <col min="649" max="649" width="18.7109375" style="24" customWidth="1"/>
    <col min="650" max="650" width="0.85546875" style="24" customWidth="1"/>
    <col min="651" max="651" width="18.7109375" style="24" customWidth="1"/>
    <col min="652" max="652" width="3.7109375" style="24" customWidth="1"/>
    <col min="653" max="653" width="3.140625" style="24" customWidth="1"/>
    <col min="654" max="654" width="18.7109375" style="24" customWidth="1"/>
    <col min="655" max="655" width="0.85546875" style="24" customWidth="1"/>
    <col min="656" max="656" width="18.7109375" style="24" customWidth="1"/>
    <col min="657" max="657" width="2.140625" style="24" customWidth="1"/>
    <col min="658" max="658" width="1.42578125" style="24" customWidth="1"/>
    <col min="659" max="659" width="5.140625" style="24" customWidth="1"/>
    <col min="660" max="660" width="1.7109375" style="24" customWidth="1"/>
    <col min="661" max="661" width="3.42578125" style="24" customWidth="1"/>
    <col min="662" max="662" width="18.7109375" style="24" customWidth="1"/>
    <col min="663" max="663" width="0.85546875" style="24" customWidth="1"/>
    <col min="664" max="664" width="18.7109375" style="24" customWidth="1"/>
    <col min="665" max="665" width="3.7109375" style="24" customWidth="1"/>
    <col min="666" max="666" width="3.140625" style="24" customWidth="1"/>
    <col min="667" max="667" width="18.7109375" style="24" customWidth="1"/>
    <col min="668" max="668" width="0.85546875" style="24" customWidth="1"/>
    <col min="669" max="669" width="18.7109375" style="24" customWidth="1"/>
    <col min="670" max="670" width="4.140625" style="24" customWidth="1"/>
    <col min="671" max="671" width="3.5703125" style="24" customWidth="1"/>
    <col min="672" max="672" width="18.7109375" style="24" customWidth="1"/>
    <col min="673" max="673" width="0.85546875" style="24" customWidth="1"/>
    <col min="674" max="674" width="18.7109375" style="24" customWidth="1"/>
    <col min="675" max="675" width="3.7109375" style="24" customWidth="1"/>
    <col min="676" max="676" width="3.140625" style="24" customWidth="1"/>
    <col min="677" max="677" width="18.7109375" style="24" customWidth="1"/>
    <col min="678" max="678" width="0.85546875" style="24" customWidth="1"/>
    <col min="679" max="679" width="18.7109375" style="24" customWidth="1"/>
    <col min="680" max="680" width="2.140625" style="24" customWidth="1"/>
    <col min="681" max="890" width="11.42578125" style="24"/>
    <col min="891" max="891" width="1.42578125" style="24" customWidth="1"/>
    <col min="892" max="892" width="5.140625" style="24" customWidth="1"/>
    <col min="893" max="893" width="1.7109375" style="24" customWidth="1"/>
    <col min="894" max="894" width="3.42578125" style="24" customWidth="1"/>
    <col min="895" max="895" width="18.7109375" style="24" customWidth="1"/>
    <col min="896" max="896" width="0.85546875" style="24" customWidth="1"/>
    <col min="897" max="897" width="18.7109375" style="24" customWidth="1"/>
    <col min="898" max="898" width="3.7109375" style="24" customWidth="1"/>
    <col min="899" max="899" width="3.140625" style="24" customWidth="1"/>
    <col min="900" max="900" width="18.7109375" style="24" customWidth="1"/>
    <col min="901" max="901" width="0.85546875" style="24" customWidth="1"/>
    <col min="902" max="902" width="18.7109375" style="24" customWidth="1"/>
    <col min="903" max="903" width="4.140625" style="24" customWidth="1"/>
    <col min="904" max="904" width="3.5703125" style="24" customWidth="1"/>
    <col min="905" max="905" width="18.7109375" style="24" customWidth="1"/>
    <col min="906" max="906" width="0.85546875" style="24" customWidth="1"/>
    <col min="907" max="907" width="18.7109375" style="24" customWidth="1"/>
    <col min="908" max="908" width="3.7109375" style="24" customWidth="1"/>
    <col min="909" max="909" width="3.140625" style="24" customWidth="1"/>
    <col min="910" max="910" width="18.7109375" style="24" customWidth="1"/>
    <col min="911" max="911" width="0.85546875" style="24" customWidth="1"/>
    <col min="912" max="912" width="18.7109375" style="24" customWidth="1"/>
    <col min="913" max="913" width="2.140625" style="24" customWidth="1"/>
    <col min="914" max="914" width="1.42578125" style="24" customWidth="1"/>
    <col min="915" max="915" width="5.140625" style="24" customWidth="1"/>
    <col min="916" max="916" width="1.7109375" style="24" customWidth="1"/>
    <col min="917" max="917" width="3.42578125" style="24" customWidth="1"/>
    <col min="918" max="918" width="18.7109375" style="24" customWidth="1"/>
    <col min="919" max="919" width="0.85546875" style="24" customWidth="1"/>
    <col min="920" max="920" width="18.7109375" style="24" customWidth="1"/>
    <col min="921" max="921" width="3.7109375" style="24" customWidth="1"/>
    <col min="922" max="922" width="3.140625" style="24" customWidth="1"/>
    <col min="923" max="923" width="18.7109375" style="24" customWidth="1"/>
    <col min="924" max="924" width="0.85546875" style="24" customWidth="1"/>
    <col min="925" max="925" width="18.7109375" style="24" customWidth="1"/>
    <col min="926" max="926" width="4.140625" style="24" customWidth="1"/>
    <col min="927" max="927" width="3.5703125" style="24" customWidth="1"/>
    <col min="928" max="928" width="18.7109375" style="24" customWidth="1"/>
    <col min="929" max="929" width="0.85546875" style="24" customWidth="1"/>
    <col min="930" max="930" width="18.7109375" style="24" customWidth="1"/>
    <col min="931" max="931" width="3.7109375" style="24" customWidth="1"/>
    <col min="932" max="932" width="3.140625" style="24" customWidth="1"/>
    <col min="933" max="933" width="18.7109375" style="24" customWidth="1"/>
    <col min="934" max="934" width="0.85546875" style="24" customWidth="1"/>
    <col min="935" max="935" width="18.7109375" style="24" customWidth="1"/>
    <col min="936" max="936" width="2.140625" style="24" customWidth="1"/>
    <col min="937" max="1146" width="11.42578125" style="24"/>
    <col min="1147" max="1147" width="1.42578125" style="24" customWidth="1"/>
    <col min="1148" max="1148" width="5.140625" style="24" customWidth="1"/>
    <col min="1149" max="1149" width="1.7109375" style="24" customWidth="1"/>
    <col min="1150" max="1150" width="3.42578125" style="24" customWidth="1"/>
    <col min="1151" max="1151" width="18.7109375" style="24" customWidth="1"/>
    <col min="1152" max="1152" width="0.85546875" style="24" customWidth="1"/>
    <col min="1153" max="1153" width="18.7109375" style="24" customWidth="1"/>
    <col min="1154" max="1154" width="3.7109375" style="24" customWidth="1"/>
    <col min="1155" max="1155" width="3.140625" style="24" customWidth="1"/>
    <col min="1156" max="1156" width="18.7109375" style="24" customWidth="1"/>
    <col min="1157" max="1157" width="0.85546875" style="24" customWidth="1"/>
    <col min="1158" max="1158" width="18.7109375" style="24" customWidth="1"/>
    <col min="1159" max="1159" width="4.140625" style="24" customWidth="1"/>
    <col min="1160" max="1160" width="3.5703125" style="24" customWidth="1"/>
    <col min="1161" max="1161" width="18.7109375" style="24" customWidth="1"/>
    <col min="1162" max="1162" width="0.85546875" style="24" customWidth="1"/>
    <col min="1163" max="1163" width="18.7109375" style="24" customWidth="1"/>
    <col min="1164" max="1164" width="3.7109375" style="24" customWidth="1"/>
    <col min="1165" max="1165" width="3.140625" style="24" customWidth="1"/>
    <col min="1166" max="1166" width="18.7109375" style="24" customWidth="1"/>
    <col min="1167" max="1167" width="0.85546875" style="24" customWidth="1"/>
    <col min="1168" max="1168" width="18.7109375" style="24" customWidth="1"/>
    <col min="1169" max="1169" width="2.140625" style="24" customWidth="1"/>
    <col min="1170" max="1170" width="1.42578125" style="24" customWidth="1"/>
    <col min="1171" max="1171" width="5.140625" style="24" customWidth="1"/>
    <col min="1172" max="1172" width="1.7109375" style="24" customWidth="1"/>
    <col min="1173" max="1173" width="3.42578125" style="24" customWidth="1"/>
    <col min="1174" max="1174" width="18.7109375" style="24" customWidth="1"/>
    <col min="1175" max="1175" width="0.85546875" style="24" customWidth="1"/>
    <col min="1176" max="1176" width="18.7109375" style="24" customWidth="1"/>
    <col min="1177" max="1177" width="3.7109375" style="24" customWidth="1"/>
    <col min="1178" max="1178" width="3.140625" style="24" customWidth="1"/>
    <col min="1179" max="1179" width="18.7109375" style="24" customWidth="1"/>
    <col min="1180" max="1180" width="0.85546875" style="24" customWidth="1"/>
    <col min="1181" max="1181" width="18.7109375" style="24" customWidth="1"/>
    <col min="1182" max="1182" width="4.140625" style="24" customWidth="1"/>
    <col min="1183" max="1183" width="3.5703125" style="24" customWidth="1"/>
    <col min="1184" max="1184" width="18.7109375" style="24" customWidth="1"/>
    <col min="1185" max="1185" width="0.85546875" style="24" customWidth="1"/>
    <col min="1186" max="1186" width="18.7109375" style="24" customWidth="1"/>
    <col min="1187" max="1187" width="3.7109375" style="24" customWidth="1"/>
    <col min="1188" max="1188" width="3.140625" style="24" customWidth="1"/>
    <col min="1189" max="1189" width="18.7109375" style="24" customWidth="1"/>
    <col min="1190" max="1190" width="0.85546875" style="24" customWidth="1"/>
    <col min="1191" max="1191" width="18.7109375" style="24" customWidth="1"/>
    <col min="1192" max="1192" width="2.140625" style="24" customWidth="1"/>
    <col min="1193" max="1402" width="11.42578125" style="24"/>
    <col min="1403" max="1403" width="1.42578125" style="24" customWidth="1"/>
    <col min="1404" max="1404" width="5.140625" style="24" customWidth="1"/>
    <col min="1405" max="1405" width="1.7109375" style="24" customWidth="1"/>
    <col min="1406" max="1406" width="3.42578125" style="24" customWidth="1"/>
    <col min="1407" max="1407" width="18.7109375" style="24" customWidth="1"/>
    <col min="1408" max="1408" width="0.85546875" style="24" customWidth="1"/>
    <col min="1409" max="1409" width="18.7109375" style="24" customWidth="1"/>
    <col min="1410" max="1410" width="3.7109375" style="24" customWidth="1"/>
    <col min="1411" max="1411" width="3.140625" style="24" customWidth="1"/>
    <col min="1412" max="1412" width="18.7109375" style="24" customWidth="1"/>
    <col min="1413" max="1413" width="0.85546875" style="24" customWidth="1"/>
    <col min="1414" max="1414" width="18.7109375" style="24" customWidth="1"/>
    <col min="1415" max="1415" width="4.140625" style="24" customWidth="1"/>
    <col min="1416" max="1416" width="3.5703125" style="24" customWidth="1"/>
    <col min="1417" max="1417" width="18.7109375" style="24" customWidth="1"/>
    <col min="1418" max="1418" width="0.85546875" style="24" customWidth="1"/>
    <col min="1419" max="1419" width="18.7109375" style="24" customWidth="1"/>
    <col min="1420" max="1420" width="3.7109375" style="24" customWidth="1"/>
    <col min="1421" max="1421" width="3.140625" style="24" customWidth="1"/>
    <col min="1422" max="1422" width="18.7109375" style="24" customWidth="1"/>
    <col min="1423" max="1423" width="0.85546875" style="24" customWidth="1"/>
    <col min="1424" max="1424" width="18.7109375" style="24" customWidth="1"/>
    <col min="1425" max="1425" width="2.140625" style="24" customWidth="1"/>
    <col min="1426" max="1426" width="1.42578125" style="24" customWidth="1"/>
    <col min="1427" max="1427" width="5.140625" style="24" customWidth="1"/>
    <col min="1428" max="1428" width="1.7109375" style="24" customWidth="1"/>
    <col min="1429" max="1429" width="3.42578125" style="24" customWidth="1"/>
    <col min="1430" max="1430" width="18.7109375" style="24" customWidth="1"/>
    <col min="1431" max="1431" width="0.85546875" style="24" customWidth="1"/>
    <col min="1432" max="1432" width="18.7109375" style="24" customWidth="1"/>
    <col min="1433" max="1433" width="3.7109375" style="24" customWidth="1"/>
    <col min="1434" max="1434" width="3.140625" style="24" customWidth="1"/>
    <col min="1435" max="1435" width="18.7109375" style="24" customWidth="1"/>
    <col min="1436" max="1436" width="0.85546875" style="24" customWidth="1"/>
    <col min="1437" max="1437" width="18.7109375" style="24" customWidth="1"/>
    <col min="1438" max="1438" width="4.140625" style="24" customWidth="1"/>
    <col min="1439" max="1439" width="3.5703125" style="24" customWidth="1"/>
    <col min="1440" max="1440" width="18.7109375" style="24" customWidth="1"/>
    <col min="1441" max="1441" width="0.85546875" style="24" customWidth="1"/>
    <col min="1442" max="1442" width="18.7109375" style="24" customWidth="1"/>
    <col min="1443" max="1443" width="3.7109375" style="24" customWidth="1"/>
    <col min="1444" max="1444" width="3.140625" style="24" customWidth="1"/>
    <col min="1445" max="1445" width="18.7109375" style="24" customWidth="1"/>
    <col min="1446" max="1446" width="0.85546875" style="24" customWidth="1"/>
    <col min="1447" max="1447" width="18.7109375" style="24" customWidth="1"/>
    <col min="1448" max="1448" width="2.140625" style="24" customWidth="1"/>
    <col min="1449" max="1658" width="11.42578125" style="24"/>
    <col min="1659" max="1659" width="1.42578125" style="24" customWidth="1"/>
    <col min="1660" max="1660" width="5.140625" style="24" customWidth="1"/>
    <col min="1661" max="1661" width="1.7109375" style="24" customWidth="1"/>
    <col min="1662" max="1662" width="3.42578125" style="24" customWidth="1"/>
    <col min="1663" max="1663" width="18.7109375" style="24" customWidth="1"/>
    <col min="1664" max="1664" width="0.85546875" style="24" customWidth="1"/>
    <col min="1665" max="1665" width="18.7109375" style="24" customWidth="1"/>
    <col min="1666" max="1666" width="3.7109375" style="24" customWidth="1"/>
    <col min="1667" max="1667" width="3.140625" style="24" customWidth="1"/>
    <col min="1668" max="1668" width="18.7109375" style="24" customWidth="1"/>
    <col min="1669" max="1669" width="0.85546875" style="24" customWidth="1"/>
    <col min="1670" max="1670" width="18.7109375" style="24" customWidth="1"/>
    <col min="1671" max="1671" width="4.140625" style="24" customWidth="1"/>
    <col min="1672" max="1672" width="3.5703125" style="24" customWidth="1"/>
    <col min="1673" max="1673" width="18.7109375" style="24" customWidth="1"/>
    <col min="1674" max="1674" width="0.85546875" style="24" customWidth="1"/>
    <col min="1675" max="1675" width="18.7109375" style="24" customWidth="1"/>
    <col min="1676" max="1676" width="3.7109375" style="24" customWidth="1"/>
    <col min="1677" max="1677" width="3.140625" style="24" customWidth="1"/>
    <col min="1678" max="1678" width="18.7109375" style="24" customWidth="1"/>
    <col min="1679" max="1679" width="0.85546875" style="24" customWidth="1"/>
    <col min="1680" max="1680" width="18.7109375" style="24" customWidth="1"/>
    <col min="1681" max="1681" width="2.140625" style="24" customWidth="1"/>
    <col min="1682" max="1682" width="1.42578125" style="24" customWidth="1"/>
    <col min="1683" max="1683" width="5.140625" style="24" customWidth="1"/>
    <col min="1684" max="1684" width="1.7109375" style="24" customWidth="1"/>
    <col min="1685" max="1685" width="3.42578125" style="24" customWidth="1"/>
    <col min="1686" max="1686" width="18.7109375" style="24" customWidth="1"/>
    <col min="1687" max="1687" width="0.85546875" style="24" customWidth="1"/>
    <col min="1688" max="1688" width="18.7109375" style="24" customWidth="1"/>
    <col min="1689" max="1689" width="3.7109375" style="24" customWidth="1"/>
    <col min="1690" max="1690" width="3.140625" style="24" customWidth="1"/>
    <col min="1691" max="1691" width="18.7109375" style="24" customWidth="1"/>
    <col min="1692" max="1692" width="0.85546875" style="24" customWidth="1"/>
    <col min="1693" max="1693" width="18.7109375" style="24" customWidth="1"/>
    <col min="1694" max="1694" width="4.140625" style="24" customWidth="1"/>
    <col min="1695" max="1695" width="3.5703125" style="24" customWidth="1"/>
    <col min="1696" max="1696" width="18.7109375" style="24" customWidth="1"/>
    <col min="1697" max="1697" width="0.85546875" style="24" customWidth="1"/>
    <col min="1698" max="1698" width="18.7109375" style="24" customWidth="1"/>
    <col min="1699" max="1699" width="3.7109375" style="24" customWidth="1"/>
    <col min="1700" max="1700" width="3.140625" style="24" customWidth="1"/>
    <col min="1701" max="1701" width="18.7109375" style="24" customWidth="1"/>
    <col min="1702" max="1702" width="0.85546875" style="24" customWidth="1"/>
    <col min="1703" max="1703" width="18.7109375" style="24" customWidth="1"/>
    <col min="1704" max="1704" width="2.140625" style="24" customWidth="1"/>
    <col min="1705" max="1914" width="11.42578125" style="24"/>
    <col min="1915" max="1915" width="1.42578125" style="24" customWidth="1"/>
    <col min="1916" max="1916" width="5.140625" style="24" customWidth="1"/>
    <col min="1917" max="1917" width="1.7109375" style="24" customWidth="1"/>
    <col min="1918" max="1918" width="3.42578125" style="24" customWidth="1"/>
    <col min="1919" max="1919" width="18.7109375" style="24" customWidth="1"/>
    <col min="1920" max="1920" width="0.85546875" style="24" customWidth="1"/>
    <col min="1921" max="1921" width="18.7109375" style="24" customWidth="1"/>
    <col min="1922" max="1922" width="3.7109375" style="24" customWidth="1"/>
    <col min="1923" max="1923" width="3.140625" style="24" customWidth="1"/>
    <col min="1924" max="1924" width="18.7109375" style="24" customWidth="1"/>
    <col min="1925" max="1925" width="0.85546875" style="24" customWidth="1"/>
    <col min="1926" max="1926" width="18.7109375" style="24" customWidth="1"/>
    <col min="1927" max="1927" width="4.140625" style="24" customWidth="1"/>
    <col min="1928" max="1928" width="3.5703125" style="24" customWidth="1"/>
    <col min="1929" max="1929" width="18.7109375" style="24" customWidth="1"/>
    <col min="1930" max="1930" width="0.85546875" style="24" customWidth="1"/>
    <col min="1931" max="1931" width="18.7109375" style="24" customWidth="1"/>
    <col min="1932" max="1932" width="3.7109375" style="24" customWidth="1"/>
    <col min="1933" max="1933" width="3.140625" style="24" customWidth="1"/>
    <col min="1934" max="1934" width="18.7109375" style="24" customWidth="1"/>
    <col min="1935" max="1935" width="0.85546875" style="24" customWidth="1"/>
    <col min="1936" max="1936" width="18.7109375" style="24" customWidth="1"/>
    <col min="1937" max="1937" width="2.140625" style="24" customWidth="1"/>
    <col min="1938" max="1938" width="1.42578125" style="24" customWidth="1"/>
    <col min="1939" max="1939" width="5.140625" style="24" customWidth="1"/>
    <col min="1940" max="1940" width="1.7109375" style="24" customWidth="1"/>
    <col min="1941" max="1941" width="3.42578125" style="24" customWidth="1"/>
    <col min="1942" max="1942" width="18.7109375" style="24" customWidth="1"/>
    <col min="1943" max="1943" width="0.85546875" style="24" customWidth="1"/>
    <col min="1944" max="1944" width="18.7109375" style="24" customWidth="1"/>
    <col min="1945" max="1945" width="3.7109375" style="24" customWidth="1"/>
    <col min="1946" max="1946" width="3.140625" style="24" customWidth="1"/>
    <col min="1947" max="1947" width="18.7109375" style="24" customWidth="1"/>
    <col min="1948" max="1948" width="0.85546875" style="24" customWidth="1"/>
    <col min="1949" max="1949" width="18.7109375" style="24" customWidth="1"/>
    <col min="1950" max="1950" width="4.140625" style="24" customWidth="1"/>
    <col min="1951" max="1951" width="3.5703125" style="24" customWidth="1"/>
    <col min="1952" max="1952" width="18.7109375" style="24" customWidth="1"/>
    <col min="1953" max="1953" width="0.85546875" style="24" customWidth="1"/>
    <col min="1954" max="1954" width="18.7109375" style="24" customWidth="1"/>
    <col min="1955" max="1955" width="3.7109375" style="24" customWidth="1"/>
    <col min="1956" max="1956" width="3.140625" style="24" customWidth="1"/>
    <col min="1957" max="1957" width="18.7109375" style="24" customWidth="1"/>
    <col min="1958" max="1958" width="0.85546875" style="24" customWidth="1"/>
    <col min="1959" max="1959" width="18.7109375" style="24" customWidth="1"/>
    <col min="1960" max="1960" width="2.140625" style="24" customWidth="1"/>
    <col min="1961" max="2170" width="11.42578125" style="24"/>
    <col min="2171" max="2171" width="1.42578125" style="24" customWidth="1"/>
    <col min="2172" max="2172" width="5.140625" style="24" customWidth="1"/>
    <col min="2173" max="2173" width="1.7109375" style="24" customWidth="1"/>
    <col min="2174" max="2174" width="3.42578125" style="24" customWidth="1"/>
    <col min="2175" max="2175" width="18.7109375" style="24" customWidth="1"/>
    <col min="2176" max="2176" width="0.85546875" style="24" customWidth="1"/>
    <col min="2177" max="2177" width="18.7109375" style="24" customWidth="1"/>
    <col min="2178" max="2178" width="3.7109375" style="24" customWidth="1"/>
    <col min="2179" max="2179" width="3.140625" style="24" customWidth="1"/>
    <col min="2180" max="2180" width="18.7109375" style="24" customWidth="1"/>
    <col min="2181" max="2181" width="0.85546875" style="24" customWidth="1"/>
    <col min="2182" max="2182" width="18.7109375" style="24" customWidth="1"/>
    <col min="2183" max="2183" width="4.140625" style="24" customWidth="1"/>
    <col min="2184" max="2184" width="3.5703125" style="24" customWidth="1"/>
    <col min="2185" max="2185" width="18.7109375" style="24" customWidth="1"/>
    <col min="2186" max="2186" width="0.85546875" style="24" customWidth="1"/>
    <col min="2187" max="2187" width="18.7109375" style="24" customWidth="1"/>
    <col min="2188" max="2188" width="3.7109375" style="24" customWidth="1"/>
    <col min="2189" max="2189" width="3.140625" style="24" customWidth="1"/>
    <col min="2190" max="2190" width="18.7109375" style="24" customWidth="1"/>
    <col min="2191" max="2191" width="0.85546875" style="24" customWidth="1"/>
    <col min="2192" max="2192" width="18.7109375" style="24" customWidth="1"/>
    <col min="2193" max="2193" width="2.140625" style="24" customWidth="1"/>
    <col min="2194" max="2194" width="1.42578125" style="24" customWidth="1"/>
    <col min="2195" max="2195" width="5.140625" style="24" customWidth="1"/>
    <col min="2196" max="2196" width="1.7109375" style="24" customWidth="1"/>
    <col min="2197" max="2197" width="3.42578125" style="24" customWidth="1"/>
    <col min="2198" max="2198" width="18.7109375" style="24" customWidth="1"/>
    <col min="2199" max="2199" width="0.85546875" style="24" customWidth="1"/>
    <col min="2200" max="2200" width="18.7109375" style="24" customWidth="1"/>
    <col min="2201" max="2201" width="3.7109375" style="24" customWidth="1"/>
    <col min="2202" max="2202" width="3.140625" style="24" customWidth="1"/>
    <col min="2203" max="2203" width="18.7109375" style="24" customWidth="1"/>
    <col min="2204" max="2204" width="0.85546875" style="24" customWidth="1"/>
    <col min="2205" max="2205" width="18.7109375" style="24" customWidth="1"/>
    <col min="2206" max="2206" width="4.140625" style="24" customWidth="1"/>
    <col min="2207" max="2207" width="3.5703125" style="24" customWidth="1"/>
    <col min="2208" max="2208" width="18.7109375" style="24" customWidth="1"/>
    <col min="2209" max="2209" width="0.85546875" style="24" customWidth="1"/>
    <col min="2210" max="2210" width="18.7109375" style="24" customWidth="1"/>
    <col min="2211" max="2211" width="3.7109375" style="24" customWidth="1"/>
    <col min="2212" max="2212" width="3.140625" style="24" customWidth="1"/>
    <col min="2213" max="2213" width="18.7109375" style="24" customWidth="1"/>
    <col min="2214" max="2214" width="0.85546875" style="24" customWidth="1"/>
    <col min="2215" max="2215" width="18.7109375" style="24" customWidth="1"/>
    <col min="2216" max="2216" width="2.140625" style="24" customWidth="1"/>
    <col min="2217" max="2426" width="11.42578125" style="24"/>
    <col min="2427" max="2427" width="1.42578125" style="24" customWidth="1"/>
    <col min="2428" max="2428" width="5.140625" style="24" customWidth="1"/>
    <col min="2429" max="2429" width="1.7109375" style="24" customWidth="1"/>
    <col min="2430" max="2430" width="3.42578125" style="24" customWidth="1"/>
    <col min="2431" max="2431" width="18.7109375" style="24" customWidth="1"/>
    <col min="2432" max="2432" width="0.85546875" style="24" customWidth="1"/>
    <col min="2433" max="2433" width="18.7109375" style="24" customWidth="1"/>
    <col min="2434" max="2434" width="3.7109375" style="24" customWidth="1"/>
    <col min="2435" max="2435" width="3.140625" style="24" customWidth="1"/>
    <col min="2436" max="2436" width="18.7109375" style="24" customWidth="1"/>
    <col min="2437" max="2437" width="0.85546875" style="24" customWidth="1"/>
    <col min="2438" max="2438" width="18.7109375" style="24" customWidth="1"/>
    <col min="2439" max="2439" width="4.140625" style="24" customWidth="1"/>
    <col min="2440" max="2440" width="3.5703125" style="24" customWidth="1"/>
    <col min="2441" max="2441" width="18.7109375" style="24" customWidth="1"/>
    <col min="2442" max="2442" width="0.85546875" style="24" customWidth="1"/>
    <col min="2443" max="2443" width="18.7109375" style="24" customWidth="1"/>
    <col min="2444" max="2444" width="3.7109375" style="24" customWidth="1"/>
    <col min="2445" max="2445" width="3.140625" style="24" customWidth="1"/>
    <col min="2446" max="2446" width="18.7109375" style="24" customWidth="1"/>
    <col min="2447" max="2447" width="0.85546875" style="24" customWidth="1"/>
    <col min="2448" max="2448" width="18.7109375" style="24" customWidth="1"/>
    <col min="2449" max="2449" width="2.140625" style="24" customWidth="1"/>
    <col min="2450" max="2450" width="1.42578125" style="24" customWidth="1"/>
    <col min="2451" max="2451" width="5.140625" style="24" customWidth="1"/>
    <col min="2452" max="2452" width="1.7109375" style="24" customWidth="1"/>
    <col min="2453" max="2453" width="3.42578125" style="24" customWidth="1"/>
    <col min="2454" max="2454" width="18.7109375" style="24" customWidth="1"/>
    <col min="2455" max="2455" width="0.85546875" style="24" customWidth="1"/>
    <col min="2456" max="2456" width="18.7109375" style="24" customWidth="1"/>
    <col min="2457" max="2457" width="3.7109375" style="24" customWidth="1"/>
    <col min="2458" max="2458" width="3.140625" style="24" customWidth="1"/>
    <col min="2459" max="2459" width="18.7109375" style="24" customWidth="1"/>
    <col min="2460" max="2460" width="0.85546875" style="24" customWidth="1"/>
    <col min="2461" max="2461" width="18.7109375" style="24" customWidth="1"/>
    <col min="2462" max="2462" width="4.140625" style="24" customWidth="1"/>
    <col min="2463" max="2463" width="3.5703125" style="24" customWidth="1"/>
    <col min="2464" max="2464" width="18.7109375" style="24" customWidth="1"/>
    <col min="2465" max="2465" width="0.85546875" style="24" customWidth="1"/>
    <col min="2466" max="2466" width="18.7109375" style="24" customWidth="1"/>
    <col min="2467" max="2467" width="3.7109375" style="24" customWidth="1"/>
    <col min="2468" max="2468" width="3.140625" style="24" customWidth="1"/>
    <col min="2469" max="2469" width="18.7109375" style="24" customWidth="1"/>
    <col min="2470" max="2470" width="0.85546875" style="24" customWidth="1"/>
    <col min="2471" max="2471" width="18.7109375" style="24" customWidth="1"/>
    <col min="2472" max="2472" width="2.140625" style="24" customWidth="1"/>
    <col min="2473" max="2682" width="11.42578125" style="24"/>
    <col min="2683" max="2683" width="1.42578125" style="24" customWidth="1"/>
    <col min="2684" max="2684" width="5.140625" style="24" customWidth="1"/>
    <col min="2685" max="2685" width="1.7109375" style="24" customWidth="1"/>
    <col min="2686" max="2686" width="3.42578125" style="24" customWidth="1"/>
    <col min="2687" max="2687" width="18.7109375" style="24" customWidth="1"/>
    <col min="2688" max="2688" width="0.85546875" style="24" customWidth="1"/>
    <col min="2689" max="2689" width="18.7109375" style="24" customWidth="1"/>
    <col min="2690" max="2690" width="3.7109375" style="24" customWidth="1"/>
    <col min="2691" max="2691" width="3.140625" style="24" customWidth="1"/>
    <col min="2692" max="2692" width="18.7109375" style="24" customWidth="1"/>
    <col min="2693" max="2693" width="0.85546875" style="24" customWidth="1"/>
    <col min="2694" max="2694" width="18.7109375" style="24" customWidth="1"/>
    <col min="2695" max="2695" width="4.140625" style="24" customWidth="1"/>
    <col min="2696" max="2696" width="3.5703125" style="24" customWidth="1"/>
    <col min="2697" max="2697" width="18.7109375" style="24" customWidth="1"/>
    <col min="2698" max="2698" width="0.85546875" style="24" customWidth="1"/>
    <col min="2699" max="2699" width="18.7109375" style="24" customWidth="1"/>
    <col min="2700" max="2700" width="3.7109375" style="24" customWidth="1"/>
    <col min="2701" max="2701" width="3.140625" style="24" customWidth="1"/>
    <col min="2702" max="2702" width="18.7109375" style="24" customWidth="1"/>
    <col min="2703" max="2703" width="0.85546875" style="24" customWidth="1"/>
    <col min="2704" max="2704" width="18.7109375" style="24" customWidth="1"/>
    <col min="2705" max="2705" width="2.140625" style="24" customWidth="1"/>
    <col min="2706" max="2706" width="1.42578125" style="24" customWidth="1"/>
    <col min="2707" max="2707" width="5.140625" style="24" customWidth="1"/>
    <col min="2708" max="2708" width="1.7109375" style="24" customWidth="1"/>
    <col min="2709" max="2709" width="3.42578125" style="24" customWidth="1"/>
    <col min="2710" max="2710" width="18.7109375" style="24" customWidth="1"/>
    <col min="2711" max="2711" width="0.85546875" style="24" customWidth="1"/>
    <col min="2712" max="2712" width="18.7109375" style="24" customWidth="1"/>
    <col min="2713" max="2713" width="3.7109375" style="24" customWidth="1"/>
    <col min="2714" max="2714" width="3.140625" style="24" customWidth="1"/>
    <col min="2715" max="2715" width="18.7109375" style="24" customWidth="1"/>
    <col min="2716" max="2716" width="0.85546875" style="24" customWidth="1"/>
    <col min="2717" max="2717" width="18.7109375" style="24" customWidth="1"/>
    <col min="2718" max="2718" width="4.140625" style="24" customWidth="1"/>
    <col min="2719" max="2719" width="3.5703125" style="24" customWidth="1"/>
    <col min="2720" max="2720" width="18.7109375" style="24" customWidth="1"/>
    <col min="2721" max="2721" width="0.85546875" style="24" customWidth="1"/>
    <col min="2722" max="2722" width="18.7109375" style="24" customWidth="1"/>
    <col min="2723" max="2723" width="3.7109375" style="24" customWidth="1"/>
    <col min="2724" max="2724" width="3.140625" style="24" customWidth="1"/>
    <col min="2725" max="2725" width="18.7109375" style="24" customWidth="1"/>
    <col min="2726" max="2726" width="0.85546875" style="24" customWidth="1"/>
    <col min="2727" max="2727" width="18.7109375" style="24" customWidth="1"/>
    <col min="2728" max="2728" width="2.140625" style="24" customWidth="1"/>
    <col min="2729" max="2938" width="11.42578125" style="24"/>
    <col min="2939" max="2939" width="1.42578125" style="24" customWidth="1"/>
    <col min="2940" max="2940" width="5.140625" style="24" customWidth="1"/>
    <col min="2941" max="2941" width="1.7109375" style="24" customWidth="1"/>
    <col min="2942" max="2942" width="3.42578125" style="24" customWidth="1"/>
    <col min="2943" max="2943" width="18.7109375" style="24" customWidth="1"/>
    <col min="2944" max="2944" width="0.85546875" style="24" customWidth="1"/>
    <col min="2945" max="2945" width="18.7109375" style="24" customWidth="1"/>
    <col min="2946" max="2946" width="3.7109375" style="24" customWidth="1"/>
    <col min="2947" max="2947" width="3.140625" style="24" customWidth="1"/>
    <col min="2948" max="2948" width="18.7109375" style="24" customWidth="1"/>
    <col min="2949" max="2949" width="0.85546875" style="24" customWidth="1"/>
    <col min="2950" max="2950" width="18.7109375" style="24" customWidth="1"/>
    <col min="2951" max="2951" width="4.140625" style="24" customWidth="1"/>
    <col min="2952" max="2952" width="3.5703125" style="24" customWidth="1"/>
    <col min="2953" max="2953" width="18.7109375" style="24" customWidth="1"/>
    <col min="2954" max="2954" width="0.85546875" style="24" customWidth="1"/>
    <col min="2955" max="2955" width="18.7109375" style="24" customWidth="1"/>
    <col min="2956" max="2956" width="3.7109375" style="24" customWidth="1"/>
    <col min="2957" max="2957" width="3.140625" style="24" customWidth="1"/>
    <col min="2958" max="2958" width="18.7109375" style="24" customWidth="1"/>
    <col min="2959" max="2959" width="0.85546875" style="24" customWidth="1"/>
    <col min="2960" max="2960" width="18.7109375" style="24" customWidth="1"/>
    <col min="2961" max="2961" width="2.140625" style="24" customWidth="1"/>
    <col min="2962" max="2962" width="1.42578125" style="24" customWidth="1"/>
    <col min="2963" max="2963" width="5.140625" style="24" customWidth="1"/>
    <col min="2964" max="2964" width="1.7109375" style="24" customWidth="1"/>
    <col min="2965" max="2965" width="3.42578125" style="24" customWidth="1"/>
    <col min="2966" max="2966" width="18.7109375" style="24" customWidth="1"/>
    <col min="2967" max="2967" width="0.85546875" style="24" customWidth="1"/>
    <col min="2968" max="2968" width="18.7109375" style="24" customWidth="1"/>
    <col min="2969" max="2969" width="3.7109375" style="24" customWidth="1"/>
    <col min="2970" max="2970" width="3.140625" style="24" customWidth="1"/>
    <col min="2971" max="2971" width="18.7109375" style="24" customWidth="1"/>
    <col min="2972" max="2972" width="0.85546875" style="24" customWidth="1"/>
    <col min="2973" max="2973" width="18.7109375" style="24" customWidth="1"/>
    <col min="2974" max="2974" width="4.140625" style="24" customWidth="1"/>
    <col min="2975" max="2975" width="3.5703125" style="24" customWidth="1"/>
    <col min="2976" max="2976" width="18.7109375" style="24" customWidth="1"/>
    <col min="2977" max="2977" width="0.85546875" style="24" customWidth="1"/>
    <col min="2978" max="2978" width="18.7109375" style="24" customWidth="1"/>
    <col min="2979" max="2979" width="3.7109375" style="24" customWidth="1"/>
    <col min="2980" max="2980" width="3.140625" style="24" customWidth="1"/>
    <col min="2981" max="2981" width="18.7109375" style="24" customWidth="1"/>
    <col min="2982" max="2982" width="0.85546875" style="24" customWidth="1"/>
    <col min="2983" max="2983" width="18.7109375" style="24" customWidth="1"/>
    <col min="2984" max="2984" width="2.140625" style="24" customWidth="1"/>
    <col min="2985" max="3194" width="11.42578125" style="24"/>
    <col min="3195" max="3195" width="1.42578125" style="24" customWidth="1"/>
    <col min="3196" max="3196" width="5.140625" style="24" customWidth="1"/>
    <col min="3197" max="3197" width="1.7109375" style="24" customWidth="1"/>
    <col min="3198" max="3198" width="3.42578125" style="24" customWidth="1"/>
    <col min="3199" max="3199" width="18.7109375" style="24" customWidth="1"/>
    <col min="3200" max="3200" width="0.85546875" style="24" customWidth="1"/>
    <col min="3201" max="3201" width="18.7109375" style="24" customWidth="1"/>
    <col min="3202" max="3202" width="3.7109375" style="24" customWidth="1"/>
    <col min="3203" max="3203" width="3.140625" style="24" customWidth="1"/>
    <col min="3204" max="3204" width="18.7109375" style="24" customWidth="1"/>
    <col min="3205" max="3205" width="0.85546875" style="24" customWidth="1"/>
    <col min="3206" max="3206" width="18.7109375" style="24" customWidth="1"/>
    <col min="3207" max="3207" width="4.140625" style="24" customWidth="1"/>
    <col min="3208" max="3208" width="3.5703125" style="24" customWidth="1"/>
    <col min="3209" max="3209" width="18.7109375" style="24" customWidth="1"/>
    <col min="3210" max="3210" width="0.85546875" style="24" customWidth="1"/>
    <col min="3211" max="3211" width="18.7109375" style="24" customWidth="1"/>
    <col min="3212" max="3212" width="3.7109375" style="24" customWidth="1"/>
    <col min="3213" max="3213" width="3.140625" style="24" customWidth="1"/>
    <col min="3214" max="3214" width="18.7109375" style="24" customWidth="1"/>
    <col min="3215" max="3215" width="0.85546875" style="24" customWidth="1"/>
    <col min="3216" max="3216" width="18.7109375" style="24" customWidth="1"/>
    <col min="3217" max="3217" width="2.140625" style="24" customWidth="1"/>
    <col min="3218" max="3218" width="1.42578125" style="24" customWidth="1"/>
    <col min="3219" max="3219" width="5.140625" style="24" customWidth="1"/>
    <col min="3220" max="3220" width="1.7109375" style="24" customWidth="1"/>
    <col min="3221" max="3221" width="3.42578125" style="24" customWidth="1"/>
    <col min="3222" max="3222" width="18.7109375" style="24" customWidth="1"/>
    <col min="3223" max="3223" width="0.85546875" style="24" customWidth="1"/>
    <col min="3224" max="3224" width="18.7109375" style="24" customWidth="1"/>
    <col min="3225" max="3225" width="3.7109375" style="24" customWidth="1"/>
    <col min="3226" max="3226" width="3.140625" style="24" customWidth="1"/>
    <col min="3227" max="3227" width="18.7109375" style="24" customWidth="1"/>
    <col min="3228" max="3228" width="0.85546875" style="24" customWidth="1"/>
    <col min="3229" max="3229" width="18.7109375" style="24" customWidth="1"/>
    <col min="3230" max="3230" width="4.140625" style="24" customWidth="1"/>
    <col min="3231" max="3231" width="3.5703125" style="24" customWidth="1"/>
    <col min="3232" max="3232" width="18.7109375" style="24" customWidth="1"/>
    <col min="3233" max="3233" width="0.85546875" style="24" customWidth="1"/>
    <col min="3234" max="3234" width="18.7109375" style="24" customWidth="1"/>
    <col min="3235" max="3235" width="3.7109375" style="24" customWidth="1"/>
    <col min="3236" max="3236" width="3.140625" style="24" customWidth="1"/>
    <col min="3237" max="3237" width="18.7109375" style="24" customWidth="1"/>
    <col min="3238" max="3238" width="0.85546875" style="24" customWidth="1"/>
    <col min="3239" max="3239" width="18.7109375" style="24" customWidth="1"/>
    <col min="3240" max="3240" width="2.140625" style="24" customWidth="1"/>
    <col min="3241" max="3450" width="11.42578125" style="24"/>
    <col min="3451" max="3451" width="1.42578125" style="24" customWidth="1"/>
    <col min="3452" max="3452" width="5.140625" style="24" customWidth="1"/>
    <col min="3453" max="3453" width="1.7109375" style="24" customWidth="1"/>
    <col min="3454" max="3454" width="3.42578125" style="24" customWidth="1"/>
    <col min="3455" max="3455" width="18.7109375" style="24" customWidth="1"/>
    <col min="3456" max="3456" width="0.85546875" style="24" customWidth="1"/>
    <col min="3457" max="3457" width="18.7109375" style="24" customWidth="1"/>
    <col min="3458" max="3458" width="3.7109375" style="24" customWidth="1"/>
    <col min="3459" max="3459" width="3.140625" style="24" customWidth="1"/>
    <col min="3460" max="3460" width="18.7109375" style="24" customWidth="1"/>
    <col min="3461" max="3461" width="0.85546875" style="24" customWidth="1"/>
    <col min="3462" max="3462" width="18.7109375" style="24" customWidth="1"/>
    <col min="3463" max="3463" width="4.140625" style="24" customWidth="1"/>
    <col min="3464" max="3464" width="3.5703125" style="24" customWidth="1"/>
    <col min="3465" max="3465" width="18.7109375" style="24" customWidth="1"/>
    <col min="3466" max="3466" width="0.85546875" style="24" customWidth="1"/>
    <col min="3467" max="3467" width="18.7109375" style="24" customWidth="1"/>
    <col min="3468" max="3468" width="3.7109375" style="24" customWidth="1"/>
    <col min="3469" max="3469" width="3.140625" style="24" customWidth="1"/>
    <col min="3470" max="3470" width="18.7109375" style="24" customWidth="1"/>
    <col min="3471" max="3471" width="0.85546875" style="24" customWidth="1"/>
    <col min="3472" max="3472" width="18.7109375" style="24" customWidth="1"/>
    <col min="3473" max="3473" width="2.140625" style="24" customWidth="1"/>
    <col min="3474" max="3474" width="1.42578125" style="24" customWidth="1"/>
    <col min="3475" max="3475" width="5.140625" style="24" customWidth="1"/>
    <col min="3476" max="3476" width="1.7109375" style="24" customWidth="1"/>
    <col min="3477" max="3477" width="3.42578125" style="24" customWidth="1"/>
    <col min="3478" max="3478" width="18.7109375" style="24" customWidth="1"/>
    <col min="3479" max="3479" width="0.85546875" style="24" customWidth="1"/>
    <col min="3480" max="3480" width="18.7109375" style="24" customWidth="1"/>
    <col min="3481" max="3481" width="3.7109375" style="24" customWidth="1"/>
    <col min="3482" max="3482" width="3.140625" style="24" customWidth="1"/>
    <col min="3483" max="3483" width="18.7109375" style="24" customWidth="1"/>
    <col min="3484" max="3484" width="0.85546875" style="24" customWidth="1"/>
    <col min="3485" max="3485" width="18.7109375" style="24" customWidth="1"/>
    <col min="3486" max="3486" width="4.140625" style="24" customWidth="1"/>
    <col min="3487" max="3487" width="3.5703125" style="24" customWidth="1"/>
    <col min="3488" max="3488" width="18.7109375" style="24" customWidth="1"/>
    <col min="3489" max="3489" width="0.85546875" style="24" customWidth="1"/>
    <col min="3490" max="3490" width="18.7109375" style="24" customWidth="1"/>
    <col min="3491" max="3491" width="3.7109375" style="24" customWidth="1"/>
    <col min="3492" max="3492" width="3.140625" style="24" customWidth="1"/>
    <col min="3493" max="3493" width="18.7109375" style="24" customWidth="1"/>
    <col min="3494" max="3494" width="0.85546875" style="24" customWidth="1"/>
    <col min="3495" max="3495" width="18.7109375" style="24" customWidth="1"/>
    <col min="3496" max="3496" width="2.140625" style="24" customWidth="1"/>
    <col min="3497" max="3706" width="11.42578125" style="24"/>
    <col min="3707" max="3707" width="1.42578125" style="24" customWidth="1"/>
    <col min="3708" max="3708" width="5.140625" style="24" customWidth="1"/>
    <col min="3709" max="3709" width="1.7109375" style="24" customWidth="1"/>
    <col min="3710" max="3710" width="3.42578125" style="24" customWidth="1"/>
    <col min="3711" max="3711" width="18.7109375" style="24" customWidth="1"/>
    <col min="3712" max="3712" width="0.85546875" style="24" customWidth="1"/>
    <col min="3713" max="3713" width="18.7109375" style="24" customWidth="1"/>
    <col min="3714" max="3714" width="3.7109375" style="24" customWidth="1"/>
    <col min="3715" max="3715" width="3.140625" style="24" customWidth="1"/>
    <col min="3716" max="3716" width="18.7109375" style="24" customWidth="1"/>
    <col min="3717" max="3717" width="0.85546875" style="24" customWidth="1"/>
    <col min="3718" max="3718" width="18.7109375" style="24" customWidth="1"/>
    <col min="3719" max="3719" width="4.140625" style="24" customWidth="1"/>
    <col min="3720" max="3720" width="3.5703125" style="24" customWidth="1"/>
    <col min="3721" max="3721" width="18.7109375" style="24" customWidth="1"/>
    <col min="3722" max="3722" width="0.85546875" style="24" customWidth="1"/>
    <col min="3723" max="3723" width="18.7109375" style="24" customWidth="1"/>
    <col min="3724" max="3724" width="3.7109375" style="24" customWidth="1"/>
    <col min="3725" max="3725" width="3.140625" style="24" customWidth="1"/>
    <col min="3726" max="3726" width="18.7109375" style="24" customWidth="1"/>
    <col min="3727" max="3727" width="0.85546875" style="24" customWidth="1"/>
    <col min="3728" max="3728" width="18.7109375" style="24" customWidth="1"/>
    <col min="3729" max="3729" width="2.140625" style="24" customWidth="1"/>
    <col min="3730" max="3730" width="1.42578125" style="24" customWidth="1"/>
    <col min="3731" max="3731" width="5.140625" style="24" customWidth="1"/>
    <col min="3732" max="3732" width="1.7109375" style="24" customWidth="1"/>
    <col min="3733" max="3733" width="3.42578125" style="24" customWidth="1"/>
    <col min="3734" max="3734" width="18.7109375" style="24" customWidth="1"/>
    <col min="3735" max="3735" width="0.85546875" style="24" customWidth="1"/>
    <col min="3736" max="3736" width="18.7109375" style="24" customWidth="1"/>
    <col min="3737" max="3737" width="3.7109375" style="24" customWidth="1"/>
    <col min="3738" max="3738" width="3.140625" style="24" customWidth="1"/>
    <col min="3739" max="3739" width="18.7109375" style="24" customWidth="1"/>
    <col min="3740" max="3740" width="0.85546875" style="24" customWidth="1"/>
    <col min="3741" max="3741" width="18.7109375" style="24" customWidth="1"/>
    <col min="3742" max="3742" width="4.140625" style="24" customWidth="1"/>
    <col min="3743" max="3743" width="3.5703125" style="24" customWidth="1"/>
    <col min="3744" max="3744" width="18.7109375" style="24" customWidth="1"/>
    <col min="3745" max="3745" width="0.85546875" style="24" customWidth="1"/>
    <col min="3746" max="3746" width="18.7109375" style="24" customWidth="1"/>
    <col min="3747" max="3747" width="3.7109375" style="24" customWidth="1"/>
    <col min="3748" max="3748" width="3.140625" style="24" customWidth="1"/>
    <col min="3749" max="3749" width="18.7109375" style="24" customWidth="1"/>
    <col min="3750" max="3750" width="0.85546875" style="24" customWidth="1"/>
    <col min="3751" max="3751" width="18.7109375" style="24" customWidth="1"/>
    <col min="3752" max="3752" width="2.140625" style="24" customWidth="1"/>
    <col min="3753" max="3962" width="11.42578125" style="24"/>
    <col min="3963" max="3963" width="1.42578125" style="24" customWidth="1"/>
    <col min="3964" max="3964" width="5.140625" style="24" customWidth="1"/>
    <col min="3965" max="3965" width="1.7109375" style="24" customWidth="1"/>
    <col min="3966" max="3966" width="3.42578125" style="24" customWidth="1"/>
    <col min="3967" max="3967" width="18.7109375" style="24" customWidth="1"/>
    <col min="3968" max="3968" width="0.85546875" style="24" customWidth="1"/>
    <col min="3969" max="3969" width="18.7109375" style="24" customWidth="1"/>
    <col min="3970" max="3970" width="3.7109375" style="24" customWidth="1"/>
    <col min="3971" max="3971" width="3.140625" style="24" customWidth="1"/>
    <col min="3972" max="3972" width="18.7109375" style="24" customWidth="1"/>
    <col min="3973" max="3973" width="0.85546875" style="24" customWidth="1"/>
    <col min="3974" max="3974" width="18.7109375" style="24" customWidth="1"/>
    <col min="3975" max="3975" width="4.140625" style="24" customWidth="1"/>
    <col min="3976" max="3976" width="3.5703125" style="24" customWidth="1"/>
    <col min="3977" max="3977" width="18.7109375" style="24" customWidth="1"/>
    <col min="3978" max="3978" width="0.85546875" style="24" customWidth="1"/>
    <col min="3979" max="3979" width="18.7109375" style="24" customWidth="1"/>
    <col min="3980" max="3980" width="3.7109375" style="24" customWidth="1"/>
    <col min="3981" max="3981" width="3.140625" style="24" customWidth="1"/>
    <col min="3982" max="3982" width="18.7109375" style="24" customWidth="1"/>
    <col min="3983" max="3983" width="0.85546875" style="24" customWidth="1"/>
    <col min="3984" max="3984" width="18.7109375" style="24" customWidth="1"/>
    <col min="3985" max="3985" width="2.140625" style="24" customWidth="1"/>
    <col min="3986" max="3986" width="1.42578125" style="24" customWidth="1"/>
    <col min="3987" max="3987" width="5.140625" style="24" customWidth="1"/>
    <col min="3988" max="3988" width="1.7109375" style="24" customWidth="1"/>
    <col min="3989" max="3989" width="3.42578125" style="24" customWidth="1"/>
    <col min="3990" max="3990" width="18.7109375" style="24" customWidth="1"/>
    <col min="3991" max="3991" width="0.85546875" style="24" customWidth="1"/>
    <col min="3992" max="3992" width="18.7109375" style="24" customWidth="1"/>
    <col min="3993" max="3993" width="3.7109375" style="24" customWidth="1"/>
    <col min="3994" max="3994" width="3.140625" style="24" customWidth="1"/>
    <col min="3995" max="3995" width="18.7109375" style="24" customWidth="1"/>
    <col min="3996" max="3996" width="0.85546875" style="24" customWidth="1"/>
    <col min="3997" max="3997" width="18.7109375" style="24" customWidth="1"/>
    <col min="3998" max="3998" width="4.140625" style="24" customWidth="1"/>
    <col min="3999" max="3999" width="3.5703125" style="24" customWidth="1"/>
    <col min="4000" max="4000" width="18.7109375" style="24" customWidth="1"/>
    <col min="4001" max="4001" width="0.85546875" style="24" customWidth="1"/>
    <col min="4002" max="4002" width="18.7109375" style="24" customWidth="1"/>
    <col min="4003" max="4003" width="3.7109375" style="24" customWidth="1"/>
    <col min="4004" max="4004" width="3.140625" style="24" customWidth="1"/>
    <col min="4005" max="4005" width="18.7109375" style="24" customWidth="1"/>
    <col min="4006" max="4006" width="0.85546875" style="24" customWidth="1"/>
    <col min="4007" max="4007" width="18.7109375" style="24" customWidth="1"/>
    <col min="4008" max="4008" width="2.140625" style="24" customWidth="1"/>
    <col min="4009" max="4218" width="11.42578125" style="24"/>
    <col min="4219" max="4219" width="1.42578125" style="24" customWidth="1"/>
    <col min="4220" max="4220" width="5.140625" style="24" customWidth="1"/>
    <col min="4221" max="4221" width="1.7109375" style="24" customWidth="1"/>
    <col min="4222" max="4222" width="3.42578125" style="24" customWidth="1"/>
    <col min="4223" max="4223" width="18.7109375" style="24" customWidth="1"/>
    <col min="4224" max="4224" width="0.85546875" style="24" customWidth="1"/>
    <col min="4225" max="4225" width="18.7109375" style="24" customWidth="1"/>
    <col min="4226" max="4226" width="3.7109375" style="24" customWidth="1"/>
    <col min="4227" max="4227" width="3.140625" style="24" customWidth="1"/>
    <col min="4228" max="4228" width="18.7109375" style="24" customWidth="1"/>
    <col min="4229" max="4229" width="0.85546875" style="24" customWidth="1"/>
    <col min="4230" max="4230" width="18.7109375" style="24" customWidth="1"/>
    <col min="4231" max="4231" width="4.140625" style="24" customWidth="1"/>
    <col min="4232" max="4232" width="3.5703125" style="24" customWidth="1"/>
    <col min="4233" max="4233" width="18.7109375" style="24" customWidth="1"/>
    <col min="4234" max="4234" width="0.85546875" style="24" customWidth="1"/>
    <col min="4235" max="4235" width="18.7109375" style="24" customWidth="1"/>
    <col min="4236" max="4236" width="3.7109375" style="24" customWidth="1"/>
    <col min="4237" max="4237" width="3.140625" style="24" customWidth="1"/>
    <col min="4238" max="4238" width="18.7109375" style="24" customWidth="1"/>
    <col min="4239" max="4239" width="0.85546875" style="24" customWidth="1"/>
    <col min="4240" max="4240" width="18.7109375" style="24" customWidth="1"/>
    <col min="4241" max="4241" width="2.140625" style="24" customWidth="1"/>
    <col min="4242" max="4242" width="1.42578125" style="24" customWidth="1"/>
    <col min="4243" max="4243" width="5.140625" style="24" customWidth="1"/>
    <col min="4244" max="4244" width="1.7109375" style="24" customWidth="1"/>
    <col min="4245" max="4245" width="3.42578125" style="24" customWidth="1"/>
    <col min="4246" max="4246" width="18.7109375" style="24" customWidth="1"/>
    <col min="4247" max="4247" width="0.85546875" style="24" customWidth="1"/>
    <col min="4248" max="4248" width="18.7109375" style="24" customWidth="1"/>
    <col min="4249" max="4249" width="3.7109375" style="24" customWidth="1"/>
    <col min="4250" max="4250" width="3.140625" style="24" customWidth="1"/>
    <col min="4251" max="4251" width="18.7109375" style="24" customWidth="1"/>
    <col min="4252" max="4252" width="0.85546875" style="24" customWidth="1"/>
    <col min="4253" max="4253" width="18.7109375" style="24" customWidth="1"/>
    <col min="4254" max="4254" width="4.140625" style="24" customWidth="1"/>
    <col min="4255" max="4255" width="3.5703125" style="24" customWidth="1"/>
    <col min="4256" max="4256" width="18.7109375" style="24" customWidth="1"/>
    <col min="4257" max="4257" width="0.85546875" style="24" customWidth="1"/>
    <col min="4258" max="4258" width="18.7109375" style="24" customWidth="1"/>
    <col min="4259" max="4259" width="3.7109375" style="24" customWidth="1"/>
    <col min="4260" max="4260" width="3.140625" style="24" customWidth="1"/>
    <col min="4261" max="4261" width="18.7109375" style="24" customWidth="1"/>
    <col min="4262" max="4262" width="0.85546875" style="24" customWidth="1"/>
    <col min="4263" max="4263" width="18.7109375" style="24" customWidth="1"/>
    <col min="4264" max="4264" width="2.140625" style="24" customWidth="1"/>
    <col min="4265" max="4474" width="11.42578125" style="24"/>
    <col min="4475" max="4475" width="1.42578125" style="24" customWidth="1"/>
    <col min="4476" max="4476" width="5.140625" style="24" customWidth="1"/>
    <col min="4477" max="4477" width="1.7109375" style="24" customWidth="1"/>
    <col min="4478" max="4478" width="3.42578125" style="24" customWidth="1"/>
    <col min="4479" max="4479" width="18.7109375" style="24" customWidth="1"/>
    <col min="4480" max="4480" width="0.85546875" style="24" customWidth="1"/>
    <col min="4481" max="4481" width="18.7109375" style="24" customWidth="1"/>
    <col min="4482" max="4482" width="3.7109375" style="24" customWidth="1"/>
    <col min="4483" max="4483" width="3.140625" style="24" customWidth="1"/>
    <col min="4484" max="4484" width="18.7109375" style="24" customWidth="1"/>
    <col min="4485" max="4485" width="0.85546875" style="24" customWidth="1"/>
    <col min="4486" max="4486" width="18.7109375" style="24" customWidth="1"/>
    <col min="4487" max="4487" width="4.140625" style="24" customWidth="1"/>
    <col min="4488" max="4488" width="3.5703125" style="24" customWidth="1"/>
    <col min="4489" max="4489" width="18.7109375" style="24" customWidth="1"/>
    <col min="4490" max="4490" width="0.85546875" style="24" customWidth="1"/>
    <col min="4491" max="4491" width="18.7109375" style="24" customWidth="1"/>
    <col min="4492" max="4492" width="3.7109375" style="24" customWidth="1"/>
    <col min="4493" max="4493" width="3.140625" style="24" customWidth="1"/>
    <col min="4494" max="4494" width="18.7109375" style="24" customWidth="1"/>
    <col min="4495" max="4495" width="0.85546875" style="24" customWidth="1"/>
    <col min="4496" max="4496" width="18.7109375" style="24" customWidth="1"/>
    <col min="4497" max="4497" width="2.140625" style="24" customWidth="1"/>
    <col min="4498" max="4498" width="1.42578125" style="24" customWidth="1"/>
    <col min="4499" max="4499" width="5.140625" style="24" customWidth="1"/>
    <col min="4500" max="4500" width="1.7109375" style="24" customWidth="1"/>
    <col min="4501" max="4501" width="3.42578125" style="24" customWidth="1"/>
    <col min="4502" max="4502" width="18.7109375" style="24" customWidth="1"/>
    <col min="4503" max="4503" width="0.85546875" style="24" customWidth="1"/>
    <col min="4504" max="4504" width="18.7109375" style="24" customWidth="1"/>
    <col min="4505" max="4505" width="3.7109375" style="24" customWidth="1"/>
    <col min="4506" max="4506" width="3.140625" style="24" customWidth="1"/>
    <col min="4507" max="4507" width="18.7109375" style="24" customWidth="1"/>
    <col min="4508" max="4508" width="0.85546875" style="24" customWidth="1"/>
    <col min="4509" max="4509" width="18.7109375" style="24" customWidth="1"/>
    <col min="4510" max="4510" width="4.140625" style="24" customWidth="1"/>
    <col min="4511" max="4511" width="3.5703125" style="24" customWidth="1"/>
    <col min="4512" max="4512" width="18.7109375" style="24" customWidth="1"/>
    <col min="4513" max="4513" width="0.85546875" style="24" customWidth="1"/>
    <col min="4514" max="4514" width="18.7109375" style="24" customWidth="1"/>
    <col min="4515" max="4515" width="3.7109375" style="24" customWidth="1"/>
    <col min="4516" max="4516" width="3.140625" style="24" customWidth="1"/>
    <col min="4517" max="4517" width="18.7109375" style="24" customWidth="1"/>
    <col min="4518" max="4518" width="0.85546875" style="24" customWidth="1"/>
    <col min="4519" max="4519" width="18.7109375" style="24" customWidth="1"/>
    <col min="4520" max="4520" width="2.140625" style="24" customWidth="1"/>
    <col min="4521" max="4730" width="11.42578125" style="24"/>
    <col min="4731" max="4731" width="1.42578125" style="24" customWidth="1"/>
    <col min="4732" max="4732" width="5.140625" style="24" customWidth="1"/>
    <col min="4733" max="4733" width="1.7109375" style="24" customWidth="1"/>
    <col min="4734" max="4734" width="3.42578125" style="24" customWidth="1"/>
    <col min="4735" max="4735" width="18.7109375" style="24" customWidth="1"/>
    <col min="4736" max="4736" width="0.85546875" style="24" customWidth="1"/>
    <col min="4737" max="4737" width="18.7109375" style="24" customWidth="1"/>
    <col min="4738" max="4738" width="3.7109375" style="24" customWidth="1"/>
    <col min="4739" max="4739" width="3.140625" style="24" customWidth="1"/>
    <col min="4740" max="4740" width="18.7109375" style="24" customWidth="1"/>
    <col min="4741" max="4741" width="0.85546875" style="24" customWidth="1"/>
    <col min="4742" max="4742" width="18.7109375" style="24" customWidth="1"/>
    <col min="4743" max="4743" width="4.140625" style="24" customWidth="1"/>
    <col min="4744" max="4744" width="3.5703125" style="24" customWidth="1"/>
    <col min="4745" max="4745" width="18.7109375" style="24" customWidth="1"/>
    <col min="4746" max="4746" width="0.85546875" style="24" customWidth="1"/>
    <col min="4747" max="4747" width="18.7109375" style="24" customWidth="1"/>
    <col min="4748" max="4748" width="3.7109375" style="24" customWidth="1"/>
    <col min="4749" max="4749" width="3.140625" style="24" customWidth="1"/>
    <col min="4750" max="4750" width="18.7109375" style="24" customWidth="1"/>
    <col min="4751" max="4751" width="0.85546875" style="24" customWidth="1"/>
    <col min="4752" max="4752" width="18.7109375" style="24" customWidth="1"/>
    <col min="4753" max="4753" width="2.140625" style="24" customWidth="1"/>
    <col min="4754" max="4754" width="1.42578125" style="24" customWidth="1"/>
    <col min="4755" max="4755" width="5.140625" style="24" customWidth="1"/>
    <col min="4756" max="4756" width="1.7109375" style="24" customWidth="1"/>
    <col min="4757" max="4757" width="3.42578125" style="24" customWidth="1"/>
    <col min="4758" max="4758" width="18.7109375" style="24" customWidth="1"/>
    <col min="4759" max="4759" width="0.85546875" style="24" customWidth="1"/>
    <col min="4760" max="4760" width="18.7109375" style="24" customWidth="1"/>
    <col min="4761" max="4761" width="3.7109375" style="24" customWidth="1"/>
    <col min="4762" max="4762" width="3.140625" style="24" customWidth="1"/>
    <col min="4763" max="4763" width="18.7109375" style="24" customWidth="1"/>
    <col min="4764" max="4764" width="0.85546875" style="24" customWidth="1"/>
    <col min="4765" max="4765" width="18.7109375" style="24" customWidth="1"/>
    <col min="4766" max="4766" width="4.140625" style="24" customWidth="1"/>
    <col min="4767" max="4767" width="3.5703125" style="24" customWidth="1"/>
    <col min="4768" max="4768" width="18.7109375" style="24" customWidth="1"/>
    <col min="4769" max="4769" width="0.85546875" style="24" customWidth="1"/>
    <col min="4770" max="4770" width="18.7109375" style="24" customWidth="1"/>
    <col min="4771" max="4771" width="3.7109375" style="24" customWidth="1"/>
    <col min="4772" max="4772" width="3.140625" style="24" customWidth="1"/>
    <col min="4773" max="4773" width="18.7109375" style="24" customWidth="1"/>
    <col min="4774" max="4774" width="0.85546875" style="24" customWidth="1"/>
    <col min="4775" max="4775" width="18.7109375" style="24" customWidth="1"/>
    <col min="4776" max="4776" width="2.140625" style="24" customWidth="1"/>
    <col min="4777" max="4986" width="11.42578125" style="24"/>
    <col min="4987" max="4987" width="1.42578125" style="24" customWidth="1"/>
    <col min="4988" max="4988" width="5.140625" style="24" customWidth="1"/>
    <col min="4989" max="4989" width="1.7109375" style="24" customWidth="1"/>
    <col min="4990" max="4990" width="3.42578125" style="24" customWidth="1"/>
    <col min="4991" max="4991" width="18.7109375" style="24" customWidth="1"/>
    <col min="4992" max="4992" width="0.85546875" style="24" customWidth="1"/>
    <col min="4993" max="4993" width="18.7109375" style="24" customWidth="1"/>
    <col min="4994" max="4994" width="3.7109375" style="24" customWidth="1"/>
    <col min="4995" max="4995" width="3.140625" style="24" customWidth="1"/>
    <col min="4996" max="4996" width="18.7109375" style="24" customWidth="1"/>
    <col min="4997" max="4997" width="0.85546875" style="24" customWidth="1"/>
    <col min="4998" max="4998" width="18.7109375" style="24" customWidth="1"/>
    <col min="4999" max="4999" width="4.140625" style="24" customWidth="1"/>
    <col min="5000" max="5000" width="3.5703125" style="24" customWidth="1"/>
    <col min="5001" max="5001" width="18.7109375" style="24" customWidth="1"/>
    <col min="5002" max="5002" width="0.85546875" style="24" customWidth="1"/>
    <col min="5003" max="5003" width="18.7109375" style="24" customWidth="1"/>
    <col min="5004" max="5004" width="3.7109375" style="24" customWidth="1"/>
    <col min="5005" max="5005" width="3.140625" style="24" customWidth="1"/>
    <col min="5006" max="5006" width="18.7109375" style="24" customWidth="1"/>
    <col min="5007" max="5007" width="0.85546875" style="24" customWidth="1"/>
    <col min="5008" max="5008" width="18.7109375" style="24" customWidth="1"/>
    <col min="5009" max="5009" width="2.140625" style="24" customWidth="1"/>
    <col min="5010" max="5010" width="1.42578125" style="24" customWidth="1"/>
    <col min="5011" max="5011" width="5.140625" style="24" customWidth="1"/>
    <col min="5012" max="5012" width="1.7109375" style="24" customWidth="1"/>
    <col min="5013" max="5013" width="3.42578125" style="24" customWidth="1"/>
    <col min="5014" max="5014" width="18.7109375" style="24" customWidth="1"/>
    <col min="5015" max="5015" width="0.85546875" style="24" customWidth="1"/>
    <col min="5016" max="5016" width="18.7109375" style="24" customWidth="1"/>
    <col min="5017" max="5017" width="3.7109375" style="24" customWidth="1"/>
    <col min="5018" max="5018" width="3.140625" style="24" customWidth="1"/>
    <col min="5019" max="5019" width="18.7109375" style="24" customWidth="1"/>
    <col min="5020" max="5020" width="0.85546875" style="24" customWidth="1"/>
    <col min="5021" max="5021" width="18.7109375" style="24" customWidth="1"/>
    <col min="5022" max="5022" width="4.140625" style="24" customWidth="1"/>
    <col min="5023" max="5023" width="3.5703125" style="24" customWidth="1"/>
    <col min="5024" max="5024" width="18.7109375" style="24" customWidth="1"/>
    <col min="5025" max="5025" width="0.85546875" style="24" customWidth="1"/>
    <col min="5026" max="5026" width="18.7109375" style="24" customWidth="1"/>
    <col min="5027" max="5027" width="3.7109375" style="24" customWidth="1"/>
    <col min="5028" max="5028" width="3.140625" style="24" customWidth="1"/>
    <col min="5029" max="5029" width="18.7109375" style="24" customWidth="1"/>
    <col min="5030" max="5030" width="0.85546875" style="24" customWidth="1"/>
    <col min="5031" max="5031" width="18.7109375" style="24" customWidth="1"/>
    <col min="5032" max="5032" width="2.140625" style="24" customWidth="1"/>
    <col min="5033" max="5242" width="11.42578125" style="24"/>
    <col min="5243" max="5243" width="1.42578125" style="24" customWidth="1"/>
    <col min="5244" max="5244" width="5.140625" style="24" customWidth="1"/>
    <col min="5245" max="5245" width="1.7109375" style="24" customWidth="1"/>
    <col min="5246" max="5246" width="3.42578125" style="24" customWidth="1"/>
    <col min="5247" max="5247" width="18.7109375" style="24" customWidth="1"/>
    <col min="5248" max="5248" width="0.85546875" style="24" customWidth="1"/>
    <col min="5249" max="5249" width="18.7109375" style="24" customWidth="1"/>
    <col min="5250" max="5250" width="3.7109375" style="24" customWidth="1"/>
    <col min="5251" max="5251" width="3.140625" style="24" customWidth="1"/>
    <col min="5252" max="5252" width="18.7109375" style="24" customWidth="1"/>
    <col min="5253" max="5253" width="0.85546875" style="24" customWidth="1"/>
    <col min="5254" max="5254" width="18.7109375" style="24" customWidth="1"/>
    <col min="5255" max="5255" width="4.140625" style="24" customWidth="1"/>
    <col min="5256" max="5256" width="3.5703125" style="24" customWidth="1"/>
    <col min="5257" max="5257" width="18.7109375" style="24" customWidth="1"/>
    <col min="5258" max="5258" width="0.85546875" style="24" customWidth="1"/>
    <col min="5259" max="5259" width="18.7109375" style="24" customWidth="1"/>
    <col min="5260" max="5260" width="3.7109375" style="24" customWidth="1"/>
    <col min="5261" max="5261" width="3.140625" style="24" customWidth="1"/>
    <col min="5262" max="5262" width="18.7109375" style="24" customWidth="1"/>
    <col min="5263" max="5263" width="0.85546875" style="24" customWidth="1"/>
    <col min="5264" max="5264" width="18.7109375" style="24" customWidth="1"/>
    <col min="5265" max="5265" width="2.140625" style="24" customWidth="1"/>
    <col min="5266" max="5266" width="1.42578125" style="24" customWidth="1"/>
    <col min="5267" max="5267" width="5.140625" style="24" customWidth="1"/>
    <col min="5268" max="5268" width="1.7109375" style="24" customWidth="1"/>
    <col min="5269" max="5269" width="3.42578125" style="24" customWidth="1"/>
    <col min="5270" max="5270" width="18.7109375" style="24" customWidth="1"/>
    <col min="5271" max="5271" width="0.85546875" style="24" customWidth="1"/>
    <col min="5272" max="5272" width="18.7109375" style="24" customWidth="1"/>
    <col min="5273" max="5273" width="3.7109375" style="24" customWidth="1"/>
    <col min="5274" max="5274" width="3.140625" style="24" customWidth="1"/>
    <col min="5275" max="5275" width="18.7109375" style="24" customWidth="1"/>
    <col min="5276" max="5276" width="0.85546875" style="24" customWidth="1"/>
    <col min="5277" max="5277" width="18.7109375" style="24" customWidth="1"/>
    <col min="5278" max="5278" width="4.140625" style="24" customWidth="1"/>
    <col min="5279" max="5279" width="3.5703125" style="24" customWidth="1"/>
    <col min="5280" max="5280" width="18.7109375" style="24" customWidth="1"/>
    <col min="5281" max="5281" width="0.85546875" style="24" customWidth="1"/>
    <col min="5282" max="5282" width="18.7109375" style="24" customWidth="1"/>
    <col min="5283" max="5283" width="3.7109375" style="24" customWidth="1"/>
    <col min="5284" max="5284" width="3.140625" style="24" customWidth="1"/>
    <col min="5285" max="5285" width="18.7109375" style="24" customWidth="1"/>
    <col min="5286" max="5286" width="0.85546875" style="24" customWidth="1"/>
    <col min="5287" max="5287" width="18.7109375" style="24" customWidth="1"/>
    <col min="5288" max="5288" width="2.140625" style="24" customWidth="1"/>
    <col min="5289" max="5498" width="11.42578125" style="24"/>
    <col min="5499" max="5499" width="1.42578125" style="24" customWidth="1"/>
    <col min="5500" max="5500" width="5.140625" style="24" customWidth="1"/>
    <col min="5501" max="5501" width="1.7109375" style="24" customWidth="1"/>
    <col min="5502" max="5502" width="3.42578125" style="24" customWidth="1"/>
    <col min="5503" max="5503" width="18.7109375" style="24" customWidth="1"/>
    <col min="5504" max="5504" width="0.85546875" style="24" customWidth="1"/>
    <col min="5505" max="5505" width="18.7109375" style="24" customWidth="1"/>
    <col min="5506" max="5506" width="3.7109375" style="24" customWidth="1"/>
    <col min="5507" max="5507" width="3.140625" style="24" customWidth="1"/>
    <col min="5508" max="5508" width="18.7109375" style="24" customWidth="1"/>
    <col min="5509" max="5509" width="0.85546875" style="24" customWidth="1"/>
    <col min="5510" max="5510" width="18.7109375" style="24" customWidth="1"/>
    <col min="5511" max="5511" width="4.140625" style="24" customWidth="1"/>
    <col min="5512" max="5512" width="3.5703125" style="24" customWidth="1"/>
    <col min="5513" max="5513" width="18.7109375" style="24" customWidth="1"/>
    <col min="5514" max="5514" width="0.85546875" style="24" customWidth="1"/>
    <col min="5515" max="5515" width="18.7109375" style="24" customWidth="1"/>
    <col min="5516" max="5516" width="3.7109375" style="24" customWidth="1"/>
    <col min="5517" max="5517" width="3.140625" style="24" customWidth="1"/>
    <col min="5518" max="5518" width="18.7109375" style="24" customWidth="1"/>
    <col min="5519" max="5519" width="0.85546875" style="24" customWidth="1"/>
    <col min="5520" max="5520" width="18.7109375" style="24" customWidth="1"/>
    <col min="5521" max="5521" width="2.140625" style="24" customWidth="1"/>
    <col min="5522" max="5522" width="1.42578125" style="24" customWidth="1"/>
    <col min="5523" max="5523" width="5.140625" style="24" customWidth="1"/>
    <col min="5524" max="5524" width="1.7109375" style="24" customWidth="1"/>
    <col min="5525" max="5525" width="3.42578125" style="24" customWidth="1"/>
    <col min="5526" max="5526" width="18.7109375" style="24" customWidth="1"/>
    <col min="5527" max="5527" width="0.85546875" style="24" customWidth="1"/>
    <col min="5528" max="5528" width="18.7109375" style="24" customWidth="1"/>
    <col min="5529" max="5529" width="3.7109375" style="24" customWidth="1"/>
    <col min="5530" max="5530" width="3.140625" style="24" customWidth="1"/>
    <col min="5531" max="5531" width="18.7109375" style="24" customWidth="1"/>
    <col min="5532" max="5532" width="0.85546875" style="24" customWidth="1"/>
    <col min="5533" max="5533" width="18.7109375" style="24" customWidth="1"/>
    <col min="5534" max="5534" width="4.140625" style="24" customWidth="1"/>
    <col min="5535" max="5535" width="3.5703125" style="24" customWidth="1"/>
    <col min="5536" max="5536" width="18.7109375" style="24" customWidth="1"/>
    <col min="5537" max="5537" width="0.85546875" style="24" customWidth="1"/>
    <col min="5538" max="5538" width="18.7109375" style="24" customWidth="1"/>
    <col min="5539" max="5539" width="3.7109375" style="24" customWidth="1"/>
    <col min="5540" max="5540" width="3.140625" style="24" customWidth="1"/>
    <col min="5541" max="5541" width="18.7109375" style="24" customWidth="1"/>
    <col min="5542" max="5542" width="0.85546875" style="24" customWidth="1"/>
    <col min="5543" max="5543" width="18.7109375" style="24" customWidth="1"/>
    <col min="5544" max="5544" width="2.140625" style="24" customWidth="1"/>
    <col min="5545" max="5754" width="11.42578125" style="24"/>
    <col min="5755" max="5755" width="1.42578125" style="24" customWidth="1"/>
    <col min="5756" max="5756" width="5.140625" style="24" customWidth="1"/>
    <col min="5757" max="5757" width="1.7109375" style="24" customWidth="1"/>
    <col min="5758" max="5758" width="3.42578125" style="24" customWidth="1"/>
    <col min="5759" max="5759" width="18.7109375" style="24" customWidth="1"/>
    <col min="5760" max="5760" width="0.85546875" style="24" customWidth="1"/>
    <col min="5761" max="5761" width="18.7109375" style="24" customWidth="1"/>
    <col min="5762" max="5762" width="3.7109375" style="24" customWidth="1"/>
    <col min="5763" max="5763" width="3.140625" style="24" customWidth="1"/>
    <col min="5764" max="5764" width="18.7109375" style="24" customWidth="1"/>
    <col min="5765" max="5765" width="0.85546875" style="24" customWidth="1"/>
    <col min="5766" max="5766" width="18.7109375" style="24" customWidth="1"/>
    <col min="5767" max="5767" width="4.140625" style="24" customWidth="1"/>
    <col min="5768" max="5768" width="3.5703125" style="24" customWidth="1"/>
    <col min="5769" max="5769" width="18.7109375" style="24" customWidth="1"/>
    <col min="5770" max="5770" width="0.85546875" style="24" customWidth="1"/>
    <col min="5771" max="5771" width="18.7109375" style="24" customWidth="1"/>
    <col min="5772" max="5772" width="3.7109375" style="24" customWidth="1"/>
    <col min="5773" max="5773" width="3.140625" style="24" customWidth="1"/>
    <col min="5774" max="5774" width="18.7109375" style="24" customWidth="1"/>
    <col min="5775" max="5775" width="0.85546875" style="24" customWidth="1"/>
    <col min="5776" max="5776" width="18.7109375" style="24" customWidth="1"/>
    <col min="5777" max="5777" width="2.140625" style="24" customWidth="1"/>
    <col min="5778" max="5778" width="1.42578125" style="24" customWidth="1"/>
    <col min="5779" max="5779" width="5.140625" style="24" customWidth="1"/>
    <col min="5780" max="5780" width="1.7109375" style="24" customWidth="1"/>
    <col min="5781" max="5781" width="3.42578125" style="24" customWidth="1"/>
    <col min="5782" max="5782" width="18.7109375" style="24" customWidth="1"/>
    <col min="5783" max="5783" width="0.85546875" style="24" customWidth="1"/>
    <col min="5784" max="5784" width="18.7109375" style="24" customWidth="1"/>
    <col min="5785" max="5785" width="3.7109375" style="24" customWidth="1"/>
    <col min="5786" max="5786" width="3.140625" style="24" customWidth="1"/>
    <col min="5787" max="5787" width="18.7109375" style="24" customWidth="1"/>
    <col min="5788" max="5788" width="0.85546875" style="24" customWidth="1"/>
    <col min="5789" max="5789" width="18.7109375" style="24" customWidth="1"/>
    <col min="5790" max="5790" width="4.140625" style="24" customWidth="1"/>
    <col min="5791" max="5791" width="3.5703125" style="24" customWidth="1"/>
    <col min="5792" max="5792" width="18.7109375" style="24" customWidth="1"/>
    <col min="5793" max="5793" width="0.85546875" style="24" customWidth="1"/>
    <col min="5794" max="5794" width="18.7109375" style="24" customWidth="1"/>
    <col min="5795" max="5795" width="3.7109375" style="24" customWidth="1"/>
    <col min="5796" max="5796" width="3.140625" style="24" customWidth="1"/>
    <col min="5797" max="5797" width="18.7109375" style="24" customWidth="1"/>
    <col min="5798" max="5798" width="0.85546875" style="24" customWidth="1"/>
    <col min="5799" max="5799" width="18.7109375" style="24" customWidth="1"/>
    <col min="5800" max="5800" width="2.140625" style="24" customWidth="1"/>
    <col min="5801" max="6010" width="11.42578125" style="24"/>
    <col min="6011" max="6011" width="1.42578125" style="24" customWidth="1"/>
    <col min="6012" max="6012" width="5.140625" style="24" customWidth="1"/>
    <col min="6013" max="6013" width="1.7109375" style="24" customWidth="1"/>
    <col min="6014" max="6014" width="3.42578125" style="24" customWidth="1"/>
    <col min="6015" max="6015" width="18.7109375" style="24" customWidth="1"/>
    <col min="6016" max="6016" width="0.85546875" style="24" customWidth="1"/>
    <col min="6017" max="6017" width="18.7109375" style="24" customWidth="1"/>
    <col min="6018" max="6018" width="3.7109375" style="24" customWidth="1"/>
    <col min="6019" max="6019" width="3.140625" style="24" customWidth="1"/>
    <col min="6020" max="6020" width="18.7109375" style="24" customWidth="1"/>
    <col min="6021" max="6021" width="0.85546875" style="24" customWidth="1"/>
    <col min="6022" max="6022" width="18.7109375" style="24" customWidth="1"/>
    <col min="6023" max="6023" width="4.140625" style="24" customWidth="1"/>
    <col min="6024" max="6024" width="3.5703125" style="24" customWidth="1"/>
    <col min="6025" max="6025" width="18.7109375" style="24" customWidth="1"/>
    <col min="6026" max="6026" width="0.85546875" style="24" customWidth="1"/>
    <col min="6027" max="6027" width="18.7109375" style="24" customWidth="1"/>
    <col min="6028" max="6028" width="3.7109375" style="24" customWidth="1"/>
    <col min="6029" max="6029" width="3.140625" style="24" customWidth="1"/>
    <col min="6030" max="6030" width="18.7109375" style="24" customWidth="1"/>
    <col min="6031" max="6031" width="0.85546875" style="24" customWidth="1"/>
    <col min="6032" max="6032" width="18.7109375" style="24" customWidth="1"/>
    <col min="6033" max="6033" width="2.140625" style="24" customWidth="1"/>
    <col min="6034" max="6034" width="1.42578125" style="24" customWidth="1"/>
    <col min="6035" max="6035" width="5.140625" style="24" customWidth="1"/>
    <col min="6036" max="6036" width="1.7109375" style="24" customWidth="1"/>
    <col min="6037" max="6037" width="3.42578125" style="24" customWidth="1"/>
    <col min="6038" max="6038" width="18.7109375" style="24" customWidth="1"/>
    <col min="6039" max="6039" width="0.85546875" style="24" customWidth="1"/>
    <col min="6040" max="6040" width="18.7109375" style="24" customWidth="1"/>
    <col min="6041" max="6041" width="3.7109375" style="24" customWidth="1"/>
    <col min="6042" max="6042" width="3.140625" style="24" customWidth="1"/>
    <col min="6043" max="6043" width="18.7109375" style="24" customWidth="1"/>
    <col min="6044" max="6044" width="0.85546875" style="24" customWidth="1"/>
    <col min="6045" max="6045" width="18.7109375" style="24" customWidth="1"/>
    <col min="6046" max="6046" width="4.140625" style="24" customWidth="1"/>
    <col min="6047" max="6047" width="3.5703125" style="24" customWidth="1"/>
    <col min="6048" max="6048" width="18.7109375" style="24" customWidth="1"/>
    <col min="6049" max="6049" width="0.85546875" style="24" customWidth="1"/>
    <col min="6050" max="6050" width="18.7109375" style="24" customWidth="1"/>
    <col min="6051" max="6051" width="3.7109375" style="24" customWidth="1"/>
    <col min="6052" max="6052" width="3.140625" style="24" customWidth="1"/>
    <col min="6053" max="6053" width="18.7109375" style="24" customWidth="1"/>
    <col min="6054" max="6054" width="0.85546875" style="24" customWidth="1"/>
    <col min="6055" max="6055" width="18.7109375" style="24" customWidth="1"/>
    <col min="6056" max="6056" width="2.140625" style="24" customWidth="1"/>
    <col min="6057" max="6266" width="11.42578125" style="24"/>
    <col min="6267" max="6267" width="1.42578125" style="24" customWidth="1"/>
    <col min="6268" max="6268" width="5.140625" style="24" customWidth="1"/>
    <col min="6269" max="6269" width="1.7109375" style="24" customWidth="1"/>
    <col min="6270" max="6270" width="3.42578125" style="24" customWidth="1"/>
    <col min="6271" max="6271" width="18.7109375" style="24" customWidth="1"/>
    <col min="6272" max="6272" width="0.85546875" style="24" customWidth="1"/>
    <col min="6273" max="6273" width="18.7109375" style="24" customWidth="1"/>
    <col min="6274" max="6274" width="3.7109375" style="24" customWidth="1"/>
    <col min="6275" max="6275" width="3.140625" style="24" customWidth="1"/>
    <col min="6276" max="6276" width="18.7109375" style="24" customWidth="1"/>
    <col min="6277" max="6277" width="0.85546875" style="24" customWidth="1"/>
    <col min="6278" max="6278" width="18.7109375" style="24" customWidth="1"/>
    <col min="6279" max="6279" width="4.140625" style="24" customWidth="1"/>
    <col min="6280" max="6280" width="3.5703125" style="24" customWidth="1"/>
    <col min="6281" max="6281" width="18.7109375" style="24" customWidth="1"/>
    <col min="6282" max="6282" width="0.85546875" style="24" customWidth="1"/>
    <col min="6283" max="6283" width="18.7109375" style="24" customWidth="1"/>
    <col min="6284" max="6284" width="3.7109375" style="24" customWidth="1"/>
    <col min="6285" max="6285" width="3.140625" style="24" customWidth="1"/>
    <col min="6286" max="6286" width="18.7109375" style="24" customWidth="1"/>
    <col min="6287" max="6287" width="0.85546875" style="24" customWidth="1"/>
    <col min="6288" max="6288" width="18.7109375" style="24" customWidth="1"/>
    <col min="6289" max="6289" width="2.140625" style="24" customWidth="1"/>
    <col min="6290" max="6290" width="1.42578125" style="24" customWidth="1"/>
    <col min="6291" max="6291" width="5.140625" style="24" customWidth="1"/>
    <col min="6292" max="6292" width="1.7109375" style="24" customWidth="1"/>
    <col min="6293" max="6293" width="3.42578125" style="24" customWidth="1"/>
    <col min="6294" max="6294" width="18.7109375" style="24" customWidth="1"/>
    <col min="6295" max="6295" width="0.85546875" style="24" customWidth="1"/>
    <col min="6296" max="6296" width="18.7109375" style="24" customWidth="1"/>
    <col min="6297" max="6297" width="3.7109375" style="24" customWidth="1"/>
    <col min="6298" max="6298" width="3.140625" style="24" customWidth="1"/>
    <col min="6299" max="6299" width="18.7109375" style="24" customWidth="1"/>
    <col min="6300" max="6300" width="0.85546875" style="24" customWidth="1"/>
    <col min="6301" max="6301" width="18.7109375" style="24" customWidth="1"/>
    <col min="6302" max="6302" width="4.140625" style="24" customWidth="1"/>
    <col min="6303" max="6303" width="3.5703125" style="24" customWidth="1"/>
    <col min="6304" max="6304" width="18.7109375" style="24" customWidth="1"/>
    <col min="6305" max="6305" width="0.85546875" style="24" customWidth="1"/>
    <col min="6306" max="6306" width="18.7109375" style="24" customWidth="1"/>
    <col min="6307" max="6307" width="3.7109375" style="24" customWidth="1"/>
    <col min="6308" max="6308" width="3.140625" style="24" customWidth="1"/>
    <col min="6309" max="6309" width="18.7109375" style="24" customWidth="1"/>
    <col min="6310" max="6310" width="0.85546875" style="24" customWidth="1"/>
    <col min="6311" max="6311" width="18.7109375" style="24" customWidth="1"/>
    <col min="6312" max="6312" width="2.140625" style="24" customWidth="1"/>
    <col min="6313" max="6522" width="11.42578125" style="24"/>
    <col min="6523" max="6523" width="1.42578125" style="24" customWidth="1"/>
    <col min="6524" max="6524" width="5.140625" style="24" customWidth="1"/>
    <col min="6525" max="6525" width="1.7109375" style="24" customWidth="1"/>
    <col min="6526" max="6526" width="3.42578125" style="24" customWidth="1"/>
    <col min="6527" max="6527" width="18.7109375" style="24" customWidth="1"/>
    <col min="6528" max="6528" width="0.85546875" style="24" customWidth="1"/>
    <col min="6529" max="6529" width="18.7109375" style="24" customWidth="1"/>
    <col min="6530" max="6530" width="3.7109375" style="24" customWidth="1"/>
    <col min="6531" max="6531" width="3.140625" style="24" customWidth="1"/>
    <col min="6532" max="6532" width="18.7109375" style="24" customWidth="1"/>
    <col min="6533" max="6533" width="0.85546875" style="24" customWidth="1"/>
    <col min="6534" max="6534" width="18.7109375" style="24" customWidth="1"/>
    <col min="6535" max="6535" width="4.140625" style="24" customWidth="1"/>
    <col min="6536" max="6536" width="3.5703125" style="24" customWidth="1"/>
    <col min="6537" max="6537" width="18.7109375" style="24" customWidth="1"/>
    <col min="6538" max="6538" width="0.85546875" style="24" customWidth="1"/>
    <col min="6539" max="6539" width="18.7109375" style="24" customWidth="1"/>
    <col min="6540" max="6540" width="3.7109375" style="24" customWidth="1"/>
    <col min="6541" max="6541" width="3.140625" style="24" customWidth="1"/>
    <col min="6542" max="6542" width="18.7109375" style="24" customWidth="1"/>
    <col min="6543" max="6543" width="0.85546875" style="24" customWidth="1"/>
    <col min="6544" max="6544" width="18.7109375" style="24" customWidth="1"/>
    <col min="6545" max="6545" width="2.140625" style="24" customWidth="1"/>
    <col min="6546" max="6546" width="1.42578125" style="24" customWidth="1"/>
    <col min="6547" max="6547" width="5.140625" style="24" customWidth="1"/>
    <col min="6548" max="6548" width="1.7109375" style="24" customWidth="1"/>
    <col min="6549" max="6549" width="3.42578125" style="24" customWidth="1"/>
    <col min="6550" max="6550" width="18.7109375" style="24" customWidth="1"/>
    <col min="6551" max="6551" width="0.85546875" style="24" customWidth="1"/>
    <col min="6552" max="6552" width="18.7109375" style="24" customWidth="1"/>
    <col min="6553" max="6553" width="3.7109375" style="24" customWidth="1"/>
    <col min="6554" max="6554" width="3.140625" style="24" customWidth="1"/>
    <col min="6555" max="6555" width="18.7109375" style="24" customWidth="1"/>
    <col min="6556" max="6556" width="0.85546875" style="24" customWidth="1"/>
    <col min="6557" max="6557" width="18.7109375" style="24" customWidth="1"/>
    <col min="6558" max="6558" width="4.140625" style="24" customWidth="1"/>
    <col min="6559" max="6559" width="3.5703125" style="24" customWidth="1"/>
    <col min="6560" max="6560" width="18.7109375" style="24" customWidth="1"/>
    <col min="6561" max="6561" width="0.85546875" style="24" customWidth="1"/>
    <col min="6562" max="6562" width="18.7109375" style="24" customWidth="1"/>
    <col min="6563" max="6563" width="3.7109375" style="24" customWidth="1"/>
    <col min="6564" max="6564" width="3.140625" style="24" customWidth="1"/>
    <col min="6565" max="6565" width="18.7109375" style="24" customWidth="1"/>
    <col min="6566" max="6566" width="0.85546875" style="24" customWidth="1"/>
    <col min="6567" max="6567" width="18.7109375" style="24" customWidth="1"/>
    <col min="6568" max="6568" width="2.140625" style="24" customWidth="1"/>
    <col min="6569" max="6778" width="11.42578125" style="24"/>
    <col min="6779" max="6779" width="1.42578125" style="24" customWidth="1"/>
    <col min="6780" max="6780" width="5.140625" style="24" customWidth="1"/>
    <col min="6781" max="6781" width="1.7109375" style="24" customWidth="1"/>
    <col min="6782" max="6782" width="3.42578125" style="24" customWidth="1"/>
    <col min="6783" max="6783" width="18.7109375" style="24" customWidth="1"/>
    <col min="6784" max="6784" width="0.85546875" style="24" customWidth="1"/>
    <col min="6785" max="6785" width="18.7109375" style="24" customWidth="1"/>
    <col min="6786" max="6786" width="3.7109375" style="24" customWidth="1"/>
    <col min="6787" max="6787" width="3.140625" style="24" customWidth="1"/>
    <col min="6788" max="6788" width="18.7109375" style="24" customWidth="1"/>
    <col min="6789" max="6789" width="0.85546875" style="24" customWidth="1"/>
    <col min="6790" max="6790" width="18.7109375" style="24" customWidth="1"/>
    <col min="6791" max="6791" width="4.140625" style="24" customWidth="1"/>
    <col min="6792" max="6792" width="3.5703125" style="24" customWidth="1"/>
    <col min="6793" max="6793" width="18.7109375" style="24" customWidth="1"/>
    <col min="6794" max="6794" width="0.85546875" style="24" customWidth="1"/>
    <col min="6795" max="6795" width="18.7109375" style="24" customWidth="1"/>
    <col min="6796" max="6796" width="3.7109375" style="24" customWidth="1"/>
    <col min="6797" max="6797" width="3.140625" style="24" customWidth="1"/>
    <col min="6798" max="6798" width="18.7109375" style="24" customWidth="1"/>
    <col min="6799" max="6799" width="0.85546875" style="24" customWidth="1"/>
    <col min="6800" max="6800" width="18.7109375" style="24" customWidth="1"/>
    <col min="6801" max="6801" width="2.140625" style="24" customWidth="1"/>
    <col min="6802" max="6802" width="1.42578125" style="24" customWidth="1"/>
    <col min="6803" max="6803" width="5.140625" style="24" customWidth="1"/>
    <col min="6804" max="6804" width="1.7109375" style="24" customWidth="1"/>
    <col min="6805" max="6805" width="3.42578125" style="24" customWidth="1"/>
    <col min="6806" max="6806" width="18.7109375" style="24" customWidth="1"/>
    <col min="6807" max="6807" width="0.85546875" style="24" customWidth="1"/>
    <col min="6808" max="6808" width="18.7109375" style="24" customWidth="1"/>
    <col min="6809" max="6809" width="3.7109375" style="24" customWidth="1"/>
    <col min="6810" max="6810" width="3.140625" style="24" customWidth="1"/>
    <col min="6811" max="6811" width="18.7109375" style="24" customWidth="1"/>
    <col min="6812" max="6812" width="0.85546875" style="24" customWidth="1"/>
    <col min="6813" max="6813" width="18.7109375" style="24" customWidth="1"/>
    <col min="6814" max="6814" width="4.140625" style="24" customWidth="1"/>
    <col min="6815" max="6815" width="3.5703125" style="24" customWidth="1"/>
    <col min="6816" max="6816" width="18.7109375" style="24" customWidth="1"/>
    <col min="6817" max="6817" width="0.85546875" style="24" customWidth="1"/>
    <col min="6818" max="6818" width="18.7109375" style="24" customWidth="1"/>
    <col min="6819" max="6819" width="3.7109375" style="24" customWidth="1"/>
    <col min="6820" max="6820" width="3.140625" style="24" customWidth="1"/>
    <col min="6821" max="6821" width="18.7109375" style="24" customWidth="1"/>
    <col min="6822" max="6822" width="0.85546875" style="24" customWidth="1"/>
    <col min="6823" max="6823" width="18.7109375" style="24" customWidth="1"/>
    <col min="6824" max="6824" width="2.140625" style="24" customWidth="1"/>
    <col min="6825" max="7034" width="11.42578125" style="24"/>
    <col min="7035" max="7035" width="1.42578125" style="24" customWidth="1"/>
    <col min="7036" max="7036" width="5.140625" style="24" customWidth="1"/>
    <col min="7037" max="7037" width="1.7109375" style="24" customWidth="1"/>
    <col min="7038" max="7038" width="3.42578125" style="24" customWidth="1"/>
    <col min="7039" max="7039" width="18.7109375" style="24" customWidth="1"/>
    <col min="7040" max="7040" width="0.85546875" style="24" customWidth="1"/>
    <col min="7041" max="7041" width="18.7109375" style="24" customWidth="1"/>
    <col min="7042" max="7042" width="3.7109375" style="24" customWidth="1"/>
    <col min="7043" max="7043" width="3.140625" style="24" customWidth="1"/>
    <col min="7044" max="7044" width="18.7109375" style="24" customWidth="1"/>
    <col min="7045" max="7045" width="0.85546875" style="24" customWidth="1"/>
    <col min="7046" max="7046" width="18.7109375" style="24" customWidth="1"/>
    <col min="7047" max="7047" width="4.140625" style="24" customWidth="1"/>
    <col min="7048" max="7048" width="3.5703125" style="24" customWidth="1"/>
    <col min="7049" max="7049" width="18.7109375" style="24" customWidth="1"/>
    <col min="7050" max="7050" width="0.85546875" style="24" customWidth="1"/>
    <col min="7051" max="7051" width="18.7109375" style="24" customWidth="1"/>
    <col min="7052" max="7052" width="3.7109375" style="24" customWidth="1"/>
    <col min="7053" max="7053" width="3.140625" style="24" customWidth="1"/>
    <col min="7054" max="7054" width="18.7109375" style="24" customWidth="1"/>
    <col min="7055" max="7055" width="0.85546875" style="24" customWidth="1"/>
    <col min="7056" max="7056" width="18.7109375" style="24" customWidth="1"/>
    <col min="7057" max="7057" width="2.140625" style="24" customWidth="1"/>
    <col min="7058" max="7058" width="1.42578125" style="24" customWidth="1"/>
    <col min="7059" max="7059" width="5.140625" style="24" customWidth="1"/>
    <col min="7060" max="7060" width="1.7109375" style="24" customWidth="1"/>
    <col min="7061" max="7061" width="3.42578125" style="24" customWidth="1"/>
    <col min="7062" max="7062" width="18.7109375" style="24" customWidth="1"/>
    <col min="7063" max="7063" width="0.85546875" style="24" customWidth="1"/>
    <col min="7064" max="7064" width="18.7109375" style="24" customWidth="1"/>
    <col min="7065" max="7065" width="3.7109375" style="24" customWidth="1"/>
    <col min="7066" max="7066" width="3.140625" style="24" customWidth="1"/>
    <col min="7067" max="7067" width="18.7109375" style="24" customWidth="1"/>
    <col min="7068" max="7068" width="0.85546875" style="24" customWidth="1"/>
    <col min="7069" max="7069" width="18.7109375" style="24" customWidth="1"/>
    <col min="7070" max="7070" width="4.140625" style="24" customWidth="1"/>
    <col min="7071" max="7071" width="3.5703125" style="24" customWidth="1"/>
    <col min="7072" max="7072" width="18.7109375" style="24" customWidth="1"/>
    <col min="7073" max="7073" width="0.85546875" style="24" customWidth="1"/>
    <col min="7074" max="7074" width="18.7109375" style="24" customWidth="1"/>
    <col min="7075" max="7075" width="3.7109375" style="24" customWidth="1"/>
    <col min="7076" max="7076" width="3.140625" style="24" customWidth="1"/>
    <col min="7077" max="7077" width="18.7109375" style="24" customWidth="1"/>
    <col min="7078" max="7078" width="0.85546875" style="24" customWidth="1"/>
    <col min="7079" max="7079" width="18.7109375" style="24" customWidth="1"/>
    <col min="7080" max="7080" width="2.140625" style="24" customWidth="1"/>
    <col min="7081" max="7290" width="11.42578125" style="24"/>
    <col min="7291" max="7291" width="1.42578125" style="24" customWidth="1"/>
    <col min="7292" max="7292" width="5.140625" style="24" customWidth="1"/>
    <col min="7293" max="7293" width="1.7109375" style="24" customWidth="1"/>
    <col min="7294" max="7294" width="3.42578125" style="24" customWidth="1"/>
    <col min="7295" max="7295" width="18.7109375" style="24" customWidth="1"/>
    <col min="7296" max="7296" width="0.85546875" style="24" customWidth="1"/>
    <col min="7297" max="7297" width="18.7109375" style="24" customWidth="1"/>
    <col min="7298" max="7298" width="3.7109375" style="24" customWidth="1"/>
    <col min="7299" max="7299" width="3.140625" style="24" customWidth="1"/>
    <col min="7300" max="7300" width="18.7109375" style="24" customWidth="1"/>
    <col min="7301" max="7301" width="0.85546875" style="24" customWidth="1"/>
    <col min="7302" max="7302" width="18.7109375" style="24" customWidth="1"/>
    <col min="7303" max="7303" width="4.140625" style="24" customWidth="1"/>
    <col min="7304" max="7304" width="3.5703125" style="24" customWidth="1"/>
    <col min="7305" max="7305" width="18.7109375" style="24" customWidth="1"/>
    <col min="7306" max="7306" width="0.85546875" style="24" customWidth="1"/>
    <col min="7307" max="7307" width="18.7109375" style="24" customWidth="1"/>
    <col min="7308" max="7308" width="3.7109375" style="24" customWidth="1"/>
    <col min="7309" max="7309" width="3.140625" style="24" customWidth="1"/>
    <col min="7310" max="7310" width="18.7109375" style="24" customWidth="1"/>
    <col min="7311" max="7311" width="0.85546875" style="24" customWidth="1"/>
    <col min="7312" max="7312" width="18.7109375" style="24" customWidth="1"/>
    <col min="7313" max="7313" width="2.140625" style="24" customWidth="1"/>
    <col min="7314" max="7314" width="1.42578125" style="24" customWidth="1"/>
    <col min="7315" max="7315" width="5.140625" style="24" customWidth="1"/>
    <col min="7316" max="7316" width="1.7109375" style="24" customWidth="1"/>
    <col min="7317" max="7317" width="3.42578125" style="24" customWidth="1"/>
    <col min="7318" max="7318" width="18.7109375" style="24" customWidth="1"/>
    <col min="7319" max="7319" width="0.85546875" style="24" customWidth="1"/>
    <col min="7320" max="7320" width="18.7109375" style="24" customWidth="1"/>
    <col min="7321" max="7321" width="3.7109375" style="24" customWidth="1"/>
    <col min="7322" max="7322" width="3.140625" style="24" customWidth="1"/>
    <col min="7323" max="7323" width="18.7109375" style="24" customWidth="1"/>
    <col min="7324" max="7324" width="0.85546875" style="24" customWidth="1"/>
    <col min="7325" max="7325" width="18.7109375" style="24" customWidth="1"/>
    <col min="7326" max="7326" width="4.140625" style="24" customWidth="1"/>
    <col min="7327" max="7327" width="3.5703125" style="24" customWidth="1"/>
    <col min="7328" max="7328" width="18.7109375" style="24" customWidth="1"/>
    <col min="7329" max="7329" width="0.85546875" style="24" customWidth="1"/>
    <col min="7330" max="7330" width="18.7109375" style="24" customWidth="1"/>
    <col min="7331" max="7331" width="3.7109375" style="24" customWidth="1"/>
    <col min="7332" max="7332" width="3.140625" style="24" customWidth="1"/>
    <col min="7333" max="7333" width="18.7109375" style="24" customWidth="1"/>
    <col min="7334" max="7334" width="0.85546875" style="24" customWidth="1"/>
    <col min="7335" max="7335" width="18.7109375" style="24" customWidth="1"/>
    <col min="7336" max="7336" width="2.140625" style="24" customWidth="1"/>
    <col min="7337" max="7546" width="11.42578125" style="24"/>
    <col min="7547" max="7547" width="1.42578125" style="24" customWidth="1"/>
    <col min="7548" max="7548" width="5.140625" style="24" customWidth="1"/>
    <col min="7549" max="7549" width="1.7109375" style="24" customWidth="1"/>
    <col min="7550" max="7550" width="3.42578125" style="24" customWidth="1"/>
    <col min="7551" max="7551" width="18.7109375" style="24" customWidth="1"/>
    <col min="7552" max="7552" width="0.85546875" style="24" customWidth="1"/>
    <col min="7553" max="7553" width="18.7109375" style="24" customWidth="1"/>
    <col min="7554" max="7554" width="3.7109375" style="24" customWidth="1"/>
    <col min="7555" max="7555" width="3.140625" style="24" customWidth="1"/>
    <col min="7556" max="7556" width="18.7109375" style="24" customWidth="1"/>
    <col min="7557" max="7557" width="0.85546875" style="24" customWidth="1"/>
    <col min="7558" max="7558" width="18.7109375" style="24" customWidth="1"/>
    <col min="7559" max="7559" width="4.140625" style="24" customWidth="1"/>
    <col min="7560" max="7560" width="3.5703125" style="24" customWidth="1"/>
    <col min="7561" max="7561" width="18.7109375" style="24" customWidth="1"/>
    <col min="7562" max="7562" width="0.85546875" style="24" customWidth="1"/>
    <col min="7563" max="7563" width="18.7109375" style="24" customWidth="1"/>
    <col min="7564" max="7564" width="3.7109375" style="24" customWidth="1"/>
    <col min="7565" max="7565" width="3.140625" style="24" customWidth="1"/>
    <col min="7566" max="7566" width="18.7109375" style="24" customWidth="1"/>
    <col min="7567" max="7567" width="0.85546875" style="24" customWidth="1"/>
    <col min="7568" max="7568" width="18.7109375" style="24" customWidth="1"/>
    <col min="7569" max="7569" width="2.140625" style="24" customWidth="1"/>
    <col min="7570" max="7570" width="1.42578125" style="24" customWidth="1"/>
    <col min="7571" max="7571" width="5.140625" style="24" customWidth="1"/>
    <col min="7572" max="7572" width="1.7109375" style="24" customWidth="1"/>
    <col min="7573" max="7573" width="3.42578125" style="24" customWidth="1"/>
    <col min="7574" max="7574" width="18.7109375" style="24" customWidth="1"/>
    <col min="7575" max="7575" width="0.85546875" style="24" customWidth="1"/>
    <col min="7576" max="7576" width="18.7109375" style="24" customWidth="1"/>
    <col min="7577" max="7577" width="3.7109375" style="24" customWidth="1"/>
    <col min="7578" max="7578" width="3.140625" style="24" customWidth="1"/>
    <col min="7579" max="7579" width="18.7109375" style="24" customWidth="1"/>
    <col min="7580" max="7580" width="0.85546875" style="24" customWidth="1"/>
    <col min="7581" max="7581" width="18.7109375" style="24" customWidth="1"/>
    <col min="7582" max="7582" width="4.140625" style="24" customWidth="1"/>
    <col min="7583" max="7583" width="3.5703125" style="24" customWidth="1"/>
    <col min="7584" max="7584" width="18.7109375" style="24" customWidth="1"/>
    <col min="7585" max="7585" width="0.85546875" style="24" customWidth="1"/>
    <col min="7586" max="7586" width="18.7109375" style="24" customWidth="1"/>
    <col min="7587" max="7587" width="3.7109375" style="24" customWidth="1"/>
    <col min="7588" max="7588" width="3.140625" style="24" customWidth="1"/>
    <col min="7589" max="7589" width="18.7109375" style="24" customWidth="1"/>
    <col min="7590" max="7590" width="0.85546875" style="24" customWidth="1"/>
    <col min="7591" max="7591" width="18.7109375" style="24" customWidth="1"/>
    <col min="7592" max="7592" width="2.140625" style="24" customWidth="1"/>
    <col min="7593" max="7802" width="11.42578125" style="24"/>
    <col min="7803" max="7803" width="1.42578125" style="24" customWidth="1"/>
    <col min="7804" max="7804" width="5.140625" style="24" customWidth="1"/>
    <col min="7805" max="7805" width="1.7109375" style="24" customWidth="1"/>
    <col min="7806" max="7806" width="3.42578125" style="24" customWidth="1"/>
    <col min="7807" max="7807" width="18.7109375" style="24" customWidth="1"/>
    <col min="7808" max="7808" width="0.85546875" style="24" customWidth="1"/>
    <col min="7809" max="7809" width="18.7109375" style="24" customWidth="1"/>
    <col min="7810" max="7810" width="3.7109375" style="24" customWidth="1"/>
    <col min="7811" max="7811" width="3.140625" style="24" customWidth="1"/>
    <col min="7812" max="7812" width="18.7109375" style="24" customWidth="1"/>
    <col min="7813" max="7813" width="0.85546875" style="24" customWidth="1"/>
    <col min="7814" max="7814" width="18.7109375" style="24" customWidth="1"/>
    <col min="7815" max="7815" width="4.140625" style="24" customWidth="1"/>
    <col min="7816" max="7816" width="3.5703125" style="24" customWidth="1"/>
    <col min="7817" max="7817" width="18.7109375" style="24" customWidth="1"/>
    <col min="7818" max="7818" width="0.85546875" style="24" customWidth="1"/>
    <col min="7819" max="7819" width="18.7109375" style="24" customWidth="1"/>
    <col min="7820" max="7820" width="3.7109375" style="24" customWidth="1"/>
    <col min="7821" max="7821" width="3.140625" style="24" customWidth="1"/>
    <col min="7822" max="7822" width="18.7109375" style="24" customWidth="1"/>
    <col min="7823" max="7823" width="0.85546875" style="24" customWidth="1"/>
    <col min="7824" max="7824" width="18.7109375" style="24" customWidth="1"/>
    <col min="7825" max="7825" width="2.140625" style="24" customWidth="1"/>
    <col min="7826" max="7826" width="1.42578125" style="24" customWidth="1"/>
    <col min="7827" max="7827" width="5.140625" style="24" customWidth="1"/>
    <col min="7828" max="7828" width="1.7109375" style="24" customWidth="1"/>
    <col min="7829" max="7829" width="3.42578125" style="24" customWidth="1"/>
    <col min="7830" max="7830" width="18.7109375" style="24" customWidth="1"/>
    <col min="7831" max="7831" width="0.85546875" style="24" customWidth="1"/>
    <col min="7832" max="7832" width="18.7109375" style="24" customWidth="1"/>
    <col min="7833" max="7833" width="3.7109375" style="24" customWidth="1"/>
    <col min="7834" max="7834" width="3.140625" style="24" customWidth="1"/>
    <col min="7835" max="7835" width="18.7109375" style="24" customWidth="1"/>
    <col min="7836" max="7836" width="0.85546875" style="24" customWidth="1"/>
    <col min="7837" max="7837" width="18.7109375" style="24" customWidth="1"/>
    <col min="7838" max="7838" width="4.140625" style="24" customWidth="1"/>
    <col min="7839" max="7839" width="3.5703125" style="24" customWidth="1"/>
    <col min="7840" max="7840" width="18.7109375" style="24" customWidth="1"/>
    <col min="7841" max="7841" width="0.85546875" style="24" customWidth="1"/>
    <col min="7842" max="7842" width="18.7109375" style="24" customWidth="1"/>
    <col min="7843" max="7843" width="3.7109375" style="24" customWidth="1"/>
    <col min="7844" max="7844" width="3.140625" style="24" customWidth="1"/>
    <col min="7845" max="7845" width="18.7109375" style="24" customWidth="1"/>
    <col min="7846" max="7846" width="0.85546875" style="24" customWidth="1"/>
    <col min="7847" max="7847" width="18.7109375" style="24" customWidth="1"/>
    <col min="7848" max="7848" width="2.140625" style="24" customWidth="1"/>
    <col min="7849" max="8058" width="11.42578125" style="24"/>
    <col min="8059" max="8059" width="1.42578125" style="24" customWidth="1"/>
    <col min="8060" max="8060" width="5.140625" style="24" customWidth="1"/>
    <col min="8061" max="8061" width="1.7109375" style="24" customWidth="1"/>
    <col min="8062" max="8062" width="3.42578125" style="24" customWidth="1"/>
    <col min="8063" max="8063" width="18.7109375" style="24" customWidth="1"/>
    <col min="8064" max="8064" width="0.85546875" style="24" customWidth="1"/>
    <col min="8065" max="8065" width="18.7109375" style="24" customWidth="1"/>
    <col min="8066" max="8066" width="3.7109375" style="24" customWidth="1"/>
    <col min="8067" max="8067" width="3.140625" style="24" customWidth="1"/>
    <col min="8068" max="8068" width="18.7109375" style="24" customWidth="1"/>
    <col min="8069" max="8069" width="0.85546875" style="24" customWidth="1"/>
    <col min="8070" max="8070" width="18.7109375" style="24" customWidth="1"/>
    <col min="8071" max="8071" width="4.140625" style="24" customWidth="1"/>
    <col min="8072" max="8072" width="3.5703125" style="24" customWidth="1"/>
    <col min="8073" max="8073" width="18.7109375" style="24" customWidth="1"/>
    <col min="8074" max="8074" width="0.85546875" style="24" customWidth="1"/>
    <col min="8075" max="8075" width="18.7109375" style="24" customWidth="1"/>
    <col min="8076" max="8076" width="3.7109375" style="24" customWidth="1"/>
    <col min="8077" max="8077" width="3.140625" style="24" customWidth="1"/>
    <col min="8078" max="8078" width="18.7109375" style="24" customWidth="1"/>
    <col min="8079" max="8079" width="0.85546875" style="24" customWidth="1"/>
    <col min="8080" max="8080" width="18.7109375" style="24" customWidth="1"/>
    <col min="8081" max="8081" width="2.140625" style="24" customWidth="1"/>
    <col min="8082" max="8082" width="1.42578125" style="24" customWidth="1"/>
    <col min="8083" max="8083" width="5.140625" style="24" customWidth="1"/>
    <col min="8084" max="8084" width="1.7109375" style="24" customWidth="1"/>
    <col min="8085" max="8085" width="3.42578125" style="24" customWidth="1"/>
    <col min="8086" max="8086" width="18.7109375" style="24" customWidth="1"/>
    <col min="8087" max="8087" width="0.85546875" style="24" customWidth="1"/>
    <col min="8088" max="8088" width="18.7109375" style="24" customWidth="1"/>
    <col min="8089" max="8089" width="3.7109375" style="24" customWidth="1"/>
    <col min="8090" max="8090" width="3.140625" style="24" customWidth="1"/>
    <col min="8091" max="8091" width="18.7109375" style="24" customWidth="1"/>
    <col min="8092" max="8092" width="0.85546875" style="24" customWidth="1"/>
    <col min="8093" max="8093" width="18.7109375" style="24" customWidth="1"/>
    <col min="8094" max="8094" width="4.140625" style="24" customWidth="1"/>
    <col min="8095" max="8095" width="3.5703125" style="24" customWidth="1"/>
    <col min="8096" max="8096" width="18.7109375" style="24" customWidth="1"/>
    <col min="8097" max="8097" width="0.85546875" style="24" customWidth="1"/>
    <col min="8098" max="8098" width="18.7109375" style="24" customWidth="1"/>
    <col min="8099" max="8099" width="3.7109375" style="24" customWidth="1"/>
    <col min="8100" max="8100" width="3.140625" style="24" customWidth="1"/>
    <col min="8101" max="8101" width="18.7109375" style="24" customWidth="1"/>
    <col min="8102" max="8102" width="0.85546875" style="24" customWidth="1"/>
    <col min="8103" max="8103" width="18.7109375" style="24" customWidth="1"/>
    <col min="8104" max="8104" width="2.140625" style="24" customWidth="1"/>
    <col min="8105" max="8314" width="11.42578125" style="24"/>
    <col min="8315" max="8315" width="1.42578125" style="24" customWidth="1"/>
    <col min="8316" max="8316" width="5.140625" style="24" customWidth="1"/>
    <col min="8317" max="8317" width="1.7109375" style="24" customWidth="1"/>
    <col min="8318" max="8318" width="3.42578125" style="24" customWidth="1"/>
    <col min="8319" max="8319" width="18.7109375" style="24" customWidth="1"/>
    <col min="8320" max="8320" width="0.85546875" style="24" customWidth="1"/>
    <col min="8321" max="8321" width="18.7109375" style="24" customWidth="1"/>
    <col min="8322" max="8322" width="3.7109375" style="24" customWidth="1"/>
    <col min="8323" max="8323" width="3.140625" style="24" customWidth="1"/>
    <col min="8324" max="8324" width="18.7109375" style="24" customWidth="1"/>
    <col min="8325" max="8325" width="0.85546875" style="24" customWidth="1"/>
    <col min="8326" max="8326" width="18.7109375" style="24" customWidth="1"/>
    <col min="8327" max="8327" width="4.140625" style="24" customWidth="1"/>
    <col min="8328" max="8328" width="3.5703125" style="24" customWidth="1"/>
    <col min="8329" max="8329" width="18.7109375" style="24" customWidth="1"/>
    <col min="8330" max="8330" width="0.85546875" style="24" customWidth="1"/>
    <col min="8331" max="8331" width="18.7109375" style="24" customWidth="1"/>
    <col min="8332" max="8332" width="3.7109375" style="24" customWidth="1"/>
    <col min="8333" max="8333" width="3.140625" style="24" customWidth="1"/>
    <col min="8334" max="8334" width="18.7109375" style="24" customWidth="1"/>
    <col min="8335" max="8335" width="0.85546875" style="24" customWidth="1"/>
    <col min="8336" max="8336" width="18.7109375" style="24" customWidth="1"/>
    <col min="8337" max="8337" width="2.140625" style="24" customWidth="1"/>
    <col min="8338" max="8338" width="1.42578125" style="24" customWidth="1"/>
    <col min="8339" max="8339" width="5.140625" style="24" customWidth="1"/>
    <col min="8340" max="8340" width="1.7109375" style="24" customWidth="1"/>
    <col min="8341" max="8341" width="3.42578125" style="24" customWidth="1"/>
    <col min="8342" max="8342" width="18.7109375" style="24" customWidth="1"/>
    <col min="8343" max="8343" width="0.85546875" style="24" customWidth="1"/>
    <col min="8344" max="8344" width="18.7109375" style="24" customWidth="1"/>
    <col min="8345" max="8345" width="3.7109375" style="24" customWidth="1"/>
    <col min="8346" max="8346" width="3.140625" style="24" customWidth="1"/>
    <col min="8347" max="8347" width="18.7109375" style="24" customWidth="1"/>
    <col min="8348" max="8348" width="0.85546875" style="24" customWidth="1"/>
    <col min="8349" max="8349" width="18.7109375" style="24" customWidth="1"/>
    <col min="8350" max="8350" width="4.140625" style="24" customWidth="1"/>
    <col min="8351" max="8351" width="3.5703125" style="24" customWidth="1"/>
    <col min="8352" max="8352" width="18.7109375" style="24" customWidth="1"/>
    <col min="8353" max="8353" width="0.85546875" style="24" customWidth="1"/>
    <col min="8354" max="8354" width="18.7109375" style="24" customWidth="1"/>
    <col min="8355" max="8355" width="3.7109375" style="24" customWidth="1"/>
    <col min="8356" max="8356" width="3.140625" style="24" customWidth="1"/>
    <col min="8357" max="8357" width="18.7109375" style="24" customWidth="1"/>
    <col min="8358" max="8358" width="0.85546875" style="24" customWidth="1"/>
    <col min="8359" max="8359" width="18.7109375" style="24" customWidth="1"/>
    <col min="8360" max="8360" width="2.140625" style="24" customWidth="1"/>
    <col min="8361" max="8570" width="11.42578125" style="24"/>
    <col min="8571" max="8571" width="1.42578125" style="24" customWidth="1"/>
    <col min="8572" max="8572" width="5.140625" style="24" customWidth="1"/>
    <col min="8573" max="8573" width="1.7109375" style="24" customWidth="1"/>
    <col min="8574" max="8574" width="3.42578125" style="24" customWidth="1"/>
    <col min="8575" max="8575" width="18.7109375" style="24" customWidth="1"/>
    <col min="8576" max="8576" width="0.85546875" style="24" customWidth="1"/>
    <col min="8577" max="8577" width="18.7109375" style="24" customWidth="1"/>
    <col min="8578" max="8578" width="3.7109375" style="24" customWidth="1"/>
    <col min="8579" max="8579" width="3.140625" style="24" customWidth="1"/>
    <col min="8580" max="8580" width="18.7109375" style="24" customWidth="1"/>
    <col min="8581" max="8581" width="0.85546875" style="24" customWidth="1"/>
    <col min="8582" max="8582" width="18.7109375" style="24" customWidth="1"/>
    <col min="8583" max="8583" width="4.140625" style="24" customWidth="1"/>
    <col min="8584" max="8584" width="3.5703125" style="24" customWidth="1"/>
    <col min="8585" max="8585" width="18.7109375" style="24" customWidth="1"/>
    <col min="8586" max="8586" width="0.85546875" style="24" customWidth="1"/>
    <col min="8587" max="8587" width="18.7109375" style="24" customWidth="1"/>
    <col min="8588" max="8588" width="3.7109375" style="24" customWidth="1"/>
    <col min="8589" max="8589" width="3.140625" style="24" customWidth="1"/>
    <col min="8590" max="8590" width="18.7109375" style="24" customWidth="1"/>
    <col min="8591" max="8591" width="0.85546875" style="24" customWidth="1"/>
    <col min="8592" max="8592" width="18.7109375" style="24" customWidth="1"/>
    <col min="8593" max="8593" width="2.140625" style="24" customWidth="1"/>
    <col min="8594" max="8594" width="1.42578125" style="24" customWidth="1"/>
    <col min="8595" max="8595" width="5.140625" style="24" customWidth="1"/>
    <col min="8596" max="8596" width="1.7109375" style="24" customWidth="1"/>
    <col min="8597" max="8597" width="3.42578125" style="24" customWidth="1"/>
    <col min="8598" max="8598" width="18.7109375" style="24" customWidth="1"/>
    <col min="8599" max="8599" width="0.85546875" style="24" customWidth="1"/>
    <col min="8600" max="8600" width="18.7109375" style="24" customWidth="1"/>
    <col min="8601" max="8601" width="3.7109375" style="24" customWidth="1"/>
    <col min="8602" max="8602" width="3.140625" style="24" customWidth="1"/>
    <col min="8603" max="8603" width="18.7109375" style="24" customWidth="1"/>
    <col min="8604" max="8604" width="0.85546875" style="24" customWidth="1"/>
    <col min="8605" max="8605" width="18.7109375" style="24" customWidth="1"/>
    <col min="8606" max="8606" width="4.140625" style="24" customWidth="1"/>
    <col min="8607" max="8607" width="3.5703125" style="24" customWidth="1"/>
    <col min="8608" max="8608" width="18.7109375" style="24" customWidth="1"/>
    <col min="8609" max="8609" width="0.85546875" style="24" customWidth="1"/>
    <col min="8610" max="8610" width="18.7109375" style="24" customWidth="1"/>
    <col min="8611" max="8611" width="3.7109375" style="24" customWidth="1"/>
    <col min="8612" max="8612" width="3.140625" style="24" customWidth="1"/>
    <col min="8613" max="8613" width="18.7109375" style="24" customWidth="1"/>
    <col min="8614" max="8614" width="0.85546875" style="24" customWidth="1"/>
    <col min="8615" max="8615" width="18.7109375" style="24" customWidth="1"/>
    <col min="8616" max="8616" width="2.140625" style="24" customWidth="1"/>
    <col min="8617" max="8826" width="11.42578125" style="24"/>
    <col min="8827" max="8827" width="1.42578125" style="24" customWidth="1"/>
    <col min="8828" max="8828" width="5.140625" style="24" customWidth="1"/>
    <col min="8829" max="8829" width="1.7109375" style="24" customWidth="1"/>
    <col min="8830" max="8830" width="3.42578125" style="24" customWidth="1"/>
    <col min="8831" max="8831" width="18.7109375" style="24" customWidth="1"/>
    <col min="8832" max="8832" width="0.85546875" style="24" customWidth="1"/>
    <col min="8833" max="8833" width="18.7109375" style="24" customWidth="1"/>
    <col min="8834" max="8834" width="3.7109375" style="24" customWidth="1"/>
    <col min="8835" max="8835" width="3.140625" style="24" customWidth="1"/>
    <col min="8836" max="8836" width="18.7109375" style="24" customWidth="1"/>
    <col min="8837" max="8837" width="0.85546875" style="24" customWidth="1"/>
    <col min="8838" max="8838" width="18.7109375" style="24" customWidth="1"/>
    <col min="8839" max="8839" width="4.140625" style="24" customWidth="1"/>
    <col min="8840" max="8840" width="3.5703125" style="24" customWidth="1"/>
    <col min="8841" max="8841" width="18.7109375" style="24" customWidth="1"/>
    <col min="8842" max="8842" width="0.85546875" style="24" customWidth="1"/>
    <col min="8843" max="8843" width="18.7109375" style="24" customWidth="1"/>
    <col min="8844" max="8844" width="3.7109375" style="24" customWidth="1"/>
    <col min="8845" max="8845" width="3.140625" style="24" customWidth="1"/>
    <col min="8846" max="8846" width="18.7109375" style="24" customWidth="1"/>
    <col min="8847" max="8847" width="0.85546875" style="24" customWidth="1"/>
    <col min="8848" max="8848" width="18.7109375" style="24" customWidth="1"/>
    <col min="8849" max="8849" width="2.140625" style="24" customWidth="1"/>
    <col min="8850" max="8850" width="1.42578125" style="24" customWidth="1"/>
    <col min="8851" max="8851" width="5.140625" style="24" customWidth="1"/>
    <col min="8852" max="8852" width="1.7109375" style="24" customWidth="1"/>
    <col min="8853" max="8853" width="3.42578125" style="24" customWidth="1"/>
    <col min="8854" max="8854" width="18.7109375" style="24" customWidth="1"/>
    <col min="8855" max="8855" width="0.85546875" style="24" customWidth="1"/>
    <col min="8856" max="8856" width="18.7109375" style="24" customWidth="1"/>
    <col min="8857" max="8857" width="3.7109375" style="24" customWidth="1"/>
    <col min="8858" max="8858" width="3.140625" style="24" customWidth="1"/>
    <col min="8859" max="8859" width="18.7109375" style="24" customWidth="1"/>
    <col min="8860" max="8860" width="0.85546875" style="24" customWidth="1"/>
    <col min="8861" max="8861" width="18.7109375" style="24" customWidth="1"/>
    <col min="8862" max="8862" width="4.140625" style="24" customWidth="1"/>
    <col min="8863" max="8863" width="3.5703125" style="24" customWidth="1"/>
    <col min="8864" max="8864" width="18.7109375" style="24" customWidth="1"/>
    <col min="8865" max="8865" width="0.85546875" style="24" customWidth="1"/>
    <col min="8866" max="8866" width="18.7109375" style="24" customWidth="1"/>
    <col min="8867" max="8867" width="3.7109375" style="24" customWidth="1"/>
    <col min="8868" max="8868" width="3.140625" style="24" customWidth="1"/>
    <col min="8869" max="8869" width="18.7109375" style="24" customWidth="1"/>
    <col min="8870" max="8870" width="0.85546875" style="24" customWidth="1"/>
    <col min="8871" max="8871" width="18.7109375" style="24" customWidth="1"/>
    <col min="8872" max="8872" width="2.140625" style="24" customWidth="1"/>
    <col min="8873" max="9082" width="11.42578125" style="24"/>
    <col min="9083" max="9083" width="1.42578125" style="24" customWidth="1"/>
    <col min="9084" max="9084" width="5.140625" style="24" customWidth="1"/>
    <col min="9085" max="9085" width="1.7109375" style="24" customWidth="1"/>
    <col min="9086" max="9086" width="3.42578125" style="24" customWidth="1"/>
    <col min="9087" max="9087" width="18.7109375" style="24" customWidth="1"/>
    <col min="9088" max="9088" width="0.85546875" style="24" customWidth="1"/>
    <col min="9089" max="9089" width="18.7109375" style="24" customWidth="1"/>
    <col min="9090" max="9090" width="3.7109375" style="24" customWidth="1"/>
    <col min="9091" max="9091" width="3.140625" style="24" customWidth="1"/>
    <col min="9092" max="9092" width="18.7109375" style="24" customWidth="1"/>
    <col min="9093" max="9093" width="0.85546875" style="24" customWidth="1"/>
    <col min="9094" max="9094" width="18.7109375" style="24" customWidth="1"/>
    <col min="9095" max="9095" width="4.140625" style="24" customWidth="1"/>
    <col min="9096" max="9096" width="3.5703125" style="24" customWidth="1"/>
    <col min="9097" max="9097" width="18.7109375" style="24" customWidth="1"/>
    <col min="9098" max="9098" width="0.85546875" style="24" customWidth="1"/>
    <col min="9099" max="9099" width="18.7109375" style="24" customWidth="1"/>
    <col min="9100" max="9100" width="3.7109375" style="24" customWidth="1"/>
    <col min="9101" max="9101" width="3.140625" style="24" customWidth="1"/>
    <col min="9102" max="9102" width="18.7109375" style="24" customWidth="1"/>
    <col min="9103" max="9103" width="0.85546875" style="24" customWidth="1"/>
    <col min="9104" max="9104" width="18.7109375" style="24" customWidth="1"/>
    <col min="9105" max="9105" width="2.140625" style="24" customWidth="1"/>
    <col min="9106" max="9106" width="1.42578125" style="24" customWidth="1"/>
    <col min="9107" max="9107" width="5.140625" style="24" customWidth="1"/>
    <col min="9108" max="9108" width="1.7109375" style="24" customWidth="1"/>
    <col min="9109" max="9109" width="3.42578125" style="24" customWidth="1"/>
    <col min="9110" max="9110" width="18.7109375" style="24" customWidth="1"/>
    <col min="9111" max="9111" width="0.85546875" style="24" customWidth="1"/>
    <col min="9112" max="9112" width="18.7109375" style="24" customWidth="1"/>
    <col min="9113" max="9113" width="3.7109375" style="24" customWidth="1"/>
    <col min="9114" max="9114" width="3.140625" style="24" customWidth="1"/>
    <col min="9115" max="9115" width="18.7109375" style="24" customWidth="1"/>
    <col min="9116" max="9116" width="0.85546875" style="24" customWidth="1"/>
    <col min="9117" max="9117" width="18.7109375" style="24" customWidth="1"/>
    <col min="9118" max="9118" width="4.140625" style="24" customWidth="1"/>
    <col min="9119" max="9119" width="3.5703125" style="24" customWidth="1"/>
    <col min="9120" max="9120" width="18.7109375" style="24" customWidth="1"/>
    <col min="9121" max="9121" width="0.85546875" style="24" customWidth="1"/>
    <col min="9122" max="9122" width="18.7109375" style="24" customWidth="1"/>
    <col min="9123" max="9123" width="3.7109375" style="24" customWidth="1"/>
    <col min="9124" max="9124" width="3.140625" style="24" customWidth="1"/>
    <col min="9125" max="9125" width="18.7109375" style="24" customWidth="1"/>
    <col min="9126" max="9126" width="0.85546875" style="24" customWidth="1"/>
    <col min="9127" max="9127" width="18.7109375" style="24" customWidth="1"/>
    <col min="9128" max="9128" width="2.140625" style="24" customWidth="1"/>
    <col min="9129" max="9338" width="11.42578125" style="24"/>
    <col min="9339" max="9339" width="1.42578125" style="24" customWidth="1"/>
    <col min="9340" max="9340" width="5.140625" style="24" customWidth="1"/>
    <col min="9341" max="9341" width="1.7109375" style="24" customWidth="1"/>
    <col min="9342" max="9342" width="3.42578125" style="24" customWidth="1"/>
    <col min="9343" max="9343" width="18.7109375" style="24" customWidth="1"/>
    <col min="9344" max="9344" width="0.85546875" style="24" customWidth="1"/>
    <col min="9345" max="9345" width="18.7109375" style="24" customWidth="1"/>
    <col min="9346" max="9346" width="3.7109375" style="24" customWidth="1"/>
    <col min="9347" max="9347" width="3.140625" style="24" customWidth="1"/>
    <col min="9348" max="9348" width="18.7109375" style="24" customWidth="1"/>
    <col min="9349" max="9349" width="0.85546875" style="24" customWidth="1"/>
    <col min="9350" max="9350" width="18.7109375" style="24" customWidth="1"/>
    <col min="9351" max="9351" width="4.140625" style="24" customWidth="1"/>
    <col min="9352" max="9352" width="3.5703125" style="24" customWidth="1"/>
    <col min="9353" max="9353" width="18.7109375" style="24" customWidth="1"/>
    <col min="9354" max="9354" width="0.85546875" style="24" customWidth="1"/>
    <col min="9355" max="9355" width="18.7109375" style="24" customWidth="1"/>
    <col min="9356" max="9356" width="3.7109375" style="24" customWidth="1"/>
    <col min="9357" max="9357" width="3.140625" style="24" customWidth="1"/>
    <col min="9358" max="9358" width="18.7109375" style="24" customWidth="1"/>
    <col min="9359" max="9359" width="0.85546875" style="24" customWidth="1"/>
    <col min="9360" max="9360" width="18.7109375" style="24" customWidth="1"/>
    <col min="9361" max="9361" width="2.140625" style="24" customWidth="1"/>
    <col min="9362" max="9362" width="1.42578125" style="24" customWidth="1"/>
    <col min="9363" max="9363" width="5.140625" style="24" customWidth="1"/>
    <col min="9364" max="9364" width="1.7109375" style="24" customWidth="1"/>
    <col min="9365" max="9365" width="3.42578125" style="24" customWidth="1"/>
    <col min="9366" max="9366" width="18.7109375" style="24" customWidth="1"/>
    <col min="9367" max="9367" width="0.85546875" style="24" customWidth="1"/>
    <col min="9368" max="9368" width="18.7109375" style="24" customWidth="1"/>
    <col min="9369" max="9369" width="3.7109375" style="24" customWidth="1"/>
    <col min="9370" max="9370" width="3.140625" style="24" customWidth="1"/>
    <col min="9371" max="9371" width="18.7109375" style="24" customWidth="1"/>
    <col min="9372" max="9372" width="0.85546875" style="24" customWidth="1"/>
    <col min="9373" max="9373" width="18.7109375" style="24" customWidth="1"/>
    <col min="9374" max="9374" width="4.140625" style="24" customWidth="1"/>
    <col min="9375" max="9375" width="3.5703125" style="24" customWidth="1"/>
    <col min="9376" max="9376" width="18.7109375" style="24" customWidth="1"/>
    <col min="9377" max="9377" width="0.85546875" style="24" customWidth="1"/>
    <col min="9378" max="9378" width="18.7109375" style="24" customWidth="1"/>
    <col min="9379" max="9379" width="3.7109375" style="24" customWidth="1"/>
    <col min="9380" max="9380" width="3.140625" style="24" customWidth="1"/>
    <col min="9381" max="9381" width="18.7109375" style="24" customWidth="1"/>
    <col min="9382" max="9382" width="0.85546875" style="24" customWidth="1"/>
    <col min="9383" max="9383" width="18.7109375" style="24" customWidth="1"/>
    <col min="9384" max="9384" width="2.140625" style="24" customWidth="1"/>
    <col min="9385" max="9594" width="11.42578125" style="24"/>
    <col min="9595" max="9595" width="1.42578125" style="24" customWidth="1"/>
    <col min="9596" max="9596" width="5.140625" style="24" customWidth="1"/>
    <col min="9597" max="9597" width="1.7109375" style="24" customWidth="1"/>
    <col min="9598" max="9598" width="3.42578125" style="24" customWidth="1"/>
    <col min="9599" max="9599" width="18.7109375" style="24" customWidth="1"/>
    <col min="9600" max="9600" width="0.85546875" style="24" customWidth="1"/>
    <col min="9601" max="9601" width="18.7109375" style="24" customWidth="1"/>
    <col min="9602" max="9602" width="3.7109375" style="24" customWidth="1"/>
    <col min="9603" max="9603" width="3.140625" style="24" customWidth="1"/>
    <col min="9604" max="9604" width="18.7109375" style="24" customWidth="1"/>
    <col min="9605" max="9605" width="0.85546875" style="24" customWidth="1"/>
    <col min="9606" max="9606" width="18.7109375" style="24" customWidth="1"/>
    <col min="9607" max="9607" width="4.140625" style="24" customWidth="1"/>
    <col min="9608" max="9608" width="3.5703125" style="24" customWidth="1"/>
    <col min="9609" max="9609" width="18.7109375" style="24" customWidth="1"/>
    <col min="9610" max="9610" width="0.85546875" style="24" customWidth="1"/>
    <col min="9611" max="9611" width="18.7109375" style="24" customWidth="1"/>
    <col min="9612" max="9612" width="3.7109375" style="24" customWidth="1"/>
    <col min="9613" max="9613" width="3.140625" style="24" customWidth="1"/>
    <col min="9614" max="9614" width="18.7109375" style="24" customWidth="1"/>
    <col min="9615" max="9615" width="0.85546875" style="24" customWidth="1"/>
    <col min="9616" max="9616" width="18.7109375" style="24" customWidth="1"/>
    <col min="9617" max="9617" width="2.140625" style="24" customWidth="1"/>
    <col min="9618" max="9618" width="1.42578125" style="24" customWidth="1"/>
    <col min="9619" max="9619" width="5.140625" style="24" customWidth="1"/>
    <col min="9620" max="9620" width="1.7109375" style="24" customWidth="1"/>
    <col min="9621" max="9621" width="3.42578125" style="24" customWidth="1"/>
    <col min="9622" max="9622" width="18.7109375" style="24" customWidth="1"/>
    <col min="9623" max="9623" width="0.85546875" style="24" customWidth="1"/>
    <col min="9624" max="9624" width="18.7109375" style="24" customWidth="1"/>
    <col min="9625" max="9625" width="3.7109375" style="24" customWidth="1"/>
    <col min="9626" max="9626" width="3.140625" style="24" customWidth="1"/>
    <col min="9627" max="9627" width="18.7109375" style="24" customWidth="1"/>
    <col min="9628" max="9628" width="0.85546875" style="24" customWidth="1"/>
    <col min="9629" max="9629" width="18.7109375" style="24" customWidth="1"/>
    <col min="9630" max="9630" width="4.140625" style="24" customWidth="1"/>
    <col min="9631" max="9631" width="3.5703125" style="24" customWidth="1"/>
    <col min="9632" max="9632" width="18.7109375" style="24" customWidth="1"/>
    <col min="9633" max="9633" width="0.85546875" style="24" customWidth="1"/>
    <col min="9634" max="9634" width="18.7109375" style="24" customWidth="1"/>
    <col min="9635" max="9635" width="3.7109375" style="24" customWidth="1"/>
    <col min="9636" max="9636" width="3.140625" style="24" customWidth="1"/>
    <col min="9637" max="9637" width="18.7109375" style="24" customWidth="1"/>
    <col min="9638" max="9638" width="0.85546875" style="24" customWidth="1"/>
    <col min="9639" max="9639" width="18.7109375" style="24" customWidth="1"/>
    <col min="9640" max="9640" width="2.140625" style="24" customWidth="1"/>
    <col min="9641" max="9850" width="11.42578125" style="24"/>
    <col min="9851" max="9851" width="1.42578125" style="24" customWidth="1"/>
    <col min="9852" max="9852" width="5.140625" style="24" customWidth="1"/>
    <col min="9853" max="9853" width="1.7109375" style="24" customWidth="1"/>
    <col min="9854" max="9854" width="3.42578125" style="24" customWidth="1"/>
    <col min="9855" max="9855" width="18.7109375" style="24" customWidth="1"/>
    <col min="9856" max="9856" width="0.85546875" style="24" customWidth="1"/>
    <col min="9857" max="9857" width="18.7109375" style="24" customWidth="1"/>
    <col min="9858" max="9858" width="3.7109375" style="24" customWidth="1"/>
    <col min="9859" max="9859" width="3.140625" style="24" customWidth="1"/>
    <col min="9860" max="9860" width="18.7109375" style="24" customWidth="1"/>
    <col min="9861" max="9861" width="0.85546875" style="24" customWidth="1"/>
    <col min="9862" max="9862" width="18.7109375" style="24" customWidth="1"/>
    <col min="9863" max="9863" width="4.140625" style="24" customWidth="1"/>
    <col min="9864" max="9864" width="3.5703125" style="24" customWidth="1"/>
    <col min="9865" max="9865" width="18.7109375" style="24" customWidth="1"/>
    <col min="9866" max="9866" width="0.85546875" style="24" customWidth="1"/>
    <col min="9867" max="9867" width="18.7109375" style="24" customWidth="1"/>
    <col min="9868" max="9868" width="3.7109375" style="24" customWidth="1"/>
    <col min="9869" max="9869" width="3.140625" style="24" customWidth="1"/>
    <col min="9870" max="9870" width="18.7109375" style="24" customWidth="1"/>
    <col min="9871" max="9871" width="0.85546875" style="24" customWidth="1"/>
    <col min="9872" max="9872" width="18.7109375" style="24" customWidth="1"/>
    <col min="9873" max="9873" width="2.140625" style="24" customWidth="1"/>
    <col min="9874" max="9874" width="1.42578125" style="24" customWidth="1"/>
    <col min="9875" max="9875" width="5.140625" style="24" customWidth="1"/>
    <col min="9876" max="9876" width="1.7109375" style="24" customWidth="1"/>
    <col min="9877" max="9877" width="3.42578125" style="24" customWidth="1"/>
    <col min="9878" max="9878" width="18.7109375" style="24" customWidth="1"/>
    <col min="9879" max="9879" width="0.85546875" style="24" customWidth="1"/>
    <col min="9880" max="9880" width="18.7109375" style="24" customWidth="1"/>
    <col min="9881" max="9881" width="3.7109375" style="24" customWidth="1"/>
    <col min="9882" max="9882" width="3.140625" style="24" customWidth="1"/>
    <col min="9883" max="9883" width="18.7109375" style="24" customWidth="1"/>
    <col min="9884" max="9884" width="0.85546875" style="24" customWidth="1"/>
    <col min="9885" max="9885" width="18.7109375" style="24" customWidth="1"/>
    <col min="9886" max="9886" width="4.140625" style="24" customWidth="1"/>
    <col min="9887" max="9887" width="3.5703125" style="24" customWidth="1"/>
    <col min="9888" max="9888" width="18.7109375" style="24" customWidth="1"/>
    <col min="9889" max="9889" width="0.85546875" style="24" customWidth="1"/>
    <col min="9890" max="9890" width="18.7109375" style="24" customWidth="1"/>
    <col min="9891" max="9891" width="3.7109375" style="24" customWidth="1"/>
    <col min="9892" max="9892" width="3.140625" style="24" customWidth="1"/>
    <col min="9893" max="9893" width="18.7109375" style="24" customWidth="1"/>
    <col min="9894" max="9894" width="0.85546875" style="24" customWidth="1"/>
    <col min="9895" max="9895" width="18.7109375" style="24" customWidth="1"/>
    <col min="9896" max="9896" width="2.140625" style="24" customWidth="1"/>
    <col min="9897" max="10106" width="11.42578125" style="24"/>
    <col min="10107" max="10107" width="1.42578125" style="24" customWidth="1"/>
    <col min="10108" max="10108" width="5.140625" style="24" customWidth="1"/>
    <col min="10109" max="10109" width="1.7109375" style="24" customWidth="1"/>
    <col min="10110" max="10110" width="3.42578125" style="24" customWidth="1"/>
    <col min="10111" max="10111" width="18.7109375" style="24" customWidth="1"/>
    <col min="10112" max="10112" width="0.85546875" style="24" customWidth="1"/>
    <col min="10113" max="10113" width="18.7109375" style="24" customWidth="1"/>
    <col min="10114" max="10114" width="3.7109375" style="24" customWidth="1"/>
    <col min="10115" max="10115" width="3.140625" style="24" customWidth="1"/>
    <col min="10116" max="10116" width="18.7109375" style="24" customWidth="1"/>
    <col min="10117" max="10117" width="0.85546875" style="24" customWidth="1"/>
    <col min="10118" max="10118" width="18.7109375" style="24" customWidth="1"/>
    <col min="10119" max="10119" width="4.140625" style="24" customWidth="1"/>
    <col min="10120" max="10120" width="3.5703125" style="24" customWidth="1"/>
    <col min="10121" max="10121" width="18.7109375" style="24" customWidth="1"/>
    <col min="10122" max="10122" width="0.85546875" style="24" customWidth="1"/>
    <col min="10123" max="10123" width="18.7109375" style="24" customWidth="1"/>
    <col min="10124" max="10124" width="3.7109375" style="24" customWidth="1"/>
    <col min="10125" max="10125" width="3.140625" style="24" customWidth="1"/>
    <col min="10126" max="10126" width="18.7109375" style="24" customWidth="1"/>
    <col min="10127" max="10127" width="0.85546875" style="24" customWidth="1"/>
    <col min="10128" max="10128" width="18.7109375" style="24" customWidth="1"/>
    <col min="10129" max="10129" width="2.140625" style="24" customWidth="1"/>
    <col min="10130" max="10130" width="1.42578125" style="24" customWidth="1"/>
    <col min="10131" max="10131" width="5.140625" style="24" customWidth="1"/>
    <col min="10132" max="10132" width="1.7109375" style="24" customWidth="1"/>
    <col min="10133" max="10133" width="3.42578125" style="24" customWidth="1"/>
    <col min="10134" max="10134" width="18.7109375" style="24" customWidth="1"/>
    <col min="10135" max="10135" width="0.85546875" style="24" customWidth="1"/>
    <col min="10136" max="10136" width="18.7109375" style="24" customWidth="1"/>
    <col min="10137" max="10137" width="3.7109375" style="24" customWidth="1"/>
    <col min="10138" max="10138" width="3.140625" style="24" customWidth="1"/>
    <col min="10139" max="10139" width="18.7109375" style="24" customWidth="1"/>
    <col min="10140" max="10140" width="0.85546875" style="24" customWidth="1"/>
    <col min="10141" max="10141" width="18.7109375" style="24" customWidth="1"/>
    <col min="10142" max="10142" width="4.140625" style="24" customWidth="1"/>
    <col min="10143" max="10143" width="3.5703125" style="24" customWidth="1"/>
    <col min="10144" max="10144" width="18.7109375" style="24" customWidth="1"/>
    <col min="10145" max="10145" width="0.85546875" style="24" customWidth="1"/>
    <col min="10146" max="10146" width="18.7109375" style="24" customWidth="1"/>
    <col min="10147" max="10147" width="3.7109375" style="24" customWidth="1"/>
    <col min="10148" max="10148" width="3.140625" style="24" customWidth="1"/>
    <col min="10149" max="10149" width="18.7109375" style="24" customWidth="1"/>
    <col min="10150" max="10150" width="0.85546875" style="24" customWidth="1"/>
    <col min="10151" max="10151" width="18.7109375" style="24" customWidth="1"/>
    <col min="10152" max="10152" width="2.140625" style="24" customWidth="1"/>
    <col min="10153" max="10362" width="11.42578125" style="24"/>
    <col min="10363" max="10363" width="1.42578125" style="24" customWidth="1"/>
    <col min="10364" max="10364" width="5.140625" style="24" customWidth="1"/>
    <col min="10365" max="10365" width="1.7109375" style="24" customWidth="1"/>
    <col min="10366" max="10366" width="3.42578125" style="24" customWidth="1"/>
    <col min="10367" max="10367" width="18.7109375" style="24" customWidth="1"/>
    <col min="10368" max="10368" width="0.85546875" style="24" customWidth="1"/>
    <col min="10369" max="10369" width="18.7109375" style="24" customWidth="1"/>
    <col min="10370" max="10370" width="3.7109375" style="24" customWidth="1"/>
    <col min="10371" max="10371" width="3.140625" style="24" customWidth="1"/>
    <col min="10372" max="10372" width="18.7109375" style="24" customWidth="1"/>
    <col min="10373" max="10373" width="0.85546875" style="24" customWidth="1"/>
    <col min="10374" max="10374" width="18.7109375" style="24" customWidth="1"/>
    <col min="10375" max="10375" width="4.140625" style="24" customWidth="1"/>
    <col min="10376" max="10376" width="3.5703125" style="24" customWidth="1"/>
    <col min="10377" max="10377" width="18.7109375" style="24" customWidth="1"/>
    <col min="10378" max="10378" width="0.85546875" style="24" customWidth="1"/>
    <col min="10379" max="10379" width="18.7109375" style="24" customWidth="1"/>
    <col min="10380" max="10380" width="3.7109375" style="24" customWidth="1"/>
    <col min="10381" max="10381" width="3.140625" style="24" customWidth="1"/>
    <col min="10382" max="10382" width="18.7109375" style="24" customWidth="1"/>
    <col min="10383" max="10383" width="0.85546875" style="24" customWidth="1"/>
    <col min="10384" max="10384" width="18.7109375" style="24" customWidth="1"/>
    <col min="10385" max="10385" width="2.140625" style="24" customWidth="1"/>
    <col min="10386" max="10386" width="1.42578125" style="24" customWidth="1"/>
    <col min="10387" max="10387" width="5.140625" style="24" customWidth="1"/>
    <col min="10388" max="10388" width="1.7109375" style="24" customWidth="1"/>
    <col min="10389" max="10389" width="3.42578125" style="24" customWidth="1"/>
    <col min="10390" max="10390" width="18.7109375" style="24" customWidth="1"/>
    <col min="10391" max="10391" width="0.85546875" style="24" customWidth="1"/>
    <col min="10392" max="10392" width="18.7109375" style="24" customWidth="1"/>
    <col min="10393" max="10393" width="3.7109375" style="24" customWidth="1"/>
    <col min="10394" max="10394" width="3.140625" style="24" customWidth="1"/>
    <col min="10395" max="10395" width="18.7109375" style="24" customWidth="1"/>
    <col min="10396" max="10396" width="0.85546875" style="24" customWidth="1"/>
    <col min="10397" max="10397" width="18.7109375" style="24" customWidth="1"/>
    <col min="10398" max="10398" width="4.140625" style="24" customWidth="1"/>
    <col min="10399" max="10399" width="3.5703125" style="24" customWidth="1"/>
    <col min="10400" max="10400" width="18.7109375" style="24" customWidth="1"/>
    <col min="10401" max="10401" width="0.85546875" style="24" customWidth="1"/>
    <col min="10402" max="10402" width="18.7109375" style="24" customWidth="1"/>
    <col min="10403" max="10403" width="3.7109375" style="24" customWidth="1"/>
    <col min="10404" max="10404" width="3.140625" style="24" customWidth="1"/>
    <col min="10405" max="10405" width="18.7109375" style="24" customWidth="1"/>
    <col min="10406" max="10406" width="0.85546875" style="24" customWidth="1"/>
    <col min="10407" max="10407" width="18.7109375" style="24" customWidth="1"/>
    <col min="10408" max="10408" width="2.140625" style="24" customWidth="1"/>
    <col min="10409" max="10618" width="11.42578125" style="24"/>
    <col min="10619" max="10619" width="1.42578125" style="24" customWidth="1"/>
    <col min="10620" max="10620" width="5.140625" style="24" customWidth="1"/>
    <col min="10621" max="10621" width="1.7109375" style="24" customWidth="1"/>
    <col min="10622" max="10622" width="3.42578125" style="24" customWidth="1"/>
    <col min="10623" max="10623" width="18.7109375" style="24" customWidth="1"/>
    <col min="10624" max="10624" width="0.85546875" style="24" customWidth="1"/>
    <col min="10625" max="10625" width="18.7109375" style="24" customWidth="1"/>
    <col min="10626" max="10626" width="3.7109375" style="24" customWidth="1"/>
    <col min="10627" max="10627" width="3.140625" style="24" customWidth="1"/>
    <col min="10628" max="10628" width="18.7109375" style="24" customWidth="1"/>
    <col min="10629" max="10629" width="0.85546875" style="24" customWidth="1"/>
    <col min="10630" max="10630" width="18.7109375" style="24" customWidth="1"/>
    <col min="10631" max="10631" width="4.140625" style="24" customWidth="1"/>
    <col min="10632" max="10632" width="3.5703125" style="24" customWidth="1"/>
    <col min="10633" max="10633" width="18.7109375" style="24" customWidth="1"/>
    <col min="10634" max="10634" width="0.85546875" style="24" customWidth="1"/>
    <col min="10635" max="10635" width="18.7109375" style="24" customWidth="1"/>
    <col min="10636" max="10636" width="3.7109375" style="24" customWidth="1"/>
    <col min="10637" max="10637" width="3.140625" style="24" customWidth="1"/>
    <col min="10638" max="10638" width="18.7109375" style="24" customWidth="1"/>
    <col min="10639" max="10639" width="0.85546875" style="24" customWidth="1"/>
    <col min="10640" max="10640" width="18.7109375" style="24" customWidth="1"/>
    <col min="10641" max="10641" width="2.140625" style="24" customWidth="1"/>
    <col min="10642" max="10642" width="1.42578125" style="24" customWidth="1"/>
    <col min="10643" max="10643" width="5.140625" style="24" customWidth="1"/>
    <col min="10644" max="10644" width="1.7109375" style="24" customWidth="1"/>
    <col min="10645" max="10645" width="3.42578125" style="24" customWidth="1"/>
    <col min="10646" max="10646" width="18.7109375" style="24" customWidth="1"/>
    <col min="10647" max="10647" width="0.85546875" style="24" customWidth="1"/>
    <col min="10648" max="10648" width="18.7109375" style="24" customWidth="1"/>
    <col min="10649" max="10649" width="3.7109375" style="24" customWidth="1"/>
    <col min="10650" max="10650" width="3.140625" style="24" customWidth="1"/>
    <col min="10651" max="10651" width="18.7109375" style="24" customWidth="1"/>
    <col min="10652" max="10652" width="0.85546875" style="24" customWidth="1"/>
    <col min="10653" max="10653" width="18.7109375" style="24" customWidth="1"/>
    <col min="10654" max="10654" width="4.140625" style="24" customWidth="1"/>
    <col min="10655" max="10655" width="3.5703125" style="24" customWidth="1"/>
    <col min="10656" max="10656" width="18.7109375" style="24" customWidth="1"/>
    <col min="10657" max="10657" width="0.85546875" style="24" customWidth="1"/>
    <col min="10658" max="10658" width="18.7109375" style="24" customWidth="1"/>
    <col min="10659" max="10659" width="3.7109375" style="24" customWidth="1"/>
    <col min="10660" max="10660" width="3.140625" style="24" customWidth="1"/>
    <col min="10661" max="10661" width="18.7109375" style="24" customWidth="1"/>
    <col min="10662" max="10662" width="0.85546875" style="24" customWidth="1"/>
    <col min="10663" max="10663" width="18.7109375" style="24" customWidth="1"/>
    <col min="10664" max="10664" width="2.140625" style="24" customWidth="1"/>
    <col min="10665" max="10874" width="11.42578125" style="24"/>
    <col min="10875" max="10875" width="1.42578125" style="24" customWidth="1"/>
    <col min="10876" max="10876" width="5.140625" style="24" customWidth="1"/>
    <col min="10877" max="10877" width="1.7109375" style="24" customWidth="1"/>
    <col min="10878" max="10878" width="3.42578125" style="24" customWidth="1"/>
    <col min="10879" max="10879" width="18.7109375" style="24" customWidth="1"/>
    <col min="10880" max="10880" width="0.85546875" style="24" customWidth="1"/>
    <col min="10881" max="10881" width="18.7109375" style="24" customWidth="1"/>
    <col min="10882" max="10882" width="3.7109375" style="24" customWidth="1"/>
    <col min="10883" max="10883" width="3.140625" style="24" customWidth="1"/>
    <col min="10884" max="10884" width="18.7109375" style="24" customWidth="1"/>
    <col min="10885" max="10885" width="0.85546875" style="24" customWidth="1"/>
    <col min="10886" max="10886" width="18.7109375" style="24" customWidth="1"/>
    <col min="10887" max="10887" width="4.140625" style="24" customWidth="1"/>
    <col min="10888" max="10888" width="3.5703125" style="24" customWidth="1"/>
    <col min="10889" max="10889" width="18.7109375" style="24" customWidth="1"/>
    <col min="10890" max="10890" width="0.85546875" style="24" customWidth="1"/>
    <col min="10891" max="10891" width="18.7109375" style="24" customWidth="1"/>
    <col min="10892" max="10892" width="3.7109375" style="24" customWidth="1"/>
    <col min="10893" max="10893" width="3.140625" style="24" customWidth="1"/>
    <col min="10894" max="10894" width="18.7109375" style="24" customWidth="1"/>
    <col min="10895" max="10895" width="0.85546875" style="24" customWidth="1"/>
    <col min="10896" max="10896" width="18.7109375" style="24" customWidth="1"/>
    <col min="10897" max="10897" width="2.140625" style="24" customWidth="1"/>
    <col min="10898" max="10898" width="1.42578125" style="24" customWidth="1"/>
    <col min="10899" max="10899" width="5.140625" style="24" customWidth="1"/>
    <col min="10900" max="10900" width="1.7109375" style="24" customWidth="1"/>
    <col min="10901" max="10901" width="3.42578125" style="24" customWidth="1"/>
    <col min="10902" max="10902" width="18.7109375" style="24" customWidth="1"/>
    <col min="10903" max="10903" width="0.85546875" style="24" customWidth="1"/>
    <col min="10904" max="10904" width="18.7109375" style="24" customWidth="1"/>
    <col min="10905" max="10905" width="3.7109375" style="24" customWidth="1"/>
    <col min="10906" max="10906" width="3.140625" style="24" customWidth="1"/>
    <col min="10907" max="10907" width="18.7109375" style="24" customWidth="1"/>
    <col min="10908" max="10908" width="0.85546875" style="24" customWidth="1"/>
    <col min="10909" max="10909" width="18.7109375" style="24" customWidth="1"/>
    <col min="10910" max="10910" width="4.140625" style="24" customWidth="1"/>
    <col min="10911" max="10911" width="3.5703125" style="24" customWidth="1"/>
    <col min="10912" max="10912" width="18.7109375" style="24" customWidth="1"/>
    <col min="10913" max="10913" width="0.85546875" style="24" customWidth="1"/>
    <col min="10914" max="10914" width="18.7109375" style="24" customWidth="1"/>
    <col min="10915" max="10915" width="3.7109375" style="24" customWidth="1"/>
    <col min="10916" max="10916" width="3.140625" style="24" customWidth="1"/>
    <col min="10917" max="10917" width="18.7109375" style="24" customWidth="1"/>
    <col min="10918" max="10918" width="0.85546875" style="24" customWidth="1"/>
    <col min="10919" max="10919" width="18.7109375" style="24" customWidth="1"/>
    <col min="10920" max="10920" width="2.140625" style="24" customWidth="1"/>
    <col min="10921" max="11130" width="11.42578125" style="24"/>
    <col min="11131" max="11131" width="1.42578125" style="24" customWidth="1"/>
    <col min="11132" max="11132" width="5.140625" style="24" customWidth="1"/>
    <col min="11133" max="11133" width="1.7109375" style="24" customWidth="1"/>
    <col min="11134" max="11134" width="3.42578125" style="24" customWidth="1"/>
    <col min="11135" max="11135" width="18.7109375" style="24" customWidth="1"/>
    <col min="11136" max="11136" width="0.85546875" style="24" customWidth="1"/>
    <col min="11137" max="11137" width="18.7109375" style="24" customWidth="1"/>
    <col min="11138" max="11138" width="3.7109375" style="24" customWidth="1"/>
    <col min="11139" max="11139" width="3.140625" style="24" customWidth="1"/>
    <col min="11140" max="11140" width="18.7109375" style="24" customWidth="1"/>
    <col min="11141" max="11141" width="0.85546875" style="24" customWidth="1"/>
    <col min="11142" max="11142" width="18.7109375" style="24" customWidth="1"/>
    <col min="11143" max="11143" width="4.140625" style="24" customWidth="1"/>
    <col min="11144" max="11144" width="3.5703125" style="24" customWidth="1"/>
    <col min="11145" max="11145" width="18.7109375" style="24" customWidth="1"/>
    <col min="11146" max="11146" width="0.85546875" style="24" customWidth="1"/>
    <col min="11147" max="11147" width="18.7109375" style="24" customWidth="1"/>
    <col min="11148" max="11148" width="3.7109375" style="24" customWidth="1"/>
    <col min="11149" max="11149" width="3.140625" style="24" customWidth="1"/>
    <col min="11150" max="11150" width="18.7109375" style="24" customWidth="1"/>
    <col min="11151" max="11151" width="0.85546875" style="24" customWidth="1"/>
    <col min="11152" max="11152" width="18.7109375" style="24" customWidth="1"/>
    <col min="11153" max="11153" width="2.140625" style="24" customWidth="1"/>
    <col min="11154" max="11154" width="1.42578125" style="24" customWidth="1"/>
    <col min="11155" max="11155" width="5.140625" style="24" customWidth="1"/>
    <col min="11156" max="11156" width="1.7109375" style="24" customWidth="1"/>
    <col min="11157" max="11157" width="3.42578125" style="24" customWidth="1"/>
    <col min="11158" max="11158" width="18.7109375" style="24" customWidth="1"/>
    <col min="11159" max="11159" width="0.85546875" style="24" customWidth="1"/>
    <col min="11160" max="11160" width="18.7109375" style="24" customWidth="1"/>
    <col min="11161" max="11161" width="3.7109375" style="24" customWidth="1"/>
    <col min="11162" max="11162" width="3.140625" style="24" customWidth="1"/>
    <col min="11163" max="11163" width="18.7109375" style="24" customWidth="1"/>
    <col min="11164" max="11164" width="0.85546875" style="24" customWidth="1"/>
    <col min="11165" max="11165" width="18.7109375" style="24" customWidth="1"/>
    <col min="11166" max="11166" width="4.140625" style="24" customWidth="1"/>
    <col min="11167" max="11167" width="3.5703125" style="24" customWidth="1"/>
    <col min="11168" max="11168" width="18.7109375" style="24" customWidth="1"/>
    <col min="11169" max="11169" width="0.85546875" style="24" customWidth="1"/>
    <col min="11170" max="11170" width="18.7109375" style="24" customWidth="1"/>
    <col min="11171" max="11171" width="3.7109375" style="24" customWidth="1"/>
    <col min="11172" max="11172" width="3.140625" style="24" customWidth="1"/>
    <col min="11173" max="11173" width="18.7109375" style="24" customWidth="1"/>
    <col min="11174" max="11174" width="0.85546875" style="24" customWidth="1"/>
    <col min="11175" max="11175" width="18.7109375" style="24" customWidth="1"/>
    <col min="11176" max="11176" width="2.140625" style="24" customWidth="1"/>
    <col min="11177" max="11386" width="11.42578125" style="24"/>
    <col min="11387" max="11387" width="1.42578125" style="24" customWidth="1"/>
    <col min="11388" max="11388" width="5.140625" style="24" customWidth="1"/>
    <col min="11389" max="11389" width="1.7109375" style="24" customWidth="1"/>
    <col min="11390" max="11390" width="3.42578125" style="24" customWidth="1"/>
    <col min="11391" max="11391" width="18.7109375" style="24" customWidth="1"/>
    <col min="11392" max="11392" width="0.85546875" style="24" customWidth="1"/>
    <col min="11393" max="11393" width="18.7109375" style="24" customWidth="1"/>
    <col min="11394" max="11394" width="3.7109375" style="24" customWidth="1"/>
    <col min="11395" max="11395" width="3.140625" style="24" customWidth="1"/>
    <col min="11396" max="11396" width="18.7109375" style="24" customWidth="1"/>
    <col min="11397" max="11397" width="0.85546875" style="24" customWidth="1"/>
    <col min="11398" max="11398" width="18.7109375" style="24" customWidth="1"/>
    <col min="11399" max="11399" width="4.140625" style="24" customWidth="1"/>
    <col min="11400" max="11400" width="3.5703125" style="24" customWidth="1"/>
    <col min="11401" max="11401" width="18.7109375" style="24" customWidth="1"/>
    <col min="11402" max="11402" width="0.85546875" style="24" customWidth="1"/>
    <col min="11403" max="11403" width="18.7109375" style="24" customWidth="1"/>
    <col min="11404" max="11404" width="3.7109375" style="24" customWidth="1"/>
    <col min="11405" max="11405" width="3.140625" style="24" customWidth="1"/>
    <col min="11406" max="11406" width="18.7109375" style="24" customWidth="1"/>
    <col min="11407" max="11407" width="0.85546875" style="24" customWidth="1"/>
    <col min="11408" max="11408" width="18.7109375" style="24" customWidth="1"/>
    <col min="11409" max="11409" width="2.140625" style="24" customWidth="1"/>
    <col min="11410" max="11410" width="1.42578125" style="24" customWidth="1"/>
    <col min="11411" max="11411" width="5.140625" style="24" customWidth="1"/>
    <col min="11412" max="11412" width="1.7109375" style="24" customWidth="1"/>
    <col min="11413" max="11413" width="3.42578125" style="24" customWidth="1"/>
    <col min="11414" max="11414" width="18.7109375" style="24" customWidth="1"/>
    <col min="11415" max="11415" width="0.85546875" style="24" customWidth="1"/>
    <col min="11416" max="11416" width="18.7109375" style="24" customWidth="1"/>
    <col min="11417" max="11417" width="3.7109375" style="24" customWidth="1"/>
    <col min="11418" max="11418" width="3.140625" style="24" customWidth="1"/>
    <col min="11419" max="11419" width="18.7109375" style="24" customWidth="1"/>
    <col min="11420" max="11420" width="0.85546875" style="24" customWidth="1"/>
    <col min="11421" max="11421" width="18.7109375" style="24" customWidth="1"/>
    <col min="11422" max="11422" width="4.140625" style="24" customWidth="1"/>
    <col min="11423" max="11423" width="3.5703125" style="24" customWidth="1"/>
    <col min="11424" max="11424" width="18.7109375" style="24" customWidth="1"/>
    <col min="11425" max="11425" width="0.85546875" style="24" customWidth="1"/>
    <col min="11426" max="11426" width="18.7109375" style="24" customWidth="1"/>
    <col min="11427" max="11427" width="3.7109375" style="24" customWidth="1"/>
    <col min="11428" max="11428" width="3.140625" style="24" customWidth="1"/>
    <col min="11429" max="11429" width="18.7109375" style="24" customWidth="1"/>
    <col min="11430" max="11430" width="0.85546875" style="24" customWidth="1"/>
    <col min="11431" max="11431" width="18.7109375" style="24" customWidth="1"/>
    <col min="11432" max="11432" width="2.140625" style="24" customWidth="1"/>
    <col min="11433" max="11642" width="11.42578125" style="24"/>
    <col min="11643" max="11643" width="1.42578125" style="24" customWidth="1"/>
    <col min="11644" max="11644" width="5.140625" style="24" customWidth="1"/>
    <col min="11645" max="11645" width="1.7109375" style="24" customWidth="1"/>
    <col min="11646" max="11646" width="3.42578125" style="24" customWidth="1"/>
    <col min="11647" max="11647" width="18.7109375" style="24" customWidth="1"/>
    <col min="11648" max="11648" width="0.85546875" style="24" customWidth="1"/>
    <col min="11649" max="11649" width="18.7109375" style="24" customWidth="1"/>
    <col min="11650" max="11650" width="3.7109375" style="24" customWidth="1"/>
    <col min="11651" max="11651" width="3.140625" style="24" customWidth="1"/>
    <col min="11652" max="11652" width="18.7109375" style="24" customWidth="1"/>
    <col min="11653" max="11653" width="0.85546875" style="24" customWidth="1"/>
    <col min="11654" max="11654" width="18.7109375" style="24" customWidth="1"/>
    <col min="11655" max="11655" width="4.140625" style="24" customWidth="1"/>
    <col min="11656" max="11656" width="3.5703125" style="24" customWidth="1"/>
    <col min="11657" max="11657" width="18.7109375" style="24" customWidth="1"/>
    <col min="11658" max="11658" width="0.85546875" style="24" customWidth="1"/>
    <col min="11659" max="11659" width="18.7109375" style="24" customWidth="1"/>
    <col min="11660" max="11660" width="3.7109375" style="24" customWidth="1"/>
    <col min="11661" max="11661" width="3.140625" style="24" customWidth="1"/>
    <col min="11662" max="11662" width="18.7109375" style="24" customWidth="1"/>
    <col min="11663" max="11663" width="0.85546875" style="24" customWidth="1"/>
    <col min="11664" max="11664" width="18.7109375" style="24" customWidth="1"/>
    <col min="11665" max="11665" width="2.140625" style="24" customWidth="1"/>
    <col min="11666" max="11666" width="1.42578125" style="24" customWidth="1"/>
    <col min="11667" max="11667" width="5.140625" style="24" customWidth="1"/>
    <col min="11668" max="11668" width="1.7109375" style="24" customWidth="1"/>
    <col min="11669" max="11669" width="3.42578125" style="24" customWidth="1"/>
    <col min="11670" max="11670" width="18.7109375" style="24" customWidth="1"/>
    <col min="11671" max="11671" width="0.85546875" style="24" customWidth="1"/>
    <col min="11672" max="11672" width="18.7109375" style="24" customWidth="1"/>
    <col min="11673" max="11673" width="3.7109375" style="24" customWidth="1"/>
    <col min="11674" max="11674" width="3.140625" style="24" customWidth="1"/>
    <col min="11675" max="11675" width="18.7109375" style="24" customWidth="1"/>
    <col min="11676" max="11676" width="0.85546875" style="24" customWidth="1"/>
    <col min="11677" max="11677" width="18.7109375" style="24" customWidth="1"/>
    <col min="11678" max="11678" width="4.140625" style="24" customWidth="1"/>
    <col min="11679" max="11679" width="3.5703125" style="24" customWidth="1"/>
    <col min="11680" max="11680" width="18.7109375" style="24" customWidth="1"/>
    <col min="11681" max="11681" width="0.85546875" style="24" customWidth="1"/>
    <col min="11682" max="11682" width="18.7109375" style="24" customWidth="1"/>
    <col min="11683" max="11683" width="3.7109375" style="24" customWidth="1"/>
    <col min="11684" max="11684" width="3.140625" style="24" customWidth="1"/>
    <col min="11685" max="11685" width="18.7109375" style="24" customWidth="1"/>
    <col min="11686" max="11686" width="0.85546875" style="24" customWidth="1"/>
    <col min="11687" max="11687" width="18.7109375" style="24" customWidth="1"/>
    <col min="11688" max="11688" width="2.140625" style="24" customWidth="1"/>
    <col min="11689" max="11898" width="11.42578125" style="24"/>
    <col min="11899" max="11899" width="1.42578125" style="24" customWidth="1"/>
    <col min="11900" max="11900" width="5.140625" style="24" customWidth="1"/>
    <col min="11901" max="11901" width="1.7109375" style="24" customWidth="1"/>
    <col min="11902" max="11902" width="3.42578125" style="24" customWidth="1"/>
    <col min="11903" max="11903" width="18.7109375" style="24" customWidth="1"/>
    <col min="11904" max="11904" width="0.85546875" style="24" customWidth="1"/>
    <col min="11905" max="11905" width="18.7109375" style="24" customWidth="1"/>
    <col min="11906" max="11906" width="3.7109375" style="24" customWidth="1"/>
    <col min="11907" max="11907" width="3.140625" style="24" customWidth="1"/>
    <col min="11908" max="11908" width="18.7109375" style="24" customWidth="1"/>
    <col min="11909" max="11909" width="0.85546875" style="24" customWidth="1"/>
    <col min="11910" max="11910" width="18.7109375" style="24" customWidth="1"/>
    <col min="11911" max="11911" width="4.140625" style="24" customWidth="1"/>
    <col min="11912" max="11912" width="3.5703125" style="24" customWidth="1"/>
    <col min="11913" max="11913" width="18.7109375" style="24" customWidth="1"/>
    <col min="11914" max="11914" width="0.85546875" style="24" customWidth="1"/>
    <col min="11915" max="11915" width="18.7109375" style="24" customWidth="1"/>
    <col min="11916" max="11916" width="3.7109375" style="24" customWidth="1"/>
    <col min="11917" max="11917" width="3.140625" style="24" customWidth="1"/>
    <col min="11918" max="11918" width="18.7109375" style="24" customWidth="1"/>
    <col min="11919" max="11919" width="0.85546875" style="24" customWidth="1"/>
    <col min="11920" max="11920" width="18.7109375" style="24" customWidth="1"/>
    <col min="11921" max="11921" width="2.140625" style="24" customWidth="1"/>
    <col min="11922" max="11922" width="1.42578125" style="24" customWidth="1"/>
    <col min="11923" max="11923" width="5.140625" style="24" customWidth="1"/>
    <col min="11924" max="11924" width="1.7109375" style="24" customWidth="1"/>
    <col min="11925" max="11925" width="3.42578125" style="24" customWidth="1"/>
    <col min="11926" max="11926" width="18.7109375" style="24" customWidth="1"/>
    <col min="11927" max="11927" width="0.85546875" style="24" customWidth="1"/>
    <col min="11928" max="11928" width="18.7109375" style="24" customWidth="1"/>
    <col min="11929" max="11929" width="3.7109375" style="24" customWidth="1"/>
    <col min="11930" max="11930" width="3.140625" style="24" customWidth="1"/>
    <col min="11931" max="11931" width="18.7109375" style="24" customWidth="1"/>
    <col min="11932" max="11932" width="0.85546875" style="24" customWidth="1"/>
    <col min="11933" max="11933" width="18.7109375" style="24" customWidth="1"/>
    <col min="11934" max="11934" width="4.140625" style="24" customWidth="1"/>
    <col min="11935" max="11935" width="3.5703125" style="24" customWidth="1"/>
    <col min="11936" max="11936" width="18.7109375" style="24" customWidth="1"/>
    <col min="11937" max="11937" width="0.85546875" style="24" customWidth="1"/>
    <col min="11938" max="11938" width="18.7109375" style="24" customWidth="1"/>
    <col min="11939" max="11939" width="3.7109375" style="24" customWidth="1"/>
    <col min="11940" max="11940" width="3.140625" style="24" customWidth="1"/>
    <col min="11941" max="11941" width="18.7109375" style="24" customWidth="1"/>
    <col min="11942" max="11942" width="0.85546875" style="24" customWidth="1"/>
    <col min="11943" max="11943" width="18.7109375" style="24" customWidth="1"/>
    <col min="11944" max="11944" width="2.140625" style="24" customWidth="1"/>
    <col min="11945" max="12154" width="11.42578125" style="24"/>
    <col min="12155" max="12155" width="1.42578125" style="24" customWidth="1"/>
    <col min="12156" max="12156" width="5.140625" style="24" customWidth="1"/>
    <col min="12157" max="12157" width="1.7109375" style="24" customWidth="1"/>
    <col min="12158" max="12158" width="3.42578125" style="24" customWidth="1"/>
    <col min="12159" max="12159" width="18.7109375" style="24" customWidth="1"/>
    <col min="12160" max="12160" width="0.85546875" style="24" customWidth="1"/>
    <col min="12161" max="12161" width="18.7109375" style="24" customWidth="1"/>
    <col min="12162" max="12162" width="3.7109375" style="24" customWidth="1"/>
    <col min="12163" max="12163" width="3.140625" style="24" customWidth="1"/>
    <col min="12164" max="12164" width="18.7109375" style="24" customWidth="1"/>
    <col min="12165" max="12165" width="0.85546875" style="24" customWidth="1"/>
    <col min="12166" max="12166" width="18.7109375" style="24" customWidth="1"/>
    <col min="12167" max="12167" width="4.140625" style="24" customWidth="1"/>
    <col min="12168" max="12168" width="3.5703125" style="24" customWidth="1"/>
    <col min="12169" max="12169" width="18.7109375" style="24" customWidth="1"/>
    <col min="12170" max="12170" width="0.85546875" style="24" customWidth="1"/>
    <col min="12171" max="12171" width="18.7109375" style="24" customWidth="1"/>
    <col min="12172" max="12172" width="3.7109375" style="24" customWidth="1"/>
    <col min="12173" max="12173" width="3.140625" style="24" customWidth="1"/>
    <col min="12174" max="12174" width="18.7109375" style="24" customWidth="1"/>
    <col min="12175" max="12175" width="0.85546875" style="24" customWidth="1"/>
    <col min="12176" max="12176" width="18.7109375" style="24" customWidth="1"/>
    <col min="12177" max="12177" width="2.140625" style="24" customWidth="1"/>
    <col min="12178" max="12178" width="1.42578125" style="24" customWidth="1"/>
    <col min="12179" max="12179" width="5.140625" style="24" customWidth="1"/>
    <col min="12180" max="12180" width="1.7109375" style="24" customWidth="1"/>
    <col min="12181" max="12181" width="3.42578125" style="24" customWidth="1"/>
    <col min="12182" max="12182" width="18.7109375" style="24" customWidth="1"/>
    <col min="12183" max="12183" width="0.85546875" style="24" customWidth="1"/>
    <col min="12184" max="12184" width="18.7109375" style="24" customWidth="1"/>
    <col min="12185" max="12185" width="3.7109375" style="24" customWidth="1"/>
    <col min="12186" max="12186" width="3.140625" style="24" customWidth="1"/>
    <col min="12187" max="12187" width="18.7109375" style="24" customWidth="1"/>
    <col min="12188" max="12188" width="0.85546875" style="24" customWidth="1"/>
    <col min="12189" max="12189" width="18.7109375" style="24" customWidth="1"/>
    <col min="12190" max="12190" width="4.140625" style="24" customWidth="1"/>
    <col min="12191" max="12191" width="3.5703125" style="24" customWidth="1"/>
    <col min="12192" max="12192" width="18.7109375" style="24" customWidth="1"/>
    <col min="12193" max="12193" width="0.85546875" style="24" customWidth="1"/>
    <col min="12194" max="12194" width="18.7109375" style="24" customWidth="1"/>
    <col min="12195" max="12195" width="3.7109375" style="24" customWidth="1"/>
    <col min="12196" max="12196" width="3.140625" style="24" customWidth="1"/>
    <col min="12197" max="12197" width="18.7109375" style="24" customWidth="1"/>
    <col min="12198" max="12198" width="0.85546875" style="24" customWidth="1"/>
    <col min="12199" max="12199" width="18.7109375" style="24" customWidth="1"/>
    <col min="12200" max="12200" width="2.140625" style="24" customWidth="1"/>
    <col min="12201" max="12410" width="11.42578125" style="24"/>
    <col min="12411" max="12411" width="1.42578125" style="24" customWidth="1"/>
    <col min="12412" max="12412" width="5.140625" style="24" customWidth="1"/>
    <col min="12413" max="12413" width="1.7109375" style="24" customWidth="1"/>
    <col min="12414" max="12414" width="3.42578125" style="24" customWidth="1"/>
    <col min="12415" max="12415" width="18.7109375" style="24" customWidth="1"/>
    <col min="12416" max="12416" width="0.85546875" style="24" customWidth="1"/>
    <col min="12417" max="12417" width="18.7109375" style="24" customWidth="1"/>
    <col min="12418" max="12418" width="3.7109375" style="24" customWidth="1"/>
    <col min="12419" max="12419" width="3.140625" style="24" customWidth="1"/>
    <col min="12420" max="12420" width="18.7109375" style="24" customWidth="1"/>
    <col min="12421" max="12421" width="0.85546875" style="24" customWidth="1"/>
    <col min="12422" max="12422" width="18.7109375" style="24" customWidth="1"/>
    <col min="12423" max="12423" width="4.140625" style="24" customWidth="1"/>
    <col min="12424" max="12424" width="3.5703125" style="24" customWidth="1"/>
    <col min="12425" max="12425" width="18.7109375" style="24" customWidth="1"/>
    <col min="12426" max="12426" width="0.85546875" style="24" customWidth="1"/>
    <col min="12427" max="12427" width="18.7109375" style="24" customWidth="1"/>
    <col min="12428" max="12428" width="3.7109375" style="24" customWidth="1"/>
    <col min="12429" max="12429" width="3.140625" style="24" customWidth="1"/>
    <col min="12430" max="12430" width="18.7109375" style="24" customWidth="1"/>
    <col min="12431" max="12431" width="0.85546875" style="24" customWidth="1"/>
    <col min="12432" max="12432" width="18.7109375" style="24" customWidth="1"/>
    <col min="12433" max="12433" width="2.140625" style="24" customWidth="1"/>
    <col min="12434" max="12434" width="1.42578125" style="24" customWidth="1"/>
    <col min="12435" max="12435" width="5.140625" style="24" customWidth="1"/>
    <col min="12436" max="12436" width="1.7109375" style="24" customWidth="1"/>
    <col min="12437" max="12437" width="3.42578125" style="24" customWidth="1"/>
    <col min="12438" max="12438" width="18.7109375" style="24" customWidth="1"/>
    <col min="12439" max="12439" width="0.85546875" style="24" customWidth="1"/>
    <col min="12440" max="12440" width="18.7109375" style="24" customWidth="1"/>
    <col min="12441" max="12441" width="3.7109375" style="24" customWidth="1"/>
    <col min="12442" max="12442" width="3.140625" style="24" customWidth="1"/>
    <col min="12443" max="12443" width="18.7109375" style="24" customWidth="1"/>
    <col min="12444" max="12444" width="0.85546875" style="24" customWidth="1"/>
    <col min="12445" max="12445" width="18.7109375" style="24" customWidth="1"/>
    <col min="12446" max="12446" width="4.140625" style="24" customWidth="1"/>
    <col min="12447" max="12447" width="3.5703125" style="24" customWidth="1"/>
    <col min="12448" max="12448" width="18.7109375" style="24" customWidth="1"/>
    <col min="12449" max="12449" width="0.85546875" style="24" customWidth="1"/>
    <col min="12450" max="12450" width="18.7109375" style="24" customWidth="1"/>
    <col min="12451" max="12451" width="3.7109375" style="24" customWidth="1"/>
    <col min="12452" max="12452" width="3.140625" style="24" customWidth="1"/>
    <col min="12453" max="12453" width="18.7109375" style="24" customWidth="1"/>
    <col min="12454" max="12454" width="0.85546875" style="24" customWidth="1"/>
    <col min="12455" max="12455" width="18.7109375" style="24" customWidth="1"/>
    <col min="12456" max="12456" width="2.140625" style="24" customWidth="1"/>
    <col min="12457" max="12666" width="11.42578125" style="24"/>
    <col min="12667" max="12667" width="1.42578125" style="24" customWidth="1"/>
    <col min="12668" max="12668" width="5.140625" style="24" customWidth="1"/>
    <col min="12669" max="12669" width="1.7109375" style="24" customWidth="1"/>
    <col min="12670" max="12670" width="3.42578125" style="24" customWidth="1"/>
    <col min="12671" max="12671" width="18.7109375" style="24" customWidth="1"/>
    <col min="12672" max="12672" width="0.85546875" style="24" customWidth="1"/>
    <col min="12673" max="12673" width="18.7109375" style="24" customWidth="1"/>
    <col min="12674" max="12674" width="3.7109375" style="24" customWidth="1"/>
    <col min="12675" max="12675" width="3.140625" style="24" customWidth="1"/>
    <col min="12676" max="12676" width="18.7109375" style="24" customWidth="1"/>
    <col min="12677" max="12677" width="0.85546875" style="24" customWidth="1"/>
    <col min="12678" max="12678" width="18.7109375" style="24" customWidth="1"/>
    <col min="12679" max="12679" width="4.140625" style="24" customWidth="1"/>
    <col min="12680" max="12680" width="3.5703125" style="24" customWidth="1"/>
    <col min="12681" max="12681" width="18.7109375" style="24" customWidth="1"/>
    <col min="12682" max="12682" width="0.85546875" style="24" customWidth="1"/>
    <col min="12683" max="12683" width="18.7109375" style="24" customWidth="1"/>
    <col min="12684" max="12684" width="3.7109375" style="24" customWidth="1"/>
    <col min="12685" max="12685" width="3.140625" style="24" customWidth="1"/>
    <col min="12686" max="12686" width="18.7109375" style="24" customWidth="1"/>
    <col min="12687" max="12687" width="0.85546875" style="24" customWidth="1"/>
    <col min="12688" max="12688" width="18.7109375" style="24" customWidth="1"/>
    <col min="12689" max="12689" width="2.140625" style="24" customWidth="1"/>
    <col min="12690" max="12690" width="1.42578125" style="24" customWidth="1"/>
    <col min="12691" max="12691" width="5.140625" style="24" customWidth="1"/>
    <col min="12692" max="12692" width="1.7109375" style="24" customWidth="1"/>
    <col min="12693" max="12693" width="3.42578125" style="24" customWidth="1"/>
    <col min="12694" max="12694" width="18.7109375" style="24" customWidth="1"/>
    <col min="12695" max="12695" width="0.85546875" style="24" customWidth="1"/>
    <col min="12696" max="12696" width="18.7109375" style="24" customWidth="1"/>
    <col min="12697" max="12697" width="3.7109375" style="24" customWidth="1"/>
    <col min="12698" max="12698" width="3.140625" style="24" customWidth="1"/>
    <col min="12699" max="12699" width="18.7109375" style="24" customWidth="1"/>
    <col min="12700" max="12700" width="0.85546875" style="24" customWidth="1"/>
    <col min="12701" max="12701" width="18.7109375" style="24" customWidth="1"/>
    <col min="12702" max="12702" width="4.140625" style="24" customWidth="1"/>
    <col min="12703" max="12703" width="3.5703125" style="24" customWidth="1"/>
    <col min="12704" max="12704" width="18.7109375" style="24" customWidth="1"/>
    <col min="12705" max="12705" width="0.85546875" style="24" customWidth="1"/>
    <col min="12706" max="12706" width="18.7109375" style="24" customWidth="1"/>
    <col min="12707" max="12707" width="3.7109375" style="24" customWidth="1"/>
    <col min="12708" max="12708" width="3.140625" style="24" customWidth="1"/>
    <col min="12709" max="12709" width="18.7109375" style="24" customWidth="1"/>
    <col min="12710" max="12710" width="0.85546875" style="24" customWidth="1"/>
    <col min="12711" max="12711" width="18.7109375" style="24" customWidth="1"/>
    <col min="12712" max="12712" width="2.140625" style="24" customWidth="1"/>
    <col min="12713" max="12922" width="11.42578125" style="24"/>
    <col min="12923" max="12923" width="1.42578125" style="24" customWidth="1"/>
    <col min="12924" max="12924" width="5.140625" style="24" customWidth="1"/>
    <col min="12925" max="12925" width="1.7109375" style="24" customWidth="1"/>
    <col min="12926" max="12926" width="3.42578125" style="24" customWidth="1"/>
    <col min="12927" max="12927" width="18.7109375" style="24" customWidth="1"/>
    <col min="12928" max="12928" width="0.85546875" style="24" customWidth="1"/>
    <col min="12929" max="12929" width="18.7109375" style="24" customWidth="1"/>
    <col min="12930" max="12930" width="3.7109375" style="24" customWidth="1"/>
    <col min="12931" max="12931" width="3.140625" style="24" customWidth="1"/>
    <col min="12932" max="12932" width="18.7109375" style="24" customWidth="1"/>
    <col min="12933" max="12933" width="0.85546875" style="24" customWidth="1"/>
    <col min="12934" max="12934" width="18.7109375" style="24" customWidth="1"/>
    <col min="12935" max="12935" width="4.140625" style="24" customWidth="1"/>
    <col min="12936" max="12936" width="3.5703125" style="24" customWidth="1"/>
    <col min="12937" max="12937" width="18.7109375" style="24" customWidth="1"/>
    <col min="12938" max="12938" width="0.85546875" style="24" customWidth="1"/>
    <col min="12939" max="12939" width="18.7109375" style="24" customWidth="1"/>
    <col min="12940" max="12940" width="3.7109375" style="24" customWidth="1"/>
    <col min="12941" max="12941" width="3.140625" style="24" customWidth="1"/>
    <col min="12942" max="12942" width="18.7109375" style="24" customWidth="1"/>
    <col min="12943" max="12943" width="0.85546875" style="24" customWidth="1"/>
    <col min="12944" max="12944" width="18.7109375" style="24" customWidth="1"/>
    <col min="12945" max="12945" width="2.140625" style="24" customWidth="1"/>
    <col min="12946" max="12946" width="1.42578125" style="24" customWidth="1"/>
    <col min="12947" max="12947" width="5.140625" style="24" customWidth="1"/>
    <col min="12948" max="12948" width="1.7109375" style="24" customWidth="1"/>
    <col min="12949" max="12949" width="3.42578125" style="24" customWidth="1"/>
    <col min="12950" max="12950" width="18.7109375" style="24" customWidth="1"/>
    <col min="12951" max="12951" width="0.85546875" style="24" customWidth="1"/>
    <col min="12952" max="12952" width="18.7109375" style="24" customWidth="1"/>
    <col min="12953" max="12953" width="3.7109375" style="24" customWidth="1"/>
    <col min="12954" max="12954" width="3.140625" style="24" customWidth="1"/>
    <col min="12955" max="12955" width="18.7109375" style="24" customWidth="1"/>
    <col min="12956" max="12956" width="0.85546875" style="24" customWidth="1"/>
    <col min="12957" max="12957" width="18.7109375" style="24" customWidth="1"/>
    <col min="12958" max="12958" width="4.140625" style="24" customWidth="1"/>
    <col min="12959" max="12959" width="3.5703125" style="24" customWidth="1"/>
    <col min="12960" max="12960" width="18.7109375" style="24" customWidth="1"/>
    <col min="12961" max="12961" width="0.85546875" style="24" customWidth="1"/>
    <col min="12962" max="12962" width="18.7109375" style="24" customWidth="1"/>
    <col min="12963" max="12963" width="3.7109375" style="24" customWidth="1"/>
    <col min="12964" max="12964" width="3.140625" style="24" customWidth="1"/>
    <col min="12965" max="12965" width="18.7109375" style="24" customWidth="1"/>
    <col min="12966" max="12966" width="0.85546875" style="24" customWidth="1"/>
    <col min="12967" max="12967" width="18.7109375" style="24" customWidth="1"/>
    <col min="12968" max="12968" width="2.140625" style="24" customWidth="1"/>
    <col min="12969" max="13178" width="11.42578125" style="24"/>
    <col min="13179" max="13179" width="1.42578125" style="24" customWidth="1"/>
    <col min="13180" max="13180" width="5.140625" style="24" customWidth="1"/>
    <col min="13181" max="13181" width="1.7109375" style="24" customWidth="1"/>
    <col min="13182" max="13182" width="3.42578125" style="24" customWidth="1"/>
    <col min="13183" max="13183" width="18.7109375" style="24" customWidth="1"/>
    <col min="13184" max="13184" width="0.85546875" style="24" customWidth="1"/>
    <col min="13185" max="13185" width="18.7109375" style="24" customWidth="1"/>
    <col min="13186" max="13186" width="3.7109375" style="24" customWidth="1"/>
    <col min="13187" max="13187" width="3.140625" style="24" customWidth="1"/>
    <col min="13188" max="13188" width="18.7109375" style="24" customWidth="1"/>
    <col min="13189" max="13189" width="0.85546875" style="24" customWidth="1"/>
    <col min="13190" max="13190" width="18.7109375" style="24" customWidth="1"/>
    <col min="13191" max="13191" width="4.140625" style="24" customWidth="1"/>
    <col min="13192" max="13192" width="3.5703125" style="24" customWidth="1"/>
    <col min="13193" max="13193" width="18.7109375" style="24" customWidth="1"/>
    <col min="13194" max="13194" width="0.85546875" style="24" customWidth="1"/>
    <col min="13195" max="13195" width="18.7109375" style="24" customWidth="1"/>
    <col min="13196" max="13196" width="3.7109375" style="24" customWidth="1"/>
    <col min="13197" max="13197" width="3.140625" style="24" customWidth="1"/>
    <col min="13198" max="13198" width="18.7109375" style="24" customWidth="1"/>
    <col min="13199" max="13199" width="0.85546875" style="24" customWidth="1"/>
    <col min="13200" max="13200" width="18.7109375" style="24" customWidth="1"/>
    <col min="13201" max="13201" width="2.140625" style="24" customWidth="1"/>
    <col min="13202" max="13202" width="1.42578125" style="24" customWidth="1"/>
    <col min="13203" max="13203" width="5.140625" style="24" customWidth="1"/>
    <col min="13204" max="13204" width="1.7109375" style="24" customWidth="1"/>
    <col min="13205" max="13205" width="3.42578125" style="24" customWidth="1"/>
    <col min="13206" max="13206" width="18.7109375" style="24" customWidth="1"/>
    <col min="13207" max="13207" width="0.85546875" style="24" customWidth="1"/>
    <col min="13208" max="13208" width="18.7109375" style="24" customWidth="1"/>
    <col min="13209" max="13209" width="3.7109375" style="24" customWidth="1"/>
    <col min="13210" max="13210" width="3.140625" style="24" customWidth="1"/>
    <col min="13211" max="13211" width="18.7109375" style="24" customWidth="1"/>
    <col min="13212" max="13212" width="0.85546875" style="24" customWidth="1"/>
    <col min="13213" max="13213" width="18.7109375" style="24" customWidth="1"/>
    <col min="13214" max="13214" width="4.140625" style="24" customWidth="1"/>
    <col min="13215" max="13215" width="3.5703125" style="24" customWidth="1"/>
    <col min="13216" max="13216" width="18.7109375" style="24" customWidth="1"/>
    <col min="13217" max="13217" width="0.85546875" style="24" customWidth="1"/>
    <col min="13218" max="13218" width="18.7109375" style="24" customWidth="1"/>
    <col min="13219" max="13219" width="3.7109375" style="24" customWidth="1"/>
    <col min="13220" max="13220" width="3.140625" style="24" customWidth="1"/>
    <col min="13221" max="13221" width="18.7109375" style="24" customWidth="1"/>
    <col min="13222" max="13222" width="0.85546875" style="24" customWidth="1"/>
    <col min="13223" max="13223" width="18.7109375" style="24" customWidth="1"/>
    <col min="13224" max="13224" width="2.140625" style="24" customWidth="1"/>
    <col min="13225" max="13434" width="11.42578125" style="24"/>
    <col min="13435" max="13435" width="1.42578125" style="24" customWidth="1"/>
    <col min="13436" max="13436" width="5.140625" style="24" customWidth="1"/>
    <col min="13437" max="13437" width="1.7109375" style="24" customWidth="1"/>
    <col min="13438" max="13438" width="3.42578125" style="24" customWidth="1"/>
    <col min="13439" max="13439" width="18.7109375" style="24" customWidth="1"/>
    <col min="13440" max="13440" width="0.85546875" style="24" customWidth="1"/>
    <col min="13441" max="13441" width="18.7109375" style="24" customWidth="1"/>
    <col min="13442" max="13442" width="3.7109375" style="24" customWidth="1"/>
    <col min="13443" max="13443" width="3.140625" style="24" customWidth="1"/>
    <col min="13444" max="13444" width="18.7109375" style="24" customWidth="1"/>
    <col min="13445" max="13445" width="0.85546875" style="24" customWidth="1"/>
    <col min="13446" max="13446" width="18.7109375" style="24" customWidth="1"/>
    <col min="13447" max="13447" width="4.140625" style="24" customWidth="1"/>
    <col min="13448" max="13448" width="3.5703125" style="24" customWidth="1"/>
    <col min="13449" max="13449" width="18.7109375" style="24" customWidth="1"/>
    <col min="13450" max="13450" width="0.85546875" style="24" customWidth="1"/>
    <col min="13451" max="13451" width="18.7109375" style="24" customWidth="1"/>
    <col min="13452" max="13452" width="3.7109375" style="24" customWidth="1"/>
    <col min="13453" max="13453" width="3.140625" style="24" customWidth="1"/>
    <col min="13454" max="13454" width="18.7109375" style="24" customWidth="1"/>
    <col min="13455" max="13455" width="0.85546875" style="24" customWidth="1"/>
    <col min="13456" max="13456" width="18.7109375" style="24" customWidth="1"/>
    <col min="13457" max="13457" width="2.140625" style="24" customWidth="1"/>
    <col min="13458" max="13458" width="1.42578125" style="24" customWidth="1"/>
    <col min="13459" max="13459" width="5.140625" style="24" customWidth="1"/>
    <col min="13460" max="13460" width="1.7109375" style="24" customWidth="1"/>
    <col min="13461" max="13461" width="3.42578125" style="24" customWidth="1"/>
    <col min="13462" max="13462" width="18.7109375" style="24" customWidth="1"/>
    <col min="13463" max="13463" width="0.85546875" style="24" customWidth="1"/>
    <col min="13464" max="13464" width="18.7109375" style="24" customWidth="1"/>
    <col min="13465" max="13465" width="3.7109375" style="24" customWidth="1"/>
    <col min="13466" max="13466" width="3.140625" style="24" customWidth="1"/>
    <col min="13467" max="13467" width="18.7109375" style="24" customWidth="1"/>
    <col min="13468" max="13468" width="0.85546875" style="24" customWidth="1"/>
    <col min="13469" max="13469" width="18.7109375" style="24" customWidth="1"/>
    <col min="13470" max="13470" width="4.140625" style="24" customWidth="1"/>
    <col min="13471" max="13471" width="3.5703125" style="24" customWidth="1"/>
    <col min="13472" max="13472" width="18.7109375" style="24" customWidth="1"/>
    <col min="13473" max="13473" width="0.85546875" style="24" customWidth="1"/>
    <col min="13474" max="13474" width="18.7109375" style="24" customWidth="1"/>
    <col min="13475" max="13475" width="3.7109375" style="24" customWidth="1"/>
    <col min="13476" max="13476" width="3.140625" style="24" customWidth="1"/>
    <col min="13477" max="13477" width="18.7109375" style="24" customWidth="1"/>
    <col min="13478" max="13478" width="0.85546875" style="24" customWidth="1"/>
    <col min="13479" max="13479" width="18.7109375" style="24" customWidth="1"/>
    <col min="13480" max="13480" width="2.140625" style="24" customWidth="1"/>
    <col min="13481" max="13690" width="11.42578125" style="24"/>
    <col min="13691" max="13691" width="1.42578125" style="24" customWidth="1"/>
    <col min="13692" max="13692" width="5.140625" style="24" customWidth="1"/>
    <col min="13693" max="13693" width="1.7109375" style="24" customWidth="1"/>
    <col min="13694" max="13694" width="3.42578125" style="24" customWidth="1"/>
    <col min="13695" max="13695" width="18.7109375" style="24" customWidth="1"/>
    <col min="13696" max="13696" width="0.85546875" style="24" customWidth="1"/>
    <col min="13697" max="13697" width="18.7109375" style="24" customWidth="1"/>
    <col min="13698" max="13698" width="3.7109375" style="24" customWidth="1"/>
    <col min="13699" max="13699" width="3.140625" style="24" customWidth="1"/>
    <col min="13700" max="13700" width="18.7109375" style="24" customWidth="1"/>
    <col min="13701" max="13701" width="0.85546875" style="24" customWidth="1"/>
    <col min="13702" max="13702" width="18.7109375" style="24" customWidth="1"/>
    <col min="13703" max="13703" width="4.140625" style="24" customWidth="1"/>
    <col min="13704" max="13704" width="3.5703125" style="24" customWidth="1"/>
    <col min="13705" max="13705" width="18.7109375" style="24" customWidth="1"/>
    <col min="13706" max="13706" width="0.85546875" style="24" customWidth="1"/>
    <col min="13707" max="13707" width="18.7109375" style="24" customWidth="1"/>
    <col min="13708" max="13708" width="3.7109375" style="24" customWidth="1"/>
    <col min="13709" max="13709" width="3.140625" style="24" customWidth="1"/>
    <col min="13710" max="13710" width="18.7109375" style="24" customWidth="1"/>
    <col min="13711" max="13711" width="0.85546875" style="24" customWidth="1"/>
    <col min="13712" max="13712" width="18.7109375" style="24" customWidth="1"/>
    <col min="13713" max="13713" width="2.140625" style="24" customWidth="1"/>
    <col min="13714" max="13714" width="1.42578125" style="24" customWidth="1"/>
    <col min="13715" max="13715" width="5.140625" style="24" customWidth="1"/>
    <col min="13716" max="13716" width="1.7109375" style="24" customWidth="1"/>
    <col min="13717" max="13717" width="3.42578125" style="24" customWidth="1"/>
    <col min="13718" max="13718" width="18.7109375" style="24" customWidth="1"/>
    <col min="13719" max="13719" width="0.85546875" style="24" customWidth="1"/>
    <col min="13720" max="13720" width="18.7109375" style="24" customWidth="1"/>
    <col min="13721" max="13721" width="3.7109375" style="24" customWidth="1"/>
    <col min="13722" max="13722" width="3.140625" style="24" customWidth="1"/>
    <col min="13723" max="13723" width="18.7109375" style="24" customWidth="1"/>
    <col min="13724" max="13724" width="0.85546875" style="24" customWidth="1"/>
    <col min="13725" max="13725" width="18.7109375" style="24" customWidth="1"/>
    <col min="13726" max="13726" width="4.140625" style="24" customWidth="1"/>
    <col min="13727" max="13727" width="3.5703125" style="24" customWidth="1"/>
    <col min="13728" max="13728" width="18.7109375" style="24" customWidth="1"/>
    <col min="13729" max="13729" width="0.85546875" style="24" customWidth="1"/>
    <col min="13730" max="13730" width="18.7109375" style="24" customWidth="1"/>
    <col min="13731" max="13731" width="3.7109375" style="24" customWidth="1"/>
    <col min="13732" max="13732" width="3.140625" style="24" customWidth="1"/>
    <col min="13733" max="13733" width="18.7109375" style="24" customWidth="1"/>
    <col min="13734" max="13734" width="0.85546875" style="24" customWidth="1"/>
    <col min="13735" max="13735" width="18.7109375" style="24" customWidth="1"/>
    <col min="13736" max="13736" width="2.140625" style="24" customWidth="1"/>
    <col min="13737" max="13946" width="11.42578125" style="24"/>
    <col min="13947" max="13947" width="1.42578125" style="24" customWidth="1"/>
    <col min="13948" max="13948" width="5.140625" style="24" customWidth="1"/>
    <col min="13949" max="13949" width="1.7109375" style="24" customWidth="1"/>
    <col min="13950" max="13950" width="3.42578125" style="24" customWidth="1"/>
    <col min="13951" max="13951" width="18.7109375" style="24" customWidth="1"/>
    <col min="13952" max="13952" width="0.85546875" style="24" customWidth="1"/>
    <col min="13953" max="13953" width="18.7109375" style="24" customWidth="1"/>
    <col min="13954" max="13954" width="3.7109375" style="24" customWidth="1"/>
    <col min="13955" max="13955" width="3.140625" style="24" customWidth="1"/>
    <col min="13956" max="13956" width="18.7109375" style="24" customWidth="1"/>
    <col min="13957" max="13957" width="0.85546875" style="24" customWidth="1"/>
    <col min="13958" max="13958" width="18.7109375" style="24" customWidth="1"/>
    <col min="13959" max="13959" width="4.140625" style="24" customWidth="1"/>
    <col min="13960" max="13960" width="3.5703125" style="24" customWidth="1"/>
    <col min="13961" max="13961" width="18.7109375" style="24" customWidth="1"/>
    <col min="13962" max="13962" width="0.85546875" style="24" customWidth="1"/>
    <col min="13963" max="13963" width="18.7109375" style="24" customWidth="1"/>
    <col min="13964" max="13964" width="3.7109375" style="24" customWidth="1"/>
    <col min="13965" max="13965" width="3.140625" style="24" customWidth="1"/>
    <col min="13966" max="13966" width="18.7109375" style="24" customWidth="1"/>
    <col min="13967" max="13967" width="0.85546875" style="24" customWidth="1"/>
    <col min="13968" max="13968" width="18.7109375" style="24" customWidth="1"/>
    <col min="13969" max="13969" width="2.140625" style="24" customWidth="1"/>
    <col min="13970" max="13970" width="1.42578125" style="24" customWidth="1"/>
    <col min="13971" max="13971" width="5.140625" style="24" customWidth="1"/>
    <col min="13972" max="13972" width="1.7109375" style="24" customWidth="1"/>
    <col min="13973" max="13973" width="3.42578125" style="24" customWidth="1"/>
    <col min="13974" max="13974" width="18.7109375" style="24" customWidth="1"/>
    <col min="13975" max="13975" width="0.85546875" style="24" customWidth="1"/>
    <col min="13976" max="13976" width="18.7109375" style="24" customWidth="1"/>
    <col min="13977" max="13977" width="3.7109375" style="24" customWidth="1"/>
    <col min="13978" max="13978" width="3.140625" style="24" customWidth="1"/>
    <col min="13979" max="13979" width="18.7109375" style="24" customWidth="1"/>
    <col min="13980" max="13980" width="0.85546875" style="24" customWidth="1"/>
    <col min="13981" max="13981" width="18.7109375" style="24" customWidth="1"/>
    <col min="13982" max="13982" width="4.140625" style="24" customWidth="1"/>
    <col min="13983" max="13983" width="3.5703125" style="24" customWidth="1"/>
    <col min="13984" max="13984" width="18.7109375" style="24" customWidth="1"/>
    <col min="13985" max="13985" width="0.85546875" style="24" customWidth="1"/>
    <col min="13986" max="13986" width="18.7109375" style="24" customWidth="1"/>
    <col min="13987" max="13987" width="3.7109375" style="24" customWidth="1"/>
    <col min="13988" max="13988" width="3.140625" style="24" customWidth="1"/>
    <col min="13989" max="13989" width="18.7109375" style="24" customWidth="1"/>
    <col min="13990" max="13990" width="0.85546875" style="24" customWidth="1"/>
    <col min="13991" max="13991" width="18.7109375" style="24" customWidth="1"/>
    <col min="13992" max="13992" width="2.140625" style="24" customWidth="1"/>
    <col min="13993" max="14202" width="11.42578125" style="24"/>
    <col min="14203" max="14203" width="1.42578125" style="24" customWidth="1"/>
    <col min="14204" max="14204" width="5.140625" style="24" customWidth="1"/>
    <col min="14205" max="14205" width="1.7109375" style="24" customWidth="1"/>
    <col min="14206" max="14206" width="3.42578125" style="24" customWidth="1"/>
    <col min="14207" max="14207" width="18.7109375" style="24" customWidth="1"/>
    <col min="14208" max="14208" width="0.85546875" style="24" customWidth="1"/>
    <col min="14209" max="14209" width="18.7109375" style="24" customWidth="1"/>
    <col min="14210" max="14210" width="3.7109375" style="24" customWidth="1"/>
    <col min="14211" max="14211" width="3.140625" style="24" customWidth="1"/>
    <col min="14212" max="14212" width="18.7109375" style="24" customWidth="1"/>
    <col min="14213" max="14213" width="0.85546875" style="24" customWidth="1"/>
    <col min="14214" max="14214" width="18.7109375" style="24" customWidth="1"/>
    <col min="14215" max="14215" width="4.140625" style="24" customWidth="1"/>
    <col min="14216" max="14216" width="3.5703125" style="24" customWidth="1"/>
    <col min="14217" max="14217" width="18.7109375" style="24" customWidth="1"/>
    <col min="14218" max="14218" width="0.85546875" style="24" customWidth="1"/>
    <col min="14219" max="14219" width="18.7109375" style="24" customWidth="1"/>
    <col min="14220" max="14220" width="3.7109375" style="24" customWidth="1"/>
    <col min="14221" max="14221" width="3.140625" style="24" customWidth="1"/>
    <col min="14222" max="14222" width="18.7109375" style="24" customWidth="1"/>
    <col min="14223" max="14223" width="0.85546875" style="24" customWidth="1"/>
    <col min="14224" max="14224" width="18.7109375" style="24" customWidth="1"/>
    <col min="14225" max="14225" width="2.140625" style="24" customWidth="1"/>
    <col min="14226" max="14226" width="1.42578125" style="24" customWidth="1"/>
    <col min="14227" max="14227" width="5.140625" style="24" customWidth="1"/>
    <col min="14228" max="14228" width="1.7109375" style="24" customWidth="1"/>
    <col min="14229" max="14229" width="3.42578125" style="24" customWidth="1"/>
    <col min="14230" max="14230" width="18.7109375" style="24" customWidth="1"/>
    <col min="14231" max="14231" width="0.85546875" style="24" customWidth="1"/>
    <col min="14232" max="14232" width="18.7109375" style="24" customWidth="1"/>
    <col min="14233" max="14233" width="3.7109375" style="24" customWidth="1"/>
    <col min="14234" max="14234" width="3.140625" style="24" customWidth="1"/>
    <col min="14235" max="14235" width="18.7109375" style="24" customWidth="1"/>
    <col min="14236" max="14236" width="0.85546875" style="24" customWidth="1"/>
    <col min="14237" max="14237" width="18.7109375" style="24" customWidth="1"/>
    <col min="14238" max="14238" width="4.140625" style="24" customWidth="1"/>
    <col min="14239" max="14239" width="3.5703125" style="24" customWidth="1"/>
    <col min="14240" max="14240" width="18.7109375" style="24" customWidth="1"/>
    <col min="14241" max="14241" width="0.85546875" style="24" customWidth="1"/>
    <col min="14242" max="14242" width="18.7109375" style="24" customWidth="1"/>
    <col min="14243" max="14243" width="3.7109375" style="24" customWidth="1"/>
    <col min="14244" max="14244" width="3.140625" style="24" customWidth="1"/>
    <col min="14245" max="14245" width="18.7109375" style="24" customWidth="1"/>
    <col min="14246" max="14246" width="0.85546875" style="24" customWidth="1"/>
    <col min="14247" max="14247" width="18.7109375" style="24" customWidth="1"/>
    <col min="14248" max="14248" width="2.140625" style="24" customWidth="1"/>
    <col min="14249" max="14458" width="11.42578125" style="24"/>
    <col min="14459" max="14459" width="1.42578125" style="24" customWidth="1"/>
    <col min="14460" max="14460" width="5.140625" style="24" customWidth="1"/>
    <col min="14461" max="14461" width="1.7109375" style="24" customWidth="1"/>
    <col min="14462" max="14462" width="3.42578125" style="24" customWidth="1"/>
    <col min="14463" max="14463" width="18.7109375" style="24" customWidth="1"/>
    <col min="14464" max="14464" width="0.85546875" style="24" customWidth="1"/>
    <col min="14465" max="14465" width="18.7109375" style="24" customWidth="1"/>
    <col min="14466" max="14466" width="3.7109375" style="24" customWidth="1"/>
    <col min="14467" max="14467" width="3.140625" style="24" customWidth="1"/>
    <col min="14468" max="14468" width="18.7109375" style="24" customWidth="1"/>
    <col min="14469" max="14469" width="0.85546875" style="24" customWidth="1"/>
    <col min="14470" max="14470" width="18.7109375" style="24" customWidth="1"/>
    <col min="14471" max="14471" width="4.140625" style="24" customWidth="1"/>
    <col min="14472" max="14472" width="3.5703125" style="24" customWidth="1"/>
    <col min="14473" max="14473" width="18.7109375" style="24" customWidth="1"/>
    <col min="14474" max="14474" width="0.85546875" style="24" customWidth="1"/>
    <col min="14475" max="14475" width="18.7109375" style="24" customWidth="1"/>
    <col min="14476" max="14476" width="3.7109375" style="24" customWidth="1"/>
    <col min="14477" max="14477" width="3.140625" style="24" customWidth="1"/>
    <col min="14478" max="14478" width="18.7109375" style="24" customWidth="1"/>
    <col min="14479" max="14479" width="0.85546875" style="24" customWidth="1"/>
    <col min="14480" max="14480" width="18.7109375" style="24" customWidth="1"/>
    <col min="14481" max="14481" width="2.140625" style="24" customWidth="1"/>
    <col min="14482" max="14482" width="1.42578125" style="24" customWidth="1"/>
    <col min="14483" max="14483" width="5.140625" style="24" customWidth="1"/>
    <col min="14484" max="14484" width="1.7109375" style="24" customWidth="1"/>
    <col min="14485" max="14485" width="3.42578125" style="24" customWidth="1"/>
    <col min="14486" max="14486" width="18.7109375" style="24" customWidth="1"/>
    <col min="14487" max="14487" width="0.85546875" style="24" customWidth="1"/>
    <col min="14488" max="14488" width="18.7109375" style="24" customWidth="1"/>
    <col min="14489" max="14489" width="3.7109375" style="24" customWidth="1"/>
    <col min="14490" max="14490" width="3.140625" style="24" customWidth="1"/>
    <col min="14491" max="14491" width="18.7109375" style="24" customWidth="1"/>
    <col min="14492" max="14492" width="0.85546875" style="24" customWidth="1"/>
    <col min="14493" max="14493" width="18.7109375" style="24" customWidth="1"/>
    <col min="14494" max="14494" width="4.140625" style="24" customWidth="1"/>
    <col min="14495" max="14495" width="3.5703125" style="24" customWidth="1"/>
    <col min="14496" max="14496" width="18.7109375" style="24" customWidth="1"/>
    <col min="14497" max="14497" width="0.85546875" style="24" customWidth="1"/>
    <col min="14498" max="14498" width="18.7109375" style="24" customWidth="1"/>
    <col min="14499" max="14499" width="3.7109375" style="24" customWidth="1"/>
    <col min="14500" max="14500" width="3.140625" style="24" customWidth="1"/>
    <col min="14501" max="14501" width="18.7109375" style="24" customWidth="1"/>
    <col min="14502" max="14502" width="0.85546875" style="24" customWidth="1"/>
    <col min="14503" max="14503" width="18.7109375" style="24" customWidth="1"/>
    <col min="14504" max="14504" width="2.140625" style="24" customWidth="1"/>
    <col min="14505" max="14714" width="11.42578125" style="24"/>
    <col min="14715" max="14715" width="1.42578125" style="24" customWidth="1"/>
    <col min="14716" max="14716" width="5.140625" style="24" customWidth="1"/>
    <col min="14717" max="14717" width="1.7109375" style="24" customWidth="1"/>
    <col min="14718" max="14718" width="3.42578125" style="24" customWidth="1"/>
    <col min="14719" max="14719" width="18.7109375" style="24" customWidth="1"/>
    <col min="14720" max="14720" width="0.85546875" style="24" customWidth="1"/>
    <col min="14721" max="14721" width="18.7109375" style="24" customWidth="1"/>
    <col min="14722" max="14722" width="3.7109375" style="24" customWidth="1"/>
    <col min="14723" max="14723" width="3.140625" style="24" customWidth="1"/>
    <col min="14724" max="14724" width="18.7109375" style="24" customWidth="1"/>
    <col min="14725" max="14725" width="0.85546875" style="24" customWidth="1"/>
    <col min="14726" max="14726" width="18.7109375" style="24" customWidth="1"/>
    <col min="14727" max="14727" width="4.140625" style="24" customWidth="1"/>
    <col min="14728" max="14728" width="3.5703125" style="24" customWidth="1"/>
    <col min="14729" max="14729" width="18.7109375" style="24" customWidth="1"/>
    <col min="14730" max="14730" width="0.85546875" style="24" customWidth="1"/>
    <col min="14731" max="14731" width="18.7109375" style="24" customWidth="1"/>
    <col min="14732" max="14732" width="3.7109375" style="24" customWidth="1"/>
    <col min="14733" max="14733" width="3.140625" style="24" customWidth="1"/>
    <col min="14734" max="14734" width="18.7109375" style="24" customWidth="1"/>
    <col min="14735" max="14735" width="0.85546875" style="24" customWidth="1"/>
    <col min="14736" max="14736" width="18.7109375" style="24" customWidth="1"/>
    <col min="14737" max="14737" width="2.140625" style="24" customWidth="1"/>
    <col min="14738" max="14738" width="1.42578125" style="24" customWidth="1"/>
    <col min="14739" max="14739" width="5.140625" style="24" customWidth="1"/>
    <col min="14740" max="14740" width="1.7109375" style="24" customWidth="1"/>
    <col min="14741" max="14741" width="3.42578125" style="24" customWidth="1"/>
    <col min="14742" max="14742" width="18.7109375" style="24" customWidth="1"/>
    <col min="14743" max="14743" width="0.85546875" style="24" customWidth="1"/>
    <col min="14744" max="14744" width="18.7109375" style="24" customWidth="1"/>
    <col min="14745" max="14745" width="3.7109375" style="24" customWidth="1"/>
    <col min="14746" max="14746" width="3.140625" style="24" customWidth="1"/>
    <col min="14747" max="14747" width="18.7109375" style="24" customWidth="1"/>
    <col min="14748" max="14748" width="0.85546875" style="24" customWidth="1"/>
    <col min="14749" max="14749" width="18.7109375" style="24" customWidth="1"/>
    <col min="14750" max="14750" width="4.140625" style="24" customWidth="1"/>
    <col min="14751" max="14751" width="3.5703125" style="24" customWidth="1"/>
    <col min="14752" max="14752" width="18.7109375" style="24" customWidth="1"/>
    <col min="14753" max="14753" width="0.85546875" style="24" customWidth="1"/>
    <col min="14754" max="14754" width="18.7109375" style="24" customWidth="1"/>
    <col min="14755" max="14755" width="3.7109375" style="24" customWidth="1"/>
    <col min="14756" max="14756" width="3.140625" style="24" customWidth="1"/>
    <col min="14757" max="14757" width="18.7109375" style="24" customWidth="1"/>
    <col min="14758" max="14758" width="0.85546875" style="24" customWidth="1"/>
    <col min="14759" max="14759" width="18.7109375" style="24" customWidth="1"/>
    <col min="14760" max="14760" width="2.140625" style="24" customWidth="1"/>
    <col min="14761" max="14970" width="11.42578125" style="24"/>
    <col min="14971" max="14971" width="1.42578125" style="24" customWidth="1"/>
    <col min="14972" max="14972" width="5.140625" style="24" customWidth="1"/>
    <col min="14973" max="14973" width="1.7109375" style="24" customWidth="1"/>
    <col min="14974" max="14974" width="3.42578125" style="24" customWidth="1"/>
    <col min="14975" max="14975" width="18.7109375" style="24" customWidth="1"/>
    <col min="14976" max="14976" width="0.85546875" style="24" customWidth="1"/>
    <col min="14977" max="14977" width="18.7109375" style="24" customWidth="1"/>
    <col min="14978" max="14978" width="3.7109375" style="24" customWidth="1"/>
    <col min="14979" max="14979" width="3.140625" style="24" customWidth="1"/>
    <col min="14980" max="14980" width="18.7109375" style="24" customWidth="1"/>
    <col min="14981" max="14981" width="0.85546875" style="24" customWidth="1"/>
    <col min="14982" max="14982" width="18.7109375" style="24" customWidth="1"/>
    <col min="14983" max="14983" width="4.140625" style="24" customWidth="1"/>
    <col min="14984" max="14984" width="3.5703125" style="24" customWidth="1"/>
    <col min="14985" max="14985" width="18.7109375" style="24" customWidth="1"/>
    <col min="14986" max="14986" width="0.85546875" style="24" customWidth="1"/>
    <col min="14987" max="14987" width="18.7109375" style="24" customWidth="1"/>
    <col min="14988" max="14988" width="3.7109375" style="24" customWidth="1"/>
    <col min="14989" max="14989" width="3.140625" style="24" customWidth="1"/>
    <col min="14990" max="14990" width="18.7109375" style="24" customWidth="1"/>
    <col min="14991" max="14991" width="0.85546875" style="24" customWidth="1"/>
    <col min="14992" max="14992" width="18.7109375" style="24" customWidth="1"/>
    <col min="14993" max="14993" width="2.140625" style="24" customWidth="1"/>
    <col min="14994" max="14994" width="1.42578125" style="24" customWidth="1"/>
    <col min="14995" max="14995" width="5.140625" style="24" customWidth="1"/>
    <col min="14996" max="14996" width="1.7109375" style="24" customWidth="1"/>
    <col min="14997" max="14997" width="3.42578125" style="24" customWidth="1"/>
    <col min="14998" max="14998" width="18.7109375" style="24" customWidth="1"/>
    <col min="14999" max="14999" width="0.85546875" style="24" customWidth="1"/>
    <col min="15000" max="15000" width="18.7109375" style="24" customWidth="1"/>
    <col min="15001" max="15001" width="3.7109375" style="24" customWidth="1"/>
    <col min="15002" max="15002" width="3.140625" style="24" customWidth="1"/>
    <col min="15003" max="15003" width="18.7109375" style="24" customWidth="1"/>
    <col min="15004" max="15004" width="0.85546875" style="24" customWidth="1"/>
    <col min="15005" max="15005" width="18.7109375" style="24" customWidth="1"/>
    <col min="15006" max="15006" width="4.140625" style="24" customWidth="1"/>
    <col min="15007" max="15007" width="3.5703125" style="24" customWidth="1"/>
    <col min="15008" max="15008" width="18.7109375" style="24" customWidth="1"/>
    <col min="15009" max="15009" width="0.85546875" style="24" customWidth="1"/>
    <col min="15010" max="15010" width="18.7109375" style="24" customWidth="1"/>
    <col min="15011" max="15011" width="3.7109375" style="24" customWidth="1"/>
    <col min="15012" max="15012" width="3.140625" style="24" customWidth="1"/>
    <col min="15013" max="15013" width="18.7109375" style="24" customWidth="1"/>
    <col min="15014" max="15014" width="0.85546875" style="24" customWidth="1"/>
    <col min="15015" max="15015" width="18.7109375" style="24" customWidth="1"/>
    <col min="15016" max="15016" width="2.140625" style="24" customWidth="1"/>
    <col min="15017" max="15226" width="11.42578125" style="24"/>
    <col min="15227" max="15227" width="1.42578125" style="24" customWidth="1"/>
    <col min="15228" max="15228" width="5.140625" style="24" customWidth="1"/>
    <col min="15229" max="15229" width="1.7109375" style="24" customWidth="1"/>
    <col min="15230" max="15230" width="3.42578125" style="24" customWidth="1"/>
    <col min="15231" max="15231" width="18.7109375" style="24" customWidth="1"/>
    <col min="15232" max="15232" width="0.85546875" style="24" customWidth="1"/>
    <col min="15233" max="15233" width="18.7109375" style="24" customWidth="1"/>
    <col min="15234" max="15234" width="3.7109375" style="24" customWidth="1"/>
    <col min="15235" max="15235" width="3.140625" style="24" customWidth="1"/>
    <col min="15236" max="15236" width="18.7109375" style="24" customWidth="1"/>
    <col min="15237" max="15237" width="0.85546875" style="24" customWidth="1"/>
    <col min="15238" max="15238" width="18.7109375" style="24" customWidth="1"/>
    <col min="15239" max="15239" width="4.140625" style="24" customWidth="1"/>
    <col min="15240" max="15240" width="3.5703125" style="24" customWidth="1"/>
    <col min="15241" max="15241" width="18.7109375" style="24" customWidth="1"/>
    <col min="15242" max="15242" width="0.85546875" style="24" customWidth="1"/>
    <col min="15243" max="15243" width="18.7109375" style="24" customWidth="1"/>
    <col min="15244" max="15244" width="3.7109375" style="24" customWidth="1"/>
    <col min="15245" max="15245" width="3.140625" style="24" customWidth="1"/>
    <col min="15246" max="15246" width="18.7109375" style="24" customWidth="1"/>
    <col min="15247" max="15247" width="0.85546875" style="24" customWidth="1"/>
    <col min="15248" max="15248" width="18.7109375" style="24" customWidth="1"/>
    <col min="15249" max="15249" width="2.140625" style="24" customWidth="1"/>
    <col min="15250" max="15250" width="1.42578125" style="24" customWidth="1"/>
    <col min="15251" max="15251" width="5.140625" style="24" customWidth="1"/>
    <col min="15252" max="15252" width="1.7109375" style="24" customWidth="1"/>
    <col min="15253" max="15253" width="3.42578125" style="24" customWidth="1"/>
    <col min="15254" max="15254" width="18.7109375" style="24" customWidth="1"/>
    <col min="15255" max="15255" width="0.85546875" style="24" customWidth="1"/>
    <col min="15256" max="15256" width="18.7109375" style="24" customWidth="1"/>
    <col min="15257" max="15257" width="3.7109375" style="24" customWidth="1"/>
    <col min="15258" max="15258" width="3.140625" style="24" customWidth="1"/>
    <col min="15259" max="15259" width="18.7109375" style="24" customWidth="1"/>
    <col min="15260" max="15260" width="0.85546875" style="24" customWidth="1"/>
    <col min="15261" max="15261" width="18.7109375" style="24" customWidth="1"/>
    <col min="15262" max="15262" width="4.140625" style="24" customWidth="1"/>
    <col min="15263" max="15263" width="3.5703125" style="24" customWidth="1"/>
    <col min="15264" max="15264" width="18.7109375" style="24" customWidth="1"/>
    <col min="15265" max="15265" width="0.85546875" style="24" customWidth="1"/>
    <col min="15266" max="15266" width="18.7109375" style="24" customWidth="1"/>
    <col min="15267" max="15267" width="3.7109375" style="24" customWidth="1"/>
    <col min="15268" max="15268" width="3.140625" style="24" customWidth="1"/>
    <col min="15269" max="15269" width="18.7109375" style="24" customWidth="1"/>
    <col min="15270" max="15270" width="0.85546875" style="24" customWidth="1"/>
    <col min="15271" max="15271" width="18.7109375" style="24" customWidth="1"/>
    <col min="15272" max="15272" width="2.140625" style="24" customWidth="1"/>
    <col min="15273" max="15482" width="11.42578125" style="24"/>
    <col min="15483" max="15483" width="1.42578125" style="24" customWidth="1"/>
    <col min="15484" max="15484" width="5.140625" style="24" customWidth="1"/>
    <col min="15485" max="15485" width="1.7109375" style="24" customWidth="1"/>
    <col min="15486" max="15486" width="3.42578125" style="24" customWidth="1"/>
    <col min="15487" max="15487" width="18.7109375" style="24" customWidth="1"/>
    <col min="15488" max="15488" width="0.85546875" style="24" customWidth="1"/>
    <col min="15489" max="15489" width="18.7109375" style="24" customWidth="1"/>
    <col min="15490" max="15490" width="3.7109375" style="24" customWidth="1"/>
    <col min="15491" max="15491" width="3.140625" style="24" customWidth="1"/>
    <col min="15492" max="15492" width="18.7109375" style="24" customWidth="1"/>
    <col min="15493" max="15493" width="0.85546875" style="24" customWidth="1"/>
    <col min="15494" max="15494" width="18.7109375" style="24" customWidth="1"/>
    <col min="15495" max="15495" width="4.140625" style="24" customWidth="1"/>
    <col min="15496" max="15496" width="3.5703125" style="24" customWidth="1"/>
    <col min="15497" max="15497" width="18.7109375" style="24" customWidth="1"/>
    <col min="15498" max="15498" width="0.85546875" style="24" customWidth="1"/>
    <col min="15499" max="15499" width="18.7109375" style="24" customWidth="1"/>
    <col min="15500" max="15500" width="3.7109375" style="24" customWidth="1"/>
    <col min="15501" max="15501" width="3.140625" style="24" customWidth="1"/>
    <col min="15502" max="15502" width="18.7109375" style="24" customWidth="1"/>
    <col min="15503" max="15503" width="0.85546875" style="24" customWidth="1"/>
    <col min="15504" max="15504" width="18.7109375" style="24" customWidth="1"/>
    <col min="15505" max="15505" width="2.140625" style="24" customWidth="1"/>
    <col min="15506" max="15506" width="1.42578125" style="24" customWidth="1"/>
    <col min="15507" max="15507" width="5.140625" style="24" customWidth="1"/>
    <col min="15508" max="15508" width="1.7109375" style="24" customWidth="1"/>
    <col min="15509" max="15509" width="3.42578125" style="24" customWidth="1"/>
    <col min="15510" max="15510" width="18.7109375" style="24" customWidth="1"/>
    <col min="15511" max="15511" width="0.85546875" style="24" customWidth="1"/>
    <col min="15512" max="15512" width="18.7109375" style="24" customWidth="1"/>
    <col min="15513" max="15513" width="3.7109375" style="24" customWidth="1"/>
    <col min="15514" max="15514" width="3.140625" style="24" customWidth="1"/>
    <col min="15515" max="15515" width="18.7109375" style="24" customWidth="1"/>
    <col min="15516" max="15516" width="0.85546875" style="24" customWidth="1"/>
    <col min="15517" max="15517" width="18.7109375" style="24" customWidth="1"/>
    <col min="15518" max="15518" width="4.140625" style="24" customWidth="1"/>
    <col min="15519" max="15519" width="3.5703125" style="24" customWidth="1"/>
    <col min="15520" max="15520" width="18.7109375" style="24" customWidth="1"/>
    <col min="15521" max="15521" width="0.85546875" style="24" customWidth="1"/>
    <col min="15522" max="15522" width="18.7109375" style="24" customWidth="1"/>
    <col min="15523" max="15523" width="3.7109375" style="24" customWidth="1"/>
    <col min="15524" max="15524" width="3.140625" style="24" customWidth="1"/>
    <col min="15525" max="15525" width="18.7109375" style="24" customWidth="1"/>
    <col min="15526" max="15526" width="0.85546875" style="24" customWidth="1"/>
    <col min="15527" max="15527" width="18.7109375" style="24" customWidth="1"/>
    <col min="15528" max="15528" width="2.140625" style="24" customWidth="1"/>
    <col min="15529" max="15738" width="11.42578125" style="24"/>
    <col min="15739" max="15739" width="1.42578125" style="24" customWidth="1"/>
    <col min="15740" max="15740" width="5.140625" style="24" customWidth="1"/>
    <col min="15741" max="15741" width="1.7109375" style="24" customWidth="1"/>
    <col min="15742" max="15742" width="3.42578125" style="24" customWidth="1"/>
    <col min="15743" max="15743" width="18.7109375" style="24" customWidth="1"/>
    <col min="15744" max="15744" width="0.85546875" style="24" customWidth="1"/>
    <col min="15745" max="15745" width="18.7109375" style="24" customWidth="1"/>
    <col min="15746" max="15746" width="3.7109375" style="24" customWidth="1"/>
    <col min="15747" max="15747" width="3.140625" style="24" customWidth="1"/>
    <col min="15748" max="15748" width="18.7109375" style="24" customWidth="1"/>
    <col min="15749" max="15749" width="0.85546875" style="24" customWidth="1"/>
    <col min="15750" max="15750" width="18.7109375" style="24" customWidth="1"/>
    <col min="15751" max="15751" width="4.140625" style="24" customWidth="1"/>
    <col min="15752" max="15752" width="3.5703125" style="24" customWidth="1"/>
    <col min="15753" max="15753" width="18.7109375" style="24" customWidth="1"/>
    <col min="15754" max="15754" width="0.85546875" style="24" customWidth="1"/>
    <col min="15755" max="15755" width="18.7109375" style="24" customWidth="1"/>
    <col min="15756" max="15756" width="3.7109375" style="24" customWidth="1"/>
    <col min="15757" max="15757" width="3.140625" style="24" customWidth="1"/>
    <col min="15758" max="15758" width="18.7109375" style="24" customWidth="1"/>
    <col min="15759" max="15759" width="0.85546875" style="24" customWidth="1"/>
    <col min="15760" max="15760" width="18.7109375" style="24" customWidth="1"/>
    <col min="15761" max="15761" width="2.140625" style="24" customWidth="1"/>
    <col min="15762" max="15762" width="1.42578125" style="24" customWidth="1"/>
    <col min="15763" max="15763" width="5.140625" style="24" customWidth="1"/>
    <col min="15764" max="15764" width="1.7109375" style="24" customWidth="1"/>
    <col min="15765" max="15765" width="3.42578125" style="24" customWidth="1"/>
    <col min="15766" max="15766" width="18.7109375" style="24" customWidth="1"/>
    <col min="15767" max="15767" width="0.85546875" style="24" customWidth="1"/>
    <col min="15768" max="15768" width="18.7109375" style="24" customWidth="1"/>
    <col min="15769" max="15769" width="3.7109375" style="24" customWidth="1"/>
    <col min="15770" max="15770" width="3.140625" style="24" customWidth="1"/>
    <col min="15771" max="15771" width="18.7109375" style="24" customWidth="1"/>
    <col min="15772" max="15772" width="0.85546875" style="24" customWidth="1"/>
    <col min="15773" max="15773" width="18.7109375" style="24" customWidth="1"/>
    <col min="15774" max="15774" width="4.140625" style="24" customWidth="1"/>
    <col min="15775" max="15775" width="3.5703125" style="24" customWidth="1"/>
    <col min="15776" max="15776" width="18.7109375" style="24" customWidth="1"/>
    <col min="15777" max="15777" width="0.85546875" style="24" customWidth="1"/>
    <col min="15778" max="15778" width="18.7109375" style="24" customWidth="1"/>
    <col min="15779" max="15779" width="3.7109375" style="24" customWidth="1"/>
    <col min="15780" max="15780" width="3.140625" style="24" customWidth="1"/>
    <col min="15781" max="15781" width="18.7109375" style="24" customWidth="1"/>
    <col min="15782" max="15782" width="0.85546875" style="24" customWidth="1"/>
    <col min="15783" max="15783" width="18.7109375" style="24" customWidth="1"/>
    <col min="15784" max="15784" width="2.140625" style="24" customWidth="1"/>
    <col min="15785" max="15994" width="11.42578125" style="24"/>
    <col min="15995" max="15995" width="1.42578125" style="24" customWidth="1"/>
    <col min="15996" max="15996" width="5.140625" style="24" customWidth="1"/>
    <col min="15997" max="15997" width="1.7109375" style="24" customWidth="1"/>
    <col min="15998" max="15998" width="3.42578125" style="24" customWidth="1"/>
    <col min="15999" max="15999" width="18.7109375" style="24" customWidth="1"/>
    <col min="16000" max="16000" width="0.85546875" style="24" customWidth="1"/>
    <col min="16001" max="16001" width="18.7109375" style="24" customWidth="1"/>
    <col min="16002" max="16002" width="3.7109375" style="24" customWidth="1"/>
    <col min="16003" max="16003" width="3.140625" style="24" customWidth="1"/>
    <col min="16004" max="16004" width="18.7109375" style="24" customWidth="1"/>
    <col min="16005" max="16005" width="0.85546875" style="24" customWidth="1"/>
    <col min="16006" max="16006" width="18.7109375" style="24" customWidth="1"/>
    <col min="16007" max="16007" width="4.140625" style="24" customWidth="1"/>
    <col min="16008" max="16008" width="3.5703125" style="24" customWidth="1"/>
    <col min="16009" max="16009" width="18.7109375" style="24" customWidth="1"/>
    <col min="16010" max="16010" width="0.85546875" style="24" customWidth="1"/>
    <col min="16011" max="16011" width="18.7109375" style="24" customWidth="1"/>
    <col min="16012" max="16012" width="3.7109375" style="24" customWidth="1"/>
    <col min="16013" max="16013" width="3.140625" style="24" customWidth="1"/>
    <col min="16014" max="16014" width="18.7109375" style="24" customWidth="1"/>
    <col min="16015" max="16015" width="0.85546875" style="24" customWidth="1"/>
    <col min="16016" max="16016" width="18.7109375" style="24" customWidth="1"/>
    <col min="16017" max="16017" width="2.140625" style="24" customWidth="1"/>
    <col min="16018" max="16018" width="1.42578125" style="24" customWidth="1"/>
    <col min="16019" max="16019" width="5.140625" style="24" customWidth="1"/>
    <col min="16020" max="16020" width="1.7109375" style="24" customWidth="1"/>
    <col min="16021" max="16021" width="3.42578125" style="24" customWidth="1"/>
    <col min="16022" max="16022" width="18.7109375" style="24" customWidth="1"/>
    <col min="16023" max="16023" width="0.85546875" style="24" customWidth="1"/>
    <col min="16024" max="16024" width="18.7109375" style="24" customWidth="1"/>
    <col min="16025" max="16025" width="3.7109375" style="24" customWidth="1"/>
    <col min="16026" max="16026" width="3.140625" style="24" customWidth="1"/>
    <col min="16027" max="16027" width="18.7109375" style="24" customWidth="1"/>
    <col min="16028" max="16028" width="0.85546875" style="24" customWidth="1"/>
    <col min="16029" max="16029" width="18.7109375" style="24" customWidth="1"/>
    <col min="16030" max="16030" width="4.140625" style="24" customWidth="1"/>
    <col min="16031" max="16031" width="3.5703125" style="24" customWidth="1"/>
    <col min="16032" max="16032" width="18.7109375" style="24" customWidth="1"/>
    <col min="16033" max="16033" width="0.85546875" style="24" customWidth="1"/>
    <col min="16034" max="16034" width="18.7109375" style="24" customWidth="1"/>
    <col min="16035" max="16035" width="3.7109375" style="24" customWidth="1"/>
    <col min="16036" max="16036" width="3.140625" style="24" customWidth="1"/>
    <col min="16037" max="16037" width="18.7109375" style="24" customWidth="1"/>
    <col min="16038" max="16038" width="0.85546875" style="24" customWidth="1"/>
    <col min="16039" max="16039" width="18.7109375" style="24" customWidth="1"/>
    <col min="16040" max="16040" width="2.140625" style="24" customWidth="1"/>
    <col min="16041" max="16384" width="11.42578125" style="24"/>
  </cols>
  <sheetData>
    <row r="1" spans="1:84" ht="6.75" customHeight="1" thickBot="1">
      <c r="A1" s="2006">
        <v>0</v>
      </c>
      <c r="B1" s="2006">
        <v>0</v>
      </c>
      <c r="C1" s="2006">
        <v>0</v>
      </c>
      <c r="D1" s="2006">
        <v>0</v>
      </c>
      <c r="E1" s="2006">
        <v>0</v>
      </c>
      <c r="F1" s="2006">
        <v>0</v>
      </c>
      <c r="G1" s="2006">
        <v>0</v>
      </c>
      <c r="H1" s="2006">
        <v>0</v>
      </c>
      <c r="I1" s="2006">
        <v>0</v>
      </c>
      <c r="J1" s="2006">
        <v>0</v>
      </c>
      <c r="K1" s="2006">
        <v>0</v>
      </c>
      <c r="L1" s="2006">
        <v>0</v>
      </c>
      <c r="M1" s="2006">
        <v>0</v>
      </c>
      <c r="N1" s="2006">
        <v>0</v>
      </c>
      <c r="O1" s="2006">
        <v>0</v>
      </c>
      <c r="P1" s="2006">
        <v>0</v>
      </c>
      <c r="Q1" s="2006">
        <v>0</v>
      </c>
      <c r="R1" s="2006">
        <v>0</v>
      </c>
      <c r="S1" s="2006">
        <v>0</v>
      </c>
      <c r="T1" s="2006">
        <v>0</v>
      </c>
      <c r="U1" s="2006">
        <v>0</v>
      </c>
      <c r="V1" s="2006">
        <v>0</v>
      </c>
      <c r="W1" s="2006">
        <v>0</v>
      </c>
      <c r="X1" s="2006">
        <v>0</v>
      </c>
      <c r="Y1" s="2006">
        <v>0</v>
      </c>
      <c r="Z1" s="2006">
        <v>0</v>
      </c>
      <c r="AA1" s="2006">
        <v>0</v>
      </c>
      <c r="AB1" s="2006">
        <v>0</v>
      </c>
      <c r="AC1" s="2006">
        <v>0</v>
      </c>
      <c r="AD1" s="2006">
        <v>0</v>
      </c>
      <c r="AE1" s="2006">
        <v>0</v>
      </c>
      <c r="AF1" s="2006">
        <v>0</v>
      </c>
      <c r="AG1" s="2006">
        <v>0</v>
      </c>
      <c r="AH1" s="2006">
        <v>0</v>
      </c>
      <c r="AI1" s="2006">
        <v>0</v>
      </c>
      <c r="AJ1" s="2006">
        <v>0</v>
      </c>
      <c r="AK1" s="2006">
        <v>0</v>
      </c>
      <c r="AL1" s="2006">
        <v>0</v>
      </c>
      <c r="AM1" s="2006">
        <v>0</v>
      </c>
      <c r="AN1" s="2006">
        <v>0</v>
      </c>
      <c r="AO1" s="2006">
        <v>0</v>
      </c>
      <c r="AR1" s="2006">
        <v>0</v>
      </c>
      <c r="AS1" s="2006">
        <v>0</v>
      </c>
      <c r="AT1" s="2006">
        <v>0</v>
      </c>
      <c r="AU1" s="2006">
        <v>0</v>
      </c>
      <c r="AV1" s="2006">
        <v>0</v>
      </c>
      <c r="AW1" s="2006">
        <v>0</v>
      </c>
      <c r="AX1" s="2006">
        <v>0</v>
      </c>
      <c r="AY1" s="2006">
        <v>0</v>
      </c>
      <c r="AZ1" s="2006">
        <v>0</v>
      </c>
      <c r="BA1" s="2006">
        <v>0</v>
      </c>
      <c r="BB1" s="2006">
        <v>0</v>
      </c>
      <c r="BC1" s="2006">
        <v>0</v>
      </c>
      <c r="BD1" s="2006">
        <v>0</v>
      </c>
      <c r="BE1" s="2006">
        <v>0</v>
      </c>
      <c r="BF1" s="2006">
        <v>0</v>
      </c>
      <c r="BG1" s="2006">
        <v>0</v>
      </c>
      <c r="BH1" s="2006">
        <v>0</v>
      </c>
      <c r="BI1" s="2006">
        <v>0</v>
      </c>
      <c r="BJ1" s="2006">
        <v>0</v>
      </c>
      <c r="BK1" s="2006">
        <v>0</v>
      </c>
      <c r="BL1" s="2006">
        <v>0</v>
      </c>
      <c r="BM1" s="2006">
        <v>0</v>
      </c>
      <c r="BN1" s="2006">
        <v>0</v>
      </c>
      <c r="BO1" s="2006">
        <v>0</v>
      </c>
      <c r="BP1" s="2006">
        <v>0</v>
      </c>
      <c r="BQ1" s="2006">
        <v>0</v>
      </c>
      <c r="BR1" s="2006">
        <v>0</v>
      </c>
      <c r="BS1" s="2006">
        <v>0</v>
      </c>
      <c r="BT1" s="2006">
        <v>0</v>
      </c>
      <c r="BU1" s="2006">
        <v>0</v>
      </c>
      <c r="BV1" s="2006">
        <v>0</v>
      </c>
      <c r="BW1" s="2006">
        <v>0</v>
      </c>
      <c r="BX1" s="2006">
        <v>0</v>
      </c>
      <c r="BY1" s="2006">
        <v>0</v>
      </c>
      <c r="BZ1" s="2006">
        <v>0</v>
      </c>
      <c r="CA1" s="2006">
        <v>0</v>
      </c>
      <c r="CB1" s="2006">
        <v>0</v>
      </c>
      <c r="CC1" s="2006">
        <v>0</v>
      </c>
      <c r="CD1" s="2006">
        <v>0</v>
      </c>
      <c r="CE1" s="2006">
        <v>0</v>
      </c>
      <c r="CF1" s="421"/>
    </row>
    <row r="2" spans="1:84" s="25" customFormat="1" ht="18" customHeight="1">
      <c r="A2" s="2006">
        <v>0</v>
      </c>
      <c r="B2" s="3564" t="s">
        <v>3824</v>
      </c>
      <c r="C2" s="3565"/>
      <c r="D2" s="3565"/>
      <c r="E2" s="3565"/>
      <c r="F2" s="3565"/>
      <c r="G2" s="3566"/>
      <c r="H2" s="3768" t="s">
        <v>3825</v>
      </c>
      <c r="I2" s="3769"/>
      <c r="J2" s="3769"/>
      <c r="K2" s="3769"/>
      <c r="L2" s="3769"/>
      <c r="M2" s="3769"/>
      <c r="N2" s="3769"/>
      <c r="O2" s="3769"/>
      <c r="P2" s="3769"/>
      <c r="Q2" s="3769"/>
      <c r="R2" s="3769"/>
      <c r="S2" s="3769"/>
      <c r="T2" s="3769"/>
      <c r="U2" s="3769"/>
      <c r="V2" s="3769"/>
      <c r="W2" s="3769"/>
      <c r="X2" s="3769"/>
      <c r="Y2" s="3769"/>
      <c r="Z2" s="3769"/>
      <c r="AA2" s="3769"/>
      <c r="AB2" s="3769"/>
      <c r="AC2" s="3769"/>
      <c r="AD2" s="3769"/>
      <c r="AE2" s="3769"/>
      <c r="AF2" s="3769"/>
      <c r="AG2" s="3769"/>
      <c r="AH2" s="3769"/>
      <c r="AI2" s="3770"/>
      <c r="AJ2" s="3576" t="s">
        <v>285</v>
      </c>
      <c r="AK2" s="3577"/>
      <c r="AL2" s="3577"/>
      <c r="AM2" s="3577"/>
      <c r="AN2" s="3577"/>
      <c r="AO2" s="3578"/>
      <c r="AP2" s="134"/>
      <c r="AQ2" s="135"/>
      <c r="AR2" s="2006">
        <v>0</v>
      </c>
      <c r="AS2" s="2006">
        <v>0</v>
      </c>
      <c r="AT2" s="2006">
        <v>0</v>
      </c>
      <c r="AU2" s="2006">
        <v>0</v>
      </c>
      <c r="AV2" s="2006">
        <v>0</v>
      </c>
      <c r="AW2" s="2006">
        <v>0</v>
      </c>
      <c r="AX2" s="2006">
        <v>0</v>
      </c>
      <c r="AY2" s="2006">
        <v>0</v>
      </c>
      <c r="AZ2" s="2006">
        <v>0</v>
      </c>
      <c r="BA2" s="2006">
        <v>0</v>
      </c>
      <c r="BB2" s="2006">
        <v>0</v>
      </c>
      <c r="BC2" s="2006">
        <v>0</v>
      </c>
      <c r="BD2" s="2006">
        <v>0</v>
      </c>
      <c r="BE2" s="2006">
        <v>0</v>
      </c>
      <c r="BF2" s="2006">
        <v>0</v>
      </c>
      <c r="BG2" s="2006">
        <v>0</v>
      </c>
      <c r="BH2" s="2006">
        <v>0</v>
      </c>
      <c r="BI2" s="2006">
        <v>0</v>
      </c>
      <c r="BJ2" s="2006">
        <v>0</v>
      </c>
      <c r="BK2" s="2006">
        <v>0</v>
      </c>
      <c r="BL2" s="2006">
        <v>0</v>
      </c>
      <c r="BM2" s="2006">
        <v>0</v>
      </c>
      <c r="BN2" s="2006">
        <v>0</v>
      </c>
      <c r="BO2" s="2006">
        <v>0</v>
      </c>
      <c r="BP2" s="2006">
        <v>0</v>
      </c>
      <c r="BQ2" s="2006">
        <v>0</v>
      </c>
      <c r="BR2" s="2006">
        <v>0</v>
      </c>
      <c r="BS2" s="2006">
        <v>0</v>
      </c>
      <c r="BT2" s="2006">
        <v>0</v>
      </c>
      <c r="BU2" s="2006">
        <v>0</v>
      </c>
      <c r="BV2" s="2006">
        <v>0</v>
      </c>
      <c r="BW2" s="2006">
        <v>0</v>
      </c>
      <c r="BX2" s="2006">
        <v>0</v>
      </c>
      <c r="BY2" s="2006">
        <v>0</v>
      </c>
      <c r="BZ2" s="2006">
        <v>0</v>
      </c>
      <c r="CA2" s="2006">
        <v>0</v>
      </c>
      <c r="CB2" s="2006">
        <v>0</v>
      </c>
      <c r="CC2" s="2006">
        <v>0</v>
      </c>
      <c r="CD2" s="2006">
        <v>0</v>
      </c>
      <c r="CE2" s="2006">
        <v>0</v>
      </c>
      <c r="CF2" s="88"/>
    </row>
    <row r="3" spans="1:84" s="25" customFormat="1" ht="18" customHeight="1" thickBot="1">
      <c r="A3" s="2006">
        <v>0</v>
      </c>
      <c r="B3" s="3567"/>
      <c r="C3" s="3568"/>
      <c r="D3" s="3568"/>
      <c r="E3" s="3568"/>
      <c r="F3" s="3568"/>
      <c r="G3" s="3569"/>
      <c r="H3" s="3771"/>
      <c r="I3" s="3772"/>
      <c r="J3" s="3772"/>
      <c r="K3" s="3772"/>
      <c r="L3" s="3772"/>
      <c r="M3" s="3772"/>
      <c r="N3" s="3772"/>
      <c r="O3" s="3772"/>
      <c r="P3" s="3772"/>
      <c r="Q3" s="3772"/>
      <c r="R3" s="3772"/>
      <c r="S3" s="3772"/>
      <c r="T3" s="3772"/>
      <c r="U3" s="3772"/>
      <c r="V3" s="3772"/>
      <c r="W3" s="3772"/>
      <c r="X3" s="3772"/>
      <c r="Y3" s="3772"/>
      <c r="Z3" s="3772"/>
      <c r="AA3" s="3772"/>
      <c r="AB3" s="3772"/>
      <c r="AC3" s="3772"/>
      <c r="AD3" s="3772"/>
      <c r="AE3" s="3772"/>
      <c r="AF3" s="3772"/>
      <c r="AG3" s="3772"/>
      <c r="AH3" s="3772"/>
      <c r="AI3" s="3773"/>
      <c r="AJ3" s="3777" t="s">
        <v>286</v>
      </c>
      <c r="AK3" s="3778"/>
      <c r="AL3" s="3778"/>
      <c r="AM3" s="3778"/>
      <c r="AN3" s="3778"/>
      <c r="AO3" s="3581"/>
      <c r="AP3" s="134"/>
      <c r="AQ3" s="135"/>
      <c r="AR3" s="2006">
        <v>0</v>
      </c>
      <c r="AS3" s="2006">
        <v>0</v>
      </c>
      <c r="AT3" s="2006">
        <v>0</v>
      </c>
      <c r="AU3" s="2006">
        <v>0</v>
      </c>
      <c r="AV3" s="2006">
        <v>0</v>
      </c>
      <c r="AW3" s="2006">
        <v>0</v>
      </c>
      <c r="AX3" s="2006">
        <v>0</v>
      </c>
      <c r="AY3" s="2006">
        <v>0</v>
      </c>
      <c r="AZ3" s="2006">
        <v>0</v>
      </c>
      <c r="BA3" s="2006">
        <v>0</v>
      </c>
      <c r="BB3" s="2006">
        <v>0</v>
      </c>
      <c r="BC3" s="2006">
        <v>0</v>
      </c>
      <c r="BD3" s="2006">
        <v>0</v>
      </c>
      <c r="BE3" s="2006">
        <v>0</v>
      </c>
      <c r="BF3" s="2006">
        <v>0</v>
      </c>
      <c r="BG3" s="2006">
        <v>0</v>
      </c>
      <c r="BH3" s="2006">
        <v>0</v>
      </c>
      <c r="BI3" s="2006">
        <v>0</v>
      </c>
      <c r="BJ3" s="2006">
        <v>0</v>
      </c>
      <c r="BK3" s="2006">
        <v>0</v>
      </c>
      <c r="BL3" s="2006">
        <v>0</v>
      </c>
      <c r="BM3" s="2006">
        <v>0</v>
      </c>
      <c r="BN3" s="2006">
        <v>0</v>
      </c>
      <c r="BO3" s="2006">
        <v>0</v>
      </c>
      <c r="BP3" s="2006">
        <v>0</v>
      </c>
      <c r="BQ3" s="2006">
        <v>0</v>
      </c>
      <c r="BR3" s="2006">
        <v>0</v>
      </c>
      <c r="BS3" s="2006">
        <v>0</v>
      </c>
      <c r="BT3" s="2006">
        <v>0</v>
      </c>
      <c r="BU3" s="2006">
        <v>0</v>
      </c>
      <c r="BV3" s="2006">
        <v>0</v>
      </c>
      <c r="BW3" s="2006">
        <v>0</v>
      </c>
      <c r="BX3" s="2006">
        <v>0</v>
      </c>
      <c r="BY3" s="2006">
        <v>0</v>
      </c>
      <c r="BZ3" s="2006">
        <v>0</v>
      </c>
      <c r="CA3" s="2006">
        <v>0</v>
      </c>
      <c r="CB3" s="2006">
        <v>0</v>
      </c>
      <c r="CC3" s="2006">
        <v>0</v>
      </c>
      <c r="CD3" s="2006">
        <v>0</v>
      </c>
      <c r="CE3" s="2006">
        <v>0</v>
      </c>
      <c r="CF3" s="88"/>
    </row>
    <row r="4" spans="1:84" s="25" customFormat="1" ht="18" customHeight="1">
      <c r="A4" s="2006">
        <v>0</v>
      </c>
      <c r="B4" s="3567"/>
      <c r="C4" s="3568"/>
      <c r="D4" s="3568"/>
      <c r="E4" s="3568"/>
      <c r="F4" s="3568"/>
      <c r="G4" s="3569"/>
      <c r="H4" s="3774"/>
      <c r="I4" s="3775"/>
      <c r="J4" s="3775"/>
      <c r="K4" s="3775"/>
      <c r="L4" s="3775"/>
      <c r="M4" s="3775"/>
      <c r="N4" s="3775"/>
      <c r="O4" s="3775"/>
      <c r="P4" s="3775"/>
      <c r="Q4" s="3775"/>
      <c r="R4" s="3775"/>
      <c r="S4" s="3775"/>
      <c r="T4" s="3775"/>
      <c r="U4" s="3775"/>
      <c r="V4" s="3775"/>
      <c r="W4" s="3775"/>
      <c r="X4" s="3775"/>
      <c r="Y4" s="3775"/>
      <c r="Z4" s="3775"/>
      <c r="AA4" s="3775"/>
      <c r="AB4" s="3775"/>
      <c r="AC4" s="3775"/>
      <c r="AD4" s="3775"/>
      <c r="AE4" s="3775"/>
      <c r="AF4" s="3775"/>
      <c r="AG4" s="3775"/>
      <c r="AH4" s="3775"/>
      <c r="AI4" s="3776"/>
      <c r="AJ4" s="3779" t="s">
        <v>113</v>
      </c>
      <c r="AK4" s="3780"/>
      <c r="AL4" s="3780"/>
      <c r="AM4" s="3780"/>
      <c r="AN4" s="3780"/>
      <c r="AO4" s="3584"/>
      <c r="AP4" s="134"/>
      <c r="AQ4" s="135"/>
      <c r="AR4" s="2006">
        <v>0</v>
      </c>
      <c r="AS4" s="2006">
        <v>0</v>
      </c>
      <c r="AT4" s="2006">
        <v>0</v>
      </c>
      <c r="AU4" s="2006">
        <v>0</v>
      </c>
      <c r="AV4" s="2006">
        <v>0</v>
      </c>
      <c r="AW4" s="2006">
        <v>0</v>
      </c>
      <c r="AX4" s="2006">
        <v>0</v>
      </c>
      <c r="AY4" s="2006">
        <v>0</v>
      </c>
      <c r="AZ4" s="2006">
        <v>0</v>
      </c>
      <c r="BA4" s="2006">
        <v>0</v>
      </c>
      <c r="BB4" s="2006">
        <v>0</v>
      </c>
      <c r="BC4" s="2006">
        <v>0</v>
      </c>
      <c r="BD4" s="2006">
        <v>0</v>
      </c>
      <c r="BE4" s="2006">
        <v>0</v>
      </c>
      <c r="BF4" s="2006">
        <v>0</v>
      </c>
      <c r="BG4" s="2006">
        <v>0</v>
      </c>
      <c r="BH4" s="2006">
        <v>0</v>
      </c>
      <c r="BI4" s="2006">
        <v>0</v>
      </c>
      <c r="BJ4" s="2006">
        <v>0</v>
      </c>
      <c r="BK4" s="2006">
        <v>0</v>
      </c>
      <c r="BL4" s="2006">
        <v>0</v>
      </c>
      <c r="BM4" s="2006">
        <v>0</v>
      </c>
      <c r="BN4" s="2006">
        <v>0</v>
      </c>
      <c r="BO4" s="2006">
        <v>0</v>
      </c>
      <c r="BP4" s="1909"/>
      <c r="BQ4" s="292"/>
      <c r="BR4" s="292"/>
      <c r="BS4" s="292"/>
      <c r="BT4" s="293"/>
      <c r="BU4" s="2006">
        <v>0</v>
      </c>
      <c r="BV4" s="2006">
        <v>0</v>
      </c>
      <c r="BW4" s="2006">
        <v>0</v>
      </c>
      <c r="BX4" s="2006">
        <v>0</v>
      </c>
      <c r="BY4" s="2006">
        <v>0</v>
      </c>
      <c r="BZ4" s="2006">
        <v>0</v>
      </c>
      <c r="CA4" s="2006">
        <v>0</v>
      </c>
      <c r="CB4" s="2006">
        <v>0</v>
      </c>
      <c r="CC4" s="2006">
        <v>0</v>
      </c>
      <c r="CD4" s="2006">
        <v>0</v>
      </c>
      <c r="CE4" s="2006">
        <v>0</v>
      </c>
      <c r="CF4" s="88"/>
    </row>
    <row r="5" spans="1:84" s="25" customFormat="1" ht="18" customHeight="1">
      <c r="A5" s="2006">
        <v>0</v>
      </c>
      <c r="B5" s="3567"/>
      <c r="C5" s="3568"/>
      <c r="D5" s="3568"/>
      <c r="E5" s="3568"/>
      <c r="F5" s="3568"/>
      <c r="G5" s="3569"/>
      <c r="H5" s="3781" t="s">
        <v>827</v>
      </c>
      <c r="I5" s="3782"/>
      <c r="J5" s="3782"/>
      <c r="K5" s="3782"/>
      <c r="L5" s="3782"/>
      <c r="M5" s="3782"/>
      <c r="N5" s="3782"/>
      <c r="O5" s="3782"/>
      <c r="P5" s="3782"/>
      <c r="Q5" s="3782"/>
      <c r="R5" s="3782"/>
      <c r="S5" s="3782"/>
      <c r="T5" s="3782"/>
      <c r="U5" s="3782"/>
      <c r="V5" s="3782"/>
      <c r="W5" s="3782"/>
      <c r="X5" s="3782"/>
      <c r="Y5" s="3782"/>
      <c r="Z5" s="3782"/>
      <c r="AA5" s="3782"/>
      <c r="AB5" s="3782"/>
      <c r="AC5" s="3782"/>
      <c r="AD5" s="3782"/>
      <c r="AE5" s="3782"/>
      <c r="AF5" s="3782"/>
      <c r="AG5" s="3782"/>
      <c r="AH5" s="3782"/>
      <c r="AI5" s="3783"/>
      <c r="AJ5" s="3779" t="s">
        <v>280</v>
      </c>
      <c r="AK5" s="3780"/>
      <c r="AL5" s="3780"/>
      <c r="AM5" s="3780"/>
      <c r="AN5" s="3780"/>
      <c r="AO5" s="3584"/>
      <c r="AP5" s="134"/>
      <c r="AQ5" s="135"/>
      <c r="AR5" s="2006">
        <v>0</v>
      </c>
      <c r="AS5" s="2006">
        <v>0</v>
      </c>
      <c r="AT5" s="2006">
        <v>0</v>
      </c>
      <c r="AU5" s="2006">
        <v>0</v>
      </c>
      <c r="AV5" s="2006">
        <v>0</v>
      </c>
      <c r="AW5" s="2006">
        <v>0</v>
      </c>
      <c r="AX5" s="2006">
        <v>0</v>
      </c>
      <c r="AY5" s="2006">
        <v>0</v>
      </c>
      <c r="AZ5" s="2006">
        <v>0</v>
      </c>
      <c r="BA5" s="2006">
        <v>0</v>
      </c>
      <c r="BB5" s="2006">
        <v>0</v>
      </c>
      <c r="BC5" s="2006">
        <v>0</v>
      </c>
      <c r="BD5" s="2006">
        <v>0</v>
      </c>
      <c r="BE5" s="2006">
        <v>0</v>
      </c>
      <c r="BF5" s="2006">
        <v>0</v>
      </c>
      <c r="BG5" s="2006">
        <v>0</v>
      </c>
      <c r="BH5" s="2006">
        <v>0</v>
      </c>
      <c r="BI5" s="2006">
        <v>0</v>
      </c>
      <c r="BJ5" s="2006">
        <v>0</v>
      </c>
      <c r="BK5" s="2006">
        <v>0</v>
      </c>
      <c r="BL5" s="2006">
        <v>0</v>
      </c>
      <c r="BM5" s="2006">
        <v>0</v>
      </c>
      <c r="BN5" s="2006">
        <v>0</v>
      </c>
      <c r="BO5" s="2006">
        <v>0</v>
      </c>
      <c r="BP5" s="3755" t="s">
        <v>3984</v>
      </c>
      <c r="BQ5" s="3756"/>
      <c r="BR5" s="3756"/>
      <c r="BS5" s="3756"/>
      <c r="BT5" s="3757"/>
      <c r="BU5" s="2006">
        <v>0</v>
      </c>
      <c r="BV5" s="2006">
        <v>0</v>
      </c>
      <c r="BW5" s="2006">
        <v>0</v>
      </c>
      <c r="BX5" s="2006">
        <v>0</v>
      </c>
      <c r="BY5" s="2006">
        <v>0</v>
      </c>
      <c r="BZ5" s="2006">
        <v>0</v>
      </c>
      <c r="CA5" s="2006">
        <v>0</v>
      </c>
      <c r="CB5" s="2006">
        <v>0</v>
      </c>
      <c r="CC5" s="2006">
        <v>0</v>
      </c>
      <c r="CD5" s="2006">
        <v>0</v>
      </c>
      <c r="CE5" s="2006">
        <v>0</v>
      </c>
      <c r="CF5" s="88"/>
    </row>
    <row r="6" spans="1:84" s="25" customFormat="1" ht="18" customHeight="1">
      <c r="A6" s="2006">
        <v>0</v>
      </c>
      <c r="B6" s="3570"/>
      <c r="C6" s="3571"/>
      <c r="D6" s="3571"/>
      <c r="E6" s="3571"/>
      <c r="F6" s="3571"/>
      <c r="G6" s="3572"/>
      <c r="H6" s="3784"/>
      <c r="I6" s="3785"/>
      <c r="J6" s="3785"/>
      <c r="K6" s="3785"/>
      <c r="L6" s="3785"/>
      <c r="M6" s="3785"/>
      <c r="N6" s="3785"/>
      <c r="O6" s="3785"/>
      <c r="P6" s="3785"/>
      <c r="Q6" s="3785"/>
      <c r="R6" s="3785"/>
      <c r="S6" s="3785"/>
      <c r="T6" s="3785"/>
      <c r="U6" s="3785"/>
      <c r="V6" s="3785"/>
      <c r="W6" s="3785"/>
      <c r="X6" s="3785"/>
      <c r="Y6" s="3785"/>
      <c r="Z6" s="3785"/>
      <c r="AA6" s="3785"/>
      <c r="AB6" s="3785"/>
      <c r="AC6" s="3785"/>
      <c r="AD6" s="3785"/>
      <c r="AE6" s="3785"/>
      <c r="AF6" s="3785"/>
      <c r="AG6" s="3785"/>
      <c r="AH6" s="3785"/>
      <c r="AI6" s="3786"/>
      <c r="AJ6" s="3585" t="s">
        <v>110</v>
      </c>
      <c r="AK6" s="3586"/>
      <c r="AL6" s="3586"/>
      <c r="AM6" s="3586"/>
      <c r="AN6" s="3586"/>
      <c r="AO6" s="3587"/>
      <c r="AP6" s="134"/>
      <c r="AQ6" s="135"/>
      <c r="AR6" s="2006">
        <v>0</v>
      </c>
      <c r="AS6" s="2006">
        <v>0</v>
      </c>
      <c r="AT6" s="2006">
        <v>0</v>
      </c>
      <c r="AU6" s="2006">
        <v>0</v>
      </c>
      <c r="AV6" s="2006">
        <v>0</v>
      </c>
      <c r="AW6" s="2006">
        <v>0</v>
      </c>
      <c r="AX6" s="2006">
        <v>0</v>
      </c>
      <c r="AY6" s="2006">
        <v>0</v>
      </c>
      <c r="AZ6" s="2006">
        <v>0</v>
      </c>
      <c r="BA6" s="2006">
        <v>0</v>
      </c>
      <c r="BB6" s="2006">
        <v>0</v>
      </c>
      <c r="BC6" s="2006">
        <v>0</v>
      </c>
      <c r="BD6" s="2006">
        <v>0</v>
      </c>
      <c r="BE6" s="2006">
        <v>0</v>
      </c>
      <c r="BF6" s="2006">
        <v>0</v>
      </c>
      <c r="BG6" s="2006">
        <v>0</v>
      </c>
      <c r="BH6" s="2006">
        <v>0</v>
      </c>
      <c r="BI6" s="2006">
        <v>0</v>
      </c>
      <c r="BJ6" s="2006">
        <v>0</v>
      </c>
      <c r="BK6" s="2006">
        <v>0</v>
      </c>
      <c r="BL6" s="2006">
        <v>0</v>
      </c>
      <c r="BM6" s="2006">
        <v>0</v>
      </c>
      <c r="BN6" s="2006">
        <v>0</v>
      </c>
      <c r="BO6" s="2006">
        <v>0</v>
      </c>
      <c r="BP6" s="237"/>
      <c r="BQ6" s="24"/>
      <c r="BR6" s="24"/>
      <c r="BS6" s="24"/>
      <c r="BT6" s="233"/>
      <c r="BU6" s="2006">
        <v>0</v>
      </c>
      <c r="BV6" s="2006">
        <v>0</v>
      </c>
      <c r="BW6" s="2006">
        <v>0</v>
      </c>
      <c r="BX6" s="2006">
        <v>0</v>
      </c>
      <c r="BY6" s="2006">
        <v>0</v>
      </c>
      <c r="BZ6" s="2006">
        <v>0</v>
      </c>
      <c r="CA6" s="2006">
        <v>0</v>
      </c>
      <c r="CB6" s="2006">
        <v>0</v>
      </c>
      <c r="CC6" s="2006">
        <v>0</v>
      </c>
      <c r="CD6" s="2006">
        <v>0</v>
      </c>
      <c r="CE6" s="2006">
        <v>0</v>
      </c>
      <c r="CF6" s="88"/>
    </row>
    <row r="7" spans="1:84" s="25" customFormat="1" ht="15" customHeight="1" thickBot="1">
      <c r="A7" s="2006">
        <v>0</v>
      </c>
      <c r="B7" s="31" t="s">
        <v>111</v>
      </c>
      <c r="C7" s="5" t="str">
        <f ca="1">CELL("nomfichier")</f>
        <v>E:\0-UPRT\1-UPRT.FR-SITE-WEB\me-menus\menus-festivals\[me-aide_aux_menus.2011.xlsx]13.Codes couleurs excel</v>
      </c>
      <c r="D7" s="32"/>
      <c r="E7" s="32"/>
      <c r="F7" s="32"/>
      <c r="G7" s="32"/>
      <c r="H7" s="32"/>
      <c r="I7" s="32"/>
      <c r="J7" s="32"/>
      <c r="K7" s="32"/>
      <c r="L7" s="32"/>
      <c r="M7" s="32"/>
      <c r="N7" s="32"/>
      <c r="O7" s="32"/>
      <c r="P7" s="136"/>
      <c r="Q7" s="136"/>
      <c r="R7" s="137" t="s">
        <v>288</v>
      </c>
      <c r="S7" s="136"/>
      <c r="T7" s="2028" t="s">
        <v>289</v>
      </c>
      <c r="U7" s="139"/>
      <c r="V7" s="139"/>
      <c r="W7" s="139"/>
      <c r="X7" s="139"/>
      <c r="Y7" s="32"/>
      <c r="Z7" s="32"/>
      <c r="AA7" s="32"/>
      <c r="AB7" s="32"/>
      <c r="AC7" s="32"/>
      <c r="AD7" s="32"/>
      <c r="AE7" s="32"/>
      <c r="AF7" s="32"/>
      <c r="AG7" s="32"/>
      <c r="AH7" s="32"/>
      <c r="AI7" s="32"/>
      <c r="AJ7" s="3588">
        <f ca="1">NOW()</f>
        <v>44340.470679513892</v>
      </c>
      <c r="AK7" s="3588"/>
      <c r="AL7" s="3588"/>
      <c r="AM7" s="3588"/>
      <c r="AN7" s="3588"/>
      <c r="AO7" s="3589"/>
      <c r="AP7" s="140"/>
      <c r="AQ7" s="86"/>
      <c r="AR7" s="2006">
        <v>0</v>
      </c>
      <c r="AS7" s="2006">
        <v>0</v>
      </c>
      <c r="AT7" s="2006">
        <v>0</v>
      </c>
      <c r="AU7" s="2006">
        <v>0</v>
      </c>
      <c r="AV7" s="2006">
        <v>0</v>
      </c>
      <c r="AW7" s="2006">
        <v>0</v>
      </c>
      <c r="AX7" s="2006">
        <v>0</v>
      </c>
      <c r="AY7" s="2006">
        <v>0</v>
      </c>
      <c r="AZ7" s="2006">
        <v>0</v>
      </c>
      <c r="BA7" s="2006">
        <v>0</v>
      </c>
      <c r="BB7" s="2006">
        <v>0</v>
      </c>
      <c r="BC7" s="2006">
        <v>0</v>
      </c>
      <c r="BD7" s="2006">
        <v>0</v>
      </c>
      <c r="BE7" s="2006">
        <v>0</v>
      </c>
      <c r="BF7" s="2006">
        <v>0</v>
      </c>
      <c r="BG7" s="2006">
        <v>0</v>
      </c>
      <c r="BH7" s="2006">
        <v>0</v>
      </c>
      <c r="BI7" s="2006">
        <v>0</v>
      </c>
      <c r="BJ7" s="2006">
        <v>0</v>
      </c>
      <c r="BK7" s="2006">
        <v>0</v>
      </c>
      <c r="BL7" s="2006">
        <v>0</v>
      </c>
      <c r="BM7" s="2006">
        <v>0</v>
      </c>
      <c r="BN7" s="2006">
        <v>0</v>
      </c>
      <c r="BO7" s="2006">
        <v>0</v>
      </c>
      <c r="BP7" s="237"/>
      <c r="BQ7" s="24"/>
      <c r="BR7" s="24"/>
      <c r="BS7" s="24"/>
      <c r="BT7" s="233"/>
      <c r="BU7" s="2006">
        <v>0</v>
      </c>
      <c r="BV7" s="2006">
        <v>0</v>
      </c>
      <c r="BW7" s="2006">
        <v>0</v>
      </c>
      <c r="BX7" s="2006">
        <v>0</v>
      </c>
      <c r="BY7" s="2006">
        <v>0</v>
      </c>
      <c r="BZ7" s="2006">
        <v>0</v>
      </c>
      <c r="CA7" s="2006">
        <v>0</v>
      </c>
      <c r="CB7" s="2006">
        <v>0</v>
      </c>
      <c r="CC7" s="2006">
        <v>0</v>
      </c>
      <c r="CD7" s="2006">
        <v>0</v>
      </c>
      <c r="CE7" s="2006">
        <v>0</v>
      </c>
      <c r="CF7" s="88"/>
    </row>
    <row r="8" spans="1:84" ht="16.5" customHeight="1" thickBot="1">
      <c r="A8" s="2006">
        <v>0</v>
      </c>
      <c r="B8" s="34"/>
      <c r="D8" s="35"/>
      <c r="E8" s="35"/>
      <c r="F8" s="35"/>
      <c r="G8" s="35"/>
      <c r="I8" s="35"/>
      <c r="J8" s="35"/>
      <c r="K8" s="35"/>
      <c r="L8" s="299" t="s">
        <v>1080</v>
      </c>
      <c r="M8" s="2044"/>
      <c r="N8" s="2044"/>
      <c r="O8" s="2044"/>
      <c r="P8" s="2044" t="s">
        <v>1081</v>
      </c>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2006">
        <v>0</v>
      </c>
      <c r="AS8" s="2006">
        <v>0</v>
      </c>
      <c r="AT8" s="2006">
        <v>0</v>
      </c>
      <c r="AU8" s="2006">
        <v>0</v>
      </c>
      <c r="AV8" s="2006">
        <v>0</v>
      </c>
      <c r="AW8" s="2006">
        <v>0</v>
      </c>
      <c r="AX8" s="2006">
        <v>0</v>
      </c>
      <c r="AY8" s="2006">
        <v>0</v>
      </c>
      <c r="AZ8" s="2006">
        <v>0</v>
      </c>
      <c r="BA8" s="2006">
        <v>0</v>
      </c>
      <c r="BB8" s="2006">
        <v>0</v>
      </c>
      <c r="BC8" s="2006">
        <v>0</v>
      </c>
      <c r="BD8" s="2006">
        <v>0</v>
      </c>
      <c r="BE8" s="2006">
        <v>0</v>
      </c>
      <c r="BF8" s="2006">
        <v>0</v>
      </c>
      <c r="BG8" s="2006">
        <v>0</v>
      </c>
      <c r="BH8" s="2006">
        <v>0</v>
      </c>
      <c r="BI8" s="2006">
        <v>0</v>
      </c>
      <c r="BJ8" s="2006">
        <v>0</v>
      </c>
      <c r="BK8" s="2006">
        <v>0</v>
      </c>
      <c r="BL8" s="2006">
        <v>0</v>
      </c>
      <c r="BM8" s="2006">
        <v>0</v>
      </c>
      <c r="BN8" s="2006">
        <v>0</v>
      </c>
      <c r="BO8" s="2006">
        <v>0</v>
      </c>
      <c r="BP8" s="237"/>
      <c r="BT8" s="233"/>
      <c r="BU8" s="2006">
        <v>0</v>
      </c>
      <c r="BV8" s="2006">
        <v>0</v>
      </c>
      <c r="BW8" s="2006">
        <v>0</v>
      </c>
      <c r="BX8" s="2006">
        <v>0</v>
      </c>
      <c r="BY8" s="2006">
        <v>0</v>
      </c>
      <c r="BZ8" s="2006">
        <v>0</v>
      </c>
      <c r="CA8" s="2006">
        <v>0</v>
      </c>
      <c r="CB8" s="2006">
        <v>0</v>
      </c>
      <c r="CC8" s="2006">
        <v>0</v>
      </c>
      <c r="CD8" s="2006">
        <v>0</v>
      </c>
      <c r="CE8" s="2006">
        <v>0</v>
      </c>
      <c r="CF8" s="421"/>
    </row>
    <row r="9" spans="1:84" ht="15.75" customHeight="1">
      <c r="A9" s="2006">
        <v>0</v>
      </c>
      <c r="B9" s="34"/>
      <c r="E9" s="297"/>
      <c r="F9" s="297"/>
      <c r="G9" s="297"/>
      <c r="I9" s="298"/>
      <c r="J9" s="298"/>
      <c r="K9" s="298"/>
      <c r="L9" s="299" t="s">
        <v>993</v>
      </c>
      <c r="M9" s="2044"/>
      <c r="N9" s="2044"/>
      <c r="O9" s="2044"/>
      <c r="P9" s="2044" t="s">
        <v>994</v>
      </c>
      <c r="Q9" s="2044"/>
      <c r="R9" s="2044"/>
      <c r="S9" s="2044"/>
      <c r="T9" s="2044"/>
      <c r="U9" s="2044"/>
      <c r="V9" s="2044"/>
      <c r="W9" s="2044"/>
      <c r="X9" s="2044"/>
      <c r="Y9" s="2044"/>
      <c r="Z9" s="2044"/>
      <c r="AA9" s="2044"/>
      <c r="AB9" s="2044"/>
      <c r="AC9" s="2044"/>
      <c r="AD9" s="2044"/>
      <c r="AE9" s="2044"/>
      <c r="AF9" s="2044"/>
      <c r="AG9" s="35"/>
      <c r="AH9" s="35"/>
      <c r="AI9" s="35"/>
      <c r="AJ9" s="3758" t="s">
        <v>22</v>
      </c>
      <c r="AK9" s="3759"/>
      <c r="AL9" s="3759"/>
      <c r="AM9" s="3759"/>
      <c r="AN9" s="3760"/>
      <c r="AR9" s="2006">
        <v>0</v>
      </c>
      <c r="AS9" s="2006">
        <v>0</v>
      </c>
      <c r="AT9" s="2006">
        <v>0</v>
      </c>
      <c r="AU9" s="2006">
        <v>0</v>
      </c>
      <c r="AV9" s="2006">
        <v>0</v>
      </c>
      <c r="AW9" s="2006">
        <v>0</v>
      </c>
      <c r="AX9" s="2006">
        <v>0</v>
      </c>
      <c r="AY9" s="2006">
        <v>0</v>
      </c>
      <c r="AZ9" s="2006">
        <v>0</v>
      </c>
      <c r="BA9" s="2006">
        <v>0</v>
      </c>
      <c r="BB9" s="2006">
        <v>0</v>
      </c>
      <c r="BC9" s="2006">
        <v>0</v>
      </c>
      <c r="BD9" s="2006">
        <v>0</v>
      </c>
      <c r="BE9" s="2006">
        <v>0</v>
      </c>
      <c r="BF9" s="2006">
        <v>0</v>
      </c>
      <c r="BG9" s="2006">
        <v>0</v>
      </c>
      <c r="BH9" s="2006">
        <v>0</v>
      </c>
      <c r="BI9" s="2006">
        <v>0</v>
      </c>
      <c r="BJ9" s="2006">
        <v>0</v>
      </c>
      <c r="BK9" s="2006">
        <v>0</v>
      </c>
      <c r="BL9" s="2006">
        <v>0</v>
      </c>
      <c r="BM9" s="2006">
        <v>0</v>
      </c>
      <c r="BN9" s="2006">
        <v>0</v>
      </c>
      <c r="BO9" s="2006">
        <v>0</v>
      </c>
      <c r="BP9" s="237"/>
      <c r="BT9" s="233"/>
      <c r="BU9" s="2006">
        <v>0</v>
      </c>
      <c r="BV9" s="2006">
        <v>0</v>
      </c>
      <c r="BW9" s="2006">
        <v>0</v>
      </c>
      <c r="BX9" s="2006">
        <v>0</v>
      </c>
      <c r="BY9" s="2006">
        <v>0</v>
      </c>
      <c r="BZ9" s="2006">
        <v>0</v>
      </c>
      <c r="CA9" s="2006">
        <v>0</v>
      </c>
      <c r="CB9" s="2006">
        <v>0</v>
      </c>
      <c r="CC9" s="2006">
        <v>0</v>
      </c>
      <c r="CD9" s="2006">
        <v>0</v>
      </c>
      <c r="CE9" s="2006">
        <v>0</v>
      </c>
      <c r="CF9" s="421"/>
    </row>
    <row r="10" spans="1:84" ht="15.75">
      <c r="A10" s="2006">
        <v>0</v>
      </c>
      <c r="B10" s="34"/>
      <c r="E10" s="297"/>
      <c r="F10" s="297"/>
      <c r="G10" s="297"/>
      <c r="I10" s="299"/>
      <c r="J10" s="299"/>
      <c r="K10" s="299"/>
      <c r="L10" s="299" t="s">
        <v>995</v>
      </c>
      <c r="M10" s="2044"/>
      <c r="N10" s="2044"/>
      <c r="O10" s="2044"/>
      <c r="P10" s="2044" t="s">
        <v>996</v>
      </c>
      <c r="Q10" s="2044"/>
      <c r="R10" s="2044"/>
      <c r="S10" s="2044"/>
      <c r="T10" s="2044"/>
      <c r="U10" s="2045"/>
      <c r="V10" s="2045"/>
      <c r="W10" s="2045"/>
      <c r="X10" s="2045"/>
      <c r="Y10" s="2045"/>
      <c r="Z10" s="2045"/>
      <c r="AA10" s="2045"/>
      <c r="AB10" s="2045"/>
      <c r="AC10" s="2045"/>
      <c r="AD10" s="2045"/>
      <c r="AE10" s="2045"/>
      <c r="AF10" s="2045"/>
      <c r="AG10" s="35"/>
      <c r="AH10" s="35"/>
      <c r="AI10" s="35"/>
      <c r="AJ10" s="377" t="s">
        <v>25</v>
      </c>
      <c r="AK10" s="378"/>
      <c r="AL10" s="378"/>
      <c r="AM10" s="378"/>
      <c r="AN10" s="379" t="s">
        <v>26</v>
      </c>
      <c r="AR10" s="2006">
        <v>0</v>
      </c>
      <c r="AS10" s="2006">
        <v>0</v>
      </c>
      <c r="AT10" s="2006">
        <v>0</v>
      </c>
      <c r="AU10" s="2006">
        <v>0</v>
      </c>
      <c r="AV10" s="2006">
        <v>0</v>
      </c>
      <c r="AW10" s="2006">
        <v>0</v>
      </c>
      <c r="AX10" s="2006">
        <v>0</v>
      </c>
      <c r="AY10" s="2006">
        <v>0</v>
      </c>
      <c r="AZ10" s="2006">
        <v>0</v>
      </c>
      <c r="BA10" s="2006">
        <v>0</v>
      </c>
      <c r="BB10" s="2006">
        <v>0</v>
      </c>
      <c r="BC10" s="2006">
        <v>0</v>
      </c>
      <c r="BD10" s="2006">
        <v>0</v>
      </c>
      <c r="BE10" s="2006">
        <v>0</v>
      </c>
      <c r="BF10" s="2006">
        <v>0</v>
      </c>
      <c r="BG10" s="2006">
        <v>0</v>
      </c>
      <c r="BH10" s="2006">
        <v>0</v>
      </c>
      <c r="BI10" s="2006">
        <v>0</v>
      </c>
      <c r="BJ10" s="2006">
        <v>0</v>
      </c>
      <c r="BK10" s="2006">
        <v>0</v>
      </c>
      <c r="BL10" s="2006">
        <v>0</v>
      </c>
      <c r="BM10" s="2006">
        <v>0</v>
      </c>
      <c r="BN10" s="2006">
        <v>0</v>
      </c>
      <c r="BO10" s="2006">
        <v>0</v>
      </c>
      <c r="BP10" s="237"/>
      <c r="BT10" s="233"/>
      <c r="BU10" s="2006">
        <v>0</v>
      </c>
      <c r="BV10" s="2006">
        <v>0</v>
      </c>
      <c r="BW10" s="2006">
        <v>0</v>
      </c>
      <c r="BX10" s="2006">
        <v>0</v>
      </c>
      <c r="BY10" s="2006">
        <v>0</v>
      </c>
      <c r="BZ10" s="2006">
        <v>0</v>
      </c>
      <c r="CA10" s="2006">
        <v>0</v>
      </c>
      <c r="CB10" s="2006">
        <v>0</v>
      </c>
      <c r="CC10" s="2006">
        <v>0</v>
      </c>
      <c r="CD10" s="2006">
        <v>0</v>
      </c>
      <c r="CE10" s="2006">
        <v>0</v>
      </c>
      <c r="CF10" s="421"/>
    </row>
    <row r="11" spans="1:84" ht="15.75" customHeight="1">
      <c r="A11" s="2006">
        <v>0</v>
      </c>
      <c r="B11" s="34"/>
      <c r="D11" s="35"/>
      <c r="E11" s="35"/>
      <c r="F11" s="35"/>
      <c r="G11" s="35"/>
      <c r="I11" s="35"/>
      <c r="J11" s="35"/>
      <c r="K11" s="35"/>
      <c r="L11" s="299" t="s">
        <v>1082</v>
      </c>
      <c r="M11" s="35"/>
      <c r="N11" s="35"/>
      <c r="O11" s="35"/>
      <c r="P11" s="2045" t="s">
        <v>1083</v>
      </c>
      <c r="Q11" s="35"/>
      <c r="R11" s="35"/>
      <c r="S11" s="35"/>
      <c r="T11" s="35"/>
      <c r="U11" s="35"/>
      <c r="V11" s="35"/>
      <c r="W11" s="35"/>
      <c r="X11" s="35"/>
      <c r="Y11" s="35"/>
      <c r="Z11" s="35"/>
      <c r="AA11" s="35"/>
      <c r="AB11" s="35"/>
      <c r="AC11" s="35"/>
      <c r="AD11" s="35"/>
      <c r="AE11" s="35"/>
      <c r="AF11" s="35"/>
      <c r="AG11" s="35"/>
      <c r="AH11" s="35"/>
      <c r="AI11" s="35"/>
      <c r="AJ11" s="380" t="s">
        <v>28</v>
      </c>
      <c r="AK11" s="381"/>
      <c r="AL11" s="381"/>
      <c r="AM11" s="381"/>
      <c r="AN11" s="379" t="s">
        <v>30</v>
      </c>
      <c r="AR11" s="2006">
        <v>0</v>
      </c>
      <c r="AS11" s="2006">
        <v>0</v>
      </c>
      <c r="AT11" s="2006">
        <v>0</v>
      </c>
      <c r="AU11" s="2006">
        <v>0</v>
      </c>
      <c r="AV11" s="2006">
        <v>0</v>
      </c>
      <c r="AW11" s="2006">
        <v>0</v>
      </c>
      <c r="AX11" s="2006">
        <v>0</v>
      </c>
      <c r="AY11" s="2006">
        <v>0</v>
      </c>
      <c r="AZ11" s="2006">
        <v>0</v>
      </c>
      <c r="BA11" s="2006">
        <v>0</v>
      </c>
      <c r="BB11" s="2006">
        <v>0</v>
      </c>
      <c r="BC11" s="2006">
        <v>0</v>
      </c>
      <c r="BD11" s="2006">
        <v>0</v>
      </c>
      <c r="BE11" s="2006">
        <v>0</v>
      </c>
      <c r="BF11" s="2006">
        <v>0</v>
      </c>
      <c r="BG11" s="2006">
        <v>0</v>
      </c>
      <c r="BH11" s="2006">
        <v>0</v>
      </c>
      <c r="BI11" s="2006">
        <v>0</v>
      </c>
      <c r="BJ11" s="2006">
        <v>0</v>
      </c>
      <c r="BK11" s="2006">
        <v>0</v>
      </c>
      <c r="BL11" s="2006">
        <v>0</v>
      </c>
      <c r="BM11" s="2006">
        <v>0</v>
      </c>
      <c r="BN11" s="2006">
        <v>0</v>
      </c>
      <c r="BO11" s="2006">
        <v>0</v>
      </c>
      <c r="BP11" s="237"/>
      <c r="BQ11" s="3761" t="s">
        <v>3819</v>
      </c>
      <c r="BR11" s="3761"/>
      <c r="BS11" s="3761"/>
      <c r="BT11" s="3762"/>
      <c r="BU11" s="2006">
        <v>0</v>
      </c>
      <c r="BV11" s="2006">
        <v>0</v>
      </c>
      <c r="BW11" s="2006">
        <v>0</v>
      </c>
      <c r="BX11" s="2006">
        <v>0</v>
      </c>
      <c r="BY11" s="2006">
        <v>0</v>
      </c>
      <c r="BZ11" s="2006">
        <v>0</v>
      </c>
      <c r="CA11" s="2006">
        <v>0</v>
      </c>
      <c r="CB11" s="2006">
        <v>0</v>
      </c>
      <c r="CC11" s="2006">
        <v>0</v>
      </c>
      <c r="CD11" s="2006">
        <v>0</v>
      </c>
      <c r="CE11" s="2006">
        <v>0</v>
      </c>
      <c r="CF11" s="421"/>
    </row>
    <row r="12" spans="1:84" ht="15.75" customHeight="1">
      <c r="A12" s="2006">
        <v>0</v>
      </c>
      <c r="B12" s="34"/>
      <c r="D12" s="35"/>
      <c r="E12" s="35"/>
      <c r="F12" s="35"/>
      <c r="G12" s="35"/>
      <c r="H12" s="35"/>
      <c r="I12" s="35"/>
      <c r="J12" s="35"/>
      <c r="K12" s="35"/>
      <c r="L12" s="299" t="s">
        <v>1084</v>
      </c>
      <c r="M12" s="35"/>
      <c r="N12" s="35"/>
      <c r="O12" s="35"/>
      <c r="P12" s="2046" t="s">
        <v>1085</v>
      </c>
      <c r="Q12" s="35"/>
      <c r="R12" s="35"/>
      <c r="S12" s="35"/>
      <c r="T12" s="35"/>
      <c r="U12" s="35"/>
      <c r="V12" s="35"/>
      <c r="W12" s="35"/>
      <c r="X12" s="35"/>
      <c r="Y12" s="35"/>
      <c r="Z12" s="35"/>
      <c r="AA12" s="35"/>
      <c r="AB12" s="35"/>
      <c r="AC12" s="35"/>
      <c r="AD12" s="35"/>
      <c r="AE12" s="35"/>
      <c r="AF12" s="35"/>
      <c r="AG12" s="35"/>
      <c r="AH12" s="35"/>
      <c r="AI12" s="35"/>
      <c r="AJ12" s="383" t="s">
        <v>31</v>
      </c>
      <c r="AK12" s="384"/>
      <c r="AL12" s="384"/>
      <c r="AM12" s="384"/>
      <c r="AN12" s="379" t="s">
        <v>33</v>
      </c>
      <c r="AR12" s="2006">
        <v>0</v>
      </c>
      <c r="AS12" s="2006">
        <v>0</v>
      </c>
      <c r="AT12" s="2006">
        <v>0</v>
      </c>
      <c r="AU12" s="2006">
        <v>0</v>
      </c>
      <c r="AV12" s="2006">
        <v>0</v>
      </c>
      <c r="AW12" s="2006">
        <v>0</v>
      </c>
      <c r="AX12" s="2006">
        <v>0</v>
      </c>
      <c r="AY12" s="2006">
        <v>0</v>
      </c>
      <c r="AZ12" s="2006">
        <v>0</v>
      </c>
      <c r="BA12" s="2006">
        <v>0</v>
      </c>
      <c r="BB12" s="2006">
        <v>0</v>
      </c>
      <c r="BC12" s="2006">
        <v>0</v>
      </c>
      <c r="BD12" s="2006">
        <v>0</v>
      </c>
      <c r="BE12" s="2006">
        <v>0</v>
      </c>
      <c r="BF12" s="2006">
        <v>0</v>
      </c>
      <c r="BG12" s="2006">
        <v>0</v>
      </c>
      <c r="BH12" s="2006">
        <v>0</v>
      </c>
      <c r="BI12" s="2006">
        <v>0</v>
      </c>
      <c r="BJ12" s="2006">
        <v>0</v>
      </c>
      <c r="BK12" s="2006">
        <v>0</v>
      </c>
      <c r="BL12" s="2006">
        <v>0</v>
      </c>
      <c r="BM12" s="2006">
        <v>0</v>
      </c>
      <c r="BN12" s="2006">
        <v>0</v>
      </c>
      <c r="BO12" s="2006">
        <v>0</v>
      </c>
      <c r="BP12" s="237"/>
      <c r="BQ12" s="3761"/>
      <c r="BR12" s="3761"/>
      <c r="BS12" s="3761"/>
      <c r="BT12" s="3762"/>
      <c r="BU12" s="2006">
        <v>0</v>
      </c>
      <c r="BV12" s="2006">
        <v>0</v>
      </c>
      <c r="BW12" s="2006">
        <v>0</v>
      </c>
      <c r="BX12" s="2006">
        <v>0</v>
      </c>
      <c r="BY12" s="2006">
        <v>0</v>
      </c>
      <c r="BZ12" s="2006">
        <v>0</v>
      </c>
      <c r="CA12" s="2006">
        <v>0</v>
      </c>
      <c r="CB12" s="2006">
        <v>0</v>
      </c>
      <c r="CC12" s="2006">
        <v>0</v>
      </c>
      <c r="CD12" s="2006">
        <v>0</v>
      </c>
      <c r="CE12" s="2006">
        <v>0</v>
      </c>
      <c r="CF12" s="421"/>
    </row>
    <row r="13" spans="1:84" ht="15.75">
      <c r="A13" s="2006">
        <v>0</v>
      </c>
      <c r="B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85" t="s">
        <v>38</v>
      </c>
      <c r="AK13" s="386"/>
      <c r="AL13" s="386"/>
      <c r="AM13" s="386"/>
      <c r="AN13" s="379" t="s">
        <v>40</v>
      </c>
      <c r="AR13" s="2006">
        <v>0</v>
      </c>
      <c r="AS13" s="2006">
        <v>0</v>
      </c>
      <c r="AT13" s="2006">
        <v>0</v>
      </c>
      <c r="AU13" s="2006">
        <v>0</v>
      </c>
      <c r="AV13" s="2006">
        <v>0</v>
      </c>
      <c r="AW13" s="2006">
        <v>0</v>
      </c>
      <c r="AX13" s="2006">
        <v>0</v>
      </c>
      <c r="AY13" s="2006">
        <v>0</v>
      </c>
      <c r="AZ13" s="2006">
        <v>0</v>
      </c>
      <c r="BA13" s="2006">
        <v>0</v>
      </c>
      <c r="BB13" s="2006">
        <v>0</v>
      </c>
      <c r="BC13" s="2006">
        <v>0</v>
      </c>
      <c r="BD13" s="2006">
        <v>0</v>
      </c>
      <c r="BE13" s="2006">
        <v>0</v>
      </c>
      <c r="BF13" s="2006">
        <v>0</v>
      </c>
      <c r="BG13" s="2006">
        <v>0</v>
      </c>
      <c r="BH13" s="2006">
        <v>0</v>
      </c>
      <c r="BI13" s="2006">
        <v>0</v>
      </c>
      <c r="BJ13" s="2006">
        <v>0</v>
      </c>
      <c r="BK13" s="2006">
        <v>0</v>
      </c>
      <c r="BL13" s="2006">
        <v>0</v>
      </c>
      <c r="BM13" s="2006">
        <v>0</v>
      </c>
      <c r="BN13" s="2006">
        <v>0</v>
      </c>
      <c r="BO13" s="2006">
        <v>0</v>
      </c>
      <c r="BP13" s="2030" t="s">
        <v>3985</v>
      </c>
      <c r="BQ13" s="1903" t="s">
        <v>3986</v>
      </c>
      <c r="BR13" s="2031" t="s">
        <v>3987</v>
      </c>
      <c r="BS13" s="1903" t="s">
        <v>3988</v>
      </c>
      <c r="BT13" s="2047" t="s">
        <v>3989</v>
      </c>
      <c r="BU13" s="2006">
        <v>0</v>
      </c>
      <c r="BV13" s="2006">
        <v>0</v>
      </c>
      <c r="BW13" s="2006">
        <v>0</v>
      </c>
      <c r="BX13" s="2006">
        <v>0</v>
      </c>
      <c r="BY13" s="2006">
        <v>0</v>
      </c>
      <c r="BZ13" s="2006">
        <v>0</v>
      </c>
      <c r="CA13" s="2006">
        <v>0</v>
      </c>
      <c r="CB13" s="2006">
        <v>0</v>
      </c>
      <c r="CC13" s="2006">
        <v>0</v>
      </c>
      <c r="CD13" s="2006">
        <v>0</v>
      </c>
      <c r="CE13" s="2006">
        <v>0</v>
      </c>
      <c r="CF13" s="421"/>
    </row>
    <row r="14" spans="1:84" ht="15.75" customHeight="1">
      <c r="A14" s="2006">
        <v>0</v>
      </c>
      <c r="B14" s="34"/>
      <c r="D14" s="3763" t="s">
        <v>1086</v>
      </c>
      <c r="E14" s="35"/>
      <c r="F14" s="35"/>
      <c r="G14" s="35"/>
      <c r="H14" s="395" t="s">
        <v>1105</v>
      </c>
      <c r="I14" s="35"/>
      <c r="J14" s="35"/>
      <c r="K14" s="35"/>
      <c r="M14" s="35"/>
      <c r="N14" s="35"/>
      <c r="O14" s="35"/>
      <c r="Q14" s="35"/>
      <c r="R14" s="35"/>
      <c r="S14" s="35"/>
      <c r="T14" s="35"/>
      <c r="U14" s="35"/>
      <c r="V14" s="35"/>
      <c r="W14" s="35"/>
      <c r="X14" s="35"/>
      <c r="Y14" s="35"/>
      <c r="Z14" s="35"/>
      <c r="AA14" s="35"/>
      <c r="AB14" s="35"/>
      <c r="AC14" s="35"/>
      <c r="AD14" s="35"/>
      <c r="AE14" s="35"/>
      <c r="AF14" s="35"/>
      <c r="AG14" s="35"/>
      <c r="AH14" s="35"/>
      <c r="AI14" s="35"/>
      <c r="AJ14" s="387" t="s">
        <v>43</v>
      </c>
      <c r="AK14" s="388"/>
      <c r="AL14" s="388"/>
      <c r="AM14" s="388"/>
      <c r="AN14" s="379" t="s">
        <v>45</v>
      </c>
      <c r="AR14" s="2006">
        <v>0</v>
      </c>
      <c r="AS14" s="2006">
        <v>0</v>
      </c>
      <c r="AT14" s="2006">
        <v>0</v>
      </c>
      <c r="AU14" s="2006">
        <v>0</v>
      </c>
      <c r="AV14" s="2006">
        <v>0</v>
      </c>
      <c r="AW14" s="2006">
        <v>0</v>
      </c>
      <c r="AX14" s="2006">
        <v>0</v>
      </c>
      <c r="AY14" s="2006">
        <v>0</v>
      </c>
      <c r="AZ14" s="2006">
        <v>0</v>
      </c>
      <c r="BA14" s="2006">
        <v>0</v>
      </c>
      <c r="BB14" s="2006">
        <v>0</v>
      </c>
      <c r="BC14" s="2006">
        <v>0</v>
      </c>
      <c r="BD14" s="2006">
        <v>0</v>
      </c>
      <c r="BE14" s="2006">
        <v>0</v>
      </c>
      <c r="BF14" s="2006">
        <v>0</v>
      </c>
      <c r="BG14" s="2006">
        <v>0</v>
      </c>
      <c r="BH14" s="2006">
        <v>0</v>
      </c>
      <c r="BI14" s="2006">
        <v>0</v>
      </c>
      <c r="BJ14" s="2006">
        <v>0</v>
      </c>
      <c r="BK14" s="2006">
        <v>0</v>
      </c>
      <c r="BL14" s="2006">
        <v>0</v>
      </c>
      <c r="BM14" s="2006">
        <v>0</v>
      </c>
      <c r="BN14" s="2006">
        <v>0</v>
      </c>
      <c r="BO14" s="2006">
        <v>0</v>
      </c>
      <c r="BP14" s="3766" t="s">
        <v>3820</v>
      </c>
      <c r="BQ14" s="90"/>
      <c r="BR14" s="2032"/>
      <c r="BS14" s="90"/>
      <c r="BT14" s="3767" t="s">
        <v>3990</v>
      </c>
      <c r="BU14" s="2006">
        <v>0</v>
      </c>
      <c r="BV14" s="2006">
        <v>0</v>
      </c>
      <c r="BW14" s="2006">
        <v>0</v>
      </c>
      <c r="BX14" s="2006">
        <v>0</v>
      </c>
      <c r="BY14" s="2006">
        <v>0</v>
      </c>
      <c r="BZ14" s="2006">
        <v>0</v>
      </c>
      <c r="CA14" s="2006">
        <v>0</v>
      </c>
      <c r="CB14" s="2006">
        <v>0</v>
      </c>
      <c r="CC14" s="2006">
        <v>0</v>
      </c>
      <c r="CD14" s="2006">
        <v>0</v>
      </c>
      <c r="CE14" s="2006">
        <v>0</v>
      </c>
      <c r="CF14" s="421"/>
    </row>
    <row r="15" spans="1:84" ht="16.5" thickBot="1">
      <c r="A15" s="2006">
        <v>0</v>
      </c>
      <c r="B15" s="34"/>
      <c r="D15" s="3764"/>
      <c r="E15" s="35"/>
      <c r="F15" s="35"/>
      <c r="G15" s="35"/>
      <c r="H15" s="395" t="s">
        <v>1106</v>
      </c>
      <c r="I15" s="35"/>
      <c r="J15" s="35"/>
      <c r="K15" s="35"/>
      <c r="M15" s="35"/>
      <c r="N15" s="35"/>
      <c r="O15" s="35"/>
      <c r="Q15" s="35"/>
      <c r="R15" s="35"/>
      <c r="S15" s="35"/>
      <c r="T15" s="35"/>
      <c r="U15" s="35"/>
      <c r="V15" s="35"/>
      <c r="W15" s="35"/>
      <c r="X15" s="35"/>
      <c r="Y15" s="35"/>
      <c r="Z15" s="35"/>
      <c r="AA15" s="35"/>
      <c r="AB15" s="35"/>
      <c r="AC15" s="35"/>
      <c r="AD15" s="35"/>
      <c r="AE15" s="35"/>
      <c r="AF15" s="35"/>
      <c r="AG15" s="35"/>
      <c r="AH15" s="35"/>
      <c r="AI15" s="35"/>
      <c r="AJ15" s="389" t="s">
        <v>48</v>
      </c>
      <c r="AK15" s="2048"/>
      <c r="AL15" s="2048"/>
      <c r="AM15" s="2048"/>
      <c r="AN15" s="391" t="s">
        <v>50</v>
      </c>
      <c r="AR15" s="2006">
        <v>0</v>
      </c>
      <c r="AS15" s="2006">
        <v>0</v>
      </c>
      <c r="AT15" s="2006">
        <v>0</v>
      </c>
      <c r="AU15" s="2006">
        <v>0</v>
      </c>
      <c r="AV15" s="2006">
        <v>0</v>
      </c>
      <c r="AW15" s="2006">
        <v>0</v>
      </c>
      <c r="AX15" s="2006">
        <v>0</v>
      </c>
      <c r="AY15" s="2006">
        <v>0</v>
      </c>
      <c r="AZ15" s="2006">
        <v>0</v>
      </c>
      <c r="BA15" s="2006">
        <v>0</v>
      </c>
      <c r="BB15" s="2006">
        <v>0</v>
      </c>
      <c r="BC15" s="2006">
        <v>0</v>
      </c>
      <c r="BD15" s="2006">
        <v>0</v>
      </c>
      <c r="BE15" s="2006">
        <v>0</v>
      </c>
      <c r="BF15" s="2006">
        <v>0</v>
      </c>
      <c r="BG15" s="2006">
        <v>0</v>
      </c>
      <c r="BH15" s="2006">
        <v>0</v>
      </c>
      <c r="BI15" s="2006">
        <v>0</v>
      </c>
      <c r="BJ15" s="2006">
        <v>0</v>
      </c>
      <c r="BK15" s="2006">
        <v>0</v>
      </c>
      <c r="BL15" s="2006">
        <v>0</v>
      </c>
      <c r="BM15" s="2006">
        <v>0</v>
      </c>
      <c r="BN15" s="2006">
        <v>0</v>
      </c>
      <c r="BO15" s="2006">
        <v>0</v>
      </c>
      <c r="BP15" s="3766"/>
      <c r="BQ15" s="2033" t="s">
        <v>3991</v>
      </c>
      <c r="BR15" s="2034" t="s">
        <v>3991</v>
      </c>
      <c r="BS15" s="2033" t="s">
        <v>3991</v>
      </c>
      <c r="BT15" s="3767"/>
      <c r="BU15" s="2006">
        <v>0</v>
      </c>
      <c r="BV15" s="2006">
        <v>0</v>
      </c>
      <c r="BW15" s="2006">
        <v>0</v>
      </c>
      <c r="BX15" s="2006">
        <v>0</v>
      </c>
      <c r="BY15" s="2006">
        <v>0</v>
      </c>
      <c r="BZ15" s="2006">
        <v>0</v>
      </c>
      <c r="CA15" s="2006">
        <v>0</v>
      </c>
      <c r="CB15" s="2006">
        <v>0</v>
      </c>
      <c r="CC15" s="2006">
        <v>0</v>
      </c>
      <c r="CD15" s="2006">
        <v>0</v>
      </c>
      <c r="CE15" s="2006">
        <v>0</v>
      </c>
      <c r="CF15" s="421"/>
    </row>
    <row r="16" spans="1:84" ht="15.75">
      <c r="A16" s="2006">
        <v>0</v>
      </c>
      <c r="B16" s="34"/>
      <c r="D16" s="3764"/>
      <c r="E16" s="35"/>
      <c r="F16" s="35"/>
      <c r="G16" s="35"/>
      <c r="H16" s="395" t="s">
        <v>1107</v>
      </c>
      <c r="I16" s="35"/>
      <c r="J16" s="35"/>
      <c r="K16" s="35"/>
      <c r="M16" s="35"/>
      <c r="N16" s="35"/>
      <c r="O16" s="35"/>
      <c r="Q16" s="35"/>
      <c r="R16" s="35"/>
      <c r="S16" s="35"/>
      <c r="T16" s="35"/>
      <c r="U16" s="35"/>
      <c r="V16" s="35"/>
      <c r="W16" s="35"/>
      <c r="X16" s="35"/>
      <c r="Y16" s="35"/>
      <c r="Z16" s="35"/>
      <c r="AA16" s="35"/>
      <c r="AB16" s="35"/>
      <c r="AC16" s="35"/>
      <c r="AD16" s="35"/>
      <c r="AE16" s="35"/>
      <c r="AF16" s="35"/>
      <c r="AG16" s="35"/>
      <c r="AH16" s="35"/>
      <c r="AI16" s="35"/>
      <c r="BP16" s="2035" t="s">
        <v>3985</v>
      </c>
      <c r="BT16" s="2049" t="s">
        <v>3992</v>
      </c>
      <c r="BU16" s="2006">
        <v>0</v>
      </c>
      <c r="BV16" s="2006">
        <v>0</v>
      </c>
      <c r="BW16" s="2006">
        <v>0</v>
      </c>
      <c r="BX16" s="2006">
        <v>0</v>
      </c>
      <c r="BY16" s="2006">
        <v>0</v>
      </c>
      <c r="BZ16" s="2006">
        <v>0</v>
      </c>
      <c r="CA16" s="2006">
        <v>0</v>
      </c>
      <c r="CB16" s="2006">
        <v>0</v>
      </c>
      <c r="CC16" s="2006">
        <v>0</v>
      </c>
      <c r="CD16" s="2006">
        <v>0</v>
      </c>
      <c r="CE16" s="2006">
        <v>0</v>
      </c>
      <c r="CF16" s="421"/>
    </row>
    <row r="17" spans="1:84" ht="15.75">
      <c r="A17" s="2006">
        <v>0</v>
      </c>
      <c r="B17" s="34"/>
      <c r="D17" s="3764"/>
      <c r="E17" s="35"/>
      <c r="F17" s="35"/>
      <c r="G17" s="35"/>
      <c r="H17" s="395" t="s">
        <v>1108</v>
      </c>
      <c r="I17" s="35"/>
      <c r="J17" s="35"/>
      <c r="K17" s="35"/>
      <c r="M17" s="35"/>
      <c r="N17" s="35"/>
      <c r="O17" s="35"/>
      <c r="Q17" s="35"/>
      <c r="R17" s="35"/>
      <c r="S17" s="35"/>
      <c r="T17" s="35"/>
      <c r="U17" s="35"/>
      <c r="V17" s="35"/>
      <c r="W17" s="35"/>
      <c r="X17" s="35"/>
      <c r="Y17" s="35"/>
      <c r="Z17" s="35"/>
      <c r="AA17" s="35"/>
      <c r="AB17" s="35"/>
      <c r="AC17" s="35"/>
      <c r="AD17" s="35"/>
      <c r="AE17" s="35"/>
      <c r="AF17" s="35"/>
      <c r="AG17" s="35"/>
      <c r="AH17" s="35"/>
      <c r="AI17" s="35"/>
      <c r="AJ17" s="131" t="s">
        <v>3998</v>
      </c>
      <c r="AK17" s="421"/>
      <c r="AL17" s="421"/>
      <c r="AM17" s="421"/>
      <c r="AN17" s="421"/>
      <c r="BP17" s="1910"/>
      <c r="BT17" s="2050" t="s">
        <v>3821</v>
      </c>
      <c r="BU17" s="2006">
        <v>0</v>
      </c>
      <c r="BV17" s="2006">
        <v>0</v>
      </c>
      <c r="BW17" s="2006">
        <v>0</v>
      </c>
      <c r="BX17" s="2006">
        <v>0</v>
      </c>
      <c r="BY17" s="2006">
        <v>0</v>
      </c>
      <c r="BZ17" s="2006">
        <v>0</v>
      </c>
      <c r="CA17" s="2006">
        <v>0</v>
      </c>
      <c r="CB17" s="2006">
        <v>0</v>
      </c>
      <c r="CC17" s="2006">
        <v>0</v>
      </c>
      <c r="CD17" s="2006">
        <v>0</v>
      </c>
      <c r="CE17" s="2006">
        <v>0</v>
      </c>
      <c r="CF17" s="421"/>
    </row>
    <row r="18" spans="1:84" ht="15.75">
      <c r="A18" s="2006">
        <v>0</v>
      </c>
      <c r="B18" s="34"/>
      <c r="D18" s="3765"/>
      <c r="E18" s="35"/>
      <c r="F18" s="35"/>
      <c r="G18" s="35"/>
      <c r="H18" s="395" t="s">
        <v>1109</v>
      </c>
      <c r="I18" s="35"/>
      <c r="J18" s="35"/>
      <c r="K18" s="35"/>
      <c r="M18" s="35"/>
      <c r="N18" s="35"/>
      <c r="O18" s="35"/>
      <c r="Q18" s="35"/>
      <c r="R18" s="35"/>
      <c r="S18" s="35"/>
      <c r="T18" s="35"/>
      <c r="U18" s="35"/>
      <c r="V18" s="35"/>
      <c r="W18" s="35"/>
      <c r="X18" s="35"/>
      <c r="Y18" s="35"/>
      <c r="Z18" s="35"/>
      <c r="AA18" s="35"/>
      <c r="AB18" s="35"/>
      <c r="AC18" s="35"/>
      <c r="AD18" s="35"/>
      <c r="AE18" s="35"/>
      <c r="AF18" s="35"/>
      <c r="AG18" s="35"/>
      <c r="AH18" s="35"/>
      <c r="AI18" s="35"/>
      <c r="BP18" s="237"/>
      <c r="BT18" s="233"/>
      <c r="BU18" s="2006">
        <v>0</v>
      </c>
      <c r="BV18" s="2006">
        <v>0</v>
      </c>
      <c r="BW18" s="2006">
        <v>0</v>
      </c>
      <c r="BX18" s="2006">
        <v>0</v>
      </c>
      <c r="BY18" s="2006">
        <v>0</v>
      </c>
      <c r="BZ18" s="2006">
        <v>0</v>
      </c>
      <c r="CA18" s="2006">
        <v>0</v>
      </c>
      <c r="CB18" s="2006">
        <v>0</v>
      </c>
      <c r="CC18" s="2006">
        <v>0</v>
      </c>
      <c r="CD18" s="2006">
        <v>0</v>
      </c>
      <c r="CE18" s="2006">
        <v>0</v>
      </c>
      <c r="CF18" s="421"/>
    </row>
    <row r="19" spans="1:84" ht="15.75">
      <c r="A19" s="2006">
        <v>0</v>
      </c>
      <c r="B19" s="34"/>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2006">
        <v>0</v>
      </c>
      <c r="AK19" s="2006">
        <v>0</v>
      </c>
      <c r="AL19" s="2006">
        <v>0</v>
      </c>
      <c r="AM19" s="2006">
        <v>0</v>
      </c>
      <c r="AN19" s="2006">
        <v>0</v>
      </c>
      <c r="AO19" s="2006">
        <v>0</v>
      </c>
      <c r="AP19" s="2006">
        <v>0</v>
      </c>
      <c r="AQ19" s="2006">
        <v>0</v>
      </c>
      <c r="AR19" s="2006">
        <v>0</v>
      </c>
      <c r="AS19" s="2006">
        <v>0</v>
      </c>
      <c r="AT19" s="2006">
        <v>0</v>
      </c>
      <c r="AU19" s="2006">
        <v>0</v>
      </c>
      <c r="AV19" s="2006">
        <v>0</v>
      </c>
      <c r="AW19" s="2006">
        <v>0</v>
      </c>
      <c r="AX19" s="2006">
        <v>0</v>
      </c>
      <c r="AY19" s="2006">
        <v>0</v>
      </c>
      <c r="AZ19" s="2006">
        <v>0</v>
      </c>
      <c r="BA19" s="2006">
        <v>0</v>
      </c>
      <c r="BB19" s="2006">
        <v>0</v>
      </c>
      <c r="BC19" s="2006">
        <v>0</v>
      </c>
      <c r="BD19" s="2006">
        <v>0</v>
      </c>
      <c r="BE19" s="2006">
        <v>0</v>
      </c>
      <c r="BF19" s="2006">
        <v>0</v>
      </c>
      <c r="BG19" s="2006">
        <v>0</v>
      </c>
      <c r="BH19" s="2006">
        <v>0</v>
      </c>
      <c r="BI19" s="2006">
        <v>0</v>
      </c>
      <c r="BJ19" s="2006">
        <v>0</v>
      </c>
      <c r="BK19" s="2006">
        <v>0</v>
      </c>
      <c r="BL19" s="2006">
        <v>0</v>
      </c>
      <c r="BM19" s="2006">
        <v>0</v>
      </c>
      <c r="BN19" s="2006">
        <v>0</v>
      </c>
      <c r="BO19" s="2006">
        <v>0</v>
      </c>
      <c r="BP19" s="1911" cm="1">
        <f t="array" aca="1" ref="BP19:BQ19" ca="1">CELL("largeur",BP19)</f>
        <v>18</v>
      </c>
      <c r="BQ19" s="207" t="b">
        <f ca="1"/>
        <v>0</v>
      </c>
      <c r="BT19" s="2051" t="e" cm="1" vm="1">
        <f t="array" aca="1" ref="BT19" ca="1">CELL("largeur",BT19)</f>
        <v>#VALUE!</v>
      </c>
      <c r="BU19" s="2006">
        <v>0</v>
      </c>
      <c r="BV19" s="2006">
        <v>0</v>
      </c>
      <c r="BW19" s="2006">
        <v>0</v>
      </c>
      <c r="BX19" s="2006">
        <v>0</v>
      </c>
      <c r="BY19" s="2006">
        <v>0</v>
      </c>
      <c r="BZ19" s="2006">
        <v>0</v>
      </c>
      <c r="CA19" s="2006">
        <v>0</v>
      </c>
      <c r="CB19" s="2006">
        <v>0</v>
      </c>
      <c r="CC19" s="2006">
        <v>0</v>
      </c>
      <c r="CD19" s="2006">
        <v>0</v>
      </c>
      <c r="CE19" s="2006">
        <v>0</v>
      </c>
      <c r="CF19" s="421"/>
    </row>
    <row r="20" spans="1:84" ht="23.25">
      <c r="A20" s="2006">
        <v>0</v>
      </c>
      <c r="B20" s="34"/>
      <c r="D20" s="3614" t="s">
        <v>290</v>
      </c>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6"/>
      <c r="AG20" s="35"/>
      <c r="AH20" s="35"/>
      <c r="AI20" s="35"/>
      <c r="AJ20" s="2006">
        <v>0</v>
      </c>
      <c r="AK20" s="2006">
        <v>0</v>
      </c>
      <c r="AL20" s="2006">
        <v>0</v>
      </c>
      <c r="AM20" s="2006">
        <v>0</v>
      </c>
      <c r="AN20" s="2006">
        <v>0</v>
      </c>
      <c r="AO20" s="2006">
        <v>0</v>
      </c>
      <c r="AP20" s="2006">
        <v>0</v>
      </c>
      <c r="AQ20" s="2006">
        <v>0</v>
      </c>
      <c r="AR20" s="2006">
        <v>0</v>
      </c>
      <c r="AS20" s="2006">
        <v>0</v>
      </c>
      <c r="AT20" s="2006">
        <v>0</v>
      </c>
      <c r="AU20" s="2006">
        <v>0</v>
      </c>
      <c r="AV20" s="2006">
        <v>0</v>
      </c>
      <c r="AW20" s="2006">
        <v>0</v>
      </c>
      <c r="AX20" s="2006">
        <v>0</v>
      </c>
      <c r="AY20" s="2006">
        <v>0</v>
      </c>
      <c r="AZ20" s="2006">
        <v>0</v>
      </c>
      <c r="BA20" s="2006">
        <v>0</v>
      </c>
      <c r="BB20" s="2006">
        <v>0</v>
      </c>
      <c r="BC20" s="2006">
        <v>0</v>
      </c>
      <c r="BD20" s="2006">
        <v>0</v>
      </c>
      <c r="BE20" s="2006">
        <v>0</v>
      </c>
      <c r="BF20" s="2006">
        <v>0</v>
      </c>
      <c r="BG20" s="2006">
        <v>0</v>
      </c>
      <c r="BH20" s="2006">
        <v>0</v>
      </c>
      <c r="BI20" s="2006">
        <v>0</v>
      </c>
      <c r="BJ20" s="2006">
        <v>0</v>
      </c>
      <c r="BK20" s="2006">
        <v>0</v>
      </c>
      <c r="BL20" s="2006">
        <v>0</v>
      </c>
      <c r="BM20" s="2006">
        <v>0</v>
      </c>
      <c r="BN20" s="2006">
        <v>0</v>
      </c>
      <c r="BO20" s="2006">
        <v>0</v>
      </c>
      <c r="BP20" s="1911" t="s">
        <v>3822</v>
      </c>
      <c r="BR20" s="206" t="s">
        <v>3823</v>
      </c>
      <c r="BT20" s="2051" t="s">
        <v>3822</v>
      </c>
      <c r="BU20" s="2006">
        <v>0</v>
      </c>
      <c r="BV20" s="2006">
        <v>0</v>
      </c>
      <c r="BW20" s="2006">
        <v>0</v>
      </c>
      <c r="BX20" s="2006">
        <v>0</v>
      </c>
      <c r="BY20" s="2006">
        <v>0</v>
      </c>
      <c r="BZ20" s="2006">
        <v>0</v>
      </c>
      <c r="CA20" s="2006">
        <v>0</v>
      </c>
      <c r="CB20" s="2006">
        <v>0</v>
      </c>
      <c r="CC20" s="2006">
        <v>0</v>
      </c>
      <c r="CD20" s="2006">
        <v>0</v>
      </c>
      <c r="CE20" s="2006">
        <v>0</v>
      </c>
      <c r="CF20" s="421"/>
    </row>
    <row r="21" spans="1:84" ht="18.75">
      <c r="A21" s="2006">
        <v>0</v>
      </c>
      <c r="B21" s="34"/>
      <c r="D21" s="141"/>
      <c r="E21" s="141"/>
      <c r="F21" s="141"/>
      <c r="G21" s="141"/>
      <c r="H21" s="141"/>
      <c r="I21" s="141"/>
      <c r="J21" s="141"/>
      <c r="K21" s="141"/>
      <c r="L21" s="141"/>
      <c r="M21" s="141"/>
      <c r="N21" s="141"/>
      <c r="O21" s="141"/>
      <c r="P21" s="141"/>
      <c r="Q21" s="141"/>
      <c r="R21" s="141"/>
      <c r="S21" s="141"/>
      <c r="T21" s="141"/>
      <c r="U21" s="141"/>
      <c r="V21" s="141"/>
      <c r="W21" s="141"/>
      <c r="X21" s="141"/>
      <c r="AG21" s="35"/>
      <c r="AH21" s="35"/>
      <c r="AI21" s="35"/>
      <c r="AJ21" s="2006">
        <v>0</v>
      </c>
      <c r="AK21" s="2006">
        <v>0</v>
      </c>
      <c r="AL21" s="2006">
        <v>0</v>
      </c>
      <c r="AM21" s="2006">
        <v>0</v>
      </c>
      <c r="AN21" s="2006">
        <v>0</v>
      </c>
      <c r="AO21" s="2006">
        <v>0</v>
      </c>
      <c r="AP21" s="2006">
        <v>0</v>
      </c>
      <c r="AQ21" s="2006">
        <v>0</v>
      </c>
      <c r="AR21" s="2006">
        <v>0</v>
      </c>
      <c r="AS21" s="2006">
        <v>0</v>
      </c>
      <c r="AT21" s="2006">
        <v>0</v>
      </c>
      <c r="AU21" s="2006">
        <v>0</v>
      </c>
      <c r="AV21" s="2006">
        <v>0</v>
      </c>
      <c r="AW21" s="2006">
        <v>0</v>
      </c>
      <c r="AX21" s="2006">
        <v>0</v>
      </c>
      <c r="AY21" s="2006">
        <v>0</v>
      </c>
      <c r="AZ21" s="2006">
        <v>0</v>
      </c>
      <c r="BA21" s="2006">
        <v>0</v>
      </c>
      <c r="BB21" s="2006">
        <v>0</v>
      </c>
      <c r="BC21" s="2006">
        <v>0</v>
      </c>
      <c r="BD21" s="2006">
        <v>0</v>
      </c>
      <c r="BE21" s="2006">
        <v>0</v>
      </c>
      <c r="BF21" s="2006">
        <v>0</v>
      </c>
      <c r="BG21" s="2006">
        <v>0</v>
      </c>
      <c r="BH21" s="2006">
        <v>0</v>
      </c>
      <c r="BI21" s="2006">
        <v>0</v>
      </c>
      <c r="BJ21" s="2006">
        <v>0</v>
      </c>
      <c r="BK21" s="2006">
        <v>0</v>
      </c>
      <c r="BL21" s="2006">
        <v>0</v>
      </c>
      <c r="BM21" s="2006">
        <v>0</v>
      </c>
      <c r="BN21" s="2006">
        <v>0</v>
      </c>
      <c r="BO21" s="2006">
        <v>0</v>
      </c>
      <c r="BP21" s="237"/>
      <c r="BT21" s="233"/>
      <c r="BU21" s="2006">
        <v>0</v>
      </c>
      <c r="BV21" s="2006">
        <v>0</v>
      </c>
      <c r="BW21" s="2006">
        <v>0</v>
      </c>
      <c r="BX21" s="2006">
        <v>0</v>
      </c>
      <c r="BY21" s="2006">
        <v>0</v>
      </c>
      <c r="BZ21" s="2006">
        <v>0</v>
      </c>
      <c r="CA21" s="2006">
        <v>0</v>
      </c>
      <c r="CB21" s="2006">
        <v>0</v>
      </c>
      <c r="CC21" s="2006">
        <v>0</v>
      </c>
      <c r="CD21" s="2006">
        <v>0</v>
      </c>
      <c r="CE21" s="2006">
        <v>0</v>
      </c>
      <c r="CF21" s="421"/>
    </row>
    <row r="22" spans="1:84" ht="18.75" customHeight="1">
      <c r="A22" s="2006">
        <v>0</v>
      </c>
      <c r="B22" s="34"/>
      <c r="D22" s="3749" t="s">
        <v>291</v>
      </c>
      <c r="E22" s="3750"/>
      <c r="F22" s="3750"/>
      <c r="G22" s="3750"/>
      <c r="H22" s="3750"/>
      <c r="I22" s="3750"/>
      <c r="J22" s="3750"/>
      <c r="K22" s="3750"/>
      <c r="L22" s="3750"/>
      <c r="M22" s="3750"/>
      <c r="N22" s="3750"/>
      <c r="O22" s="3750"/>
      <c r="P22" s="3750"/>
      <c r="Q22" s="3750"/>
      <c r="R22" s="3750"/>
      <c r="S22" s="3750"/>
      <c r="T22" s="3750"/>
      <c r="U22" s="3750"/>
      <c r="V22" s="3750"/>
      <c r="W22" s="3750"/>
      <c r="X22" s="3750"/>
      <c r="Y22" s="3750"/>
      <c r="Z22" s="3750"/>
      <c r="AA22" s="3750"/>
      <c r="AB22" s="3750"/>
      <c r="AC22" s="3750"/>
      <c r="AD22" s="3750"/>
      <c r="AE22" s="3750"/>
      <c r="AF22" s="3751"/>
      <c r="AG22" s="35"/>
      <c r="AH22" s="35"/>
      <c r="AI22" s="35"/>
      <c r="AJ22" s="2006">
        <v>0</v>
      </c>
      <c r="AK22" s="2006">
        <v>0</v>
      </c>
      <c r="AL22" s="2006">
        <v>0</v>
      </c>
      <c r="AM22" s="2006">
        <v>0</v>
      </c>
      <c r="AN22" s="2006">
        <v>0</v>
      </c>
      <c r="AO22" s="2006">
        <v>0</v>
      </c>
      <c r="AP22" s="2006">
        <v>0</v>
      </c>
      <c r="AQ22" s="2006">
        <v>0</v>
      </c>
      <c r="AR22" s="2006">
        <v>0</v>
      </c>
      <c r="AS22" s="2006">
        <v>0</v>
      </c>
      <c r="AT22" s="2006">
        <v>0</v>
      </c>
      <c r="AU22" s="2006">
        <v>0</v>
      </c>
      <c r="AV22" s="2006">
        <v>0</v>
      </c>
      <c r="AW22" s="2006">
        <v>0</v>
      </c>
      <c r="AX22" s="2006">
        <v>0</v>
      </c>
      <c r="AY22" s="2006">
        <v>0</v>
      </c>
      <c r="AZ22" s="2006">
        <v>0</v>
      </c>
      <c r="BA22" s="2006">
        <v>0</v>
      </c>
      <c r="BB22" s="2006">
        <v>0</v>
      </c>
      <c r="BC22" s="2006">
        <v>0</v>
      </c>
      <c r="BD22" s="2006">
        <v>0</v>
      </c>
      <c r="BE22" s="2006">
        <v>0</v>
      </c>
      <c r="BF22" s="2006">
        <v>0</v>
      </c>
      <c r="BG22" s="2006">
        <v>0</v>
      </c>
      <c r="BH22" s="2006">
        <v>0</v>
      </c>
      <c r="BI22" s="2006">
        <v>0</v>
      </c>
      <c r="BJ22" s="2006">
        <v>0</v>
      </c>
      <c r="BK22" s="2006">
        <v>0</v>
      </c>
      <c r="BL22" s="2006">
        <v>0</v>
      </c>
      <c r="BM22" s="2006">
        <v>0</v>
      </c>
      <c r="BN22" s="2006">
        <v>0</v>
      </c>
      <c r="BO22" s="2006">
        <v>0</v>
      </c>
      <c r="BP22" s="237"/>
      <c r="BT22" s="233"/>
      <c r="BU22" s="2006">
        <v>0</v>
      </c>
      <c r="BV22" s="2006">
        <v>0</v>
      </c>
      <c r="BW22" s="2006">
        <v>0</v>
      </c>
      <c r="BX22" s="2006">
        <v>0</v>
      </c>
      <c r="BY22" s="2006">
        <v>0</v>
      </c>
      <c r="BZ22" s="2006">
        <v>0</v>
      </c>
      <c r="CA22" s="2006">
        <v>0</v>
      </c>
      <c r="CB22" s="2006">
        <v>0</v>
      </c>
      <c r="CC22" s="2006">
        <v>0</v>
      </c>
      <c r="CD22" s="2006">
        <v>0</v>
      </c>
      <c r="CE22" s="2006">
        <v>0</v>
      </c>
      <c r="CF22" s="421"/>
    </row>
    <row r="23" spans="1:84" ht="18.75" customHeight="1">
      <c r="A23" s="2006">
        <v>0</v>
      </c>
      <c r="B23" s="34"/>
      <c r="D23" s="3752"/>
      <c r="E23" s="3753"/>
      <c r="F23" s="3753"/>
      <c r="G23" s="3753"/>
      <c r="H23" s="3753"/>
      <c r="I23" s="3753"/>
      <c r="J23" s="3753"/>
      <c r="K23" s="3753"/>
      <c r="L23" s="3753"/>
      <c r="M23" s="3753"/>
      <c r="N23" s="3753"/>
      <c r="O23" s="3753"/>
      <c r="P23" s="3753"/>
      <c r="Q23" s="3753"/>
      <c r="R23" s="3753"/>
      <c r="S23" s="3753"/>
      <c r="T23" s="3753"/>
      <c r="U23" s="3753"/>
      <c r="V23" s="3753"/>
      <c r="W23" s="3753"/>
      <c r="X23" s="3753"/>
      <c r="Y23" s="3753"/>
      <c r="Z23" s="3753"/>
      <c r="AA23" s="3753"/>
      <c r="AB23" s="3753"/>
      <c r="AC23" s="3753"/>
      <c r="AD23" s="3753"/>
      <c r="AE23" s="3753"/>
      <c r="AF23" s="3754"/>
      <c r="AG23" s="35"/>
      <c r="AH23" s="35"/>
      <c r="AI23" s="35"/>
      <c r="AJ23" s="2006">
        <v>0</v>
      </c>
      <c r="AK23" s="2006">
        <v>0</v>
      </c>
      <c r="AL23" s="2006">
        <v>0</v>
      </c>
      <c r="AM23" s="2006">
        <v>0</v>
      </c>
      <c r="AN23" s="2006">
        <v>0</v>
      </c>
      <c r="AO23" s="2006">
        <v>0</v>
      </c>
      <c r="AP23" s="2006">
        <v>0</v>
      </c>
      <c r="AQ23" s="2006">
        <v>0</v>
      </c>
      <c r="AR23" s="2006">
        <v>0</v>
      </c>
      <c r="AS23" s="2006">
        <v>0</v>
      </c>
      <c r="AT23" s="2006">
        <v>0</v>
      </c>
      <c r="AU23" s="2006">
        <v>0</v>
      </c>
      <c r="AV23" s="2006">
        <v>0</v>
      </c>
      <c r="AW23" s="2006">
        <v>0</v>
      </c>
      <c r="AX23" s="2006">
        <v>0</v>
      </c>
      <c r="AY23" s="2006">
        <v>0</v>
      </c>
      <c r="AZ23" s="2006">
        <v>0</v>
      </c>
      <c r="BA23" s="2006">
        <v>0</v>
      </c>
      <c r="BB23" s="2006">
        <v>0</v>
      </c>
      <c r="BC23" s="2006">
        <v>0</v>
      </c>
      <c r="BD23" s="2006">
        <v>0</v>
      </c>
      <c r="BE23" s="2006">
        <v>0</v>
      </c>
      <c r="BF23" s="2006">
        <v>0</v>
      </c>
      <c r="BG23" s="2006">
        <v>0</v>
      </c>
      <c r="BH23" s="2006">
        <v>0</v>
      </c>
      <c r="BI23" s="2006">
        <v>0</v>
      </c>
      <c r="BJ23" s="2006">
        <v>0</v>
      </c>
      <c r="BK23" s="2006">
        <v>0</v>
      </c>
      <c r="BL23" s="2006">
        <v>0</v>
      </c>
      <c r="BM23" s="2006">
        <v>0</v>
      </c>
      <c r="BN23" s="2006">
        <v>0</v>
      </c>
      <c r="BO23" s="2006">
        <v>0</v>
      </c>
      <c r="BP23" s="1910" t="s">
        <v>3993</v>
      </c>
      <c r="BT23" s="233"/>
      <c r="BU23" s="2006">
        <v>0</v>
      </c>
      <c r="BV23" s="2006">
        <v>0</v>
      </c>
      <c r="BW23" s="2006">
        <v>0</v>
      </c>
      <c r="BX23" s="2006">
        <v>0</v>
      </c>
      <c r="BY23" s="2006">
        <v>0</v>
      </c>
      <c r="BZ23" s="2006">
        <v>0</v>
      </c>
      <c r="CA23" s="2006">
        <v>0</v>
      </c>
      <c r="CB23" s="2006">
        <v>0</v>
      </c>
      <c r="CC23" s="2006">
        <v>0</v>
      </c>
      <c r="CD23" s="2006">
        <v>0</v>
      </c>
      <c r="CE23" s="2006">
        <v>0</v>
      </c>
      <c r="CF23" s="421"/>
    </row>
    <row r="24" spans="1:84" ht="18.75" customHeight="1">
      <c r="A24" s="2006">
        <v>0</v>
      </c>
      <c r="B24" s="34"/>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5"/>
      <c r="AH24" s="35"/>
      <c r="AI24" s="35"/>
      <c r="BP24" s="2052" t="s">
        <v>3994</v>
      </c>
      <c r="BT24" s="233"/>
      <c r="BU24" s="2006">
        <v>0</v>
      </c>
      <c r="BV24" s="2006">
        <v>0</v>
      </c>
      <c r="BW24" s="2006">
        <v>0</v>
      </c>
      <c r="BX24" s="2006">
        <v>0</v>
      </c>
      <c r="BY24" s="2006">
        <v>0</v>
      </c>
      <c r="BZ24" s="2006">
        <v>0</v>
      </c>
      <c r="CA24" s="2006">
        <v>0</v>
      </c>
      <c r="CB24" s="2006">
        <v>0</v>
      </c>
      <c r="CC24" s="2006">
        <v>0</v>
      </c>
      <c r="CD24" s="2006">
        <v>0</v>
      </c>
      <c r="CE24" s="2006">
        <v>0</v>
      </c>
      <c r="CF24" s="421"/>
    </row>
    <row r="25" spans="1:84" ht="15.75" customHeight="1">
      <c r="A25" s="2006">
        <v>0</v>
      </c>
      <c r="B25" s="3656" t="s">
        <v>1130</v>
      </c>
      <c r="C25" s="3656"/>
      <c r="D25" s="142"/>
      <c r="E25" s="35"/>
      <c r="F25" s="35"/>
      <c r="G25" s="35"/>
      <c r="H25" s="3658" t="s">
        <v>1086</v>
      </c>
      <c r="I25" s="3659"/>
      <c r="J25" s="3659"/>
      <c r="K25" s="3659"/>
      <c r="L25" s="3659"/>
      <c r="M25" s="3659"/>
      <c r="N25" s="3659"/>
      <c r="O25" s="3659"/>
      <c r="P25" s="3659"/>
      <c r="Q25" s="3659"/>
      <c r="R25" s="3659"/>
      <c r="S25" s="3659"/>
      <c r="T25" s="3659"/>
      <c r="U25" s="3659"/>
      <c r="V25" s="3659"/>
      <c r="W25" s="3659"/>
      <c r="X25" s="3660"/>
      <c r="Y25" s="161"/>
      <c r="Z25" s="161"/>
      <c r="AA25" s="161"/>
      <c r="AB25" s="161"/>
      <c r="AC25" s="161"/>
      <c r="AD25" s="161"/>
      <c r="AE25" s="161"/>
      <c r="AF25" s="161"/>
      <c r="AG25" s="403"/>
      <c r="AH25" s="404"/>
      <c r="AI25" s="404"/>
      <c r="AJ25" s="3661" t="s">
        <v>1131</v>
      </c>
      <c r="AK25" s="3661"/>
      <c r="AL25" s="3661"/>
      <c r="AM25" s="3661"/>
      <c r="AN25" s="3661"/>
      <c r="AO25" s="3661"/>
      <c r="AP25" s="3661"/>
      <c r="AQ25" s="3661"/>
      <c r="AR25" s="3661"/>
      <c r="AS25" s="3661"/>
      <c r="AT25" s="3661"/>
      <c r="AU25" s="3661"/>
      <c r="AV25" s="3661"/>
      <c r="AW25" s="3661"/>
      <c r="AX25" s="3661"/>
      <c r="AY25" s="3661"/>
      <c r="AZ25" s="3661"/>
      <c r="BA25" s="405"/>
      <c r="BB25" s="405"/>
      <c r="BC25" s="405"/>
      <c r="BD25" s="405"/>
      <c r="BE25" s="405"/>
      <c r="BP25" s="2052" t="s">
        <v>3995</v>
      </c>
      <c r="BT25" s="233"/>
      <c r="BU25" s="2006">
        <v>0</v>
      </c>
      <c r="BV25" s="2006">
        <v>0</v>
      </c>
      <c r="BW25" s="2006">
        <v>0</v>
      </c>
      <c r="BX25" s="2006">
        <v>0</v>
      </c>
      <c r="BY25" s="2006">
        <v>0</v>
      </c>
      <c r="BZ25" s="2006">
        <v>0</v>
      </c>
      <c r="CA25" s="2006">
        <v>0</v>
      </c>
      <c r="CB25" s="2006">
        <v>0</v>
      </c>
      <c r="CC25" s="2006">
        <v>0</v>
      </c>
      <c r="CD25" s="2006">
        <v>0</v>
      </c>
      <c r="CE25" s="2006">
        <v>0</v>
      </c>
      <c r="CF25" s="421"/>
    </row>
    <row r="26" spans="1:84" ht="18.75">
      <c r="A26" s="2006">
        <v>0</v>
      </c>
      <c r="B26" s="3656"/>
      <c r="C26" s="3656"/>
      <c r="D26" s="87"/>
      <c r="E26" s="301"/>
      <c r="F26" s="301"/>
      <c r="G26" s="301"/>
      <c r="H26" s="406" t="s">
        <v>1087</v>
      </c>
      <c r="I26" s="407"/>
      <c r="J26" s="407"/>
      <c r="K26" s="407"/>
      <c r="L26" s="408" t="s">
        <v>1088</v>
      </c>
      <c r="M26" s="409"/>
      <c r="N26" s="409"/>
      <c r="O26" s="409"/>
      <c r="P26" s="408" t="s">
        <v>1089</v>
      </c>
      <c r="Q26" s="407"/>
      <c r="R26" s="407"/>
      <c r="S26" s="407"/>
      <c r="T26" s="408" t="s">
        <v>1090</v>
      </c>
      <c r="U26" s="407"/>
      <c r="V26" s="407"/>
      <c r="W26" s="410"/>
      <c r="X26" s="411" t="s">
        <v>1091</v>
      </c>
      <c r="Y26" s="301"/>
      <c r="Z26" s="301"/>
      <c r="AA26" s="301"/>
      <c r="AJ26" s="412">
        <f>LEN(AJ27)</f>
        <v>312</v>
      </c>
      <c r="AK26" s="181"/>
      <c r="AL26" s="181"/>
      <c r="AM26" s="413" t="s">
        <v>1132</v>
      </c>
      <c r="BA26" s="414"/>
      <c r="BB26" s="414"/>
      <c r="BC26" s="414"/>
      <c r="BD26" s="414"/>
      <c r="BE26" s="414"/>
      <c r="BP26" s="2052" t="s">
        <v>3997</v>
      </c>
      <c r="BT26" s="233"/>
      <c r="BU26" s="2006">
        <v>0</v>
      </c>
      <c r="BV26" s="2006">
        <v>0</v>
      </c>
      <c r="BW26" s="2006">
        <v>0</v>
      </c>
      <c r="BX26" s="2006">
        <v>0</v>
      </c>
      <c r="BY26" s="2006">
        <v>0</v>
      </c>
      <c r="BZ26" s="2006">
        <v>0</v>
      </c>
      <c r="CA26" s="2006">
        <v>0</v>
      </c>
      <c r="CB26" s="2006">
        <v>0</v>
      </c>
      <c r="CC26" s="2006">
        <v>0</v>
      </c>
      <c r="CD26" s="2006">
        <v>0</v>
      </c>
      <c r="CE26" s="2006">
        <v>0</v>
      </c>
      <c r="CF26" s="421"/>
    </row>
    <row r="27" spans="1:84" ht="18.75">
      <c r="A27" s="2006">
        <v>0</v>
      </c>
      <c r="B27" s="3656"/>
      <c r="C27" s="3656"/>
      <c r="D27" s="372" t="s">
        <v>997</v>
      </c>
      <c r="E27" s="301"/>
      <c r="F27" s="301"/>
      <c r="G27" s="301"/>
      <c r="H27" s="3650" t="s">
        <v>1092</v>
      </c>
      <c r="I27" s="372"/>
      <c r="J27" s="372"/>
      <c r="K27" s="372"/>
      <c r="L27" s="3650" t="s">
        <v>1093</v>
      </c>
      <c r="M27" s="372"/>
      <c r="N27" s="372"/>
      <c r="O27" s="372"/>
      <c r="P27" s="3650" t="s">
        <v>1094</v>
      </c>
      <c r="Q27" s="372"/>
      <c r="R27" s="372"/>
      <c r="S27" s="372"/>
      <c r="T27" s="3650" t="s">
        <v>1095</v>
      </c>
      <c r="U27" s="372"/>
      <c r="V27" s="372"/>
      <c r="W27" s="372"/>
      <c r="X27" s="3650" t="s">
        <v>1096</v>
      </c>
      <c r="Y27" s="142"/>
      <c r="Z27" s="142"/>
      <c r="AA27" s="142"/>
      <c r="AB27" s="302" t="s">
        <v>998</v>
      </c>
      <c r="AG27" s="2053"/>
      <c r="AH27" s="2053"/>
      <c r="AI27" s="2053"/>
      <c r="AJ27" s="2054" t="s">
        <v>999</v>
      </c>
      <c r="AK27" s="2055"/>
      <c r="AL27" s="2055"/>
      <c r="AM27" s="2055"/>
      <c r="AN27" s="2055"/>
      <c r="AO27" s="2055"/>
      <c r="AP27" s="2055"/>
      <c r="AQ27" s="2055"/>
      <c r="AR27" s="2055"/>
      <c r="AS27" s="2055"/>
      <c r="AT27" s="2055"/>
      <c r="AU27" s="2055"/>
      <c r="AV27" s="2055"/>
      <c r="AW27" s="2055"/>
      <c r="AX27" s="2055"/>
      <c r="AY27" s="2055"/>
      <c r="AZ27" s="2055"/>
      <c r="BA27" s="395"/>
      <c r="BB27" s="395"/>
      <c r="BC27" s="395"/>
      <c r="BD27" s="395"/>
      <c r="BE27" s="395"/>
      <c r="BO27" s="24" t="s">
        <v>985</v>
      </c>
      <c r="BP27" s="1910" t="s">
        <v>3996</v>
      </c>
      <c r="BT27" s="233"/>
      <c r="BU27" s="2006">
        <v>0</v>
      </c>
      <c r="BV27" s="2006">
        <v>0</v>
      </c>
      <c r="BW27" s="2006">
        <v>0</v>
      </c>
      <c r="BX27" s="2006">
        <v>0</v>
      </c>
      <c r="BY27" s="2006">
        <v>0</v>
      </c>
      <c r="BZ27" s="2006">
        <v>0</v>
      </c>
      <c r="CA27" s="2006">
        <v>0</v>
      </c>
      <c r="CB27" s="2006">
        <v>0</v>
      </c>
      <c r="CC27" s="2006">
        <v>0</v>
      </c>
      <c r="CD27" s="2006">
        <v>0</v>
      </c>
      <c r="CE27" s="2006">
        <v>0</v>
      </c>
      <c r="CF27" s="421"/>
    </row>
    <row r="28" spans="1:84" ht="19.5" thickBot="1">
      <c r="A28" s="2006">
        <v>0</v>
      </c>
      <c r="B28" s="415"/>
      <c r="D28" s="303" t="s">
        <v>997</v>
      </c>
      <c r="E28" s="301"/>
      <c r="F28" s="301"/>
      <c r="G28" s="301"/>
      <c r="H28" s="3651"/>
      <c r="I28" s="303"/>
      <c r="J28" s="303"/>
      <c r="K28" s="303"/>
      <c r="L28" s="3651"/>
      <c r="M28" s="303"/>
      <c r="N28" s="303"/>
      <c r="O28" s="303"/>
      <c r="P28" s="3651"/>
      <c r="Q28" s="303"/>
      <c r="R28" s="303"/>
      <c r="S28" s="303"/>
      <c r="T28" s="3651"/>
      <c r="U28" s="303"/>
      <c r="V28" s="303"/>
      <c r="W28" s="303"/>
      <c r="X28" s="3651"/>
      <c r="Y28" s="142"/>
      <c r="Z28" s="142"/>
      <c r="AA28" s="142"/>
      <c r="AB28" s="302" t="s">
        <v>1000</v>
      </c>
      <c r="AG28" s="416"/>
      <c r="AH28" s="416"/>
      <c r="AI28" s="416"/>
      <c r="AJ28" s="416"/>
      <c r="AK28" s="416"/>
      <c r="AL28" s="416"/>
      <c r="AM28" s="416"/>
      <c r="AN28" s="416"/>
      <c r="AO28" s="416"/>
      <c r="AP28" s="416"/>
      <c r="AQ28" s="416"/>
      <c r="AR28" s="416"/>
      <c r="AS28" s="416"/>
      <c r="AT28" s="416"/>
      <c r="AU28" s="416"/>
      <c r="AV28" s="416"/>
      <c r="AW28" s="416"/>
      <c r="AX28" s="416"/>
      <c r="AY28" s="416"/>
      <c r="AZ28" s="416"/>
      <c r="BA28" s="395"/>
      <c r="BB28" s="395"/>
      <c r="BC28" s="395"/>
      <c r="BD28" s="395"/>
      <c r="BE28" s="395"/>
      <c r="BP28" s="1904"/>
      <c r="BQ28" s="2043"/>
      <c r="BR28" s="2043"/>
      <c r="BS28" s="2043"/>
      <c r="BT28" s="244"/>
      <c r="BU28" s="2006">
        <v>0</v>
      </c>
      <c r="BV28" s="2006">
        <v>0</v>
      </c>
      <c r="BW28" s="2006">
        <v>0</v>
      </c>
      <c r="BX28" s="2006">
        <v>0</v>
      </c>
      <c r="BY28" s="2006">
        <v>0</v>
      </c>
      <c r="BZ28" s="2006">
        <v>0</v>
      </c>
      <c r="CA28" s="2006">
        <v>0</v>
      </c>
      <c r="CB28" s="2006">
        <v>0</v>
      </c>
      <c r="CC28" s="2006">
        <v>0</v>
      </c>
      <c r="CD28" s="2006">
        <v>0</v>
      </c>
      <c r="CE28" s="2006">
        <v>0</v>
      </c>
      <c r="CF28" s="421"/>
    </row>
    <row r="29" spans="1:84" ht="18.75">
      <c r="A29" s="2006">
        <v>0</v>
      </c>
      <c r="B29" s="415"/>
      <c r="D29" s="304" t="s">
        <v>1001</v>
      </c>
      <c r="E29" s="301"/>
      <c r="F29" s="301"/>
      <c r="G29" s="301"/>
      <c r="H29" s="3682" t="s">
        <v>1097</v>
      </c>
      <c r="I29" s="304"/>
      <c r="J29" s="304"/>
      <c r="K29" s="304"/>
      <c r="L29" s="3682" t="s">
        <v>1095</v>
      </c>
      <c r="M29" s="304"/>
      <c r="N29" s="304"/>
      <c r="O29" s="304"/>
      <c r="P29" s="3682" t="s">
        <v>1095</v>
      </c>
      <c r="Q29" s="304"/>
      <c r="R29" s="304"/>
      <c r="S29" s="304"/>
      <c r="T29" s="3682" t="s">
        <v>1098</v>
      </c>
      <c r="U29" s="304"/>
      <c r="V29" s="304"/>
      <c r="W29" s="304"/>
      <c r="X29" s="3682" t="s">
        <v>1099</v>
      </c>
      <c r="Y29" s="142"/>
      <c r="Z29" s="142"/>
      <c r="AA29" s="142"/>
      <c r="AB29" s="302" t="s">
        <v>1002</v>
      </c>
      <c r="AG29" s="417"/>
      <c r="AH29" s="417"/>
      <c r="AI29" s="417"/>
      <c r="AJ29" s="418" t="s">
        <v>1003</v>
      </c>
      <c r="BA29" s="395"/>
      <c r="BB29" s="395"/>
      <c r="BC29" s="395"/>
      <c r="BD29" s="395"/>
      <c r="BE29" s="395"/>
      <c r="BU29" s="2006">
        <v>0</v>
      </c>
      <c r="BV29" s="2006">
        <v>0</v>
      </c>
      <c r="BW29" s="2006">
        <v>0</v>
      </c>
      <c r="BX29" s="2006">
        <v>0</v>
      </c>
      <c r="BY29" s="2006">
        <v>0</v>
      </c>
      <c r="BZ29" s="2006">
        <v>0</v>
      </c>
      <c r="CA29" s="2006">
        <v>0</v>
      </c>
      <c r="CB29" s="2006">
        <v>0</v>
      </c>
      <c r="CC29" s="2006">
        <v>0</v>
      </c>
      <c r="CD29" s="2006">
        <v>0</v>
      </c>
      <c r="CE29" s="2006">
        <v>0</v>
      </c>
      <c r="CF29" s="421"/>
    </row>
    <row r="30" spans="1:84" ht="18.75">
      <c r="A30" s="2006">
        <v>0</v>
      </c>
      <c r="B30" s="415"/>
      <c r="D30" s="306" t="s">
        <v>1004</v>
      </c>
      <c r="E30" s="301"/>
      <c r="F30" s="301"/>
      <c r="G30" s="301"/>
      <c r="H30" s="3651"/>
      <c r="I30" s="306"/>
      <c r="J30" s="306"/>
      <c r="K30" s="306"/>
      <c r="L30" s="3651"/>
      <c r="M30" s="306"/>
      <c r="N30" s="306"/>
      <c r="O30" s="306"/>
      <c r="P30" s="3651"/>
      <c r="Q30" s="306"/>
      <c r="R30" s="306"/>
      <c r="S30" s="306"/>
      <c r="T30" s="3651"/>
      <c r="U30" s="306"/>
      <c r="V30" s="306"/>
      <c r="W30" s="306"/>
      <c r="X30" s="3651"/>
      <c r="Y30" s="142"/>
      <c r="Z30" s="142"/>
      <c r="AA30" s="142"/>
      <c r="AB30" s="307" t="s">
        <v>1005</v>
      </c>
      <c r="AG30" s="416"/>
      <c r="AH30" s="416"/>
      <c r="AI30" s="416"/>
      <c r="AJ30" s="416"/>
      <c r="AK30" s="416"/>
      <c r="AL30" s="416"/>
      <c r="AM30" s="416"/>
      <c r="AN30" s="416"/>
      <c r="AO30" s="416"/>
      <c r="AP30" s="416"/>
      <c r="AQ30" s="416"/>
      <c r="AR30" s="416"/>
      <c r="AS30" s="416"/>
      <c r="AT30" s="416"/>
      <c r="AU30" s="416"/>
      <c r="AV30" s="416"/>
      <c r="AW30" s="416"/>
      <c r="AX30" s="416"/>
      <c r="AY30" s="416"/>
      <c r="AZ30" s="416"/>
      <c r="BA30" s="87"/>
      <c r="BB30" s="87"/>
      <c r="BC30" s="87"/>
      <c r="BD30" s="87"/>
      <c r="BE30" s="87"/>
      <c r="BU30" s="2006">
        <v>0</v>
      </c>
      <c r="BV30" s="2006">
        <v>0</v>
      </c>
      <c r="BW30" s="2006">
        <v>0</v>
      </c>
      <c r="BX30" s="2006">
        <v>0</v>
      </c>
      <c r="BY30" s="2006">
        <v>0</v>
      </c>
      <c r="BZ30" s="2006">
        <v>0</v>
      </c>
      <c r="CA30" s="2006">
        <v>0</v>
      </c>
      <c r="CB30" s="2006">
        <v>0</v>
      </c>
      <c r="CC30" s="2006">
        <v>0</v>
      </c>
      <c r="CD30" s="2006">
        <v>0</v>
      </c>
      <c r="CE30" s="2006">
        <v>0</v>
      </c>
      <c r="CF30" s="421"/>
    </row>
    <row r="31" spans="1:84" ht="18.75">
      <c r="A31" s="2006">
        <v>0</v>
      </c>
      <c r="D31" s="308" t="s">
        <v>1006</v>
      </c>
      <c r="E31" s="301"/>
      <c r="F31" s="301"/>
      <c r="G31" s="301"/>
      <c r="H31" s="3648" t="s">
        <v>1100</v>
      </c>
      <c r="I31" s="308"/>
      <c r="J31" s="308"/>
      <c r="K31" s="308"/>
      <c r="L31" s="3648" t="s">
        <v>1101</v>
      </c>
      <c r="M31" s="308"/>
      <c r="N31" s="308"/>
      <c r="O31" s="308"/>
      <c r="P31" s="3648" t="s">
        <v>1098</v>
      </c>
      <c r="Q31" s="308"/>
      <c r="R31" s="308"/>
      <c r="S31" s="308"/>
      <c r="T31" s="3648" t="s">
        <v>1100</v>
      </c>
      <c r="U31" s="308"/>
      <c r="V31" s="308"/>
      <c r="W31" s="308"/>
      <c r="X31" s="3648" t="s">
        <v>1102</v>
      </c>
      <c r="Y31" s="142"/>
      <c r="Z31" s="142"/>
      <c r="AA31" s="142"/>
      <c r="AB31" s="302" t="s">
        <v>1007</v>
      </c>
      <c r="BA31" s="395"/>
      <c r="BB31" s="395"/>
      <c r="BC31" s="395"/>
      <c r="BD31" s="395"/>
      <c r="BE31" s="395"/>
      <c r="BU31" s="2006">
        <v>0</v>
      </c>
      <c r="BV31" s="2006">
        <v>0</v>
      </c>
      <c r="BW31" s="2006">
        <v>0</v>
      </c>
      <c r="BX31" s="2006">
        <v>0</v>
      </c>
      <c r="BY31" s="2006">
        <v>0</v>
      </c>
      <c r="BZ31" s="2006">
        <v>0</v>
      </c>
      <c r="CA31" s="2006">
        <v>0</v>
      </c>
      <c r="CB31" s="2006">
        <v>0</v>
      </c>
      <c r="CC31" s="2006">
        <v>0</v>
      </c>
      <c r="CD31" s="2006">
        <v>0</v>
      </c>
      <c r="CE31" s="2006">
        <v>0</v>
      </c>
      <c r="CF31" s="421"/>
    </row>
    <row r="32" spans="1:84" ht="18.75">
      <c r="A32" s="2006">
        <v>0</v>
      </c>
      <c r="D32" s="309" t="s">
        <v>1008</v>
      </c>
      <c r="E32" s="301"/>
      <c r="F32" s="301"/>
      <c r="G32" s="301"/>
      <c r="H32" s="3748"/>
      <c r="I32" s="309"/>
      <c r="J32" s="309"/>
      <c r="K32" s="309"/>
      <c r="L32" s="3748"/>
      <c r="M32" s="309"/>
      <c r="N32" s="309"/>
      <c r="O32" s="309"/>
      <c r="P32" s="3748"/>
      <c r="Q32" s="309"/>
      <c r="R32" s="309"/>
      <c r="S32" s="309"/>
      <c r="T32" s="3748"/>
      <c r="U32" s="309"/>
      <c r="V32" s="309"/>
      <c r="W32" s="309"/>
      <c r="X32" s="3748"/>
      <c r="Y32" s="142"/>
      <c r="Z32" s="142"/>
      <c r="AA32" s="142"/>
      <c r="AB32" s="310" t="s">
        <v>1009</v>
      </c>
      <c r="AJ32" s="2006">
        <v>0</v>
      </c>
      <c r="AK32" s="2006">
        <v>0</v>
      </c>
      <c r="AL32" s="2006">
        <v>0</v>
      </c>
      <c r="AM32" s="2006">
        <v>0</v>
      </c>
      <c r="AN32" s="2006">
        <v>0</v>
      </c>
      <c r="AO32" s="2006">
        <v>0</v>
      </c>
      <c r="AP32" s="2006">
        <v>0</v>
      </c>
      <c r="AQ32" s="2006">
        <v>0</v>
      </c>
      <c r="AR32" s="2006">
        <v>0</v>
      </c>
      <c r="AS32" s="2006">
        <v>0</v>
      </c>
      <c r="AT32" s="2006">
        <v>0</v>
      </c>
      <c r="AU32" s="2006">
        <v>0</v>
      </c>
      <c r="AV32" s="2006">
        <v>0</v>
      </c>
      <c r="AW32" s="2006">
        <v>0</v>
      </c>
      <c r="AX32" s="2006">
        <v>0</v>
      </c>
      <c r="AY32" s="2006">
        <v>0</v>
      </c>
      <c r="AZ32" s="2006">
        <v>0</v>
      </c>
      <c r="BA32" s="2006">
        <v>0</v>
      </c>
      <c r="BB32" s="2006">
        <v>0</v>
      </c>
      <c r="BC32" s="2006">
        <v>0</v>
      </c>
      <c r="BD32" s="2006">
        <v>0</v>
      </c>
      <c r="BE32" s="2006">
        <v>0</v>
      </c>
      <c r="BF32" s="2006">
        <v>0</v>
      </c>
      <c r="BG32" s="2006">
        <v>0</v>
      </c>
      <c r="BH32" s="2006">
        <v>0</v>
      </c>
      <c r="BI32" s="2006">
        <v>0</v>
      </c>
      <c r="BJ32" s="2006">
        <v>0</v>
      </c>
      <c r="BK32" s="2006">
        <v>0</v>
      </c>
      <c r="BL32" s="2006">
        <v>0</v>
      </c>
      <c r="BM32" s="2006">
        <v>0</v>
      </c>
      <c r="BN32" s="2006">
        <v>0</v>
      </c>
      <c r="BO32" s="2006">
        <v>0</v>
      </c>
      <c r="BP32" s="2006">
        <v>0</v>
      </c>
      <c r="BQ32" s="2006">
        <v>0</v>
      </c>
      <c r="BR32" s="2006">
        <v>0</v>
      </c>
      <c r="BS32" s="2006">
        <v>0</v>
      </c>
      <c r="BT32" s="2006">
        <v>0</v>
      </c>
      <c r="BU32" s="2006">
        <v>0</v>
      </c>
      <c r="BV32" s="2006">
        <v>0</v>
      </c>
      <c r="BW32" s="2006">
        <v>0</v>
      </c>
      <c r="BX32" s="2006">
        <v>0</v>
      </c>
      <c r="BY32" s="2006">
        <v>0</v>
      </c>
      <c r="BZ32" s="2006">
        <v>0</v>
      </c>
      <c r="CA32" s="2006">
        <v>0</v>
      </c>
      <c r="CB32" s="2006">
        <v>0</v>
      </c>
      <c r="CC32" s="2006">
        <v>0</v>
      </c>
      <c r="CD32" s="2006">
        <v>0</v>
      </c>
      <c r="CE32" s="2006">
        <v>0</v>
      </c>
      <c r="CF32" s="421"/>
    </row>
    <row r="33" spans="1:84" ht="18.75">
      <c r="A33" s="2006">
        <v>0</v>
      </c>
      <c r="B33" s="415">
        <f>LEN(D33)</f>
        <v>28</v>
      </c>
      <c r="D33" s="311" t="s">
        <v>1010</v>
      </c>
      <c r="E33" s="301"/>
      <c r="F33" s="301"/>
      <c r="G33" s="301"/>
      <c r="H33" s="2056" t="s">
        <v>1104</v>
      </c>
      <c r="I33" s="311"/>
      <c r="J33" s="311"/>
      <c r="K33" s="311"/>
      <c r="L33" s="2056" t="s">
        <v>1093</v>
      </c>
      <c r="M33" s="311"/>
      <c r="N33" s="311"/>
      <c r="O33" s="311"/>
      <c r="P33" s="2056" t="s">
        <v>1096</v>
      </c>
      <c r="Q33" s="311"/>
      <c r="R33" s="311"/>
      <c r="S33" s="311"/>
      <c r="T33" s="2056" t="s">
        <v>1104</v>
      </c>
      <c r="U33" s="311"/>
      <c r="V33" s="311"/>
      <c r="W33" s="311"/>
      <c r="X33" s="2056" t="s">
        <v>1096</v>
      </c>
      <c r="Y33" s="142"/>
      <c r="Z33" s="142"/>
      <c r="AA33" s="142"/>
      <c r="AB33" s="302" t="s">
        <v>1011</v>
      </c>
      <c r="AJ33" s="2006">
        <v>0</v>
      </c>
      <c r="AK33" s="2006">
        <v>0</v>
      </c>
      <c r="AL33" s="2006">
        <v>0</v>
      </c>
      <c r="AM33" s="2006">
        <v>0</v>
      </c>
      <c r="AN33" s="2006">
        <v>0</v>
      </c>
      <c r="AO33" s="2006">
        <v>0</v>
      </c>
      <c r="AP33" s="2006">
        <v>0</v>
      </c>
      <c r="AQ33" s="2006">
        <v>0</v>
      </c>
      <c r="AR33" s="2006">
        <v>0</v>
      </c>
      <c r="AS33" s="2006">
        <v>0</v>
      </c>
      <c r="AT33" s="2006">
        <v>0</v>
      </c>
      <c r="AU33" s="2006">
        <v>0</v>
      </c>
      <c r="AV33" s="2006">
        <v>0</v>
      </c>
      <c r="AW33" s="2006">
        <v>0</v>
      </c>
      <c r="AX33" s="2006">
        <v>0</v>
      </c>
      <c r="AY33" s="2006">
        <v>0</v>
      </c>
      <c r="AZ33" s="2006">
        <v>0</v>
      </c>
      <c r="BA33" s="2006">
        <v>0</v>
      </c>
      <c r="BB33" s="2006">
        <v>0</v>
      </c>
      <c r="BC33" s="2006">
        <v>0</v>
      </c>
      <c r="BD33" s="2006">
        <v>0</v>
      </c>
      <c r="BE33" s="2006">
        <v>0</v>
      </c>
      <c r="BF33" s="2006">
        <v>0</v>
      </c>
      <c r="BG33" s="2006">
        <v>0</v>
      </c>
      <c r="BH33" s="2006">
        <v>0</v>
      </c>
      <c r="BI33" s="2006">
        <v>0</v>
      </c>
      <c r="BJ33" s="2006">
        <v>0</v>
      </c>
      <c r="BK33" s="2006">
        <v>0</v>
      </c>
      <c r="BL33" s="2006">
        <v>0</v>
      </c>
      <c r="BM33" s="2006">
        <v>0</v>
      </c>
      <c r="BN33" s="2006">
        <v>0</v>
      </c>
      <c r="BO33" s="2006">
        <v>0</v>
      </c>
      <c r="BP33" s="2006">
        <v>0</v>
      </c>
      <c r="BQ33" s="2006">
        <v>0</v>
      </c>
      <c r="BR33" s="2006">
        <v>0</v>
      </c>
      <c r="BS33" s="2006">
        <v>0</v>
      </c>
      <c r="BT33" s="2006">
        <v>0</v>
      </c>
      <c r="BU33" s="2006">
        <v>0</v>
      </c>
      <c r="BV33" s="2006">
        <v>0</v>
      </c>
      <c r="BW33" s="2006">
        <v>0</v>
      </c>
      <c r="BX33" s="2006">
        <v>0</v>
      </c>
      <c r="BY33" s="2006">
        <v>0</v>
      </c>
      <c r="BZ33" s="2006">
        <v>0</v>
      </c>
      <c r="CA33" s="2006">
        <v>0</v>
      </c>
      <c r="CB33" s="2006">
        <v>0</v>
      </c>
      <c r="CC33" s="2006">
        <v>0</v>
      </c>
      <c r="CD33" s="2006">
        <v>0</v>
      </c>
      <c r="CE33" s="2006">
        <v>0</v>
      </c>
      <c r="CF33" s="421"/>
    </row>
    <row r="34" spans="1:84" ht="15.75">
      <c r="A34" s="2006">
        <v>0</v>
      </c>
      <c r="B34" s="34"/>
      <c r="D34" s="395"/>
      <c r="E34" s="35"/>
      <c r="F34" s="35"/>
      <c r="G34" s="35"/>
      <c r="Y34" s="142"/>
      <c r="Z34" s="142"/>
      <c r="AA34" s="142"/>
      <c r="AJ34" s="2006">
        <v>0</v>
      </c>
      <c r="AK34" s="2006">
        <v>0</v>
      </c>
      <c r="AL34" s="2006">
        <v>0</v>
      </c>
      <c r="AM34" s="2006">
        <v>0</v>
      </c>
      <c r="AN34" s="2006">
        <v>0</v>
      </c>
      <c r="AO34" s="2006">
        <v>0</v>
      </c>
      <c r="AP34" s="2006">
        <v>0</v>
      </c>
      <c r="AQ34" s="2006">
        <v>0</v>
      </c>
      <c r="AR34" s="2006">
        <v>0</v>
      </c>
      <c r="AS34" s="2006">
        <v>0</v>
      </c>
      <c r="AT34" s="2006">
        <v>0</v>
      </c>
      <c r="AU34" s="2006">
        <v>0</v>
      </c>
      <c r="AV34" s="2006">
        <v>0</v>
      </c>
      <c r="AW34" s="2006">
        <v>0</v>
      </c>
      <c r="AX34" s="2006">
        <v>0</v>
      </c>
      <c r="AY34" s="2006">
        <v>0</v>
      </c>
      <c r="AZ34" s="2006">
        <v>0</v>
      </c>
      <c r="BA34" s="2006">
        <v>0</v>
      </c>
      <c r="BB34" s="2006">
        <v>0</v>
      </c>
      <c r="BC34" s="2006">
        <v>0</v>
      </c>
      <c r="BD34" s="2006">
        <v>0</v>
      </c>
      <c r="BE34" s="2006">
        <v>0</v>
      </c>
      <c r="BF34" s="2006">
        <v>0</v>
      </c>
      <c r="BG34" s="2006">
        <v>0</v>
      </c>
      <c r="BH34" s="2006">
        <v>0</v>
      </c>
      <c r="BI34" s="2006">
        <v>0</v>
      </c>
      <c r="BJ34" s="2006">
        <v>0</v>
      </c>
      <c r="BK34" s="2006">
        <v>0</v>
      </c>
      <c r="BL34" s="2006">
        <v>0</v>
      </c>
      <c r="BM34" s="2006">
        <v>0</v>
      </c>
      <c r="BN34" s="2006">
        <v>0</v>
      </c>
      <c r="BO34" s="2006">
        <v>0</v>
      </c>
      <c r="BP34" s="2006">
        <v>0</v>
      </c>
      <c r="BQ34" s="2006">
        <v>0</v>
      </c>
      <c r="BR34" s="2006">
        <v>0</v>
      </c>
      <c r="BS34" s="2006">
        <v>0</v>
      </c>
      <c r="BT34" s="2006">
        <v>0</v>
      </c>
      <c r="BU34" s="2006">
        <v>0</v>
      </c>
      <c r="BV34" s="2006">
        <v>0</v>
      </c>
      <c r="BW34" s="2006">
        <v>0</v>
      </c>
      <c r="BX34" s="2006">
        <v>0</v>
      </c>
      <c r="BY34" s="2006">
        <v>0</v>
      </c>
      <c r="BZ34" s="2006">
        <v>0</v>
      </c>
      <c r="CA34" s="2006">
        <v>0</v>
      </c>
      <c r="CB34" s="2006">
        <v>0</v>
      </c>
      <c r="CC34" s="2006">
        <v>0</v>
      </c>
      <c r="CD34" s="2006">
        <v>0</v>
      </c>
      <c r="CE34" s="2006">
        <v>0</v>
      </c>
      <c r="CF34" s="421"/>
    </row>
    <row r="35" spans="1:84" ht="15.75">
      <c r="A35" s="2006">
        <v>0</v>
      </c>
      <c r="B35" s="34"/>
      <c r="D35" s="142" t="s">
        <v>1133</v>
      </c>
      <c r="E35" s="35"/>
      <c r="F35" s="35"/>
      <c r="G35" s="35"/>
      <c r="H35" s="142"/>
      <c r="I35" s="35"/>
      <c r="J35" s="35"/>
      <c r="K35" s="35"/>
      <c r="L35" s="142"/>
      <c r="P35" s="142"/>
      <c r="Q35" s="142"/>
      <c r="R35" s="142"/>
      <c r="S35" s="142"/>
      <c r="T35" s="142"/>
      <c r="U35" s="142"/>
      <c r="V35" s="142"/>
      <c r="W35" s="35"/>
      <c r="X35" s="142"/>
      <c r="Y35" s="142"/>
      <c r="Z35" s="142"/>
      <c r="AA35" s="142"/>
      <c r="AB35" s="142"/>
      <c r="AC35" s="142"/>
      <c r="AD35" s="142"/>
      <c r="AE35" s="142"/>
      <c r="AF35" s="142"/>
      <c r="AI35" s="35"/>
      <c r="AJ35" s="2006">
        <v>0</v>
      </c>
      <c r="AK35" s="2006">
        <v>0</v>
      </c>
      <c r="AL35" s="2006">
        <v>0</v>
      </c>
      <c r="AM35" s="2006">
        <v>0</v>
      </c>
      <c r="AN35" s="2006">
        <v>0</v>
      </c>
      <c r="AO35" s="2006">
        <v>0</v>
      </c>
      <c r="AP35" s="2006">
        <v>0</v>
      </c>
      <c r="AQ35" s="2006">
        <v>0</v>
      </c>
      <c r="AR35" s="2006">
        <v>0</v>
      </c>
      <c r="AS35" s="2006">
        <v>0</v>
      </c>
      <c r="AT35" s="2006">
        <v>0</v>
      </c>
      <c r="AU35" s="2006">
        <v>0</v>
      </c>
      <c r="AV35" s="2006">
        <v>0</v>
      </c>
      <c r="AW35" s="2006">
        <v>0</v>
      </c>
      <c r="AX35" s="2006">
        <v>0</v>
      </c>
      <c r="AY35" s="2006">
        <v>0</v>
      </c>
      <c r="AZ35" s="2006">
        <v>0</v>
      </c>
      <c r="BA35" s="2006">
        <v>0</v>
      </c>
      <c r="BB35" s="2006">
        <v>0</v>
      </c>
      <c r="BC35" s="2006">
        <v>0</v>
      </c>
      <c r="BD35" s="2006">
        <v>0</v>
      </c>
      <c r="BE35" s="2006">
        <v>0</v>
      </c>
      <c r="BF35" s="2006">
        <v>0</v>
      </c>
      <c r="BG35" s="2006">
        <v>0</v>
      </c>
      <c r="BH35" s="2006">
        <v>0</v>
      </c>
      <c r="BI35" s="2006">
        <v>0</v>
      </c>
      <c r="BJ35" s="2006">
        <v>0</v>
      </c>
      <c r="BK35" s="2006">
        <v>0</v>
      </c>
      <c r="BL35" s="2006">
        <v>0</v>
      </c>
      <c r="BM35" s="2006">
        <v>0</v>
      </c>
      <c r="BN35" s="2006">
        <v>0</v>
      </c>
      <c r="BO35" s="2006">
        <v>0</v>
      </c>
      <c r="BP35" s="2006">
        <v>0</v>
      </c>
      <c r="BQ35" s="2006">
        <v>0</v>
      </c>
      <c r="BR35" s="2006">
        <v>0</v>
      </c>
      <c r="BS35" s="2006">
        <v>0</v>
      </c>
      <c r="BT35" s="2006">
        <v>0</v>
      </c>
      <c r="BU35" s="2006">
        <v>0</v>
      </c>
      <c r="BV35" s="2006">
        <v>0</v>
      </c>
      <c r="BW35" s="2006">
        <v>0</v>
      </c>
      <c r="BX35" s="2006">
        <v>0</v>
      </c>
      <c r="BY35" s="2006">
        <v>0</v>
      </c>
      <c r="BZ35" s="2006">
        <v>0</v>
      </c>
      <c r="CA35" s="2006">
        <v>0</v>
      </c>
      <c r="CB35" s="2006">
        <v>0</v>
      </c>
      <c r="CC35" s="2006">
        <v>0</v>
      </c>
      <c r="CD35" s="2006">
        <v>0</v>
      </c>
      <c r="CE35" s="2006">
        <v>0</v>
      </c>
      <c r="CF35" s="421"/>
    </row>
    <row r="36" spans="1:84" ht="15.75">
      <c r="A36" s="2006">
        <v>0</v>
      </c>
      <c r="B36" s="34"/>
      <c r="D36" s="142"/>
      <c r="E36" s="35"/>
      <c r="F36" s="35"/>
      <c r="G36" s="35"/>
      <c r="H36" s="142"/>
      <c r="I36" s="35"/>
      <c r="J36" s="35"/>
      <c r="K36" s="35"/>
      <c r="L36" s="142"/>
      <c r="P36" s="143"/>
      <c r="Q36" s="142"/>
      <c r="R36" s="142"/>
      <c r="S36" s="142"/>
      <c r="T36" s="143"/>
      <c r="U36" s="142"/>
      <c r="V36" s="142"/>
      <c r="W36" s="35"/>
      <c r="X36" s="142"/>
      <c r="Y36" s="142"/>
      <c r="Z36" s="142"/>
      <c r="AA36" s="142"/>
      <c r="AB36" s="142"/>
      <c r="AC36" s="142"/>
      <c r="AD36" s="142"/>
      <c r="AE36" s="142"/>
      <c r="AF36" s="142"/>
      <c r="AI36" s="35"/>
      <c r="AJ36" s="2006">
        <v>0</v>
      </c>
      <c r="AK36" s="2006">
        <v>0</v>
      </c>
      <c r="AL36" s="2006">
        <v>0</v>
      </c>
      <c r="AM36" s="2006">
        <v>0</v>
      </c>
      <c r="AN36" s="2006">
        <v>0</v>
      </c>
      <c r="AO36" s="2006">
        <v>0</v>
      </c>
      <c r="AP36" s="2006">
        <v>0</v>
      </c>
      <c r="AQ36" s="2006">
        <v>0</v>
      </c>
      <c r="AR36" s="2006">
        <v>0</v>
      </c>
      <c r="AS36" s="2006">
        <v>0</v>
      </c>
      <c r="AT36" s="2006">
        <v>0</v>
      </c>
      <c r="AU36" s="2006">
        <v>0</v>
      </c>
      <c r="AV36" s="2006">
        <v>0</v>
      </c>
      <c r="AW36" s="2006">
        <v>0</v>
      </c>
      <c r="AX36" s="2006">
        <v>0</v>
      </c>
      <c r="AY36" s="2006">
        <v>0</v>
      </c>
      <c r="AZ36" s="2006">
        <v>0</v>
      </c>
      <c r="BA36" s="2006">
        <v>0</v>
      </c>
      <c r="BB36" s="2006">
        <v>0</v>
      </c>
      <c r="BC36" s="2006">
        <v>0</v>
      </c>
      <c r="BD36" s="2006">
        <v>0</v>
      </c>
      <c r="BE36" s="2006">
        <v>0</v>
      </c>
      <c r="BF36" s="2006">
        <v>0</v>
      </c>
      <c r="BG36" s="2006">
        <v>0</v>
      </c>
      <c r="BH36" s="2006">
        <v>0</v>
      </c>
      <c r="BI36" s="2006">
        <v>0</v>
      </c>
      <c r="BJ36" s="2006">
        <v>0</v>
      </c>
      <c r="BK36" s="2006">
        <v>0</v>
      </c>
      <c r="BL36" s="2006">
        <v>0</v>
      </c>
      <c r="BM36" s="2006">
        <v>0</v>
      </c>
      <c r="BN36" s="2006">
        <v>0</v>
      </c>
      <c r="BO36" s="2006">
        <v>0</v>
      </c>
      <c r="BP36" s="2006">
        <v>0</v>
      </c>
      <c r="BQ36" s="2006">
        <v>0</v>
      </c>
      <c r="BR36" s="2006">
        <v>0</v>
      </c>
      <c r="BS36" s="2006">
        <v>0</v>
      </c>
      <c r="BT36" s="2006">
        <v>0</v>
      </c>
      <c r="BU36" s="2006">
        <v>0</v>
      </c>
      <c r="BV36" s="2006">
        <v>0</v>
      </c>
      <c r="BW36" s="2006">
        <v>0</v>
      </c>
      <c r="BX36" s="2006">
        <v>0</v>
      </c>
      <c r="BY36" s="2006">
        <v>0</v>
      </c>
      <c r="BZ36" s="2006">
        <v>0</v>
      </c>
      <c r="CA36" s="2006">
        <v>0</v>
      </c>
      <c r="CB36" s="2006">
        <v>0</v>
      </c>
      <c r="CC36" s="2006">
        <v>0</v>
      </c>
      <c r="CD36" s="2006">
        <v>0</v>
      </c>
      <c r="CE36" s="2006">
        <v>0</v>
      </c>
      <c r="CF36" s="421"/>
    </row>
    <row r="37" spans="1:84" ht="20.100000000000001" customHeight="1">
      <c r="A37" s="2006">
        <v>0</v>
      </c>
      <c r="B37" s="3644" t="s">
        <v>124</v>
      </c>
      <c r="D37" s="144" t="s">
        <v>128</v>
      </c>
      <c r="E37" s="40"/>
      <c r="F37" s="40"/>
      <c r="G37" s="40"/>
      <c r="H37" s="145" t="s">
        <v>127</v>
      </c>
      <c r="I37" s="40"/>
      <c r="J37" s="40"/>
      <c r="K37" s="40"/>
      <c r="L37" s="312" t="s">
        <v>129</v>
      </c>
      <c r="M37" s="35"/>
      <c r="N37" s="35"/>
      <c r="O37" s="35"/>
      <c r="P37" s="374" t="s">
        <v>126</v>
      </c>
      <c r="Q37" s="40"/>
      <c r="R37" s="40"/>
      <c r="S37" s="40"/>
      <c r="T37" s="374" t="s">
        <v>126</v>
      </c>
      <c r="U37" s="40"/>
      <c r="V37" s="40"/>
      <c r="X37" s="147" t="s">
        <v>126</v>
      </c>
      <c r="Y37" s="40"/>
      <c r="Z37" s="40"/>
      <c r="AA37" s="40"/>
      <c r="AB37" s="147" t="s">
        <v>126</v>
      </c>
      <c r="AC37" s="40"/>
      <c r="AD37" s="40"/>
      <c r="AE37" s="40"/>
      <c r="AF37" s="147" t="s">
        <v>126</v>
      </c>
      <c r="AI37" s="40"/>
      <c r="AJ37" s="2006">
        <v>0</v>
      </c>
      <c r="AK37" s="2006">
        <v>0</v>
      </c>
      <c r="AL37" s="2006">
        <v>0</v>
      </c>
      <c r="AM37" s="2006">
        <v>0</v>
      </c>
      <c r="AN37" s="2006">
        <v>0</v>
      </c>
      <c r="AO37" s="2006">
        <v>0</v>
      </c>
      <c r="AP37" s="2006">
        <v>0</v>
      </c>
      <c r="AQ37" s="2006">
        <v>0</v>
      </c>
      <c r="AR37" s="2006">
        <v>0</v>
      </c>
      <c r="AS37" s="2006">
        <v>0</v>
      </c>
      <c r="AT37" s="2006">
        <v>0</v>
      </c>
      <c r="AU37" s="2006">
        <v>0</v>
      </c>
      <c r="AV37" s="2006">
        <v>0</v>
      </c>
      <c r="AW37" s="2006">
        <v>0</v>
      </c>
      <c r="AX37" s="2006">
        <v>0</v>
      </c>
      <c r="AY37" s="2006">
        <v>0</v>
      </c>
      <c r="AZ37" s="2006">
        <v>0</v>
      </c>
      <c r="BA37" s="2006">
        <v>0</v>
      </c>
      <c r="BB37" s="2006">
        <v>0</v>
      </c>
      <c r="BC37" s="2006">
        <v>0</v>
      </c>
      <c r="BD37" s="2006">
        <v>0</v>
      </c>
      <c r="BE37" s="2006">
        <v>0</v>
      </c>
      <c r="BF37" s="2006">
        <v>0</v>
      </c>
      <c r="BG37" s="2006">
        <v>0</v>
      </c>
      <c r="BH37" s="2006">
        <v>0</v>
      </c>
      <c r="BI37" s="2006">
        <v>0</v>
      </c>
      <c r="BJ37" s="2006">
        <v>0</v>
      </c>
      <c r="BK37" s="2006">
        <v>0</v>
      </c>
      <c r="BL37" s="2006">
        <v>0</v>
      </c>
      <c r="BM37" s="2006">
        <v>0</v>
      </c>
      <c r="BN37" s="2006">
        <v>0</v>
      </c>
      <c r="BO37" s="2006">
        <v>0</v>
      </c>
      <c r="BP37" s="2006">
        <v>0</v>
      </c>
      <c r="BQ37" s="2006">
        <v>0</v>
      </c>
      <c r="BR37" s="2006">
        <v>0</v>
      </c>
      <c r="BS37" s="2006">
        <v>0</v>
      </c>
      <c r="BT37" s="2006">
        <v>0</v>
      </c>
      <c r="BU37" s="2006">
        <v>0</v>
      </c>
      <c r="BV37" s="2006">
        <v>0</v>
      </c>
      <c r="BW37" s="2006">
        <v>0</v>
      </c>
      <c r="BX37" s="2006">
        <v>0</v>
      </c>
      <c r="BY37" s="2006">
        <v>0</v>
      </c>
      <c r="BZ37" s="2006">
        <v>0</v>
      </c>
      <c r="CA37" s="2006">
        <v>0</v>
      </c>
      <c r="CB37" s="2006">
        <v>0</v>
      </c>
      <c r="CC37" s="2006">
        <v>0</v>
      </c>
      <c r="CD37" s="2006">
        <v>0</v>
      </c>
      <c r="CE37" s="2006">
        <v>0</v>
      </c>
      <c r="CF37" s="421"/>
    </row>
    <row r="38" spans="1:84" ht="13.5" customHeight="1">
      <c r="A38" s="2006">
        <v>0</v>
      </c>
      <c r="B38" s="3645"/>
      <c r="D38" s="3404" t="s">
        <v>92</v>
      </c>
      <c r="E38" s="90"/>
      <c r="F38" s="91"/>
      <c r="G38" s="90"/>
      <c r="H38" s="3404" t="s">
        <v>92</v>
      </c>
      <c r="I38" s="90"/>
      <c r="J38" s="91"/>
      <c r="K38" s="90"/>
      <c r="L38" s="3404" t="s">
        <v>92</v>
      </c>
      <c r="M38" s="35"/>
      <c r="N38" s="40"/>
      <c r="O38" s="40"/>
      <c r="P38" s="3746" t="s">
        <v>292</v>
      </c>
      <c r="Q38" s="90"/>
      <c r="R38" s="91"/>
      <c r="S38" s="90"/>
      <c r="T38" s="3404" t="s">
        <v>293</v>
      </c>
      <c r="U38" s="90"/>
      <c r="V38" s="91"/>
      <c r="X38" s="3404" t="s">
        <v>294</v>
      </c>
      <c r="Y38" s="90"/>
      <c r="Z38" s="91"/>
      <c r="AA38" s="90"/>
      <c r="AB38" s="3404" t="s">
        <v>295</v>
      </c>
      <c r="AC38" s="90"/>
      <c r="AD38" s="91"/>
      <c r="AE38" s="90"/>
      <c r="AF38" s="3404" t="s">
        <v>296</v>
      </c>
      <c r="AI38" s="90"/>
      <c r="AJ38" s="2006">
        <v>0</v>
      </c>
      <c r="AK38" s="2006">
        <v>0</v>
      </c>
      <c r="AL38" s="2006">
        <v>0</v>
      </c>
      <c r="AM38" s="2006">
        <v>0</v>
      </c>
      <c r="AN38" s="2006">
        <v>0</v>
      </c>
      <c r="AO38" s="2006">
        <v>0</v>
      </c>
      <c r="AP38" s="2006">
        <v>0</v>
      </c>
      <c r="AQ38" s="2006">
        <v>0</v>
      </c>
      <c r="AR38" s="2006">
        <v>0</v>
      </c>
      <c r="AS38" s="2006">
        <v>0</v>
      </c>
      <c r="AT38" s="2006">
        <v>0</v>
      </c>
      <c r="AU38" s="2006">
        <v>0</v>
      </c>
      <c r="AV38" s="2006">
        <v>0</v>
      </c>
      <c r="AW38" s="2006">
        <v>0</v>
      </c>
      <c r="AX38" s="2006">
        <v>0</v>
      </c>
      <c r="AY38" s="2006">
        <v>0</v>
      </c>
      <c r="AZ38" s="2006">
        <v>0</v>
      </c>
      <c r="BA38" s="2006">
        <v>0</v>
      </c>
      <c r="BB38" s="2006">
        <v>0</v>
      </c>
      <c r="BC38" s="2006">
        <v>0</v>
      </c>
      <c r="BD38" s="2006">
        <v>0</v>
      </c>
      <c r="BE38" s="2006">
        <v>0</v>
      </c>
      <c r="BF38" s="2006">
        <v>0</v>
      </c>
      <c r="BG38" s="2006">
        <v>0</v>
      </c>
      <c r="BH38" s="2006">
        <v>0</v>
      </c>
      <c r="BI38" s="2006">
        <v>0</v>
      </c>
      <c r="BJ38" s="2006">
        <v>0</v>
      </c>
      <c r="BK38" s="2006">
        <v>0</v>
      </c>
      <c r="BL38" s="2006">
        <v>0</v>
      </c>
      <c r="BM38" s="2006">
        <v>0</v>
      </c>
      <c r="BN38" s="2006">
        <v>0</v>
      </c>
      <c r="BO38" s="2006">
        <v>0</v>
      </c>
      <c r="BP38" s="2006">
        <v>0</v>
      </c>
      <c r="BQ38" s="2006">
        <v>0</v>
      </c>
      <c r="BR38" s="2006">
        <v>0</v>
      </c>
      <c r="BS38" s="2006">
        <v>0</v>
      </c>
      <c r="BT38" s="2006">
        <v>0</v>
      </c>
      <c r="BU38" s="2006">
        <v>0</v>
      </c>
      <c r="BV38" s="2006">
        <v>0</v>
      </c>
      <c r="BW38" s="2006">
        <v>0</v>
      </c>
      <c r="BX38" s="2006">
        <v>0</v>
      </c>
      <c r="BY38" s="2006">
        <v>0</v>
      </c>
      <c r="BZ38" s="2006">
        <v>0</v>
      </c>
      <c r="CA38" s="2006">
        <v>0</v>
      </c>
      <c r="CB38" s="2006">
        <v>0</v>
      </c>
      <c r="CC38" s="2006">
        <v>0</v>
      </c>
      <c r="CD38" s="2006">
        <v>0</v>
      </c>
      <c r="CE38" s="2006">
        <v>0</v>
      </c>
      <c r="CF38" s="421"/>
    </row>
    <row r="39" spans="1:84" ht="11.25" customHeight="1" thickBot="1">
      <c r="A39" s="2006">
        <v>0</v>
      </c>
      <c r="B39" s="3646"/>
      <c r="D39" s="3639"/>
      <c r="E39" s="40"/>
      <c r="F39" s="40"/>
      <c r="G39" s="40"/>
      <c r="H39" s="3639"/>
      <c r="I39" s="40"/>
      <c r="J39" s="40"/>
      <c r="K39" s="40"/>
      <c r="L39" s="3639"/>
      <c r="M39" s="35"/>
      <c r="N39" s="91"/>
      <c r="O39" s="90"/>
      <c r="P39" s="3747"/>
      <c r="Q39" s="40"/>
      <c r="R39" s="40"/>
      <c r="S39" s="40"/>
      <c r="T39" s="3639"/>
      <c r="U39" s="40"/>
      <c r="V39" s="40"/>
      <c r="X39" s="3639"/>
      <c r="Y39" s="40"/>
      <c r="Z39" s="40"/>
      <c r="AA39" s="40"/>
      <c r="AB39" s="3639"/>
      <c r="AC39" s="40"/>
      <c r="AD39" s="40"/>
      <c r="AE39" s="40"/>
      <c r="AF39" s="3639"/>
      <c r="AI39" s="40"/>
      <c r="AJ39" s="2006">
        <v>0</v>
      </c>
      <c r="AK39" s="2006">
        <v>0</v>
      </c>
      <c r="AL39" s="2006">
        <v>0</v>
      </c>
      <c r="AM39" s="2006">
        <v>0</v>
      </c>
      <c r="AN39" s="2006">
        <v>0</v>
      </c>
      <c r="AO39" s="2006">
        <v>0</v>
      </c>
      <c r="AP39" s="2006">
        <v>0</v>
      </c>
      <c r="AQ39" s="2006">
        <v>0</v>
      </c>
      <c r="AR39" s="2006">
        <v>0</v>
      </c>
      <c r="AS39" s="2006">
        <v>0</v>
      </c>
      <c r="AT39" s="2006">
        <v>0</v>
      </c>
      <c r="AU39" s="2006">
        <v>0</v>
      </c>
      <c r="AV39" s="2006">
        <v>0</v>
      </c>
      <c r="AW39" s="2006">
        <v>0</v>
      </c>
      <c r="AX39" s="2006">
        <v>0</v>
      </c>
      <c r="AY39" s="2006">
        <v>0</v>
      </c>
      <c r="AZ39" s="2006">
        <v>0</v>
      </c>
      <c r="BA39" s="2006">
        <v>0</v>
      </c>
      <c r="BB39" s="2006">
        <v>0</v>
      </c>
      <c r="BC39" s="2006">
        <v>0</v>
      </c>
      <c r="BD39" s="2006">
        <v>0</v>
      </c>
      <c r="BE39" s="2006">
        <v>0</v>
      </c>
      <c r="BF39" s="2006">
        <v>0</v>
      </c>
      <c r="BG39" s="2006">
        <v>0</v>
      </c>
      <c r="BH39" s="2006">
        <v>0</v>
      </c>
      <c r="BI39" s="2006">
        <v>0</v>
      </c>
      <c r="BJ39" s="2006">
        <v>0</v>
      </c>
      <c r="BK39" s="2006">
        <v>0</v>
      </c>
      <c r="BL39" s="2006">
        <v>0</v>
      </c>
      <c r="BM39" s="2006">
        <v>0</v>
      </c>
      <c r="BN39" s="2006">
        <v>0</v>
      </c>
      <c r="BO39" s="2006">
        <v>0</v>
      </c>
      <c r="BP39" s="2006">
        <v>0</v>
      </c>
      <c r="BQ39" s="2006">
        <v>0</v>
      </c>
      <c r="BR39" s="2006">
        <v>0</v>
      </c>
      <c r="BS39" s="2006">
        <v>0</v>
      </c>
      <c r="BT39" s="2006">
        <v>0</v>
      </c>
      <c r="BU39" s="2006">
        <v>0</v>
      </c>
      <c r="BV39" s="2006">
        <v>0</v>
      </c>
      <c r="BW39" s="2006">
        <v>0</v>
      </c>
      <c r="BX39" s="2006">
        <v>0</v>
      </c>
      <c r="BY39" s="2006">
        <v>0</v>
      </c>
      <c r="BZ39" s="2006">
        <v>0</v>
      </c>
      <c r="CA39" s="2006">
        <v>0</v>
      </c>
      <c r="CB39" s="2006">
        <v>0</v>
      </c>
      <c r="CC39" s="2006">
        <v>0</v>
      </c>
      <c r="CD39" s="2006">
        <v>0</v>
      </c>
      <c r="CE39" s="2006">
        <v>0</v>
      </c>
      <c r="CF39" s="421"/>
    </row>
    <row r="40" spans="1:84" ht="19.5" customHeight="1" thickTop="1">
      <c r="A40" s="2006">
        <v>0</v>
      </c>
      <c r="B40" s="34"/>
      <c r="D40" s="148"/>
      <c r="E40" s="148"/>
      <c r="F40" s="148"/>
      <c r="G40" s="148"/>
      <c r="H40" s="3739" t="s">
        <v>297</v>
      </c>
      <c r="I40" s="96"/>
      <c r="J40" s="96"/>
      <c r="K40" s="96"/>
      <c r="L40" s="3741" t="s">
        <v>298</v>
      </c>
      <c r="M40" s="35"/>
      <c r="N40" s="40"/>
      <c r="O40" s="40"/>
      <c r="AI40" s="96"/>
      <c r="AJ40" s="2006">
        <v>0</v>
      </c>
      <c r="AK40" s="2006">
        <v>0</v>
      </c>
      <c r="AL40" s="2006">
        <v>0</v>
      </c>
      <c r="AM40" s="2006">
        <v>0</v>
      </c>
      <c r="AN40" s="2006">
        <v>0</v>
      </c>
      <c r="AO40" s="2006">
        <v>0</v>
      </c>
      <c r="AP40" s="2006">
        <v>0</v>
      </c>
      <c r="AQ40" s="2006">
        <v>0</v>
      </c>
      <c r="AR40" s="2006">
        <v>0</v>
      </c>
      <c r="AS40" s="2006">
        <v>0</v>
      </c>
      <c r="AT40" s="2006">
        <v>0</v>
      </c>
      <c r="AU40" s="2006">
        <v>0</v>
      </c>
      <c r="AV40" s="2006">
        <v>0</v>
      </c>
      <c r="AW40" s="2006">
        <v>0</v>
      </c>
      <c r="AX40" s="2006">
        <v>0</v>
      </c>
      <c r="AY40" s="2006">
        <v>0</v>
      </c>
      <c r="AZ40" s="2006">
        <v>0</v>
      </c>
      <c r="BA40" s="2006">
        <v>0</v>
      </c>
      <c r="BB40" s="2006">
        <v>0</v>
      </c>
      <c r="BC40" s="2006">
        <v>0</v>
      </c>
      <c r="BD40" s="2006">
        <v>0</v>
      </c>
      <c r="BE40" s="2006">
        <v>0</v>
      </c>
      <c r="BF40" s="2006">
        <v>0</v>
      </c>
      <c r="BG40" s="2006">
        <v>0</v>
      </c>
      <c r="BH40" s="2006">
        <v>0</v>
      </c>
      <c r="BI40" s="2006">
        <v>0</v>
      </c>
      <c r="BJ40" s="2006">
        <v>0</v>
      </c>
      <c r="BK40" s="2006">
        <v>0</v>
      </c>
      <c r="BL40" s="2006">
        <v>0</v>
      </c>
      <c r="BM40" s="2006">
        <v>0</v>
      </c>
      <c r="BN40" s="2006">
        <v>0</v>
      </c>
      <c r="BO40" s="2006">
        <v>0</v>
      </c>
      <c r="BP40" s="2006">
        <v>0</v>
      </c>
      <c r="BQ40" s="2006">
        <v>0</v>
      </c>
      <c r="BR40" s="2006">
        <v>0</v>
      </c>
      <c r="BS40" s="2006">
        <v>0</v>
      </c>
      <c r="BT40" s="2006">
        <v>0</v>
      </c>
      <c r="BU40" s="2006">
        <v>0</v>
      </c>
      <c r="BV40" s="2006">
        <v>0</v>
      </c>
      <c r="BW40" s="2006">
        <v>0</v>
      </c>
      <c r="BX40" s="2006">
        <v>0</v>
      </c>
      <c r="BY40" s="2006">
        <v>0</v>
      </c>
      <c r="BZ40" s="2006">
        <v>0</v>
      </c>
      <c r="CA40" s="2006">
        <v>0</v>
      </c>
      <c r="CB40" s="2006">
        <v>0</v>
      </c>
      <c r="CC40" s="2006">
        <v>0</v>
      </c>
      <c r="CD40" s="2006">
        <v>0</v>
      </c>
      <c r="CE40" s="2006">
        <v>0</v>
      </c>
      <c r="CF40" s="421"/>
    </row>
    <row r="41" spans="1:84" ht="19.5" customHeight="1">
      <c r="A41" s="2006">
        <v>0</v>
      </c>
      <c r="B41" s="34"/>
      <c r="D41" s="148"/>
      <c r="E41" s="148"/>
      <c r="F41" s="148"/>
      <c r="G41" s="148"/>
      <c r="H41" s="3740"/>
      <c r="I41" s="96"/>
      <c r="J41" s="96"/>
      <c r="K41" s="96"/>
      <c r="L41" s="3742"/>
      <c r="M41" s="35"/>
      <c r="AI41" s="96"/>
      <c r="AJ41" s="2006">
        <v>0</v>
      </c>
      <c r="AK41" s="2006">
        <v>0</v>
      </c>
      <c r="AL41" s="2006">
        <v>0</v>
      </c>
      <c r="AM41" s="2006">
        <v>0</v>
      </c>
      <c r="AN41" s="2006">
        <v>0</v>
      </c>
      <c r="AO41" s="2006">
        <v>0</v>
      </c>
      <c r="AP41" s="2006">
        <v>0</v>
      </c>
      <c r="AQ41" s="2006">
        <v>0</v>
      </c>
      <c r="AR41" s="2006">
        <v>0</v>
      </c>
      <c r="AS41" s="2006">
        <v>0</v>
      </c>
      <c r="AT41" s="2006">
        <v>0</v>
      </c>
      <c r="AU41" s="2006">
        <v>0</v>
      </c>
      <c r="AV41" s="2006">
        <v>0</v>
      </c>
      <c r="AW41" s="2006">
        <v>0</v>
      </c>
      <c r="AX41" s="2006">
        <v>0</v>
      </c>
      <c r="AY41" s="2006">
        <v>0</v>
      </c>
      <c r="AZ41" s="2006">
        <v>0</v>
      </c>
      <c r="BA41" s="2006">
        <v>0</v>
      </c>
      <c r="BB41" s="2006">
        <v>0</v>
      </c>
      <c r="BC41" s="2006">
        <v>0</v>
      </c>
      <c r="BD41" s="2006">
        <v>0</v>
      </c>
      <c r="BE41" s="2006">
        <v>0</v>
      </c>
      <c r="BF41" s="2006">
        <v>0</v>
      </c>
      <c r="BG41" s="2006">
        <v>0</v>
      </c>
      <c r="BH41" s="2006">
        <v>0</v>
      </c>
      <c r="BI41" s="2006">
        <v>0</v>
      </c>
      <c r="BJ41" s="2006">
        <v>0</v>
      </c>
      <c r="BK41" s="2006">
        <v>0</v>
      </c>
      <c r="BL41" s="2006">
        <v>0</v>
      </c>
      <c r="BM41" s="2006">
        <v>0</v>
      </c>
      <c r="BN41" s="2006">
        <v>0</v>
      </c>
      <c r="BO41" s="2006">
        <v>0</v>
      </c>
      <c r="BP41" s="2006">
        <v>0</v>
      </c>
      <c r="BQ41" s="2006">
        <v>0</v>
      </c>
      <c r="BR41" s="2006">
        <v>0</v>
      </c>
      <c r="BS41" s="2006">
        <v>0</v>
      </c>
      <c r="BT41" s="2006">
        <v>0</v>
      </c>
      <c r="BU41" s="2006">
        <v>0</v>
      </c>
      <c r="BV41" s="2006">
        <v>0</v>
      </c>
      <c r="BW41" s="2006">
        <v>0</v>
      </c>
      <c r="BX41" s="2006">
        <v>0</v>
      </c>
      <c r="BY41" s="2006">
        <v>0</v>
      </c>
      <c r="BZ41" s="2006">
        <v>0</v>
      </c>
      <c r="CA41" s="2006">
        <v>0</v>
      </c>
      <c r="CB41" s="2006">
        <v>0</v>
      </c>
      <c r="CC41" s="2006">
        <v>0</v>
      </c>
      <c r="CD41" s="2006">
        <v>0</v>
      </c>
      <c r="CE41" s="2006">
        <v>0</v>
      </c>
      <c r="CF41" s="421"/>
    </row>
    <row r="42" spans="1:84" ht="20.25" customHeight="1">
      <c r="A42" s="2006">
        <v>0</v>
      </c>
      <c r="B42" s="34"/>
      <c r="D42" s="150" t="s">
        <v>300</v>
      </c>
      <c r="E42" s="151"/>
      <c r="F42" s="151"/>
      <c r="G42" s="151"/>
      <c r="H42" s="150"/>
      <c r="I42" s="96"/>
      <c r="J42" s="96"/>
      <c r="K42" s="96"/>
      <c r="L42" s="152"/>
      <c r="M42" s="35"/>
      <c r="P42" s="35"/>
      <c r="Q42" s="96"/>
      <c r="R42" s="96"/>
      <c r="S42" s="96"/>
      <c r="T42" s="35"/>
      <c r="U42" s="96"/>
      <c r="V42" s="96"/>
      <c r="X42" s="35"/>
      <c r="Y42" s="96"/>
      <c r="Z42" s="96"/>
      <c r="AA42" s="96"/>
      <c r="AB42" s="35"/>
      <c r="AC42" s="96"/>
      <c r="AD42" s="96"/>
      <c r="AE42" s="96"/>
      <c r="AF42" s="35"/>
      <c r="AI42" s="96"/>
      <c r="AJ42" s="2006">
        <v>0</v>
      </c>
      <c r="AK42" s="2006">
        <v>0</v>
      </c>
      <c r="AL42" s="2006">
        <v>0</v>
      </c>
      <c r="AM42" s="2006">
        <v>0</v>
      </c>
      <c r="AN42" s="2006">
        <v>0</v>
      </c>
      <c r="AO42" s="2006">
        <v>0</v>
      </c>
      <c r="AP42" s="2006">
        <v>0</v>
      </c>
      <c r="AQ42" s="2006">
        <v>0</v>
      </c>
      <c r="AR42" s="2006">
        <v>0</v>
      </c>
      <c r="AS42" s="2006">
        <v>0</v>
      </c>
      <c r="AT42" s="2006">
        <v>0</v>
      </c>
      <c r="AU42" s="2006">
        <v>0</v>
      </c>
      <c r="AV42" s="2006">
        <v>0</v>
      </c>
      <c r="AW42" s="2006">
        <v>0</v>
      </c>
      <c r="AX42" s="2006">
        <v>0</v>
      </c>
      <c r="AY42" s="2006">
        <v>0</v>
      </c>
      <c r="AZ42" s="2006">
        <v>0</v>
      </c>
      <c r="BA42" s="2006">
        <v>0</v>
      </c>
      <c r="BB42" s="2006">
        <v>0</v>
      </c>
      <c r="BC42" s="2006">
        <v>0</v>
      </c>
      <c r="BD42" s="2006">
        <v>0</v>
      </c>
      <c r="BE42" s="2006">
        <v>0</v>
      </c>
      <c r="BF42" s="2006">
        <v>0</v>
      </c>
      <c r="BG42" s="2006">
        <v>0</v>
      </c>
      <c r="BH42" s="2006">
        <v>0</v>
      </c>
      <c r="BI42" s="2006">
        <v>0</v>
      </c>
      <c r="BJ42" s="2006">
        <v>0</v>
      </c>
      <c r="BK42" s="2006">
        <v>0</v>
      </c>
      <c r="BL42" s="2006">
        <v>0</v>
      </c>
      <c r="BM42" s="2006">
        <v>0</v>
      </c>
      <c r="BN42" s="2006">
        <v>0</v>
      </c>
      <c r="BO42" s="2006">
        <v>0</v>
      </c>
      <c r="BP42" s="2006">
        <v>0</v>
      </c>
      <c r="BQ42" s="2006">
        <v>0</v>
      </c>
      <c r="BR42" s="2006">
        <v>0</v>
      </c>
      <c r="BS42" s="2006">
        <v>0</v>
      </c>
      <c r="BT42" s="2006">
        <v>0</v>
      </c>
      <c r="BU42" s="2006">
        <v>0</v>
      </c>
      <c r="BV42" s="2006">
        <v>0</v>
      </c>
      <c r="BW42" s="2006">
        <v>0</v>
      </c>
      <c r="BX42" s="2006">
        <v>0</v>
      </c>
      <c r="BY42" s="2006">
        <v>0</v>
      </c>
      <c r="BZ42" s="2006">
        <v>0</v>
      </c>
      <c r="CA42" s="2006">
        <v>0</v>
      </c>
      <c r="CB42" s="2006">
        <v>0</v>
      </c>
      <c r="CC42" s="2006">
        <v>0</v>
      </c>
      <c r="CD42" s="2006">
        <v>0</v>
      </c>
      <c r="CE42" s="2006">
        <v>0</v>
      </c>
      <c r="CF42" s="421"/>
    </row>
    <row r="43" spans="1:84" ht="9.9499999999999993" customHeight="1">
      <c r="A43" s="2006">
        <v>0</v>
      </c>
      <c r="B43" s="3401">
        <v>1</v>
      </c>
      <c r="D43" s="3623" t="s">
        <v>131</v>
      </c>
      <c r="E43" s="2006">
        <v>0</v>
      </c>
      <c r="F43" s="2006">
        <v>0</v>
      </c>
      <c r="G43" s="2006">
        <v>0</v>
      </c>
      <c r="H43" s="3635" t="s">
        <v>130</v>
      </c>
      <c r="I43" s="2006">
        <v>0</v>
      </c>
      <c r="J43" s="2006">
        <v>0</v>
      </c>
      <c r="K43" s="2006">
        <v>0</v>
      </c>
      <c r="L43" s="3743" t="s">
        <v>1013</v>
      </c>
      <c r="M43" s="2006">
        <v>0</v>
      </c>
      <c r="N43" s="2006">
        <v>0</v>
      </c>
      <c r="O43" s="2006">
        <v>0</v>
      </c>
      <c r="P43" s="3626" t="s">
        <v>301</v>
      </c>
      <c r="Q43" s="2006">
        <v>0</v>
      </c>
      <c r="R43" s="2006">
        <v>0</v>
      </c>
      <c r="S43" s="2006">
        <v>0</v>
      </c>
      <c r="T43" s="3626" t="s">
        <v>301</v>
      </c>
      <c r="U43" s="2006">
        <v>0</v>
      </c>
      <c r="V43" s="2006">
        <v>0</v>
      </c>
      <c r="W43" s="2006">
        <v>0</v>
      </c>
      <c r="X43" s="3528" t="s">
        <v>251</v>
      </c>
      <c r="Y43" s="2006">
        <v>0</v>
      </c>
      <c r="Z43" s="2006">
        <v>0</v>
      </c>
      <c r="AA43" s="2006">
        <v>0</v>
      </c>
      <c r="AB43" s="3528" t="s">
        <v>251</v>
      </c>
      <c r="AC43" s="2006">
        <v>0</v>
      </c>
      <c r="AD43" s="2006">
        <v>0</v>
      </c>
      <c r="AE43" s="2006">
        <v>0</v>
      </c>
      <c r="AF43" s="3528" t="s">
        <v>251</v>
      </c>
      <c r="AI43" s="40"/>
      <c r="AJ43" s="2006">
        <v>0</v>
      </c>
      <c r="AK43" s="2006">
        <v>0</v>
      </c>
      <c r="AL43" s="2006">
        <v>0</v>
      </c>
      <c r="AM43" s="2006">
        <v>0</v>
      </c>
      <c r="AN43" s="2006">
        <v>0</v>
      </c>
      <c r="AO43" s="2006">
        <v>0</v>
      </c>
      <c r="AP43" s="2006">
        <v>0</v>
      </c>
      <c r="AQ43" s="2006">
        <v>0</v>
      </c>
      <c r="AR43" s="2006">
        <v>0</v>
      </c>
      <c r="AS43" s="2006">
        <v>0</v>
      </c>
      <c r="AT43" s="2006">
        <v>0</v>
      </c>
      <c r="AU43" s="2006">
        <v>0</v>
      </c>
      <c r="AV43" s="2006">
        <v>0</v>
      </c>
      <c r="AW43" s="2006">
        <v>0</v>
      </c>
      <c r="AX43" s="2006">
        <v>0</v>
      </c>
      <c r="AY43" s="2006">
        <v>0</v>
      </c>
      <c r="AZ43" s="2006">
        <v>0</v>
      </c>
      <c r="BA43" s="2006">
        <v>0</v>
      </c>
      <c r="BB43" s="2006">
        <v>0</v>
      </c>
      <c r="BC43" s="2006">
        <v>0</v>
      </c>
      <c r="BD43" s="2006">
        <v>0</v>
      </c>
      <c r="BE43" s="2006">
        <v>0</v>
      </c>
      <c r="BF43" s="2006">
        <v>0</v>
      </c>
      <c r="BG43" s="2006">
        <v>0</v>
      </c>
      <c r="BH43" s="2006">
        <v>0</v>
      </c>
      <c r="BI43" s="2006">
        <v>0</v>
      </c>
      <c r="BJ43" s="2006">
        <v>0</v>
      </c>
      <c r="BK43" s="2006">
        <v>0</v>
      </c>
      <c r="BL43" s="2006">
        <v>0</v>
      </c>
      <c r="BM43" s="2006">
        <v>0</v>
      </c>
      <c r="BN43" s="2006">
        <v>0</v>
      </c>
      <c r="BO43" s="2006">
        <v>0</v>
      </c>
      <c r="BP43" s="2006">
        <v>0</v>
      </c>
      <c r="BQ43" s="2006">
        <v>0</v>
      </c>
      <c r="BR43" s="2006">
        <v>0</v>
      </c>
      <c r="BS43" s="2006">
        <v>0</v>
      </c>
      <c r="BT43" s="2006">
        <v>0</v>
      </c>
      <c r="BU43" s="2006">
        <v>0</v>
      </c>
      <c r="BV43" s="2006">
        <v>0</v>
      </c>
      <c r="BW43" s="2006">
        <v>0</v>
      </c>
      <c r="BX43" s="2006">
        <v>0</v>
      </c>
      <c r="BY43" s="2006">
        <v>0</v>
      </c>
      <c r="BZ43" s="2006">
        <v>0</v>
      </c>
      <c r="CA43" s="2006">
        <v>0</v>
      </c>
      <c r="CB43" s="2006">
        <v>0</v>
      </c>
      <c r="CC43" s="2006">
        <v>0</v>
      </c>
      <c r="CD43" s="2006">
        <v>0</v>
      </c>
      <c r="CE43" s="2006">
        <v>0</v>
      </c>
      <c r="CF43" s="421"/>
    </row>
    <row r="44" spans="1:84" ht="5.0999999999999996" customHeight="1">
      <c r="A44" s="2006">
        <v>0</v>
      </c>
      <c r="B44" s="3402"/>
      <c r="D44" s="3624"/>
      <c r="E44" s="2006">
        <v>0</v>
      </c>
      <c r="F44" s="2007">
        <v>0</v>
      </c>
      <c r="G44" s="2006">
        <v>0</v>
      </c>
      <c r="H44" s="3636"/>
      <c r="I44" s="2006">
        <v>0</v>
      </c>
      <c r="J44" s="2007">
        <v>0</v>
      </c>
      <c r="K44" s="2006">
        <v>0</v>
      </c>
      <c r="L44" s="3744"/>
      <c r="M44" s="2006">
        <v>0</v>
      </c>
      <c r="N44" s="2007">
        <v>0</v>
      </c>
      <c r="O44" s="2006">
        <v>0</v>
      </c>
      <c r="P44" s="3627"/>
      <c r="Q44" s="2006">
        <v>0</v>
      </c>
      <c r="R44" s="2007">
        <v>0</v>
      </c>
      <c r="S44" s="2006">
        <v>0</v>
      </c>
      <c r="T44" s="3627"/>
      <c r="U44" s="2006">
        <v>0</v>
      </c>
      <c r="V44" s="2007">
        <v>0</v>
      </c>
      <c r="W44" s="2006">
        <v>0</v>
      </c>
      <c r="X44" s="3529"/>
      <c r="Y44" s="2006">
        <v>0</v>
      </c>
      <c r="Z44" s="2007">
        <v>0</v>
      </c>
      <c r="AA44" s="2006">
        <v>0</v>
      </c>
      <c r="AB44" s="3529"/>
      <c r="AC44" s="2006">
        <v>0</v>
      </c>
      <c r="AD44" s="2007">
        <v>0</v>
      </c>
      <c r="AE44" s="2006">
        <v>0</v>
      </c>
      <c r="AF44" s="3529"/>
      <c r="AI44" s="90"/>
      <c r="AJ44" s="35"/>
      <c r="AK44" s="35"/>
      <c r="AL44" s="35"/>
      <c r="AM44" s="35"/>
      <c r="CF44" s="421"/>
    </row>
    <row r="45" spans="1:84" ht="9.9499999999999993" customHeight="1">
      <c r="A45" s="2006">
        <v>0</v>
      </c>
      <c r="B45" s="3403"/>
      <c r="D45" s="3625"/>
      <c r="E45" s="2006">
        <v>0</v>
      </c>
      <c r="F45" s="2006">
        <v>0</v>
      </c>
      <c r="G45" s="2006">
        <v>0</v>
      </c>
      <c r="H45" s="3637"/>
      <c r="I45" s="2006">
        <v>0</v>
      </c>
      <c r="J45" s="2006">
        <v>0</v>
      </c>
      <c r="K45" s="2006">
        <v>0</v>
      </c>
      <c r="L45" s="3745"/>
      <c r="M45" s="2006">
        <v>0</v>
      </c>
      <c r="N45" s="2006">
        <v>0</v>
      </c>
      <c r="O45" s="2006">
        <v>0</v>
      </c>
      <c r="P45" s="3628"/>
      <c r="Q45" s="2006">
        <v>0</v>
      </c>
      <c r="R45" s="2006">
        <v>0</v>
      </c>
      <c r="S45" s="2006">
        <v>0</v>
      </c>
      <c r="T45" s="3628"/>
      <c r="U45" s="2006">
        <v>0</v>
      </c>
      <c r="V45" s="2006">
        <v>0</v>
      </c>
      <c r="W45" s="2006">
        <v>0</v>
      </c>
      <c r="X45" s="3530"/>
      <c r="Y45" s="2006">
        <v>0</v>
      </c>
      <c r="Z45" s="2006">
        <v>0</v>
      </c>
      <c r="AA45" s="2006">
        <v>0</v>
      </c>
      <c r="AB45" s="3530"/>
      <c r="AC45" s="2006">
        <v>0</v>
      </c>
      <c r="AD45" s="2006">
        <v>0</v>
      </c>
      <c r="AE45" s="2006">
        <v>0</v>
      </c>
      <c r="AF45" s="3530"/>
      <c r="AI45" s="40"/>
      <c r="AJ45" s="35"/>
      <c r="AK45" s="35"/>
      <c r="AL45" s="35"/>
      <c r="AM45" s="35"/>
      <c r="CF45" s="421"/>
    </row>
    <row r="46" spans="1:84" ht="9.9499999999999993" customHeight="1">
      <c r="A46" s="2006">
        <v>0</v>
      </c>
      <c r="B46" s="2006">
        <v>0</v>
      </c>
      <c r="C46" s="2006">
        <v>0</v>
      </c>
      <c r="D46" s="2006">
        <v>0</v>
      </c>
      <c r="E46" s="2006">
        <v>0</v>
      </c>
      <c r="F46" s="2006">
        <v>0</v>
      </c>
      <c r="G46" s="2006">
        <v>0</v>
      </c>
      <c r="H46" s="2006">
        <v>0</v>
      </c>
      <c r="I46" s="2006">
        <v>0</v>
      </c>
      <c r="J46" s="2006">
        <v>0</v>
      </c>
      <c r="K46" s="2006">
        <v>0</v>
      </c>
      <c r="L46" s="2006">
        <v>0</v>
      </c>
      <c r="M46" s="2006">
        <v>0</v>
      </c>
      <c r="N46" s="2006">
        <v>0</v>
      </c>
      <c r="O46" s="2006">
        <v>0</v>
      </c>
      <c r="P46" s="2006">
        <v>0</v>
      </c>
      <c r="Q46" s="2006">
        <v>0</v>
      </c>
      <c r="R46" s="2006">
        <v>0</v>
      </c>
      <c r="S46" s="2006">
        <v>0</v>
      </c>
      <c r="T46" s="2006">
        <v>0</v>
      </c>
      <c r="U46" s="2006">
        <v>0</v>
      </c>
      <c r="V46" s="2006">
        <v>0</v>
      </c>
      <c r="W46" s="2006">
        <v>0</v>
      </c>
      <c r="X46" s="2006">
        <v>0</v>
      </c>
      <c r="Y46" s="2006">
        <v>0</v>
      </c>
      <c r="Z46" s="2006">
        <v>0</v>
      </c>
      <c r="AA46" s="2006">
        <v>0</v>
      </c>
      <c r="AB46" s="2006">
        <v>0</v>
      </c>
      <c r="AC46" s="2006">
        <v>0</v>
      </c>
      <c r="AD46" s="2006">
        <v>0</v>
      </c>
      <c r="AE46" s="2006">
        <v>0</v>
      </c>
      <c r="AF46" s="2006">
        <v>0</v>
      </c>
      <c r="AI46" s="96"/>
      <c r="AJ46" s="35"/>
      <c r="AK46" s="35"/>
      <c r="AL46" s="35"/>
      <c r="AM46" s="35"/>
      <c r="AV46" s="2006">
        <v>0</v>
      </c>
      <c r="AW46" s="2006">
        <v>0</v>
      </c>
      <c r="AX46" s="2006">
        <v>0</v>
      </c>
      <c r="AY46" s="2006">
        <v>0</v>
      </c>
      <c r="AZ46" s="2006">
        <v>0</v>
      </c>
      <c r="BA46" s="2006">
        <v>0</v>
      </c>
      <c r="BB46" s="2006">
        <v>0</v>
      </c>
      <c r="BC46" s="2006">
        <v>0</v>
      </c>
      <c r="BD46" s="2006">
        <v>0</v>
      </c>
      <c r="BE46" s="2006">
        <v>0</v>
      </c>
      <c r="BF46" s="2006">
        <v>0</v>
      </c>
      <c r="BG46" s="2006">
        <v>0</v>
      </c>
      <c r="BH46" s="2006">
        <v>0</v>
      </c>
      <c r="BI46" s="2006">
        <v>0</v>
      </c>
      <c r="BJ46" s="2006">
        <v>0</v>
      </c>
      <c r="BK46" s="2006">
        <v>0</v>
      </c>
      <c r="BL46" s="2006">
        <v>0</v>
      </c>
      <c r="BM46" s="2006">
        <v>0</v>
      </c>
      <c r="BN46" s="2006">
        <v>0</v>
      </c>
      <c r="BO46" s="2006">
        <v>0</v>
      </c>
      <c r="BP46" s="2006">
        <v>0</v>
      </c>
      <c r="BQ46" s="2006">
        <v>0</v>
      </c>
      <c r="BR46" s="2006">
        <v>0</v>
      </c>
      <c r="BS46" s="2006">
        <v>0</v>
      </c>
      <c r="BT46" s="2006">
        <v>0</v>
      </c>
      <c r="BU46" s="2006">
        <v>0</v>
      </c>
      <c r="BV46" s="2006">
        <v>0</v>
      </c>
      <c r="BW46" s="2006">
        <v>0</v>
      </c>
      <c r="BX46" s="2006">
        <v>0</v>
      </c>
      <c r="BY46" s="2006">
        <v>0</v>
      </c>
      <c r="BZ46" s="2006">
        <v>0</v>
      </c>
      <c r="CA46" s="2006">
        <v>0</v>
      </c>
      <c r="CB46" s="2006">
        <v>0</v>
      </c>
      <c r="CC46" s="2006">
        <v>0</v>
      </c>
      <c r="CD46" s="2006">
        <v>0</v>
      </c>
      <c r="CE46" s="2006">
        <v>0</v>
      </c>
      <c r="CF46" s="421"/>
    </row>
    <row r="47" spans="1:84" ht="9.9499999999999993" customHeight="1">
      <c r="A47" s="2006">
        <v>0</v>
      </c>
      <c r="B47" s="3401">
        <v>2</v>
      </c>
      <c r="D47" s="3725" t="s">
        <v>128</v>
      </c>
      <c r="E47" s="2006">
        <v>0</v>
      </c>
      <c r="F47" s="2006">
        <v>0</v>
      </c>
      <c r="G47" s="2006">
        <v>0</v>
      </c>
      <c r="H47" s="3685" t="s">
        <v>127</v>
      </c>
      <c r="I47" s="2006">
        <v>0</v>
      </c>
      <c r="J47" s="2006">
        <v>0</v>
      </c>
      <c r="K47" s="2006">
        <v>0</v>
      </c>
      <c r="L47" s="3689" t="s">
        <v>129</v>
      </c>
      <c r="M47" s="2006">
        <v>0</v>
      </c>
      <c r="N47" s="2006">
        <v>0</v>
      </c>
      <c r="O47" s="2006">
        <v>0</v>
      </c>
      <c r="P47" s="3729" t="s">
        <v>302</v>
      </c>
      <c r="Q47" s="2006">
        <v>0</v>
      </c>
      <c r="R47" s="2006">
        <v>0</v>
      </c>
      <c r="S47" s="2006">
        <v>0</v>
      </c>
      <c r="T47" s="3731" t="s">
        <v>303</v>
      </c>
      <c r="U47" s="2006">
        <v>0</v>
      </c>
      <c r="V47" s="2006">
        <v>0</v>
      </c>
      <c r="W47" s="2006">
        <v>0</v>
      </c>
      <c r="X47" s="3520" t="s">
        <v>304</v>
      </c>
      <c r="Y47" s="2006">
        <v>0</v>
      </c>
      <c r="Z47" s="2006">
        <v>0</v>
      </c>
      <c r="AA47" s="2006">
        <v>0</v>
      </c>
      <c r="AB47" s="3520" t="s">
        <v>305</v>
      </c>
      <c r="AC47" s="2006">
        <v>0</v>
      </c>
      <c r="AD47" s="2006">
        <v>0</v>
      </c>
      <c r="AE47" s="2006">
        <v>0</v>
      </c>
      <c r="AF47" s="3520" t="s">
        <v>306</v>
      </c>
      <c r="AI47" s="40"/>
      <c r="AJ47" s="35"/>
      <c r="AK47" s="35"/>
      <c r="AL47" s="35"/>
      <c r="AM47" s="35"/>
      <c r="AV47" s="2006">
        <v>0</v>
      </c>
      <c r="AW47" s="2006">
        <v>0</v>
      </c>
      <c r="AX47" s="2006">
        <v>0</v>
      </c>
      <c r="AY47" s="2006">
        <v>0</v>
      </c>
      <c r="AZ47" s="2006">
        <v>0</v>
      </c>
      <c r="BA47" s="2006">
        <v>0</v>
      </c>
      <c r="BB47" s="2006">
        <v>0</v>
      </c>
      <c r="BC47" s="2006">
        <v>0</v>
      </c>
      <c r="BD47" s="2006">
        <v>0</v>
      </c>
      <c r="BE47" s="2006">
        <v>0</v>
      </c>
      <c r="BF47" s="2006">
        <v>0</v>
      </c>
      <c r="BG47" s="2006">
        <v>0</v>
      </c>
      <c r="BH47" s="2006">
        <v>0</v>
      </c>
      <c r="BI47" s="2006">
        <v>0</v>
      </c>
      <c r="BJ47" s="2006">
        <v>0</v>
      </c>
      <c r="BK47" s="2006">
        <v>0</v>
      </c>
      <c r="BL47" s="2006">
        <v>0</v>
      </c>
      <c r="BM47" s="2006">
        <v>0</v>
      </c>
      <c r="BN47" s="2006">
        <v>0</v>
      </c>
      <c r="BO47" s="2006">
        <v>0</v>
      </c>
      <c r="BP47" s="2006">
        <v>0</v>
      </c>
      <c r="BQ47" s="2006">
        <v>0</v>
      </c>
      <c r="BR47" s="2006">
        <v>0</v>
      </c>
      <c r="BS47" s="2006">
        <v>0</v>
      </c>
      <c r="BT47" s="2006">
        <v>0</v>
      </c>
      <c r="BU47" s="2006">
        <v>0</v>
      </c>
      <c r="BV47" s="2006">
        <v>0</v>
      </c>
      <c r="BW47" s="2006">
        <v>0</v>
      </c>
      <c r="BX47" s="2006">
        <v>0</v>
      </c>
      <c r="BY47" s="2006">
        <v>0</v>
      </c>
      <c r="BZ47" s="2006">
        <v>0</v>
      </c>
      <c r="CA47" s="2006">
        <v>0</v>
      </c>
      <c r="CB47" s="2006">
        <v>0</v>
      </c>
      <c r="CC47" s="2006">
        <v>0</v>
      </c>
      <c r="CD47" s="2006">
        <v>0</v>
      </c>
      <c r="CE47" s="2006">
        <v>0</v>
      </c>
      <c r="CF47" s="421"/>
    </row>
    <row r="48" spans="1:84" ht="5.0999999999999996" customHeight="1">
      <c r="A48" s="2006">
        <v>0</v>
      </c>
      <c r="B48" s="3402"/>
      <c r="D48" s="3726"/>
      <c r="E48" s="2006">
        <v>0</v>
      </c>
      <c r="F48" s="2007">
        <v>0</v>
      </c>
      <c r="G48" s="2006">
        <v>0</v>
      </c>
      <c r="H48" s="3686"/>
      <c r="I48" s="2006">
        <v>0</v>
      </c>
      <c r="J48" s="2007">
        <v>0</v>
      </c>
      <c r="K48" s="2006">
        <v>0</v>
      </c>
      <c r="L48" s="3690"/>
      <c r="M48" s="2006">
        <v>0</v>
      </c>
      <c r="N48" s="2007">
        <v>0</v>
      </c>
      <c r="O48" s="2006">
        <v>0</v>
      </c>
      <c r="P48" s="3730"/>
      <c r="Q48" s="2006">
        <v>0</v>
      </c>
      <c r="R48" s="2007">
        <v>0</v>
      </c>
      <c r="S48" s="2006">
        <v>0</v>
      </c>
      <c r="T48" s="3732"/>
      <c r="U48" s="2006">
        <v>0</v>
      </c>
      <c r="V48" s="2007">
        <v>0</v>
      </c>
      <c r="W48" s="2006">
        <v>0</v>
      </c>
      <c r="X48" s="3521"/>
      <c r="Y48" s="2006">
        <v>0</v>
      </c>
      <c r="Z48" s="2007">
        <v>0</v>
      </c>
      <c r="AA48" s="2006">
        <v>0</v>
      </c>
      <c r="AB48" s="3521"/>
      <c r="AC48" s="2006">
        <v>0</v>
      </c>
      <c r="AD48" s="2007">
        <v>0</v>
      </c>
      <c r="AE48" s="2006">
        <v>0</v>
      </c>
      <c r="AF48" s="3521"/>
      <c r="AI48" s="90"/>
      <c r="AJ48" s="35"/>
      <c r="AK48" s="35"/>
      <c r="AL48" s="35"/>
      <c r="AM48" s="35"/>
      <c r="AV48" s="2006">
        <v>0</v>
      </c>
      <c r="AW48" s="2006">
        <v>0</v>
      </c>
      <c r="AX48" s="2006">
        <v>0</v>
      </c>
      <c r="AY48" s="2006">
        <v>0</v>
      </c>
      <c r="AZ48" s="2006">
        <v>0</v>
      </c>
      <c r="BA48" s="2006">
        <v>0</v>
      </c>
      <c r="BB48" s="2006">
        <v>0</v>
      </c>
      <c r="BC48" s="2006">
        <v>0</v>
      </c>
      <c r="BD48" s="2006">
        <v>0</v>
      </c>
      <c r="BE48" s="2006">
        <v>0</v>
      </c>
      <c r="BF48" s="2006">
        <v>0</v>
      </c>
      <c r="BG48" s="2006">
        <v>0</v>
      </c>
      <c r="BH48" s="2006">
        <v>0</v>
      </c>
      <c r="BI48" s="2006">
        <v>0</v>
      </c>
      <c r="BJ48" s="2006">
        <v>0</v>
      </c>
      <c r="BK48" s="2006">
        <v>0</v>
      </c>
      <c r="BL48" s="2006">
        <v>0</v>
      </c>
      <c r="BM48" s="2006">
        <v>0</v>
      </c>
      <c r="BN48" s="2006">
        <v>0</v>
      </c>
      <c r="BO48" s="2006">
        <v>0</v>
      </c>
      <c r="BP48" s="2006">
        <v>0</v>
      </c>
      <c r="BQ48" s="2006">
        <v>0</v>
      </c>
      <c r="BR48" s="2006">
        <v>0</v>
      </c>
      <c r="BS48" s="2006">
        <v>0</v>
      </c>
      <c r="BT48" s="2006">
        <v>0</v>
      </c>
      <c r="BU48" s="2006">
        <v>0</v>
      </c>
      <c r="BV48" s="2006">
        <v>0</v>
      </c>
      <c r="BW48" s="2006">
        <v>0</v>
      </c>
      <c r="BX48" s="2006">
        <v>0</v>
      </c>
      <c r="BY48" s="2006">
        <v>0</v>
      </c>
      <c r="BZ48" s="2006">
        <v>0</v>
      </c>
      <c r="CA48" s="2006">
        <v>0</v>
      </c>
      <c r="CB48" s="2006">
        <v>0</v>
      </c>
      <c r="CC48" s="2006">
        <v>0</v>
      </c>
      <c r="CD48" s="2006">
        <v>0</v>
      </c>
      <c r="CE48" s="2006">
        <v>0</v>
      </c>
      <c r="CF48" s="421"/>
    </row>
    <row r="49" spans="1:84" ht="9.9499999999999993" customHeight="1">
      <c r="A49" s="2006">
        <v>0</v>
      </c>
      <c r="B49" s="3403"/>
      <c r="D49" s="3734"/>
      <c r="E49" s="2006">
        <v>0</v>
      </c>
      <c r="F49" s="2006">
        <v>0</v>
      </c>
      <c r="G49" s="2006">
        <v>0</v>
      </c>
      <c r="H49" s="3735"/>
      <c r="I49" s="2006">
        <v>0</v>
      </c>
      <c r="J49" s="2006">
        <v>0</v>
      </c>
      <c r="K49" s="2006">
        <v>0</v>
      </c>
      <c r="L49" s="3736"/>
      <c r="M49" s="2006">
        <v>0</v>
      </c>
      <c r="N49" s="2006">
        <v>0</v>
      </c>
      <c r="O49" s="2006">
        <v>0</v>
      </c>
      <c r="P49" s="3737"/>
      <c r="Q49" s="2006">
        <v>0</v>
      </c>
      <c r="R49" s="2006">
        <v>0</v>
      </c>
      <c r="S49" s="2006">
        <v>0</v>
      </c>
      <c r="T49" s="3738"/>
      <c r="U49" s="2006">
        <v>0</v>
      </c>
      <c r="V49" s="2006">
        <v>0</v>
      </c>
      <c r="W49" s="2006">
        <v>0</v>
      </c>
      <c r="X49" s="3721"/>
      <c r="Y49" s="2006">
        <v>0</v>
      </c>
      <c r="Z49" s="2006">
        <v>0</v>
      </c>
      <c r="AA49" s="2006">
        <v>0</v>
      </c>
      <c r="AB49" s="3721"/>
      <c r="AC49" s="2006">
        <v>0</v>
      </c>
      <c r="AD49" s="2006">
        <v>0</v>
      </c>
      <c r="AE49" s="2006">
        <v>0</v>
      </c>
      <c r="AF49" s="3721"/>
      <c r="AI49" s="40"/>
      <c r="AJ49" s="35"/>
      <c r="AK49" s="35"/>
      <c r="AL49" s="35"/>
      <c r="AM49" s="35"/>
      <c r="AV49" s="2006">
        <v>0</v>
      </c>
      <c r="AW49" s="2006">
        <v>0</v>
      </c>
      <c r="AX49" s="2006">
        <v>0</v>
      </c>
      <c r="AY49" s="2006">
        <v>0</v>
      </c>
      <c r="AZ49" s="2006">
        <v>0</v>
      </c>
      <c r="BA49" s="2006">
        <v>0</v>
      </c>
      <c r="BB49" s="2006">
        <v>0</v>
      </c>
      <c r="BC49" s="2006">
        <v>0</v>
      </c>
      <c r="BD49" s="2006">
        <v>0</v>
      </c>
      <c r="BE49" s="2006">
        <v>0</v>
      </c>
      <c r="BF49" s="2006">
        <v>0</v>
      </c>
      <c r="BG49" s="2006">
        <v>0</v>
      </c>
      <c r="BH49" s="2006">
        <v>0</v>
      </c>
      <c r="BI49" s="2006">
        <v>0</v>
      </c>
      <c r="BJ49" s="2006">
        <v>0</v>
      </c>
      <c r="BK49" s="2006">
        <v>0</v>
      </c>
      <c r="BL49" s="2006">
        <v>0</v>
      </c>
      <c r="BM49" s="2006">
        <v>0</v>
      </c>
      <c r="BN49" s="2006">
        <v>0</v>
      </c>
      <c r="BO49" s="2006">
        <v>0</v>
      </c>
      <c r="BP49" s="2006">
        <v>0</v>
      </c>
      <c r="BQ49" s="2006">
        <v>0</v>
      </c>
      <c r="BR49" s="2006">
        <v>0</v>
      </c>
      <c r="BS49" s="2006">
        <v>0</v>
      </c>
      <c r="BT49" s="2006">
        <v>0</v>
      </c>
      <c r="BU49" s="2006">
        <v>0</v>
      </c>
      <c r="BV49" s="2006">
        <v>0</v>
      </c>
      <c r="BW49" s="2006">
        <v>0</v>
      </c>
      <c r="BX49" s="2006">
        <v>0</v>
      </c>
      <c r="BY49" s="2006">
        <v>0</v>
      </c>
      <c r="BZ49" s="2006">
        <v>0</v>
      </c>
      <c r="CA49" s="2006">
        <v>0</v>
      </c>
      <c r="CB49" s="2006">
        <v>0</v>
      </c>
      <c r="CC49" s="2006">
        <v>0</v>
      </c>
      <c r="CD49" s="2006">
        <v>0</v>
      </c>
      <c r="CE49" s="2006">
        <v>0</v>
      </c>
      <c r="CF49" s="421"/>
    </row>
    <row r="50" spans="1:84" ht="9.9499999999999993" customHeight="1">
      <c r="A50" s="2006">
        <v>0</v>
      </c>
      <c r="B50" s="2006">
        <v>0</v>
      </c>
      <c r="C50" s="2006">
        <v>0</v>
      </c>
      <c r="D50" s="2006">
        <v>0</v>
      </c>
      <c r="E50" s="2006">
        <v>0</v>
      </c>
      <c r="F50" s="2006">
        <v>0</v>
      </c>
      <c r="G50" s="2006">
        <v>0</v>
      </c>
      <c r="H50" s="2006">
        <v>0</v>
      </c>
      <c r="I50" s="2006">
        <v>0</v>
      </c>
      <c r="J50" s="2006">
        <v>0</v>
      </c>
      <c r="K50" s="2006">
        <v>0</v>
      </c>
      <c r="L50" s="2006">
        <v>0</v>
      </c>
      <c r="M50" s="2006">
        <v>0</v>
      </c>
      <c r="N50" s="2006">
        <v>0</v>
      </c>
      <c r="O50" s="2006">
        <v>0</v>
      </c>
      <c r="P50" s="2006">
        <v>0</v>
      </c>
      <c r="Q50" s="2006">
        <v>0</v>
      </c>
      <c r="R50" s="2006">
        <v>0</v>
      </c>
      <c r="S50" s="2006">
        <v>0</v>
      </c>
      <c r="T50" s="2006">
        <v>0</v>
      </c>
      <c r="U50" s="2006">
        <v>0</v>
      </c>
      <c r="V50" s="2006">
        <v>0</v>
      </c>
      <c r="W50" s="2006">
        <v>0</v>
      </c>
      <c r="X50" s="2006">
        <v>0</v>
      </c>
      <c r="Y50" s="2006">
        <v>0</v>
      </c>
      <c r="Z50" s="2006">
        <v>0</v>
      </c>
      <c r="AA50" s="2006">
        <v>0</v>
      </c>
      <c r="AB50" s="2006">
        <v>0</v>
      </c>
      <c r="AC50" s="2006">
        <v>0</v>
      </c>
      <c r="AD50" s="2006">
        <v>0</v>
      </c>
      <c r="AE50" s="2006">
        <v>0</v>
      </c>
      <c r="AF50" s="2006">
        <v>0</v>
      </c>
      <c r="AI50" s="96"/>
      <c r="AJ50" s="35"/>
      <c r="AK50" s="35"/>
      <c r="AL50" s="35"/>
      <c r="AM50" s="35"/>
      <c r="AV50" s="2006">
        <v>0</v>
      </c>
      <c r="AW50" s="2006">
        <v>0</v>
      </c>
      <c r="AX50" s="2006">
        <v>0</v>
      </c>
      <c r="AY50" s="2006">
        <v>0</v>
      </c>
      <c r="AZ50" s="2006">
        <v>0</v>
      </c>
      <c r="BA50" s="2006">
        <v>0</v>
      </c>
      <c r="BB50" s="2006">
        <v>0</v>
      </c>
      <c r="BC50" s="2006">
        <v>0</v>
      </c>
      <c r="BD50" s="2006">
        <v>0</v>
      </c>
      <c r="BE50" s="2006">
        <v>0</v>
      </c>
      <c r="BF50" s="2006">
        <v>0</v>
      </c>
      <c r="BG50" s="2006">
        <v>0</v>
      </c>
      <c r="BH50" s="2006">
        <v>0</v>
      </c>
      <c r="BI50" s="2006">
        <v>0</v>
      </c>
      <c r="BJ50" s="2006">
        <v>0</v>
      </c>
      <c r="BK50" s="2006">
        <v>0</v>
      </c>
      <c r="BL50" s="2006">
        <v>0</v>
      </c>
      <c r="BM50" s="2006">
        <v>0</v>
      </c>
      <c r="BN50" s="2006">
        <v>0</v>
      </c>
      <c r="BO50" s="2006">
        <v>0</v>
      </c>
      <c r="BP50" s="2006">
        <v>0</v>
      </c>
      <c r="BQ50" s="2006">
        <v>0</v>
      </c>
      <c r="BR50" s="2006">
        <v>0</v>
      </c>
      <c r="BS50" s="2006">
        <v>0</v>
      </c>
      <c r="BT50" s="2006">
        <v>0</v>
      </c>
      <c r="BU50" s="2006">
        <v>0</v>
      </c>
      <c r="BV50" s="2006">
        <v>0</v>
      </c>
      <c r="BW50" s="2006">
        <v>0</v>
      </c>
      <c r="BX50" s="2006">
        <v>0</v>
      </c>
      <c r="BY50" s="2006">
        <v>0</v>
      </c>
      <c r="BZ50" s="2006">
        <v>0</v>
      </c>
      <c r="CA50" s="2006">
        <v>0</v>
      </c>
      <c r="CB50" s="2006">
        <v>0</v>
      </c>
      <c r="CC50" s="2006">
        <v>0</v>
      </c>
      <c r="CD50" s="2006">
        <v>0</v>
      </c>
      <c r="CE50" s="2006">
        <v>0</v>
      </c>
      <c r="CF50" s="421"/>
    </row>
    <row r="51" spans="1:84" ht="9.9499999999999993" customHeight="1">
      <c r="A51" s="2006">
        <v>0</v>
      </c>
      <c r="B51" s="3401">
        <v>3</v>
      </c>
      <c r="D51" s="3725" t="s">
        <v>135</v>
      </c>
      <c r="E51" s="40"/>
      <c r="F51" s="40"/>
      <c r="G51" s="40"/>
      <c r="H51" s="3685" t="s">
        <v>114</v>
      </c>
      <c r="I51" s="40"/>
      <c r="J51" s="40"/>
      <c r="K51" s="40"/>
      <c r="L51" s="3689" t="s">
        <v>307</v>
      </c>
      <c r="M51" s="40"/>
      <c r="N51" s="40"/>
      <c r="O51" s="40"/>
      <c r="P51" s="3729" t="s">
        <v>308</v>
      </c>
      <c r="Q51" s="40"/>
      <c r="R51" s="40"/>
      <c r="S51" s="40"/>
      <c r="T51" s="3731" t="s">
        <v>309</v>
      </c>
      <c r="U51" s="40"/>
      <c r="V51" s="40"/>
      <c r="W51" s="40"/>
      <c r="X51" s="3520" t="s">
        <v>310</v>
      </c>
      <c r="Y51" s="40"/>
      <c r="Z51" s="40"/>
      <c r="AA51" s="40"/>
      <c r="AB51" s="3520" t="s">
        <v>311</v>
      </c>
      <c r="AC51" s="40"/>
      <c r="AD51" s="40"/>
      <c r="AE51" s="40"/>
      <c r="AF51" s="3520" t="s">
        <v>312</v>
      </c>
      <c r="AI51" s="40"/>
      <c r="AJ51" s="35"/>
      <c r="AK51" s="35"/>
      <c r="AL51" s="35"/>
      <c r="AM51" s="35"/>
      <c r="AV51" s="2006">
        <v>0</v>
      </c>
      <c r="AW51" s="2006">
        <v>0</v>
      </c>
      <c r="AX51" s="2006">
        <v>0</v>
      </c>
      <c r="AY51" s="2006">
        <v>0</v>
      </c>
      <c r="AZ51" s="2006">
        <v>0</v>
      </c>
      <c r="BA51" s="2006">
        <v>0</v>
      </c>
      <c r="BB51" s="2006">
        <v>0</v>
      </c>
      <c r="BC51" s="2006">
        <v>0</v>
      </c>
      <c r="BD51" s="2006">
        <v>0</v>
      </c>
      <c r="BE51" s="2006">
        <v>0</v>
      </c>
      <c r="BF51" s="2006">
        <v>0</v>
      </c>
      <c r="BG51" s="2006">
        <v>0</v>
      </c>
      <c r="BH51" s="2006">
        <v>0</v>
      </c>
      <c r="BI51" s="2006">
        <v>0</v>
      </c>
      <c r="BJ51" s="2006">
        <v>0</v>
      </c>
      <c r="BK51" s="2006">
        <v>0</v>
      </c>
      <c r="BL51" s="2006">
        <v>0</v>
      </c>
      <c r="BM51" s="2006">
        <v>0</v>
      </c>
      <c r="BN51" s="2006">
        <v>0</v>
      </c>
      <c r="BO51" s="2006">
        <v>0</v>
      </c>
      <c r="BP51" s="2006">
        <v>0</v>
      </c>
      <c r="BQ51" s="2006">
        <v>0</v>
      </c>
      <c r="BR51" s="2006">
        <v>0</v>
      </c>
      <c r="BS51" s="2006">
        <v>0</v>
      </c>
      <c r="BT51" s="2006">
        <v>0</v>
      </c>
      <c r="BU51" s="2006">
        <v>0</v>
      </c>
      <c r="BV51" s="2006">
        <v>0</v>
      </c>
      <c r="BW51" s="2006">
        <v>0</v>
      </c>
      <c r="BX51" s="2006">
        <v>0</v>
      </c>
      <c r="BY51" s="2006">
        <v>0</v>
      </c>
      <c r="BZ51" s="2006">
        <v>0</v>
      </c>
      <c r="CA51" s="2006">
        <v>0</v>
      </c>
      <c r="CB51" s="2006">
        <v>0</v>
      </c>
      <c r="CC51" s="2006">
        <v>0</v>
      </c>
      <c r="CD51" s="2006">
        <v>0</v>
      </c>
      <c r="CE51" s="2006">
        <v>0</v>
      </c>
      <c r="CF51" s="421"/>
    </row>
    <row r="52" spans="1:84" ht="5.0999999999999996" customHeight="1">
      <c r="A52" s="2006">
        <v>0</v>
      </c>
      <c r="B52" s="3402"/>
      <c r="D52" s="3726"/>
      <c r="E52" s="90"/>
      <c r="F52" s="91"/>
      <c r="G52" s="90"/>
      <c r="H52" s="3686"/>
      <c r="I52" s="90"/>
      <c r="J52" s="91"/>
      <c r="K52" s="90"/>
      <c r="L52" s="3690"/>
      <c r="M52" s="90"/>
      <c r="N52" s="91"/>
      <c r="O52" s="90"/>
      <c r="P52" s="3730"/>
      <c r="Q52" s="90"/>
      <c r="R52" s="91"/>
      <c r="S52" s="90"/>
      <c r="T52" s="3732"/>
      <c r="U52" s="90"/>
      <c r="V52" s="91"/>
      <c r="W52" s="90"/>
      <c r="X52" s="3521"/>
      <c r="Y52" s="90"/>
      <c r="Z52" s="91"/>
      <c r="AA52" s="90"/>
      <c r="AB52" s="3521"/>
      <c r="AC52" s="90"/>
      <c r="AD52" s="91"/>
      <c r="AE52" s="90"/>
      <c r="AF52" s="3521"/>
      <c r="AI52" s="90"/>
      <c r="AJ52" s="35"/>
      <c r="AK52" s="35"/>
      <c r="AL52" s="35"/>
      <c r="AM52" s="35"/>
      <c r="AV52" s="2006">
        <v>0</v>
      </c>
      <c r="AW52" s="2006">
        <v>0</v>
      </c>
      <c r="AX52" s="2006">
        <v>0</v>
      </c>
      <c r="AY52" s="2006">
        <v>0</v>
      </c>
      <c r="AZ52" s="2006">
        <v>0</v>
      </c>
      <c r="BA52" s="2006">
        <v>0</v>
      </c>
      <c r="BB52" s="2006">
        <v>0</v>
      </c>
      <c r="BC52" s="2006">
        <v>0</v>
      </c>
      <c r="BD52" s="2006">
        <v>0</v>
      </c>
      <c r="BE52" s="2006">
        <v>0</v>
      </c>
      <c r="BF52" s="2006">
        <v>0</v>
      </c>
      <c r="BG52" s="2006">
        <v>0</v>
      </c>
      <c r="BH52" s="2006">
        <v>0</v>
      </c>
      <c r="BI52" s="2006">
        <v>0</v>
      </c>
      <c r="BJ52" s="2006">
        <v>0</v>
      </c>
      <c r="BK52" s="2006">
        <v>0</v>
      </c>
      <c r="BL52" s="2006">
        <v>0</v>
      </c>
      <c r="BM52" s="2006">
        <v>0</v>
      </c>
      <c r="BN52" s="2006">
        <v>0</v>
      </c>
      <c r="BO52" s="2006">
        <v>0</v>
      </c>
      <c r="BP52" s="2006">
        <v>0</v>
      </c>
      <c r="BQ52" s="2006">
        <v>0</v>
      </c>
      <c r="BR52" s="2006">
        <v>0</v>
      </c>
      <c r="BS52" s="2006">
        <v>0</v>
      </c>
      <c r="BT52" s="2006">
        <v>0</v>
      </c>
      <c r="BU52" s="2006">
        <v>0</v>
      </c>
      <c r="BV52" s="2006">
        <v>0</v>
      </c>
      <c r="BW52" s="2006">
        <v>0</v>
      </c>
      <c r="BX52" s="2006">
        <v>0</v>
      </c>
      <c r="BY52" s="2006">
        <v>0</v>
      </c>
      <c r="BZ52" s="2006">
        <v>0</v>
      </c>
      <c r="CA52" s="2006">
        <v>0</v>
      </c>
      <c r="CB52" s="2006">
        <v>0</v>
      </c>
      <c r="CC52" s="2006">
        <v>0</v>
      </c>
      <c r="CD52" s="2006">
        <v>0</v>
      </c>
      <c r="CE52" s="2006">
        <v>0</v>
      </c>
      <c r="CF52" s="421"/>
    </row>
    <row r="53" spans="1:84" ht="9.9499999999999993" customHeight="1">
      <c r="A53" s="2006">
        <v>0</v>
      </c>
      <c r="B53" s="3403"/>
      <c r="D53" s="191"/>
      <c r="E53" s="40"/>
      <c r="F53" s="40"/>
      <c r="G53" s="40"/>
      <c r="H53" s="191"/>
      <c r="I53" s="40"/>
      <c r="J53" s="40"/>
      <c r="K53" s="40"/>
      <c r="L53" s="191"/>
      <c r="M53" s="40"/>
      <c r="N53" s="40"/>
      <c r="O53" s="40"/>
      <c r="P53" s="191"/>
      <c r="Q53" s="40"/>
      <c r="R53" s="40"/>
      <c r="S53" s="40"/>
      <c r="T53" s="191"/>
      <c r="U53" s="40"/>
      <c r="V53" s="40"/>
      <c r="W53" s="40"/>
      <c r="X53" s="191"/>
      <c r="Y53" s="40"/>
      <c r="Z53" s="40"/>
      <c r="AA53" s="40"/>
      <c r="AB53" s="191"/>
      <c r="AC53" s="40"/>
      <c r="AD53" s="40"/>
      <c r="AE53" s="40"/>
      <c r="AF53" s="191"/>
      <c r="AI53" s="40"/>
      <c r="AJ53" s="35"/>
      <c r="AK53" s="35"/>
      <c r="AL53" s="35"/>
      <c r="AM53" s="35"/>
      <c r="AV53" s="2006">
        <v>0</v>
      </c>
      <c r="AW53" s="2006">
        <v>0</v>
      </c>
      <c r="AX53" s="2006">
        <v>0</v>
      </c>
      <c r="AY53" s="2006">
        <v>0</v>
      </c>
      <c r="AZ53" s="2006">
        <v>0</v>
      </c>
      <c r="BA53" s="2006">
        <v>0</v>
      </c>
      <c r="BB53" s="2006">
        <v>0</v>
      </c>
      <c r="BC53" s="2006">
        <v>0</v>
      </c>
      <c r="BD53" s="2006">
        <v>0</v>
      </c>
      <c r="BE53" s="2006">
        <v>0</v>
      </c>
      <c r="BF53" s="2006">
        <v>0</v>
      </c>
      <c r="BG53" s="2006">
        <v>0</v>
      </c>
      <c r="BH53" s="2006">
        <v>0</v>
      </c>
      <c r="BI53" s="2006">
        <v>0</v>
      </c>
      <c r="BJ53" s="2006">
        <v>0</v>
      </c>
      <c r="BK53" s="2006">
        <v>0</v>
      </c>
      <c r="BL53" s="2006">
        <v>0</v>
      </c>
      <c r="BM53" s="2006">
        <v>0</v>
      </c>
      <c r="BN53" s="2006">
        <v>0</v>
      </c>
      <c r="BO53" s="2006">
        <v>0</v>
      </c>
      <c r="BP53" s="2006">
        <v>0</v>
      </c>
      <c r="BQ53" s="2006">
        <v>0</v>
      </c>
      <c r="BR53" s="2006">
        <v>0</v>
      </c>
      <c r="BS53" s="2006">
        <v>0</v>
      </c>
      <c r="BT53" s="2006">
        <v>0</v>
      </c>
      <c r="BU53" s="2006">
        <v>0</v>
      </c>
      <c r="BV53" s="2006">
        <v>0</v>
      </c>
      <c r="BW53" s="2006">
        <v>0</v>
      </c>
      <c r="BX53" s="2006">
        <v>0</v>
      </c>
      <c r="BY53" s="2006">
        <v>0</v>
      </c>
      <c r="BZ53" s="2006">
        <v>0</v>
      </c>
      <c r="CA53" s="2006">
        <v>0</v>
      </c>
      <c r="CB53" s="2006">
        <v>0</v>
      </c>
      <c r="CC53" s="2006">
        <v>0</v>
      </c>
      <c r="CD53" s="2006">
        <v>0</v>
      </c>
      <c r="CE53" s="2006">
        <v>0</v>
      </c>
      <c r="CF53" s="421"/>
    </row>
    <row r="54" spans="1:84" ht="9.9499999999999993" customHeight="1">
      <c r="A54" s="2006">
        <v>0</v>
      </c>
      <c r="B54" s="2006">
        <v>0</v>
      </c>
      <c r="C54" s="2006">
        <v>0</v>
      </c>
      <c r="D54" s="2006">
        <v>0</v>
      </c>
      <c r="E54" s="2006">
        <v>0</v>
      </c>
      <c r="F54" s="2006">
        <v>0</v>
      </c>
      <c r="G54" s="2006">
        <v>0</v>
      </c>
      <c r="H54" s="2006">
        <v>0</v>
      </c>
      <c r="I54" s="2006">
        <v>0</v>
      </c>
      <c r="J54" s="2006">
        <v>0</v>
      </c>
      <c r="K54" s="2006">
        <v>0</v>
      </c>
      <c r="L54" s="2006">
        <v>0</v>
      </c>
      <c r="M54" s="2006">
        <v>0</v>
      </c>
      <c r="N54" s="2006">
        <v>0</v>
      </c>
      <c r="O54" s="2006">
        <v>0</v>
      </c>
      <c r="P54" s="2006">
        <v>0</v>
      </c>
      <c r="Q54" s="2006">
        <v>0</v>
      </c>
      <c r="R54" s="2006">
        <v>0</v>
      </c>
      <c r="S54" s="2006">
        <v>0</v>
      </c>
      <c r="T54" s="2006">
        <v>0</v>
      </c>
      <c r="U54" s="2006">
        <v>0</v>
      </c>
      <c r="V54" s="2006">
        <v>0</v>
      </c>
      <c r="W54" s="2006">
        <v>0</v>
      </c>
      <c r="X54" s="2006">
        <v>0</v>
      </c>
      <c r="Y54" s="2006">
        <v>0</v>
      </c>
      <c r="Z54" s="2006">
        <v>0</v>
      </c>
      <c r="AA54" s="2006">
        <v>0</v>
      </c>
      <c r="AB54" s="2006">
        <v>0</v>
      </c>
      <c r="AC54" s="2006">
        <v>0</v>
      </c>
      <c r="AD54" s="2006">
        <v>0</v>
      </c>
      <c r="AE54" s="2006">
        <v>0</v>
      </c>
      <c r="AF54" s="2006">
        <v>0</v>
      </c>
      <c r="AI54" s="96"/>
      <c r="AJ54" s="35"/>
      <c r="AK54" s="35"/>
      <c r="AL54" s="35"/>
      <c r="AM54" s="35"/>
      <c r="AV54" s="2006">
        <v>0</v>
      </c>
      <c r="AW54" s="2006">
        <v>0</v>
      </c>
      <c r="AX54" s="2006">
        <v>0</v>
      </c>
      <c r="AY54" s="2006">
        <v>0</v>
      </c>
      <c r="AZ54" s="2006">
        <v>0</v>
      </c>
      <c r="BA54" s="2006">
        <v>0</v>
      </c>
      <c r="BB54" s="2006">
        <v>0</v>
      </c>
      <c r="BC54" s="2006">
        <v>0</v>
      </c>
      <c r="BD54" s="2006">
        <v>0</v>
      </c>
      <c r="BE54" s="2006">
        <v>0</v>
      </c>
      <c r="BF54" s="2006">
        <v>0</v>
      </c>
      <c r="BG54" s="2006">
        <v>0</v>
      </c>
      <c r="BH54" s="2006">
        <v>0</v>
      </c>
      <c r="BI54" s="2006">
        <v>0</v>
      </c>
      <c r="BJ54" s="2006">
        <v>0</v>
      </c>
      <c r="BK54" s="2006">
        <v>0</v>
      </c>
      <c r="BL54" s="2006">
        <v>0</v>
      </c>
      <c r="BM54" s="2006">
        <v>0</v>
      </c>
      <c r="BN54" s="2006">
        <v>0</v>
      </c>
      <c r="BO54" s="2006">
        <v>0</v>
      </c>
      <c r="BP54" s="2006">
        <v>0</v>
      </c>
      <c r="BQ54" s="2006">
        <v>0</v>
      </c>
      <c r="BR54" s="2006">
        <v>0</v>
      </c>
      <c r="BS54" s="2006">
        <v>0</v>
      </c>
      <c r="BT54" s="2006">
        <v>0</v>
      </c>
      <c r="BU54" s="2006">
        <v>0</v>
      </c>
      <c r="BV54" s="2006">
        <v>0</v>
      </c>
      <c r="BW54" s="2006">
        <v>0</v>
      </c>
      <c r="BX54" s="2006">
        <v>0</v>
      </c>
      <c r="BY54" s="2006">
        <v>0</v>
      </c>
      <c r="BZ54" s="2006">
        <v>0</v>
      </c>
      <c r="CA54" s="2006">
        <v>0</v>
      </c>
      <c r="CB54" s="2006">
        <v>0</v>
      </c>
      <c r="CC54" s="2006">
        <v>0</v>
      </c>
      <c r="CD54" s="2006">
        <v>0</v>
      </c>
      <c r="CE54" s="2006">
        <v>0</v>
      </c>
      <c r="CF54" s="421"/>
    </row>
    <row r="55" spans="1:84" ht="9.9499999999999993" customHeight="1">
      <c r="A55" s="2006">
        <v>0</v>
      </c>
      <c r="B55" s="3401">
        <v>4</v>
      </c>
      <c r="D55" s="3725" t="s">
        <v>140</v>
      </c>
      <c r="E55" s="2006">
        <v>0</v>
      </c>
      <c r="F55" s="2006">
        <v>0</v>
      </c>
      <c r="G55" s="2006">
        <v>0</v>
      </c>
      <c r="H55" s="3685" t="s">
        <v>145</v>
      </c>
      <c r="I55" s="2006">
        <v>0</v>
      </c>
      <c r="J55" s="2006">
        <v>0</v>
      </c>
      <c r="K55" s="2006">
        <v>0</v>
      </c>
      <c r="L55" s="3689" t="s">
        <v>313</v>
      </c>
      <c r="M55" s="2006">
        <v>0</v>
      </c>
      <c r="N55" s="2006">
        <v>0</v>
      </c>
      <c r="O55" s="2006">
        <v>0</v>
      </c>
      <c r="P55" s="3729" t="s">
        <v>314</v>
      </c>
      <c r="Q55" s="2006">
        <v>0</v>
      </c>
      <c r="R55" s="2006">
        <v>0</v>
      </c>
      <c r="S55" s="2006">
        <v>0</v>
      </c>
      <c r="T55" s="3731" t="s">
        <v>315</v>
      </c>
      <c r="U55" s="2006">
        <v>0</v>
      </c>
      <c r="V55" s="2006">
        <v>0</v>
      </c>
      <c r="W55" s="2006">
        <v>0</v>
      </c>
      <c r="X55" s="3520" t="s">
        <v>316</v>
      </c>
      <c r="Y55" s="2006">
        <v>0</v>
      </c>
      <c r="Z55" s="2006">
        <v>0</v>
      </c>
      <c r="AA55" s="2006">
        <v>0</v>
      </c>
      <c r="AB55" s="3520" t="s">
        <v>317</v>
      </c>
      <c r="AC55" s="2006">
        <v>0</v>
      </c>
      <c r="AD55" s="2006">
        <v>0</v>
      </c>
      <c r="AE55" s="2006">
        <v>0</v>
      </c>
      <c r="AF55" s="3520" t="s">
        <v>318</v>
      </c>
      <c r="AI55" s="40"/>
      <c r="AJ55" s="35"/>
      <c r="AK55" s="35"/>
      <c r="AL55" s="35"/>
      <c r="AM55" s="35"/>
      <c r="AV55" s="2006">
        <v>0</v>
      </c>
      <c r="AW55" s="2006">
        <v>0</v>
      </c>
      <c r="AX55" s="2006">
        <v>0</v>
      </c>
      <c r="AY55" s="2006">
        <v>0</v>
      </c>
      <c r="AZ55" s="2006">
        <v>0</v>
      </c>
      <c r="BA55" s="2006">
        <v>0</v>
      </c>
      <c r="BB55" s="2006">
        <v>0</v>
      </c>
      <c r="BC55" s="2006">
        <v>0</v>
      </c>
      <c r="BD55" s="2006">
        <v>0</v>
      </c>
      <c r="BE55" s="2006">
        <v>0</v>
      </c>
      <c r="BF55" s="2006">
        <v>0</v>
      </c>
      <c r="BG55" s="2006">
        <v>0</v>
      </c>
      <c r="BH55" s="2006">
        <v>0</v>
      </c>
      <c r="BI55" s="2006">
        <v>0</v>
      </c>
      <c r="BJ55" s="2006">
        <v>0</v>
      </c>
      <c r="BK55" s="2006">
        <v>0</v>
      </c>
      <c r="BL55" s="2006">
        <v>0</v>
      </c>
      <c r="BM55" s="2006">
        <v>0</v>
      </c>
      <c r="BN55" s="2006">
        <v>0</v>
      </c>
      <c r="BO55" s="2006">
        <v>0</v>
      </c>
      <c r="BP55" s="2006">
        <v>0</v>
      </c>
      <c r="BQ55" s="2006">
        <v>0</v>
      </c>
      <c r="BR55" s="2006">
        <v>0</v>
      </c>
      <c r="BS55" s="2006">
        <v>0</v>
      </c>
      <c r="BT55" s="2006">
        <v>0</v>
      </c>
      <c r="BU55" s="2006">
        <v>0</v>
      </c>
      <c r="BV55" s="2006">
        <v>0</v>
      </c>
      <c r="BW55" s="2006">
        <v>0</v>
      </c>
      <c r="BX55" s="2006">
        <v>0</v>
      </c>
      <c r="BY55" s="2006">
        <v>0</v>
      </c>
      <c r="BZ55" s="2006">
        <v>0</v>
      </c>
      <c r="CA55" s="2006">
        <v>0</v>
      </c>
      <c r="CB55" s="2006">
        <v>0</v>
      </c>
      <c r="CC55" s="2006">
        <v>0</v>
      </c>
      <c r="CD55" s="2006">
        <v>0</v>
      </c>
      <c r="CE55" s="2006">
        <v>0</v>
      </c>
      <c r="CF55" s="421"/>
    </row>
    <row r="56" spans="1:84" ht="5.0999999999999996" customHeight="1">
      <c r="A56" s="2006">
        <v>0</v>
      </c>
      <c r="B56" s="3402"/>
      <c r="D56" s="3726"/>
      <c r="E56" s="2006">
        <v>0</v>
      </c>
      <c r="F56" s="2007">
        <v>0</v>
      </c>
      <c r="G56" s="2006">
        <v>0</v>
      </c>
      <c r="H56" s="3686"/>
      <c r="I56" s="2006">
        <v>0</v>
      </c>
      <c r="J56" s="2007">
        <v>0</v>
      </c>
      <c r="K56" s="2006">
        <v>0</v>
      </c>
      <c r="L56" s="3690"/>
      <c r="M56" s="2006">
        <v>0</v>
      </c>
      <c r="N56" s="2007">
        <v>0</v>
      </c>
      <c r="O56" s="2006">
        <v>0</v>
      </c>
      <c r="P56" s="3730"/>
      <c r="Q56" s="2006">
        <v>0</v>
      </c>
      <c r="R56" s="2007">
        <v>0</v>
      </c>
      <c r="S56" s="2006">
        <v>0</v>
      </c>
      <c r="T56" s="3732"/>
      <c r="U56" s="2006">
        <v>0</v>
      </c>
      <c r="V56" s="2007">
        <v>0</v>
      </c>
      <c r="W56" s="2006">
        <v>0</v>
      </c>
      <c r="X56" s="3521"/>
      <c r="Y56" s="2006">
        <v>0</v>
      </c>
      <c r="Z56" s="2007">
        <v>0</v>
      </c>
      <c r="AA56" s="2006">
        <v>0</v>
      </c>
      <c r="AB56" s="3521"/>
      <c r="AC56" s="2006">
        <v>0</v>
      </c>
      <c r="AD56" s="2007">
        <v>0</v>
      </c>
      <c r="AE56" s="2006">
        <v>0</v>
      </c>
      <c r="AF56" s="3521"/>
      <c r="AI56" s="90"/>
      <c r="AJ56" s="35"/>
      <c r="AK56" s="35"/>
      <c r="AL56" s="35"/>
      <c r="AM56" s="35"/>
      <c r="AV56" s="2006">
        <v>0</v>
      </c>
      <c r="AW56" s="2006">
        <v>0</v>
      </c>
      <c r="AX56" s="2006">
        <v>0</v>
      </c>
      <c r="AY56" s="2006">
        <v>0</v>
      </c>
      <c r="AZ56" s="2006">
        <v>0</v>
      </c>
      <c r="BA56" s="2006">
        <v>0</v>
      </c>
      <c r="BB56" s="2006">
        <v>0</v>
      </c>
      <c r="BC56" s="2006">
        <v>0</v>
      </c>
      <c r="BD56" s="2006">
        <v>0</v>
      </c>
      <c r="BE56" s="2006">
        <v>0</v>
      </c>
      <c r="BF56" s="2006">
        <v>0</v>
      </c>
      <c r="BG56" s="2006">
        <v>0</v>
      </c>
      <c r="BH56" s="2006">
        <v>0</v>
      </c>
      <c r="BI56" s="2006">
        <v>0</v>
      </c>
      <c r="BJ56" s="2006">
        <v>0</v>
      </c>
      <c r="BK56" s="2006">
        <v>0</v>
      </c>
      <c r="BL56" s="2006">
        <v>0</v>
      </c>
      <c r="BM56" s="2006">
        <v>0</v>
      </c>
      <c r="BN56" s="2006">
        <v>0</v>
      </c>
      <c r="BO56" s="2006">
        <v>0</v>
      </c>
      <c r="BP56" s="2006">
        <v>0</v>
      </c>
      <c r="BQ56" s="2006">
        <v>0</v>
      </c>
      <c r="BR56" s="2006">
        <v>0</v>
      </c>
      <c r="BS56" s="2006">
        <v>0</v>
      </c>
      <c r="BT56" s="2006">
        <v>0</v>
      </c>
      <c r="BU56" s="2006">
        <v>0</v>
      </c>
      <c r="BV56" s="2006">
        <v>0</v>
      </c>
      <c r="BW56" s="2006">
        <v>0</v>
      </c>
      <c r="BX56" s="2006">
        <v>0</v>
      </c>
      <c r="BY56" s="2006">
        <v>0</v>
      </c>
      <c r="BZ56" s="2006">
        <v>0</v>
      </c>
      <c r="CA56" s="2006">
        <v>0</v>
      </c>
      <c r="CB56" s="2006">
        <v>0</v>
      </c>
      <c r="CC56" s="2006">
        <v>0</v>
      </c>
      <c r="CD56" s="2006">
        <v>0</v>
      </c>
      <c r="CE56" s="2006">
        <v>0</v>
      </c>
      <c r="CF56" s="421"/>
    </row>
    <row r="57" spans="1:84" ht="9.9499999999999993" customHeight="1">
      <c r="A57" s="2006">
        <v>0</v>
      </c>
      <c r="B57" s="3403"/>
      <c r="D57" s="191"/>
      <c r="E57" s="2006">
        <v>0</v>
      </c>
      <c r="F57" s="2006">
        <v>0</v>
      </c>
      <c r="G57" s="2006">
        <v>0</v>
      </c>
      <c r="H57" s="191"/>
      <c r="I57" s="2006">
        <v>0</v>
      </c>
      <c r="J57" s="2006">
        <v>0</v>
      </c>
      <c r="K57" s="2006">
        <v>0</v>
      </c>
      <c r="L57" s="191"/>
      <c r="M57" s="2006">
        <v>0</v>
      </c>
      <c r="N57" s="2006">
        <v>0</v>
      </c>
      <c r="O57" s="2006">
        <v>0</v>
      </c>
      <c r="P57" s="191"/>
      <c r="Q57" s="2006">
        <v>0</v>
      </c>
      <c r="R57" s="2006">
        <v>0</v>
      </c>
      <c r="S57" s="2006">
        <v>0</v>
      </c>
      <c r="T57" s="191"/>
      <c r="U57" s="2006">
        <v>0</v>
      </c>
      <c r="V57" s="2006">
        <v>0</v>
      </c>
      <c r="W57" s="2006">
        <v>0</v>
      </c>
      <c r="X57" s="191"/>
      <c r="Y57" s="2006">
        <v>0</v>
      </c>
      <c r="Z57" s="2006">
        <v>0</v>
      </c>
      <c r="AA57" s="2006">
        <v>0</v>
      </c>
      <c r="AB57" s="191"/>
      <c r="AC57" s="2006">
        <v>0</v>
      </c>
      <c r="AD57" s="2006">
        <v>0</v>
      </c>
      <c r="AE57" s="2006">
        <v>0</v>
      </c>
      <c r="AF57" s="191"/>
      <c r="AI57" s="40"/>
      <c r="AJ57" s="35"/>
      <c r="AK57" s="35"/>
      <c r="AL57" s="35"/>
      <c r="AM57" s="35"/>
      <c r="AV57" s="2006">
        <v>0</v>
      </c>
      <c r="AW57" s="2006">
        <v>0</v>
      </c>
      <c r="AX57" s="2006">
        <v>0</v>
      </c>
      <c r="AY57" s="2006">
        <v>0</v>
      </c>
      <c r="AZ57" s="2006">
        <v>0</v>
      </c>
      <c r="BA57" s="2006">
        <v>0</v>
      </c>
      <c r="BB57" s="2006">
        <v>0</v>
      </c>
      <c r="BC57" s="2006">
        <v>0</v>
      </c>
      <c r="BD57" s="2006">
        <v>0</v>
      </c>
      <c r="BE57" s="2006">
        <v>0</v>
      </c>
      <c r="BF57" s="2006">
        <v>0</v>
      </c>
      <c r="BG57" s="2006">
        <v>0</v>
      </c>
      <c r="BH57" s="2006">
        <v>0</v>
      </c>
      <c r="BI57" s="2006">
        <v>0</v>
      </c>
      <c r="BJ57" s="2006">
        <v>0</v>
      </c>
      <c r="BK57" s="2006">
        <v>0</v>
      </c>
      <c r="BL57" s="2006">
        <v>0</v>
      </c>
      <c r="BM57" s="2006">
        <v>0</v>
      </c>
      <c r="BN57" s="2006">
        <v>0</v>
      </c>
      <c r="BO57" s="2006">
        <v>0</v>
      </c>
      <c r="BP57" s="2006">
        <v>0</v>
      </c>
      <c r="BQ57" s="2006">
        <v>0</v>
      </c>
      <c r="BR57" s="2006">
        <v>0</v>
      </c>
      <c r="BS57" s="2006">
        <v>0</v>
      </c>
      <c r="BT57" s="2006">
        <v>0</v>
      </c>
      <c r="BU57" s="2006">
        <v>0</v>
      </c>
      <c r="BV57" s="2006">
        <v>0</v>
      </c>
      <c r="BW57" s="2006">
        <v>0</v>
      </c>
      <c r="BX57" s="2006">
        <v>0</v>
      </c>
      <c r="BY57" s="2006">
        <v>0</v>
      </c>
      <c r="BZ57" s="2006">
        <v>0</v>
      </c>
      <c r="CA57" s="2006">
        <v>0</v>
      </c>
      <c r="CB57" s="2006">
        <v>0</v>
      </c>
      <c r="CC57" s="2006">
        <v>0</v>
      </c>
      <c r="CD57" s="2006">
        <v>0</v>
      </c>
      <c r="CE57" s="2006">
        <v>0</v>
      </c>
      <c r="CF57" s="421"/>
    </row>
    <row r="58" spans="1:84" ht="9.9499999999999993" customHeight="1">
      <c r="A58" s="2006">
        <v>0</v>
      </c>
      <c r="B58" s="2006">
        <v>0</v>
      </c>
      <c r="C58" s="2006">
        <v>0</v>
      </c>
      <c r="D58" s="2006">
        <v>0</v>
      </c>
      <c r="E58" s="2006">
        <v>0</v>
      </c>
      <c r="F58" s="2006">
        <v>0</v>
      </c>
      <c r="G58" s="2006">
        <v>0</v>
      </c>
      <c r="H58" s="2006">
        <v>0</v>
      </c>
      <c r="I58" s="2006">
        <v>0</v>
      </c>
      <c r="J58" s="2006">
        <v>0</v>
      </c>
      <c r="K58" s="2006">
        <v>0</v>
      </c>
      <c r="L58" s="2006">
        <v>0</v>
      </c>
      <c r="M58" s="2006">
        <v>0</v>
      </c>
      <c r="N58" s="2006">
        <v>0</v>
      </c>
      <c r="O58" s="2006">
        <v>0</v>
      </c>
      <c r="P58" s="2006">
        <v>0</v>
      </c>
      <c r="Q58" s="2006">
        <v>0</v>
      </c>
      <c r="R58" s="2006">
        <v>0</v>
      </c>
      <c r="S58" s="2006">
        <v>0</v>
      </c>
      <c r="T58" s="2006">
        <v>0</v>
      </c>
      <c r="U58" s="2006">
        <v>0</v>
      </c>
      <c r="V58" s="2006">
        <v>0</v>
      </c>
      <c r="W58" s="2006">
        <v>0</v>
      </c>
      <c r="X58" s="2006">
        <v>0</v>
      </c>
      <c r="Y58" s="2006">
        <v>0</v>
      </c>
      <c r="Z58" s="2006">
        <v>0</v>
      </c>
      <c r="AA58" s="2006">
        <v>0</v>
      </c>
      <c r="AB58" s="2006">
        <v>0</v>
      </c>
      <c r="AC58" s="2006">
        <v>0</v>
      </c>
      <c r="AD58" s="2006">
        <v>0</v>
      </c>
      <c r="AE58" s="2006">
        <v>0</v>
      </c>
      <c r="AF58" s="2006">
        <v>0</v>
      </c>
      <c r="AI58" s="96"/>
      <c r="AJ58" s="35"/>
      <c r="AK58" s="35"/>
      <c r="AL58" s="35"/>
      <c r="AM58" s="35"/>
      <c r="AV58" s="2006">
        <v>0</v>
      </c>
      <c r="AW58" s="2006">
        <v>0</v>
      </c>
      <c r="AX58" s="2006">
        <v>0</v>
      </c>
      <c r="AY58" s="2006">
        <v>0</v>
      </c>
      <c r="AZ58" s="2006">
        <v>0</v>
      </c>
      <c r="BA58" s="2006">
        <v>0</v>
      </c>
      <c r="BB58" s="2006">
        <v>0</v>
      </c>
      <c r="BC58" s="2006">
        <v>0</v>
      </c>
      <c r="BD58" s="2006">
        <v>0</v>
      </c>
      <c r="BE58" s="2006">
        <v>0</v>
      </c>
      <c r="BF58" s="2006">
        <v>0</v>
      </c>
      <c r="BG58" s="2006">
        <v>0</v>
      </c>
      <c r="BH58" s="2006">
        <v>0</v>
      </c>
      <c r="BI58" s="2006">
        <v>0</v>
      </c>
      <c r="BJ58" s="2006">
        <v>0</v>
      </c>
      <c r="BK58" s="2006">
        <v>0</v>
      </c>
      <c r="BL58" s="2006">
        <v>0</v>
      </c>
      <c r="BM58" s="2006">
        <v>0</v>
      </c>
      <c r="BN58" s="2006">
        <v>0</v>
      </c>
      <c r="BO58" s="2006">
        <v>0</v>
      </c>
      <c r="BP58" s="2006">
        <v>0</v>
      </c>
      <c r="BQ58" s="2006">
        <v>0</v>
      </c>
      <c r="BR58" s="2006">
        <v>0</v>
      </c>
      <c r="BS58" s="2006">
        <v>0</v>
      </c>
      <c r="BT58" s="2006">
        <v>0</v>
      </c>
      <c r="BU58" s="2006">
        <v>0</v>
      </c>
      <c r="BV58" s="2006">
        <v>0</v>
      </c>
      <c r="BW58" s="2006">
        <v>0</v>
      </c>
      <c r="BX58" s="2006">
        <v>0</v>
      </c>
      <c r="BY58" s="2006">
        <v>0</v>
      </c>
      <c r="BZ58" s="2006">
        <v>0</v>
      </c>
      <c r="CA58" s="2006">
        <v>0</v>
      </c>
      <c r="CB58" s="2006">
        <v>0</v>
      </c>
      <c r="CC58" s="2006">
        <v>0</v>
      </c>
      <c r="CD58" s="2006">
        <v>0</v>
      </c>
      <c r="CE58" s="2006">
        <v>0</v>
      </c>
      <c r="CF58" s="421"/>
    </row>
    <row r="59" spans="1:84" ht="9.9499999999999993" customHeight="1">
      <c r="A59" s="2006">
        <v>0</v>
      </c>
      <c r="B59" s="3401">
        <v>5</v>
      </c>
      <c r="D59" s="3725" t="s">
        <v>146</v>
      </c>
      <c r="E59" s="2006">
        <v>0</v>
      </c>
      <c r="F59" s="2006">
        <v>0</v>
      </c>
      <c r="G59" s="2006">
        <v>0</v>
      </c>
      <c r="H59" s="3685" t="s">
        <v>319</v>
      </c>
      <c r="I59" s="2006">
        <v>0</v>
      </c>
      <c r="J59" s="2006">
        <v>0</v>
      </c>
      <c r="K59" s="2006">
        <v>0</v>
      </c>
      <c r="L59" s="3689" t="s">
        <v>320</v>
      </c>
      <c r="M59" s="2006">
        <v>0</v>
      </c>
      <c r="N59" s="2006">
        <v>0</v>
      </c>
      <c r="O59" s="2006">
        <v>0</v>
      </c>
      <c r="P59" s="3729" t="s">
        <v>321</v>
      </c>
      <c r="Q59" s="2006">
        <v>0</v>
      </c>
      <c r="R59" s="2006">
        <v>0</v>
      </c>
      <c r="S59" s="2006">
        <v>0</v>
      </c>
      <c r="T59" s="3731" t="s">
        <v>322</v>
      </c>
      <c r="U59" s="2006">
        <v>0</v>
      </c>
      <c r="V59" s="2006">
        <v>0</v>
      </c>
      <c r="W59" s="2006">
        <v>0</v>
      </c>
      <c r="X59" s="3520" t="s">
        <v>323</v>
      </c>
      <c r="Y59" s="2006">
        <v>0</v>
      </c>
      <c r="Z59" s="2006">
        <v>0</v>
      </c>
      <c r="AA59" s="2006">
        <v>0</v>
      </c>
      <c r="AB59" s="3520" t="s">
        <v>324</v>
      </c>
      <c r="AC59" s="2006">
        <v>0</v>
      </c>
      <c r="AD59" s="2006">
        <v>0</v>
      </c>
      <c r="AE59" s="2006">
        <v>0</v>
      </c>
      <c r="AF59" s="3520" t="s">
        <v>325</v>
      </c>
      <c r="AI59" s="40"/>
      <c r="AJ59" s="35"/>
      <c r="AK59" s="35"/>
      <c r="AL59" s="35"/>
      <c r="AM59" s="35"/>
      <c r="AV59" s="2006">
        <v>0</v>
      </c>
      <c r="AW59" s="2006">
        <v>0</v>
      </c>
      <c r="AX59" s="2006">
        <v>0</v>
      </c>
      <c r="AY59" s="2006">
        <v>0</v>
      </c>
      <c r="AZ59" s="2006">
        <v>0</v>
      </c>
      <c r="BA59" s="2006">
        <v>0</v>
      </c>
      <c r="BB59" s="2006">
        <v>0</v>
      </c>
      <c r="BC59" s="2006">
        <v>0</v>
      </c>
      <c r="BD59" s="2006">
        <v>0</v>
      </c>
      <c r="BE59" s="2006">
        <v>0</v>
      </c>
      <c r="BF59" s="2006">
        <v>0</v>
      </c>
      <c r="BG59" s="2006">
        <v>0</v>
      </c>
      <c r="BH59" s="2006">
        <v>0</v>
      </c>
      <c r="BI59" s="2006">
        <v>0</v>
      </c>
      <c r="BJ59" s="2006">
        <v>0</v>
      </c>
      <c r="BK59" s="2006">
        <v>0</v>
      </c>
      <c r="BL59" s="2006">
        <v>0</v>
      </c>
      <c r="BM59" s="2006">
        <v>0</v>
      </c>
      <c r="BN59" s="2006">
        <v>0</v>
      </c>
      <c r="BO59" s="2006">
        <v>0</v>
      </c>
      <c r="BP59" s="2006">
        <v>0</v>
      </c>
      <c r="BQ59" s="2006">
        <v>0</v>
      </c>
      <c r="BR59" s="2006">
        <v>0</v>
      </c>
      <c r="BS59" s="2006">
        <v>0</v>
      </c>
      <c r="BT59" s="2006">
        <v>0</v>
      </c>
      <c r="BU59" s="2006">
        <v>0</v>
      </c>
      <c r="BV59" s="2006">
        <v>0</v>
      </c>
      <c r="BW59" s="2006">
        <v>0</v>
      </c>
      <c r="BX59" s="2006">
        <v>0</v>
      </c>
      <c r="BY59" s="2006">
        <v>0</v>
      </c>
      <c r="BZ59" s="2006">
        <v>0</v>
      </c>
      <c r="CA59" s="2006">
        <v>0</v>
      </c>
      <c r="CB59" s="2006">
        <v>0</v>
      </c>
      <c r="CC59" s="2006">
        <v>0</v>
      </c>
      <c r="CD59" s="2006">
        <v>0</v>
      </c>
      <c r="CE59" s="2006">
        <v>0</v>
      </c>
      <c r="CF59" s="421"/>
    </row>
    <row r="60" spans="1:84" ht="5.0999999999999996" customHeight="1">
      <c r="A60" s="2006">
        <v>0</v>
      </c>
      <c r="B60" s="3402"/>
      <c r="D60" s="3726"/>
      <c r="E60" s="2006">
        <v>0</v>
      </c>
      <c r="F60" s="2007">
        <v>0</v>
      </c>
      <c r="G60" s="2006">
        <v>0</v>
      </c>
      <c r="H60" s="3686"/>
      <c r="I60" s="2006">
        <v>0</v>
      </c>
      <c r="J60" s="2007">
        <v>0</v>
      </c>
      <c r="K60" s="2006">
        <v>0</v>
      </c>
      <c r="L60" s="3690"/>
      <c r="M60" s="2006">
        <v>0</v>
      </c>
      <c r="N60" s="2007">
        <v>0</v>
      </c>
      <c r="O60" s="2006">
        <v>0</v>
      </c>
      <c r="P60" s="3730"/>
      <c r="Q60" s="2006">
        <v>0</v>
      </c>
      <c r="R60" s="2007">
        <v>0</v>
      </c>
      <c r="S60" s="2006">
        <v>0</v>
      </c>
      <c r="T60" s="3732"/>
      <c r="U60" s="2006">
        <v>0</v>
      </c>
      <c r="V60" s="2007">
        <v>0</v>
      </c>
      <c r="W60" s="2006">
        <v>0</v>
      </c>
      <c r="X60" s="3521"/>
      <c r="Y60" s="2006">
        <v>0</v>
      </c>
      <c r="Z60" s="2007">
        <v>0</v>
      </c>
      <c r="AA60" s="2006">
        <v>0</v>
      </c>
      <c r="AB60" s="3521"/>
      <c r="AC60" s="2006">
        <v>0</v>
      </c>
      <c r="AD60" s="2007">
        <v>0</v>
      </c>
      <c r="AE60" s="2006">
        <v>0</v>
      </c>
      <c r="AF60" s="3521"/>
      <c r="AI60" s="90"/>
      <c r="AJ60" s="35"/>
      <c r="AK60" s="35"/>
      <c r="AL60" s="35"/>
      <c r="AM60" s="35"/>
      <c r="AV60" s="2006">
        <v>0</v>
      </c>
      <c r="AW60" s="2006">
        <v>0</v>
      </c>
      <c r="AX60" s="2006">
        <v>0</v>
      </c>
      <c r="AY60" s="2006">
        <v>0</v>
      </c>
      <c r="AZ60" s="2006">
        <v>0</v>
      </c>
      <c r="BA60" s="2006">
        <v>0</v>
      </c>
      <c r="BB60" s="2006">
        <v>0</v>
      </c>
      <c r="BC60" s="2006">
        <v>0</v>
      </c>
      <c r="BD60" s="2006">
        <v>0</v>
      </c>
      <c r="BE60" s="2006">
        <v>0</v>
      </c>
      <c r="BF60" s="2006">
        <v>0</v>
      </c>
      <c r="BG60" s="2006">
        <v>0</v>
      </c>
      <c r="BH60" s="2006">
        <v>0</v>
      </c>
      <c r="BI60" s="2006">
        <v>0</v>
      </c>
      <c r="BJ60" s="2006">
        <v>0</v>
      </c>
      <c r="BK60" s="2006">
        <v>0</v>
      </c>
      <c r="BL60" s="2006">
        <v>0</v>
      </c>
      <c r="BM60" s="2006">
        <v>0</v>
      </c>
      <c r="BN60" s="2006">
        <v>0</v>
      </c>
      <c r="BO60" s="2006">
        <v>0</v>
      </c>
      <c r="BP60" s="2006">
        <v>0</v>
      </c>
      <c r="BQ60" s="2006">
        <v>0</v>
      </c>
      <c r="BR60" s="2006">
        <v>0</v>
      </c>
      <c r="BS60" s="2006">
        <v>0</v>
      </c>
      <c r="BT60" s="2006">
        <v>0</v>
      </c>
      <c r="BU60" s="2006">
        <v>0</v>
      </c>
      <c r="BV60" s="2006">
        <v>0</v>
      </c>
      <c r="BW60" s="2006">
        <v>0</v>
      </c>
      <c r="BX60" s="2006">
        <v>0</v>
      </c>
      <c r="BY60" s="2006">
        <v>0</v>
      </c>
      <c r="BZ60" s="2006">
        <v>0</v>
      </c>
      <c r="CA60" s="2006">
        <v>0</v>
      </c>
      <c r="CB60" s="2006">
        <v>0</v>
      </c>
      <c r="CC60" s="2006">
        <v>0</v>
      </c>
      <c r="CD60" s="2006">
        <v>0</v>
      </c>
      <c r="CE60" s="2006">
        <v>0</v>
      </c>
      <c r="CF60" s="421"/>
    </row>
    <row r="61" spans="1:84" ht="9.9499999999999993" customHeight="1">
      <c r="A61" s="2006">
        <v>0</v>
      </c>
      <c r="B61" s="3403"/>
      <c r="D61" s="191"/>
      <c r="E61" s="2006">
        <v>0</v>
      </c>
      <c r="F61" s="2006">
        <v>0</v>
      </c>
      <c r="G61" s="2006">
        <v>0</v>
      </c>
      <c r="H61" s="191"/>
      <c r="I61" s="2006">
        <v>0</v>
      </c>
      <c r="J61" s="2006">
        <v>0</v>
      </c>
      <c r="K61" s="2006">
        <v>0</v>
      </c>
      <c r="L61" s="191"/>
      <c r="M61" s="2006">
        <v>0</v>
      </c>
      <c r="N61" s="2006">
        <v>0</v>
      </c>
      <c r="O61" s="2006">
        <v>0</v>
      </c>
      <c r="P61" s="191"/>
      <c r="Q61" s="2006">
        <v>0</v>
      </c>
      <c r="R61" s="2006">
        <v>0</v>
      </c>
      <c r="S61" s="2006">
        <v>0</v>
      </c>
      <c r="T61" s="191"/>
      <c r="U61" s="2006">
        <v>0</v>
      </c>
      <c r="V61" s="2006">
        <v>0</v>
      </c>
      <c r="W61" s="2006">
        <v>0</v>
      </c>
      <c r="X61" s="191"/>
      <c r="Y61" s="2006">
        <v>0</v>
      </c>
      <c r="Z61" s="2006">
        <v>0</v>
      </c>
      <c r="AA61" s="2006">
        <v>0</v>
      </c>
      <c r="AB61" s="191"/>
      <c r="AC61" s="2006">
        <v>0</v>
      </c>
      <c r="AD61" s="2006">
        <v>0</v>
      </c>
      <c r="AE61" s="2006">
        <v>0</v>
      </c>
      <c r="AF61" s="191"/>
      <c r="AI61" s="40"/>
      <c r="AJ61" s="35"/>
      <c r="AK61" s="35"/>
      <c r="AL61" s="35"/>
      <c r="AM61" s="35"/>
      <c r="AV61" s="2006">
        <v>0</v>
      </c>
      <c r="AW61" s="2006">
        <v>0</v>
      </c>
      <c r="AX61" s="2006">
        <v>0</v>
      </c>
      <c r="AY61" s="2006">
        <v>0</v>
      </c>
      <c r="AZ61" s="2006">
        <v>0</v>
      </c>
      <c r="BA61" s="2006">
        <v>0</v>
      </c>
      <c r="BB61" s="2006">
        <v>0</v>
      </c>
      <c r="BC61" s="2006">
        <v>0</v>
      </c>
      <c r="BD61" s="2006">
        <v>0</v>
      </c>
      <c r="BE61" s="2006">
        <v>0</v>
      </c>
      <c r="BF61" s="2006">
        <v>0</v>
      </c>
      <c r="BG61" s="2006">
        <v>0</v>
      </c>
      <c r="BH61" s="2006">
        <v>0</v>
      </c>
      <c r="BI61" s="2006">
        <v>0</v>
      </c>
      <c r="BJ61" s="2006">
        <v>0</v>
      </c>
      <c r="BK61" s="2006">
        <v>0</v>
      </c>
      <c r="BL61" s="2006">
        <v>0</v>
      </c>
      <c r="BM61" s="2006">
        <v>0</v>
      </c>
      <c r="BN61" s="2006">
        <v>0</v>
      </c>
      <c r="BO61" s="2006">
        <v>0</v>
      </c>
      <c r="BP61" s="2006">
        <v>0</v>
      </c>
      <c r="BQ61" s="2006">
        <v>0</v>
      </c>
      <c r="BR61" s="2006">
        <v>0</v>
      </c>
      <c r="BS61" s="2006">
        <v>0</v>
      </c>
      <c r="BT61" s="2006">
        <v>0</v>
      </c>
      <c r="BU61" s="2006">
        <v>0</v>
      </c>
      <c r="BV61" s="2006">
        <v>0</v>
      </c>
      <c r="BW61" s="2006">
        <v>0</v>
      </c>
      <c r="BX61" s="2006">
        <v>0</v>
      </c>
      <c r="BY61" s="2006">
        <v>0</v>
      </c>
      <c r="BZ61" s="2006">
        <v>0</v>
      </c>
      <c r="CA61" s="2006">
        <v>0</v>
      </c>
      <c r="CB61" s="2006">
        <v>0</v>
      </c>
      <c r="CC61" s="2006">
        <v>0</v>
      </c>
      <c r="CD61" s="2006">
        <v>0</v>
      </c>
      <c r="CE61" s="2006">
        <v>0</v>
      </c>
      <c r="CF61" s="421"/>
    </row>
    <row r="62" spans="1:84" ht="9.9499999999999993" customHeight="1">
      <c r="A62" s="2006">
        <v>0</v>
      </c>
      <c r="B62" s="2006">
        <v>0</v>
      </c>
      <c r="C62" s="2006">
        <v>0</v>
      </c>
      <c r="D62" s="2006">
        <v>0</v>
      </c>
      <c r="E62" s="2006">
        <v>0</v>
      </c>
      <c r="F62" s="2006">
        <v>0</v>
      </c>
      <c r="G62" s="2006">
        <v>0</v>
      </c>
      <c r="H62" s="2006">
        <v>0</v>
      </c>
      <c r="I62" s="2006">
        <v>0</v>
      </c>
      <c r="J62" s="2006">
        <v>0</v>
      </c>
      <c r="K62" s="2006">
        <v>0</v>
      </c>
      <c r="L62" s="2006">
        <v>0</v>
      </c>
      <c r="M62" s="2006">
        <v>0</v>
      </c>
      <c r="N62" s="2006">
        <v>0</v>
      </c>
      <c r="O62" s="2006">
        <v>0</v>
      </c>
      <c r="P62" s="2006">
        <v>0</v>
      </c>
      <c r="Q62" s="2006">
        <v>0</v>
      </c>
      <c r="R62" s="2006">
        <v>0</v>
      </c>
      <c r="S62" s="2006">
        <v>0</v>
      </c>
      <c r="T62" s="2006">
        <v>0</v>
      </c>
      <c r="U62" s="2006">
        <v>0</v>
      </c>
      <c r="V62" s="2006">
        <v>0</v>
      </c>
      <c r="W62" s="2006">
        <v>0</v>
      </c>
      <c r="X62" s="2006">
        <v>0</v>
      </c>
      <c r="Y62" s="2006">
        <v>0</v>
      </c>
      <c r="Z62" s="2006">
        <v>0</v>
      </c>
      <c r="AA62" s="2006">
        <v>0</v>
      </c>
      <c r="AB62" s="2006">
        <v>0</v>
      </c>
      <c r="AC62" s="2006">
        <v>0</v>
      </c>
      <c r="AD62" s="2006">
        <v>0</v>
      </c>
      <c r="AE62" s="2006">
        <v>0</v>
      </c>
      <c r="AF62" s="2006">
        <v>0</v>
      </c>
      <c r="AI62" s="96"/>
      <c r="AJ62" s="35"/>
      <c r="AK62" s="35"/>
      <c r="AL62" s="35"/>
      <c r="AM62" s="35"/>
      <c r="AV62" s="2006">
        <v>0</v>
      </c>
      <c r="AW62" s="2006">
        <v>0</v>
      </c>
      <c r="AX62" s="2006">
        <v>0</v>
      </c>
      <c r="AY62" s="2006">
        <v>0</v>
      </c>
      <c r="AZ62" s="2006">
        <v>0</v>
      </c>
      <c r="BA62" s="2006">
        <v>0</v>
      </c>
      <c r="BB62" s="2006">
        <v>0</v>
      </c>
      <c r="BC62" s="2006">
        <v>0</v>
      </c>
      <c r="BD62" s="2006">
        <v>0</v>
      </c>
      <c r="BE62" s="2006">
        <v>0</v>
      </c>
      <c r="BF62" s="2006">
        <v>0</v>
      </c>
      <c r="BG62" s="2006">
        <v>0</v>
      </c>
      <c r="BH62" s="2006">
        <v>0</v>
      </c>
      <c r="BI62" s="2006">
        <v>0</v>
      </c>
      <c r="BJ62" s="2006">
        <v>0</v>
      </c>
      <c r="BK62" s="2006">
        <v>0</v>
      </c>
      <c r="BL62" s="2006">
        <v>0</v>
      </c>
      <c r="BM62" s="2006">
        <v>0</v>
      </c>
      <c r="BN62" s="2006">
        <v>0</v>
      </c>
      <c r="BO62" s="2006">
        <v>0</v>
      </c>
      <c r="BP62" s="2006">
        <v>0</v>
      </c>
      <c r="BQ62" s="2006">
        <v>0</v>
      </c>
      <c r="BR62" s="2006">
        <v>0</v>
      </c>
      <c r="BS62" s="2006">
        <v>0</v>
      </c>
      <c r="BT62" s="2006">
        <v>0</v>
      </c>
      <c r="BU62" s="2006">
        <v>0</v>
      </c>
      <c r="BV62" s="2006">
        <v>0</v>
      </c>
      <c r="BW62" s="2006">
        <v>0</v>
      </c>
      <c r="BX62" s="2006">
        <v>0</v>
      </c>
      <c r="BY62" s="2006">
        <v>0</v>
      </c>
      <c r="BZ62" s="2006">
        <v>0</v>
      </c>
      <c r="CA62" s="2006">
        <v>0</v>
      </c>
      <c r="CB62" s="2006">
        <v>0</v>
      </c>
      <c r="CC62" s="2006">
        <v>0</v>
      </c>
      <c r="CD62" s="2006">
        <v>0</v>
      </c>
      <c r="CE62" s="2006">
        <v>0</v>
      </c>
      <c r="CF62" s="421"/>
    </row>
    <row r="63" spans="1:84" ht="9.9499999999999993" customHeight="1">
      <c r="A63" s="2006">
        <v>0</v>
      </c>
      <c r="B63" s="3401">
        <v>6</v>
      </c>
      <c r="D63" s="3725" t="s">
        <v>151</v>
      </c>
      <c r="E63" s="2006">
        <v>0</v>
      </c>
      <c r="F63" s="2006">
        <v>0</v>
      </c>
      <c r="G63" s="2006">
        <v>0</v>
      </c>
      <c r="H63" s="3685" t="s">
        <v>177</v>
      </c>
      <c r="I63" s="2006">
        <v>0</v>
      </c>
      <c r="J63" s="2006">
        <v>0</v>
      </c>
      <c r="K63" s="2006">
        <v>0</v>
      </c>
      <c r="L63" s="3689" t="s">
        <v>136</v>
      </c>
      <c r="M63" s="2006">
        <v>0</v>
      </c>
      <c r="N63" s="2006">
        <v>0</v>
      </c>
      <c r="O63" s="2006">
        <v>0</v>
      </c>
      <c r="P63" s="3729" t="s">
        <v>326</v>
      </c>
      <c r="Q63" s="2006">
        <v>0</v>
      </c>
      <c r="R63" s="2006">
        <v>0</v>
      </c>
      <c r="S63" s="2006">
        <v>0</v>
      </c>
      <c r="T63" s="3731" t="s">
        <v>327</v>
      </c>
      <c r="U63" s="2006">
        <v>0</v>
      </c>
      <c r="V63" s="2006">
        <v>0</v>
      </c>
      <c r="W63" s="2006">
        <v>0</v>
      </c>
      <c r="X63" s="3520" t="s">
        <v>328</v>
      </c>
      <c r="Y63" s="2006">
        <v>0</v>
      </c>
      <c r="Z63" s="2006">
        <v>0</v>
      </c>
      <c r="AA63" s="2006">
        <v>0</v>
      </c>
      <c r="AB63" s="3520" t="s">
        <v>329</v>
      </c>
      <c r="AC63" s="2006">
        <v>0</v>
      </c>
      <c r="AD63" s="2006">
        <v>0</v>
      </c>
      <c r="AE63" s="2006">
        <v>0</v>
      </c>
      <c r="AF63" s="3520"/>
      <c r="AI63" s="40"/>
      <c r="AJ63" s="35"/>
      <c r="AK63" s="35"/>
      <c r="AL63" s="35"/>
      <c r="AM63" s="35"/>
      <c r="AV63" s="2006">
        <v>0</v>
      </c>
      <c r="AW63" s="2006">
        <v>0</v>
      </c>
      <c r="AX63" s="2006">
        <v>0</v>
      </c>
      <c r="AY63" s="2006">
        <v>0</v>
      </c>
      <c r="AZ63" s="2006">
        <v>0</v>
      </c>
      <c r="BA63" s="2006">
        <v>0</v>
      </c>
      <c r="BB63" s="2006">
        <v>0</v>
      </c>
      <c r="BC63" s="2006">
        <v>0</v>
      </c>
      <c r="BD63" s="2006">
        <v>0</v>
      </c>
      <c r="BE63" s="2006">
        <v>0</v>
      </c>
      <c r="BF63" s="2006">
        <v>0</v>
      </c>
      <c r="BG63" s="2006">
        <v>0</v>
      </c>
      <c r="BH63" s="2006">
        <v>0</v>
      </c>
      <c r="BI63" s="2006">
        <v>0</v>
      </c>
      <c r="BJ63" s="2006">
        <v>0</v>
      </c>
      <c r="BK63" s="2006">
        <v>0</v>
      </c>
      <c r="BL63" s="2006">
        <v>0</v>
      </c>
      <c r="BM63" s="2006">
        <v>0</v>
      </c>
      <c r="BN63" s="2006">
        <v>0</v>
      </c>
      <c r="BO63" s="2006">
        <v>0</v>
      </c>
      <c r="BP63" s="2006">
        <v>0</v>
      </c>
      <c r="BQ63" s="2006">
        <v>0</v>
      </c>
      <c r="BR63" s="2006">
        <v>0</v>
      </c>
      <c r="BS63" s="2006">
        <v>0</v>
      </c>
      <c r="BT63" s="2006">
        <v>0</v>
      </c>
      <c r="BU63" s="2006">
        <v>0</v>
      </c>
      <c r="BV63" s="2006">
        <v>0</v>
      </c>
      <c r="BW63" s="2006">
        <v>0</v>
      </c>
      <c r="BX63" s="2006">
        <v>0</v>
      </c>
      <c r="BY63" s="2006">
        <v>0</v>
      </c>
      <c r="BZ63" s="2006">
        <v>0</v>
      </c>
      <c r="CA63" s="2006">
        <v>0</v>
      </c>
      <c r="CB63" s="2006">
        <v>0</v>
      </c>
      <c r="CC63" s="2006">
        <v>0</v>
      </c>
      <c r="CD63" s="2006">
        <v>0</v>
      </c>
      <c r="CE63" s="2006">
        <v>0</v>
      </c>
      <c r="CF63" s="421"/>
    </row>
    <row r="64" spans="1:84" ht="5.0999999999999996" customHeight="1">
      <c r="A64" s="2006">
        <v>0</v>
      </c>
      <c r="B64" s="3402"/>
      <c r="D64" s="3726"/>
      <c r="E64" s="2006">
        <v>0</v>
      </c>
      <c r="F64" s="2007">
        <v>0</v>
      </c>
      <c r="G64" s="2006">
        <v>0</v>
      </c>
      <c r="H64" s="3686"/>
      <c r="I64" s="2006">
        <v>0</v>
      </c>
      <c r="J64" s="2007">
        <v>0</v>
      </c>
      <c r="K64" s="2006">
        <v>0</v>
      </c>
      <c r="L64" s="3690"/>
      <c r="M64" s="2006">
        <v>0</v>
      </c>
      <c r="N64" s="2007">
        <v>0</v>
      </c>
      <c r="O64" s="2006">
        <v>0</v>
      </c>
      <c r="P64" s="3730"/>
      <c r="Q64" s="2006">
        <v>0</v>
      </c>
      <c r="R64" s="2007">
        <v>0</v>
      </c>
      <c r="S64" s="2006">
        <v>0</v>
      </c>
      <c r="T64" s="3732"/>
      <c r="U64" s="2006">
        <v>0</v>
      </c>
      <c r="V64" s="2007">
        <v>0</v>
      </c>
      <c r="W64" s="2006">
        <v>0</v>
      </c>
      <c r="X64" s="3521"/>
      <c r="Y64" s="2006">
        <v>0</v>
      </c>
      <c r="Z64" s="2007">
        <v>0</v>
      </c>
      <c r="AA64" s="2006">
        <v>0</v>
      </c>
      <c r="AB64" s="3521"/>
      <c r="AC64" s="2006">
        <v>0</v>
      </c>
      <c r="AD64" s="2007">
        <v>0</v>
      </c>
      <c r="AE64" s="2006">
        <v>0</v>
      </c>
      <c r="AF64" s="3521"/>
      <c r="AI64" s="90"/>
      <c r="AJ64" s="35"/>
      <c r="AK64" s="35"/>
      <c r="AL64" s="35"/>
      <c r="AM64" s="35"/>
      <c r="AV64" s="2006">
        <v>0</v>
      </c>
      <c r="AW64" s="2006">
        <v>0</v>
      </c>
      <c r="AX64" s="2006">
        <v>0</v>
      </c>
      <c r="AY64" s="2006">
        <v>0</v>
      </c>
      <c r="AZ64" s="2006">
        <v>0</v>
      </c>
      <c r="BA64" s="2006">
        <v>0</v>
      </c>
      <c r="BB64" s="2006">
        <v>0</v>
      </c>
      <c r="BC64" s="2006">
        <v>0</v>
      </c>
      <c r="BD64" s="2006">
        <v>0</v>
      </c>
      <c r="BE64" s="2006">
        <v>0</v>
      </c>
      <c r="BF64" s="2006">
        <v>0</v>
      </c>
      <c r="BG64" s="2006">
        <v>0</v>
      </c>
      <c r="BH64" s="2006">
        <v>0</v>
      </c>
      <c r="BI64" s="2006">
        <v>0</v>
      </c>
      <c r="BJ64" s="2006">
        <v>0</v>
      </c>
      <c r="BK64" s="2006">
        <v>0</v>
      </c>
      <c r="BL64" s="2006">
        <v>0</v>
      </c>
      <c r="BM64" s="2006">
        <v>0</v>
      </c>
      <c r="BN64" s="2006">
        <v>0</v>
      </c>
      <c r="BO64" s="2006">
        <v>0</v>
      </c>
      <c r="BP64" s="2006">
        <v>0</v>
      </c>
      <c r="BQ64" s="2006">
        <v>0</v>
      </c>
      <c r="BR64" s="2006">
        <v>0</v>
      </c>
      <c r="BS64" s="2006">
        <v>0</v>
      </c>
      <c r="BT64" s="2006">
        <v>0</v>
      </c>
      <c r="BU64" s="2006">
        <v>0</v>
      </c>
      <c r="BV64" s="2006">
        <v>0</v>
      </c>
      <c r="BW64" s="2006">
        <v>0</v>
      </c>
      <c r="BX64" s="2006">
        <v>0</v>
      </c>
      <c r="BY64" s="2006">
        <v>0</v>
      </c>
      <c r="BZ64" s="2006">
        <v>0</v>
      </c>
      <c r="CA64" s="2006">
        <v>0</v>
      </c>
      <c r="CB64" s="2006">
        <v>0</v>
      </c>
      <c r="CC64" s="2006">
        <v>0</v>
      </c>
      <c r="CD64" s="2006">
        <v>0</v>
      </c>
      <c r="CE64" s="2006">
        <v>0</v>
      </c>
      <c r="CF64" s="421"/>
    </row>
    <row r="65" spans="1:84" ht="9.9499999999999993" customHeight="1">
      <c r="A65" s="2006">
        <v>0</v>
      </c>
      <c r="B65" s="3403"/>
      <c r="D65" s="191"/>
      <c r="E65" s="2006">
        <v>0</v>
      </c>
      <c r="F65" s="2006">
        <v>0</v>
      </c>
      <c r="G65" s="2006">
        <v>0</v>
      </c>
      <c r="H65" s="191"/>
      <c r="I65" s="2006">
        <v>0</v>
      </c>
      <c r="J65" s="2006">
        <v>0</v>
      </c>
      <c r="K65" s="2006">
        <v>0</v>
      </c>
      <c r="L65" s="191"/>
      <c r="M65" s="2006">
        <v>0</v>
      </c>
      <c r="N65" s="2006">
        <v>0</v>
      </c>
      <c r="O65" s="2006">
        <v>0</v>
      </c>
      <c r="P65" s="191"/>
      <c r="Q65" s="2006">
        <v>0</v>
      </c>
      <c r="R65" s="2006">
        <v>0</v>
      </c>
      <c r="S65" s="2006">
        <v>0</v>
      </c>
      <c r="T65" s="191"/>
      <c r="U65" s="2006">
        <v>0</v>
      </c>
      <c r="V65" s="2006">
        <v>0</v>
      </c>
      <c r="W65" s="2006">
        <v>0</v>
      </c>
      <c r="X65" s="191"/>
      <c r="Y65" s="2006">
        <v>0</v>
      </c>
      <c r="Z65" s="2006">
        <v>0</v>
      </c>
      <c r="AA65" s="2006">
        <v>0</v>
      </c>
      <c r="AB65" s="191"/>
      <c r="AC65" s="2006">
        <v>0</v>
      </c>
      <c r="AD65" s="2006">
        <v>0</v>
      </c>
      <c r="AE65" s="2006">
        <v>0</v>
      </c>
      <c r="AF65" s="191"/>
      <c r="AI65" s="40"/>
      <c r="AJ65" s="35"/>
      <c r="AK65" s="35"/>
      <c r="AL65" s="35"/>
      <c r="AM65" s="35"/>
      <c r="AV65" s="2006">
        <v>0</v>
      </c>
      <c r="AW65" s="2006">
        <v>0</v>
      </c>
      <c r="AX65" s="2006">
        <v>0</v>
      </c>
      <c r="AY65" s="2006">
        <v>0</v>
      </c>
      <c r="AZ65" s="2006">
        <v>0</v>
      </c>
      <c r="BA65" s="2006">
        <v>0</v>
      </c>
      <c r="BB65" s="2006">
        <v>0</v>
      </c>
      <c r="BC65" s="2006">
        <v>0</v>
      </c>
      <c r="BD65" s="2006">
        <v>0</v>
      </c>
      <c r="BE65" s="2006">
        <v>0</v>
      </c>
      <c r="BF65" s="2006">
        <v>0</v>
      </c>
      <c r="BG65" s="2006">
        <v>0</v>
      </c>
      <c r="BH65" s="2006">
        <v>0</v>
      </c>
      <c r="BI65" s="2006">
        <v>0</v>
      </c>
      <c r="BJ65" s="2006">
        <v>0</v>
      </c>
      <c r="BK65" s="2006">
        <v>0</v>
      </c>
      <c r="BL65" s="2006">
        <v>0</v>
      </c>
      <c r="BM65" s="2006">
        <v>0</v>
      </c>
      <c r="BN65" s="2006">
        <v>0</v>
      </c>
      <c r="BO65" s="2006">
        <v>0</v>
      </c>
      <c r="BP65" s="2006">
        <v>0</v>
      </c>
      <c r="BQ65" s="2006">
        <v>0</v>
      </c>
      <c r="BR65" s="2006">
        <v>0</v>
      </c>
      <c r="BS65" s="2006">
        <v>0</v>
      </c>
      <c r="BT65" s="2006">
        <v>0</v>
      </c>
      <c r="BU65" s="2006">
        <v>0</v>
      </c>
      <c r="BV65" s="2006">
        <v>0</v>
      </c>
      <c r="BW65" s="2006">
        <v>0</v>
      </c>
      <c r="BX65" s="2006">
        <v>0</v>
      </c>
      <c r="BY65" s="2006">
        <v>0</v>
      </c>
      <c r="BZ65" s="2006">
        <v>0</v>
      </c>
      <c r="CA65" s="2006">
        <v>0</v>
      </c>
      <c r="CB65" s="2006">
        <v>0</v>
      </c>
      <c r="CC65" s="2006">
        <v>0</v>
      </c>
      <c r="CD65" s="2006">
        <v>0</v>
      </c>
      <c r="CE65" s="2006">
        <v>0</v>
      </c>
      <c r="CF65" s="421"/>
    </row>
    <row r="66" spans="1:84" ht="9.9499999999999993" customHeight="1">
      <c r="A66" s="2006">
        <v>0</v>
      </c>
      <c r="B66" s="2006">
        <v>0</v>
      </c>
      <c r="C66" s="2006">
        <v>0</v>
      </c>
      <c r="D66" s="2006">
        <v>0</v>
      </c>
      <c r="E66" s="2006">
        <v>0</v>
      </c>
      <c r="F66" s="2006">
        <v>0</v>
      </c>
      <c r="G66" s="2006">
        <v>0</v>
      </c>
      <c r="H66" s="2006">
        <v>0</v>
      </c>
      <c r="I66" s="2006">
        <v>0</v>
      </c>
      <c r="J66" s="2006">
        <v>0</v>
      </c>
      <c r="K66" s="2006">
        <v>0</v>
      </c>
      <c r="L66" s="2006">
        <v>0</v>
      </c>
      <c r="M66" s="2006">
        <v>0</v>
      </c>
      <c r="N66" s="2006">
        <v>0</v>
      </c>
      <c r="O66" s="2006">
        <v>0</v>
      </c>
      <c r="P66" s="2006">
        <v>0</v>
      </c>
      <c r="Q66" s="2006">
        <v>0</v>
      </c>
      <c r="R66" s="2006">
        <v>0</v>
      </c>
      <c r="S66" s="2006">
        <v>0</v>
      </c>
      <c r="T66" s="2006">
        <v>0</v>
      </c>
      <c r="U66" s="2006">
        <v>0</v>
      </c>
      <c r="V66" s="2006">
        <v>0</v>
      </c>
      <c r="W66" s="2006">
        <v>0</v>
      </c>
      <c r="X66" s="2006">
        <v>0</v>
      </c>
      <c r="Y66" s="2006">
        <v>0</v>
      </c>
      <c r="Z66" s="2006">
        <v>0</v>
      </c>
      <c r="AA66" s="2006">
        <v>0</v>
      </c>
      <c r="AB66" s="2006">
        <v>0</v>
      </c>
      <c r="AC66" s="2006">
        <v>0</v>
      </c>
      <c r="AD66" s="2006">
        <v>0</v>
      </c>
      <c r="AE66" s="2006">
        <v>0</v>
      </c>
      <c r="AF66" s="2006">
        <v>0</v>
      </c>
      <c r="AI66" s="159"/>
      <c r="AJ66" s="35"/>
      <c r="AK66" s="35"/>
      <c r="AL66" s="35"/>
      <c r="AM66" s="35"/>
      <c r="AV66" s="2006">
        <v>0</v>
      </c>
      <c r="AW66" s="2006">
        <v>0</v>
      </c>
      <c r="AX66" s="2006">
        <v>0</v>
      </c>
      <c r="AY66" s="2006">
        <v>0</v>
      </c>
      <c r="AZ66" s="2006">
        <v>0</v>
      </c>
      <c r="BA66" s="2006">
        <v>0</v>
      </c>
      <c r="BB66" s="2006">
        <v>0</v>
      </c>
      <c r="BC66" s="2006">
        <v>0</v>
      </c>
      <c r="BD66" s="2006">
        <v>0</v>
      </c>
      <c r="BE66" s="2006">
        <v>0</v>
      </c>
      <c r="BF66" s="2006">
        <v>0</v>
      </c>
      <c r="BG66" s="2006">
        <v>0</v>
      </c>
      <c r="BH66" s="2006">
        <v>0</v>
      </c>
      <c r="BI66" s="2006">
        <v>0</v>
      </c>
      <c r="BJ66" s="2006">
        <v>0</v>
      </c>
      <c r="BK66" s="2006">
        <v>0</v>
      </c>
      <c r="BL66" s="2006">
        <v>0</v>
      </c>
      <c r="BM66" s="2006">
        <v>0</v>
      </c>
      <c r="BN66" s="2006">
        <v>0</v>
      </c>
      <c r="BO66" s="2006">
        <v>0</v>
      </c>
      <c r="BP66" s="2006">
        <v>0</v>
      </c>
      <c r="BQ66" s="2006">
        <v>0</v>
      </c>
      <c r="BR66" s="2006">
        <v>0</v>
      </c>
      <c r="BS66" s="2006">
        <v>0</v>
      </c>
      <c r="BT66" s="2006">
        <v>0</v>
      </c>
      <c r="BU66" s="2006">
        <v>0</v>
      </c>
      <c r="BV66" s="2006">
        <v>0</v>
      </c>
      <c r="BW66" s="2006">
        <v>0</v>
      </c>
      <c r="BX66" s="2006">
        <v>0</v>
      </c>
      <c r="BY66" s="2006">
        <v>0</v>
      </c>
      <c r="BZ66" s="2006">
        <v>0</v>
      </c>
      <c r="CA66" s="2006">
        <v>0</v>
      </c>
      <c r="CB66" s="2006">
        <v>0</v>
      </c>
      <c r="CC66" s="2006">
        <v>0</v>
      </c>
      <c r="CD66" s="2006">
        <v>0</v>
      </c>
      <c r="CE66" s="2006">
        <v>0</v>
      </c>
      <c r="CF66" s="421"/>
    </row>
    <row r="67" spans="1:84" ht="9.9499999999999993" customHeight="1">
      <c r="A67" s="2006">
        <v>0</v>
      </c>
      <c r="B67" s="3401">
        <v>7</v>
      </c>
      <c r="D67" s="3725" t="s">
        <v>154</v>
      </c>
      <c r="E67" s="2006">
        <v>0</v>
      </c>
      <c r="F67" s="2006">
        <v>0</v>
      </c>
      <c r="G67" s="2006">
        <v>0</v>
      </c>
      <c r="H67" s="3685" t="s">
        <v>194</v>
      </c>
      <c r="I67" s="2006">
        <v>0</v>
      </c>
      <c r="J67" s="2006">
        <v>0</v>
      </c>
      <c r="K67" s="2006">
        <v>0</v>
      </c>
      <c r="L67" s="3689" t="s">
        <v>141</v>
      </c>
      <c r="M67" s="2006">
        <v>0</v>
      </c>
      <c r="N67" s="2006">
        <v>0</v>
      </c>
      <c r="O67" s="2006">
        <v>0</v>
      </c>
      <c r="P67" s="3729" t="s">
        <v>330</v>
      </c>
      <c r="Q67" s="2006">
        <v>0</v>
      </c>
      <c r="R67" s="2006">
        <v>0</v>
      </c>
      <c r="S67" s="2006">
        <v>0</v>
      </c>
      <c r="T67" s="3731" t="s">
        <v>331</v>
      </c>
      <c r="U67" s="2006">
        <v>0</v>
      </c>
      <c r="V67" s="2006">
        <v>0</v>
      </c>
      <c r="W67" s="2006">
        <v>0</v>
      </c>
      <c r="X67" s="3520" t="s">
        <v>332</v>
      </c>
      <c r="Y67" s="2006">
        <v>0</v>
      </c>
      <c r="Z67" s="2006">
        <v>0</v>
      </c>
      <c r="AA67" s="2006">
        <v>0</v>
      </c>
      <c r="AB67" s="3520" t="s">
        <v>333</v>
      </c>
      <c r="AC67" s="2006">
        <v>0</v>
      </c>
      <c r="AD67" s="2006">
        <v>0</v>
      </c>
      <c r="AE67" s="2006">
        <v>0</v>
      </c>
      <c r="AF67" s="3611"/>
      <c r="AI67" s="40"/>
      <c r="AJ67" s="35"/>
      <c r="AK67" s="35"/>
      <c r="AL67" s="35"/>
      <c r="AM67" s="35"/>
      <c r="AV67" s="2006">
        <v>0</v>
      </c>
      <c r="AW67" s="2006">
        <v>0</v>
      </c>
      <c r="AX67" s="2006">
        <v>0</v>
      </c>
      <c r="AY67" s="2006">
        <v>0</v>
      </c>
      <c r="AZ67" s="2006">
        <v>0</v>
      </c>
      <c r="BA67" s="2006">
        <v>0</v>
      </c>
      <c r="BB67" s="2006">
        <v>0</v>
      </c>
      <c r="BC67" s="2006">
        <v>0</v>
      </c>
      <c r="BD67" s="2006">
        <v>0</v>
      </c>
      <c r="BE67" s="2006">
        <v>0</v>
      </c>
      <c r="BF67" s="2006">
        <v>0</v>
      </c>
      <c r="BG67" s="2006">
        <v>0</v>
      </c>
      <c r="BH67" s="2006">
        <v>0</v>
      </c>
      <c r="BI67" s="2006">
        <v>0</v>
      </c>
      <c r="BJ67" s="2006">
        <v>0</v>
      </c>
      <c r="BK67" s="2006">
        <v>0</v>
      </c>
      <c r="BL67" s="2006">
        <v>0</v>
      </c>
      <c r="BM67" s="2006">
        <v>0</v>
      </c>
      <c r="BN67" s="2006">
        <v>0</v>
      </c>
      <c r="BO67" s="2006">
        <v>0</v>
      </c>
      <c r="BP67" s="2006">
        <v>0</v>
      </c>
      <c r="BQ67" s="2006">
        <v>0</v>
      </c>
      <c r="BR67" s="2006">
        <v>0</v>
      </c>
      <c r="BS67" s="2006">
        <v>0</v>
      </c>
      <c r="BT67" s="2006">
        <v>0</v>
      </c>
      <c r="BU67" s="2006">
        <v>0</v>
      </c>
      <c r="BV67" s="2006">
        <v>0</v>
      </c>
      <c r="BW67" s="2006">
        <v>0</v>
      </c>
      <c r="BX67" s="2006">
        <v>0</v>
      </c>
      <c r="BY67" s="2006">
        <v>0</v>
      </c>
      <c r="BZ67" s="2006">
        <v>0</v>
      </c>
      <c r="CA67" s="2006">
        <v>0</v>
      </c>
      <c r="CB67" s="2006">
        <v>0</v>
      </c>
      <c r="CC67" s="2006">
        <v>0</v>
      </c>
      <c r="CD67" s="2006">
        <v>0</v>
      </c>
      <c r="CE67" s="2006">
        <v>0</v>
      </c>
      <c r="CF67" s="421"/>
    </row>
    <row r="68" spans="1:84" ht="5.0999999999999996" customHeight="1">
      <c r="A68" s="2006">
        <v>0</v>
      </c>
      <c r="B68" s="3402"/>
      <c r="D68" s="3726"/>
      <c r="E68" s="2006">
        <v>0</v>
      </c>
      <c r="F68" s="2007">
        <v>0</v>
      </c>
      <c r="G68" s="2006">
        <v>0</v>
      </c>
      <c r="H68" s="3686"/>
      <c r="I68" s="2006">
        <v>0</v>
      </c>
      <c r="J68" s="2007">
        <v>0</v>
      </c>
      <c r="K68" s="2006">
        <v>0</v>
      </c>
      <c r="L68" s="3690"/>
      <c r="M68" s="2006">
        <v>0</v>
      </c>
      <c r="N68" s="2007">
        <v>0</v>
      </c>
      <c r="O68" s="2006">
        <v>0</v>
      </c>
      <c r="P68" s="3730"/>
      <c r="Q68" s="2006">
        <v>0</v>
      </c>
      <c r="R68" s="2007">
        <v>0</v>
      </c>
      <c r="S68" s="2006">
        <v>0</v>
      </c>
      <c r="T68" s="3732"/>
      <c r="U68" s="2006">
        <v>0</v>
      </c>
      <c r="V68" s="2007">
        <v>0</v>
      </c>
      <c r="W68" s="2006">
        <v>0</v>
      </c>
      <c r="X68" s="3521"/>
      <c r="Y68" s="2006">
        <v>0</v>
      </c>
      <c r="Z68" s="2007">
        <v>0</v>
      </c>
      <c r="AA68" s="2006">
        <v>0</v>
      </c>
      <c r="AB68" s="3521"/>
      <c r="AC68" s="2006">
        <v>0</v>
      </c>
      <c r="AD68" s="2007">
        <v>0</v>
      </c>
      <c r="AE68" s="2006">
        <v>0</v>
      </c>
      <c r="AF68" s="3612"/>
      <c r="AI68" s="90"/>
      <c r="AJ68" s="35"/>
      <c r="AK68" s="35"/>
      <c r="AL68" s="35"/>
      <c r="AM68" s="35"/>
      <c r="AV68" s="2006">
        <v>0</v>
      </c>
      <c r="AW68" s="2006">
        <v>0</v>
      </c>
      <c r="AX68" s="2006">
        <v>0</v>
      </c>
      <c r="AY68" s="2006">
        <v>0</v>
      </c>
      <c r="AZ68" s="2006">
        <v>0</v>
      </c>
      <c r="BA68" s="2006">
        <v>0</v>
      </c>
      <c r="BB68" s="2006">
        <v>0</v>
      </c>
      <c r="BC68" s="2006">
        <v>0</v>
      </c>
      <c r="BD68" s="2006">
        <v>0</v>
      </c>
      <c r="BE68" s="2006">
        <v>0</v>
      </c>
      <c r="BF68" s="2006">
        <v>0</v>
      </c>
      <c r="BG68" s="2006">
        <v>0</v>
      </c>
      <c r="BH68" s="2006">
        <v>0</v>
      </c>
      <c r="BI68" s="2006">
        <v>0</v>
      </c>
      <c r="BJ68" s="2006">
        <v>0</v>
      </c>
      <c r="BK68" s="2006">
        <v>0</v>
      </c>
      <c r="BL68" s="2006">
        <v>0</v>
      </c>
      <c r="BM68" s="2006">
        <v>0</v>
      </c>
      <c r="BN68" s="2006">
        <v>0</v>
      </c>
      <c r="BO68" s="2006">
        <v>0</v>
      </c>
      <c r="BP68" s="2006">
        <v>0</v>
      </c>
      <c r="BQ68" s="2006">
        <v>0</v>
      </c>
      <c r="BR68" s="2006">
        <v>0</v>
      </c>
      <c r="BS68" s="2006">
        <v>0</v>
      </c>
      <c r="BT68" s="2006">
        <v>0</v>
      </c>
      <c r="BU68" s="2006">
        <v>0</v>
      </c>
      <c r="BV68" s="2006">
        <v>0</v>
      </c>
      <c r="BW68" s="2006">
        <v>0</v>
      </c>
      <c r="BX68" s="2006">
        <v>0</v>
      </c>
      <c r="BY68" s="2006">
        <v>0</v>
      </c>
      <c r="BZ68" s="2006">
        <v>0</v>
      </c>
      <c r="CA68" s="2006">
        <v>0</v>
      </c>
      <c r="CB68" s="2006">
        <v>0</v>
      </c>
      <c r="CC68" s="2006">
        <v>0</v>
      </c>
      <c r="CD68" s="2006">
        <v>0</v>
      </c>
      <c r="CE68" s="2006">
        <v>0</v>
      </c>
      <c r="CF68" s="421"/>
    </row>
    <row r="69" spans="1:84" ht="9.9499999999999993" customHeight="1">
      <c r="A69" s="2006">
        <v>0</v>
      </c>
      <c r="B69" s="3403"/>
      <c r="D69" s="191"/>
      <c r="E69" s="2006">
        <v>0</v>
      </c>
      <c r="F69" s="2006">
        <v>0</v>
      </c>
      <c r="G69" s="2006">
        <v>0</v>
      </c>
      <c r="H69" s="191"/>
      <c r="I69" s="2006">
        <v>0</v>
      </c>
      <c r="J69" s="2006">
        <v>0</v>
      </c>
      <c r="K69" s="2006">
        <v>0</v>
      </c>
      <c r="L69" s="191"/>
      <c r="M69" s="2006">
        <v>0</v>
      </c>
      <c r="N69" s="2006">
        <v>0</v>
      </c>
      <c r="O69" s="2006">
        <v>0</v>
      </c>
      <c r="P69" s="191"/>
      <c r="Q69" s="2006">
        <v>0</v>
      </c>
      <c r="R69" s="2006">
        <v>0</v>
      </c>
      <c r="S69" s="2006">
        <v>0</v>
      </c>
      <c r="T69" s="191"/>
      <c r="U69" s="2006">
        <v>0</v>
      </c>
      <c r="V69" s="2006">
        <v>0</v>
      </c>
      <c r="W69" s="2006">
        <v>0</v>
      </c>
      <c r="X69" s="191"/>
      <c r="Y69" s="2006">
        <v>0</v>
      </c>
      <c r="Z69" s="2006">
        <v>0</v>
      </c>
      <c r="AA69" s="2006">
        <v>0</v>
      </c>
      <c r="AB69" s="191"/>
      <c r="AC69" s="2006">
        <v>0</v>
      </c>
      <c r="AD69" s="2006">
        <v>0</v>
      </c>
      <c r="AE69" s="2006">
        <v>0</v>
      </c>
      <c r="AF69" s="3613"/>
      <c r="AI69" s="40"/>
      <c r="AJ69" s="35"/>
      <c r="AK69" s="35"/>
      <c r="AL69" s="35"/>
      <c r="AM69" s="35"/>
      <c r="AV69" s="2006">
        <v>0</v>
      </c>
      <c r="AW69" s="2006">
        <v>0</v>
      </c>
      <c r="AX69" s="2006">
        <v>0</v>
      </c>
      <c r="AY69" s="2006">
        <v>0</v>
      </c>
      <c r="AZ69" s="2006">
        <v>0</v>
      </c>
      <c r="BA69" s="2006">
        <v>0</v>
      </c>
      <c r="BB69" s="2006">
        <v>0</v>
      </c>
      <c r="BC69" s="2006">
        <v>0</v>
      </c>
      <c r="BD69" s="2006">
        <v>0</v>
      </c>
      <c r="BE69" s="2006">
        <v>0</v>
      </c>
      <c r="BF69" s="2006">
        <v>0</v>
      </c>
      <c r="BG69" s="2006">
        <v>0</v>
      </c>
      <c r="BH69" s="2006">
        <v>0</v>
      </c>
      <c r="BI69" s="2006">
        <v>0</v>
      </c>
      <c r="BJ69" s="2006">
        <v>0</v>
      </c>
      <c r="BK69" s="2006">
        <v>0</v>
      </c>
      <c r="BL69" s="2006">
        <v>0</v>
      </c>
      <c r="BM69" s="2006">
        <v>0</v>
      </c>
      <c r="BN69" s="2006">
        <v>0</v>
      </c>
      <c r="BO69" s="2006">
        <v>0</v>
      </c>
      <c r="BP69" s="2006">
        <v>0</v>
      </c>
      <c r="BQ69" s="2006">
        <v>0</v>
      </c>
      <c r="BR69" s="2006">
        <v>0</v>
      </c>
      <c r="BS69" s="2006">
        <v>0</v>
      </c>
      <c r="BT69" s="2006">
        <v>0</v>
      </c>
      <c r="BU69" s="2006">
        <v>0</v>
      </c>
      <c r="BV69" s="2006">
        <v>0</v>
      </c>
      <c r="BW69" s="2006">
        <v>0</v>
      </c>
      <c r="BX69" s="2006">
        <v>0</v>
      </c>
      <c r="BY69" s="2006">
        <v>0</v>
      </c>
      <c r="BZ69" s="2006">
        <v>0</v>
      </c>
      <c r="CA69" s="2006">
        <v>0</v>
      </c>
      <c r="CB69" s="2006">
        <v>0</v>
      </c>
      <c r="CC69" s="2006">
        <v>0</v>
      </c>
      <c r="CD69" s="2006">
        <v>0</v>
      </c>
      <c r="CE69" s="2006">
        <v>0</v>
      </c>
      <c r="CF69" s="421"/>
    </row>
    <row r="70" spans="1:84" ht="9.9499999999999993" customHeight="1">
      <c r="A70" s="2006">
        <v>0</v>
      </c>
      <c r="B70" s="2006">
        <v>0</v>
      </c>
      <c r="C70" s="2006">
        <v>0</v>
      </c>
      <c r="D70" s="2006">
        <v>0</v>
      </c>
      <c r="E70" s="2006">
        <v>0</v>
      </c>
      <c r="F70" s="2006">
        <v>0</v>
      </c>
      <c r="G70" s="2006">
        <v>0</v>
      </c>
      <c r="H70" s="2006">
        <v>0</v>
      </c>
      <c r="I70" s="2006">
        <v>0</v>
      </c>
      <c r="J70" s="2006">
        <v>0</v>
      </c>
      <c r="K70" s="2006">
        <v>0</v>
      </c>
      <c r="L70" s="2006">
        <v>0</v>
      </c>
      <c r="M70" s="2006">
        <v>0</v>
      </c>
      <c r="N70" s="2006">
        <v>0</v>
      </c>
      <c r="O70" s="2006">
        <v>0</v>
      </c>
      <c r="P70" s="2006">
        <v>0</v>
      </c>
      <c r="Q70" s="2006">
        <v>0</v>
      </c>
      <c r="R70" s="2006">
        <v>0</v>
      </c>
      <c r="S70" s="2006">
        <v>0</v>
      </c>
      <c r="T70" s="2006">
        <v>0</v>
      </c>
      <c r="U70" s="2006">
        <v>0</v>
      </c>
      <c r="V70" s="2006">
        <v>0</v>
      </c>
      <c r="W70" s="2006">
        <v>0</v>
      </c>
      <c r="X70" s="2006">
        <v>0</v>
      </c>
      <c r="Y70" s="2006">
        <v>0</v>
      </c>
      <c r="Z70" s="2006">
        <v>0</v>
      </c>
      <c r="AA70" s="2006">
        <v>0</v>
      </c>
      <c r="AB70" s="2006">
        <v>0</v>
      </c>
      <c r="AC70" s="2006">
        <v>0</v>
      </c>
      <c r="AD70" s="2006">
        <v>0</v>
      </c>
      <c r="AE70" s="2006">
        <v>0</v>
      </c>
      <c r="AF70" s="2006">
        <v>0</v>
      </c>
      <c r="AI70" s="159"/>
      <c r="AJ70" s="35"/>
      <c r="AK70" s="35"/>
      <c r="AL70" s="35"/>
      <c r="AM70" s="35"/>
      <c r="AV70" s="2006">
        <v>0</v>
      </c>
      <c r="AW70" s="2006">
        <v>0</v>
      </c>
      <c r="AX70" s="2006">
        <v>0</v>
      </c>
      <c r="AY70" s="2006">
        <v>0</v>
      </c>
      <c r="AZ70" s="2006">
        <v>0</v>
      </c>
      <c r="BA70" s="2006">
        <v>0</v>
      </c>
      <c r="BB70" s="2006">
        <v>0</v>
      </c>
      <c r="BC70" s="2006">
        <v>0</v>
      </c>
      <c r="BD70" s="2006">
        <v>0</v>
      </c>
      <c r="BE70" s="2006">
        <v>0</v>
      </c>
      <c r="BF70" s="2006">
        <v>0</v>
      </c>
      <c r="BG70" s="2006">
        <v>0</v>
      </c>
      <c r="BH70" s="2006">
        <v>0</v>
      </c>
      <c r="BI70" s="2006">
        <v>0</v>
      </c>
      <c r="BJ70" s="2006">
        <v>0</v>
      </c>
      <c r="BK70" s="2006">
        <v>0</v>
      </c>
      <c r="BL70" s="2006">
        <v>0</v>
      </c>
      <c r="BM70" s="2006">
        <v>0</v>
      </c>
      <c r="BN70" s="2006">
        <v>0</v>
      </c>
      <c r="BO70" s="2006">
        <v>0</v>
      </c>
      <c r="BP70" s="2006">
        <v>0</v>
      </c>
      <c r="BQ70" s="2006">
        <v>0</v>
      </c>
      <c r="BR70" s="2006">
        <v>0</v>
      </c>
      <c r="BS70" s="2006">
        <v>0</v>
      </c>
      <c r="BT70" s="2006">
        <v>0</v>
      </c>
      <c r="BU70" s="2006">
        <v>0</v>
      </c>
      <c r="BV70" s="2006">
        <v>0</v>
      </c>
      <c r="BW70" s="2006">
        <v>0</v>
      </c>
      <c r="BX70" s="2006">
        <v>0</v>
      </c>
      <c r="BY70" s="2006">
        <v>0</v>
      </c>
      <c r="BZ70" s="2006">
        <v>0</v>
      </c>
      <c r="CA70" s="2006">
        <v>0</v>
      </c>
      <c r="CB70" s="2006">
        <v>0</v>
      </c>
      <c r="CC70" s="2006">
        <v>0</v>
      </c>
      <c r="CD70" s="2006">
        <v>0</v>
      </c>
      <c r="CE70" s="2006">
        <v>0</v>
      </c>
      <c r="CF70" s="421"/>
    </row>
    <row r="71" spans="1:84" ht="9.9499999999999993" customHeight="1">
      <c r="A71" s="2006">
        <v>0</v>
      </c>
      <c r="B71" s="3401">
        <v>8</v>
      </c>
      <c r="D71" s="3725" t="s">
        <v>159</v>
      </c>
      <c r="E71" s="2006">
        <v>0</v>
      </c>
      <c r="F71" s="2006">
        <v>0</v>
      </c>
      <c r="G71" s="2006">
        <v>0</v>
      </c>
      <c r="H71" s="3685" t="s">
        <v>181</v>
      </c>
      <c r="I71" s="2006">
        <v>0</v>
      </c>
      <c r="J71" s="2006">
        <v>0</v>
      </c>
      <c r="K71" s="2006">
        <v>0</v>
      </c>
      <c r="L71" s="3689" t="s">
        <v>147</v>
      </c>
      <c r="M71" s="2006">
        <v>0</v>
      </c>
      <c r="N71" s="2006">
        <v>0</v>
      </c>
      <c r="O71" s="2006">
        <v>0</v>
      </c>
      <c r="P71" s="3729" t="s">
        <v>334</v>
      </c>
      <c r="Q71" s="2006">
        <v>0</v>
      </c>
      <c r="R71" s="2006">
        <v>0</v>
      </c>
      <c r="S71" s="2006">
        <v>0</v>
      </c>
      <c r="T71" s="3731" t="s">
        <v>335</v>
      </c>
      <c r="U71" s="2006">
        <v>0</v>
      </c>
      <c r="V71" s="2006">
        <v>0</v>
      </c>
      <c r="W71" s="2006">
        <v>0</v>
      </c>
      <c r="X71" s="3520" t="s">
        <v>336</v>
      </c>
      <c r="Y71" s="2006">
        <v>0</v>
      </c>
      <c r="Z71" s="2006">
        <v>0</v>
      </c>
      <c r="AA71" s="2006">
        <v>0</v>
      </c>
      <c r="AB71" s="3520" t="s">
        <v>337</v>
      </c>
      <c r="AC71" s="2006">
        <v>0</v>
      </c>
      <c r="AD71" s="2006">
        <v>0</v>
      </c>
      <c r="AE71" s="2006">
        <v>0</v>
      </c>
      <c r="AF71" s="3617"/>
      <c r="AI71" s="40"/>
      <c r="AJ71" s="35"/>
      <c r="AK71" s="35"/>
      <c r="AL71" s="35"/>
      <c r="AM71" s="35"/>
      <c r="AV71" s="2006">
        <v>0</v>
      </c>
      <c r="AW71" s="2006">
        <v>0</v>
      </c>
      <c r="AX71" s="2006">
        <v>0</v>
      </c>
      <c r="AY71" s="2006">
        <v>0</v>
      </c>
      <c r="AZ71" s="2006">
        <v>0</v>
      </c>
      <c r="BA71" s="2006">
        <v>0</v>
      </c>
      <c r="BB71" s="2006">
        <v>0</v>
      </c>
      <c r="BC71" s="2006">
        <v>0</v>
      </c>
      <c r="BD71" s="2006">
        <v>0</v>
      </c>
      <c r="BE71" s="2006">
        <v>0</v>
      </c>
      <c r="BF71" s="2006">
        <v>0</v>
      </c>
      <c r="BG71" s="2006">
        <v>0</v>
      </c>
      <c r="BH71" s="2006">
        <v>0</v>
      </c>
      <c r="BI71" s="2006">
        <v>0</v>
      </c>
      <c r="BJ71" s="2006">
        <v>0</v>
      </c>
      <c r="BK71" s="2006">
        <v>0</v>
      </c>
      <c r="BL71" s="2006">
        <v>0</v>
      </c>
      <c r="BM71" s="2006">
        <v>0</v>
      </c>
      <c r="BN71" s="2006">
        <v>0</v>
      </c>
      <c r="BO71" s="2006">
        <v>0</v>
      </c>
      <c r="BP71" s="2006">
        <v>0</v>
      </c>
      <c r="BQ71" s="2006">
        <v>0</v>
      </c>
      <c r="BR71" s="2006">
        <v>0</v>
      </c>
      <c r="BS71" s="2006">
        <v>0</v>
      </c>
      <c r="BT71" s="2006">
        <v>0</v>
      </c>
      <c r="BU71" s="2006">
        <v>0</v>
      </c>
      <c r="BV71" s="2006">
        <v>0</v>
      </c>
      <c r="BW71" s="2006">
        <v>0</v>
      </c>
      <c r="BX71" s="2006">
        <v>0</v>
      </c>
      <c r="BY71" s="2006">
        <v>0</v>
      </c>
      <c r="BZ71" s="2006">
        <v>0</v>
      </c>
      <c r="CA71" s="2006">
        <v>0</v>
      </c>
      <c r="CB71" s="2006">
        <v>0</v>
      </c>
      <c r="CC71" s="2006">
        <v>0</v>
      </c>
      <c r="CD71" s="2006">
        <v>0</v>
      </c>
      <c r="CE71" s="2006">
        <v>0</v>
      </c>
      <c r="CF71" s="421"/>
    </row>
    <row r="72" spans="1:84" ht="5.0999999999999996" customHeight="1">
      <c r="A72" s="2006">
        <v>0</v>
      </c>
      <c r="B72" s="3402"/>
      <c r="D72" s="3726"/>
      <c r="E72" s="2006">
        <v>0</v>
      </c>
      <c r="F72" s="2007">
        <v>0</v>
      </c>
      <c r="G72" s="2006">
        <v>0</v>
      </c>
      <c r="H72" s="3686"/>
      <c r="I72" s="2006">
        <v>0</v>
      </c>
      <c r="J72" s="2007">
        <v>0</v>
      </c>
      <c r="K72" s="2006">
        <v>0</v>
      </c>
      <c r="L72" s="3690"/>
      <c r="M72" s="2006">
        <v>0</v>
      </c>
      <c r="N72" s="2007">
        <v>0</v>
      </c>
      <c r="O72" s="2006">
        <v>0</v>
      </c>
      <c r="P72" s="3730"/>
      <c r="Q72" s="2006">
        <v>0</v>
      </c>
      <c r="R72" s="2007">
        <v>0</v>
      </c>
      <c r="S72" s="2006">
        <v>0</v>
      </c>
      <c r="T72" s="3732"/>
      <c r="U72" s="2006">
        <v>0</v>
      </c>
      <c r="V72" s="2007">
        <v>0</v>
      </c>
      <c r="W72" s="2006">
        <v>0</v>
      </c>
      <c r="X72" s="3521"/>
      <c r="Y72" s="2006">
        <v>0</v>
      </c>
      <c r="Z72" s="2007">
        <v>0</v>
      </c>
      <c r="AA72" s="2006">
        <v>0</v>
      </c>
      <c r="AB72" s="3521"/>
      <c r="AC72" s="2006">
        <v>0</v>
      </c>
      <c r="AD72" s="2007">
        <v>0</v>
      </c>
      <c r="AE72" s="2006">
        <v>0</v>
      </c>
      <c r="AF72" s="3618"/>
      <c r="AI72" s="90"/>
      <c r="AJ72" s="35"/>
      <c r="AK72" s="35"/>
      <c r="AL72" s="35"/>
      <c r="AM72" s="35"/>
      <c r="AV72" s="2006">
        <v>0</v>
      </c>
      <c r="AW72" s="2006">
        <v>0</v>
      </c>
      <c r="AX72" s="2006">
        <v>0</v>
      </c>
      <c r="AY72" s="2006">
        <v>0</v>
      </c>
      <c r="AZ72" s="2006">
        <v>0</v>
      </c>
      <c r="BA72" s="2006">
        <v>0</v>
      </c>
      <c r="BB72" s="2006">
        <v>0</v>
      </c>
      <c r="BC72" s="2006">
        <v>0</v>
      </c>
      <c r="BD72" s="2006">
        <v>0</v>
      </c>
      <c r="BE72" s="2006">
        <v>0</v>
      </c>
      <c r="BF72" s="2006">
        <v>0</v>
      </c>
      <c r="BG72" s="2006">
        <v>0</v>
      </c>
      <c r="BH72" s="2006">
        <v>0</v>
      </c>
      <c r="BI72" s="2006">
        <v>0</v>
      </c>
      <c r="BJ72" s="2006">
        <v>0</v>
      </c>
      <c r="BK72" s="2006">
        <v>0</v>
      </c>
      <c r="BL72" s="2006">
        <v>0</v>
      </c>
      <c r="BM72" s="2006">
        <v>0</v>
      </c>
      <c r="BN72" s="2006">
        <v>0</v>
      </c>
      <c r="BO72" s="2006">
        <v>0</v>
      </c>
      <c r="BP72" s="2006">
        <v>0</v>
      </c>
      <c r="BQ72" s="2006">
        <v>0</v>
      </c>
      <c r="BR72" s="2006">
        <v>0</v>
      </c>
      <c r="BS72" s="2006">
        <v>0</v>
      </c>
      <c r="BT72" s="2006">
        <v>0</v>
      </c>
      <c r="BU72" s="2006">
        <v>0</v>
      </c>
      <c r="BV72" s="2006">
        <v>0</v>
      </c>
      <c r="BW72" s="2006">
        <v>0</v>
      </c>
      <c r="BX72" s="2006">
        <v>0</v>
      </c>
      <c r="BY72" s="2006">
        <v>0</v>
      </c>
      <c r="BZ72" s="2006">
        <v>0</v>
      </c>
      <c r="CA72" s="2006">
        <v>0</v>
      </c>
      <c r="CB72" s="2006">
        <v>0</v>
      </c>
      <c r="CC72" s="2006">
        <v>0</v>
      </c>
      <c r="CD72" s="2006">
        <v>0</v>
      </c>
      <c r="CE72" s="2006">
        <v>0</v>
      </c>
      <c r="CF72" s="421"/>
    </row>
    <row r="73" spans="1:84" ht="9.9499999999999993" customHeight="1">
      <c r="A73" s="2006">
        <v>0</v>
      </c>
      <c r="B73" s="3403"/>
      <c r="D73" s="191"/>
      <c r="E73" s="2006">
        <v>0</v>
      </c>
      <c r="F73" s="2006">
        <v>0</v>
      </c>
      <c r="G73" s="2006">
        <v>0</v>
      </c>
      <c r="H73" s="191"/>
      <c r="I73" s="2006">
        <v>0</v>
      </c>
      <c r="J73" s="2006">
        <v>0</v>
      </c>
      <c r="K73" s="2006">
        <v>0</v>
      </c>
      <c r="L73" s="191"/>
      <c r="M73" s="2006">
        <v>0</v>
      </c>
      <c r="N73" s="2006">
        <v>0</v>
      </c>
      <c r="O73" s="2006">
        <v>0</v>
      </c>
      <c r="P73" s="191"/>
      <c r="Q73" s="2006">
        <v>0</v>
      </c>
      <c r="R73" s="2006">
        <v>0</v>
      </c>
      <c r="S73" s="2006">
        <v>0</v>
      </c>
      <c r="T73" s="191"/>
      <c r="U73" s="2006">
        <v>0</v>
      </c>
      <c r="V73" s="2006">
        <v>0</v>
      </c>
      <c r="W73" s="2006">
        <v>0</v>
      </c>
      <c r="X73" s="191"/>
      <c r="Y73" s="2006">
        <v>0</v>
      </c>
      <c r="Z73" s="2006">
        <v>0</v>
      </c>
      <c r="AA73" s="2006">
        <v>0</v>
      </c>
      <c r="AB73" s="191"/>
      <c r="AC73" s="2006">
        <v>0</v>
      </c>
      <c r="AD73" s="2006">
        <v>0</v>
      </c>
      <c r="AE73" s="2006">
        <v>0</v>
      </c>
      <c r="AF73" s="3619"/>
      <c r="AI73" s="40"/>
      <c r="AJ73" s="35"/>
      <c r="AK73" s="35"/>
      <c r="AL73" s="35"/>
      <c r="AM73" s="35"/>
      <c r="AV73" s="2006">
        <v>0</v>
      </c>
      <c r="AW73" s="2006">
        <v>0</v>
      </c>
      <c r="AX73" s="2006">
        <v>0</v>
      </c>
      <c r="AY73" s="2006">
        <v>0</v>
      </c>
      <c r="AZ73" s="2006">
        <v>0</v>
      </c>
      <c r="BA73" s="2006">
        <v>0</v>
      </c>
      <c r="BB73" s="2006">
        <v>0</v>
      </c>
      <c r="BC73" s="2006">
        <v>0</v>
      </c>
      <c r="BD73" s="2006">
        <v>0</v>
      </c>
      <c r="BE73" s="2006">
        <v>0</v>
      </c>
      <c r="BF73" s="2006">
        <v>0</v>
      </c>
      <c r="BG73" s="2006">
        <v>0</v>
      </c>
      <c r="BH73" s="2006">
        <v>0</v>
      </c>
      <c r="BI73" s="2006">
        <v>0</v>
      </c>
      <c r="BJ73" s="2006">
        <v>0</v>
      </c>
      <c r="BK73" s="2006">
        <v>0</v>
      </c>
      <c r="BL73" s="2006">
        <v>0</v>
      </c>
      <c r="BM73" s="2006">
        <v>0</v>
      </c>
      <c r="BN73" s="2006">
        <v>0</v>
      </c>
      <c r="BO73" s="2006">
        <v>0</v>
      </c>
      <c r="BP73" s="2006">
        <v>0</v>
      </c>
      <c r="BQ73" s="2006">
        <v>0</v>
      </c>
      <c r="BR73" s="2006">
        <v>0</v>
      </c>
      <c r="BS73" s="2006">
        <v>0</v>
      </c>
      <c r="BT73" s="2006">
        <v>0</v>
      </c>
      <c r="BU73" s="2006">
        <v>0</v>
      </c>
      <c r="BV73" s="2006">
        <v>0</v>
      </c>
      <c r="BW73" s="2006">
        <v>0</v>
      </c>
      <c r="BX73" s="2006">
        <v>0</v>
      </c>
      <c r="BY73" s="2006">
        <v>0</v>
      </c>
      <c r="BZ73" s="2006">
        <v>0</v>
      </c>
      <c r="CA73" s="2006">
        <v>0</v>
      </c>
      <c r="CB73" s="2006">
        <v>0</v>
      </c>
      <c r="CC73" s="2006">
        <v>0</v>
      </c>
      <c r="CD73" s="2006">
        <v>0</v>
      </c>
      <c r="CE73" s="2006">
        <v>0</v>
      </c>
      <c r="CF73" s="421"/>
    </row>
    <row r="74" spans="1:84" ht="9.9499999999999993" customHeight="1">
      <c r="A74" s="2006">
        <v>0</v>
      </c>
      <c r="B74" s="2006">
        <v>0</v>
      </c>
      <c r="C74" s="2006">
        <v>0</v>
      </c>
      <c r="D74" s="2006">
        <v>0</v>
      </c>
      <c r="E74" s="2006">
        <v>0</v>
      </c>
      <c r="F74" s="2006">
        <v>0</v>
      </c>
      <c r="G74" s="2006">
        <v>0</v>
      </c>
      <c r="H74" s="2006">
        <v>0</v>
      </c>
      <c r="I74" s="2006">
        <v>0</v>
      </c>
      <c r="J74" s="2006">
        <v>0</v>
      </c>
      <c r="K74" s="2006">
        <v>0</v>
      </c>
      <c r="L74" s="2006">
        <v>0</v>
      </c>
      <c r="M74" s="2006">
        <v>0</v>
      </c>
      <c r="N74" s="2006">
        <v>0</v>
      </c>
      <c r="O74" s="2006">
        <v>0</v>
      </c>
      <c r="P74" s="2006">
        <v>0</v>
      </c>
      <c r="Q74" s="2006">
        <v>0</v>
      </c>
      <c r="R74" s="2006">
        <v>0</v>
      </c>
      <c r="S74" s="2006">
        <v>0</v>
      </c>
      <c r="T74" s="2006">
        <v>0</v>
      </c>
      <c r="U74" s="2006">
        <v>0</v>
      </c>
      <c r="V74" s="2006">
        <v>0</v>
      </c>
      <c r="W74" s="2006">
        <v>0</v>
      </c>
      <c r="X74" s="2006">
        <v>0</v>
      </c>
      <c r="Y74" s="2006">
        <v>0</v>
      </c>
      <c r="Z74" s="2006">
        <v>0</v>
      </c>
      <c r="AA74" s="2006">
        <v>0</v>
      </c>
      <c r="AB74" s="2006">
        <v>0</v>
      </c>
      <c r="AC74" s="2006">
        <v>0</v>
      </c>
      <c r="AD74" s="2006">
        <v>0</v>
      </c>
      <c r="AE74" s="2006">
        <v>0</v>
      </c>
      <c r="AF74" s="2006">
        <v>0</v>
      </c>
      <c r="AI74" s="159"/>
      <c r="AJ74" s="35"/>
      <c r="AK74" s="35"/>
      <c r="AL74" s="35"/>
      <c r="AM74" s="35"/>
      <c r="AV74" s="2006">
        <v>0</v>
      </c>
      <c r="AW74" s="2006">
        <v>0</v>
      </c>
      <c r="AX74" s="2006">
        <v>0</v>
      </c>
      <c r="AY74" s="2006">
        <v>0</v>
      </c>
      <c r="AZ74" s="2006">
        <v>0</v>
      </c>
      <c r="BA74" s="2006">
        <v>0</v>
      </c>
      <c r="BB74" s="2006">
        <v>0</v>
      </c>
      <c r="BC74" s="2006">
        <v>0</v>
      </c>
      <c r="BD74" s="2006">
        <v>0</v>
      </c>
      <c r="BE74" s="2006">
        <v>0</v>
      </c>
      <c r="BF74" s="2006">
        <v>0</v>
      </c>
      <c r="BG74" s="2006">
        <v>0</v>
      </c>
      <c r="BH74" s="2006">
        <v>0</v>
      </c>
      <c r="BI74" s="2006">
        <v>0</v>
      </c>
      <c r="BJ74" s="2006">
        <v>0</v>
      </c>
      <c r="BK74" s="2006">
        <v>0</v>
      </c>
      <c r="BL74" s="2006">
        <v>0</v>
      </c>
      <c r="BM74" s="2006">
        <v>0</v>
      </c>
      <c r="BN74" s="2006">
        <v>0</v>
      </c>
      <c r="BO74" s="2006">
        <v>0</v>
      </c>
      <c r="BP74" s="2006">
        <v>0</v>
      </c>
      <c r="BQ74" s="2006">
        <v>0</v>
      </c>
      <c r="BR74" s="2006">
        <v>0</v>
      </c>
      <c r="BS74" s="2006">
        <v>0</v>
      </c>
      <c r="BT74" s="2006">
        <v>0</v>
      </c>
      <c r="BU74" s="2006">
        <v>0</v>
      </c>
      <c r="BV74" s="2006">
        <v>0</v>
      </c>
      <c r="BW74" s="2006">
        <v>0</v>
      </c>
      <c r="BX74" s="2006">
        <v>0</v>
      </c>
      <c r="BY74" s="2006">
        <v>0</v>
      </c>
      <c r="BZ74" s="2006">
        <v>0</v>
      </c>
      <c r="CA74" s="2006">
        <v>0</v>
      </c>
      <c r="CB74" s="2006">
        <v>0</v>
      </c>
      <c r="CC74" s="2006">
        <v>0</v>
      </c>
      <c r="CD74" s="2006">
        <v>0</v>
      </c>
      <c r="CE74" s="2006">
        <v>0</v>
      </c>
      <c r="CF74" s="421"/>
    </row>
    <row r="75" spans="1:84" ht="9.9499999999999993" customHeight="1">
      <c r="A75" s="2006">
        <v>0</v>
      </c>
      <c r="B75" s="3401">
        <v>9</v>
      </c>
      <c r="D75" s="3725" t="s">
        <v>164</v>
      </c>
      <c r="E75" s="2006">
        <v>0</v>
      </c>
      <c r="F75" s="2006">
        <v>0</v>
      </c>
      <c r="G75" s="2006">
        <v>0</v>
      </c>
      <c r="H75" s="3685" t="s">
        <v>164</v>
      </c>
      <c r="I75" s="2006">
        <v>0</v>
      </c>
      <c r="J75" s="2006">
        <v>0</v>
      </c>
      <c r="K75" s="2006">
        <v>0</v>
      </c>
      <c r="L75" s="3689" t="s">
        <v>178</v>
      </c>
      <c r="M75" s="2006">
        <v>0</v>
      </c>
      <c r="N75" s="2006">
        <v>0</v>
      </c>
      <c r="O75" s="2006">
        <v>0</v>
      </c>
      <c r="P75" s="3729" t="s">
        <v>338</v>
      </c>
      <c r="Q75" s="2006">
        <v>0</v>
      </c>
      <c r="R75" s="2006">
        <v>0</v>
      </c>
      <c r="S75" s="2006">
        <v>0</v>
      </c>
      <c r="T75" s="3731" t="s">
        <v>339</v>
      </c>
      <c r="U75" s="2006">
        <v>0</v>
      </c>
      <c r="V75" s="2006">
        <v>0</v>
      </c>
      <c r="W75" s="2006">
        <v>0</v>
      </c>
      <c r="X75" s="192" t="s">
        <v>126</v>
      </c>
      <c r="Y75" s="2006">
        <v>0</v>
      </c>
      <c r="Z75" s="2006">
        <v>0</v>
      </c>
      <c r="AA75" s="2006">
        <v>0</v>
      </c>
      <c r="AB75" s="3520" t="s">
        <v>340</v>
      </c>
      <c r="AC75" s="2006">
        <v>0</v>
      </c>
      <c r="AD75" s="2006">
        <v>0</v>
      </c>
      <c r="AE75" s="2006">
        <v>0</v>
      </c>
      <c r="AF75" s="3617"/>
      <c r="AI75" s="40"/>
      <c r="AJ75" s="35"/>
      <c r="AK75" s="35"/>
      <c r="AL75" s="35"/>
      <c r="AM75" s="35"/>
      <c r="AV75" s="2006">
        <v>0</v>
      </c>
      <c r="AW75" s="2006">
        <v>0</v>
      </c>
      <c r="AX75" s="2006">
        <v>0</v>
      </c>
      <c r="AY75" s="2006">
        <v>0</v>
      </c>
      <c r="AZ75" s="2006">
        <v>0</v>
      </c>
      <c r="BA75" s="2006">
        <v>0</v>
      </c>
      <c r="BB75" s="2006">
        <v>0</v>
      </c>
      <c r="BC75" s="2006">
        <v>0</v>
      </c>
      <c r="BD75" s="2006">
        <v>0</v>
      </c>
      <c r="BE75" s="2006">
        <v>0</v>
      </c>
      <c r="BF75" s="2006">
        <v>0</v>
      </c>
      <c r="BG75" s="2006">
        <v>0</v>
      </c>
      <c r="BH75" s="2006">
        <v>0</v>
      </c>
      <c r="BI75" s="2006">
        <v>0</v>
      </c>
      <c r="BJ75" s="2006">
        <v>0</v>
      </c>
      <c r="BK75" s="2006">
        <v>0</v>
      </c>
      <c r="BL75" s="2006">
        <v>0</v>
      </c>
      <c r="BM75" s="2006">
        <v>0</v>
      </c>
      <c r="BN75" s="2006">
        <v>0</v>
      </c>
      <c r="BO75" s="2006">
        <v>0</v>
      </c>
      <c r="BP75" s="2006">
        <v>0</v>
      </c>
      <c r="BQ75" s="2006">
        <v>0</v>
      </c>
      <c r="BR75" s="2006">
        <v>0</v>
      </c>
      <c r="BS75" s="2006">
        <v>0</v>
      </c>
      <c r="BT75" s="2006">
        <v>0</v>
      </c>
      <c r="BU75" s="2006">
        <v>0</v>
      </c>
      <c r="BV75" s="2006">
        <v>0</v>
      </c>
      <c r="BW75" s="2006">
        <v>0</v>
      </c>
      <c r="BX75" s="2006">
        <v>0</v>
      </c>
      <c r="BY75" s="2006">
        <v>0</v>
      </c>
      <c r="BZ75" s="2006">
        <v>0</v>
      </c>
      <c r="CA75" s="2006">
        <v>0</v>
      </c>
      <c r="CB75" s="2006">
        <v>0</v>
      </c>
      <c r="CC75" s="2006">
        <v>0</v>
      </c>
      <c r="CD75" s="2006">
        <v>0</v>
      </c>
      <c r="CE75" s="2006">
        <v>0</v>
      </c>
      <c r="CF75" s="421"/>
    </row>
    <row r="76" spans="1:84" ht="5.0999999999999996" customHeight="1">
      <c r="A76" s="2006">
        <v>0</v>
      </c>
      <c r="B76" s="3402"/>
      <c r="D76" s="3726"/>
      <c r="E76" s="2006">
        <v>0</v>
      </c>
      <c r="F76" s="2007">
        <v>0</v>
      </c>
      <c r="G76" s="2006">
        <v>0</v>
      </c>
      <c r="H76" s="3686"/>
      <c r="I76" s="2006">
        <v>0</v>
      </c>
      <c r="J76" s="2007">
        <v>0</v>
      </c>
      <c r="K76" s="2006">
        <v>0</v>
      </c>
      <c r="L76" s="3690"/>
      <c r="M76" s="2006">
        <v>0</v>
      </c>
      <c r="N76" s="2007">
        <v>0</v>
      </c>
      <c r="O76" s="2006">
        <v>0</v>
      </c>
      <c r="P76" s="3730"/>
      <c r="Q76" s="2006">
        <v>0</v>
      </c>
      <c r="R76" s="2007">
        <v>0</v>
      </c>
      <c r="S76" s="2006">
        <v>0</v>
      </c>
      <c r="T76" s="3732"/>
      <c r="U76" s="2006">
        <v>0</v>
      </c>
      <c r="V76" s="2007">
        <v>0</v>
      </c>
      <c r="W76" s="2006">
        <v>0</v>
      </c>
      <c r="X76" s="3408" t="s">
        <v>296</v>
      </c>
      <c r="Y76" s="2006">
        <v>0</v>
      </c>
      <c r="Z76" s="2007">
        <v>0</v>
      </c>
      <c r="AA76" s="2006">
        <v>0</v>
      </c>
      <c r="AB76" s="3521"/>
      <c r="AC76" s="2006">
        <v>0</v>
      </c>
      <c r="AD76" s="2007">
        <v>0</v>
      </c>
      <c r="AE76" s="2006">
        <v>0</v>
      </c>
      <c r="AF76" s="3618"/>
      <c r="AI76" s="90"/>
      <c r="AJ76" s="35"/>
      <c r="AK76" s="35"/>
      <c r="AL76" s="35"/>
      <c r="AM76" s="35"/>
      <c r="AV76" s="2006">
        <v>0</v>
      </c>
      <c r="AW76" s="2006">
        <v>0</v>
      </c>
      <c r="AX76" s="2006">
        <v>0</v>
      </c>
      <c r="AY76" s="2006">
        <v>0</v>
      </c>
      <c r="AZ76" s="2006">
        <v>0</v>
      </c>
      <c r="BA76" s="2006">
        <v>0</v>
      </c>
      <c r="BB76" s="2006">
        <v>0</v>
      </c>
      <c r="BC76" s="2006">
        <v>0</v>
      </c>
      <c r="BD76" s="2006">
        <v>0</v>
      </c>
      <c r="BE76" s="2006">
        <v>0</v>
      </c>
      <c r="BF76" s="2006">
        <v>0</v>
      </c>
      <c r="BG76" s="2006">
        <v>0</v>
      </c>
      <c r="BH76" s="2006">
        <v>0</v>
      </c>
      <c r="BI76" s="2006">
        <v>0</v>
      </c>
      <c r="BJ76" s="2006">
        <v>0</v>
      </c>
      <c r="BK76" s="2006">
        <v>0</v>
      </c>
      <c r="BL76" s="2006">
        <v>0</v>
      </c>
      <c r="BM76" s="2006">
        <v>0</v>
      </c>
      <c r="BN76" s="2006">
        <v>0</v>
      </c>
      <c r="BO76" s="2006">
        <v>0</v>
      </c>
      <c r="BP76" s="2006">
        <v>0</v>
      </c>
      <c r="BQ76" s="2006">
        <v>0</v>
      </c>
      <c r="BR76" s="2006">
        <v>0</v>
      </c>
      <c r="BS76" s="2006">
        <v>0</v>
      </c>
      <c r="BT76" s="2006">
        <v>0</v>
      </c>
      <c r="BU76" s="2006">
        <v>0</v>
      </c>
      <c r="BV76" s="2006">
        <v>0</v>
      </c>
      <c r="BW76" s="2006">
        <v>0</v>
      </c>
      <c r="BX76" s="2006">
        <v>0</v>
      </c>
      <c r="BY76" s="2006">
        <v>0</v>
      </c>
      <c r="BZ76" s="2006">
        <v>0</v>
      </c>
      <c r="CA76" s="2006">
        <v>0</v>
      </c>
      <c r="CB76" s="2006">
        <v>0</v>
      </c>
      <c r="CC76" s="2006">
        <v>0</v>
      </c>
      <c r="CD76" s="2006">
        <v>0</v>
      </c>
      <c r="CE76" s="2006">
        <v>0</v>
      </c>
      <c r="CF76" s="421"/>
    </row>
    <row r="77" spans="1:84" ht="9.9499999999999993" customHeight="1">
      <c r="A77" s="2006">
        <v>0</v>
      </c>
      <c r="B77" s="3403"/>
      <c r="D77" s="191"/>
      <c r="E77" s="2006">
        <v>0</v>
      </c>
      <c r="F77" s="2006">
        <v>0</v>
      </c>
      <c r="G77" s="2006">
        <v>0</v>
      </c>
      <c r="H77" s="191"/>
      <c r="I77" s="2006">
        <v>0</v>
      </c>
      <c r="J77" s="2006">
        <v>0</v>
      </c>
      <c r="K77" s="2006">
        <v>0</v>
      </c>
      <c r="L77" s="191"/>
      <c r="M77" s="2006">
        <v>0</v>
      </c>
      <c r="N77" s="2006">
        <v>0</v>
      </c>
      <c r="O77" s="2006">
        <v>0</v>
      </c>
      <c r="P77" s="191"/>
      <c r="Q77" s="2006">
        <v>0</v>
      </c>
      <c r="R77" s="2006">
        <v>0</v>
      </c>
      <c r="S77" s="2006">
        <v>0</v>
      </c>
      <c r="T77" s="191"/>
      <c r="U77" s="2006">
        <v>0</v>
      </c>
      <c r="V77" s="2006">
        <v>0</v>
      </c>
      <c r="W77" s="2006">
        <v>0</v>
      </c>
      <c r="X77" s="3409"/>
      <c r="Y77" s="2006">
        <v>0</v>
      </c>
      <c r="Z77" s="2006">
        <v>0</v>
      </c>
      <c r="AA77" s="2006">
        <v>0</v>
      </c>
      <c r="AB77" s="191"/>
      <c r="AC77" s="2006">
        <v>0</v>
      </c>
      <c r="AD77" s="2006">
        <v>0</v>
      </c>
      <c r="AE77" s="2006">
        <v>0</v>
      </c>
      <c r="AF77" s="3619"/>
      <c r="AI77" s="40"/>
      <c r="AJ77" s="35"/>
      <c r="AK77" s="35"/>
      <c r="AL77" s="35"/>
      <c r="AM77" s="35"/>
      <c r="AV77" s="2006">
        <v>0</v>
      </c>
      <c r="AW77" s="2006">
        <v>0</v>
      </c>
      <c r="AX77" s="2006">
        <v>0</v>
      </c>
      <c r="AY77" s="2006">
        <v>0</v>
      </c>
      <c r="AZ77" s="2006">
        <v>0</v>
      </c>
      <c r="BA77" s="2006">
        <v>0</v>
      </c>
      <c r="BB77" s="2006">
        <v>0</v>
      </c>
      <c r="BC77" s="2006">
        <v>0</v>
      </c>
      <c r="BD77" s="2006">
        <v>0</v>
      </c>
      <c r="BE77" s="2006">
        <v>0</v>
      </c>
      <c r="BF77" s="2006">
        <v>0</v>
      </c>
      <c r="BG77" s="2006">
        <v>0</v>
      </c>
      <c r="BH77" s="2006">
        <v>0</v>
      </c>
      <c r="BI77" s="2006">
        <v>0</v>
      </c>
      <c r="BJ77" s="2006">
        <v>0</v>
      </c>
      <c r="BK77" s="2006">
        <v>0</v>
      </c>
      <c r="BL77" s="2006">
        <v>0</v>
      </c>
      <c r="BM77" s="2006">
        <v>0</v>
      </c>
      <c r="BN77" s="2006">
        <v>0</v>
      </c>
      <c r="BO77" s="2006">
        <v>0</v>
      </c>
      <c r="BP77" s="2006">
        <v>0</v>
      </c>
      <c r="BQ77" s="2006">
        <v>0</v>
      </c>
      <c r="BR77" s="2006">
        <v>0</v>
      </c>
      <c r="BS77" s="2006">
        <v>0</v>
      </c>
      <c r="BT77" s="2006">
        <v>0</v>
      </c>
      <c r="BU77" s="2006">
        <v>0</v>
      </c>
      <c r="BV77" s="2006">
        <v>0</v>
      </c>
      <c r="BW77" s="2006">
        <v>0</v>
      </c>
      <c r="BX77" s="2006">
        <v>0</v>
      </c>
      <c r="BY77" s="2006">
        <v>0</v>
      </c>
      <c r="BZ77" s="2006">
        <v>0</v>
      </c>
      <c r="CA77" s="2006">
        <v>0</v>
      </c>
      <c r="CB77" s="2006">
        <v>0</v>
      </c>
      <c r="CC77" s="2006">
        <v>0</v>
      </c>
      <c r="CD77" s="2006">
        <v>0</v>
      </c>
      <c r="CE77" s="2006">
        <v>0</v>
      </c>
      <c r="CF77" s="421"/>
    </row>
    <row r="78" spans="1:84" ht="9.9499999999999993" customHeight="1">
      <c r="A78" s="2006">
        <v>0</v>
      </c>
      <c r="B78" s="2006">
        <v>0</v>
      </c>
      <c r="C78" s="2006">
        <v>0</v>
      </c>
      <c r="D78" s="2006">
        <v>0</v>
      </c>
      <c r="E78" s="2006">
        <v>0</v>
      </c>
      <c r="F78" s="2006">
        <v>0</v>
      </c>
      <c r="G78" s="2006">
        <v>0</v>
      </c>
      <c r="H78" s="2006">
        <v>0</v>
      </c>
      <c r="I78" s="2006">
        <v>0</v>
      </c>
      <c r="J78" s="2006">
        <v>0</v>
      </c>
      <c r="K78" s="2006">
        <v>0</v>
      </c>
      <c r="L78" s="2006">
        <v>0</v>
      </c>
      <c r="M78" s="2006">
        <v>0</v>
      </c>
      <c r="N78" s="2006">
        <v>0</v>
      </c>
      <c r="O78" s="2006">
        <v>0</v>
      </c>
      <c r="P78" s="2006">
        <v>0</v>
      </c>
      <c r="Q78" s="2006">
        <v>0</v>
      </c>
      <c r="R78" s="2006">
        <v>0</v>
      </c>
      <c r="S78" s="2006">
        <v>0</v>
      </c>
      <c r="T78" s="2006">
        <v>0</v>
      </c>
      <c r="U78" s="2006">
        <v>0</v>
      </c>
      <c r="V78" s="2006">
        <v>0</v>
      </c>
      <c r="W78" s="2006">
        <v>0</v>
      </c>
      <c r="X78" s="2006">
        <v>0</v>
      </c>
      <c r="Y78" s="2006">
        <v>0</v>
      </c>
      <c r="Z78" s="2006">
        <v>0</v>
      </c>
      <c r="AA78" s="2006">
        <v>0</v>
      </c>
      <c r="AB78" s="2006">
        <v>0</v>
      </c>
      <c r="AC78" s="2006">
        <v>0</v>
      </c>
      <c r="AD78" s="2006">
        <v>0</v>
      </c>
      <c r="AE78" s="2006">
        <v>0</v>
      </c>
      <c r="AF78" s="2006">
        <v>0</v>
      </c>
      <c r="AI78" s="159"/>
      <c r="AJ78" s="35"/>
      <c r="AK78" s="35"/>
      <c r="AL78" s="35"/>
      <c r="AM78" s="35"/>
      <c r="CF78" s="421"/>
    </row>
    <row r="79" spans="1:84" ht="9.9499999999999993" customHeight="1">
      <c r="A79" s="2006">
        <v>0</v>
      </c>
      <c r="B79" s="3401">
        <v>10</v>
      </c>
      <c r="D79" s="3725" t="s">
        <v>169</v>
      </c>
      <c r="E79" s="2006">
        <v>0</v>
      </c>
      <c r="F79" s="2006">
        <v>0</v>
      </c>
      <c r="G79" s="2006">
        <v>0</v>
      </c>
      <c r="H79" s="3685" t="s">
        <v>205</v>
      </c>
      <c r="I79" s="2006">
        <v>0</v>
      </c>
      <c r="J79" s="2006">
        <v>0</v>
      </c>
      <c r="K79" s="2006">
        <v>0</v>
      </c>
      <c r="L79" s="3689" t="s">
        <v>170</v>
      </c>
      <c r="M79" s="2006">
        <v>0</v>
      </c>
      <c r="N79" s="2006">
        <v>0</v>
      </c>
      <c r="O79" s="2006">
        <v>0</v>
      </c>
      <c r="P79" s="3729" t="s">
        <v>341</v>
      </c>
      <c r="Q79" s="2006">
        <v>0</v>
      </c>
      <c r="R79" s="2006">
        <v>0</v>
      </c>
      <c r="S79" s="2006">
        <v>0</v>
      </c>
      <c r="T79" s="3731" t="s">
        <v>342</v>
      </c>
      <c r="U79" s="2006">
        <v>0</v>
      </c>
      <c r="V79" s="2006">
        <v>0</v>
      </c>
      <c r="W79" s="2006">
        <v>0</v>
      </c>
      <c r="X79" s="3611"/>
      <c r="Y79" s="2006">
        <v>0</v>
      </c>
      <c r="Z79" s="2006">
        <v>0</v>
      </c>
      <c r="AA79" s="2006">
        <v>0</v>
      </c>
      <c r="AB79" s="3520" t="s">
        <v>343</v>
      </c>
      <c r="AC79" s="2006">
        <v>0</v>
      </c>
      <c r="AD79" s="2006">
        <v>0</v>
      </c>
      <c r="AE79" s="2006">
        <v>0</v>
      </c>
      <c r="AF79" s="3617"/>
      <c r="AI79" s="40"/>
      <c r="AJ79" s="35"/>
      <c r="AK79" s="35"/>
      <c r="AL79" s="35"/>
      <c r="AM79" s="35"/>
      <c r="CF79" s="421"/>
    </row>
    <row r="80" spans="1:84" ht="5.0999999999999996" customHeight="1">
      <c r="A80" s="2006">
        <v>0</v>
      </c>
      <c r="B80" s="3402"/>
      <c r="D80" s="3726"/>
      <c r="E80" s="2006">
        <v>0</v>
      </c>
      <c r="F80" s="2007">
        <v>0</v>
      </c>
      <c r="G80" s="2006">
        <v>0</v>
      </c>
      <c r="H80" s="3686"/>
      <c r="I80" s="2006">
        <v>0</v>
      </c>
      <c r="J80" s="2007">
        <v>0</v>
      </c>
      <c r="K80" s="2006">
        <v>0</v>
      </c>
      <c r="L80" s="3690"/>
      <c r="M80" s="2006">
        <v>0</v>
      </c>
      <c r="N80" s="2007">
        <v>0</v>
      </c>
      <c r="O80" s="2006">
        <v>0</v>
      </c>
      <c r="P80" s="3730"/>
      <c r="Q80" s="2006">
        <v>0</v>
      </c>
      <c r="R80" s="2007">
        <v>0</v>
      </c>
      <c r="S80" s="2006">
        <v>0</v>
      </c>
      <c r="T80" s="3732"/>
      <c r="U80" s="2006">
        <v>0</v>
      </c>
      <c r="V80" s="2007">
        <v>0</v>
      </c>
      <c r="W80" s="2006">
        <v>0</v>
      </c>
      <c r="X80" s="3612"/>
      <c r="Y80" s="2006">
        <v>0</v>
      </c>
      <c r="Z80" s="2007">
        <v>0</v>
      </c>
      <c r="AA80" s="2006">
        <v>0</v>
      </c>
      <c r="AB80" s="3521"/>
      <c r="AC80" s="2006">
        <v>0</v>
      </c>
      <c r="AD80" s="2007">
        <v>0</v>
      </c>
      <c r="AE80" s="2006">
        <v>0</v>
      </c>
      <c r="AF80" s="3618"/>
      <c r="AI80" s="90"/>
      <c r="AJ80" s="35"/>
      <c r="AK80" s="35"/>
      <c r="AL80" s="35"/>
      <c r="AM80" s="35"/>
      <c r="CF80" s="421"/>
    </row>
    <row r="81" spans="1:84" ht="9.9499999999999993" customHeight="1">
      <c r="A81" s="2006">
        <v>0</v>
      </c>
      <c r="B81" s="3403"/>
      <c r="D81" s="191"/>
      <c r="E81" s="2006">
        <v>0</v>
      </c>
      <c r="F81" s="2006">
        <v>0</v>
      </c>
      <c r="G81" s="2006">
        <v>0</v>
      </c>
      <c r="H81" s="191"/>
      <c r="I81" s="2006">
        <v>0</v>
      </c>
      <c r="J81" s="2006">
        <v>0</v>
      </c>
      <c r="K81" s="2006">
        <v>0</v>
      </c>
      <c r="L81" s="191"/>
      <c r="M81" s="2006">
        <v>0</v>
      </c>
      <c r="N81" s="2006">
        <v>0</v>
      </c>
      <c r="O81" s="2006">
        <v>0</v>
      </c>
      <c r="P81" s="191"/>
      <c r="Q81" s="2006">
        <v>0</v>
      </c>
      <c r="R81" s="2006">
        <v>0</v>
      </c>
      <c r="S81" s="2006">
        <v>0</v>
      </c>
      <c r="T81" s="191"/>
      <c r="U81" s="2006">
        <v>0</v>
      </c>
      <c r="V81" s="2006">
        <v>0</v>
      </c>
      <c r="W81" s="2006">
        <v>0</v>
      </c>
      <c r="X81" s="3613"/>
      <c r="Y81" s="2006">
        <v>0</v>
      </c>
      <c r="Z81" s="2006">
        <v>0</v>
      </c>
      <c r="AA81" s="2006">
        <v>0</v>
      </c>
      <c r="AB81" s="191"/>
      <c r="AC81" s="2006">
        <v>0</v>
      </c>
      <c r="AD81" s="2006">
        <v>0</v>
      </c>
      <c r="AE81" s="2006">
        <v>0</v>
      </c>
      <c r="AF81" s="3619"/>
      <c r="AI81" s="40"/>
      <c r="AJ81" s="2057" t="s">
        <v>299</v>
      </c>
      <c r="AK81" s="35"/>
      <c r="AL81" s="35"/>
      <c r="AM81" s="35"/>
      <c r="CF81" s="421"/>
    </row>
    <row r="82" spans="1:84" ht="9.9499999999999993" customHeight="1">
      <c r="A82" s="2006">
        <v>0</v>
      </c>
      <c r="B82" s="2006">
        <v>0</v>
      </c>
      <c r="C82" s="2006">
        <v>0</v>
      </c>
      <c r="D82" s="2006">
        <v>0</v>
      </c>
      <c r="E82" s="2006">
        <v>0</v>
      </c>
      <c r="F82" s="2006">
        <v>0</v>
      </c>
      <c r="G82" s="2006">
        <v>0</v>
      </c>
      <c r="H82" s="2006">
        <v>0</v>
      </c>
      <c r="I82" s="2006">
        <v>0</v>
      </c>
      <c r="J82" s="2006">
        <v>0</v>
      </c>
      <c r="K82" s="2006">
        <v>0</v>
      </c>
      <c r="L82" s="2006">
        <v>0</v>
      </c>
      <c r="M82" s="2006">
        <v>0</v>
      </c>
      <c r="N82" s="2006">
        <v>0</v>
      </c>
      <c r="O82" s="2006">
        <v>0</v>
      </c>
      <c r="P82" s="2006">
        <v>0</v>
      </c>
      <c r="Q82" s="2006">
        <v>0</v>
      </c>
      <c r="R82" s="2006">
        <v>0</v>
      </c>
      <c r="S82" s="2006">
        <v>0</v>
      </c>
      <c r="T82" s="2006">
        <v>0</v>
      </c>
      <c r="U82" s="2006">
        <v>0</v>
      </c>
      <c r="V82" s="2006">
        <v>0</v>
      </c>
      <c r="W82" s="2006">
        <v>0</v>
      </c>
      <c r="X82" s="2006">
        <v>0</v>
      </c>
      <c r="Y82" s="2006">
        <v>0</v>
      </c>
      <c r="Z82" s="2006">
        <v>0</v>
      </c>
      <c r="AA82" s="2006">
        <v>0</v>
      </c>
      <c r="AB82" s="2006">
        <v>0</v>
      </c>
      <c r="AC82" s="2006">
        <v>0</v>
      </c>
      <c r="AD82" s="2006">
        <v>0</v>
      </c>
      <c r="AE82" s="2006">
        <v>0</v>
      </c>
      <c r="AF82" s="2006">
        <v>0</v>
      </c>
      <c r="AI82" s="159"/>
      <c r="AJ82" s="35"/>
      <c r="AK82" s="35"/>
      <c r="AL82" s="35"/>
      <c r="AM82" s="35"/>
      <c r="CF82" s="421"/>
    </row>
    <row r="83" spans="1:84" ht="9.9499999999999993" customHeight="1">
      <c r="A83" s="2006">
        <v>0</v>
      </c>
      <c r="B83" s="3401">
        <v>11</v>
      </c>
      <c r="D83" s="3725" t="s">
        <v>173</v>
      </c>
      <c r="E83" s="2006">
        <v>0</v>
      </c>
      <c r="F83" s="2006">
        <v>0</v>
      </c>
      <c r="G83" s="2006">
        <v>0</v>
      </c>
      <c r="H83" s="3685" t="s">
        <v>344</v>
      </c>
      <c r="I83" s="2006">
        <v>0</v>
      </c>
      <c r="J83" s="2006">
        <v>0</v>
      </c>
      <c r="K83" s="2006">
        <v>0</v>
      </c>
      <c r="L83" s="3689" t="s">
        <v>182</v>
      </c>
      <c r="M83" s="2006">
        <v>0</v>
      </c>
      <c r="N83" s="2006">
        <v>0</v>
      </c>
      <c r="O83" s="2006">
        <v>0</v>
      </c>
      <c r="P83" s="3729" t="s">
        <v>345</v>
      </c>
      <c r="Q83" s="2006">
        <v>0</v>
      </c>
      <c r="R83" s="2006">
        <v>0</v>
      </c>
      <c r="S83" s="2006">
        <v>0</v>
      </c>
      <c r="T83" s="3731" t="s">
        <v>346</v>
      </c>
      <c r="U83" s="2006">
        <v>0</v>
      </c>
      <c r="V83" s="2006">
        <v>0</v>
      </c>
      <c r="W83" s="2006">
        <v>0</v>
      </c>
      <c r="X83" s="3611"/>
      <c r="Y83" s="2006">
        <v>0</v>
      </c>
      <c r="Z83" s="2006">
        <v>0</v>
      </c>
      <c r="AA83" s="2006">
        <v>0</v>
      </c>
      <c r="AB83" s="3520" t="s">
        <v>347</v>
      </c>
      <c r="AC83" s="2006">
        <v>0</v>
      </c>
      <c r="AD83" s="2006">
        <v>0</v>
      </c>
      <c r="AE83" s="2006">
        <v>0</v>
      </c>
      <c r="AF83" s="3617"/>
      <c r="AI83" s="40"/>
      <c r="AJ83" s="35"/>
      <c r="AK83" s="35"/>
      <c r="AL83" s="35"/>
      <c r="AM83" s="35"/>
      <c r="CF83" s="421"/>
    </row>
    <row r="84" spans="1:84" ht="5.0999999999999996" customHeight="1">
      <c r="A84" s="2006">
        <v>0</v>
      </c>
      <c r="B84" s="3402"/>
      <c r="D84" s="3726"/>
      <c r="E84" s="2006">
        <v>0</v>
      </c>
      <c r="F84" s="2007">
        <v>0</v>
      </c>
      <c r="G84" s="2006">
        <v>0</v>
      </c>
      <c r="H84" s="3686"/>
      <c r="I84" s="2006">
        <v>0</v>
      </c>
      <c r="J84" s="2007">
        <v>0</v>
      </c>
      <c r="K84" s="2006">
        <v>0</v>
      </c>
      <c r="L84" s="3690"/>
      <c r="M84" s="2006">
        <v>0</v>
      </c>
      <c r="N84" s="2007">
        <v>0</v>
      </c>
      <c r="O84" s="2006">
        <v>0</v>
      </c>
      <c r="P84" s="3730"/>
      <c r="Q84" s="2006">
        <v>0</v>
      </c>
      <c r="R84" s="2007">
        <v>0</v>
      </c>
      <c r="S84" s="2006">
        <v>0</v>
      </c>
      <c r="T84" s="3732"/>
      <c r="U84" s="2006">
        <v>0</v>
      </c>
      <c r="V84" s="2007">
        <v>0</v>
      </c>
      <c r="W84" s="2006">
        <v>0</v>
      </c>
      <c r="X84" s="3612"/>
      <c r="Y84" s="2006">
        <v>0</v>
      </c>
      <c r="Z84" s="2007">
        <v>0</v>
      </c>
      <c r="AA84" s="2006">
        <v>0</v>
      </c>
      <c r="AB84" s="3521"/>
      <c r="AC84" s="2006">
        <v>0</v>
      </c>
      <c r="AD84" s="2007">
        <v>0</v>
      </c>
      <c r="AE84" s="2006">
        <v>0</v>
      </c>
      <c r="AF84" s="3618"/>
      <c r="AI84" s="90"/>
      <c r="AJ84" s="35"/>
      <c r="AK84" s="35"/>
      <c r="AL84" s="35"/>
      <c r="AM84" s="35"/>
      <c r="CF84" s="421"/>
    </row>
    <row r="85" spans="1:84" ht="9.9499999999999993" customHeight="1">
      <c r="A85" s="2006">
        <v>0</v>
      </c>
      <c r="B85" s="3403"/>
      <c r="D85" s="191"/>
      <c r="E85" s="2006">
        <v>0</v>
      </c>
      <c r="F85" s="2006">
        <v>0</v>
      </c>
      <c r="G85" s="2006">
        <v>0</v>
      </c>
      <c r="H85" s="191"/>
      <c r="I85" s="2006">
        <v>0</v>
      </c>
      <c r="J85" s="2006">
        <v>0</v>
      </c>
      <c r="K85" s="2006">
        <v>0</v>
      </c>
      <c r="L85" s="191"/>
      <c r="M85" s="2006">
        <v>0</v>
      </c>
      <c r="N85" s="2006">
        <v>0</v>
      </c>
      <c r="O85" s="2006">
        <v>0</v>
      </c>
      <c r="P85" s="191"/>
      <c r="Q85" s="2006">
        <v>0</v>
      </c>
      <c r="R85" s="2006">
        <v>0</v>
      </c>
      <c r="S85" s="2006">
        <v>0</v>
      </c>
      <c r="T85" s="191"/>
      <c r="U85" s="2006">
        <v>0</v>
      </c>
      <c r="V85" s="2006">
        <v>0</v>
      </c>
      <c r="W85" s="2006">
        <v>0</v>
      </c>
      <c r="X85" s="3613"/>
      <c r="Y85" s="2006">
        <v>0</v>
      </c>
      <c r="Z85" s="2006">
        <v>0</v>
      </c>
      <c r="AA85" s="2006">
        <v>0</v>
      </c>
      <c r="AB85" s="191"/>
      <c r="AC85" s="2006">
        <v>0</v>
      </c>
      <c r="AD85" s="2006">
        <v>0</v>
      </c>
      <c r="AE85" s="2006">
        <v>0</v>
      </c>
      <c r="AF85" s="3619"/>
      <c r="AI85" s="40"/>
      <c r="AJ85" s="35"/>
      <c r="AK85" s="35"/>
      <c r="AL85" s="35"/>
      <c r="AM85" s="35"/>
      <c r="AN85" s="3733"/>
      <c r="AO85" s="3733"/>
      <c r="AP85" s="3733"/>
      <c r="AQ85" s="3733"/>
      <c r="AR85" s="3733"/>
      <c r="AS85" s="3733"/>
      <c r="AT85" s="3733"/>
      <c r="AU85" s="3733"/>
      <c r="AV85" s="3733"/>
      <c r="AW85" s="40"/>
      <c r="CF85" s="421"/>
    </row>
    <row r="86" spans="1:84" ht="9.9499999999999993" customHeight="1">
      <c r="A86" s="2006">
        <v>0</v>
      </c>
      <c r="B86" s="2006">
        <v>0</v>
      </c>
      <c r="C86" s="2006">
        <v>0</v>
      </c>
      <c r="D86" s="2006">
        <v>0</v>
      </c>
      <c r="E86" s="2006">
        <v>0</v>
      </c>
      <c r="F86" s="2006">
        <v>0</v>
      </c>
      <c r="G86" s="2006">
        <v>0</v>
      </c>
      <c r="H86" s="2006">
        <v>0</v>
      </c>
      <c r="I86" s="2006">
        <v>0</v>
      </c>
      <c r="J86" s="2006">
        <v>0</v>
      </c>
      <c r="K86" s="2006">
        <v>0</v>
      </c>
      <c r="L86" s="2006">
        <v>0</v>
      </c>
      <c r="M86" s="2006">
        <v>0</v>
      </c>
      <c r="N86" s="2006">
        <v>0</v>
      </c>
      <c r="O86" s="2006">
        <v>0</v>
      </c>
      <c r="P86" s="2006">
        <v>0</v>
      </c>
      <c r="Q86" s="2006">
        <v>0</v>
      </c>
      <c r="R86" s="2006">
        <v>0</v>
      </c>
      <c r="S86" s="2006">
        <v>0</v>
      </c>
      <c r="T86" s="2006">
        <v>0</v>
      </c>
      <c r="U86" s="2006">
        <v>0</v>
      </c>
      <c r="V86" s="2006">
        <v>0</v>
      </c>
      <c r="W86" s="2006">
        <v>0</v>
      </c>
      <c r="X86" s="2006">
        <v>0</v>
      </c>
      <c r="Y86" s="2006">
        <v>0</v>
      </c>
      <c r="Z86" s="2006">
        <v>0</v>
      </c>
      <c r="AA86" s="2006">
        <v>0</v>
      </c>
      <c r="AB86" s="2006">
        <v>0</v>
      </c>
      <c r="AC86" s="2006">
        <v>0</v>
      </c>
      <c r="AD86" s="2006">
        <v>0</v>
      </c>
      <c r="AE86" s="2006">
        <v>0</v>
      </c>
      <c r="AF86" s="2006">
        <v>0</v>
      </c>
      <c r="AI86" s="159"/>
      <c r="AJ86" s="35"/>
      <c r="AK86" s="35"/>
      <c r="AL86" s="35"/>
      <c r="AM86" s="35"/>
      <c r="AN86" s="3733"/>
      <c r="AO86" s="3733"/>
      <c r="AP86" s="3733"/>
      <c r="AQ86" s="3733"/>
      <c r="AR86" s="3733"/>
      <c r="AS86" s="3733"/>
      <c r="AT86" s="3733"/>
      <c r="AU86" s="3733"/>
      <c r="AV86" s="3733"/>
      <c r="AW86" s="159"/>
      <c r="CF86" s="421"/>
    </row>
    <row r="87" spans="1:84" ht="9.9499999999999993" customHeight="1">
      <c r="A87" s="2006">
        <v>0</v>
      </c>
      <c r="B87" s="3401">
        <v>12</v>
      </c>
      <c r="D87" s="3725" t="s">
        <v>177</v>
      </c>
      <c r="E87" s="2006">
        <v>0</v>
      </c>
      <c r="F87" s="2006">
        <v>0</v>
      </c>
      <c r="G87" s="2006">
        <v>0</v>
      </c>
      <c r="H87" s="3685" t="s">
        <v>348</v>
      </c>
      <c r="I87" s="2006">
        <v>0</v>
      </c>
      <c r="J87" s="2006">
        <v>0</v>
      </c>
      <c r="K87" s="2006">
        <v>0</v>
      </c>
      <c r="L87" s="3689" t="s">
        <v>187</v>
      </c>
      <c r="M87" s="2006">
        <v>0</v>
      </c>
      <c r="N87" s="2006">
        <v>0</v>
      </c>
      <c r="O87" s="2006">
        <v>0</v>
      </c>
      <c r="P87" s="3729" t="s">
        <v>349</v>
      </c>
      <c r="Q87" s="2006">
        <v>0</v>
      </c>
      <c r="R87" s="2006">
        <v>0</v>
      </c>
      <c r="S87" s="2006">
        <v>0</v>
      </c>
      <c r="T87" s="3731" t="s">
        <v>3814</v>
      </c>
      <c r="U87" s="2006">
        <v>0</v>
      </c>
      <c r="V87" s="2006">
        <v>0</v>
      </c>
      <c r="W87" s="2006">
        <v>0</v>
      </c>
      <c r="X87" s="3611"/>
      <c r="Y87" s="2006">
        <v>0</v>
      </c>
      <c r="Z87" s="2006">
        <v>0</v>
      </c>
      <c r="AA87" s="2006">
        <v>0</v>
      </c>
      <c r="AB87" s="3520" t="s">
        <v>350</v>
      </c>
      <c r="AC87" s="2006">
        <v>0</v>
      </c>
      <c r="AD87" s="2006">
        <v>0</v>
      </c>
      <c r="AE87" s="2006">
        <v>0</v>
      </c>
      <c r="AF87" s="3617"/>
      <c r="AI87" s="40"/>
      <c r="AJ87" s="35"/>
      <c r="AK87" s="35"/>
      <c r="AL87" s="35"/>
      <c r="AM87" s="35"/>
      <c r="AV87" s="2006">
        <v>0</v>
      </c>
      <c r="AW87" s="2006">
        <v>0</v>
      </c>
      <c r="AX87" s="2006">
        <v>0</v>
      </c>
      <c r="AY87" s="2006">
        <v>0</v>
      </c>
      <c r="AZ87" s="2006">
        <v>0</v>
      </c>
      <c r="BA87" s="2006">
        <v>0</v>
      </c>
      <c r="BB87" s="2006">
        <v>0</v>
      </c>
      <c r="BC87" s="2006">
        <v>0</v>
      </c>
      <c r="BD87" s="2006">
        <v>0</v>
      </c>
      <c r="BE87" s="2006">
        <v>0</v>
      </c>
      <c r="BF87" s="2006">
        <v>0</v>
      </c>
      <c r="BG87" s="2006">
        <v>0</v>
      </c>
      <c r="BH87" s="2006">
        <v>0</v>
      </c>
      <c r="BI87" s="2006">
        <v>0</v>
      </c>
      <c r="BJ87" s="2006">
        <v>0</v>
      </c>
      <c r="BK87" s="2006">
        <v>0</v>
      </c>
      <c r="BL87" s="2006">
        <v>0</v>
      </c>
      <c r="BM87" s="2006">
        <v>0</v>
      </c>
      <c r="BN87" s="2006">
        <v>0</v>
      </c>
      <c r="BO87" s="2006">
        <v>0</v>
      </c>
      <c r="BP87" s="2006">
        <v>0</v>
      </c>
      <c r="BQ87" s="2006">
        <v>0</v>
      </c>
      <c r="BR87" s="2006">
        <v>0</v>
      </c>
      <c r="BS87" s="2006">
        <v>0</v>
      </c>
      <c r="BT87" s="2006">
        <v>0</v>
      </c>
      <c r="BU87" s="2006">
        <v>0</v>
      </c>
      <c r="BV87" s="2006">
        <v>0</v>
      </c>
      <c r="BW87" s="2006">
        <v>0</v>
      </c>
      <c r="BX87" s="2006">
        <v>0</v>
      </c>
      <c r="BY87" s="2006">
        <v>0</v>
      </c>
      <c r="BZ87" s="2006">
        <v>0</v>
      </c>
      <c r="CA87" s="2006">
        <v>0</v>
      </c>
      <c r="CB87" s="2006">
        <v>0</v>
      </c>
      <c r="CC87" s="2006">
        <v>0</v>
      </c>
      <c r="CD87" s="2006">
        <v>0</v>
      </c>
      <c r="CE87" s="2006">
        <v>0</v>
      </c>
      <c r="CF87" s="421"/>
    </row>
    <row r="88" spans="1:84" ht="5.0999999999999996" customHeight="1">
      <c r="A88" s="2006">
        <v>0</v>
      </c>
      <c r="B88" s="3402"/>
      <c r="D88" s="3726"/>
      <c r="E88" s="2006">
        <v>0</v>
      </c>
      <c r="F88" s="2007">
        <v>0</v>
      </c>
      <c r="G88" s="2006">
        <v>0</v>
      </c>
      <c r="H88" s="3686"/>
      <c r="I88" s="2006">
        <v>0</v>
      </c>
      <c r="J88" s="2007">
        <v>0</v>
      </c>
      <c r="K88" s="2006">
        <v>0</v>
      </c>
      <c r="L88" s="3690"/>
      <c r="M88" s="2006">
        <v>0</v>
      </c>
      <c r="N88" s="2007">
        <v>0</v>
      </c>
      <c r="O88" s="2006">
        <v>0</v>
      </c>
      <c r="P88" s="3730"/>
      <c r="Q88" s="2006">
        <v>0</v>
      </c>
      <c r="R88" s="2007">
        <v>0</v>
      </c>
      <c r="S88" s="2006">
        <v>0</v>
      </c>
      <c r="T88" s="3732"/>
      <c r="U88" s="2006">
        <v>0</v>
      </c>
      <c r="V88" s="2007">
        <v>0</v>
      </c>
      <c r="W88" s="2006">
        <v>0</v>
      </c>
      <c r="X88" s="3612"/>
      <c r="Y88" s="2006">
        <v>0</v>
      </c>
      <c r="Z88" s="2007">
        <v>0</v>
      </c>
      <c r="AA88" s="2006">
        <v>0</v>
      </c>
      <c r="AB88" s="3521"/>
      <c r="AC88" s="2006">
        <v>0</v>
      </c>
      <c r="AD88" s="2007">
        <v>0</v>
      </c>
      <c r="AE88" s="2006">
        <v>0</v>
      </c>
      <c r="AF88" s="3618"/>
      <c r="AI88" s="90"/>
      <c r="AJ88" s="35"/>
      <c r="AK88" s="35"/>
      <c r="AL88" s="35"/>
      <c r="AM88" s="35"/>
      <c r="AV88" s="2006">
        <v>0</v>
      </c>
      <c r="AW88" s="2006">
        <v>0</v>
      </c>
      <c r="AX88" s="2006">
        <v>0</v>
      </c>
      <c r="AY88" s="2006">
        <v>0</v>
      </c>
      <c r="AZ88" s="2006">
        <v>0</v>
      </c>
      <c r="BA88" s="2006">
        <v>0</v>
      </c>
      <c r="BB88" s="2006">
        <v>0</v>
      </c>
      <c r="BC88" s="2006">
        <v>0</v>
      </c>
      <c r="BD88" s="2006">
        <v>0</v>
      </c>
      <c r="BE88" s="2006">
        <v>0</v>
      </c>
      <c r="BF88" s="2006">
        <v>0</v>
      </c>
      <c r="BG88" s="2006">
        <v>0</v>
      </c>
      <c r="BH88" s="2006">
        <v>0</v>
      </c>
      <c r="BI88" s="2006">
        <v>0</v>
      </c>
      <c r="BJ88" s="2006">
        <v>0</v>
      </c>
      <c r="BK88" s="2006">
        <v>0</v>
      </c>
      <c r="BL88" s="2006">
        <v>0</v>
      </c>
      <c r="BM88" s="2006">
        <v>0</v>
      </c>
      <c r="BN88" s="2006">
        <v>0</v>
      </c>
      <c r="BO88" s="2006">
        <v>0</v>
      </c>
      <c r="BP88" s="2006">
        <v>0</v>
      </c>
      <c r="BQ88" s="2006">
        <v>0</v>
      </c>
      <c r="BR88" s="2006">
        <v>0</v>
      </c>
      <c r="BS88" s="2006">
        <v>0</v>
      </c>
      <c r="BT88" s="2006">
        <v>0</v>
      </c>
      <c r="BU88" s="2006">
        <v>0</v>
      </c>
      <c r="BV88" s="2006">
        <v>0</v>
      </c>
      <c r="BW88" s="2006">
        <v>0</v>
      </c>
      <c r="BX88" s="2006">
        <v>0</v>
      </c>
      <c r="BY88" s="2006">
        <v>0</v>
      </c>
      <c r="BZ88" s="2006">
        <v>0</v>
      </c>
      <c r="CA88" s="2006">
        <v>0</v>
      </c>
      <c r="CB88" s="2006">
        <v>0</v>
      </c>
      <c r="CC88" s="2006">
        <v>0</v>
      </c>
      <c r="CD88" s="2006">
        <v>0</v>
      </c>
      <c r="CE88" s="2006">
        <v>0</v>
      </c>
      <c r="CF88" s="421"/>
    </row>
    <row r="89" spans="1:84" ht="9.9499999999999993" customHeight="1">
      <c r="A89" s="2006">
        <v>0</v>
      </c>
      <c r="B89" s="3403"/>
      <c r="D89" s="191"/>
      <c r="E89" s="2006">
        <v>0</v>
      </c>
      <c r="F89" s="2006">
        <v>0</v>
      </c>
      <c r="G89" s="2006">
        <v>0</v>
      </c>
      <c r="H89" s="191"/>
      <c r="I89" s="2006">
        <v>0</v>
      </c>
      <c r="J89" s="2006">
        <v>0</v>
      </c>
      <c r="K89" s="2006">
        <v>0</v>
      </c>
      <c r="L89" s="191"/>
      <c r="M89" s="2006">
        <v>0</v>
      </c>
      <c r="N89" s="2006">
        <v>0</v>
      </c>
      <c r="O89" s="2006">
        <v>0</v>
      </c>
      <c r="P89" s="191"/>
      <c r="Q89" s="2006">
        <v>0</v>
      </c>
      <c r="R89" s="2006">
        <v>0</v>
      </c>
      <c r="S89" s="2006">
        <v>0</v>
      </c>
      <c r="T89" s="191"/>
      <c r="U89" s="2006">
        <v>0</v>
      </c>
      <c r="V89" s="2006">
        <v>0</v>
      </c>
      <c r="W89" s="2006">
        <v>0</v>
      </c>
      <c r="X89" s="3613"/>
      <c r="Y89" s="2006">
        <v>0</v>
      </c>
      <c r="Z89" s="2006">
        <v>0</v>
      </c>
      <c r="AA89" s="2006">
        <v>0</v>
      </c>
      <c r="AB89" s="191"/>
      <c r="AC89" s="2006">
        <v>0</v>
      </c>
      <c r="AD89" s="2006">
        <v>0</v>
      </c>
      <c r="AE89" s="2006">
        <v>0</v>
      </c>
      <c r="AF89" s="3619"/>
      <c r="AI89" s="40"/>
      <c r="AJ89" s="35"/>
      <c r="AK89" s="35"/>
      <c r="AL89" s="35"/>
      <c r="AM89" s="35"/>
      <c r="AV89" s="2006">
        <v>0</v>
      </c>
      <c r="AW89" s="2006">
        <v>0</v>
      </c>
      <c r="AX89" s="2006">
        <v>0</v>
      </c>
      <c r="AY89" s="2006">
        <v>0</v>
      </c>
      <c r="AZ89" s="2006">
        <v>0</v>
      </c>
      <c r="BA89" s="2006">
        <v>0</v>
      </c>
      <c r="BB89" s="2006">
        <v>0</v>
      </c>
      <c r="BC89" s="2006">
        <v>0</v>
      </c>
      <c r="BD89" s="2006">
        <v>0</v>
      </c>
      <c r="BE89" s="2006">
        <v>0</v>
      </c>
      <c r="BF89" s="2006">
        <v>0</v>
      </c>
      <c r="BG89" s="2006">
        <v>0</v>
      </c>
      <c r="BH89" s="2006">
        <v>0</v>
      </c>
      <c r="BI89" s="2006">
        <v>0</v>
      </c>
      <c r="BJ89" s="2006">
        <v>0</v>
      </c>
      <c r="BK89" s="2006">
        <v>0</v>
      </c>
      <c r="BL89" s="2006">
        <v>0</v>
      </c>
      <c r="BM89" s="2006">
        <v>0</v>
      </c>
      <c r="BN89" s="2006">
        <v>0</v>
      </c>
      <c r="BO89" s="2006">
        <v>0</v>
      </c>
      <c r="BP89" s="2006">
        <v>0</v>
      </c>
      <c r="BQ89" s="2006">
        <v>0</v>
      </c>
      <c r="BR89" s="2006">
        <v>0</v>
      </c>
      <c r="BS89" s="2006">
        <v>0</v>
      </c>
      <c r="BT89" s="2006">
        <v>0</v>
      </c>
      <c r="BU89" s="2006">
        <v>0</v>
      </c>
      <c r="BV89" s="2006">
        <v>0</v>
      </c>
      <c r="BW89" s="2006">
        <v>0</v>
      </c>
      <c r="BX89" s="2006">
        <v>0</v>
      </c>
      <c r="BY89" s="2006">
        <v>0</v>
      </c>
      <c r="BZ89" s="2006">
        <v>0</v>
      </c>
      <c r="CA89" s="2006">
        <v>0</v>
      </c>
      <c r="CB89" s="2006">
        <v>0</v>
      </c>
      <c r="CC89" s="2006">
        <v>0</v>
      </c>
      <c r="CD89" s="2006">
        <v>0</v>
      </c>
      <c r="CE89" s="2006">
        <v>0</v>
      </c>
      <c r="CF89" s="421"/>
    </row>
    <row r="90" spans="1:84" ht="9.9499999999999993" customHeight="1">
      <c r="A90" s="2006">
        <v>0</v>
      </c>
      <c r="B90" s="2006">
        <v>0</v>
      </c>
      <c r="C90" s="2006">
        <v>0</v>
      </c>
      <c r="D90" s="2006">
        <v>0</v>
      </c>
      <c r="E90" s="2006">
        <v>0</v>
      </c>
      <c r="F90" s="2006">
        <v>0</v>
      </c>
      <c r="G90" s="2006">
        <v>0</v>
      </c>
      <c r="H90" s="2006">
        <v>0</v>
      </c>
      <c r="I90" s="2006">
        <v>0</v>
      </c>
      <c r="J90" s="2006">
        <v>0</v>
      </c>
      <c r="K90" s="2006">
        <v>0</v>
      </c>
      <c r="L90" s="2006">
        <v>0</v>
      </c>
      <c r="M90" s="2006">
        <v>0</v>
      </c>
      <c r="N90" s="2006">
        <v>0</v>
      </c>
      <c r="O90" s="2006">
        <v>0</v>
      </c>
      <c r="P90" s="2006">
        <v>0</v>
      </c>
      <c r="Q90" s="2006">
        <v>0</v>
      </c>
      <c r="R90" s="2006">
        <v>0</v>
      </c>
      <c r="S90" s="2006">
        <v>0</v>
      </c>
      <c r="T90" s="2006">
        <v>0</v>
      </c>
      <c r="U90" s="2006">
        <v>0</v>
      </c>
      <c r="V90" s="2006">
        <v>0</v>
      </c>
      <c r="W90" s="2006">
        <v>0</v>
      </c>
      <c r="X90" s="2006">
        <v>0</v>
      </c>
      <c r="Y90" s="2006">
        <v>0</v>
      </c>
      <c r="Z90" s="2006">
        <v>0</v>
      </c>
      <c r="AA90" s="2006">
        <v>0</v>
      </c>
      <c r="AB90" s="2006">
        <v>0</v>
      </c>
      <c r="AC90" s="2006">
        <v>0</v>
      </c>
      <c r="AD90" s="2006">
        <v>0</v>
      </c>
      <c r="AE90" s="2006">
        <v>0</v>
      </c>
      <c r="AF90" s="2006">
        <v>0</v>
      </c>
      <c r="AI90" s="159"/>
      <c r="AJ90" s="35"/>
      <c r="AK90" s="35"/>
      <c r="AL90" s="35"/>
      <c r="AM90" s="35"/>
      <c r="AV90" s="2006">
        <v>0</v>
      </c>
      <c r="AW90" s="2006">
        <v>0</v>
      </c>
      <c r="AX90" s="2006">
        <v>0</v>
      </c>
      <c r="AY90" s="2006">
        <v>0</v>
      </c>
      <c r="AZ90" s="2006">
        <v>0</v>
      </c>
      <c r="BA90" s="2006">
        <v>0</v>
      </c>
      <c r="BB90" s="2006">
        <v>0</v>
      </c>
      <c r="BC90" s="2006">
        <v>0</v>
      </c>
      <c r="BD90" s="2006">
        <v>0</v>
      </c>
      <c r="BE90" s="2006">
        <v>0</v>
      </c>
      <c r="BF90" s="2006">
        <v>0</v>
      </c>
      <c r="BG90" s="2006">
        <v>0</v>
      </c>
      <c r="BH90" s="2006">
        <v>0</v>
      </c>
      <c r="BI90" s="2006">
        <v>0</v>
      </c>
      <c r="BJ90" s="2006">
        <v>0</v>
      </c>
      <c r="BK90" s="2006">
        <v>0</v>
      </c>
      <c r="BL90" s="2006">
        <v>0</v>
      </c>
      <c r="BM90" s="2006">
        <v>0</v>
      </c>
      <c r="BN90" s="2006">
        <v>0</v>
      </c>
      <c r="BO90" s="2006">
        <v>0</v>
      </c>
      <c r="BP90" s="2006">
        <v>0</v>
      </c>
      <c r="BQ90" s="2006">
        <v>0</v>
      </c>
      <c r="BR90" s="2006">
        <v>0</v>
      </c>
      <c r="BS90" s="2006">
        <v>0</v>
      </c>
      <c r="BT90" s="2006">
        <v>0</v>
      </c>
      <c r="BU90" s="2006">
        <v>0</v>
      </c>
      <c r="BV90" s="2006">
        <v>0</v>
      </c>
      <c r="BW90" s="2006">
        <v>0</v>
      </c>
      <c r="BX90" s="2006">
        <v>0</v>
      </c>
      <c r="BY90" s="2006">
        <v>0</v>
      </c>
      <c r="BZ90" s="2006">
        <v>0</v>
      </c>
      <c r="CA90" s="2006">
        <v>0</v>
      </c>
      <c r="CB90" s="2006">
        <v>0</v>
      </c>
      <c r="CC90" s="2006">
        <v>0</v>
      </c>
      <c r="CD90" s="2006">
        <v>0</v>
      </c>
      <c r="CE90" s="2006">
        <v>0</v>
      </c>
      <c r="CF90" s="421"/>
    </row>
    <row r="91" spans="1:84" ht="9.9499999999999993" customHeight="1">
      <c r="A91" s="2006">
        <v>0</v>
      </c>
      <c r="B91" s="3401">
        <v>13</v>
      </c>
      <c r="D91" s="3725" t="s">
        <v>191</v>
      </c>
      <c r="E91" s="2006">
        <v>0</v>
      </c>
      <c r="F91" s="2006">
        <v>0</v>
      </c>
      <c r="G91" s="2006">
        <v>0</v>
      </c>
      <c r="H91" s="3685" t="s">
        <v>351</v>
      </c>
      <c r="I91" s="2006">
        <v>0</v>
      </c>
      <c r="J91" s="2006">
        <v>0</v>
      </c>
      <c r="K91" s="2006">
        <v>0</v>
      </c>
      <c r="L91" s="3689" t="s">
        <v>196</v>
      </c>
      <c r="M91" s="2006">
        <v>0</v>
      </c>
      <c r="N91" s="2006">
        <v>0</v>
      </c>
      <c r="O91" s="2006">
        <v>0</v>
      </c>
      <c r="P91" s="3729" t="s">
        <v>352</v>
      </c>
      <c r="Q91" s="2006">
        <v>0</v>
      </c>
      <c r="R91" s="2006">
        <v>0</v>
      </c>
      <c r="S91" s="2006">
        <v>0</v>
      </c>
      <c r="T91" s="3731"/>
      <c r="U91" s="2006">
        <v>0</v>
      </c>
      <c r="V91" s="2006">
        <v>0</v>
      </c>
      <c r="W91" s="2006">
        <v>0</v>
      </c>
      <c r="X91" s="3611"/>
      <c r="Y91" s="2006">
        <v>0</v>
      </c>
      <c r="Z91" s="2006">
        <v>0</v>
      </c>
      <c r="AA91" s="2006">
        <v>0</v>
      </c>
      <c r="AB91" s="3520"/>
      <c r="AC91" s="2006">
        <v>0</v>
      </c>
      <c r="AD91" s="2006">
        <v>0</v>
      </c>
      <c r="AE91" s="2006">
        <v>0</v>
      </c>
      <c r="AF91" s="3617"/>
      <c r="AI91" s="40"/>
      <c r="AJ91" s="35"/>
      <c r="AK91" s="35"/>
      <c r="AL91" s="35"/>
      <c r="AM91" s="35"/>
      <c r="AV91" s="2006">
        <v>0</v>
      </c>
      <c r="AW91" s="2006">
        <v>0</v>
      </c>
      <c r="AX91" s="2006">
        <v>0</v>
      </c>
      <c r="AY91" s="2006">
        <v>0</v>
      </c>
      <c r="AZ91" s="2006">
        <v>0</v>
      </c>
      <c r="BA91" s="2006">
        <v>0</v>
      </c>
      <c r="BB91" s="2006">
        <v>0</v>
      </c>
      <c r="BC91" s="2006">
        <v>0</v>
      </c>
      <c r="BD91" s="2006">
        <v>0</v>
      </c>
      <c r="BE91" s="2006">
        <v>0</v>
      </c>
      <c r="BF91" s="2006">
        <v>0</v>
      </c>
      <c r="BG91" s="2006">
        <v>0</v>
      </c>
      <c r="BH91" s="2006">
        <v>0</v>
      </c>
      <c r="BI91" s="2006">
        <v>0</v>
      </c>
      <c r="BJ91" s="2006">
        <v>0</v>
      </c>
      <c r="BK91" s="2006">
        <v>0</v>
      </c>
      <c r="BL91" s="2006">
        <v>0</v>
      </c>
      <c r="BM91" s="2006">
        <v>0</v>
      </c>
      <c r="BN91" s="2006">
        <v>0</v>
      </c>
      <c r="BO91" s="2006">
        <v>0</v>
      </c>
      <c r="BP91" s="2006">
        <v>0</v>
      </c>
      <c r="BQ91" s="2006">
        <v>0</v>
      </c>
      <c r="BR91" s="2006">
        <v>0</v>
      </c>
      <c r="BS91" s="2006">
        <v>0</v>
      </c>
      <c r="BT91" s="2006">
        <v>0</v>
      </c>
      <c r="BU91" s="2006">
        <v>0</v>
      </c>
      <c r="BV91" s="2006">
        <v>0</v>
      </c>
      <c r="BW91" s="2006">
        <v>0</v>
      </c>
      <c r="BX91" s="2006">
        <v>0</v>
      </c>
      <c r="BY91" s="2006">
        <v>0</v>
      </c>
      <c r="BZ91" s="2006">
        <v>0</v>
      </c>
      <c r="CA91" s="2006">
        <v>0</v>
      </c>
      <c r="CB91" s="2006">
        <v>0</v>
      </c>
      <c r="CC91" s="2006">
        <v>0</v>
      </c>
      <c r="CD91" s="2006">
        <v>0</v>
      </c>
      <c r="CE91" s="2006">
        <v>0</v>
      </c>
      <c r="CF91" s="421"/>
    </row>
    <row r="92" spans="1:84" ht="5.0999999999999996" customHeight="1">
      <c r="A92" s="2006">
        <v>0</v>
      </c>
      <c r="B92" s="3402"/>
      <c r="D92" s="3726"/>
      <c r="E92" s="2006">
        <v>0</v>
      </c>
      <c r="F92" s="2007">
        <v>0</v>
      </c>
      <c r="G92" s="2006">
        <v>0</v>
      </c>
      <c r="H92" s="3686"/>
      <c r="I92" s="2006">
        <v>0</v>
      </c>
      <c r="J92" s="2007">
        <v>0</v>
      </c>
      <c r="K92" s="2006">
        <v>0</v>
      </c>
      <c r="L92" s="3690"/>
      <c r="M92" s="2006">
        <v>0</v>
      </c>
      <c r="N92" s="2007">
        <v>0</v>
      </c>
      <c r="O92" s="2006">
        <v>0</v>
      </c>
      <c r="P92" s="3730"/>
      <c r="Q92" s="2006">
        <v>0</v>
      </c>
      <c r="R92" s="2007">
        <v>0</v>
      </c>
      <c r="S92" s="2006">
        <v>0</v>
      </c>
      <c r="T92" s="3732"/>
      <c r="U92" s="2006">
        <v>0</v>
      </c>
      <c r="V92" s="2007">
        <v>0</v>
      </c>
      <c r="W92" s="2006">
        <v>0</v>
      </c>
      <c r="X92" s="3612"/>
      <c r="Y92" s="2006">
        <v>0</v>
      </c>
      <c r="Z92" s="2007">
        <v>0</v>
      </c>
      <c r="AA92" s="2006">
        <v>0</v>
      </c>
      <c r="AB92" s="3521"/>
      <c r="AC92" s="2006">
        <v>0</v>
      </c>
      <c r="AD92" s="2007">
        <v>0</v>
      </c>
      <c r="AE92" s="2006">
        <v>0</v>
      </c>
      <c r="AF92" s="3618"/>
      <c r="AI92" s="90"/>
      <c r="AJ92" s="35"/>
      <c r="AK92" s="35"/>
      <c r="AL92" s="35"/>
      <c r="AM92" s="35"/>
      <c r="AV92" s="2006">
        <v>0</v>
      </c>
      <c r="AW92" s="2006">
        <v>0</v>
      </c>
      <c r="AX92" s="2006">
        <v>0</v>
      </c>
      <c r="AY92" s="2006">
        <v>0</v>
      </c>
      <c r="AZ92" s="2006">
        <v>0</v>
      </c>
      <c r="BA92" s="2006">
        <v>0</v>
      </c>
      <c r="BB92" s="2006">
        <v>0</v>
      </c>
      <c r="BC92" s="2006">
        <v>0</v>
      </c>
      <c r="BD92" s="2006">
        <v>0</v>
      </c>
      <c r="BE92" s="2006">
        <v>0</v>
      </c>
      <c r="BF92" s="2006">
        <v>0</v>
      </c>
      <c r="BG92" s="2006">
        <v>0</v>
      </c>
      <c r="BH92" s="2006">
        <v>0</v>
      </c>
      <c r="BI92" s="2006">
        <v>0</v>
      </c>
      <c r="BJ92" s="2006">
        <v>0</v>
      </c>
      <c r="BK92" s="2006">
        <v>0</v>
      </c>
      <c r="BL92" s="2006">
        <v>0</v>
      </c>
      <c r="BM92" s="2006">
        <v>0</v>
      </c>
      <c r="BN92" s="2006">
        <v>0</v>
      </c>
      <c r="BO92" s="2006">
        <v>0</v>
      </c>
      <c r="BP92" s="2006">
        <v>0</v>
      </c>
      <c r="BQ92" s="2006">
        <v>0</v>
      </c>
      <c r="BR92" s="2006">
        <v>0</v>
      </c>
      <c r="BS92" s="2006">
        <v>0</v>
      </c>
      <c r="BT92" s="2006">
        <v>0</v>
      </c>
      <c r="BU92" s="2006">
        <v>0</v>
      </c>
      <c r="BV92" s="2006">
        <v>0</v>
      </c>
      <c r="BW92" s="2006">
        <v>0</v>
      </c>
      <c r="BX92" s="2006">
        <v>0</v>
      </c>
      <c r="BY92" s="2006">
        <v>0</v>
      </c>
      <c r="BZ92" s="2006">
        <v>0</v>
      </c>
      <c r="CA92" s="2006">
        <v>0</v>
      </c>
      <c r="CB92" s="2006">
        <v>0</v>
      </c>
      <c r="CC92" s="2006">
        <v>0</v>
      </c>
      <c r="CD92" s="2006">
        <v>0</v>
      </c>
      <c r="CE92" s="2006">
        <v>0</v>
      </c>
      <c r="CF92" s="421"/>
    </row>
    <row r="93" spans="1:84" ht="9.9499999999999993" customHeight="1">
      <c r="A93" s="2006">
        <v>0</v>
      </c>
      <c r="B93" s="3403"/>
      <c r="D93" s="191"/>
      <c r="E93" s="2006">
        <v>0</v>
      </c>
      <c r="F93" s="2006">
        <v>0</v>
      </c>
      <c r="G93" s="2006">
        <v>0</v>
      </c>
      <c r="H93" s="191"/>
      <c r="I93" s="2006">
        <v>0</v>
      </c>
      <c r="J93" s="2006">
        <v>0</v>
      </c>
      <c r="K93" s="2006">
        <v>0</v>
      </c>
      <c r="L93" s="191"/>
      <c r="M93" s="2006">
        <v>0</v>
      </c>
      <c r="N93" s="2006">
        <v>0</v>
      </c>
      <c r="O93" s="2006">
        <v>0</v>
      </c>
      <c r="P93" s="191"/>
      <c r="Q93" s="2006">
        <v>0</v>
      </c>
      <c r="R93" s="2006">
        <v>0</v>
      </c>
      <c r="S93" s="2006">
        <v>0</v>
      </c>
      <c r="T93" s="191"/>
      <c r="U93" s="2006">
        <v>0</v>
      </c>
      <c r="V93" s="2006">
        <v>0</v>
      </c>
      <c r="W93" s="2006">
        <v>0</v>
      </c>
      <c r="X93" s="3613"/>
      <c r="Y93" s="2006">
        <v>0</v>
      </c>
      <c r="Z93" s="2006">
        <v>0</v>
      </c>
      <c r="AA93" s="2006">
        <v>0</v>
      </c>
      <c r="AB93" s="191"/>
      <c r="AC93" s="2006">
        <v>0</v>
      </c>
      <c r="AD93" s="2006">
        <v>0</v>
      </c>
      <c r="AE93" s="2006">
        <v>0</v>
      </c>
      <c r="AF93" s="3619"/>
      <c r="AI93" s="40"/>
      <c r="AJ93" s="35"/>
      <c r="AK93" s="35"/>
      <c r="AL93" s="35"/>
      <c r="AM93" s="35"/>
      <c r="AV93" s="2006">
        <v>0</v>
      </c>
      <c r="AW93" s="2006">
        <v>0</v>
      </c>
      <c r="AX93" s="2006">
        <v>0</v>
      </c>
      <c r="AY93" s="2006">
        <v>0</v>
      </c>
      <c r="AZ93" s="2006">
        <v>0</v>
      </c>
      <c r="BA93" s="2006">
        <v>0</v>
      </c>
      <c r="BB93" s="2006">
        <v>0</v>
      </c>
      <c r="BC93" s="2006">
        <v>0</v>
      </c>
      <c r="BD93" s="2006">
        <v>0</v>
      </c>
      <c r="BE93" s="2006">
        <v>0</v>
      </c>
      <c r="BF93" s="2006">
        <v>0</v>
      </c>
      <c r="BG93" s="2006">
        <v>0</v>
      </c>
      <c r="BH93" s="2006">
        <v>0</v>
      </c>
      <c r="BI93" s="2006">
        <v>0</v>
      </c>
      <c r="BJ93" s="2006">
        <v>0</v>
      </c>
      <c r="BK93" s="2006">
        <v>0</v>
      </c>
      <c r="BL93" s="2006">
        <v>0</v>
      </c>
      <c r="BM93" s="2006">
        <v>0</v>
      </c>
      <c r="BN93" s="2006">
        <v>0</v>
      </c>
      <c r="BO93" s="2006">
        <v>0</v>
      </c>
      <c r="BP93" s="2006">
        <v>0</v>
      </c>
      <c r="BQ93" s="2006">
        <v>0</v>
      </c>
      <c r="BR93" s="2006">
        <v>0</v>
      </c>
      <c r="BS93" s="2006">
        <v>0</v>
      </c>
      <c r="BT93" s="2006">
        <v>0</v>
      </c>
      <c r="BU93" s="2006">
        <v>0</v>
      </c>
      <c r="BV93" s="2006">
        <v>0</v>
      </c>
      <c r="BW93" s="2006">
        <v>0</v>
      </c>
      <c r="BX93" s="2006">
        <v>0</v>
      </c>
      <c r="BY93" s="2006">
        <v>0</v>
      </c>
      <c r="BZ93" s="2006">
        <v>0</v>
      </c>
      <c r="CA93" s="2006">
        <v>0</v>
      </c>
      <c r="CB93" s="2006">
        <v>0</v>
      </c>
      <c r="CC93" s="2006">
        <v>0</v>
      </c>
      <c r="CD93" s="2006">
        <v>0</v>
      </c>
      <c r="CE93" s="2006">
        <v>0</v>
      </c>
      <c r="CF93" s="421"/>
    </row>
    <row r="94" spans="1:84" ht="9.9499999999999993" customHeight="1">
      <c r="A94" s="2006">
        <v>0</v>
      </c>
      <c r="B94" s="2006">
        <v>0</v>
      </c>
      <c r="C94" s="2006">
        <v>0</v>
      </c>
      <c r="D94" s="2006">
        <v>0</v>
      </c>
      <c r="E94" s="2006">
        <v>0</v>
      </c>
      <c r="F94" s="2006">
        <v>0</v>
      </c>
      <c r="G94" s="2006">
        <v>0</v>
      </c>
      <c r="H94" s="2006">
        <v>0</v>
      </c>
      <c r="I94" s="2006">
        <v>0</v>
      </c>
      <c r="J94" s="2006">
        <v>0</v>
      </c>
      <c r="K94" s="2006">
        <v>0</v>
      </c>
      <c r="L94" s="2006">
        <v>0</v>
      </c>
      <c r="M94" s="2006">
        <v>0</v>
      </c>
      <c r="N94" s="2006">
        <v>0</v>
      </c>
      <c r="O94" s="2006">
        <v>0</v>
      </c>
      <c r="P94" s="2006">
        <v>0</v>
      </c>
      <c r="Q94" s="2006">
        <v>0</v>
      </c>
      <c r="R94" s="2006">
        <v>0</v>
      </c>
      <c r="S94" s="2006">
        <v>0</v>
      </c>
      <c r="T94" s="2006">
        <v>0</v>
      </c>
      <c r="U94" s="2006">
        <v>0</v>
      </c>
      <c r="V94" s="2006">
        <v>0</v>
      </c>
      <c r="W94" s="2006">
        <v>0</v>
      </c>
      <c r="X94" s="2006">
        <v>0</v>
      </c>
      <c r="Y94" s="2006">
        <v>0</v>
      </c>
      <c r="Z94" s="2006">
        <v>0</v>
      </c>
      <c r="AA94" s="2006">
        <v>0</v>
      </c>
      <c r="AB94" s="2006">
        <v>0</v>
      </c>
      <c r="AC94" s="2006">
        <v>0</v>
      </c>
      <c r="AD94" s="2006">
        <v>0</v>
      </c>
      <c r="AE94" s="2006">
        <v>0</v>
      </c>
      <c r="AF94" s="2006">
        <v>0</v>
      </c>
      <c r="AI94" s="159"/>
      <c r="AJ94" s="35"/>
      <c r="AK94" s="35"/>
      <c r="AL94" s="35"/>
      <c r="AM94" s="35"/>
      <c r="AV94" s="2006">
        <v>0</v>
      </c>
      <c r="AW94" s="2006">
        <v>0</v>
      </c>
      <c r="AX94" s="2006">
        <v>0</v>
      </c>
      <c r="AY94" s="2006">
        <v>0</v>
      </c>
      <c r="AZ94" s="2006">
        <v>0</v>
      </c>
      <c r="BA94" s="2006">
        <v>0</v>
      </c>
      <c r="BB94" s="2006">
        <v>0</v>
      </c>
      <c r="BC94" s="2006">
        <v>0</v>
      </c>
      <c r="BD94" s="2006">
        <v>0</v>
      </c>
      <c r="BE94" s="2006">
        <v>0</v>
      </c>
      <c r="BF94" s="2006">
        <v>0</v>
      </c>
      <c r="BG94" s="2006">
        <v>0</v>
      </c>
      <c r="BH94" s="2006">
        <v>0</v>
      </c>
      <c r="BI94" s="2006">
        <v>0</v>
      </c>
      <c r="BJ94" s="2006">
        <v>0</v>
      </c>
      <c r="BK94" s="2006">
        <v>0</v>
      </c>
      <c r="BL94" s="2006">
        <v>0</v>
      </c>
      <c r="BM94" s="2006">
        <v>0</v>
      </c>
      <c r="BN94" s="2006">
        <v>0</v>
      </c>
      <c r="BO94" s="2006">
        <v>0</v>
      </c>
      <c r="BP94" s="2006">
        <v>0</v>
      </c>
      <c r="BQ94" s="2006">
        <v>0</v>
      </c>
      <c r="BR94" s="2006">
        <v>0</v>
      </c>
      <c r="BS94" s="2006">
        <v>0</v>
      </c>
      <c r="BT94" s="2006">
        <v>0</v>
      </c>
      <c r="BU94" s="2006">
        <v>0</v>
      </c>
      <c r="BV94" s="2006">
        <v>0</v>
      </c>
      <c r="BW94" s="2006">
        <v>0</v>
      </c>
      <c r="BX94" s="2006">
        <v>0</v>
      </c>
      <c r="BY94" s="2006">
        <v>0</v>
      </c>
      <c r="BZ94" s="2006">
        <v>0</v>
      </c>
      <c r="CA94" s="2006">
        <v>0</v>
      </c>
      <c r="CB94" s="2006">
        <v>0</v>
      </c>
      <c r="CC94" s="2006">
        <v>0</v>
      </c>
      <c r="CD94" s="2006">
        <v>0</v>
      </c>
      <c r="CE94" s="2006">
        <v>0</v>
      </c>
      <c r="CF94" s="421"/>
    </row>
    <row r="95" spans="1:84" ht="9.9499999999999993" customHeight="1">
      <c r="A95" s="2006">
        <v>0</v>
      </c>
      <c r="B95" s="3401">
        <v>14</v>
      </c>
      <c r="D95" s="3725" t="s">
        <v>198</v>
      </c>
      <c r="E95" s="2006">
        <v>0</v>
      </c>
      <c r="F95" s="2006">
        <v>0</v>
      </c>
      <c r="G95" s="2006">
        <v>0</v>
      </c>
      <c r="H95" s="3685" t="s">
        <v>353</v>
      </c>
      <c r="I95" s="2006">
        <v>0</v>
      </c>
      <c r="J95" s="2006">
        <v>0</v>
      </c>
      <c r="K95" s="2006">
        <v>0</v>
      </c>
      <c r="L95" s="3689" t="s">
        <v>199</v>
      </c>
      <c r="M95" s="2006">
        <v>0</v>
      </c>
      <c r="N95" s="2006">
        <v>0</v>
      </c>
      <c r="O95" s="2006">
        <v>0</v>
      </c>
      <c r="P95" s="3729" t="s">
        <v>354</v>
      </c>
      <c r="Q95" s="2006">
        <v>0</v>
      </c>
      <c r="R95" s="2006">
        <v>0</v>
      </c>
      <c r="S95" s="2006">
        <v>0</v>
      </c>
      <c r="T95" s="3611"/>
      <c r="U95" s="2006">
        <v>0</v>
      </c>
      <c r="V95" s="2006">
        <v>0</v>
      </c>
      <c r="W95" s="2006">
        <v>0</v>
      </c>
      <c r="X95" s="3611"/>
      <c r="Y95" s="2006">
        <v>0</v>
      </c>
      <c r="Z95" s="2006">
        <v>0</v>
      </c>
      <c r="AA95" s="2006">
        <v>0</v>
      </c>
      <c r="AB95" s="3611"/>
      <c r="AC95" s="2006">
        <v>0</v>
      </c>
      <c r="AD95" s="2006">
        <v>0</v>
      </c>
      <c r="AE95" s="2006">
        <v>0</v>
      </c>
      <c r="AF95" s="3611"/>
      <c r="AI95" s="40"/>
      <c r="AJ95" s="35"/>
      <c r="AK95" s="35"/>
      <c r="AL95" s="35"/>
      <c r="AM95" s="35"/>
      <c r="AV95" s="2006">
        <v>0</v>
      </c>
      <c r="AW95" s="2006">
        <v>0</v>
      </c>
      <c r="AX95" s="2006">
        <v>0</v>
      </c>
      <c r="AY95" s="2006">
        <v>0</v>
      </c>
      <c r="AZ95" s="2006">
        <v>0</v>
      </c>
      <c r="BA95" s="2006">
        <v>0</v>
      </c>
      <c r="BB95" s="2006">
        <v>0</v>
      </c>
      <c r="BC95" s="2006">
        <v>0</v>
      </c>
      <c r="BD95" s="2006">
        <v>0</v>
      </c>
      <c r="BE95" s="2006">
        <v>0</v>
      </c>
      <c r="BF95" s="2006">
        <v>0</v>
      </c>
      <c r="BG95" s="2006">
        <v>0</v>
      </c>
      <c r="BH95" s="2006">
        <v>0</v>
      </c>
      <c r="BI95" s="2006">
        <v>0</v>
      </c>
      <c r="BJ95" s="2006">
        <v>0</v>
      </c>
      <c r="BK95" s="2006">
        <v>0</v>
      </c>
      <c r="BL95" s="2006">
        <v>0</v>
      </c>
      <c r="BM95" s="2006">
        <v>0</v>
      </c>
      <c r="BN95" s="2006">
        <v>0</v>
      </c>
      <c r="BO95" s="2006">
        <v>0</v>
      </c>
      <c r="BP95" s="2006">
        <v>0</v>
      </c>
      <c r="BQ95" s="2006">
        <v>0</v>
      </c>
      <c r="BR95" s="2006">
        <v>0</v>
      </c>
      <c r="BS95" s="2006">
        <v>0</v>
      </c>
      <c r="BT95" s="2006">
        <v>0</v>
      </c>
      <c r="BU95" s="2006">
        <v>0</v>
      </c>
      <c r="BV95" s="2006">
        <v>0</v>
      </c>
      <c r="BW95" s="2006">
        <v>0</v>
      </c>
      <c r="BX95" s="2006">
        <v>0</v>
      </c>
      <c r="BY95" s="2006">
        <v>0</v>
      </c>
      <c r="BZ95" s="2006">
        <v>0</v>
      </c>
      <c r="CA95" s="2006">
        <v>0</v>
      </c>
      <c r="CB95" s="2006">
        <v>0</v>
      </c>
      <c r="CC95" s="2006">
        <v>0</v>
      </c>
      <c r="CD95" s="2006">
        <v>0</v>
      </c>
      <c r="CE95" s="2006">
        <v>0</v>
      </c>
      <c r="CF95" s="421"/>
    </row>
    <row r="96" spans="1:84" ht="5.0999999999999996" customHeight="1">
      <c r="A96" s="2006">
        <v>0</v>
      </c>
      <c r="B96" s="3402"/>
      <c r="D96" s="3726"/>
      <c r="E96" s="2006">
        <v>0</v>
      </c>
      <c r="F96" s="2007">
        <v>0</v>
      </c>
      <c r="G96" s="2006">
        <v>0</v>
      </c>
      <c r="H96" s="3686"/>
      <c r="I96" s="2006">
        <v>0</v>
      </c>
      <c r="J96" s="2007">
        <v>0</v>
      </c>
      <c r="K96" s="2006">
        <v>0</v>
      </c>
      <c r="L96" s="3690"/>
      <c r="M96" s="2006">
        <v>0</v>
      </c>
      <c r="N96" s="2007">
        <v>0</v>
      </c>
      <c r="O96" s="2006">
        <v>0</v>
      </c>
      <c r="P96" s="3730"/>
      <c r="Q96" s="2006">
        <v>0</v>
      </c>
      <c r="R96" s="2007">
        <v>0</v>
      </c>
      <c r="S96" s="2006">
        <v>0</v>
      </c>
      <c r="T96" s="3612"/>
      <c r="U96" s="2006">
        <v>0</v>
      </c>
      <c r="V96" s="2007">
        <v>0</v>
      </c>
      <c r="W96" s="2006">
        <v>0</v>
      </c>
      <c r="X96" s="3612"/>
      <c r="Y96" s="2006">
        <v>0</v>
      </c>
      <c r="Z96" s="2007">
        <v>0</v>
      </c>
      <c r="AA96" s="2006">
        <v>0</v>
      </c>
      <c r="AB96" s="3612"/>
      <c r="AC96" s="2006">
        <v>0</v>
      </c>
      <c r="AD96" s="2007">
        <v>0</v>
      </c>
      <c r="AE96" s="2006">
        <v>0</v>
      </c>
      <c r="AF96" s="3612"/>
      <c r="AI96" s="90"/>
      <c r="AJ96" s="35"/>
      <c r="AK96" s="35"/>
      <c r="AL96" s="35"/>
      <c r="AM96" s="35"/>
      <c r="AV96" s="2006">
        <v>0</v>
      </c>
      <c r="AW96" s="2006">
        <v>0</v>
      </c>
      <c r="AX96" s="2006">
        <v>0</v>
      </c>
      <c r="AY96" s="2006">
        <v>0</v>
      </c>
      <c r="AZ96" s="2006">
        <v>0</v>
      </c>
      <c r="BA96" s="2006">
        <v>0</v>
      </c>
      <c r="BB96" s="2006">
        <v>0</v>
      </c>
      <c r="BC96" s="2006">
        <v>0</v>
      </c>
      <c r="BD96" s="2006">
        <v>0</v>
      </c>
      <c r="BE96" s="2006">
        <v>0</v>
      </c>
      <c r="BF96" s="2006">
        <v>0</v>
      </c>
      <c r="BG96" s="2006">
        <v>0</v>
      </c>
      <c r="BH96" s="2006">
        <v>0</v>
      </c>
      <c r="BI96" s="2006">
        <v>0</v>
      </c>
      <c r="BJ96" s="2006">
        <v>0</v>
      </c>
      <c r="BK96" s="2006">
        <v>0</v>
      </c>
      <c r="BL96" s="2006">
        <v>0</v>
      </c>
      <c r="BM96" s="2006">
        <v>0</v>
      </c>
      <c r="BN96" s="2006">
        <v>0</v>
      </c>
      <c r="BO96" s="2006">
        <v>0</v>
      </c>
      <c r="BP96" s="2006">
        <v>0</v>
      </c>
      <c r="BQ96" s="2006">
        <v>0</v>
      </c>
      <c r="BR96" s="2006">
        <v>0</v>
      </c>
      <c r="BS96" s="2006">
        <v>0</v>
      </c>
      <c r="BT96" s="2006">
        <v>0</v>
      </c>
      <c r="BU96" s="2006">
        <v>0</v>
      </c>
      <c r="BV96" s="2006">
        <v>0</v>
      </c>
      <c r="BW96" s="2006">
        <v>0</v>
      </c>
      <c r="BX96" s="2006">
        <v>0</v>
      </c>
      <c r="BY96" s="2006">
        <v>0</v>
      </c>
      <c r="BZ96" s="2006">
        <v>0</v>
      </c>
      <c r="CA96" s="2006">
        <v>0</v>
      </c>
      <c r="CB96" s="2006">
        <v>0</v>
      </c>
      <c r="CC96" s="2006">
        <v>0</v>
      </c>
      <c r="CD96" s="2006">
        <v>0</v>
      </c>
      <c r="CE96" s="2006">
        <v>0</v>
      </c>
      <c r="CF96" s="421"/>
    </row>
    <row r="97" spans="1:84" ht="9.9499999999999993" customHeight="1">
      <c r="A97" s="2006">
        <v>0</v>
      </c>
      <c r="B97" s="3403"/>
      <c r="D97" s="191"/>
      <c r="E97" s="2006">
        <v>0</v>
      </c>
      <c r="F97" s="2006">
        <v>0</v>
      </c>
      <c r="G97" s="2006">
        <v>0</v>
      </c>
      <c r="H97" s="191"/>
      <c r="I97" s="2006">
        <v>0</v>
      </c>
      <c r="J97" s="2006">
        <v>0</v>
      </c>
      <c r="K97" s="2006">
        <v>0</v>
      </c>
      <c r="L97" s="191"/>
      <c r="M97" s="2006">
        <v>0</v>
      </c>
      <c r="N97" s="2006">
        <v>0</v>
      </c>
      <c r="O97" s="2006">
        <v>0</v>
      </c>
      <c r="P97" s="191"/>
      <c r="Q97" s="2006">
        <v>0</v>
      </c>
      <c r="R97" s="2006">
        <v>0</v>
      </c>
      <c r="S97" s="2006">
        <v>0</v>
      </c>
      <c r="T97" s="3613"/>
      <c r="U97" s="2006">
        <v>0</v>
      </c>
      <c r="V97" s="2006">
        <v>0</v>
      </c>
      <c r="W97" s="2006">
        <v>0</v>
      </c>
      <c r="X97" s="3613"/>
      <c r="Y97" s="2006">
        <v>0</v>
      </c>
      <c r="Z97" s="2006">
        <v>0</v>
      </c>
      <c r="AA97" s="2006">
        <v>0</v>
      </c>
      <c r="AB97" s="3613"/>
      <c r="AC97" s="2006">
        <v>0</v>
      </c>
      <c r="AD97" s="2006">
        <v>0</v>
      </c>
      <c r="AE97" s="2006">
        <v>0</v>
      </c>
      <c r="AF97" s="3613"/>
      <c r="AI97" s="40"/>
      <c r="AJ97" s="35"/>
      <c r="AK97" s="35"/>
      <c r="AL97" s="35"/>
      <c r="AM97" s="35"/>
      <c r="AV97" s="2006">
        <v>0</v>
      </c>
      <c r="AW97" s="2006">
        <v>0</v>
      </c>
      <c r="AX97" s="2006">
        <v>0</v>
      </c>
      <c r="AY97" s="2006">
        <v>0</v>
      </c>
      <c r="AZ97" s="2006">
        <v>0</v>
      </c>
      <c r="BA97" s="2006">
        <v>0</v>
      </c>
      <c r="BB97" s="2006">
        <v>0</v>
      </c>
      <c r="BC97" s="2006">
        <v>0</v>
      </c>
      <c r="BD97" s="2006">
        <v>0</v>
      </c>
      <c r="BE97" s="2006">
        <v>0</v>
      </c>
      <c r="BF97" s="2006">
        <v>0</v>
      </c>
      <c r="BG97" s="2006">
        <v>0</v>
      </c>
      <c r="BH97" s="2006">
        <v>0</v>
      </c>
      <c r="BI97" s="2006">
        <v>0</v>
      </c>
      <c r="BJ97" s="2006">
        <v>0</v>
      </c>
      <c r="BK97" s="2006">
        <v>0</v>
      </c>
      <c r="BL97" s="2006">
        <v>0</v>
      </c>
      <c r="BM97" s="2006">
        <v>0</v>
      </c>
      <c r="BN97" s="2006">
        <v>0</v>
      </c>
      <c r="BO97" s="2006">
        <v>0</v>
      </c>
      <c r="BP97" s="2006">
        <v>0</v>
      </c>
      <c r="BQ97" s="2006">
        <v>0</v>
      </c>
      <c r="BR97" s="2006">
        <v>0</v>
      </c>
      <c r="BS97" s="2006">
        <v>0</v>
      </c>
      <c r="BT97" s="2006">
        <v>0</v>
      </c>
      <c r="BU97" s="2006">
        <v>0</v>
      </c>
      <c r="BV97" s="2006">
        <v>0</v>
      </c>
      <c r="BW97" s="2006">
        <v>0</v>
      </c>
      <c r="BX97" s="2006">
        <v>0</v>
      </c>
      <c r="BY97" s="2006">
        <v>0</v>
      </c>
      <c r="BZ97" s="2006">
        <v>0</v>
      </c>
      <c r="CA97" s="2006">
        <v>0</v>
      </c>
      <c r="CB97" s="2006">
        <v>0</v>
      </c>
      <c r="CC97" s="2006">
        <v>0</v>
      </c>
      <c r="CD97" s="2006">
        <v>0</v>
      </c>
      <c r="CE97" s="2006">
        <v>0</v>
      </c>
      <c r="CF97" s="421"/>
    </row>
    <row r="98" spans="1:84" ht="9.9499999999999993" customHeight="1">
      <c r="A98" s="2006">
        <v>0</v>
      </c>
      <c r="B98" s="2006">
        <v>0</v>
      </c>
      <c r="C98" s="2006">
        <v>0</v>
      </c>
      <c r="D98" s="2006">
        <v>0</v>
      </c>
      <c r="E98" s="2006">
        <v>0</v>
      </c>
      <c r="F98" s="2006">
        <v>0</v>
      </c>
      <c r="G98" s="2006">
        <v>0</v>
      </c>
      <c r="H98" s="2006">
        <v>0</v>
      </c>
      <c r="I98" s="2006">
        <v>0</v>
      </c>
      <c r="J98" s="2006">
        <v>0</v>
      </c>
      <c r="K98" s="2006">
        <v>0</v>
      </c>
      <c r="L98" s="2006">
        <v>0</v>
      </c>
      <c r="M98" s="2006">
        <v>0</v>
      </c>
      <c r="N98" s="2006">
        <v>0</v>
      </c>
      <c r="O98" s="2006">
        <v>0</v>
      </c>
      <c r="P98" s="2006">
        <v>0</v>
      </c>
      <c r="Q98" s="2006">
        <v>0</v>
      </c>
      <c r="R98" s="2006">
        <v>0</v>
      </c>
      <c r="S98" s="2006">
        <v>0</v>
      </c>
      <c r="T98" s="2006">
        <v>0</v>
      </c>
      <c r="U98" s="2006">
        <v>0</v>
      </c>
      <c r="V98" s="2006">
        <v>0</v>
      </c>
      <c r="W98" s="2006">
        <v>0</v>
      </c>
      <c r="X98" s="2006">
        <v>0</v>
      </c>
      <c r="Y98" s="2006">
        <v>0</v>
      </c>
      <c r="Z98" s="2006">
        <v>0</v>
      </c>
      <c r="AA98" s="2006">
        <v>0</v>
      </c>
      <c r="AB98" s="2006">
        <v>0</v>
      </c>
      <c r="AC98" s="2006">
        <v>0</v>
      </c>
      <c r="AD98" s="2006">
        <v>0</v>
      </c>
      <c r="AE98" s="2006">
        <v>0</v>
      </c>
      <c r="AF98" s="2006">
        <v>0</v>
      </c>
      <c r="AI98" s="159"/>
      <c r="AJ98" s="35"/>
      <c r="AK98" s="35"/>
      <c r="AL98" s="35"/>
      <c r="AM98" s="35"/>
      <c r="AV98" s="2006">
        <v>0</v>
      </c>
      <c r="AW98" s="2006">
        <v>0</v>
      </c>
      <c r="AX98" s="2006">
        <v>0</v>
      </c>
      <c r="AY98" s="2006">
        <v>0</v>
      </c>
      <c r="AZ98" s="2006">
        <v>0</v>
      </c>
      <c r="BA98" s="2006">
        <v>0</v>
      </c>
      <c r="BB98" s="2006">
        <v>0</v>
      </c>
      <c r="BC98" s="2006">
        <v>0</v>
      </c>
      <c r="BD98" s="2006">
        <v>0</v>
      </c>
      <c r="BE98" s="2006">
        <v>0</v>
      </c>
      <c r="BF98" s="2006">
        <v>0</v>
      </c>
      <c r="BG98" s="2006">
        <v>0</v>
      </c>
      <c r="BH98" s="2006">
        <v>0</v>
      </c>
      <c r="BI98" s="2006">
        <v>0</v>
      </c>
      <c r="BJ98" s="2006">
        <v>0</v>
      </c>
      <c r="BK98" s="2006">
        <v>0</v>
      </c>
      <c r="BL98" s="2006">
        <v>0</v>
      </c>
      <c r="BM98" s="2006">
        <v>0</v>
      </c>
      <c r="BN98" s="2006">
        <v>0</v>
      </c>
      <c r="BO98" s="2006">
        <v>0</v>
      </c>
      <c r="BP98" s="2006">
        <v>0</v>
      </c>
      <c r="BQ98" s="2006">
        <v>0</v>
      </c>
      <c r="BR98" s="2006">
        <v>0</v>
      </c>
      <c r="BS98" s="2006">
        <v>0</v>
      </c>
      <c r="BT98" s="2006">
        <v>0</v>
      </c>
      <c r="BU98" s="2006">
        <v>0</v>
      </c>
      <c r="BV98" s="2006">
        <v>0</v>
      </c>
      <c r="BW98" s="2006">
        <v>0</v>
      </c>
      <c r="BX98" s="2006">
        <v>0</v>
      </c>
      <c r="BY98" s="2006">
        <v>0</v>
      </c>
      <c r="BZ98" s="2006">
        <v>0</v>
      </c>
      <c r="CA98" s="2006">
        <v>0</v>
      </c>
      <c r="CB98" s="2006">
        <v>0</v>
      </c>
      <c r="CC98" s="2006">
        <v>0</v>
      </c>
      <c r="CD98" s="2006">
        <v>0</v>
      </c>
      <c r="CE98" s="2006">
        <v>0</v>
      </c>
      <c r="CF98" s="421"/>
    </row>
    <row r="99" spans="1:84" ht="9.9499999999999993" customHeight="1">
      <c r="A99" s="2006">
        <v>0</v>
      </c>
      <c r="B99" s="3401">
        <v>15</v>
      </c>
      <c r="D99" s="3725" t="s">
        <v>217</v>
      </c>
      <c r="E99" s="2006">
        <v>0</v>
      </c>
      <c r="F99" s="2006">
        <v>0</v>
      </c>
      <c r="G99" s="2006">
        <v>0</v>
      </c>
      <c r="H99" s="3685" t="s">
        <v>355</v>
      </c>
      <c r="I99" s="2006">
        <v>0</v>
      </c>
      <c r="J99" s="2006">
        <v>0</v>
      </c>
      <c r="K99" s="2006">
        <v>0</v>
      </c>
      <c r="L99" s="3689" t="s">
        <v>192</v>
      </c>
      <c r="M99" s="2006">
        <v>0</v>
      </c>
      <c r="N99" s="2006">
        <v>0</v>
      </c>
      <c r="O99" s="2006">
        <v>0</v>
      </c>
      <c r="P99" s="3729" t="s">
        <v>356</v>
      </c>
      <c r="Q99" s="2006">
        <v>0</v>
      </c>
      <c r="R99" s="2006">
        <v>0</v>
      </c>
      <c r="S99" s="2006">
        <v>0</v>
      </c>
      <c r="T99" s="3611"/>
      <c r="U99" s="2006">
        <v>0</v>
      </c>
      <c r="V99" s="2006">
        <v>0</v>
      </c>
      <c r="W99" s="2006">
        <v>0</v>
      </c>
      <c r="X99" s="3611"/>
      <c r="Y99" s="2006">
        <v>0</v>
      </c>
      <c r="Z99" s="2006">
        <v>0</v>
      </c>
      <c r="AA99" s="2006">
        <v>0</v>
      </c>
      <c r="AB99" s="3611"/>
      <c r="AC99" s="2006">
        <v>0</v>
      </c>
      <c r="AD99" s="2006">
        <v>0</v>
      </c>
      <c r="AE99" s="2006">
        <v>0</v>
      </c>
      <c r="AF99" s="3611"/>
      <c r="AI99" s="40"/>
      <c r="AJ99" s="35"/>
      <c r="AK99" s="35"/>
      <c r="AL99" s="35"/>
      <c r="AM99" s="35"/>
      <c r="AV99" s="2006">
        <v>0</v>
      </c>
      <c r="AW99" s="2006">
        <v>0</v>
      </c>
      <c r="AX99" s="2006">
        <v>0</v>
      </c>
      <c r="AY99" s="2006">
        <v>0</v>
      </c>
      <c r="AZ99" s="2006">
        <v>0</v>
      </c>
      <c r="BA99" s="2006">
        <v>0</v>
      </c>
      <c r="BB99" s="2006">
        <v>0</v>
      </c>
      <c r="BC99" s="2006">
        <v>0</v>
      </c>
      <c r="BD99" s="2006">
        <v>0</v>
      </c>
      <c r="BE99" s="2006">
        <v>0</v>
      </c>
      <c r="BF99" s="2006">
        <v>0</v>
      </c>
      <c r="BG99" s="2006">
        <v>0</v>
      </c>
      <c r="BH99" s="2006">
        <v>0</v>
      </c>
      <c r="BI99" s="2006">
        <v>0</v>
      </c>
      <c r="BJ99" s="2006">
        <v>0</v>
      </c>
      <c r="BK99" s="2006">
        <v>0</v>
      </c>
      <c r="BL99" s="2006">
        <v>0</v>
      </c>
      <c r="BM99" s="2006">
        <v>0</v>
      </c>
      <c r="BN99" s="2006">
        <v>0</v>
      </c>
      <c r="BO99" s="2006">
        <v>0</v>
      </c>
      <c r="BP99" s="2006">
        <v>0</v>
      </c>
      <c r="BQ99" s="2006">
        <v>0</v>
      </c>
      <c r="BR99" s="2006">
        <v>0</v>
      </c>
      <c r="BS99" s="2006">
        <v>0</v>
      </c>
      <c r="BT99" s="2006">
        <v>0</v>
      </c>
      <c r="BU99" s="2006">
        <v>0</v>
      </c>
      <c r="BV99" s="2006">
        <v>0</v>
      </c>
      <c r="BW99" s="2006">
        <v>0</v>
      </c>
      <c r="BX99" s="2006">
        <v>0</v>
      </c>
      <c r="BY99" s="2006">
        <v>0</v>
      </c>
      <c r="BZ99" s="2006">
        <v>0</v>
      </c>
      <c r="CA99" s="2006">
        <v>0</v>
      </c>
      <c r="CB99" s="2006">
        <v>0</v>
      </c>
      <c r="CC99" s="2006">
        <v>0</v>
      </c>
      <c r="CD99" s="2006">
        <v>0</v>
      </c>
      <c r="CE99" s="2006">
        <v>0</v>
      </c>
      <c r="CF99" s="421"/>
    </row>
    <row r="100" spans="1:84" ht="5.0999999999999996" customHeight="1">
      <c r="A100" s="2006">
        <v>0</v>
      </c>
      <c r="B100" s="3402"/>
      <c r="D100" s="3726"/>
      <c r="E100" s="2006">
        <v>0</v>
      </c>
      <c r="F100" s="2007">
        <v>0</v>
      </c>
      <c r="G100" s="2006">
        <v>0</v>
      </c>
      <c r="H100" s="3686"/>
      <c r="I100" s="2006">
        <v>0</v>
      </c>
      <c r="J100" s="2007">
        <v>0</v>
      </c>
      <c r="K100" s="2006">
        <v>0</v>
      </c>
      <c r="L100" s="3690"/>
      <c r="M100" s="2006">
        <v>0</v>
      </c>
      <c r="N100" s="2007">
        <v>0</v>
      </c>
      <c r="O100" s="2006">
        <v>0</v>
      </c>
      <c r="P100" s="3730"/>
      <c r="Q100" s="2006">
        <v>0</v>
      </c>
      <c r="R100" s="2007">
        <v>0</v>
      </c>
      <c r="S100" s="2006">
        <v>0</v>
      </c>
      <c r="T100" s="3612"/>
      <c r="U100" s="2006">
        <v>0</v>
      </c>
      <c r="V100" s="2007">
        <v>0</v>
      </c>
      <c r="W100" s="2006">
        <v>0</v>
      </c>
      <c r="X100" s="3612"/>
      <c r="Y100" s="2006">
        <v>0</v>
      </c>
      <c r="Z100" s="2007">
        <v>0</v>
      </c>
      <c r="AA100" s="2006">
        <v>0</v>
      </c>
      <c r="AB100" s="3612"/>
      <c r="AC100" s="2006">
        <v>0</v>
      </c>
      <c r="AD100" s="2007">
        <v>0</v>
      </c>
      <c r="AE100" s="2006">
        <v>0</v>
      </c>
      <c r="AF100" s="3612"/>
      <c r="AI100" s="90"/>
      <c r="AJ100" s="35"/>
      <c r="AK100" s="35"/>
      <c r="AL100" s="35"/>
      <c r="AM100" s="35"/>
      <c r="AV100" s="2006">
        <v>0</v>
      </c>
      <c r="AW100" s="2006">
        <v>0</v>
      </c>
      <c r="AX100" s="2006">
        <v>0</v>
      </c>
      <c r="AY100" s="2006">
        <v>0</v>
      </c>
      <c r="AZ100" s="2006">
        <v>0</v>
      </c>
      <c r="BA100" s="2006">
        <v>0</v>
      </c>
      <c r="BB100" s="2006">
        <v>0</v>
      </c>
      <c r="BC100" s="2006">
        <v>0</v>
      </c>
      <c r="BD100" s="2006">
        <v>0</v>
      </c>
      <c r="BE100" s="2006">
        <v>0</v>
      </c>
      <c r="BF100" s="2006">
        <v>0</v>
      </c>
      <c r="BG100" s="2006">
        <v>0</v>
      </c>
      <c r="BH100" s="2006">
        <v>0</v>
      </c>
      <c r="BI100" s="2006">
        <v>0</v>
      </c>
      <c r="BJ100" s="2006">
        <v>0</v>
      </c>
      <c r="BK100" s="2006">
        <v>0</v>
      </c>
      <c r="BL100" s="2006">
        <v>0</v>
      </c>
      <c r="BM100" s="2006">
        <v>0</v>
      </c>
      <c r="BN100" s="2006">
        <v>0</v>
      </c>
      <c r="BO100" s="2006">
        <v>0</v>
      </c>
      <c r="BP100" s="2006">
        <v>0</v>
      </c>
      <c r="BQ100" s="2006">
        <v>0</v>
      </c>
      <c r="BR100" s="2006">
        <v>0</v>
      </c>
      <c r="BS100" s="2006">
        <v>0</v>
      </c>
      <c r="BT100" s="2006">
        <v>0</v>
      </c>
      <c r="BU100" s="2006">
        <v>0</v>
      </c>
      <c r="BV100" s="2006">
        <v>0</v>
      </c>
      <c r="BW100" s="2006">
        <v>0</v>
      </c>
      <c r="BX100" s="2006">
        <v>0</v>
      </c>
      <c r="BY100" s="2006">
        <v>0</v>
      </c>
      <c r="BZ100" s="2006">
        <v>0</v>
      </c>
      <c r="CA100" s="2006">
        <v>0</v>
      </c>
      <c r="CB100" s="2006">
        <v>0</v>
      </c>
      <c r="CC100" s="2006">
        <v>0</v>
      </c>
      <c r="CD100" s="2006">
        <v>0</v>
      </c>
      <c r="CE100" s="2006">
        <v>0</v>
      </c>
      <c r="CF100" s="421"/>
    </row>
    <row r="101" spans="1:84" ht="9.9499999999999993" customHeight="1">
      <c r="A101" s="2006">
        <v>0</v>
      </c>
      <c r="B101" s="3403"/>
      <c r="D101" s="191"/>
      <c r="E101" s="2006">
        <v>0</v>
      </c>
      <c r="F101" s="2006">
        <v>0</v>
      </c>
      <c r="G101" s="2006">
        <v>0</v>
      </c>
      <c r="H101" s="191"/>
      <c r="I101" s="2006">
        <v>0</v>
      </c>
      <c r="J101" s="2006">
        <v>0</v>
      </c>
      <c r="K101" s="2006">
        <v>0</v>
      </c>
      <c r="L101" s="191"/>
      <c r="M101" s="2006">
        <v>0</v>
      </c>
      <c r="N101" s="2006">
        <v>0</v>
      </c>
      <c r="O101" s="2006">
        <v>0</v>
      </c>
      <c r="P101" s="191"/>
      <c r="Q101" s="2006">
        <v>0</v>
      </c>
      <c r="R101" s="2006">
        <v>0</v>
      </c>
      <c r="S101" s="2006">
        <v>0</v>
      </c>
      <c r="T101" s="3613"/>
      <c r="U101" s="2006">
        <v>0</v>
      </c>
      <c r="V101" s="2006">
        <v>0</v>
      </c>
      <c r="W101" s="2006">
        <v>0</v>
      </c>
      <c r="X101" s="3613"/>
      <c r="Y101" s="2006">
        <v>0</v>
      </c>
      <c r="Z101" s="2006">
        <v>0</v>
      </c>
      <c r="AA101" s="2006">
        <v>0</v>
      </c>
      <c r="AB101" s="3613"/>
      <c r="AC101" s="2006">
        <v>0</v>
      </c>
      <c r="AD101" s="2006">
        <v>0</v>
      </c>
      <c r="AE101" s="2006">
        <v>0</v>
      </c>
      <c r="AF101" s="3613"/>
      <c r="AI101" s="40"/>
      <c r="AV101" s="2006">
        <v>0</v>
      </c>
      <c r="AW101" s="2006">
        <v>0</v>
      </c>
      <c r="AX101" s="2006">
        <v>0</v>
      </c>
      <c r="AY101" s="2006">
        <v>0</v>
      </c>
      <c r="AZ101" s="2006">
        <v>0</v>
      </c>
      <c r="BA101" s="2006">
        <v>0</v>
      </c>
      <c r="BB101" s="2006">
        <v>0</v>
      </c>
      <c r="BC101" s="2006">
        <v>0</v>
      </c>
      <c r="BD101" s="2006">
        <v>0</v>
      </c>
      <c r="BE101" s="2006">
        <v>0</v>
      </c>
      <c r="BF101" s="2006">
        <v>0</v>
      </c>
      <c r="BG101" s="2006">
        <v>0</v>
      </c>
      <c r="BH101" s="2006">
        <v>0</v>
      </c>
      <c r="BI101" s="2006">
        <v>0</v>
      </c>
      <c r="BJ101" s="2006">
        <v>0</v>
      </c>
      <c r="BK101" s="2006">
        <v>0</v>
      </c>
      <c r="BL101" s="2006">
        <v>0</v>
      </c>
      <c r="BM101" s="2006">
        <v>0</v>
      </c>
      <c r="BN101" s="2006">
        <v>0</v>
      </c>
      <c r="BO101" s="2006">
        <v>0</v>
      </c>
      <c r="BP101" s="2006">
        <v>0</v>
      </c>
      <c r="BQ101" s="2006">
        <v>0</v>
      </c>
      <c r="BR101" s="2006">
        <v>0</v>
      </c>
      <c r="BS101" s="2006">
        <v>0</v>
      </c>
      <c r="BT101" s="2006">
        <v>0</v>
      </c>
      <c r="BU101" s="2006">
        <v>0</v>
      </c>
      <c r="BV101" s="2006">
        <v>0</v>
      </c>
      <c r="BW101" s="2006">
        <v>0</v>
      </c>
      <c r="BX101" s="2006">
        <v>0</v>
      </c>
      <c r="BY101" s="2006">
        <v>0</v>
      </c>
      <c r="BZ101" s="2006">
        <v>0</v>
      </c>
      <c r="CA101" s="2006">
        <v>0</v>
      </c>
      <c r="CB101" s="2006">
        <v>0</v>
      </c>
      <c r="CC101" s="2006">
        <v>0</v>
      </c>
      <c r="CD101" s="2006">
        <v>0</v>
      </c>
      <c r="CE101" s="2006">
        <v>0</v>
      </c>
      <c r="CF101" s="421"/>
    </row>
    <row r="102" spans="1:84" ht="9.9499999999999993" customHeight="1">
      <c r="A102" s="2006">
        <v>0</v>
      </c>
      <c r="B102" s="2006">
        <v>0</v>
      </c>
      <c r="C102" s="2006">
        <v>0</v>
      </c>
      <c r="D102" s="2006">
        <v>0</v>
      </c>
      <c r="E102" s="2006">
        <v>0</v>
      </c>
      <c r="F102" s="2006">
        <v>0</v>
      </c>
      <c r="G102" s="2006">
        <v>0</v>
      </c>
      <c r="H102" s="2006">
        <v>0</v>
      </c>
      <c r="I102" s="2006">
        <v>0</v>
      </c>
      <c r="J102" s="2006">
        <v>0</v>
      </c>
      <c r="K102" s="2006">
        <v>0</v>
      </c>
      <c r="L102" s="2006">
        <v>0</v>
      </c>
      <c r="M102" s="2006">
        <v>0</v>
      </c>
      <c r="N102" s="2006">
        <v>0</v>
      </c>
      <c r="O102" s="2006">
        <v>0</v>
      </c>
      <c r="P102" s="2006">
        <v>0</v>
      </c>
      <c r="Q102" s="2006">
        <v>0</v>
      </c>
      <c r="R102" s="2006">
        <v>0</v>
      </c>
      <c r="S102" s="2006">
        <v>0</v>
      </c>
      <c r="T102" s="2006">
        <v>0</v>
      </c>
      <c r="U102" s="2006">
        <v>0</v>
      </c>
      <c r="V102" s="2006">
        <v>0</v>
      </c>
      <c r="W102" s="2006">
        <v>0</v>
      </c>
      <c r="X102" s="2006">
        <v>0</v>
      </c>
      <c r="Y102" s="2006">
        <v>0</v>
      </c>
      <c r="Z102" s="2006">
        <v>0</v>
      </c>
      <c r="AA102" s="2006">
        <v>0</v>
      </c>
      <c r="AB102" s="2006">
        <v>0</v>
      </c>
      <c r="AC102" s="2006">
        <v>0</v>
      </c>
      <c r="AD102" s="2006">
        <v>0</v>
      </c>
      <c r="AE102" s="2006">
        <v>0</v>
      </c>
      <c r="AF102" s="2006">
        <v>0</v>
      </c>
      <c r="AI102" s="159"/>
      <c r="AV102" s="2006">
        <v>0</v>
      </c>
      <c r="AW102" s="2006">
        <v>0</v>
      </c>
      <c r="AX102" s="2006">
        <v>0</v>
      </c>
      <c r="AY102" s="2006">
        <v>0</v>
      </c>
      <c r="AZ102" s="2006">
        <v>0</v>
      </c>
      <c r="BA102" s="2006">
        <v>0</v>
      </c>
      <c r="BB102" s="2006">
        <v>0</v>
      </c>
      <c r="BC102" s="2006">
        <v>0</v>
      </c>
      <c r="BD102" s="2006">
        <v>0</v>
      </c>
      <c r="BE102" s="2006">
        <v>0</v>
      </c>
      <c r="BF102" s="2006">
        <v>0</v>
      </c>
      <c r="BG102" s="2006">
        <v>0</v>
      </c>
      <c r="BH102" s="2006">
        <v>0</v>
      </c>
      <c r="BI102" s="2006">
        <v>0</v>
      </c>
      <c r="BJ102" s="2006">
        <v>0</v>
      </c>
      <c r="BK102" s="2006">
        <v>0</v>
      </c>
      <c r="BL102" s="2006">
        <v>0</v>
      </c>
      <c r="BM102" s="2006">
        <v>0</v>
      </c>
      <c r="BN102" s="2006">
        <v>0</v>
      </c>
      <c r="BO102" s="2006">
        <v>0</v>
      </c>
      <c r="BP102" s="2006">
        <v>0</v>
      </c>
      <c r="BQ102" s="2006">
        <v>0</v>
      </c>
      <c r="BR102" s="2006">
        <v>0</v>
      </c>
      <c r="BS102" s="2006">
        <v>0</v>
      </c>
      <c r="BT102" s="2006">
        <v>0</v>
      </c>
      <c r="BU102" s="2006">
        <v>0</v>
      </c>
      <c r="BV102" s="2006">
        <v>0</v>
      </c>
      <c r="BW102" s="2006">
        <v>0</v>
      </c>
      <c r="BX102" s="2006">
        <v>0</v>
      </c>
      <c r="BY102" s="2006">
        <v>0</v>
      </c>
      <c r="BZ102" s="2006">
        <v>0</v>
      </c>
      <c r="CA102" s="2006">
        <v>0</v>
      </c>
      <c r="CB102" s="2006">
        <v>0</v>
      </c>
      <c r="CC102" s="2006">
        <v>0</v>
      </c>
      <c r="CD102" s="2006">
        <v>0</v>
      </c>
      <c r="CE102" s="2006">
        <v>0</v>
      </c>
      <c r="CF102" s="421"/>
    </row>
    <row r="103" spans="1:84" ht="9.9499999999999993" customHeight="1">
      <c r="A103" s="2006">
        <v>0</v>
      </c>
      <c r="B103" s="3401">
        <v>16</v>
      </c>
      <c r="D103" s="3725" t="s">
        <v>221</v>
      </c>
      <c r="E103" s="2006">
        <v>0</v>
      </c>
      <c r="F103" s="2006">
        <v>0</v>
      </c>
      <c r="G103" s="2006">
        <v>0</v>
      </c>
      <c r="H103" s="3685" t="s">
        <v>357</v>
      </c>
      <c r="I103" s="2006">
        <v>0</v>
      </c>
      <c r="J103" s="2006">
        <v>0</v>
      </c>
      <c r="K103" s="2006">
        <v>0</v>
      </c>
      <c r="L103" s="3689" t="s">
        <v>358</v>
      </c>
      <c r="M103" s="2006">
        <v>0</v>
      </c>
      <c r="N103" s="2006">
        <v>0</v>
      </c>
      <c r="O103" s="2006">
        <v>0</v>
      </c>
      <c r="P103" s="3729" t="s">
        <v>359</v>
      </c>
      <c r="Q103" s="2006">
        <v>0</v>
      </c>
      <c r="R103" s="2006">
        <v>0</v>
      </c>
      <c r="S103" s="2006">
        <v>0</v>
      </c>
      <c r="T103" s="3611"/>
      <c r="U103" s="2006">
        <v>0</v>
      </c>
      <c r="V103" s="2006">
        <v>0</v>
      </c>
      <c r="W103" s="2006">
        <v>0</v>
      </c>
      <c r="X103" s="3611"/>
      <c r="Y103" s="2006">
        <v>0</v>
      </c>
      <c r="Z103" s="2006">
        <v>0</v>
      </c>
      <c r="AA103" s="2006">
        <v>0</v>
      </c>
      <c r="AB103" s="3611"/>
      <c r="AC103" s="2006">
        <v>0</v>
      </c>
      <c r="AD103" s="2006">
        <v>0</v>
      </c>
      <c r="AE103" s="2006">
        <v>0</v>
      </c>
      <c r="AF103" s="3611"/>
      <c r="AI103" s="40"/>
      <c r="AV103" s="2006">
        <v>0</v>
      </c>
      <c r="AW103" s="2006">
        <v>0</v>
      </c>
      <c r="AX103" s="2006">
        <v>0</v>
      </c>
      <c r="AY103" s="2006">
        <v>0</v>
      </c>
      <c r="AZ103" s="2006">
        <v>0</v>
      </c>
      <c r="BA103" s="2006">
        <v>0</v>
      </c>
      <c r="BB103" s="2006">
        <v>0</v>
      </c>
      <c r="BC103" s="2006">
        <v>0</v>
      </c>
      <c r="BD103" s="2006">
        <v>0</v>
      </c>
      <c r="BE103" s="2006">
        <v>0</v>
      </c>
      <c r="BF103" s="2006">
        <v>0</v>
      </c>
      <c r="BG103" s="2006">
        <v>0</v>
      </c>
      <c r="BH103" s="2006">
        <v>0</v>
      </c>
      <c r="BI103" s="2006">
        <v>0</v>
      </c>
      <c r="BJ103" s="2006">
        <v>0</v>
      </c>
      <c r="BK103" s="2006">
        <v>0</v>
      </c>
      <c r="BL103" s="2006">
        <v>0</v>
      </c>
      <c r="BM103" s="2006">
        <v>0</v>
      </c>
      <c r="BN103" s="2006">
        <v>0</v>
      </c>
      <c r="BO103" s="2006">
        <v>0</v>
      </c>
      <c r="BP103" s="2006">
        <v>0</v>
      </c>
      <c r="BQ103" s="2006">
        <v>0</v>
      </c>
      <c r="BR103" s="2006">
        <v>0</v>
      </c>
      <c r="BS103" s="2006">
        <v>0</v>
      </c>
      <c r="BT103" s="2006">
        <v>0</v>
      </c>
      <c r="BU103" s="2006">
        <v>0</v>
      </c>
      <c r="BV103" s="2006">
        <v>0</v>
      </c>
      <c r="BW103" s="2006">
        <v>0</v>
      </c>
      <c r="BX103" s="2006">
        <v>0</v>
      </c>
      <c r="BY103" s="2006">
        <v>0</v>
      </c>
      <c r="BZ103" s="2006">
        <v>0</v>
      </c>
      <c r="CA103" s="2006">
        <v>0</v>
      </c>
      <c r="CB103" s="2006">
        <v>0</v>
      </c>
      <c r="CC103" s="2006">
        <v>0</v>
      </c>
      <c r="CD103" s="2006">
        <v>0</v>
      </c>
      <c r="CE103" s="2006">
        <v>0</v>
      </c>
      <c r="CF103" s="421"/>
    </row>
    <row r="104" spans="1:84" ht="5.0999999999999996" customHeight="1">
      <c r="A104" s="2006">
        <v>0</v>
      </c>
      <c r="B104" s="3402"/>
      <c r="D104" s="3726"/>
      <c r="E104" s="2006">
        <v>0</v>
      </c>
      <c r="F104" s="2007">
        <v>0</v>
      </c>
      <c r="G104" s="2006">
        <v>0</v>
      </c>
      <c r="H104" s="3686"/>
      <c r="I104" s="2006">
        <v>0</v>
      </c>
      <c r="J104" s="2007">
        <v>0</v>
      </c>
      <c r="K104" s="2006">
        <v>0</v>
      </c>
      <c r="L104" s="3690"/>
      <c r="M104" s="2006">
        <v>0</v>
      </c>
      <c r="N104" s="2007">
        <v>0</v>
      </c>
      <c r="O104" s="2006">
        <v>0</v>
      </c>
      <c r="P104" s="3730"/>
      <c r="Q104" s="2006">
        <v>0</v>
      </c>
      <c r="R104" s="2007">
        <v>0</v>
      </c>
      <c r="S104" s="2006">
        <v>0</v>
      </c>
      <c r="T104" s="3612"/>
      <c r="U104" s="2006">
        <v>0</v>
      </c>
      <c r="V104" s="2007">
        <v>0</v>
      </c>
      <c r="W104" s="2006">
        <v>0</v>
      </c>
      <c r="X104" s="3612"/>
      <c r="Y104" s="2006">
        <v>0</v>
      </c>
      <c r="Z104" s="2007">
        <v>0</v>
      </c>
      <c r="AA104" s="2006">
        <v>0</v>
      </c>
      <c r="AB104" s="3612"/>
      <c r="AC104" s="2006">
        <v>0</v>
      </c>
      <c r="AD104" s="2007">
        <v>0</v>
      </c>
      <c r="AE104" s="2006">
        <v>0</v>
      </c>
      <c r="AF104" s="3612"/>
      <c r="AI104" s="90"/>
      <c r="AV104" s="2006">
        <v>0</v>
      </c>
      <c r="AW104" s="2006">
        <v>0</v>
      </c>
      <c r="AX104" s="2006">
        <v>0</v>
      </c>
      <c r="AY104" s="2006">
        <v>0</v>
      </c>
      <c r="AZ104" s="2006">
        <v>0</v>
      </c>
      <c r="BA104" s="2006">
        <v>0</v>
      </c>
      <c r="BB104" s="2006">
        <v>0</v>
      </c>
      <c r="BC104" s="2006">
        <v>0</v>
      </c>
      <c r="BD104" s="2006">
        <v>0</v>
      </c>
      <c r="BE104" s="2006">
        <v>0</v>
      </c>
      <c r="BF104" s="2006">
        <v>0</v>
      </c>
      <c r="BG104" s="2006">
        <v>0</v>
      </c>
      <c r="BH104" s="2006">
        <v>0</v>
      </c>
      <c r="BI104" s="2006">
        <v>0</v>
      </c>
      <c r="BJ104" s="2006">
        <v>0</v>
      </c>
      <c r="BK104" s="2006">
        <v>0</v>
      </c>
      <c r="BL104" s="2006">
        <v>0</v>
      </c>
      <c r="BM104" s="2006">
        <v>0</v>
      </c>
      <c r="BN104" s="2006">
        <v>0</v>
      </c>
      <c r="BO104" s="2006">
        <v>0</v>
      </c>
      <c r="BP104" s="2006">
        <v>0</v>
      </c>
      <c r="BQ104" s="2006">
        <v>0</v>
      </c>
      <c r="BR104" s="2006">
        <v>0</v>
      </c>
      <c r="BS104" s="2006">
        <v>0</v>
      </c>
      <c r="BT104" s="2006">
        <v>0</v>
      </c>
      <c r="BU104" s="2006">
        <v>0</v>
      </c>
      <c r="BV104" s="2006">
        <v>0</v>
      </c>
      <c r="BW104" s="2006">
        <v>0</v>
      </c>
      <c r="BX104" s="2006">
        <v>0</v>
      </c>
      <c r="BY104" s="2006">
        <v>0</v>
      </c>
      <c r="BZ104" s="2006">
        <v>0</v>
      </c>
      <c r="CA104" s="2006">
        <v>0</v>
      </c>
      <c r="CB104" s="2006">
        <v>0</v>
      </c>
      <c r="CC104" s="2006">
        <v>0</v>
      </c>
      <c r="CD104" s="2006">
        <v>0</v>
      </c>
      <c r="CE104" s="2006">
        <v>0</v>
      </c>
      <c r="CF104" s="421"/>
    </row>
    <row r="105" spans="1:84" ht="9.9499999999999993" customHeight="1">
      <c r="A105" s="2006">
        <v>0</v>
      </c>
      <c r="B105" s="3403"/>
      <c r="D105" s="191"/>
      <c r="E105" s="2006">
        <v>0</v>
      </c>
      <c r="F105" s="2006">
        <v>0</v>
      </c>
      <c r="G105" s="2006">
        <v>0</v>
      </c>
      <c r="H105" s="191"/>
      <c r="I105" s="2006">
        <v>0</v>
      </c>
      <c r="J105" s="2006">
        <v>0</v>
      </c>
      <c r="K105" s="2006">
        <v>0</v>
      </c>
      <c r="L105" s="191"/>
      <c r="M105" s="2006">
        <v>0</v>
      </c>
      <c r="N105" s="2006">
        <v>0</v>
      </c>
      <c r="O105" s="2006">
        <v>0</v>
      </c>
      <c r="P105" s="191"/>
      <c r="Q105" s="2006">
        <v>0</v>
      </c>
      <c r="R105" s="2006">
        <v>0</v>
      </c>
      <c r="S105" s="2006">
        <v>0</v>
      </c>
      <c r="T105" s="3613"/>
      <c r="U105" s="2006">
        <v>0</v>
      </c>
      <c r="V105" s="2006">
        <v>0</v>
      </c>
      <c r="W105" s="2006">
        <v>0</v>
      </c>
      <c r="X105" s="3613"/>
      <c r="Y105" s="2006">
        <v>0</v>
      </c>
      <c r="Z105" s="2006">
        <v>0</v>
      </c>
      <c r="AA105" s="2006">
        <v>0</v>
      </c>
      <c r="AB105" s="3613"/>
      <c r="AC105" s="2006">
        <v>0</v>
      </c>
      <c r="AD105" s="2006">
        <v>0</v>
      </c>
      <c r="AE105" s="2006">
        <v>0</v>
      </c>
      <c r="AF105" s="3613"/>
      <c r="AI105" s="40"/>
      <c r="AV105" s="2006">
        <v>0</v>
      </c>
      <c r="AW105" s="2006">
        <v>0</v>
      </c>
      <c r="AX105" s="2006">
        <v>0</v>
      </c>
      <c r="AY105" s="2006">
        <v>0</v>
      </c>
      <c r="AZ105" s="2006">
        <v>0</v>
      </c>
      <c r="BA105" s="2006">
        <v>0</v>
      </c>
      <c r="BB105" s="2006">
        <v>0</v>
      </c>
      <c r="BC105" s="2006">
        <v>0</v>
      </c>
      <c r="BD105" s="2006">
        <v>0</v>
      </c>
      <c r="BE105" s="2006">
        <v>0</v>
      </c>
      <c r="BF105" s="2006">
        <v>0</v>
      </c>
      <c r="BG105" s="2006">
        <v>0</v>
      </c>
      <c r="BH105" s="2006">
        <v>0</v>
      </c>
      <c r="BI105" s="2006">
        <v>0</v>
      </c>
      <c r="BJ105" s="2006">
        <v>0</v>
      </c>
      <c r="BK105" s="2006">
        <v>0</v>
      </c>
      <c r="BL105" s="2006">
        <v>0</v>
      </c>
      <c r="BM105" s="2006">
        <v>0</v>
      </c>
      <c r="BN105" s="2006">
        <v>0</v>
      </c>
      <c r="BO105" s="2006">
        <v>0</v>
      </c>
      <c r="BP105" s="2006">
        <v>0</v>
      </c>
      <c r="BQ105" s="2006">
        <v>0</v>
      </c>
      <c r="BR105" s="2006">
        <v>0</v>
      </c>
      <c r="BS105" s="2006">
        <v>0</v>
      </c>
      <c r="BT105" s="2006">
        <v>0</v>
      </c>
      <c r="BU105" s="2006">
        <v>0</v>
      </c>
      <c r="BV105" s="2006">
        <v>0</v>
      </c>
      <c r="BW105" s="2006">
        <v>0</v>
      </c>
      <c r="BX105" s="2006">
        <v>0</v>
      </c>
      <c r="BY105" s="2006">
        <v>0</v>
      </c>
      <c r="BZ105" s="2006">
        <v>0</v>
      </c>
      <c r="CA105" s="2006">
        <v>0</v>
      </c>
      <c r="CB105" s="2006">
        <v>0</v>
      </c>
      <c r="CC105" s="2006">
        <v>0</v>
      </c>
      <c r="CD105" s="2006">
        <v>0</v>
      </c>
      <c r="CE105" s="2006">
        <v>0</v>
      </c>
      <c r="CF105" s="421"/>
    </row>
    <row r="106" spans="1:84" ht="9.9499999999999993" customHeight="1">
      <c r="A106" s="2006">
        <v>0</v>
      </c>
      <c r="B106" s="2006">
        <v>0</v>
      </c>
      <c r="C106" s="2006">
        <v>0</v>
      </c>
      <c r="D106" s="2006">
        <v>0</v>
      </c>
      <c r="E106" s="2006">
        <v>0</v>
      </c>
      <c r="F106" s="2006">
        <v>0</v>
      </c>
      <c r="G106" s="2006">
        <v>0</v>
      </c>
      <c r="H106" s="2006">
        <v>0</v>
      </c>
      <c r="I106" s="2006">
        <v>0</v>
      </c>
      <c r="J106" s="2006">
        <v>0</v>
      </c>
      <c r="K106" s="2006">
        <v>0</v>
      </c>
      <c r="L106" s="2006">
        <v>0</v>
      </c>
      <c r="M106" s="2006">
        <v>0</v>
      </c>
      <c r="N106" s="2006">
        <v>0</v>
      </c>
      <c r="O106" s="2006">
        <v>0</v>
      </c>
      <c r="P106" s="2006">
        <v>0</v>
      </c>
      <c r="Q106" s="2006">
        <v>0</v>
      </c>
      <c r="R106" s="2006">
        <v>0</v>
      </c>
      <c r="S106" s="2006">
        <v>0</v>
      </c>
      <c r="T106" s="2006">
        <v>0</v>
      </c>
      <c r="U106" s="2006">
        <v>0</v>
      </c>
      <c r="V106" s="2006">
        <v>0</v>
      </c>
      <c r="W106" s="2006">
        <v>0</v>
      </c>
      <c r="X106" s="2006">
        <v>0</v>
      </c>
      <c r="Y106" s="2006">
        <v>0</v>
      </c>
      <c r="Z106" s="2006">
        <v>0</v>
      </c>
      <c r="AA106" s="2006">
        <v>0</v>
      </c>
      <c r="AB106" s="2006">
        <v>0</v>
      </c>
      <c r="AC106" s="2006">
        <v>0</v>
      </c>
      <c r="AD106" s="2006">
        <v>0</v>
      </c>
      <c r="AE106" s="2006">
        <v>0</v>
      </c>
      <c r="AF106" s="2006">
        <v>0</v>
      </c>
      <c r="AI106" s="159"/>
      <c r="AV106" s="2006">
        <v>0</v>
      </c>
      <c r="AW106" s="2006">
        <v>0</v>
      </c>
      <c r="AX106" s="2006">
        <v>0</v>
      </c>
      <c r="AY106" s="2006">
        <v>0</v>
      </c>
      <c r="AZ106" s="2006">
        <v>0</v>
      </c>
      <c r="BA106" s="2006">
        <v>0</v>
      </c>
      <c r="BB106" s="2006">
        <v>0</v>
      </c>
      <c r="BC106" s="2006">
        <v>0</v>
      </c>
      <c r="BD106" s="2006">
        <v>0</v>
      </c>
      <c r="BE106" s="2006">
        <v>0</v>
      </c>
      <c r="BF106" s="2006">
        <v>0</v>
      </c>
      <c r="BG106" s="2006">
        <v>0</v>
      </c>
      <c r="BH106" s="2006">
        <v>0</v>
      </c>
      <c r="BI106" s="2006">
        <v>0</v>
      </c>
      <c r="BJ106" s="2006">
        <v>0</v>
      </c>
      <c r="BK106" s="2006">
        <v>0</v>
      </c>
      <c r="BL106" s="2006">
        <v>0</v>
      </c>
      <c r="BM106" s="2006">
        <v>0</v>
      </c>
      <c r="BN106" s="2006">
        <v>0</v>
      </c>
      <c r="BO106" s="2006">
        <v>0</v>
      </c>
      <c r="BP106" s="2006">
        <v>0</v>
      </c>
      <c r="BQ106" s="2006">
        <v>0</v>
      </c>
      <c r="BR106" s="2006">
        <v>0</v>
      </c>
      <c r="BS106" s="2006">
        <v>0</v>
      </c>
      <c r="BT106" s="2006">
        <v>0</v>
      </c>
      <c r="BU106" s="2006">
        <v>0</v>
      </c>
      <c r="BV106" s="2006">
        <v>0</v>
      </c>
      <c r="BW106" s="2006">
        <v>0</v>
      </c>
      <c r="BX106" s="2006">
        <v>0</v>
      </c>
      <c r="BY106" s="2006">
        <v>0</v>
      </c>
      <c r="BZ106" s="2006">
        <v>0</v>
      </c>
      <c r="CA106" s="2006">
        <v>0</v>
      </c>
      <c r="CB106" s="2006">
        <v>0</v>
      </c>
      <c r="CC106" s="2006">
        <v>0</v>
      </c>
      <c r="CD106" s="2006">
        <v>0</v>
      </c>
      <c r="CE106" s="2006">
        <v>0</v>
      </c>
      <c r="CF106" s="421"/>
    </row>
    <row r="107" spans="1:84" ht="9.9499999999999993" customHeight="1">
      <c r="A107" s="2006">
        <v>0</v>
      </c>
      <c r="B107" s="3401">
        <v>17</v>
      </c>
      <c r="D107" s="3725" t="s">
        <v>224</v>
      </c>
      <c r="E107" s="2006">
        <v>0</v>
      </c>
      <c r="F107" s="2006">
        <v>0</v>
      </c>
      <c r="G107" s="2006">
        <v>0</v>
      </c>
      <c r="H107" s="3685" t="s">
        <v>360</v>
      </c>
      <c r="I107" s="2006">
        <v>0</v>
      </c>
      <c r="J107" s="2006">
        <v>0</v>
      </c>
      <c r="K107" s="2006">
        <v>0</v>
      </c>
      <c r="L107" s="3689" t="s">
        <v>207</v>
      </c>
      <c r="M107" s="2006">
        <v>0</v>
      </c>
      <c r="N107" s="2006">
        <v>0</v>
      </c>
      <c r="O107" s="2006">
        <v>0</v>
      </c>
      <c r="P107" s="3729"/>
      <c r="Q107" s="2006">
        <v>0</v>
      </c>
      <c r="R107" s="2006">
        <v>0</v>
      </c>
      <c r="S107" s="2006">
        <v>0</v>
      </c>
      <c r="T107" s="3611"/>
      <c r="U107" s="2006">
        <v>0</v>
      </c>
      <c r="V107" s="2006">
        <v>0</v>
      </c>
      <c r="W107" s="2006">
        <v>0</v>
      </c>
      <c r="X107" s="3611"/>
      <c r="Y107" s="2006">
        <v>0</v>
      </c>
      <c r="Z107" s="2006">
        <v>0</v>
      </c>
      <c r="AA107" s="2006">
        <v>0</v>
      </c>
      <c r="AB107" s="3611"/>
      <c r="AC107" s="2006">
        <v>0</v>
      </c>
      <c r="AD107" s="2006">
        <v>0</v>
      </c>
      <c r="AE107" s="2006">
        <v>0</v>
      </c>
      <c r="AF107" s="3611"/>
      <c r="AI107" s="40"/>
      <c r="AV107" s="2006">
        <v>0</v>
      </c>
      <c r="AW107" s="2006">
        <v>0</v>
      </c>
      <c r="AX107" s="2006">
        <v>0</v>
      </c>
      <c r="AY107" s="2006">
        <v>0</v>
      </c>
      <c r="AZ107" s="2006">
        <v>0</v>
      </c>
      <c r="BA107" s="2006">
        <v>0</v>
      </c>
      <c r="BB107" s="2006">
        <v>0</v>
      </c>
      <c r="BC107" s="2006">
        <v>0</v>
      </c>
      <c r="BD107" s="2006">
        <v>0</v>
      </c>
      <c r="BE107" s="2006">
        <v>0</v>
      </c>
      <c r="BF107" s="2006">
        <v>0</v>
      </c>
      <c r="BG107" s="2006">
        <v>0</v>
      </c>
      <c r="BH107" s="2006">
        <v>0</v>
      </c>
      <c r="BI107" s="2006">
        <v>0</v>
      </c>
      <c r="BJ107" s="2006">
        <v>0</v>
      </c>
      <c r="BK107" s="2006">
        <v>0</v>
      </c>
      <c r="BL107" s="2006">
        <v>0</v>
      </c>
      <c r="BM107" s="2006">
        <v>0</v>
      </c>
      <c r="BN107" s="2006">
        <v>0</v>
      </c>
      <c r="BO107" s="2006">
        <v>0</v>
      </c>
      <c r="BP107" s="2006">
        <v>0</v>
      </c>
      <c r="BQ107" s="2006">
        <v>0</v>
      </c>
      <c r="BR107" s="2006">
        <v>0</v>
      </c>
      <c r="BS107" s="2006">
        <v>0</v>
      </c>
      <c r="BT107" s="2006">
        <v>0</v>
      </c>
      <c r="BU107" s="2006">
        <v>0</v>
      </c>
      <c r="BV107" s="2006">
        <v>0</v>
      </c>
      <c r="BW107" s="2006">
        <v>0</v>
      </c>
      <c r="BX107" s="2006">
        <v>0</v>
      </c>
      <c r="BY107" s="2006">
        <v>0</v>
      </c>
      <c r="BZ107" s="2006">
        <v>0</v>
      </c>
      <c r="CA107" s="2006">
        <v>0</v>
      </c>
      <c r="CB107" s="2006">
        <v>0</v>
      </c>
      <c r="CC107" s="2006">
        <v>0</v>
      </c>
      <c r="CD107" s="2006">
        <v>0</v>
      </c>
      <c r="CE107" s="2006">
        <v>0</v>
      </c>
      <c r="CF107" s="421"/>
    </row>
    <row r="108" spans="1:84" ht="5.0999999999999996" customHeight="1">
      <c r="A108" s="2006">
        <v>0</v>
      </c>
      <c r="B108" s="3402"/>
      <c r="D108" s="3726"/>
      <c r="E108" s="2006">
        <v>0</v>
      </c>
      <c r="F108" s="2007">
        <v>0</v>
      </c>
      <c r="G108" s="2006">
        <v>0</v>
      </c>
      <c r="H108" s="3686"/>
      <c r="I108" s="2006">
        <v>0</v>
      </c>
      <c r="J108" s="2007">
        <v>0</v>
      </c>
      <c r="K108" s="2006">
        <v>0</v>
      </c>
      <c r="L108" s="3690"/>
      <c r="M108" s="2006">
        <v>0</v>
      </c>
      <c r="N108" s="2007">
        <v>0</v>
      </c>
      <c r="O108" s="2006">
        <v>0</v>
      </c>
      <c r="P108" s="3730"/>
      <c r="Q108" s="2006">
        <v>0</v>
      </c>
      <c r="R108" s="2007">
        <v>0</v>
      </c>
      <c r="S108" s="2006">
        <v>0</v>
      </c>
      <c r="T108" s="3612"/>
      <c r="U108" s="2006">
        <v>0</v>
      </c>
      <c r="V108" s="2007">
        <v>0</v>
      </c>
      <c r="W108" s="2006">
        <v>0</v>
      </c>
      <c r="X108" s="3612"/>
      <c r="Y108" s="2006">
        <v>0</v>
      </c>
      <c r="Z108" s="2007">
        <v>0</v>
      </c>
      <c r="AA108" s="2006">
        <v>0</v>
      </c>
      <c r="AB108" s="3612"/>
      <c r="AC108" s="2006">
        <v>0</v>
      </c>
      <c r="AD108" s="2007">
        <v>0</v>
      </c>
      <c r="AE108" s="2006">
        <v>0</v>
      </c>
      <c r="AF108" s="3612"/>
      <c r="AI108" s="90"/>
      <c r="AJ108" s="35"/>
      <c r="AK108" s="35"/>
      <c r="AL108" s="35"/>
      <c r="AM108" s="35"/>
      <c r="AV108" s="2006">
        <v>0</v>
      </c>
      <c r="AW108" s="2006">
        <v>0</v>
      </c>
      <c r="AX108" s="2006">
        <v>0</v>
      </c>
      <c r="AY108" s="2006">
        <v>0</v>
      </c>
      <c r="AZ108" s="2006">
        <v>0</v>
      </c>
      <c r="BA108" s="2006">
        <v>0</v>
      </c>
      <c r="BB108" s="2006">
        <v>0</v>
      </c>
      <c r="BC108" s="2006">
        <v>0</v>
      </c>
      <c r="BD108" s="2006">
        <v>0</v>
      </c>
      <c r="BE108" s="2006">
        <v>0</v>
      </c>
      <c r="BF108" s="2006">
        <v>0</v>
      </c>
      <c r="BG108" s="2006">
        <v>0</v>
      </c>
      <c r="BH108" s="2006">
        <v>0</v>
      </c>
      <c r="BI108" s="2006">
        <v>0</v>
      </c>
      <c r="BJ108" s="2006">
        <v>0</v>
      </c>
      <c r="BK108" s="2006">
        <v>0</v>
      </c>
      <c r="BL108" s="2006">
        <v>0</v>
      </c>
      <c r="BM108" s="2006">
        <v>0</v>
      </c>
      <c r="BN108" s="2006">
        <v>0</v>
      </c>
      <c r="BO108" s="2006">
        <v>0</v>
      </c>
      <c r="BP108" s="2006">
        <v>0</v>
      </c>
      <c r="BQ108" s="2006">
        <v>0</v>
      </c>
      <c r="BR108" s="2006">
        <v>0</v>
      </c>
      <c r="BS108" s="2006">
        <v>0</v>
      </c>
      <c r="BT108" s="2006">
        <v>0</v>
      </c>
      <c r="BU108" s="2006">
        <v>0</v>
      </c>
      <c r="BV108" s="2006">
        <v>0</v>
      </c>
      <c r="BW108" s="2006">
        <v>0</v>
      </c>
      <c r="BX108" s="2006">
        <v>0</v>
      </c>
      <c r="BY108" s="2006">
        <v>0</v>
      </c>
      <c r="BZ108" s="2006">
        <v>0</v>
      </c>
      <c r="CA108" s="2006">
        <v>0</v>
      </c>
      <c r="CB108" s="2006">
        <v>0</v>
      </c>
      <c r="CC108" s="2006">
        <v>0</v>
      </c>
      <c r="CD108" s="2006">
        <v>0</v>
      </c>
      <c r="CE108" s="2006">
        <v>0</v>
      </c>
      <c r="CF108" s="421"/>
    </row>
    <row r="109" spans="1:84" ht="9.9499999999999993" customHeight="1">
      <c r="A109" s="2006">
        <v>0</v>
      </c>
      <c r="B109" s="3403"/>
      <c r="D109" s="191"/>
      <c r="E109" s="2006">
        <v>0</v>
      </c>
      <c r="F109" s="2006">
        <v>0</v>
      </c>
      <c r="G109" s="2006">
        <v>0</v>
      </c>
      <c r="H109" s="191"/>
      <c r="I109" s="2006">
        <v>0</v>
      </c>
      <c r="J109" s="2006">
        <v>0</v>
      </c>
      <c r="K109" s="2006">
        <v>0</v>
      </c>
      <c r="L109" s="191"/>
      <c r="M109" s="2006">
        <v>0</v>
      </c>
      <c r="N109" s="2006">
        <v>0</v>
      </c>
      <c r="O109" s="2006">
        <v>0</v>
      </c>
      <c r="P109" s="191"/>
      <c r="Q109" s="2006">
        <v>0</v>
      </c>
      <c r="R109" s="2006">
        <v>0</v>
      </c>
      <c r="S109" s="2006">
        <v>0</v>
      </c>
      <c r="T109" s="3613"/>
      <c r="U109" s="2006">
        <v>0</v>
      </c>
      <c r="V109" s="2006">
        <v>0</v>
      </c>
      <c r="W109" s="2006">
        <v>0</v>
      </c>
      <c r="X109" s="3613"/>
      <c r="Y109" s="2006">
        <v>0</v>
      </c>
      <c r="Z109" s="2006">
        <v>0</v>
      </c>
      <c r="AA109" s="2006">
        <v>0</v>
      </c>
      <c r="AB109" s="3613"/>
      <c r="AC109" s="2006">
        <v>0</v>
      </c>
      <c r="AD109" s="2006">
        <v>0</v>
      </c>
      <c r="AE109" s="2006">
        <v>0</v>
      </c>
      <c r="AF109" s="3613"/>
      <c r="AI109" s="40"/>
      <c r="AJ109" s="35"/>
      <c r="AK109" s="35"/>
      <c r="AL109" s="35"/>
      <c r="AM109" s="35"/>
      <c r="AV109" s="2006">
        <v>0</v>
      </c>
      <c r="AW109" s="2006">
        <v>0</v>
      </c>
      <c r="AX109" s="2006">
        <v>0</v>
      </c>
      <c r="AY109" s="2006">
        <v>0</v>
      </c>
      <c r="AZ109" s="2006">
        <v>0</v>
      </c>
      <c r="BA109" s="2006">
        <v>0</v>
      </c>
      <c r="BB109" s="2006">
        <v>0</v>
      </c>
      <c r="BC109" s="2006">
        <v>0</v>
      </c>
      <c r="BD109" s="2006">
        <v>0</v>
      </c>
      <c r="BE109" s="2006">
        <v>0</v>
      </c>
      <c r="BF109" s="2006">
        <v>0</v>
      </c>
      <c r="BG109" s="2006">
        <v>0</v>
      </c>
      <c r="BH109" s="2006">
        <v>0</v>
      </c>
      <c r="BI109" s="2006">
        <v>0</v>
      </c>
      <c r="BJ109" s="2006">
        <v>0</v>
      </c>
      <c r="BK109" s="2006">
        <v>0</v>
      </c>
      <c r="BL109" s="2006">
        <v>0</v>
      </c>
      <c r="BM109" s="2006">
        <v>0</v>
      </c>
      <c r="BN109" s="2006">
        <v>0</v>
      </c>
      <c r="BO109" s="2006">
        <v>0</v>
      </c>
      <c r="BP109" s="2006">
        <v>0</v>
      </c>
      <c r="BQ109" s="2006">
        <v>0</v>
      </c>
      <c r="BR109" s="2006">
        <v>0</v>
      </c>
      <c r="BS109" s="2006">
        <v>0</v>
      </c>
      <c r="BT109" s="2006">
        <v>0</v>
      </c>
      <c r="BU109" s="2006">
        <v>0</v>
      </c>
      <c r="BV109" s="2006">
        <v>0</v>
      </c>
      <c r="BW109" s="2006">
        <v>0</v>
      </c>
      <c r="BX109" s="2006">
        <v>0</v>
      </c>
      <c r="BY109" s="2006">
        <v>0</v>
      </c>
      <c r="BZ109" s="2006">
        <v>0</v>
      </c>
      <c r="CA109" s="2006">
        <v>0</v>
      </c>
      <c r="CB109" s="2006">
        <v>0</v>
      </c>
      <c r="CC109" s="2006">
        <v>0</v>
      </c>
      <c r="CD109" s="2006">
        <v>0</v>
      </c>
      <c r="CE109" s="2006">
        <v>0</v>
      </c>
      <c r="CF109" s="421"/>
    </row>
    <row r="110" spans="1:84" ht="9.9499999999999993" customHeight="1">
      <c r="A110" s="2006">
        <v>0</v>
      </c>
      <c r="B110" s="2006">
        <v>0</v>
      </c>
      <c r="C110" s="2006">
        <v>0</v>
      </c>
      <c r="D110" s="2006">
        <v>0</v>
      </c>
      <c r="E110" s="2006">
        <v>0</v>
      </c>
      <c r="F110" s="2006">
        <v>0</v>
      </c>
      <c r="G110" s="2006">
        <v>0</v>
      </c>
      <c r="H110" s="2006">
        <v>0</v>
      </c>
      <c r="I110" s="2006">
        <v>0</v>
      </c>
      <c r="J110" s="2006">
        <v>0</v>
      </c>
      <c r="K110" s="2006">
        <v>0</v>
      </c>
      <c r="L110" s="2006">
        <v>0</v>
      </c>
      <c r="M110" s="2006">
        <v>0</v>
      </c>
      <c r="N110" s="2006">
        <v>0</v>
      </c>
      <c r="O110" s="2006">
        <v>0</v>
      </c>
      <c r="P110" s="2006">
        <v>0</v>
      </c>
      <c r="Q110" s="2006">
        <v>0</v>
      </c>
      <c r="R110" s="2006">
        <v>0</v>
      </c>
      <c r="S110" s="2006">
        <v>0</v>
      </c>
      <c r="T110" s="2006">
        <v>0</v>
      </c>
      <c r="U110" s="2006">
        <v>0</v>
      </c>
      <c r="V110" s="2006">
        <v>0</v>
      </c>
      <c r="W110" s="2006">
        <v>0</v>
      </c>
      <c r="X110" s="2006">
        <v>0</v>
      </c>
      <c r="Y110" s="2006">
        <v>0</v>
      </c>
      <c r="Z110" s="2006">
        <v>0</v>
      </c>
      <c r="AA110" s="2006">
        <v>0</v>
      </c>
      <c r="AB110" s="2006">
        <v>0</v>
      </c>
      <c r="AC110" s="2006">
        <v>0</v>
      </c>
      <c r="AD110" s="2006">
        <v>0</v>
      </c>
      <c r="AE110" s="2006">
        <v>0</v>
      </c>
      <c r="AF110" s="2006">
        <v>0</v>
      </c>
      <c r="AI110" s="159"/>
      <c r="AJ110" s="35"/>
      <c r="AK110" s="35"/>
      <c r="AL110" s="35"/>
      <c r="AM110" s="35"/>
      <c r="AV110" s="2006">
        <v>0</v>
      </c>
      <c r="AW110" s="2006">
        <v>0</v>
      </c>
      <c r="AX110" s="2006">
        <v>0</v>
      </c>
      <c r="AY110" s="2006">
        <v>0</v>
      </c>
      <c r="AZ110" s="2006">
        <v>0</v>
      </c>
      <c r="BA110" s="2006">
        <v>0</v>
      </c>
      <c r="BB110" s="2006">
        <v>0</v>
      </c>
      <c r="BC110" s="2006">
        <v>0</v>
      </c>
      <c r="BD110" s="2006">
        <v>0</v>
      </c>
      <c r="BE110" s="2006">
        <v>0</v>
      </c>
      <c r="BF110" s="2006">
        <v>0</v>
      </c>
      <c r="BG110" s="2006">
        <v>0</v>
      </c>
      <c r="BH110" s="2006">
        <v>0</v>
      </c>
      <c r="BI110" s="2006">
        <v>0</v>
      </c>
      <c r="BJ110" s="2006">
        <v>0</v>
      </c>
      <c r="BK110" s="2006">
        <v>0</v>
      </c>
      <c r="BL110" s="2006">
        <v>0</v>
      </c>
      <c r="BM110" s="2006">
        <v>0</v>
      </c>
      <c r="BN110" s="2006">
        <v>0</v>
      </c>
      <c r="BO110" s="2006">
        <v>0</v>
      </c>
      <c r="BP110" s="2006">
        <v>0</v>
      </c>
      <c r="BQ110" s="2006">
        <v>0</v>
      </c>
      <c r="BR110" s="2006">
        <v>0</v>
      </c>
      <c r="BS110" s="2006">
        <v>0</v>
      </c>
      <c r="BT110" s="2006">
        <v>0</v>
      </c>
      <c r="BU110" s="2006">
        <v>0</v>
      </c>
      <c r="BV110" s="2006">
        <v>0</v>
      </c>
      <c r="BW110" s="2006">
        <v>0</v>
      </c>
      <c r="BX110" s="2006">
        <v>0</v>
      </c>
      <c r="BY110" s="2006">
        <v>0</v>
      </c>
      <c r="BZ110" s="2006">
        <v>0</v>
      </c>
      <c r="CA110" s="2006">
        <v>0</v>
      </c>
      <c r="CB110" s="2006">
        <v>0</v>
      </c>
      <c r="CC110" s="2006">
        <v>0</v>
      </c>
      <c r="CD110" s="2006">
        <v>0</v>
      </c>
      <c r="CE110" s="2006">
        <v>0</v>
      </c>
      <c r="CF110" s="421"/>
    </row>
    <row r="111" spans="1:84" ht="9.9499999999999993" customHeight="1">
      <c r="A111" s="2006">
        <v>0</v>
      </c>
      <c r="B111" s="3401">
        <v>18</v>
      </c>
      <c r="D111" s="3725" t="s">
        <v>225</v>
      </c>
      <c r="E111" s="2006">
        <v>0</v>
      </c>
      <c r="F111" s="2006">
        <v>0</v>
      </c>
      <c r="G111" s="2006">
        <v>0</v>
      </c>
      <c r="H111" s="3685"/>
      <c r="I111" s="2006">
        <v>0</v>
      </c>
      <c r="J111" s="2006">
        <v>0</v>
      </c>
      <c r="K111" s="2006">
        <v>0</v>
      </c>
      <c r="L111" s="3689" t="s">
        <v>361</v>
      </c>
      <c r="M111" s="2006">
        <v>0</v>
      </c>
      <c r="N111" s="2006">
        <v>0</v>
      </c>
      <c r="O111" s="2006">
        <v>0</v>
      </c>
      <c r="P111" s="3611"/>
      <c r="Q111" s="2006">
        <v>0</v>
      </c>
      <c r="R111" s="2006">
        <v>0</v>
      </c>
      <c r="S111" s="2006">
        <v>0</v>
      </c>
      <c r="T111" s="3611"/>
      <c r="U111" s="2006">
        <v>0</v>
      </c>
      <c r="V111" s="2006">
        <v>0</v>
      </c>
      <c r="W111" s="2006">
        <v>0</v>
      </c>
      <c r="X111" s="3611"/>
      <c r="Y111" s="2006">
        <v>0</v>
      </c>
      <c r="Z111" s="2006">
        <v>0</v>
      </c>
      <c r="AA111" s="2006">
        <v>0</v>
      </c>
      <c r="AB111" s="3611"/>
      <c r="AC111" s="2006">
        <v>0</v>
      </c>
      <c r="AD111" s="2006">
        <v>0</v>
      </c>
      <c r="AE111" s="2006">
        <v>0</v>
      </c>
      <c r="AF111" s="3611"/>
      <c r="AI111" s="40"/>
      <c r="AJ111" s="35"/>
      <c r="AK111" s="35"/>
      <c r="AL111" s="35"/>
      <c r="AM111" s="35"/>
      <c r="AV111" s="2006">
        <v>0</v>
      </c>
      <c r="AW111" s="2006">
        <v>0</v>
      </c>
      <c r="AX111" s="2006">
        <v>0</v>
      </c>
      <c r="AY111" s="2006">
        <v>0</v>
      </c>
      <c r="AZ111" s="2006">
        <v>0</v>
      </c>
      <c r="BA111" s="2006">
        <v>0</v>
      </c>
      <c r="BB111" s="2006">
        <v>0</v>
      </c>
      <c r="BC111" s="2006">
        <v>0</v>
      </c>
      <c r="BD111" s="2006">
        <v>0</v>
      </c>
      <c r="BE111" s="2006">
        <v>0</v>
      </c>
      <c r="BF111" s="2006">
        <v>0</v>
      </c>
      <c r="BG111" s="2006">
        <v>0</v>
      </c>
      <c r="BH111" s="2006">
        <v>0</v>
      </c>
      <c r="BI111" s="2006">
        <v>0</v>
      </c>
      <c r="BJ111" s="2006">
        <v>0</v>
      </c>
      <c r="BK111" s="2006">
        <v>0</v>
      </c>
      <c r="BL111" s="2006">
        <v>0</v>
      </c>
      <c r="BM111" s="2006">
        <v>0</v>
      </c>
      <c r="BN111" s="2006">
        <v>0</v>
      </c>
      <c r="BO111" s="2006">
        <v>0</v>
      </c>
      <c r="BP111" s="2006">
        <v>0</v>
      </c>
      <c r="BQ111" s="2006">
        <v>0</v>
      </c>
      <c r="BR111" s="2006">
        <v>0</v>
      </c>
      <c r="BS111" s="2006">
        <v>0</v>
      </c>
      <c r="BT111" s="2006">
        <v>0</v>
      </c>
      <c r="BU111" s="2006">
        <v>0</v>
      </c>
      <c r="BV111" s="2006">
        <v>0</v>
      </c>
      <c r="BW111" s="2006">
        <v>0</v>
      </c>
      <c r="BX111" s="2006">
        <v>0</v>
      </c>
      <c r="BY111" s="2006">
        <v>0</v>
      </c>
      <c r="BZ111" s="2006">
        <v>0</v>
      </c>
      <c r="CA111" s="2006">
        <v>0</v>
      </c>
      <c r="CB111" s="2006">
        <v>0</v>
      </c>
      <c r="CC111" s="2006">
        <v>0</v>
      </c>
      <c r="CD111" s="2006">
        <v>0</v>
      </c>
      <c r="CE111" s="2006">
        <v>0</v>
      </c>
      <c r="CF111" s="421"/>
    </row>
    <row r="112" spans="1:84" ht="5.0999999999999996" customHeight="1">
      <c r="A112" s="2006">
        <v>0</v>
      </c>
      <c r="B112" s="3402"/>
      <c r="D112" s="3726"/>
      <c r="E112" s="2006">
        <v>0</v>
      </c>
      <c r="F112" s="2007">
        <v>0</v>
      </c>
      <c r="G112" s="2006">
        <v>0</v>
      </c>
      <c r="H112" s="3686"/>
      <c r="I112" s="2006">
        <v>0</v>
      </c>
      <c r="J112" s="2007">
        <v>0</v>
      </c>
      <c r="K112" s="2006">
        <v>0</v>
      </c>
      <c r="L112" s="3690"/>
      <c r="M112" s="2006">
        <v>0</v>
      </c>
      <c r="N112" s="2007">
        <v>0</v>
      </c>
      <c r="O112" s="2006">
        <v>0</v>
      </c>
      <c r="P112" s="3612"/>
      <c r="Q112" s="2006">
        <v>0</v>
      </c>
      <c r="R112" s="2007">
        <v>0</v>
      </c>
      <c r="S112" s="2006">
        <v>0</v>
      </c>
      <c r="T112" s="3612"/>
      <c r="U112" s="2006">
        <v>0</v>
      </c>
      <c r="V112" s="2007">
        <v>0</v>
      </c>
      <c r="W112" s="2006">
        <v>0</v>
      </c>
      <c r="X112" s="3612"/>
      <c r="Y112" s="2006">
        <v>0</v>
      </c>
      <c r="Z112" s="2007">
        <v>0</v>
      </c>
      <c r="AA112" s="2006">
        <v>0</v>
      </c>
      <c r="AB112" s="3612"/>
      <c r="AC112" s="2006">
        <v>0</v>
      </c>
      <c r="AD112" s="2007">
        <v>0</v>
      </c>
      <c r="AE112" s="2006">
        <v>0</v>
      </c>
      <c r="AF112" s="3612"/>
      <c r="AI112" s="90"/>
      <c r="AJ112" s="35"/>
      <c r="AK112" s="35"/>
      <c r="AL112" s="35"/>
      <c r="AM112" s="35"/>
      <c r="AV112" s="2006">
        <v>0</v>
      </c>
      <c r="AW112" s="2006">
        <v>0</v>
      </c>
      <c r="AX112" s="2006">
        <v>0</v>
      </c>
      <c r="AY112" s="2006">
        <v>0</v>
      </c>
      <c r="AZ112" s="2006">
        <v>0</v>
      </c>
      <c r="BA112" s="2006">
        <v>0</v>
      </c>
      <c r="BB112" s="2006">
        <v>0</v>
      </c>
      <c r="BC112" s="2006">
        <v>0</v>
      </c>
      <c r="BD112" s="2006">
        <v>0</v>
      </c>
      <c r="BE112" s="2006">
        <v>0</v>
      </c>
      <c r="BF112" s="2006">
        <v>0</v>
      </c>
      <c r="BG112" s="2006">
        <v>0</v>
      </c>
      <c r="BH112" s="2006">
        <v>0</v>
      </c>
      <c r="BI112" s="2006">
        <v>0</v>
      </c>
      <c r="BJ112" s="2006">
        <v>0</v>
      </c>
      <c r="BK112" s="2006">
        <v>0</v>
      </c>
      <c r="BL112" s="2006">
        <v>0</v>
      </c>
      <c r="BM112" s="2006">
        <v>0</v>
      </c>
      <c r="BN112" s="2006">
        <v>0</v>
      </c>
      <c r="BO112" s="2006">
        <v>0</v>
      </c>
      <c r="BP112" s="2006">
        <v>0</v>
      </c>
      <c r="BQ112" s="2006">
        <v>0</v>
      </c>
      <c r="BR112" s="2006">
        <v>0</v>
      </c>
      <c r="BS112" s="2006">
        <v>0</v>
      </c>
      <c r="BT112" s="2006">
        <v>0</v>
      </c>
      <c r="BU112" s="2006">
        <v>0</v>
      </c>
      <c r="BV112" s="2006">
        <v>0</v>
      </c>
      <c r="BW112" s="2006">
        <v>0</v>
      </c>
      <c r="BX112" s="2006">
        <v>0</v>
      </c>
      <c r="BY112" s="2006">
        <v>0</v>
      </c>
      <c r="BZ112" s="2006">
        <v>0</v>
      </c>
      <c r="CA112" s="2006">
        <v>0</v>
      </c>
      <c r="CB112" s="2006">
        <v>0</v>
      </c>
      <c r="CC112" s="2006">
        <v>0</v>
      </c>
      <c r="CD112" s="2006">
        <v>0</v>
      </c>
      <c r="CE112" s="2006">
        <v>0</v>
      </c>
      <c r="CF112" s="421"/>
    </row>
    <row r="113" spans="1:84" ht="9.9499999999999993" customHeight="1">
      <c r="A113" s="2006">
        <v>0</v>
      </c>
      <c r="B113" s="3403"/>
      <c r="D113" s="191"/>
      <c r="E113" s="2006">
        <v>0</v>
      </c>
      <c r="F113" s="2006">
        <v>0</v>
      </c>
      <c r="G113" s="2006">
        <v>0</v>
      </c>
      <c r="H113" s="191"/>
      <c r="I113" s="2006">
        <v>0</v>
      </c>
      <c r="J113" s="2006">
        <v>0</v>
      </c>
      <c r="K113" s="2006">
        <v>0</v>
      </c>
      <c r="L113" s="191"/>
      <c r="M113" s="2006">
        <v>0</v>
      </c>
      <c r="N113" s="2006">
        <v>0</v>
      </c>
      <c r="O113" s="2006">
        <v>0</v>
      </c>
      <c r="P113" s="3613"/>
      <c r="Q113" s="2006">
        <v>0</v>
      </c>
      <c r="R113" s="2006">
        <v>0</v>
      </c>
      <c r="S113" s="2006">
        <v>0</v>
      </c>
      <c r="T113" s="3613"/>
      <c r="U113" s="2006">
        <v>0</v>
      </c>
      <c r="V113" s="2006">
        <v>0</v>
      </c>
      <c r="W113" s="2006">
        <v>0</v>
      </c>
      <c r="X113" s="3613"/>
      <c r="Y113" s="2006">
        <v>0</v>
      </c>
      <c r="Z113" s="2006">
        <v>0</v>
      </c>
      <c r="AA113" s="2006">
        <v>0</v>
      </c>
      <c r="AB113" s="3613"/>
      <c r="AC113" s="2006">
        <v>0</v>
      </c>
      <c r="AD113" s="2006">
        <v>0</v>
      </c>
      <c r="AE113" s="2006">
        <v>0</v>
      </c>
      <c r="AF113" s="3613"/>
      <c r="AI113" s="40"/>
      <c r="AJ113" s="35"/>
      <c r="AK113" s="35"/>
      <c r="AL113" s="35"/>
      <c r="AM113" s="35"/>
      <c r="AV113" s="2006">
        <v>0</v>
      </c>
      <c r="AW113" s="2006">
        <v>0</v>
      </c>
      <c r="AX113" s="2006">
        <v>0</v>
      </c>
      <c r="AY113" s="2006">
        <v>0</v>
      </c>
      <c r="AZ113" s="2006">
        <v>0</v>
      </c>
      <c r="BA113" s="2006">
        <v>0</v>
      </c>
      <c r="BB113" s="2006">
        <v>0</v>
      </c>
      <c r="BC113" s="2006">
        <v>0</v>
      </c>
      <c r="BD113" s="2006">
        <v>0</v>
      </c>
      <c r="BE113" s="2006">
        <v>0</v>
      </c>
      <c r="BF113" s="2006">
        <v>0</v>
      </c>
      <c r="BG113" s="2006">
        <v>0</v>
      </c>
      <c r="BH113" s="2006">
        <v>0</v>
      </c>
      <c r="BI113" s="2006">
        <v>0</v>
      </c>
      <c r="BJ113" s="2006">
        <v>0</v>
      </c>
      <c r="BK113" s="2006">
        <v>0</v>
      </c>
      <c r="BL113" s="2006">
        <v>0</v>
      </c>
      <c r="BM113" s="2006">
        <v>0</v>
      </c>
      <c r="BN113" s="2006">
        <v>0</v>
      </c>
      <c r="BO113" s="2006">
        <v>0</v>
      </c>
      <c r="BP113" s="2006">
        <v>0</v>
      </c>
      <c r="BQ113" s="2006">
        <v>0</v>
      </c>
      <c r="BR113" s="2006">
        <v>0</v>
      </c>
      <c r="BS113" s="2006">
        <v>0</v>
      </c>
      <c r="BT113" s="2006">
        <v>0</v>
      </c>
      <c r="BU113" s="2006">
        <v>0</v>
      </c>
      <c r="BV113" s="2006">
        <v>0</v>
      </c>
      <c r="BW113" s="2006">
        <v>0</v>
      </c>
      <c r="BX113" s="2006">
        <v>0</v>
      </c>
      <c r="BY113" s="2006">
        <v>0</v>
      </c>
      <c r="BZ113" s="2006">
        <v>0</v>
      </c>
      <c r="CA113" s="2006">
        <v>0</v>
      </c>
      <c r="CB113" s="2006">
        <v>0</v>
      </c>
      <c r="CC113" s="2006">
        <v>0</v>
      </c>
      <c r="CD113" s="2006">
        <v>0</v>
      </c>
      <c r="CE113" s="2006">
        <v>0</v>
      </c>
      <c r="CF113" s="421"/>
    </row>
    <row r="114" spans="1:84" ht="9.9499999999999993" customHeight="1">
      <c r="A114" s="2006">
        <v>0</v>
      </c>
      <c r="B114" s="2006">
        <v>0</v>
      </c>
      <c r="C114" s="2006">
        <v>0</v>
      </c>
      <c r="D114" s="2006">
        <v>0</v>
      </c>
      <c r="E114" s="2006">
        <v>0</v>
      </c>
      <c r="F114" s="2006">
        <v>0</v>
      </c>
      <c r="G114" s="2006">
        <v>0</v>
      </c>
      <c r="H114" s="2006">
        <v>0</v>
      </c>
      <c r="I114" s="2006">
        <v>0</v>
      </c>
      <c r="J114" s="2006">
        <v>0</v>
      </c>
      <c r="K114" s="2006">
        <v>0</v>
      </c>
      <c r="L114" s="2006">
        <v>0</v>
      </c>
      <c r="M114" s="2006">
        <v>0</v>
      </c>
      <c r="N114" s="2006">
        <v>0</v>
      </c>
      <c r="O114" s="2006">
        <v>0</v>
      </c>
      <c r="P114" s="2006">
        <v>0</v>
      </c>
      <c r="Q114" s="2006">
        <v>0</v>
      </c>
      <c r="R114" s="2006">
        <v>0</v>
      </c>
      <c r="S114" s="2006">
        <v>0</v>
      </c>
      <c r="T114" s="2006">
        <v>0</v>
      </c>
      <c r="U114" s="2006">
        <v>0</v>
      </c>
      <c r="V114" s="2006">
        <v>0</v>
      </c>
      <c r="W114" s="2006">
        <v>0</v>
      </c>
      <c r="X114" s="2006">
        <v>0</v>
      </c>
      <c r="Y114" s="2006">
        <v>0</v>
      </c>
      <c r="Z114" s="2006">
        <v>0</v>
      </c>
      <c r="AA114" s="2006">
        <v>0</v>
      </c>
      <c r="AB114" s="2006">
        <v>0</v>
      </c>
      <c r="AC114" s="2006">
        <v>0</v>
      </c>
      <c r="AD114" s="2006">
        <v>0</v>
      </c>
      <c r="AE114" s="2006">
        <v>0</v>
      </c>
      <c r="AF114" s="2006">
        <v>0</v>
      </c>
      <c r="AI114" s="159"/>
      <c r="AJ114" s="35"/>
      <c r="AK114" s="35"/>
      <c r="AL114" s="35"/>
      <c r="AM114" s="35"/>
      <c r="AV114" s="2006">
        <v>0</v>
      </c>
      <c r="AW114" s="2006">
        <v>0</v>
      </c>
      <c r="AX114" s="2006">
        <v>0</v>
      </c>
      <c r="AY114" s="2006">
        <v>0</v>
      </c>
      <c r="AZ114" s="2006">
        <v>0</v>
      </c>
      <c r="BA114" s="2006">
        <v>0</v>
      </c>
      <c r="BB114" s="2006">
        <v>0</v>
      </c>
      <c r="BC114" s="2006">
        <v>0</v>
      </c>
      <c r="BD114" s="2006">
        <v>0</v>
      </c>
      <c r="BE114" s="2006">
        <v>0</v>
      </c>
      <c r="BF114" s="2006">
        <v>0</v>
      </c>
      <c r="BG114" s="2006">
        <v>0</v>
      </c>
      <c r="BH114" s="2006">
        <v>0</v>
      </c>
      <c r="BI114" s="2006">
        <v>0</v>
      </c>
      <c r="BJ114" s="2006">
        <v>0</v>
      </c>
      <c r="BK114" s="2006">
        <v>0</v>
      </c>
      <c r="BL114" s="2006">
        <v>0</v>
      </c>
      <c r="BM114" s="2006">
        <v>0</v>
      </c>
      <c r="BN114" s="2006">
        <v>0</v>
      </c>
      <c r="BO114" s="2006">
        <v>0</v>
      </c>
      <c r="BP114" s="2006">
        <v>0</v>
      </c>
      <c r="BQ114" s="2006">
        <v>0</v>
      </c>
      <c r="BR114" s="2006">
        <v>0</v>
      </c>
      <c r="BS114" s="2006">
        <v>0</v>
      </c>
      <c r="BT114" s="2006">
        <v>0</v>
      </c>
      <c r="BU114" s="2006">
        <v>0</v>
      </c>
      <c r="BV114" s="2006">
        <v>0</v>
      </c>
      <c r="BW114" s="2006">
        <v>0</v>
      </c>
      <c r="BX114" s="2006">
        <v>0</v>
      </c>
      <c r="BY114" s="2006">
        <v>0</v>
      </c>
      <c r="BZ114" s="2006">
        <v>0</v>
      </c>
      <c r="CA114" s="2006">
        <v>0</v>
      </c>
      <c r="CB114" s="2006">
        <v>0</v>
      </c>
      <c r="CC114" s="2006">
        <v>0</v>
      </c>
      <c r="CD114" s="2006">
        <v>0</v>
      </c>
      <c r="CE114" s="2006">
        <v>0</v>
      </c>
      <c r="CF114" s="421"/>
    </row>
    <row r="115" spans="1:84" ht="9.9499999999999993" customHeight="1">
      <c r="A115" s="2006">
        <v>0</v>
      </c>
      <c r="B115" s="3401">
        <v>19</v>
      </c>
      <c r="D115" s="3725" t="s">
        <v>226</v>
      </c>
      <c r="E115" s="2006">
        <v>0</v>
      </c>
      <c r="F115" s="2006">
        <v>0</v>
      </c>
      <c r="G115" s="2006">
        <v>0</v>
      </c>
      <c r="H115" s="3611"/>
      <c r="I115" s="2006">
        <v>0</v>
      </c>
      <c r="J115" s="2006">
        <v>0</v>
      </c>
      <c r="K115" s="2006">
        <v>0</v>
      </c>
      <c r="L115" s="3689"/>
      <c r="M115" s="2006">
        <v>0</v>
      </c>
      <c r="N115" s="2006">
        <v>0</v>
      </c>
      <c r="O115" s="2006">
        <v>0</v>
      </c>
      <c r="P115" s="3611"/>
      <c r="Q115" s="2006">
        <v>0</v>
      </c>
      <c r="R115" s="2006">
        <v>0</v>
      </c>
      <c r="S115" s="2006">
        <v>0</v>
      </c>
      <c r="T115" s="3611"/>
      <c r="U115" s="2006">
        <v>0</v>
      </c>
      <c r="V115" s="2006">
        <v>0</v>
      </c>
      <c r="W115" s="2006">
        <v>0</v>
      </c>
      <c r="X115" s="3611"/>
      <c r="Y115" s="2006">
        <v>0</v>
      </c>
      <c r="Z115" s="2006">
        <v>0</v>
      </c>
      <c r="AA115" s="2006">
        <v>0</v>
      </c>
      <c r="AB115" s="3611"/>
      <c r="AC115" s="2006">
        <v>0</v>
      </c>
      <c r="AD115" s="2006">
        <v>0</v>
      </c>
      <c r="AE115" s="2006">
        <v>0</v>
      </c>
      <c r="AF115" s="3611"/>
      <c r="AI115" s="40"/>
      <c r="AJ115" s="35"/>
      <c r="AK115" s="35"/>
      <c r="AL115" s="35"/>
      <c r="AM115" s="35"/>
      <c r="AV115" s="2006">
        <v>0</v>
      </c>
      <c r="AW115" s="2006">
        <v>0</v>
      </c>
      <c r="AX115" s="2006">
        <v>0</v>
      </c>
      <c r="AY115" s="2006">
        <v>0</v>
      </c>
      <c r="AZ115" s="2006">
        <v>0</v>
      </c>
      <c r="BA115" s="2006">
        <v>0</v>
      </c>
      <c r="BB115" s="2006">
        <v>0</v>
      </c>
      <c r="BC115" s="2006">
        <v>0</v>
      </c>
      <c r="BD115" s="2006">
        <v>0</v>
      </c>
      <c r="BE115" s="2006">
        <v>0</v>
      </c>
      <c r="BF115" s="2006">
        <v>0</v>
      </c>
      <c r="BG115" s="2006">
        <v>0</v>
      </c>
      <c r="BH115" s="2006">
        <v>0</v>
      </c>
      <c r="BI115" s="2006">
        <v>0</v>
      </c>
      <c r="BJ115" s="2006">
        <v>0</v>
      </c>
      <c r="BK115" s="2006">
        <v>0</v>
      </c>
      <c r="BL115" s="2006">
        <v>0</v>
      </c>
      <c r="BM115" s="2006">
        <v>0</v>
      </c>
      <c r="BN115" s="2006">
        <v>0</v>
      </c>
      <c r="BO115" s="2006">
        <v>0</v>
      </c>
      <c r="BP115" s="2006">
        <v>0</v>
      </c>
      <c r="BQ115" s="2006">
        <v>0</v>
      </c>
      <c r="BR115" s="2006">
        <v>0</v>
      </c>
      <c r="BS115" s="2006">
        <v>0</v>
      </c>
      <c r="BT115" s="2006">
        <v>0</v>
      </c>
      <c r="BU115" s="2006">
        <v>0</v>
      </c>
      <c r="BV115" s="2006">
        <v>0</v>
      </c>
      <c r="BW115" s="2006">
        <v>0</v>
      </c>
      <c r="BX115" s="2006">
        <v>0</v>
      </c>
      <c r="BY115" s="2006">
        <v>0</v>
      </c>
      <c r="BZ115" s="2006">
        <v>0</v>
      </c>
      <c r="CA115" s="2006">
        <v>0</v>
      </c>
      <c r="CB115" s="2006">
        <v>0</v>
      </c>
      <c r="CC115" s="2006">
        <v>0</v>
      </c>
      <c r="CD115" s="2006">
        <v>0</v>
      </c>
      <c r="CE115" s="2006">
        <v>0</v>
      </c>
      <c r="CF115" s="421"/>
    </row>
    <row r="116" spans="1:84" ht="5.0999999999999996" customHeight="1">
      <c r="A116" s="2006">
        <v>0</v>
      </c>
      <c r="B116" s="3402"/>
      <c r="D116" s="3726"/>
      <c r="E116" s="2006">
        <v>0</v>
      </c>
      <c r="F116" s="2007">
        <v>0</v>
      </c>
      <c r="G116" s="2006">
        <v>0</v>
      </c>
      <c r="H116" s="3612"/>
      <c r="I116" s="2006">
        <v>0</v>
      </c>
      <c r="J116" s="2007">
        <v>0</v>
      </c>
      <c r="K116" s="2006">
        <v>0</v>
      </c>
      <c r="L116" s="3690"/>
      <c r="M116" s="2006">
        <v>0</v>
      </c>
      <c r="N116" s="2007">
        <v>0</v>
      </c>
      <c r="O116" s="2006">
        <v>0</v>
      </c>
      <c r="P116" s="3612"/>
      <c r="Q116" s="2006">
        <v>0</v>
      </c>
      <c r="R116" s="2007">
        <v>0</v>
      </c>
      <c r="S116" s="2006">
        <v>0</v>
      </c>
      <c r="T116" s="3612"/>
      <c r="U116" s="2006">
        <v>0</v>
      </c>
      <c r="V116" s="2007">
        <v>0</v>
      </c>
      <c r="W116" s="2006">
        <v>0</v>
      </c>
      <c r="X116" s="3612"/>
      <c r="Y116" s="2006">
        <v>0</v>
      </c>
      <c r="Z116" s="2007">
        <v>0</v>
      </c>
      <c r="AA116" s="2006">
        <v>0</v>
      </c>
      <c r="AB116" s="3612"/>
      <c r="AC116" s="2006">
        <v>0</v>
      </c>
      <c r="AD116" s="2007">
        <v>0</v>
      </c>
      <c r="AE116" s="2006">
        <v>0</v>
      </c>
      <c r="AF116" s="3612"/>
      <c r="AI116" s="90"/>
      <c r="AJ116" s="35"/>
      <c r="AK116" s="35"/>
      <c r="AL116" s="35"/>
      <c r="AM116" s="35"/>
      <c r="AV116" s="2006">
        <v>0</v>
      </c>
      <c r="AW116" s="2006">
        <v>0</v>
      </c>
      <c r="AX116" s="2006">
        <v>0</v>
      </c>
      <c r="AY116" s="2006">
        <v>0</v>
      </c>
      <c r="AZ116" s="2006">
        <v>0</v>
      </c>
      <c r="BA116" s="2006">
        <v>0</v>
      </c>
      <c r="BB116" s="2006">
        <v>0</v>
      </c>
      <c r="BC116" s="2006">
        <v>0</v>
      </c>
      <c r="BD116" s="2006">
        <v>0</v>
      </c>
      <c r="BE116" s="2006">
        <v>0</v>
      </c>
      <c r="BF116" s="2006">
        <v>0</v>
      </c>
      <c r="BG116" s="2006">
        <v>0</v>
      </c>
      <c r="BH116" s="2006">
        <v>0</v>
      </c>
      <c r="BI116" s="2006">
        <v>0</v>
      </c>
      <c r="BJ116" s="2006">
        <v>0</v>
      </c>
      <c r="BK116" s="2006">
        <v>0</v>
      </c>
      <c r="BL116" s="2006">
        <v>0</v>
      </c>
      <c r="BM116" s="2006">
        <v>0</v>
      </c>
      <c r="BN116" s="2006">
        <v>0</v>
      </c>
      <c r="BO116" s="2006">
        <v>0</v>
      </c>
      <c r="BP116" s="2006">
        <v>0</v>
      </c>
      <c r="BQ116" s="2006">
        <v>0</v>
      </c>
      <c r="BR116" s="2006">
        <v>0</v>
      </c>
      <c r="BS116" s="2006">
        <v>0</v>
      </c>
      <c r="BT116" s="2006">
        <v>0</v>
      </c>
      <c r="BU116" s="2006">
        <v>0</v>
      </c>
      <c r="BV116" s="2006">
        <v>0</v>
      </c>
      <c r="BW116" s="2006">
        <v>0</v>
      </c>
      <c r="BX116" s="2006">
        <v>0</v>
      </c>
      <c r="BY116" s="2006">
        <v>0</v>
      </c>
      <c r="BZ116" s="2006">
        <v>0</v>
      </c>
      <c r="CA116" s="2006">
        <v>0</v>
      </c>
      <c r="CB116" s="2006">
        <v>0</v>
      </c>
      <c r="CC116" s="2006">
        <v>0</v>
      </c>
      <c r="CD116" s="2006">
        <v>0</v>
      </c>
      <c r="CE116" s="2006">
        <v>0</v>
      </c>
      <c r="CF116" s="421"/>
    </row>
    <row r="117" spans="1:84" ht="9.9499999999999993" customHeight="1">
      <c r="A117" s="2006">
        <v>0</v>
      </c>
      <c r="B117" s="3403"/>
      <c r="D117" s="191"/>
      <c r="E117" s="2006">
        <v>0</v>
      </c>
      <c r="F117" s="2006">
        <v>0</v>
      </c>
      <c r="G117" s="2006">
        <v>0</v>
      </c>
      <c r="H117" s="3613"/>
      <c r="I117" s="2006">
        <v>0</v>
      </c>
      <c r="J117" s="2006">
        <v>0</v>
      </c>
      <c r="K117" s="2006">
        <v>0</v>
      </c>
      <c r="L117" s="191"/>
      <c r="M117" s="2006">
        <v>0</v>
      </c>
      <c r="N117" s="2006">
        <v>0</v>
      </c>
      <c r="O117" s="2006">
        <v>0</v>
      </c>
      <c r="P117" s="3613"/>
      <c r="Q117" s="2006">
        <v>0</v>
      </c>
      <c r="R117" s="2006">
        <v>0</v>
      </c>
      <c r="S117" s="2006">
        <v>0</v>
      </c>
      <c r="T117" s="3613"/>
      <c r="U117" s="2006">
        <v>0</v>
      </c>
      <c r="V117" s="2006">
        <v>0</v>
      </c>
      <c r="W117" s="2006">
        <v>0</v>
      </c>
      <c r="X117" s="3613"/>
      <c r="Y117" s="2006">
        <v>0</v>
      </c>
      <c r="Z117" s="2006">
        <v>0</v>
      </c>
      <c r="AA117" s="2006">
        <v>0</v>
      </c>
      <c r="AB117" s="3613"/>
      <c r="AC117" s="2006">
        <v>0</v>
      </c>
      <c r="AD117" s="2006">
        <v>0</v>
      </c>
      <c r="AE117" s="2006">
        <v>0</v>
      </c>
      <c r="AF117" s="3613"/>
      <c r="AI117" s="40"/>
      <c r="AJ117" s="35"/>
      <c r="AK117" s="35"/>
      <c r="AL117" s="35"/>
      <c r="AM117" s="35"/>
      <c r="AV117" s="2006">
        <v>0</v>
      </c>
      <c r="AW117" s="2006">
        <v>0</v>
      </c>
      <c r="AX117" s="2006">
        <v>0</v>
      </c>
      <c r="AY117" s="2006">
        <v>0</v>
      </c>
      <c r="AZ117" s="2006">
        <v>0</v>
      </c>
      <c r="BA117" s="2006">
        <v>0</v>
      </c>
      <c r="BB117" s="2006">
        <v>0</v>
      </c>
      <c r="BC117" s="2006">
        <v>0</v>
      </c>
      <c r="BD117" s="2006">
        <v>0</v>
      </c>
      <c r="BE117" s="2006">
        <v>0</v>
      </c>
      <c r="BF117" s="2006">
        <v>0</v>
      </c>
      <c r="BG117" s="2006">
        <v>0</v>
      </c>
      <c r="BH117" s="2006">
        <v>0</v>
      </c>
      <c r="BI117" s="2006">
        <v>0</v>
      </c>
      <c r="BJ117" s="2006">
        <v>0</v>
      </c>
      <c r="BK117" s="2006">
        <v>0</v>
      </c>
      <c r="BL117" s="2006">
        <v>0</v>
      </c>
      <c r="BM117" s="2006">
        <v>0</v>
      </c>
      <c r="BN117" s="2006">
        <v>0</v>
      </c>
      <c r="BO117" s="2006">
        <v>0</v>
      </c>
      <c r="BP117" s="2006">
        <v>0</v>
      </c>
      <c r="BQ117" s="2006">
        <v>0</v>
      </c>
      <c r="BR117" s="2006">
        <v>0</v>
      </c>
      <c r="BS117" s="2006">
        <v>0</v>
      </c>
      <c r="BT117" s="2006">
        <v>0</v>
      </c>
      <c r="BU117" s="2006">
        <v>0</v>
      </c>
      <c r="BV117" s="2006">
        <v>0</v>
      </c>
      <c r="BW117" s="2006">
        <v>0</v>
      </c>
      <c r="BX117" s="2006">
        <v>0</v>
      </c>
      <c r="BY117" s="2006">
        <v>0</v>
      </c>
      <c r="BZ117" s="2006">
        <v>0</v>
      </c>
      <c r="CA117" s="2006">
        <v>0</v>
      </c>
      <c r="CB117" s="2006">
        <v>0</v>
      </c>
      <c r="CC117" s="2006">
        <v>0</v>
      </c>
      <c r="CD117" s="2006">
        <v>0</v>
      </c>
      <c r="CE117" s="2006">
        <v>0</v>
      </c>
      <c r="CF117" s="421"/>
    </row>
    <row r="118" spans="1:84" ht="9.9499999999999993" customHeight="1">
      <c r="A118" s="2006">
        <v>0</v>
      </c>
      <c r="B118" s="2006">
        <v>0</v>
      </c>
      <c r="C118" s="2006">
        <v>0</v>
      </c>
      <c r="D118" s="2006">
        <v>0</v>
      </c>
      <c r="E118" s="2006">
        <v>0</v>
      </c>
      <c r="F118" s="2006">
        <v>0</v>
      </c>
      <c r="G118" s="2006">
        <v>0</v>
      </c>
      <c r="H118" s="2006">
        <v>0</v>
      </c>
      <c r="I118" s="2006">
        <v>0</v>
      </c>
      <c r="J118" s="2006">
        <v>0</v>
      </c>
      <c r="K118" s="2006">
        <v>0</v>
      </c>
      <c r="L118" s="2006">
        <v>0</v>
      </c>
      <c r="M118" s="2006">
        <v>0</v>
      </c>
      <c r="N118" s="2006">
        <v>0</v>
      </c>
      <c r="O118" s="2006">
        <v>0</v>
      </c>
      <c r="P118" s="2006">
        <v>0</v>
      </c>
      <c r="Q118" s="2006">
        <v>0</v>
      </c>
      <c r="R118" s="2006">
        <v>0</v>
      </c>
      <c r="S118" s="2006">
        <v>0</v>
      </c>
      <c r="T118" s="2006">
        <v>0</v>
      </c>
      <c r="U118" s="2006">
        <v>0</v>
      </c>
      <c r="V118" s="2006">
        <v>0</v>
      </c>
      <c r="W118" s="2006">
        <v>0</v>
      </c>
      <c r="X118" s="2006">
        <v>0</v>
      </c>
      <c r="Y118" s="2006">
        <v>0</v>
      </c>
      <c r="Z118" s="2006">
        <v>0</v>
      </c>
      <c r="AA118" s="2006">
        <v>0</v>
      </c>
      <c r="AB118" s="2006">
        <v>0</v>
      </c>
      <c r="AC118" s="2006">
        <v>0</v>
      </c>
      <c r="AD118" s="2006">
        <v>0</v>
      </c>
      <c r="AE118" s="2006">
        <v>0</v>
      </c>
      <c r="AF118" s="2006">
        <v>0</v>
      </c>
      <c r="AI118" s="159"/>
      <c r="AJ118" s="35"/>
      <c r="AK118" s="35"/>
      <c r="AL118" s="35"/>
      <c r="AM118" s="35"/>
      <c r="AV118" s="2006">
        <v>0</v>
      </c>
      <c r="AW118" s="2006">
        <v>0</v>
      </c>
      <c r="AX118" s="2006">
        <v>0</v>
      </c>
      <c r="AY118" s="2006">
        <v>0</v>
      </c>
      <c r="AZ118" s="2006">
        <v>0</v>
      </c>
      <c r="BA118" s="2006">
        <v>0</v>
      </c>
      <c r="BB118" s="2006">
        <v>0</v>
      </c>
      <c r="BC118" s="2006">
        <v>0</v>
      </c>
      <c r="BD118" s="2006">
        <v>0</v>
      </c>
      <c r="BE118" s="2006">
        <v>0</v>
      </c>
      <c r="BF118" s="2006">
        <v>0</v>
      </c>
      <c r="BG118" s="2006">
        <v>0</v>
      </c>
      <c r="BH118" s="2006">
        <v>0</v>
      </c>
      <c r="BI118" s="2006">
        <v>0</v>
      </c>
      <c r="BJ118" s="2006">
        <v>0</v>
      </c>
      <c r="BK118" s="2006">
        <v>0</v>
      </c>
      <c r="BL118" s="2006">
        <v>0</v>
      </c>
      <c r="BM118" s="2006">
        <v>0</v>
      </c>
      <c r="BN118" s="2006">
        <v>0</v>
      </c>
      <c r="BO118" s="2006">
        <v>0</v>
      </c>
      <c r="BP118" s="2006">
        <v>0</v>
      </c>
      <c r="BQ118" s="2006">
        <v>0</v>
      </c>
      <c r="BR118" s="2006">
        <v>0</v>
      </c>
      <c r="BS118" s="2006">
        <v>0</v>
      </c>
      <c r="BT118" s="2006">
        <v>0</v>
      </c>
      <c r="BU118" s="2006">
        <v>0</v>
      </c>
      <c r="BV118" s="2006">
        <v>0</v>
      </c>
      <c r="BW118" s="2006">
        <v>0</v>
      </c>
      <c r="BX118" s="2006">
        <v>0</v>
      </c>
      <c r="BY118" s="2006">
        <v>0</v>
      </c>
      <c r="BZ118" s="2006">
        <v>0</v>
      </c>
      <c r="CA118" s="2006">
        <v>0</v>
      </c>
      <c r="CB118" s="2006">
        <v>0</v>
      </c>
      <c r="CC118" s="2006">
        <v>0</v>
      </c>
      <c r="CD118" s="2006">
        <v>0</v>
      </c>
      <c r="CE118" s="2006">
        <v>0</v>
      </c>
      <c r="CF118" s="421"/>
    </row>
    <row r="119" spans="1:84" ht="9.9499999999999993" customHeight="1">
      <c r="A119" s="2006">
        <v>0</v>
      </c>
      <c r="B119" s="3401">
        <v>20</v>
      </c>
      <c r="D119" s="3725" t="s">
        <v>228</v>
      </c>
      <c r="E119" s="2006">
        <v>0</v>
      </c>
      <c r="F119" s="2006">
        <v>0</v>
      </c>
      <c r="G119" s="2006">
        <v>0</v>
      </c>
      <c r="H119" s="3611"/>
      <c r="I119" s="2006">
        <v>0</v>
      </c>
      <c r="J119" s="2006">
        <v>0</v>
      </c>
      <c r="K119" s="2006">
        <v>0</v>
      </c>
      <c r="L119" s="3611"/>
      <c r="M119" s="2006">
        <v>0</v>
      </c>
      <c r="N119" s="2006">
        <v>0</v>
      </c>
      <c r="O119" s="2006">
        <v>0</v>
      </c>
      <c r="P119" s="3611"/>
      <c r="Q119" s="2006">
        <v>0</v>
      </c>
      <c r="R119" s="2006">
        <v>0</v>
      </c>
      <c r="S119" s="2006">
        <v>0</v>
      </c>
      <c r="T119" s="3611"/>
      <c r="U119" s="2006">
        <v>0</v>
      </c>
      <c r="V119" s="2006">
        <v>0</v>
      </c>
      <c r="W119" s="2006">
        <v>0</v>
      </c>
      <c r="X119" s="3611"/>
      <c r="Y119" s="2006">
        <v>0</v>
      </c>
      <c r="Z119" s="2006">
        <v>0</v>
      </c>
      <c r="AA119" s="2006">
        <v>0</v>
      </c>
      <c r="AB119" s="3611"/>
      <c r="AC119" s="2006">
        <v>0</v>
      </c>
      <c r="AD119" s="2006">
        <v>0</v>
      </c>
      <c r="AE119" s="2006">
        <v>0</v>
      </c>
      <c r="AF119" s="3611"/>
      <c r="AI119" s="40"/>
      <c r="AJ119" s="35"/>
      <c r="AK119" s="35"/>
      <c r="AL119" s="35"/>
      <c r="AM119" s="35"/>
      <c r="AV119" s="2006">
        <v>0</v>
      </c>
      <c r="AW119" s="2006">
        <v>0</v>
      </c>
      <c r="AX119" s="2006">
        <v>0</v>
      </c>
      <c r="AY119" s="2006">
        <v>0</v>
      </c>
      <c r="AZ119" s="2006">
        <v>0</v>
      </c>
      <c r="BA119" s="2006">
        <v>0</v>
      </c>
      <c r="BB119" s="2006">
        <v>0</v>
      </c>
      <c r="BC119" s="2006">
        <v>0</v>
      </c>
      <c r="BD119" s="2006">
        <v>0</v>
      </c>
      <c r="BE119" s="2006">
        <v>0</v>
      </c>
      <c r="BF119" s="2006">
        <v>0</v>
      </c>
      <c r="BG119" s="2006">
        <v>0</v>
      </c>
      <c r="BH119" s="2006">
        <v>0</v>
      </c>
      <c r="BI119" s="2006">
        <v>0</v>
      </c>
      <c r="BJ119" s="2006">
        <v>0</v>
      </c>
      <c r="BK119" s="2006">
        <v>0</v>
      </c>
      <c r="BL119" s="2006">
        <v>0</v>
      </c>
      <c r="BM119" s="2006">
        <v>0</v>
      </c>
      <c r="BN119" s="2006">
        <v>0</v>
      </c>
      <c r="BO119" s="2006">
        <v>0</v>
      </c>
      <c r="BP119" s="2006">
        <v>0</v>
      </c>
      <c r="BQ119" s="2006">
        <v>0</v>
      </c>
      <c r="BR119" s="2006">
        <v>0</v>
      </c>
      <c r="BS119" s="2006">
        <v>0</v>
      </c>
      <c r="BT119" s="2006">
        <v>0</v>
      </c>
      <c r="BU119" s="2006">
        <v>0</v>
      </c>
      <c r="BV119" s="2006">
        <v>0</v>
      </c>
      <c r="BW119" s="2006">
        <v>0</v>
      </c>
      <c r="BX119" s="2006">
        <v>0</v>
      </c>
      <c r="BY119" s="2006">
        <v>0</v>
      </c>
      <c r="BZ119" s="2006">
        <v>0</v>
      </c>
      <c r="CA119" s="2006">
        <v>0</v>
      </c>
      <c r="CB119" s="2006">
        <v>0</v>
      </c>
      <c r="CC119" s="2006">
        <v>0</v>
      </c>
      <c r="CD119" s="2006">
        <v>0</v>
      </c>
      <c r="CE119" s="2006">
        <v>0</v>
      </c>
      <c r="CF119" s="421"/>
    </row>
    <row r="120" spans="1:84" ht="5.0999999999999996" customHeight="1">
      <c r="A120" s="2006">
        <v>0</v>
      </c>
      <c r="B120" s="3402"/>
      <c r="D120" s="3726"/>
      <c r="E120" s="2006">
        <v>0</v>
      </c>
      <c r="F120" s="2007">
        <v>0</v>
      </c>
      <c r="G120" s="2006">
        <v>0</v>
      </c>
      <c r="H120" s="3612"/>
      <c r="I120" s="2006">
        <v>0</v>
      </c>
      <c r="J120" s="2007">
        <v>0</v>
      </c>
      <c r="K120" s="2006">
        <v>0</v>
      </c>
      <c r="L120" s="3612"/>
      <c r="M120" s="2006">
        <v>0</v>
      </c>
      <c r="N120" s="2007">
        <v>0</v>
      </c>
      <c r="O120" s="2006">
        <v>0</v>
      </c>
      <c r="P120" s="3612"/>
      <c r="Q120" s="2006">
        <v>0</v>
      </c>
      <c r="R120" s="2007">
        <v>0</v>
      </c>
      <c r="S120" s="2006">
        <v>0</v>
      </c>
      <c r="T120" s="3612"/>
      <c r="U120" s="2006">
        <v>0</v>
      </c>
      <c r="V120" s="2007">
        <v>0</v>
      </c>
      <c r="W120" s="2006">
        <v>0</v>
      </c>
      <c r="X120" s="3612"/>
      <c r="Y120" s="2006">
        <v>0</v>
      </c>
      <c r="Z120" s="2007">
        <v>0</v>
      </c>
      <c r="AA120" s="2006">
        <v>0</v>
      </c>
      <c r="AB120" s="3612"/>
      <c r="AC120" s="2006">
        <v>0</v>
      </c>
      <c r="AD120" s="2007">
        <v>0</v>
      </c>
      <c r="AE120" s="2006">
        <v>0</v>
      </c>
      <c r="AF120" s="3612"/>
      <c r="AI120" s="90"/>
      <c r="AJ120" s="35"/>
      <c r="AK120" s="35"/>
      <c r="AL120" s="35"/>
      <c r="AM120" s="35"/>
      <c r="AV120" s="2006">
        <v>0</v>
      </c>
      <c r="AW120" s="2006">
        <v>0</v>
      </c>
      <c r="AX120" s="2006">
        <v>0</v>
      </c>
      <c r="AY120" s="2006">
        <v>0</v>
      </c>
      <c r="AZ120" s="2006">
        <v>0</v>
      </c>
      <c r="BA120" s="2006">
        <v>0</v>
      </c>
      <c r="BB120" s="2006">
        <v>0</v>
      </c>
      <c r="BC120" s="2006">
        <v>0</v>
      </c>
      <c r="BD120" s="2006">
        <v>0</v>
      </c>
      <c r="BE120" s="2006">
        <v>0</v>
      </c>
      <c r="BF120" s="2006">
        <v>0</v>
      </c>
      <c r="BG120" s="2006">
        <v>0</v>
      </c>
      <c r="BH120" s="2006">
        <v>0</v>
      </c>
      <c r="BI120" s="2006">
        <v>0</v>
      </c>
      <c r="BJ120" s="2006">
        <v>0</v>
      </c>
      <c r="BK120" s="2006">
        <v>0</v>
      </c>
      <c r="BL120" s="2006">
        <v>0</v>
      </c>
      <c r="BM120" s="2006">
        <v>0</v>
      </c>
      <c r="BN120" s="2006">
        <v>0</v>
      </c>
      <c r="BO120" s="2006">
        <v>0</v>
      </c>
      <c r="BP120" s="2006">
        <v>0</v>
      </c>
      <c r="BQ120" s="2006">
        <v>0</v>
      </c>
      <c r="BR120" s="2006">
        <v>0</v>
      </c>
      <c r="BS120" s="2006">
        <v>0</v>
      </c>
      <c r="BT120" s="2006">
        <v>0</v>
      </c>
      <c r="BU120" s="2006">
        <v>0</v>
      </c>
      <c r="BV120" s="2006">
        <v>0</v>
      </c>
      <c r="BW120" s="2006">
        <v>0</v>
      </c>
      <c r="BX120" s="2006">
        <v>0</v>
      </c>
      <c r="BY120" s="2006">
        <v>0</v>
      </c>
      <c r="BZ120" s="2006">
        <v>0</v>
      </c>
      <c r="CA120" s="2006">
        <v>0</v>
      </c>
      <c r="CB120" s="2006">
        <v>0</v>
      </c>
      <c r="CC120" s="2006">
        <v>0</v>
      </c>
      <c r="CD120" s="2006">
        <v>0</v>
      </c>
      <c r="CE120" s="2006">
        <v>0</v>
      </c>
      <c r="CF120" s="421"/>
    </row>
    <row r="121" spans="1:84" ht="9.9499999999999993" customHeight="1">
      <c r="A121" s="2006">
        <v>0</v>
      </c>
      <c r="B121" s="3403"/>
      <c r="D121" s="191"/>
      <c r="E121" s="2006">
        <v>0</v>
      </c>
      <c r="F121" s="2006">
        <v>0</v>
      </c>
      <c r="G121" s="2006">
        <v>0</v>
      </c>
      <c r="H121" s="3613"/>
      <c r="I121" s="2006">
        <v>0</v>
      </c>
      <c r="J121" s="2006">
        <v>0</v>
      </c>
      <c r="K121" s="2006">
        <v>0</v>
      </c>
      <c r="L121" s="3613"/>
      <c r="M121" s="2006">
        <v>0</v>
      </c>
      <c r="N121" s="2006">
        <v>0</v>
      </c>
      <c r="O121" s="2006">
        <v>0</v>
      </c>
      <c r="P121" s="3613"/>
      <c r="Q121" s="2006">
        <v>0</v>
      </c>
      <c r="R121" s="2006">
        <v>0</v>
      </c>
      <c r="S121" s="2006">
        <v>0</v>
      </c>
      <c r="T121" s="3613"/>
      <c r="U121" s="2006">
        <v>0</v>
      </c>
      <c r="V121" s="2006">
        <v>0</v>
      </c>
      <c r="W121" s="2006">
        <v>0</v>
      </c>
      <c r="X121" s="3613"/>
      <c r="Y121" s="2006">
        <v>0</v>
      </c>
      <c r="Z121" s="2006">
        <v>0</v>
      </c>
      <c r="AA121" s="2006">
        <v>0</v>
      </c>
      <c r="AB121" s="3613"/>
      <c r="AC121" s="2006">
        <v>0</v>
      </c>
      <c r="AD121" s="2006">
        <v>0</v>
      </c>
      <c r="AE121" s="2006">
        <v>0</v>
      </c>
      <c r="AF121" s="3613"/>
      <c r="AI121" s="40"/>
      <c r="AJ121" s="35"/>
      <c r="AK121" s="35"/>
      <c r="AL121" s="35"/>
      <c r="AM121" s="35"/>
      <c r="AV121" s="2006">
        <v>0</v>
      </c>
      <c r="AW121" s="2006">
        <v>0</v>
      </c>
      <c r="AX121" s="2006">
        <v>0</v>
      </c>
      <c r="AY121" s="2006">
        <v>0</v>
      </c>
      <c r="AZ121" s="2006">
        <v>0</v>
      </c>
      <c r="BA121" s="2006">
        <v>0</v>
      </c>
      <c r="BB121" s="2006">
        <v>0</v>
      </c>
      <c r="BC121" s="2006">
        <v>0</v>
      </c>
      <c r="BD121" s="2006">
        <v>0</v>
      </c>
      <c r="BE121" s="2006">
        <v>0</v>
      </c>
      <c r="BF121" s="2006">
        <v>0</v>
      </c>
      <c r="BG121" s="2006">
        <v>0</v>
      </c>
      <c r="BH121" s="2006">
        <v>0</v>
      </c>
      <c r="BI121" s="2006">
        <v>0</v>
      </c>
      <c r="BJ121" s="2006">
        <v>0</v>
      </c>
      <c r="BK121" s="2006">
        <v>0</v>
      </c>
      <c r="BL121" s="2006">
        <v>0</v>
      </c>
      <c r="BM121" s="2006">
        <v>0</v>
      </c>
      <c r="BN121" s="2006">
        <v>0</v>
      </c>
      <c r="BO121" s="2006">
        <v>0</v>
      </c>
      <c r="BP121" s="2006">
        <v>0</v>
      </c>
      <c r="BQ121" s="2006">
        <v>0</v>
      </c>
      <c r="BR121" s="2006">
        <v>0</v>
      </c>
      <c r="BS121" s="2006">
        <v>0</v>
      </c>
      <c r="BT121" s="2006">
        <v>0</v>
      </c>
      <c r="BU121" s="2006">
        <v>0</v>
      </c>
      <c r="BV121" s="2006">
        <v>0</v>
      </c>
      <c r="BW121" s="2006">
        <v>0</v>
      </c>
      <c r="BX121" s="2006">
        <v>0</v>
      </c>
      <c r="BY121" s="2006">
        <v>0</v>
      </c>
      <c r="BZ121" s="2006">
        <v>0</v>
      </c>
      <c r="CA121" s="2006">
        <v>0</v>
      </c>
      <c r="CB121" s="2006">
        <v>0</v>
      </c>
      <c r="CC121" s="2006">
        <v>0</v>
      </c>
      <c r="CD121" s="2006">
        <v>0</v>
      </c>
      <c r="CE121" s="2006">
        <v>0</v>
      </c>
      <c r="CF121" s="421"/>
    </row>
    <row r="122" spans="1:84" ht="9.9499999999999993" customHeight="1">
      <c r="A122" s="2006">
        <v>0</v>
      </c>
      <c r="B122" s="2006">
        <v>0</v>
      </c>
      <c r="C122" s="2006">
        <v>0</v>
      </c>
      <c r="D122" s="2006">
        <v>0</v>
      </c>
      <c r="E122" s="2006">
        <v>0</v>
      </c>
      <c r="F122" s="2006">
        <v>0</v>
      </c>
      <c r="G122" s="2006">
        <v>0</v>
      </c>
      <c r="H122" s="2006">
        <v>0</v>
      </c>
      <c r="I122" s="2006">
        <v>0</v>
      </c>
      <c r="J122" s="2006">
        <v>0</v>
      </c>
      <c r="K122" s="2006">
        <v>0</v>
      </c>
      <c r="L122" s="2006">
        <v>0</v>
      </c>
      <c r="M122" s="2006">
        <v>0</v>
      </c>
      <c r="N122" s="2006">
        <v>0</v>
      </c>
      <c r="O122" s="2006">
        <v>0</v>
      </c>
      <c r="P122" s="2006">
        <v>0</v>
      </c>
      <c r="Q122" s="2006">
        <v>0</v>
      </c>
      <c r="R122" s="2006">
        <v>0</v>
      </c>
      <c r="S122" s="2006">
        <v>0</v>
      </c>
      <c r="T122" s="2006">
        <v>0</v>
      </c>
      <c r="U122" s="2006">
        <v>0</v>
      </c>
      <c r="V122" s="2006">
        <v>0</v>
      </c>
      <c r="W122" s="2006">
        <v>0</v>
      </c>
      <c r="X122" s="2006">
        <v>0</v>
      </c>
      <c r="Y122" s="2006">
        <v>0</v>
      </c>
      <c r="Z122" s="2006">
        <v>0</v>
      </c>
      <c r="AA122" s="2006">
        <v>0</v>
      </c>
      <c r="AB122" s="2006">
        <v>0</v>
      </c>
      <c r="AC122" s="2006">
        <v>0</v>
      </c>
      <c r="AD122" s="2006">
        <v>0</v>
      </c>
      <c r="AE122" s="2006">
        <v>0</v>
      </c>
      <c r="AF122" s="2006">
        <v>0</v>
      </c>
      <c r="AI122" s="159"/>
      <c r="AJ122" s="35"/>
      <c r="AK122" s="35"/>
      <c r="AL122" s="35"/>
      <c r="AM122" s="35"/>
      <c r="AV122" s="2006">
        <v>0</v>
      </c>
      <c r="AW122" s="2006">
        <v>0</v>
      </c>
      <c r="AX122" s="2006">
        <v>0</v>
      </c>
      <c r="AY122" s="2006">
        <v>0</v>
      </c>
      <c r="AZ122" s="2006">
        <v>0</v>
      </c>
      <c r="BA122" s="2006">
        <v>0</v>
      </c>
      <c r="BB122" s="2006">
        <v>0</v>
      </c>
      <c r="BC122" s="2006">
        <v>0</v>
      </c>
      <c r="BD122" s="2006">
        <v>0</v>
      </c>
      <c r="BE122" s="2006">
        <v>0</v>
      </c>
      <c r="BF122" s="2006">
        <v>0</v>
      </c>
      <c r="BG122" s="2006">
        <v>0</v>
      </c>
      <c r="BH122" s="2006">
        <v>0</v>
      </c>
      <c r="BI122" s="2006">
        <v>0</v>
      </c>
      <c r="BJ122" s="2006">
        <v>0</v>
      </c>
      <c r="BK122" s="2006">
        <v>0</v>
      </c>
      <c r="BL122" s="2006">
        <v>0</v>
      </c>
      <c r="BM122" s="2006">
        <v>0</v>
      </c>
      <c r="BN122" s="2006">
        <v>0</v>
      </c>
      <c r="BO122" s="2006">
        <v>0</v>
      </c>
      <c r="BP122" s="2006">
        <v>0</v>
      </c>
      <c r="BQ122" s="2006">
        <v>0</v>
      </c>
      <c r="BR122" s="2006">
        <v>0</v>
      </c>
      <c r="BS122" s="2006">
        <v>0</v>
      </c>
      <c r="BT122" s="2006">
        <v>0</v>
      </c>
      <c r="BU122" s="2006">
        <v>0</v>
      </c>
      <c r="BV122" s="2006">
        <v>0</v>
      </c>
      <c r="BW122" s="2006">
        <v>0</v>
      </c>
      <c r="BX122" s="2006">
        <v>0</v>
      </c>
      <c r="BY122" s="2006">
        <v>0</v>
      </c>
      <c r="BZ122" s="2006">
        <v>0</v>
      </c>
      <c r="CA122" s="2006">
        <v>0</v>
      </c>
      <c r="CB122" s="2006">
        <v>0</v>
      </c>
      <c r="CC122" s="2006">
        <v>0</v>
      </c>
      <c r="CD122" s="2006">
        <v>0</v>
      </c>
      <c r="CE122" s="2006">
        <v>0</v>
      </c>
      <c r="CF122" s="421"/>
    </row>
    <row r="123" spans="1:84" ht="9.9499999999999993" customHeight="1">
      <c r="A123" s="2006">
        <v>0</v>
      </c>
      <c r="B123" s="3401">
        <v>21</v>
      </c>
      <c r="D123" s="3725" t="s">
        <v>229</v>
      </c>
      <c r="E123" s="2006">
        <v>0</v>
      </c>
      <c r="F123" s="2006">
        <v>0</v>
      </c>
      <c r="G123" s="2006">
        <v>0</v>
      </c>
      <c r="H123" s="3611"/>
      <c r="I123" s="2006">
        <v>0</v>
      </c>
      <c r="J123" s="2006">
        <v>0</v>
      </c>
      <c r="K123" s="2006">
        <v>0</v>
      </c>
      <c r="L123" s="3611"/>
      <c r="M123" s="2006">
        <v>0</v>
      </c>
      <c r="N123" s="2006">
        <v>0</v>
      </c>
      <c r="O123" s="2006">
        <v>0</v>
      </c>
      <c r="P123" s="3611"/>
      <c r="Q123" s="2006">
        <v>0</v>
      </c>
      <c r="R123" s="2006">
        <v>0</v>
      </c>
      <c r="S123" s="2006">
        <v>0</v>
      </c>
      <c r="T123" s="3611"/>
      <c r="U123" s="2006">
        <v>0</v>
      </c>
      <c r="V123" s="2006">
        <v>0</v>
      </c>
      <c r="W123" s="2006">
        <v>0</v>
      </c>
      <c r="X123" s="3611"/>
      <c r="Y123" s="2006">
        <v>0</v>
      </c>
      <c r="Z123" s="2006">
        <v>0</v>
      </c>
      <c r="AA123" s="2006">
        <v>0</v>
      </c>
      <c r="AB123" s="3611"/>
      <c r="AC123" s="2006">
        <v>0</v>
      </c>
      <c r="AD123" s="2006">
        <v>0</v>
      </c>
      <c r="AE123" s="2006">
        <v>0</v>
      </c>
      <c r="AF123" s="3611"/>
      <c r="AI123" s="40"/>
      <c r="AJ123" s="35"/>
      <c r="AK123" s="35"/>
      <c r="AL123" s="35"/>
      <c r="AM123" s="35"/>
      <c r="AV123" s="2006">
        <v>0</v>
      </c>
      <c r="AW123" s="2006">
        <v>0</v>
      </c>
      <c r="AX123" s="2006">
        <v>0</v>
      </c>
      <c r="AY123" s="2006">
        <v>0</v>
      </c>
      <c r="AZ123" s="2006">
        <v>0</v>
      </c>
      <c r="BA123" s="2006">
        <v>0</v>
      </c>
      <c r="BB123" s="2006">
        <v>0</v>
      </c>
      <c r="BC123" s="2006">
        <v>0</v>
      </c>
      <c r="BD123" s="2006">
        <v>0</v>
      </c>
      <c r="BE123" s="2006">
        <v>0</v>
      </c>
      <c r="BF123" s="2006">
        <v>0</v>
      </c>
      <c r="BG123" s="2006">
        <v>0</v>
      </c>
      <c r="BH123" s="2006">
        <v>0</v>
      </c>
      <c r="BI123" s="2006">
        <v>0</v>
      </c>
      <c r="BJ123" s="2006">
        <v>0</v>
      </c>
      <c r="BK123" s="2006">
        <v>0</v>
      </c>
      <c r="BL123" s="2006">
        <v>0</v>
      </c>
      <c r="BM123" s="2006">
        <v>0</v>
      </c>
      <c r="BN123" s="2006">
        <v>0</v>
      </c>
      <c r="BO123" s="2006">
        <v>0</v>
      </c>
      <c r="BP123" s="2006">
        <v>0</v>
      </c>
      <c r="BQ123" s="2006">
        <v>0</v>
      </c>
      <c r="BR123" s="2006">
        <v>0</v>
      </c>
      <c r="BS123" s="2006">
        <v>0</v>
      </c>
      <c r="BT123" s="2006">
        <v>0</v>
      </c>
      <c r="BU123" s="2006">
        <v>0</v>
      </c>
      <c r="BV123" s="2006">
        <v>0</v>
      </c>
      <c r="BW123" s="2006">
        <v>0</v>
      </c>
      <c r="BX123" s="2006">
        <v>0</v>
      </c>
      <c r="BY123" s="2006">
        <v>0</v>
      </c>
      <c r="BZ123" s="2006">
        <v>0</v>
      </c>
      <c r="CA123" s="2006">
        <v>0</v>
      </c>
      <c r="CB123" s="2006">
        <v>0</v>
      </c>
      <c r="CC123" s="2006">
        <v>0</v>
      </c>
      <c r="CD123" s="2006">
        <v>0</v>
      </c>
      <c r="CE123" s="2006">
        <v>0</v>
      </c>
      <c r="CF123" s="421"/>
    </row>
    <row r="124" spans="1:84" ht="5.0999999999999996" customHeight="1">
      <c r="A124" s="2006">
        <v>0</v>
      </c>
      <c r="B124" s="3402"/>
      <c r="D124" s="3726"/>
      <c r="E124" s="2006">
        <v>0</v>
      </c>
      <c r="F124" s="2007">
        <v>0</v>
      </c>
      <c r="G124" s="2006">
        <v>0</v>
      </c>
      <c r="H124" s="3612"/>
      <c r="I124" s="2006">
        <v>0</v>
      </c>
      <c r="J124" s="2007">
        <v>0</v>
      </c>
      <c r="K124" s="2006">
        <v>0</v>
      </c>
      <c r="L124" s="3612"/>
      <c r="M124" s="2006">
        <v>0</v>
      </c>
      <c r="N124" s="2007">
        <v>0</v>
      </c>
      <c r="O124" s="2006">
        <v>0</v>
      </c>
      <c r="P124" s="3612"/>
      <c r="Q124" s="2006">
        <v>0</v>
      </c>
      <c r="R124" s="2007">
        <v>0</v>
      </c>
      <c r="S124" s="2006">
        <v>0</v>
      </c>
      <c r="T124" s="3612"/>
      <c r="U124" s="2006">
        <v>0</v>
      </c>
      <c r="V124" s="2007">
        <v>0</v>
      </c>
      <c r="W124" s="2006">
        <v>0</v>
      </c>
      <c r="X124" s="3612"/>
      <c r="Y124" s="2006">
        <v>0</v>
      </c>
      <c r="Z124" s="2007">
        <v>0</v>
      </c>
      <c r="AA124" s="2006">
        <v>0</v>
      </c>
      <c r="AB124" s="3612"/>
      <c r="AC124" s="2006">
        <v>0</v>
      </c>
      <c r="AD124" s="2007">
        <v>0</v>
      </c>
      <c r="AE124" s="2006">
        <v>0</v>
      </c>
      <c r="AF124" s="3612"/>
      <c r="AI124" s="90"/>
      <c r="AJ124" s="35"/>
      <c r="AK124" s="35"/>
      <c r="AL124" s="35"/>
      <c r="AM124" s="35"/>
      <c r="AV124" s="2006">
        <v>0</v>
      </c>
      <c r="AW124" s="2006">
        <v>0</v>
      </c>
      <c r="AX124" s="2006">
        <v>0</v>
      </c>
      <c r="AY124" s="2006">
        <v>0</v>
      </c>
      <c r="AZ124" s="2006">
        <v>0</v>
      </c>
      <c r="BA124" s="2006">
        <v>0</v>
      </c>
      <c r="BB124" s="2006">
        <v>0</v>
      </c>
      <c r="BC124" s="2006">
        <v>0</v>
      </c>
      <c r="BD124" s="2006">
        <v>0</v>
      </c>
      <c r="BE124" s="2006">
        <v>0</v>
      </c>
      <c r="BF124" s="2006">
        <v>0</v>
      </c>
      <c r="BG124" s="2006">
        <v>0</v>
      </c>
      <c r="BH124" s="2006">
        <v>0</v>
      </c>
      <c r="BI124" s="2006">
        <v>0</v>
      </c>
      <c r="BJ124" s="2006">
        <v>0</v>
      </c>
      <c r="BK124" s="2006">
        <v>0</v>
      </c>
      <c r="BL124" s="2006">
        <v>0</v>
      </c>
      <c r="BM124" s="2006">
        <v>0</v>
      </c>
      <c r="BN124" s="2006">
        <v>0</v>
      </c>
      <c r="BO124" s="2006">
        <v>0</v>
      </c>
      <c r="BP124" s="2006">
        <v>0</v>
      </c>
      <c r="BQ124" s="2006">
        <v>0</v>
      </c>
      <c r="BR124" s="2006">
        <v>0</v>
      </c>
      <c r="BS124" s="2006">
        <v>0</v>
      </c>
      <c r="BT124" s="2006">
        <v>0</v>
      </c>
      <c r="BU124" s="2006">
        <v>0</v>
      </c>
      <c r="BV124" s="2006">
        <v>0</v>
      </c>
      <c r="BW124" s="2006">
        <v>0</v>
      </c>
      <c r="BX124" s="2006">
        <v>0</v>
      </c>
      <c r="BY124" s="2006">
        <v>0</v>
      </c>
      <c r="BZ124" s="2006">
        <v>0</v>
      </c>
      <c r="CA124" s="2006">
        <v>0</v>
      </c>
      <c r="CB124" s="2006">
        <v>0</v>
      </c>
      <c r="CC124" s="2006">
        <v>0</v>
      </c>
      <c r="CD124" s="2006">
        <v>0</v>
      </c>
      <c r="CE124" s="2006">
        <v>0</v>
      </c>
      <c r="CF124" s="421"/>
    </row>
    <row r="125" spans="1:84" ht="9.9499999999999993" customHeight="1">
      <c r="A125" s="2006">
        <v>0</v>
      </c>
      <c r="B125" s="3403"/>
      <c r="D125" s="191"/>
      <c r="E125" s="2006">
        <v>0</v>
      </c>
      <c r="F125" s="2006">
        <v>0</v>
      </c>
      <c r="G125" s="2006">
        <v>0</v>
      </c>
      <c r="H125" s="3613"/>
      <c r="I125" s="2006">
        <v>0</v>
      </c>
      <c r="J125" s="2006">
        <v>0</v>
      </c>
      <c r="K125" s="2006">
        <v>0</v>
      </c>
      <c r="L125" s="3613"/>
      <c r="M125" s="2006">
        <v>0</v>
      </c>
      <c r="N125" s="2006">
        <v>0</v>
      </c>
      <c r="O125" s="2006">
        <v>0</v>
      </c>
      <c r="P125" s="3613"/>
      <c r="Q125" s="2006">
        <v>0</v>
      </c>
      <c r="R125" s="2006">
        <v>0</v>
      </c>
      <c r="S125" s="2006">
        <v>0</v>
      </c>
      <c r="T125" s="3613"/>
      <c r="U125" s="2006">
        <v>0</v>
      </c>
      <c r="V125" s="2006">
        <v>0</v>
      </c>
      <c r="W125" s="2006">
        <v>0</v>
      </c>
      <c r="X125" s="3613"/>
      <c r="Y125" s="2006">
        <v>0</v>
      </c>
      <c r="Z125" s="2006">
        <v>0</v>
      </c>
      <c r="AA125" s="2006">
        <v>0</v>
      </c>
      <c r="AB125" s="3613"/>
      <c r="AC125" s="2006">
        <v>0</v>
      </c>
      <c r="AD125" s="2006">
        <v>0</v>
      </c>
      <c r="AE125" s="2006">
        <v>0</v>
      </c>
      <c r="AF125" s="3613"/>
      <c r="AI125" s="40"/>
      <c r="AJ125" s="35"/>
      <c r="AK125" s="35"/>
      <c r="AL125" s="35"/>
      <c r="AM125" s="35"/>
      <c r="AV125" s="2006">
        <v>0</v>
      </c>
      <c r="AW125" s="2006">
        <v>0</v>
      </c>
      <c r="AX125" s="2006">
        <v>0</v>
      </c>
      <c r="AY125" s="2006">
        <v>0</v>
      </c>
      <c r="AZ125" s="2006">
        <v>0</v>
      </c>
      <c r="BA125" s="2006">
        <v>0</v>
      </c>
      <c r="BB125" s="2006">
        <v>0</v>
      </c>
      <c r="BC125" s="2006">
        <v>0</v>
      </c>
      <c r="BD125" s="2006">
        <v>0</v>
      </c>
      <c r="BE125" s="2006">
        <v>0</v>
      </c>
      <c r="BF125" s="2006">
        <v>0</v>
      </c>
      <c r="BG125" s="2006">
        <v>0</v>
      </c>
      <c r="BH125" s="2006">
        <v>0</v>
      </c>
      <c r="BI125" s="2006">
        <v>0</v>
      </c>
      <c r="BJ125" s="2006">
        <v>0</v>
      </c>
      <c r="BK125" s="2006">
        <v>0</v>
      </c>
      <c r="BL125" s="2006">
        <v>0</v>
      </c>
      <c r="BM125" s="2006">
        <v>0</v>
      </c>
      <c r="BN125" s="2006">
        <v>0</v>
      </c>
      <c r="BO125" s="2006">
        <v>0</v>
      </c>
      <c r="BP125" s="2006">
        <v>0</v>
      </c>
      <c r="BQ125" s="2006">
        <v>0</v>
      </c>
      <c r="BR125" s="2006">
        <v>0</v>
      </c>
      <c r="BS125" s="2006">
        <v>0</v>
      </c>
      <c r="BT125" s="2006">
        <v>0</v>
      </c>
      <c r="BU125" s="2006">
        <v>0</v>
      </c>
      <c r="BV125" s="2006">
        <v>0</v>
      </c>
      <c r="BW125" s="2006">
        <v>0</v>
      </c>
      <c r="BX125" s="2006">
        <v>0</v>
      </c>
      <c r="BY125" s="2006">
        <v>0</v>
      </c>
      <c r="BZ125" s="2006">
        <v>0</v>
      </c>
      <c r="CA125" s="2006">
        <v>0</v>
      </c>
      <c r="CB125" s="2006">
        <v>0</v>
      </c>
      <c r="CC125" s="2006">
        <v>0</v>
      </c>
      <c r="CD125" s="2006">
        <v>0</v>
      </c>
      <c r="CE125" s="2006">
        <v>0</v>
      </c>
      <c r="CF125" s="421"/>
    </row>
    <row r="126" spans="1:84" ht="9.9499999999999993" customHeight="1">
      <c r="A126" s="2006">
        <v>0</v>
      </c>
      <c r="B126" s="2006">
        <v>0</v>
      </c>
      <c r="C126" s="2006">
        <v>0</v>
      </c>
      <c r="D126" s="2006">
        <v>0</v>
      </c>
      <c r="E126" s="2006">
        <v>0</v>
      </c>
      <c r="F126" s="2006">
        <v>0</v>
      </c>
      <c r="G126" s="2006">
        <v>0</v>
      </c>
      <c r="H126" s="2006">
        <v>0</v>
      </c>
      <c r="I126" s="2006">
        <v>0</v>
      </c>
      <c r="J126" s="2006">
        <v>0</v>
      </c>
      <c r="K126" s="2006">
        <v>0</v>
      </c>
      <c r="L126" s="2006">
        <v>0</v>
      </c>
      <c r="M126" s="2006">
        <v>0</v>
      </c>
      <c r="N126" s="2006">
        <v>0</v>
      </c>
      <c r="O126" s="2006">
        <v>0</v>
      </c>
      <c r="P126" s="2006">
        <v>0</v>
      </c>
      <c r="Q126" s="2006">
        <v>0</v>
      </c>
      <c r="R126" s="2006">
        <v>0</v>
      </c>
      <c r="S126" s="2006">
        <v>0</v>
      </c>
      <c r="T126" s="2006">
        <v>0</v>
      </c>
      <c r="U126" s="2006">
        <v>0</v>
      </c>
      <c r="V126" s="2006">
        <v>0</v>
      </c>
      <c r="W126" s="2006">
        <v>0</v>
      </c>
      <c r="X126" s="2006">
        <v>0</v>
      </c>
      <c r="Y126" s="2006">
        <v>0</v>
      </c>
      <c r="Z126" s="2006">
        <v>0</v>
      </c>
      <c r="AA126" s="2006">
        <v>0</v>
      </c>
      <c r="AB126" s="2006">
        <v>0</v>
      </c>
      <c r="AC126" s="2006">
        <v>0</v>
      </c>
      <c r="AD126" s="2006">
        <v>0</v>
      </c>
      <c r="AE126" s="2006">
        <v>0</v>
      </c>
      <c r="AF126" s="2006">
        <v>0</v>
      </c>
      <c r="AI126" s="103"/>
      <c r="AJ126" s="35"/>
      <c r="AK126" s="35"/>
      <c r="AL126" s="35"/>
      <c r="AM126" s="35"/>
      <c r="AV126" s="2006">
        <v>0</v>
      </c>
      <c r="AW126" s="2006">
        <v>0</v>
      </c>
      <c r="AX126" s="2006">
        <v>0</v>
      </c>
      <c r="AY126" s="2006">
        <v>0</v>
      </c>
      <c r="AZ126" s="2006">
        <v>0</v>
      </c>
      <c r="BA126" s="2006">
        <v>0</v>
      </c>
      <c r="BB126" s="2006">
        <v>0</v>
      </c>
      <c r="BC126" s="2006">
        <v>0</v>
      </c>
      <c r="BD126" s="2006">
        <v>0</v>
      </c>
      <c r="BE126" s="2006">
        <v>0</v>
      </c>
      <c r="BF126" s="2006">
        <v>0</v>
      </c>
      <c r="BG126" s="2006">
        <v>0</v>
      </c>
      <c r="BH126" s="2006">
        <v>0</v>
      </c>
      <c r="BI126" s="2006">
        <v>0</v>
      </c>
      <c r="BJ126" s="2006">
        <v>0</v>
      </c>
      <c r="BK126" s="2006">
        <v>0</v>
      </c>
      <c r="BL126" s="2006">
        <v>0</v>
      </c>
      <c r="BM126" s="2006">
        <v>0</v>
      </c>
      <c r="BN126" s="2006">
        <v>0</v>
      </c>
      <c r="BO126" s="2006">
        <v>0</v>
      </c>
      <c r="BP126" s="2006">
        <v>0</v>
      </c>
      <c r="BQ126" s="2006">
        <v>0</v>
      </c>
      <c r="BR126" s="2006">
        <v>0</v>
      </c>
      <c r="BS126" s="2006">
        <v>0</v>
      </c>
      <c r="BT126" s="2006">
        <v>0</v>
      </c>
      <c r="BU126" s="2006">
        <v>0</v>
      </c>
      <c r="BV126" s="2006">
        <v>0</v>
      </c>
      <c r="BW126" s="2006">
        <v>0</v>
      </c>
      <c r="BX126" s="2006">
        <v>0</v>
      </c>
      <c r="BY126" s="2006">
        <v>0</v>
      </c>
      <c r="BZ126" s="2006">
        <v>0</v>
      </c>
      <c r="CA126" s="2006">
        <v>0</v>
      </c>
      <c r="CB126" s="2006">
        <v>0</v>
      </c>
      <c r="CC126" s="2006">
        <v>0</v>
      </c>
      <c r="CD126" s="2006">
        <v>0</v>
      </c>
      <c r="CE126" s="2006">
        <v>0</v>
      </c>
      <c r="CF126" s="421"/>
    </row>
    <row r="127" spans="1:84" ht="9.9499999999999993" customHeight="1">
      <c r="A127" s="2006">
        <v>0</v>
      </c>
      <c r="B127" s="3401">
        <v>22</v>
      </c>
      <c r="D127" s="3725" t="s">
        <v>232</v>
      </c>
      <c r="E127" s="2006">
        <v>0</v>
      </c>
      <c r="F127" s="2006">
        <v>0</v>
      </c>
      <c r="G127" s="2006">
        <v>0</v>
      </c>
      <c r="H127" s="3611"/>
      <c r="I127" s="2006">
        <v>0</v>
      </c>
      <c r="J127" s="2006">
        <v>0</v>
      </c>
      <c r="K127" s="2006">
        <v>0</v>
      </c>
      <c r="L127" s="3611"/>
      <c r="M127" s="2006">
        <v>0</v>
      </c>
      <c r="N127" s="2006">
        <v>0</v>
      </c>
      <c r="O127" s="2006">
        <v>0</v>
      </c>
      <c r="P127" s="3611"/>
      <c r="Q127" s="2006">
        <v>0</v>
      </c>
      <c r="R127" s="2006">
        <v>0</v>
      </c>
      <c r="S127" s="2006">
        <v>0</v>
      </c>
      <c r="T127" s="3611"/>
      <c r="U127" s="2006">
        <v>0</v>
      </c>
      <c r="V127" s="2006">
        <v>0</v>
      </c>
      <c r="W127" s="2006">
        <v>0</v>
      </c>
      <c r="X127" s="3611"/>
      <c r="Y127" s="2006">
        <v>0</v>
      </c>
      <c r="Z127" s="2006">
        <v>0</v>
      </c>
      <c r="AA127" s="2006">
        <v>0</v>
      </c>
      <c r="AB127" s="3611"/>
      <c r="AC127" s="2006">
        <v>0</v>
      </c>
      <c r="AD127" s="2006">
        <v>0</v>
      </c>
      <c r="AE127" s="2006">
        <v>0</v>
      </c>
      <c r="AF127" s="3611"/>
      <c r="AI127" s="40"/>
      <c r="AJ127" s="35"/>
      <c r="AK127" s="35"/>
      <c r="AL127" s="35"/>
      <c r="AM127" s="35"/>
      <c r="AV127" s="2006">
        <v>0</v>
      </c>
      <c r="AW127" s="2006">
        <v>0</v>
      </c>
      <c r="AX127" s="2006">
        <v>0</v>
      </c>
      <c r="AY127" s="2006">
        <v>0</v>
      </c>
      <c r="AZ127" s="2006">
        <v>0</v>
      </c>
      <c r="BA127" s="2006">
        <v>0</v>
      </c>
      <c r="BB127" s="2006">
        <v>0</v>
      </c>
      <c r="BC127" s="2006">
        <v>0</v>
      </c>
      <c r="BD127" s="2006">
        <v>0</v>
      </c>
      <c r="BE127" s="2006">
        <v>0</v>
      </c>
      <c r="BF127" s="2006">
        <v>0</v>
      </c>
      <c r="BG127" s="2006">
        <v>0</v>
      </c>
      <c r="BH127" s="2006">
        <v>0</v>
      </c>
      <c r="BI127" s="2006">
        <v>0</v>
      </c>
      <c r="BJ127" s="2006">
        <v>0</v>
      </c>
      <c r="BK127" s="2006">
        <v>0</v>
      </c>
      <c r="BL127" s="2006">
        <v>0</v>
      </c>
      <c r="BM127" s="2006">
        <v>0</v>
      </c>
      <c r="BN127" s="2006">
        <v>0</v>
      </c>
      <c r="BO127" s="2006">
        <v>0</v>
      </c>
      <c r="BP127" s="2006">
        <v>0</v>
      </c>
      <c r="BQ127" s="2006">
        <v>0</v>
      </c>
      <c r="BR127" s="2006">
        <v>0</v>
      </c>
      <c r="BS127" s="2006">
        <v>0</v>
      </c>
      <c r="BT127" s="2006">
        <v>0</v>
      </c>
      <c r="BU127" s="2006">
        <v>0</v>
      </c>
      <c r="BV127" s="2006">
        <v>0</v>
      </c>
      <c r="BW127" s="2006">
        <v>0</v>
      </c>
      <c r="BX127" s="2006">
        <v>0</v>
      </c>
      <c r="BY127" s="2006">
        <v>0</v>
      </c>
      <c r="BZ127" s="2006">
        <v>0</v>
      </c>
      <c r="CA127" s="2006">
        <v>0</v>
      </c>
      <c r="CB127" s="2006">
        <v>0</v>
      </c>
      <c r="CC127" s="2006">
        <v>0</v>
      </c>
      <c r="CD127" s="2006">
        <v>0</v>
      </c>
      <c r="CE127" s="2006">
        <v>0</v>
      </c>
      <c r="CF127" s="421"/>
    </row>
    <row r="128" spans="1:84" ht="5.0999999999999996" customHeight="1">
      <c r="A128" s="2006">
        <v>0</v>
      </c>
      <c r="B128" s="3402"/>
      <c r="D128" s="3726"/>
      <c r="E128" s="2006">
        <v>0</v>
      </c>
      <c r="F128" s="2007">
        <v>0</v>
      </c>
      <c r="G128" s="2006">
        <v>0</v>
      </c>
      <c r="H128" s="3612"/>
      <c r="I128" s="2006">
        <v>0</v>
      </c>
      <c r="J128" s="2007">
        <v>0</v>
      </c>
      <c r="K128" s="2006">
        <v>0</v>
      </c>
      <c r="L128" s="3612"/>
      <c r="M128" s="2006">
        <v>0</v>
      </c>
      <c r="N128" s="2007">
        <v>0</v>
      </c>
      <c r="O128" s="2006">
        <v>0</v>
      </c>
      <c r="P128" s="3612"/>
      <c r="Q128" s="2006">
        <v>0</v>
      </c>
      <c r="R128" s="2007">
        <v>0</v>
      </c>
      <c r="S128" s="2006">
        <v>0</v>
      </c>
      <c r="T128" s="3612"/>
      <c r="U128" s="2006">
        <v>0</v>
      </c>
      <c r="V128" s="2007">
        <v>0</v>
      </c>
      <c r="W128" s="2006">
        <v>0</v>
      </c>
      <c r="X128" s="3612"/>
      <c r="Y128" s="2006">
        <v>0</v>
      </c>
      <c r="Z128" s="2007">
        <v>0</v>
      </c>
      <c r="AA128" s="2006">
        <v>0</v>
      </c>
      <c r="AB128" s="3612"/>
      <c r="AC128" s="2006">
        <v>0</v>
      </c>
      <c r="AD128" s="2007">
        <v>0</v>
      </c>
      <c r="AE128" s="2006">
        <v>0</v>
      </c>
      <c r="AF128" s="3612"/>
      <c r="AI128" s="90"/>
      <c r="AJ128" s="35"/>
      <c r="AK128" s="35"/>
      <c r="AL128" s="35"/>
      <c r="AM128" s="35"/>
      <c r="AV128" s="2006">
        <v>0</v>
      </c>
      <c r="AW128" s="2006">
        <v>0</v>
      </c>
      <c r="AX128" s="2006">
        <v>0</v>
      </c>
      <c r="AY128" s="2006">
        <v>0</v>
      </c>
      <c r="AZ128" s="2006">
        <v>0</v>
      </c>
      <c r="BA128" s="2006">
        <v>0</v>
      </c>
      <c r="BB128" s="2006">
        <v>0</v>
      </c>
      <c r="BC128" s="2006">
        <v>0</v>
      </c>
      <c r="BD128" s="2006">
        <v>0</v>
      </c>
      <c r="BE128" s="2006">
        <v>0</v>
      </c>
      <c r="BF128" s="2006">
        <v>0</v>
      </c>
      <c r="BG128" s="2006">
        <v>0</v>
      </c>
      <c r="BH128" s="2006">
        <v>0</v>
      </c>
      <c r="BI128" s="2006">
        <v>0</v>
      </c>
      <c r="BJ128" s="2006">
        <v>0</v>
      </c>
      <c r="BK128" s="2006">
        <v>0</v>
      </c>
      <c r="BL128" s="2006">
        <v>0</v>
      </c>
      <c r="BM128" s="2006">
        <v>0</v>
      </c>
      <c r="BN128" s="2006">
        <v>0</v>
      </c>
      <c r="BO128" s="2006">
        <v>0</v>
      </c>
      <c r="BP128" s="2006">
        <v>0</v>
      </c>
      <c r="BQ128" s="2006">
        <v>0</v>
      </c>
      <c r="BR128" s="2006">
        <v>0</v>
      </c>
      <c r="BS128" s="2006">
        <v>0</v>
      </c>
      <c r="BT128" s="2006">
        <v>0</v>
      </c>
      <c r="BU128" s="2006">
        <v>0</v>
      </c>
      <c r="BV128" s="2006">
        <v>0</v>
      </c>
      <c r="BW128" s="2006">
        <v>0</v>
      </c>
      <c r="BX128" s="2006">
        <v>0</v>
      </c>
      <c r="BY128" s="2006">
        <v>0</v>
      </c>
      <c r="BZ128" s="2006">
        <v>0</v>
      </c>
      <c r="CA128" s="2006">
        <v>0</v>
      </c>
      <c r="CB128" s="2006">
        <v>0</v>
      </c>
      <c r="CC128" s="2006">
        <v>0</v>
      </c>
      <c r="CD128" s="2006">
        <v>0</v>
      </c>
      <c r="CE128" s="2006">
        <v>0</v>
      </c>
      <c r="CF128" s="421"/>
    </row>
    <row r="129" spans="1:84" ht="9.9499999999999993" customHeight="1">
      <c r="A129" s="2006">
        <v>0</v>
      </c>
      <c r="B129" s="3403"/>
      <c r="D129" s="191"/>
      <c r="E129" s="2006">
        <v>0</v>
      </c>
      <c r="F129" s="2006">
        <v>0</v>
      </c>
      <c r="G129" s="2006">
        <v>0</v>
      </c>
      <c r="H129" s="3613"/>
      <c r="I129" s="2006">
        <v>0</v>
      </c>
      <c r="J129" s="2006">
        <v>0</v>
      </c>
      <c r="K129" s="2006">
        <v>0</v>
      </c>
      <c r="L129" s="3613"/>
      <c r="M129" s="2006">
        <v>0</v>
      </c>
      <c r="N129" s="2006">
        <v>0</v>
      </c>
      <c r="O129" s="2006">
        <v>0</v>
      </c>
      <c r="P129" s="3613"/>
      <c r="Q129" s="2006">
        <v>0</v>
      </c>
      <c r="R129" s="2006">
        <v>0</v>
      </c>
      <c r="S129" s="2006">
        <v>0</v>
      </c>
      <c r="T129" s="3613"/>
      <c r="U129" s="2006">
        <v>0</v>
      </c>
      <c r="V129" s="2006">
        <v>0</v>
      </c>
      <c r="W129" s="2006">
        <v>0</v>
      </c>
      <c r="X129" s="3613"/>
      <c r="Y129" s="2006">
        <v>0</v>
      </c>
      <c r="Z129" s="2006">
        <v>0</v>
      </c>
      <c r="AA129" s="2006">
        <v>0</v>
      </c>
      <c r="AB129" s="3613"/>
      <c r="AC129" s="2006">
        <v>0</v>
      </c>
      <c r="AD129" s="2006">
        <v>0</v>
      </c>
      <c r="AE129" s="2006">
        <v>0</v>
      </c>
      <c r="AF129" s="3613"/>
      <c r="AI129" s="40"/>
      <c r="AJ129" s="35"/>
      <c r="AK129" s="35"/>
      <c r="AL129" s="35"/>
      <c r="AM129" s="35"/>
      <c r="AV129" s="2006">
        <v>0</v>
      </c>
      <c r="AW129" s="2006">
        <v>0</v>
      </c>
      <c r="AX129" s="2006">
        <v>0</v>
      </c>
      <c r="AY129" s="2006">
        <v>0</v>
      </c>
      <c r="AZ129" s="2006">
        <v>0</v>
      </c>
      <c r="BA129" s="2006">
        <v>0</v>
      </c>
      <c r="BB129" s="2006">
        <v>0</v>
      </c>
      <c r="BC129" s="2006">
        <v>0</v>
      </c>
      <c r="BD129" s="2006">
        <v>0</v>
      </c>
      <c r="BE129" s="2006">
        <v>0</v>
      </c>
      <c r="BF129" s="2006">
        <v>0</v>
      </c>
      <c r="BG129" s="2006">
        <v>0</v>
      </c>
      <c r="BH129" s="2006">
        <v>0</v>
      </c>
      <c r="BI129" s="2006">
        <v>0</v>
      </c>
      <c r="BJ129" s="2006">
        <v>0</v>
      </c>
      <c r="BK129" s="2006">
        <v>0</v>
      </c>
      <c r="BL129" s="2006">
        <v>0</v>
      </c>
      <c r="BM129" s="2006">
        <v>0</v>
      </c>
      <c r="BN129" s="2006">
        <v>0</v>
      </c>
      <c r="BO129" s="2006">
        <v>0</v>
      </c>
      <c r="BP129" s="2006">
        <v>0</v>
      </c>
      <c r="BQ129" s="2006">
        <v>0</v>
      </c>
      <c r="BR129" s="2006">
        <v>0</v>
      </c>
      <c r="BS129" s="2006">
        <v>0</v>
      </c>
      <c r="BT129" s="2006">
        <v>0</v>
      </c>
      <c r="BU129" s="2006">
        <v>0</v>
      </c>
      <c r="BV129" s="2006">
        <v>0</v>
      </c>
      <c r="BW129" s="2006">
        <v>0</v>
      </c>
      <c r="BX129" s="2006">
        <v>0</v>
      </c>
      <c r="BY129" s="2006">
        <v>0</v>
      </c>
      <c r="BZ129" s="2006">
        <v>0</v>
      </c>
      <c r="CA129" s="2006">
        <v>0</v>
      </c>
      <c r="CB129" s="2006">
        <v>0</v>
      </c>
      <c r="CC129" s="2006">
        <v>0</v>
      </c>
      <c r="CD129" s="2006">
        <v>0</v>
      </c>
      <c r="CE129" s="2006">
        <v>0</v>
      </c>
      <c r="CF129" s="421"/>
    </row>
    <row r="130" spans="1:84" ht="9.9499999999999993" customHeight="1">
      <c r="A130" s="2006">
        <v>0</v>
      </c>
      <c r="B130" s="2006">
        <v>0</v>
      </c>
      <c r="C130" s="2006">
        <v>0</v>
      </c>
      <c r="D130" s="2006">
        <v>0</v>
      </c>
      <c r="E130" s="2006">
        <v>0</v>
      </c>
      <c r="F130" s="2006">
        <v>0</v>
      </c>
      <c r="G130" s="2006">
        <v>0</v>
      </c>
      <c r="H130" s="2006">
        <v>0</v>
      </c>
      <c r="I130" s="2006">
        <v>0</v>
      </c>
      <c r="J130" s="2006">
        <v>0</v>
      </c>
      <c r="K130" s="2006">
        <v>0</v>
      </c>
      <c r="L130" s="2006">
        <v>0</v>
      </c>
      <c r="M130" s="2006">
        <v>0</v>
      </c>
      <c r="N130" s="2006">
        <v>0</v>
      </c>
      <c r="O130" s="2006">
        <v>0</v>
      </c>
      <c r="P130" s="2006">
        <v>0</v>
      </c>
      <c r="Q130" s="2006">
        <v>0</v>
      </c>
      <c r="R130" s="2006">
        <v>0</v>
      </c>
      <c r="S130" s="2006">
        <v>0</v>
      </c>
      <c r="T130" s="2006">
        <v>0</v>
      </c>
      <c r="U130" s="2006">
        <v>0</v>
      </c>
      <c r="V130" s="2006">
        <v>0</v>
      </c>
      <c r="W130" s="2006">
        <v>0</v>
      </c>
      <c r="X130" s="2006">
        <v>0</v>
      </c>
      <c r="Y130" s="2006">
        <v>0</v>
      </c>
      <c r="Z130" s="2006">
        <v>0</v>
      </c>
      <c r="AA130" s="2006">
        <v>0</v>
      </c>
      <c r="AB130" s="2006">
        <v>0</v>
      </c>
      <c r="AC130" s="2006">
        <v>0</v>
      </c>
      <c r="AD130" s="2006">
        <v>0</v>
      </c>
      <c r="AE130" s="2006">
        <v>0</v>
      </c>
      <c r="AF130" s="2006">
        <v>0</v>
      </c>
      <c r="AJ130" s="35"/>
      <c r="AK130" s="35"/>
      <c r="AL130" s="35"/>
      <c r="AM130" s="35"/>
      <c r="AV130" s="2006">
        <v>0</v>
      </c>
      <c r="AW130" s="2006">
        <v>0</v>
      </c>
      <c r="AX130" s="2006">
        <v>0</v>
      </c>
      <c r="AY130" s="2006">
        <v>0</v>
      </c>
      <c r="AZ130" s="2006">
        <v>0</v>
      </c>
      <c r="BA130" s="2006">
        <v>0</v>
      </c>
      <c r="BB130" s="2006">
        <v>0</v>
      </c>
      <c r="BC130" s="2006">
        <v>0</v>
      </c>
      <c r="BD130" s="2006">
        <v>0</v>
      </c>
      <c r="BE130" s="2006">
        <v>0</v>
      </c>
      <c r="BF130" s="2006">
        <v>0</v>
      </c>
      <c r="BG130" s="2006">
        <v>0</v>
      </c>
      <c r="BH130" s="2006">
        <v>0</v>
      </c>
      <c r="BI130" s="2006">
        <v>0</v>
      </c>
      <c r="BJ130" s="2006">
        <v>0</v>
      </c>
      <c r="BK130" s="2006">
        <v>0</v>
      </c>
      <c r="BL130" s="2006">
        <v>0</v>
      </c>
      <c r="BM130" s="2006">
        <v>0</v>
      </c>
      <c r="BN130" s="2006">
        <v>0</v>
      </c>
      <c r="BO130" s="2006">
        <v>0</v>
      </c>
      <c r="BP130" s="2006">
        <v>0</v>
      </c>
      <c r="BQ130" s="2006">
        <v>0</v>
      </c>
      <c r="BR130" s="2006">
        <v>0</v>
      </c>
      <c r="BS130" s="2006">
        <v>0</v>
      </c>
      <c r="BT130" s="2006">
        <v>0</v>
      </c>
      <c r="BU130" s="2006">
        <v>0</v>
      </c>
      <c r="BV130" s="2006">
        <v>0</v>
      </c>
      <c r="BW130" s="2006">
        <v>0</v>
      </c>
      <c r="BX130" s="2006">
        <v>0</v>
      </c>
      <c r="BY130" s="2006">
        <v>0</v>
      </c>
      <c r="BZ130" s="2006">
        <v>0</v>
      </c>
      <c r="CA130" s="2006">
        <v>0</v>
      </c>
      <c r="CB130" s="2006">
        <v>0</v>
      </c>
      <c r="CC130" s="2006">
        <v>0</v>
      </c>
      <c r="CD130" s="2006">
        <v>0</v>
      </c>
      <c r="CE130" s="2006">
        <v>0</v>
      </c>
      <c r="CF130" s="421"/>
    </row>
    <row r="131" spans="1:84" ht="9.9499999999999993" customHeight="1">
      <c r="A131" s="2006">
        <v>0</v>
      </c>
      <c r="B131" s="3401">
        <v>23</v>
      </c>
      <c r="D131" s="3725" t="s">
        <v>233</v>
      </c>
      <c r="E131" s="2006">
        <v>0</v>
      </c>
      <c r="F131" s="2006">
        <v>0</v>
      </c>
      <c r="G131" s="2006">
        <v>0</v>
      </c>
      <c r="H131" s="3611"/>
      <c r="I131" s="2006">
        <v>0</v>
      </c>
      <c r="J131" s="2006">
        <v>0</v>
      </c>
      <c r="K131" s="2006">
        <v>0</v>
      </c>
      <c r="L131" s="3611"/>
      <c r="M131" s="2006">
        <v>0</v>
      </c>
      <c r="N131" s="2006">
        <v>0</v>
      </c>
      <c r="O131" s="2006">
        <v>0</v>
      </c>
      <c r="P131" s="3611"/>
      <c r="Q131" s="2006">
        <v>0</v>
      </c>
      <c r="R131" s="2006">
        <v>0</v>
      </c>
      <c r="S131" s="2006">
        <v>0</v>
      </c>
      <c r="T131" s="3611"/>
      <c r="U131" s="2006">
        <v>0</v>
      </c>
      <c r="V131" s="2006">
        <v>0</v>
      </c>
      <c r="W131" s="2006">
        <v>0</v>
      </c>
      <c r="X131" s="3611"/>
      <c r="Y131" s="2006">
        <v>0</v>
      </c>
      <c r="Z131" s="2006">
        <v>0</v>
      </c>
      <c r="AA131" s="2006">
        <v>0</v>
      </c>
      <c r="AB131" s="3611"/>
      <c r="AC131" s="2006">
        <v>0</v>
      </c>
      <c r="AD131" s="2006">
        <v>0</v>
      </c>
      <c r="AE131" s="2006">
        <v>0</v>
      </c>
      <c r="AF131" s="3611"/>
      <c r="AI131" s="64"/>
      <c r="AJ131" s="35"/>
      <c r="AK131" s="35"/>
      <c r="AL131" s="35"/>
      <c r="AM131" s="35"/>
      <c r="AV131" s="2006">
        <v>0</v>
      </c>
      <c r="AW131" s="2006">
        <v>0</v>
      </c>
      <c r="AX131" s="2006">
        <v>0</v>
      </c>
      <c r="AY131" s="2006">
        <v>0</v>
      </c>
      <c r="AZ131" s="2006">
        <v>0</v>
      </c>
      <c r="BA131" s="2006">
        <v>0</v>
      </c>
      <c r="BB131" s="2006">
        <v>0</v>
      </c>
      <c r="BC131" s="2006">
        <v>0</v>
      </c>
      <c r="BD131" s="2006">
        <v>0</v>
      </c>
      <c r="BE131" s="2006">
        <v>0</v>
      </c>
      <c r="BF131" s="2006">
        <v>0</v>
      </c>
      <c r="BG131" s="2006">
        <v>0</v>
      </c>
      <c r="BH131" s="2006">
        <v>0</v>
      </c>
      <c r="BI131" s="2006">
        <v>0</v>
      </c>
      <c r="BJ131" s="2006">
        <v>0</v>
      </c>
      <c r="BK131" s="2006">
        <v>0</v>
      </c>
      <c r="BL131" s="2006">
        <v>0</v>
      </c>
      <c r="BM131" s="2006">
        <v>0</v>
      </c>
      <c r="BN131" s="2006">
        <v>0</v>
      </c>
      <c r="BO131" s="2006">
        <v>0</v>
      </c>
      <c r="BP131" s="2006">
        <v>0</v>
      </c>
      <c r="BQ131" s="2006">
        <v>0</v>
      </c>
      <c r="BR131" s="2006">
        <v>0</v>
      </c>
      <c r="BS131" s="2006">
        <v>0</v>
      </c>
      <c r="BT131" s="2006">
        <v>0</v>
      </c>
      <c r="BU131" s="2006">
        <v>0</v>
      </c>
      <c r="BV131" s="2006">
        <v>0</v>
      </c>
      <c r="BW131" s="2006">
        <v>0</v>
      </c>
      <c r="BX131" s="2006">
        <v>0</v>
      </c>
      <c r="BY131" s="2006">
        <v>0</v>
      </c>
      <c r="BZ131" s="2006">
        <v>0</v>
      </c>
      <c r="CA131" s="2006">
        <v>0</v>
      </c>
      <c r="CB131" s="2006">
        <v>0</v>
      </c>
      <c r="CC131" s="2006">
        <v>0</v>
      </c>
      <c r="CD131" s="2006">
        <v>0</v>
      </c>
      <c r="CE131" s="2006">
        <v>0</v>
      </c>
      <c r="CF131" s="421"/>
    </row>
    <row r="132" spans="1:84" ht="5.0999999999999996" customHeight="1">
      <c r="A132" s="2006">
        <v>0</v>
      </c>
      <c r="B132" s="3402"/>
      <c r="D132" s="3726"/>
      <c r="E132" s="2006">
        <v>0</v>
      </c>
      <c r="F132" s="2007">
        <v>0</v>
      </c>
      <c r="G132" s="2006">
        <v>0</v>
      </c>
      <c r="H132" s="3612"/>
      <c r="I132" s="2006">
        <v>0</v>
      </c>
      <c r="J132" s="2007">
        <v>0</v>
      </c>
      <c r="K132" s="2006">
        <v>0</v>
      </c>
      <c r="L132" s="3612"/>
      <c r="M132" s="2006">
        <v>0</v>
      </c>
      <c r="N132" s="2007">
        <v>0</v>
      </c>
      <c r="O132" s="2006">
        <v>0</v>
      </c>
      <c r="P132" s="3612"/>
      <c r="Q132" s="2006">
        <v>0</v>
      </c>
      <c r="R132" s="2007">
        <v>0</v>
      </c>
      <c r="S132" s="2006">
        <v>0</v>
      </c>
      <c r="T132" s="3612"/>
      <c r="U132" s="2006">
        <v>0</v>
      </c>
      <c r="V132" s="2007">
        <v>0</v>
      </c>
      <c r="W132" s="2006">
        <v>0</v>
      </c>
      <c r="X132" s="3612"/>
      <c r="Y132" s="2006">
        <v>0</v>
      </c>
      <c r="Z132" s="2007">
        <v>0</v>
      </c>
      <c r="AA132" s="2006">
        <v>0</v>
      </c>
      <c r="AB132" s="3612"/>
      <c r="AC132" s="2006">
        <v>0</v>
      </c>
      <c r="AD132" s="2007">
        <v>0</v>
      </c>
      <c r="AE132" s="2006">
        <v>0</v>
      </c>
      <c r="AF132" s="3612"/>
      <c r="AI132" s="75"/>
      <c r="AJ132" s="35"/>
      <c r="AK132" s="35"/>
      <c r="AL132" s="35"/>
      <c r="AM132" s="35"/>
      <c r="AV132" s="2006">
        <v>0</v>
      </c>
      <c r="AW132" s="2006">
        <v>0</v>
      </c>
      <c r="AX132" s="2006">
        <v>0</v>
      </c>
      <c r="AY132" s="2006">
        <v>0</v>
      </c>
      <c r="AZ132" s="2006">
        <v>0</v>
      </c>
      <c r="BA132" s="2006">
        <v>0</v>
      </c>
      <c r="BB132" s="2006">
        <v>0</v>
      </c>
      <c r="BC132" s="2006">
        <v>0</v>
      </c>
      <c r="BD132" s="2006">
        <v>0</v>
      </c>
      <c r="BE132" s="2006">
        <v>0</v>
      </c>
      <c r="BF132" s="2006">
        <v>0</v>
      </c>
      <c r="BG132" s="2006">
        <v>0</v>
      </c>
      <c r="BH132" s="2006">
        <v>0</v>
      </c>
      <c r="BI132" s="2006">
        <v>0</v>
      </c>
      <c r="BJ132" s="2006">
        <v>0</v>
      </c>
      <c r="BK132" s="2006">
        <v>0</v>
      </c>
      <c r="BL132" s="2006">
        <v>0</v>
      </c>
      <c r="BM132" s="2006">
        <v>0</v>
      </c>
      <c r="BN132" s="2006">
        <v>0</v>
      </c>
      <c r="BO132" s="2006">
        <v>0</v>
      </c>
      <c r="BP132" s="2006">
        <v>0</v>
      </c>
      <c r="BQ132" s="2006">
        <v>0</v>
      </c>
      <c r="BR132" s="2006">
        <v>0</v>
      </c>
      <c r="BS132" s="2006">
        <v>0</v>
      </c>
      <c r="BT132" s="2006">
        <v>0</v>
      </c>
      <c r="BU132" s="2006">
        <v>0</v>
      </c>
      <c r="BV132" s="2006">
        <v>0</v>
      </c>
      <c r="BW132" s="2006">
        <v>0</v>
      </c>
      <c r="BX132" s="2006">
        <v>0</v>
      </c>
      <c r="BY132" s="2006">
        <v>0</v>
      </c>
      <c r="BZ132" s="2006">
        <v>0</v>
      </c>
      <c r="CA132" s="2006">
        <v>0</v>
      </c>
      <c r="CB132" s="2006">
        <v>0</v>
      </c>
      <c r="CC132" s="2006">
        <v>0</v>
      </c>
      <c r="CD132" s="2006">
        <v>0</v>
      </c>
      <c r="CE132" s="2006">
        <v>0</v>
      </c>
      <c r="CF132" s="421"/>
    </row>
    <row r="133" spans="1:84" ht="9.9499999999999993" customHeight="1">
      <c r="A133" s="2006">
        <v>0</v>
      </c>
      <c r="B133" s="3403"/>
      <c r="D133" s="191"/>
      <c r="E133" s="2006">
        <v>0</v>
      </c>
      <c r="F133" s="2006">
        <v>0</v>
      </c>
      <c r="G133" s="2006">
        <v>0</v>
      </c>
      <c r="H133" s="3613"/>
      <c r="I133" s="2006">
        <v>0</v>
      </c>
      <c r="J133" s="2006">
        <v>0</v>
      </c>
      <c r="K133" s="2006">
        <v>0</v>
      </c>
      <c r="L133" s="3613"/>
      <c r="M133" s="2006">
        <v>0</v>
      </c>
      <c r="N133" s="2006">
        <v>0</v>
      </c>
      <c r="O133" s="2006">
        <v>0</v>
      </c>
      <c r="P133" s="3613"/>
      <c r="Q133" s="2006">
        <v>0</v>
      </c>
      <c r="R133" s="2006">
        <v>0</v>
      </c>
      <c r="S133" s="2006">
        <v>0</v>
      </c>
      <c r="T133" s="3613"/>
      <c r="U133" s="2006">
        <v>0</v>
      </c>
      <c r="V133" s="2006">
        <v>0</v>
      </c>
      <c r="W133" s="2006">
        <v>0</v>
      </c>
      <c r="X133" s="3613"/>
      <c r="Y133" s="2006">
        <v>0</v>
      </c>
      <c r="Z133" s="2006">
        <v>0</v>
      </c>
      <c r="AA133" s="2006">
        <v>0</v>
      </c>
      <c r="AB133" s="3613"/>
      <c r="AC133" s="2006">
        <v>0</v>
      </c>
      <c r="AD133" s="2006">
        <v>0</v>
      </c>
      <c r="AE133" s="2006">
        <v>0</v>
      </c>
      <c r="AF133" s="3613"/>
      <c r="AI133" s="75"/>
      <c r="AJ133" s="35"/>
      <c r="AK133" s="35"/>
      <c r="AL133" s="35"/>
      <c r="AM133" s="35"/>
      <c r="AV133" s="2006">
        <v>0</v>
      </c>
      <c r="AW133" s="2006">
        <v>0</v>
      </c>
      <c r="AX133" s="2006">
        <v>0</v>
      </c>
      <c r="AY133" s="2006">
        <v>0</v>
      </c>
      <c r="AZ133" s="2006">
        <v>0</v>
      </c>
      <c r="BA133" s="2006">
        <v>0</v>
      </c>
      <c r="BB133" s="2006">
        <v>0</v>
      </c>
      <c r="BC133" s="2006">
        <v>0</v>
      </c>
      <c r="BD133" s="2006">
        <v>0</v>
      </c>
      <c r="BE133" s="2006">
        <v>0</v>
      </c>
      <c r="BF133" s="2006">
        <v>0</v>
      </c>
      <c r="BG133" s="2006">
        <v>0</v>
      </c>
      <c r="BH133" s="2006">
        <v>0</v>
      </c>
      <c r="BI133" s="2006">
        <v>0</v>
      </c>
      <c r="BJ133" s="2006">
        <v>0</v>
      </c>
      <c r="BK133" s="2006">
        <v>0</v>
      </c>
      <c r="BL133" s="2006">
        <v>0</v>
      </c>
      <c r="BM133" s="2006">
        <v>0</v>
      </c>
      <c r="BN133" s="2006">
        <v>0</v>
      </c>
      <c r="BO133" s="2006">
        <v>0</v>
      </c>
      <c r="BP133" s="2006">
        <v>0</v>
      </c>
      <c r="BQ133" s="2006">
        <v>0</v>
      </c>
      <c r="BR133" s="2006">
        <v>0</v>
      </c>
      <c r="BS133" s="2006">
        <v>0</v>
      </c>
      <c r="BT133" s="2006">
        <v>0</v>
      </c>
      <c r="BU133" s="2006">
        <v>0</v>
      </c>
      <c r="BV133" s="2006">
        <v>0</v>
      </c>
      <c r="BW133" s="2006">
        <v>0</v>
      </c>
      <c r="BX133" s="2006">
        <v>0</v>
      </c>
      <c r="BY133" s="2006">
        <v>0</v>
      </c>
      <c r="BZ133" s="2006">
        <v>0</v>
      </c>
      <c r="CA133" s="2006">
        <v>0</v>
      </c>
      <c r="CB133" s="2006">
        <v>0</v>
      </c>
      <c r="CC133" s="2006">
        <v>0</v>
      </c>
      <c r="CD133" s="2006">
        <v>0</v>
      </c>
      <c r="CE133" s="2006">
        <v>0</v>
      </c>
      <c r="CF133" s="421"/>
    </row>
    <row r="134" spans="1:84" ht="9.9499999999999993" customHeight="1">
      <c r="A134" s="2006">
        <v>0</v>
      </c>
      <c r="B134" s="2006">
        <v>0</v>
      </c>
      <c r="C134" s="2006">
        <v>0</v>
      </c>
      <c r="D134" s="2006">
        <v>0</v>
      </c>
      <c r="E134" s="2006">
        <v>0</v>
      </c>
      <c r="F134" s="2006">
        <v>0</v>
      </c>
      <c r="G134" s="2006">
        <v>0</v>
      </c>
      <c r="H134" s="2006">
        <v>0</v>
      </c>
      <c r="I134" s="2006">
        <v>0</v>
      </c>
      <c r="J134" s="2006">
        <v>0</v>
      </c>
      <c r="K134" s="2006">
        <v>0</v>
      </c>
      <c r="L134" s="2006">
        <v>0</v>
      </c>
      <c r="M134" s="2006">
        <v>0</v>
      </c>
      <c r="N134" s="2006">
        <v>0</v>
      </c>
      <c r="O134" s="2006">
        <v>0</v>
      </c>
      <c r="P134" s="2006">
        <v>0</v>
      </c>
      <c r="Q134" s="2006">
        <v>0</v>
      </c>
      <c r="R134" s="2006">
        <v>0</v>
      </c>
      <c r="S134" s="2006">
        <v>0</v>
      </c>
      <c r="T134" s="2006">
        <v>0</v>
      </c>
      <c r="U134" s="2006">
        <v>0</v>
      </c>
      <c r="V134" s="2006">
        <v>0</v>
      </c>
      <c r="W134" s="2006">
        <v>0</v>
      </c>
      <c r="X134" s="2006">
        <v>0</v>
      </c>
      <c r="Y134" s="2006">
        <v>0</v>
      </c>
      <c r="Z134" s="2006">
        <v>0</v>
      </c>
      <c r="AA134" s="2006">
        <v>0</v>
      </c>
      <c r="AB134" s="2006">
        <v>0</v>
      </c>
      <c r="AC134" s="2006">
        <v>0</v>
      </c>
      <c r="AD134" s="2006">
        <v>0</v>
      </c>
      <c r="AE134" s="2006">
        <v>0</v>
      </c>
      <c r="AF134" s="2006">
        <v>0</v>
      </c>
      <c r="AI134" s="78"/>
      <c r="AJ134" s="35"/>
      <c r="AK134" s="35"/>
      <c r="AL134" s="35"/>
      <c r="AM134" s="35"/>
      <c r="AV134" s="2006">
        <v>0</v>
      </c>
      <c r="AW134" s="2006">
        <v>0</v>
      </c>
      <c r="AX134" s="2006">
        <v>0</v>
      </c>
      <c r="AY134" s="2006">
        <v>0</v>
      </c>
      <c r="AZ134" s="2006">
        <v>0</v>
      </c>
      <c r="BA134" s="2006">
        <v>0</v>
      </c>
      <c r="BB134" s="2006">
        <v>0</v>
      </c>
      <c r="BC134" s="2006">
        <v>0</v>
      </c>
      <c r="BD134" s="2006">
        <v>0</v>
      </c>
      <c r="BE134" s="2006">
        <v>0</v>
      </c>
      <c r="BF134" s="2006">
        <v>0</v>
      </c>
      <c r="BG134" s="2006">
        <v>0</v>
      </c>
      <c r="BH134" s="2006">
        <v>0</v>
      </c>
      <c r="BI134" s="2006">
        <v>0</v>
      </c>
      <c r="BJ134" s="2006">
        <v>0</v>
      </c>
      <c r="BK134" s="2006">
        <v>0</v>
      </c>
      <c r="BL134" s="2006">
        <v>0</v>
      </c>
      <c r="BM134" s="2006">
        <v>0</v>
      </c>
      <c r="BN134" s="2006">
        <v>0</v>
      </c>
      <c r="BO134" s="2006">
        <v>0</v>
      </c>
      <c r="BP134" s="2006">
        <v>0</v>
      </c>
      <c r="BQ134" s="2006">
        <v>0</v>
      </c>
      <c r="BR134" s="2006">
        <v>0</v>
      </c>
      <c r="BS134" s="2006">
        <v>0</v>
      </c>
      <c r="BT134" s="2006">
        <v>0</v>
      </c>
      <c r="BU134" s="2006">
        <v>0</v>
      </c>
      <c r="BV134" s="2006">
        <v>0</v>
      </c>
      <c r="BW134" s="2006">
        <v>0</v>
      </c>
      <c r="BX134" s="2006">
        <v>0</v>
      </c>
      <c r="BY134" s="2006">
        <v>0</v>
      </c>
      <c r="BZ134" s="2006">
        <v>0</v>
      </c>
      <c r="CA134" s="2006">
        <v>0</v>
      </c>
      <c r="CB134" s="2006">
        <v>0</v>
      </c>
      <c r="CC134" s="2006">
        <v>0</v>
      </c>
      <c r="CD134" s="2006">
        <v>0</v>
      </c>
      <c r="CE134" s="2006">
        <v>0</v>
      </c>
      <c r="CF134" s="421"/>
    </row>
    <row r="135" spans="1:84" ht="9.9499999999999993" customHeight="1">
      <c r="A135" s="2006">
        <v>0</v>
      </c>
      <c r="B135" s="3401">
        <v>24</v>
      </c>
      <c r="D135" s="3725" t="s">
        <v>234</v>
      </c>
      <c r="E135" s="2006">
        <v>0</v>
      </c>
      <c r="F135" s="2006">
        <v>0</v>
      </c>
      <c r="G135" s="2006">
        <v>0</v>
      </c>
      <c r="H135" s="3611"/>
      <c r="I135" s="2006">
        <v>0</v>
      </c>
      <c r="J135" s="2006">
        <v>0</v>
      </c>
      <c r="K135" s="2006">
        <v>0</v>
      </c>
      <c r="L135" s="3611"/>
      <c r="M135" s="2006">
        <v>0</v>
      </c>
      <c r="N135" s="2006">
        <v>0</v>
      </c>
      <c r="O135" s="2006">
        <v>0</v>
      </c>
      <c r="P135" s="3611"/>
      <c r="Q135" s="2006">
        <v>0</v>
      </c>
      <c r="R135" s="2006">
        <v>0</v>
      </c>
      <c r="S135" s="2006">
        <v>0</v>
      </c>
      <c r="T135" s="3611"/>
      <c r="U135" s="2006">
        <v>0</v>
      </c>
      <c r="V135" s="2006">
        <v>0</v>
      </c>
      <c r="W135" s="2006">
        <v>0</v>
      </c>
      <c r="X135" s="3611"/>
      <c r="Y135" s="2006">
        <v>0</v>
      </c>
      <c r="Z135" s="2006">
        <v>0</v>
      </c>
      <c r="AA135" s="2006">
        <v>0</v>
      </c>
      <c r="AB135" s="3611"/>
      <c r="AC135" s="2006">
        <v>0</v>
      </c>
      <c r="AD135" s="2006">
        <v>0</v>
      </c>
      <c r="AE135" s="2006">
        <v>0</v>
      </c>
      <c r="AF135" s="3611"/>
      <c r="AI135" s="75"/>
      <c r="AJ135" s="35"/>
      <c r="AK135" s="35"/>
      <c r="AL135" s="35"/>
      <c r="AM135" s="35"/>
      <c r="AV135" s="2006">
        <v>0</v>
      </c>
      <c r="AW135" s="2006">
        <v>0</v>
      </c>
      <c r="AX135" s="2006">
        <v>0</v>
      </c>
      <c r="AY135" s="2006">
        <v>0</v>
      </c>
      <c r="AZ135" s="2006">
        <v>0</v>
      </c>
      <c r="BA135" s="2006">
        <v>0</v>
      </c>
      <c r="BB135" s="2006">
        <v>0</v>
      </c>
      <c r="BC135" s="2006">
        <v>0</v>
      </c>
      <c r="BD135" s="2006">
        <v>0</v>
      </c>
      <c r="BE135" s="2006">
        <v>0</v>
      </c>
      <c r="BF135" s="2006">
        <v>0</v>
      </c>
      <c r="BG135" s="2006">
        <v>0</v>
      </c>
      <c r="BH135" s="2006">
        <v>0</v>
      </c>
      <c r="BI135" s="2006">
        <v>0</v>
      </c>
      <c r="BJ135" s="2006">
        <v>0</v>
      </c>
      <c r="BK135" s="2006">
        <v>0</v>
      </c>
      <c r="BL135" s="2006">
        <v>0</v>
      </c>
      <c r="BM135" s="2006">
        <v>0</v>
      </c>
      <c r="BN135" s="2006">
        <v>0</v>
      </c>
      <c r="BO135" s="2006">
        <v>0</v>
      </c>
      <c r="BP135" s="2006">
        <v>0</v>
      </c>
      <c r="BQ135" s="2006">
        <v>0</v>
      </c>
      <c r="BR135" s="2006">
        <v>0</v>
      </c>
      <c r="BS135" s="2006">
        <v>0</v>
      </c>
      <c r="BT135" s="2006">
        <v>0</v>
      </c>
      <c r="BU135" s="2006">
        <v>0</v>
      </c>
      <c r="BV135" s="2006">
        <v>0</v>
      </c>
      <c r="BW135" s="2006">
        <v>0</v>
      </c>
      <c r="BX135" s="2006">
        <v>0</v>
      </c>
      <c r="BY135" s="2006">
        <v>0</v>
      </c>
      <c r="BZ135" s="2006">
        <v>0</v>
      </c>
      <c r="CA135" s="2006">
        <v>0</v>
      </c>
      <c r="CB135" s="2006">
        <v>0</v>
      </c>
      <c r="CC135" s="2006">
        <v>0</v>
      </c>
      <c r="CD135" s="2006">
        <v>0</v>
      </c>
      <c r="CE135" s="2006">
        <v>0</v>
      </c>
      <c r="CF135" s="421"/>
    </row>
    <row r="136" spans="1:84" ht="5.0999999999999996" customHeight="1">
      <c r="A136" s="2006">
        <v>0</v>
      </c>
      <c r="B136" s="3402"/>
      <c r="D136" s="3726"/>
      <c r="E136" s="2006">
        <v>0</v>
      </c>
      <c r="F136" s="2007">
        <v>0</v>
      </c>
      <c r="G136" s="2006">
        <v>0</v>
      </c>
      <c r="H136" s="3612"/>
      <c r="I136" s="2006">
        <v>0</v>
      </c>
      <c r="J136" s="2007">
        <v>0</v>
      </c>
      <c r="K136" s="2006">
        <v>0</v>
      </c>
      <c r="L136" s="3612"/>
      <c r="M136" s="2006">
        <v>0</v>
      </c>
      <c r="N136" s="2007">
        <v>0</v>
      </c>
      <c r="O136" s="2006">
        <v>0</v>
      </c>
      <c r="P136" s="3612"/>
      <c r="Q136" s="2006">
        <v>0</v>
      </c>
      <c r="R136" s="2007">
        <v>0</v>
      </c>
      <c r="S136" s="2006">
        <v>0</v>
      </c>
      <c r="T136" s="3612"/>
      <c r="U136" s="2006">
        <v>0</v>
      </c>
      <c r="V136" s="2007">
        <v>0</v>
      </c>
      <c r="W136" s="2006">
        <v>0</v>
      </c>
      <c r="X136" s="3612"/>
      <c r="Y136" s="2006">
        <v>0</v>
      </c>
      <c r="Z136" s="2007">
        <v>0</v>
      </c>
      <c r="AA136" s="2006">
        <v>0</v>
      </c>
      <c r="AB136" s="3612"/>
      <c r="AC136" s="2006">
        <v>0</v>
      </c>
      <c r="AD136" s="2007">
        <v>0</v>
      </c>
      <c r="AE136" s="2006">
        <v>0</v>
      </c>
      <c r="AF136" s="3612"/>
      <c r="AI136" s="75"/>
      <c r="AJ136" s="35"/>
      <c r="AK136" s="35"/>
      <c r="AL136" s="35"/>
      <c r="AM136" s="35"/>
      <c r="AV136" s="2006">
        <v>0</v>
      </c>
      <c r="AW136" s="2006">
        <v>0</v>
      </c>
      <c r="AX136" s="2006">
        <v>0</v>
      </c>
      <c r="AY136" s="2006">
        <v>0</v>
      </c>
      <c r="AZ136" s="2006">
        <v>0</v>
      </c>
      <c r="BA136" s="2006">
        <v>0</v>
      </c>
      <c r="BB136" s="2006">
        <v>0</v>
      </c>
      <c r="BC136" s="2006">
        <v>0</v>
      </c>
      <c r="BD136" s="2006">
        <v>0</v>
      </c>
      <c r="BE136" s="2006">
        <v>0</v>
      </c>
      <c r="BF136" s="2006">
        <v>0</v>
      </c>
      <c r="BG136" s="2006">
        <v>0</v>
      </c>
      <c r="BH136" s="2006">
        <v>0</v>
      </c>
      <c r="BI136" s="2006">
        <v>0</v>
      </c>
      <c r="BJ136" s="2006">
        <v>0</v>
      </c>
      <c r="BK136" s="2006">
        <v>0</v>
      </c>
      <c r="BL136" s="2006">
        <v>0</v>
      </c>
      <c r="BM136" s="2006">
        <v>0</v>
      </c>
      <c r="BN136" s="2006">
        <v>0</v>
      </c>
      <c r="BO136" s="2006">
        <v>0</v>
      </c>
      <c r="BP136" s="2006">
        <v>0</v>
      </c>
      <c r="BQ136" s="2006">
        <v>0</v>
      </c>
      <c r="BR136" s="2006">
        <v>0</v>
      </c>
      <c r="BS136" s="2006">
        <v>0</v>
      </c>
      <c r="BT136" s="2006">
        <v>0</v>
      </c>
      <c r="BU136" s="2006">
        <v>0</v>
      </c>
      <c r="BV136" s="2006">
        <v>0</v>
      </c>
      <c r="BW136" s="2006">
        <v>0</v>
      </c>
      <c r="BX136" s="2006">
        <v>0</v>
      </c>
      <c r="BY136" s="2006">
        <v>0</v>
      </c>
      <c r="BZ136" s="2006">
        <v>0</v>
      </c>
      <c r="CA136" s="2006">
        <v>0</v>
      </c>
      <c r="CB136" s="2006">
        <v>0</v>
      </c>
      <c r="CC136" s="2006">
        <v>0</v>
      </c>
      <c r="CD136" s="2006">
        <v>0</v>
      </c>
      <c r="CE136" s="2006">
        <v>0</v>
      </c>
      <c r="CF136" s="421"/>
    </row>
    <row r="137" spans="1:84" ht="9.9499999999999993" customHeight="1">
      <c r="A137" s="2006">
        <v>0</v>
      </c>
      <c r="B137" s="3403"/>
      <c r="D137" s="191"/>
      <c r="E137" s="2006">
        <v>0</v>
      </c>
      <c r="F137" s="2006">
        <v>0</v>
      </c>
      <c r="G137" s="2006">
        <v>0</v>
      </c>
      <c r="H137" s="3613"/>
      <c r="I137" s="2006">
        <v>0</v>
      </c>
      <c r="J137" s="2006">
        <v>0</v>
      </c>
      <c r="K137" s="2006">
        <v>0</v>
      </c>
      <c r="L137" s="3613"/>
      <c r="M137" s="2006">
        <v>0</v>
      </c>
      <c r="N137" s="2006">
        <v>0</v>
      </c>
      <c r="O137" s="2006">
        <v>0</v>
      </c>
      <c r="P137" s="3613"/>
      <c r="Q137" s="2006">
        <v>0</v>
      </c>
      <c r="R137" s="2006">
        <v>0</v>
      </c>
      <c r="S137" s="2006">
        <v>0</v>
      </c>
      <c r="T137" s="3613"/>
      <c r="U137" s="2006">
        <v>0</v>
      </c>
      <c r="V137" s="2006">
        <v>0</v>
      </c>
      <c r="W137" s="2006">
        <v>0</v>
      </c>
      <c r="X137" s="3613"/>
      <c r="Y137" s="2006">
        <v>0</v>
      </c>
      <c r="Z137" s="2006">
        <v>0</v>
      </c>
      <c r="AA137" s="2006">
        <v>0</v>
      </c>
      <c r="AB137" s="3613"/>
      <c r="AC137" s="2006">
        <v>0</v>
      </c>
      <c r="AD137" s="2006">
        <v>0</v>
      </c>
      <c r="AE137" s="2006">
        <v>0</v>
      </c>
      <c r="AF137" s="3613"/>
      <c r="AI137" s="75"/>
      <c r="AJ137" s="35"/>
      <c r="AK137" s="35"/>
      <c r="AL137" s="35"/>
      <c r="AM137" s="35"/>
      <c r="AV137" s="2006">
        <v>0</v>
      </c>
      <c r="AW137" s="2006">
        <v>0</v>
      </c>
      <c r="AX137" s="2006">
        <v>0</v>
      </c>
      <c r="AY137" s="2006">
        <v>0</v>
      </c>
      <c r="AZ137" s="2006">
        <v>0</v>
      </c>
      <c r="BA137" s="2006">
        <v>0</v>
      </c>
      <c r="BB137" s="2006">
        <v>0</v>
      </c>
      <c r="BC137" s="2006">
        <v>0</v>
      </c>
      <c r="BD137" s="2006">
        <v>0</v>
      </c>
      <c r="BE137" s="2006">
        <v>0</v>
      </c>
      <c r="BF137" s="2006">
        <v>0</v>
      </c>
      <c r="BG137" s="2006">
        <v>0</v>
      </c>
      <c r="BH137" s="2006">
        <v>0</v>
      </c>
      <c r="BI137" s="2006">
        <v>0</v>
      </c>
      <c r="BJ137" s="2006">
        <v>0</v>
      </c>
      <c r="BK137" s="2006">
        <v>0</v>
      </c>
      <c r="BL137" s="2006">
        <v>0</v>
      </c>
      <c r="BM137" s="2006">
        <v>0</v>
      </c>
      <c r="BN137" s="2006">
        <v>0</v>
      </c>
      <c r="BO137" s="2006">
        <v>0</v>
      </c>
      <c r="BP137" s="2006">
        <v>0</v>
      </c>
      <c r="BQ137" s="2006">
        <v>0</v>
      </c>
      <c r="BR137" s="2006">
        <v>0</v>
      </c>
      <c r="BS137" s="2006">
        <v>0</v>
      </c>
      <c r="BT137" s="2006">
        <v>0</v>
      </c>
      <c r="BU137" s="2006">
        <v>0</v>
      </c>
      <c r="BV137" s="2006">
        <v>0</v>
      </c>
      <c r="BW137" s="2006">
        <v>0</v>
      </c>
      <c r="BX137" s="2006">
        <v>0</v>
      </c>
      <c r="BY137" s="2006">
        <v>0</v>
      </c>
      <c r="BZ137" s="2006">
        <v>0</v>
      </c>
      <c r="CA137" s="2006">
        <v>0</v>
      </c>
      <c r="CB137" s="2006">
        <v>0</v>
      </c>
      <c r="CC137" s="2006">
        <v>0</v>
      </c>
      <c r="CD137" s="2006">
        <v>0</v>
      </c>
      <c r="CE137" s="2006">
        <v>0</v>
      </c>
      <c r="CF137" s="421"/>
    </row>
    <row r="138" spans="1:84" ht="9.9499999999999993" customHeight="1">
      <c r="A138" s="2006">
        <v>0</v>
      </c>
      <c r="B138" s="2006">
        <v>0</v>
      </c>
      <c r="C138" s="2006">
        <v>0</v>
      </c>
      <c r="D138" s="2006">
        <v>0</v>
      </c>
      <c r="E138" s="2006">
        <v>0</v>
      </c>
      <c r="F138" s="2006">
        <v>0</v>
      </c>
      <c r="G138" s="2006">
        <v>0</v>
      </c>
      <c r="H138" s="2006">
        <v>0</v>
      </c>
      <c r="I138" s="2006">
        <v>0</v>
      </c>
      <c r="J138" s="2006">
        <v>0</v>
      </c>
      <c r="K138" s="2006">
        <v>0</v>
      </c>
      <c r="L138" s="2006">
        <v>0</v>
      </c>
      <c r="M138" s="2006">
        <v>0</v>
      </c>
      <c r="N138" s="2006">
        <v>0</v>
      </c>
      <c r="O138" s="2006">
        <v>0</v>
      </c>
      <c r="P138" s="2006">
        <v>0</v>
      </c>
      <c r="Q138" s="2006">
        <v>0</v>
      </c>
      <c r="R138" s="2006">
        <v>0</v>
      </c>
      <c r="S138" s="2006">
        <v>0</v>
      </c>
      <c r="T138" s="2006">
        <v>0</v>
      </c>
      <c r="U138" s="2006">
        <v>0</v>
      </c>
      <c r="V138" s="2006">
        <v>0</v>
      </c>
      <c r="W138" s="2006">
        <v>0</v>
      </c>
      <c r="X138" s="2006">
        <v>0</v>
      </c>
      <c r="Y138" s="2006">
        <v>0</v>
      </c>
      <c r="Z138" s="2006">
        <v>0</v>
      </c>
      <c r="AA138" s="2006">
        <v>0</v>
      </c>
      <c r="AB138" s="2006">
        <v>0</v>
      </c>
      <c r="AC138" s="2006">
        <v>0</v>
      </c>
      <c r="AD138" s="2006">
        <v>0</v>
      </c>
      <c r="AE138" s="2006">
        <v>0</v>
      </c>
      <c r="AF138" s="2006">
        <v>0</v>
      </c>
      <c r="AI138" s="78"/>
      <c r="AJ138" s="35"/>
      <c r="AK138" s="35"/>
      <c r="AL138" s="35"/>
      <c r="AM138" s="35"/>
      <c r="AV138" s="2006">
        <v>0</v>
      </c>
      <c r="AW138" s="2006">
        <v>0</v>
      </c>
      <c r="AX138" s="2006">
        <v>0</v>
      </c>
      <c r="AY138" s="2006">
        <v>0</v>
      </c>
      <c r="AZ138" s="2006">
        <v>0</v>
      </c>
      <c r="BA138" s="2006">
        <v>0</v>
      </c>
      <c r="BB138" s="2006">
        <v>0</v>
      </c>
      <c r="BC138" s="2006">
        <v>0</v>
      </c>
      <c r="BD138" s="2006">
        <v>0</v>
      </c>
      <c r="BE138" s="2006">
        <v>0</v>
      </c>
      <c r="BF138" s="2006">
        <v>0</v>
      </c>
      <c r="BG138" s="2006">
        <v>0</v>
      </c>
      <c r="BH138" s="2006">
        <v>0</v>
      </c>
      <c r="BI138" s="2006">
        <v>0</v>
      </c>
      <c r="BJ138" s="2006">
        <v>0</v>
      </c>
      <c r="BK138" s="2006">
        <v>0</v>
      </c>
      <c r="BL138" s="2006">
        <v>0</v>
      </c>
      <c r="BM138" s="2006">
        <v>0</v>
      </c>
      <c r="BN138" s="2006">
        <v>0</v>
      </c>
      <c r="BO138" s="2006">
        <v>0</v>
      </c>
      <c r="BP138" s="2006">
        <v>0</v>
      </c>
      <c r="BQ138" s="2006">
        <v>0</v>
      </c>
      <c r="BR138" s="2006">
        <v>0</v>
      </c>
      <c r="BS138" s="2006">
        <v>0</v>
      </c>
      <c r="BT138" s="2006">
        <v>0</v>
      </c>
      <c r="BU138" s="2006">
        <v>0</v>
      </c>
      <c r="BV138" s="2006">
        <v>0</v>
      </c>
      <c r="BW138" s="2006">
        <v>0</v>
      </c>
      <c r="BX138" s="2006">
        <v>0</v>
      </c>
      <c r="BY138" s="2006">
        <v>0</v>
      </c>
      <c r="BZ138" s="2006">
        <v>0</v>
      </c>
      <c r="CA138" s="2006">
        <v>0</v>
      </c>
      <c r="CB138" s="2006">
        <v>0</v>
      </c>
      <c r="CC138" s="2006">
        <v>0</v>
      </c>
      <c r="CD138" s="2006">
        <v>0</v>
      </c>
      <c r="CE138" s="2006">
        <v>0</v>
      </c>
      <c r="CF138" s="421"/>
    </row>
    <row r="139" spans="1:84" ht="9.9499999999999993" customHeight="1">
      <c r="A139" s="2006">
        <v>0</v>
      </c>
      <c r="B139" s="3401">
        <v>25</v>
      </c>
      <c r="D139" s="3725" t="s">
        <v>235</v>
      </c>
      <c r="E139" s="2006">
        <v>0</v>
      </c>
      <c r="F139" s="2006">
        <v>0</v>
      </c>
      <c r="G139" s="2006">
        <v>0</v>
      </c>
      <c r="H139" s="3611"/>
      <c r="I139" s="2006">
        <v>0</v>
      </c>
      <c r="J139" s="2006">
        <v>0</v>
      </c>
      <c r="K139" s="2006">
        <v>0</v>
      </c>
      <c r="L139" s="3611"/>
      <c r="M139" s="2006">
        <v>0</v>
      </c>
      <c r="N139" s="2006">
        <v>0</v>
      </c>
      <c r="O139" s="2006">
        <v>0</v>
      </c>
      <c r="P139" s="3611"/>
      <c r="Q139" s="2006">
        <v>0</v>
      </c>
      <c r="R139" s="2006">
        <v>0</v>
      </c>
      <c r="S139" s="2006">
        <v>0</v>
      </c>
      <c r="T139" s="3611"/>
      <c r="U139" s="2006">
        <v>0</v>
      </c>
      <c r="V139" s="2006">
        <v>0</v>
      </c>
      <c r="W139" s="2006">
        <v>0</v>
      </c>
      <c r="X139" s="3611"/>
      <c r="Y139" s="2006">
        <v>0</v>
      </c>
      <c r="Z139" s="2006">
        <v>0</v>
      </c>
      <c r="AA139" s="2006">
        <v>0</v>
      </c>
      <c r="AB139" s="3611"/>
      <c r="AC139" s="2006">
        <v>0</v>
      </c>
      <c r="AD139" s="2006">
        <v>0</v>
      </c>
      <c r="AE139" s="2006">
        <v>0</v>
      </c>
      <c r="AF139" s="3611"/>
      <c r="AI139" s="75"/>
      <c r="AJ139" s="35"/>
      <c r="AK139" s="35"/>
      <c r="AL139" s="35"/>
      <c r="AM139" s="35"/>
      <c r="AV139" s="2006">
        <v>0</v>
      </c>
      <c r="AW139" s="2006">
        <v>0</v>
      </c>
      <c r="AX139" s="2006">
        <v>0</v>
      </c>
      <c r="AY139" s="2006">
        <v>0</v>
      </c>
      <c r="AZ139" s="2006">
        <v>0</v>
      </c>
      <c r="BA139" s="2006">
        <v>0</v>
      </c>
      <c r="BB139" s="2006">
        <v>0</v>
      </c>
      <c r="BC139" s="2006">
        <v>0</v>
      </c>
      <c r="BD139" s="2006">
        <v>0</v>
      </c>
      <c r="BE139" s="2006">
        <v>0</v>
      </c>
      <c r="BF139" s="2006">
        <v>0</v>
      </c>
      <c r="BG139" s="2006">
        <v>0</v>
      </c>
      <c r="BH139" s="2006">
        <v>0</v>
      </c>
      <c r="BI139" s="2006">
        <v>0</v>
      </c>
      <c r="BJ139" s="2006">
        <v>0</v>
      </c>
      <c r="BK139" s="2006">
        <v>0</v>
      </c>
      <c r="BL139" s="2006">
        <v>0</v>
      </c>
      <c r="BM139" s="2006">
        <v>0</v>
      </c>
      <c r="BN139" s="2006">
        <v>0</v>
      </c>
      <c r="BO139" s="2006">
        <v>0</v>
      </c>
      <c r="BP139" s="2006">
        <v>0</v>
      </c>
      <c r="BQ139" s="2006">
        <v>0</v>
      </c>
      <c r="BR139" s="2006">
        <v>0</v>
      </c>
      <c r="BS139" s="2006">
        <v>0</v>
      </c>
      <c r="BT139" s="2006">
        <v>0</v>
      </c>
      <c r="BU139" s="2006">
        <v>0</v>
      </c>
      <c r="BV139" s="2006">
        <v>0</v>
      </c>
      <c r="BW139" s="2006">
        <v>0</v>
      </c>
      <c r="BX139" s="2006">
        <v>0</v>
      </c>
      <c r="BY139" s="2006">
        <v>0</v>
      </c>
      <c r="BZ139" s="2006">
        <v>0</v>
      </c>
      <c r="CA139" s="2006">
        <v>0</v>
      </c>
      <c r="CB139" s="2006">
        <v>0</v>
      </c>
      <c r="CC139" s="2006">
        <v>0</v>
      </c>
      <c r="CD139" s="2006">
        <v>0</v>
      </c>
      <c r="CE139" s="2006">
        <v>0</v>
      </c>
      <c r="CF139" s="421"/>
    </row>
    <row r="140" spans="1:84" ht="5.0999999999999996" customHeight="1">
      <c r="A140" s="2006">
        <v>0</v>
      </c>
      <c r="B140" s="3402"/>
      <c r="D140" s="3726"/>
      <c r="E140" s="2006">
        <v>0</v>
      </c>
      <c r="F140" s="2007">
        <v>0</v>
      </c>
      <c r="G140" s="2006">
        <v>0</v>
      </c>
      <c r="H140" s="3612"/>
      <c r="I140" s="2006">
        <v>0</v>
      </c>
      <c r="J140" s="2007">
        <v>0</v>
      </c>
      <c r="K140" s="2006">
        <v>0</v>
      </c>
      <c r="L140" s="3612"/>
      <c r="M140" s="2006">
        <v>0</v>
      </c>
      <c r="N140" s="2007">
        <v>0</v>
      </c>
      <c r="O140" s="2006">
        <v>0</v>
      </c>
      <c r="P140" s="3612"/>
      <c r="Q140" s="2006">
        <v>0</v>
      </c>
      <c r="R140" s="2007">
        <v>0</v>
      </c>
      <c r="S140" s="2006">
        <v>0</v>
      </c>
      <c r="T140" s="3612"/>
      <c r="U140" s="2006">
        <v>0</v>
      </c>
      <c r="V140" s="2007">
        <v>0</v>
      </c>
      <c r="W140" s="2006">
        <v>0</v>
      </c>
      <c r="X140" s="3612"/>
      <c r="Y140" s="2006">
        <v>0</v>
      </c>
      <c r="Z140" s="2007">
        <v>0</v>
      </c>
      <c r="AA140" s="2006">
        <v>0</v>
      </c>
      <c r="AB140" s="3612"/>
      <c r="AC140" s="2006">
        <v>0</v>
      </c>
      <c r="AD140" s="2007">
        <v>0</v>
      </c>
      <c r="AE140" s="2006">
        <v>0</v>
      </c>
      <c r="AF140" s="3612"/>
      <c r="AI140" s="75"/>
      <c r="AJ140" s="35"/>
      <c r="AK140" s="35"/>
      <c r="AL140" s="35"/>
      <c r="AM140" s="35"/>
      <c r="AV140" s="2006">
        <v>0</v>
      </c>
      <c r="AW140" s="2006">
        <v>0</v>
      </c>
      <c r="AX140" s="2006">
        <v>0</v>
      </c>
      <c r="AY140" s="2006">
        <v>0</v>
      </c>
      <c r="AZ140" s="2006">
        <v>0</v>
      </c>
      <c r="BA140" s="2006">
        <v>0</v>
      </c>
      <c r="BB140" s="2006">
        <v>0</v>
      </c>
      <c r="BC140" s="2006">
        <v>0</v>
      </c>
      <c r="BD140" s="2006">
        <v>0</v>
      </c>
      <c r="BE140" s="2006">
        <v>0</v>
      </c>
      <c r="BF140" s="2006">
        <v>0</v>
      </c>
      <c r="BG140" s="2006">
        <v>0</v>
      </c>
      <c r="BH140" s="2006">
        <v>0</v>
      </c>
      <c r="BI140" s="2006">
        <v>0</v>
      </c>
      <c r="BJ140" s="2006">
        <v>0</v>
      </c>
      <c r="BK140" s="2006">
        <v>0</v>
      </c>
      <c r="BL140" s="2006">
        <v>0</v>
      </c>
      <c r="BM140" s="2006">
        <v>0</v>
      </c>
      <c r="BN140" s="2006">
        <v>0</v>
      </c>
      <c r="BO140" s="2006">
        <v>0</v>
      </c>
      <c r="BP140" s="2006">
        <v>0</v>
      </c>
      <c r="BQ140" s="2006">
        <v>0</v>
      </c>
      <c r="BR140" s="2006">
        <v>0</v>
      </c>
      <c r="BS140" s="2006">
        <v>0</v>
      </c>
      <c r="BT140" s="2006">
        <v>0</v>
      </c>
      <c r="BU140" s="2006">
        <v>0</v>
      </c>
      <c r="BV140" s="2006">
        <v>0</v>
      </c>
      <c r="BW140" s="2006">
        <v>0</v>
      </c>
      <c r="BX140" s="2006">
        <v>0</v>
      </c>
      <c r="BY140" s="2006">
        <v>0</v>
      </c>
      <c r="BZ140" s="2006">
        <v>0</v>
      </c>
      <c r="CA140" s="2006">
        <v>0</v>
      </c>
      <c r="CB140" s="2006">
        <v>0</v>
      </c>
      <c r="CC140" s="2006">
        <v>0</v>
      </c>
      <c r="CD140" s="2006">
        <v>0</v>
      </c>
      <c r="CE140" s="2006">
        <v>0</v>
      </c>
      <c r="CF140" s="421"/>
    </row>
    <row r="141" spans="1:84" ht="9.9499999999999993" customHeight="1">
      <c r="A141" s="2006">
        <v>0</v>
      </c>
      <c r="B141" s="3403"/>
      <c r="D141" s="191"/>
      <c r="E141" s="2006">
        <v>0</v>
      </c>
      <c r="F141" s="2006">
        <v>0</v>
      </c>
      <c r="G141" s="2006">
        <v>0</v>
      </c>
      <c r="H141" s="3613"/>
      <c r="I141" s="2006">
        <v>0</v>
      </c>
      <c r="J141" s="2006">
        <v>0</v>
      </c>
      <c r="K141" s="2006">
        <v>0</v>
      </c>
      <c r="L141" s="3613"/>
      <c r="M141" s="2006">
        <v>0</v>
      </c>
      <c r="N141" s="2006">
        <v>0</v>
      </c>
      <c r="O141" s="2006">
        <v>0</v>
      </c>
      <c r="P141" s="3613"/>
      <c r="Q141" s="2006">
        <v>0</v>
      </c>
      <c r="R141" s="2006">
        <v>0</v>
      </c>
      <c r="S141" s="2006">
        <v>0</v>
      </c>
      <c r="T141" s="3613"/>
      <c r="U141" s="2006">
        <v>0</v>
      </c>
      <c r="V141" s="2006">
        <v>0</v>
      </c>
      <c r="W141" s="2006">
        <v>0</v>
      </c>
      <c r="X141" s="3613"/>
      <c r="Y141" s="2006">
        <v>0</v>
      </c>
      <c r="Z141" s="2006">
        <v>0</v>
      </c>
      <c r="AA141" s="2006">
        <v>0</v>
      </c>
      <c r="AB141" s="3613"/>
      <c r="AC141" s="2006">
        <v>0</v>
      </c>
      <c r="AD141" s="2006">
        <v>0</v>
      </c>
      <c r="AE141" s="2006">
        <v>0</v>
      </c>
      <c r="AF141" s="3613"/>
      <c r="AI141" s="75"/>
      <c r="AJ141" s="35"/>
      <c r="AK141" s="35"/>
      <c r="AL141" s="35"/>
      <c r="AM141" s="35"/>
      <c r="AV141" s="2006">
        <v>0</v>
      </c>
      <c r="AW141" s="2006">
        <v>0</v>
      </c>
      <c r="AX141" s="2006">
        <v>0</v>
      </c>
      <c r="AY141" s="2006">
        <v>0</v>
      </c>
      <c r="AZ141" s="2006">
        <v>0</v>
      </c>
      <c r="BA141" s="2006">
        <v>0</v>
      </c>
      <c r="BB141" s="2006">
        <v>0</v>
      </c>
      <c r="BC141" s="2006">
        <v>0</v>
      </c>
      <c r="BD141" s="2006">
        <v>0</v>
      </c>
      <c r="BE141" s="2006">
        <v>0</v>
      </c>
      <c r="BF141" s="2006">
        <v>0</v>
      </c>
      <c r="BG141" s="2006">
        <v>0</v>
      </c>
      <c r="BH141" s="2006">
        <v>0</v>
      </c>
      <c r="BI141" s="2006">
        <v>0</v>
      </c>
      <c r="BJ141" s="2006">
        <v>0</v>
      </c>
      <c r="BK141" s="2006">
        <v>0</v>
      </c>
      <c r="BL141" s="2006">
        <v>0</v>
      </c>
      <c r="BM141" s="2006">
        <v>0</v>
      </c>
      <c r="BN141" s="2006">
        <v>0</v>
      </c>
      <c r="BO141" s="2006">
        <v>0</v>
      </c>
      <c r="BP141" s="2006">
        <v>0</v>
      </c>
      <c r="BQ141" s="2006">
        <v>0</v>
      </c>
      <c r="BR141" s="2006">
        <v>0</v>
      </c>
      <c r="BS141" s="2006">
        <v>0</v>
      </c>
      <c r="BT141" s="2006">
        <v>0</v>
      </c>
      <c r="BU141" s="2006">
        <v>0</v>
      </c>
      <c r="BV141" s="2006">
        <v>0</v>
      </c>
      <c r="BW141" s="2006">
        <v>0</v>
      </c>
      <c r="BX141" s="2006">
        <v>0</v>
      </c>
      <c r="BY141" s="2006">
        <v>0</v>
      </c>
      <c r="BZ141" s="2006">
        <v>0</v>
      </c>
      <c r="CA141" s="2006">
        <v>0</v>
      </c>
      <c r="CB141" s="2006">
        <v>0</v>
      </c>
      <c r="CC141" s="2006">
        <v>0</v>
      </c>
      <c r="CD141" s="2006">
        <v>0</v>
      </c>
      <c r="CE141" s="2006">
        <v>0</v>
      </c>
      <c r="CF141" s="421"/>
    </row>
    <row r="142" spans="1:84" ht="9.9499999999999993" customHeight="1">
      <c r="A142" s="2006">
        <v>0</v>
      </c>
      <c r="B142" s="2006">
        <v>0</v>
      </c>
      <c r="C142" s="2006">
        <v>0</v>
      </c>
      <c r="D142" s="2006">
        <v>0</v>
      </c>
      <c r="E142" s="2006">
        <v>0</v>
      </c>
      <c r="F142" s="2006">
        <v>0</v>
      </c>
      <c r="G142" s="2006">
        <v>0</v>
      </c>
      <c r="H142" s="2006">
        <v>0</v>
      </c>
      <c r="I142" s="2006">
        <v>0</v>
      </c>
      <c r="J142" s="2006">
        <v>0</v>
      </c>
      <c r="K142" s="2006">
        <v>0</v>
      </c>
      <c r="L142" s="2006">
        <v>0</v>
      </c>
      <c r="M142" s="2006">
        <v>0</v>
      </c>
      <c r="N142" s="2006">
        <v>0</v>
      </c>
      <c r="O142" s="2006">
        <v>0</v>
      </c>
      <c r="P142" s="2006">
        <v>0</v>
      </c>
      <c r="Q142" s="2006">
        <v>0</v>
      </c>
      <c r="R142" s="2006">
        <v>0</v>
      </c>
      <c r="S142" s="2006">
        <v>0</v>
      </c>
      <c r="T142" s="2006">
        <v>0</v>
      </c>
      <c r="U142" s="2006">
        <v>0</v>
      </c>
      <c r="V142" s="2006">
        <v>0</v>
      </c>
      <c r="W142" s="2006">
        <v>0</v>
      </c>
      <c r="X142" s="2006">
        <v>0</v>
      </c>
      <c r="Y142" s="2006">
        <v>0</v>
      </c>
      <c r="Z142" s="2006">
        <v>0</v>
      </c>
      <c r="AA142" s="2006">
        <v>0</v>
      </c>
      <c r="AB142" s="2006">
        <v>0</v>
      </c>
      <c r="AC142" s="2006">
        <v>0</v>
      </c>
      <c r="AD142" s="2006">
        <v>0</v>
      </c>
      <c r="AE142" s="2006">
        <v>0</v>
      </c>
      <c r="AF142" s="2006">
        <v>0</v>
      </c>
      <c r="AI142" s="78"/>
      <c r="AJ142" s="35"/>
      <c r="AK142" s="35"/>
      <c r="AL142" s="35"/>
      <c r="AM142" s="35"/>
      <c r="AV142" s="2006">
        <v>0</v>
      </c>
      <c r="AW142" s="2006">
        <v>0</v>
      </c>
      <c r="AX142" s="2006">
        <v>0</v>
      </c>
      <c r="AY142" s="2006">
        <v>0</v>
      </c>
      <c r="AZ142" s="2006">
        <v>0</v>
      </c>
      <c r="BA142" s="2006">
        <v>0</v>
      </c>
      <c r="BB142" s="2006">
        <v>0</v>
      </c>
      <c r="BC142" s="2006">
        <v>0</v>
      </c>
      <c r="BD142" s="2006">
        <v>0</v>
      </c>
      <c r="BE142" s="2006">
        <v>0</v>
      </c>
      <c r="BF142" s="2006">
        <v>0</v>
      </c>
      <c r="BG142" s="2006">
        <v>0</v>
      </c>
      <c r="BH142" s="2006">
        <v>0</v>
      </c>
      <c r="BI142" s="2006">
        <v>0</v>
      </c>
      <c r="BJ142" s="2006">
        <v>0</v>
      </c>
      <c r="BK142" s="2006">
        <v>0</v>
      </c>
      <c r="BL142" s="2006">
        <v>0</v>
      </c>
      <c r="BM142" s="2006">
        <v>0</v>
      </c>
      <c r="BN142" s="2006">
        <v>0</v>
      </c>
      <c r="BO142" s="2006">
        <v>0</v>
      </c>
      <c r="BP142" s="2006">
        <v>0</v>
      </c>
      <c r="BQ142" s="2006">
        <v>0</v>
      </c>
      <c r="BR142" s="2006">
        <v>0</v>
      </c>
      <c r="BS142" s="2006">
        <v>0</v>
      </c>
      <c r="BT142" s="2006">
        <v>0</v>
      </c>
      <c r="BU142" s="2006">
        <v>0</v>
      </c>
      <c r="BV142" s="2006">
        <v>0</v>
      </c>
      <c r="BW142" s="2006">
        <v>0</v>
      </c>
      <c r="BX142" s="2006">
        <v>0</v>
      </c>
      <c r="BY142" s="2006">
        <v>0</v>
      </c>
      <c r="BZ142" s="2006">
        <v>0</v>
      </c>
      <c r="CA142" s="2006">
        <v>0</v>
      </c>
      <c r="CB142" s="2006">
        <v>0</v>
      </c>
      <c r="CC142" s="2006">
        <v>0</v>
      </c>
      <c r="CD142" s="2006">
        <v>0</v>
      </c>
      <c r="CE142" s="2006">
        <v>0</v>
      </c>
      <c r="CF142" s="421"/>
    </row>
    <row r="143" spans="1:84" ht="9.9499999999999993" customHeight="1">
      <c r="A143" s="2006">
        <v>0</v>
      </c>
      <c r="B143" s="3401">
        <v>26</v>
      </c>
      <c r="D143" s="3725" t="s">
        <v>237</v>
      </c>
      <c r="E143" s="2006">
        <v>0</v>
      </c>
      <c r="F143" s="2006">
        <v>0</v>
      </c>
      <c r="G143" s="2006">
        <v>0</v>
      </c>
      <c r="H143" s="3611"/>
      <c r="I143" s="2006">
        <v>0</v>
      </c>
      <c r="J143" s="2006">
        <v>0</v>
      </c>
      <c r="K143" s="2006">
        <v>0</v>
      </c>
      <c r="L143" s="3611"/>
      <c r="M143" s="2006">
        <v>0</v>
      </c>
      <c r="N143" s="2006">
        <v>0</v>
      </c>
      <c r="O143" s="2006">
        <v>0</v>
      </c>
      <c r="P143" s="3611"/>
      <c r="Q143" s="2006">
        <v>0</v>
      </c>
      <c r="R143" s="2006">
        <v>0</v>
      </c>
      <c r="S143" s="2006">
        <v>0</v>
      </c>
      <c r="T143" s="3611"/>
      <c r="U143" s="2006">
        <v>0</v>
      </c>
      <c r="V143" s="2006">
        <v>0</v>
      </c>
      <c r="W143" s="2006">
        <v>0</v>
      </c>
      <c r="X143" s="3611"/>
      <c r="Y143" s="2006">
        <v>0</v>
      </c>
      <c r="Z143" s="2006">
        <v>0</v>
      </c>
      <c r="AA143" s="2006">
        <v>0</v>
      </c>
      <c r="AB143" s="3611"/>
      <c r="AC143" s="2006">
        <v>0</v>
      </c>
      <c r="AD143" s="2006">
        <v>0</v>
      </c>
      <c r="AE143" s="2006">
        <v>0</v>
      </c>
      <c r="AF143" s="3611"/>
      <c r="AI143" s="75"/>
      <c r="AJ143" s="35"/>
      <c r="AK143" s="35"/>
      <c r="AL143" s="35"/>
      <c r="AM143" s="35"/>
      <c r="AV143" s="2006">
        <v>0</v>
      </c>
      <c r="AW143" s="2006">
        <v>0</v>
      </c>
      <c r="AX143" s="2006">
        <v>0</v>
      </c>
      <c r="AY143" s="2006">
        <v>0</v>
      </c>
      <c r="AZ143" s="2006">
        <v>0</v>
      </c>
      <c r="BA143" s="2006">
        <v>0</v>
      </c>
      <c r="BB143" s="2006">
        <v>0</v>
      </c>
      <c r="BC143" s="2006">
        <v>0</v>
      </c>
      <c r="BD143" s="2006">
        <v>0</v>
      </c>
      <c r="BE143" s="2006">
        <v>0</v>
      </c>
      <c r="BF143" s="2006">
        <v>0</v>
      </c>
      <c r="BG143" s="2006">
        <v>0</v>
      </c>
      <c r="BH143" s="2006">
        <v>0</v>
      </c>
      <c r="BI143" s="2006">
        <v>0</v>
      </c>
      <c r="BJ143" s="2006">
        <v>0</v>
      </c>
      <c r="BK143" s="2006">
        <v>0</v>
      </c>
      <c r="BL143" s="2006">
        <v>0</v>
      </c>
      <c r="BM143" s="2006">
        <v>0</v>
      </c>
      <c r="BN143" s="2006">
        <v>0</v>
      </c>
      <c r="BO143" s="2006">
        <v>0</v>
      </c>
      <c r="BP143" s="2006">
        <v>0</v>
      </c>
      <c r="BQ143" s="2006">
        <v>0</v>
      </c>
      <c r="BR143" s="2006">
        <v>0</v>
      </c>
      <c r="BS143" s="2006">
        <v>0</v>
      </c>
      <c r="BT143" s="2006">
        <v>0</v>
      </c>
      <c r="BU143" s="2006">
        <v>0</v>
      </c>
      <c r="BV143" s="2006">
        <v>0</v>
      </c>
      <c r="BW143" s="2006">
        <v>0</v>
      </c>
      <c r="BX143" s="2006">
        <v>0</v>
      </c>
      <c r="BY143" s="2006">
        <v>0</v>
      </c>
      <c r="BZ143" s="2006">
        <v>0</v>
      </c>
      <c r="CA143" s="2006">
        <v>0</v>
      </c>
      <c r="CB143" s="2006">
        <v>0</v>
      </c>
      <c r="CC143" s="2006">
        <v>0</v>
      </c>
      <c r="CD143" s="2006">
        <v>0</v>
      </c>
      <c r="CE143" s="2006">
        <v>0</v>
      </c>
      <c r="CF143" s="421"/>
    </row>
    <row r="144" spans="1:84" ht="5.0999999999999996" customHeight="1">
      <c r="A144" s="2006">
        <v>0</v>
      </c>
      <c r="B144" s="3402"/>
      <c r="D144" s="3726"/>
      <c r="E144" s="2006">
        <v>0</v>
      </c>
      <c r="F144" s="2007">
        <v>0</v>
      </c>
      <c r="G144" s="2006">
        <v>0</v>
      </c>
      <c r="H144" s="3612"/>
      <c r="I144" s="2006">
        <v>0</v>
      </c>
      <c r="J144" s="2007">
        <v>0</v>
      </c>
      <c r="K144" s="2006">
        <v>0</v>
      </c>
      <c r="L144" s="3612"/>
      <c r="M144" s="2006">
        <v>0</v>
      </c>
      <c r="N144" s="2007">
        <v>0</v>
      </c>
      <c r="O144" s="2006">
        <v>0</v>
      </c>
      <c r="P144" s="3612"/>
      <c r="Q144" s="2006">
        <v>0</v>
      </c>
      <c r="R144" s="2007">
        <v>0</v>
      </c>
      <c r="S144" s="2006">
        <v>0</v>
      </c>
      <c r="T144" s="3612"/>
      <c r="U144" s="2006">
        <v>0</v>
      </c>
      <c r="V144" s="2007">
        <v>0</v>
      </c>
      <c r="W144" s="2006">
        <v>0</v>
      </c>
      <c r="X144" s="3612"/>
      <c r="Y144" s="2006">
        <v>0</v>
      </c>
      <c r="Z144" s="2007">
        <v>0</v>
      </c>
      <c r="AA144" s="2006">
        <v>0</v>
      </c>
      <c r="AB144" s="3612"/>
      <c r="AC144" s="2006">
        <v>0</v>
      </c>
      <c r="AD144" s="2007">
        <v>0</v>
      </c>
      <c r="AE144" s="2006">
        <v>0</v>
      </c>
      <c r="AF144" s="3612"/>
      <c r="AI144" s="75"/>
      <c r="AJ144" s="35"/>
      <c r="AK144" s="35"/>
      <c r="AL144" s="35"/>
      <c r="AM144" s="35"/>
      <c r="AV144" s="2006">
        <v>0</v>
      </c>
      <c r="AW144" s="2006">
        <v>0</v>
      </c>
      <c r="AX144" s="2006">
        <v>0</v>
      </c>
      <c r="AY144" s="2006">
        <v>0</v>
      </c>
      <c r="AZ144" s="2006">
        <v>0</v>
      </c>
      <c r="BA144" s="2006">
        <v>0</v>
      </c>
      <c r="BB144" s="2006">
        <v>0</v>
      </c>
      <c r="BC144" s="2006">
        <v>0</v>
      </c>
      <c r="BD144" s="2006">
        <v>0</v>
      </c>
      <c r="BE144" s="2006">
        <v>0</v>
      </c>
      <c r="BF144" s="2006">
        <v>0</v>
      </c>
      <c r="BG144" s="2006">
        <v>0</v>
      </c>
      <c r="BH144" s="2006">
        <v>0</v>
      </c>
      <c r="BI144" s="2006">
        <v>0</v>
      </c>
      <c r="BJ144" s="2006">
        <v>0</v>
      </c>
      <c r="BK144" s="2006">
        <v>0</v>
      </c>
      <c r="BL144" s="2006">
        <v>0</v>
      </c>
      <c r="BM144" s="2006">
        <v>0</v>
      </c>
      <c r="BN144" s="2006">
        <v>0</v>
      </c>
      <c r="BO144" s="2006">
        <v>0</v>
      </c>
      <c r="BP144" s="2006">
        <v>0</v>
      </c>
      <c r="BQ144" s="2006">
        <v>0</v>
      </c>
      <c r="BR144" s="2006">
        <v>0</v>
      </c>
      <c r="BS144" s="2006">
        <v>0</v>
      </c>
      <c r="BT144" s="2006">
        <v>0</v>
      </c>
      <c r="BU144" s="2006">
        <v>0</v>
      </c>
      <c r="BV144" s="2006">
        <v>0</v>
      </c>
      <c r="BW144" s="2006">
        <v>0</v>
      </c>
      <c r="BX144" s="2006">
        <v>0</v>
      </c>
      <c r="BY144" s="2006">
        <v>0</v>
      </c>
      <c r="BZ144" s="2006">
        <v>0</v>
      </c>
      <c r="CA144" s="2006">
        <v>0</v>
      </c>
      <c r="CB144" s="2006">
        <v>0</v>
      </c>
      <c r="CC144" s="2006">
        <v>0</v>
      </c>
      <c r="CD144" s="2006">
        <v>0</v>
      </c>
      <c r="CE144" s="2006">
        <v>0</v>
      </c>
      <c r="CF144" s="421"/>
    </row>
    <row r="145" spans="1:84" ht="9.9499999999999993" customHeight="1">
      <c r="A145" s="2006">
        <v>0</v>
      </c>
      <c r="B145" s="3403"/>
      <c r="D145" s="191"/>
      <c r="E145" s="2006">
        <v>0</v>
      </c>
      <c r="F145" s="2006">
        <v>0</v>
      </c>
      <c r="G145" s="2006">
        <v>0</v>
      </c>
      <c r="H145" s="3613"/>
      <c r="I145" s="2006">
        <v>0</v>
      </c>
      <c r="J145" s="2006">
        <v>0</v>
      </c>
      <c r="K145" s="2006">
        <v>0</v>
      </c>
      <c r="L145" s="3613"/>
      <c r="M145" s="2006">
        <v>0</v>
      </c>
      <c r="N145" s="2006">
        <v>0</v>
      </c>
      <c r="O145" s="2006">
        <v>0</v>
      </c>
      <c r="P145" s="3613"/>
      <c r="Q145" s="2006">
        <v>0</v>
      </c>
      <c r="R145" s="2006">
        <v>0</v>
      </c>
      <c r="S145" s="2006">
        <v>0</v>
      </c>
      <c r="T145" s="3613"/>
      <c r="U145" s="2006">
        <v>0</v>
      </c>
      <c r="V145" s="2006">
        <v>0</v>
      </c>
      <c r="W145" s="2006">
        <v>0</v>
      </c>
      <c r="X145" s="3613"/>
      <c r="Y145" s="2006">
        <v>0</v>
      </c>
      <c r="Z145" s="2006">
        <v>0</v>
      </c>
      <c r="AA145" s="2006">
        <v>0</v>
      </c>
      <c r="AB145" s="3613"/>
      <c r="AC145" s="2006">
        <v>0</v>
      </c>
      <c r="AD145" s="2006">
        <v>0</v>
      </c>
      <c r="AE145" s="2006">
        <v>0</v>
      </c>
      <c r="AF145" s="3613"/>
      <c r="AI145" s="75"/>
      <c r="AJ145" s="35"/>
      <c r="AK145" s="35"/>
      <c r="AL145" s="35"/>
      <c r="AM145" s="35"/>
      <c r="AV145" s="2006">
        <v>0</v>
      </c>
      <c r="AW145" s="2006">
        <v>0</v>
      </c>
      <c r="AX145" s="2006">
        <v>0</v>
      </c>
      <c r="AY145" s="2006">
        <v>0</v>
      </c>
      <c r="AZ145" s="2006">
        <v>0</v>
      </c>
      <c r="BA145" s="2006">
        <v>0</v>
      </c>
      <c r="BB145" s="2006">
        <v>0</v>
      </c>
      <c r="BC145" s="2006">
        <v>0</v>
      </c>
      <c r="BD145" s="2006">
        <v>0</v>
      </c>
      <c r="BE145" s="2006">
        <v>0</v>
      </c>
      <c r="BF145" s="2006">
        <v>0</v>
      </c>
      <c r="BG145" s="2006">
        <v>0</v>
      </c>
      <c r="BH145" s="2006">
        <v>0</v>
      </c>
      <c r="BI145" s="2006">
        <v>0</v>
      </c>
      <c r="BJ145" s="2006">
        <v>0</v>
      </c>
      <c r="BK145" s="2006">
        <v>0</v>
      </c>
      <c r="BL145" s="2006">
        <v>0</v>
      </c>
      <c r="BM145" s="2006">
        <v>0</v>
      </c>
      <c r="BN145" s="2006">
        <v>0</v>
      </c>
      <c r="BO145" s="2006">
        <v>0</v>
      </c>
      <c r="BP145" s="2006">
        <v>0</v>
      </c>
      <c r="BQ145" s="2006">
        <v>0</v>
      </c>
      <c r="BR145" s="2006">
        <v>0</v>
      </c>
      <c r="BS145" s="2006">
        <v>0</v>
      </c>
      <c r="BT145" s="2006">
        <v>0</v>
      </c>
      <c r="BU145" s="2006">
        <v>0</v>
      </c>
      <c r="BV145" s="2006">
        <v>0</v>
      </c>
      <c r="BW145" s="2006">
        <v>0</v>
      </c>
      <c r="BX145" s="2006">
        <v>0</v>
      </c>
      <c r="BY145" s="2006">
        <v>0</v>
      </c>
      <c r="BZ145" s="2006">
        <v>0</v>
      </c>
      <c r="CA145" s="2006">
        <v>0</v>
      </c>
      <c r="CB145" s="2006">
        <v>0</v>
      </c>
      <c r="CC145" s="2006">
        <v>0</v>
      </c>
      <c r="CD145" s="2006">
        <v>0</v>
      </c>
      <c r="CE145" s="2006">
        <v>0</v>
      </c>
      <c r="CF145" s="421"/>
    </row>
    <row r="146" spans="1:84" ht="9.9499999999999993" customHeight="1">
      <c r="A146" s="2006">
        <v>0</v>
      </c>
      <c r="B146" s="2006">
        <v>0</v>
      </c>
      <c r="C146" s="2006">
        <v>0</v>
      </c>
      <c r="D146" s="2006">
        <v>0</v>
      </c>
      <c r="E146" s="2006">
        <v>0</v>
      </c>
      <c r="F146" s="2006">
        <v>0</v>
      </c>
      <c r="G146" s="2006">
        <v>0</v>
      </c>
      <c r="H146" s="2006">
        <v>0</v>
      </c>
      <c r="I146" s="2006">
        <v>0</v>
      </c>
      <c r="J146" s="2006">
        <v>0</v>
      </c>
      <c r="K146" s="2006">
        <v>0</v>
      </c>
      <c r="L146" s="2006">
        <v>0</v>
      </c>
      <c r="M146" s="2006">
        <v>0</v>
      </c>
      <c r="N146" s="2006">
        <v>0</v>
      </c>
      <c r="O146" s="2006">
        <v>0</v>
      </c>
      <c r="P146" s="2006">
        <v>0</v>
      </c>
      <c r="Q146" s="2006">
        <v>0</v>
      </c>
      <c r="R146" s="2006">
        <v>0</v>
      </c>
      <c r="S146" s="2006">
        <v>0</v>
      </c>
      <c r="T146" s="2006">
        <v>0</v>
      </c>
      <c r="U146" s="2006">
        <v>0</v>
      </c>
      <c r="V146" s="2006">
        <v>0</v>
      </c>
      <c r="W146" s="2006">
        <v>0</v>
      </c>
      <c r="X146" s="2006">
        <v>0</v>
      </c>
      <c r="Y146" s="2006">
        <v>0</v>
      </c>
      <c r="Z146" s="2006">
        <v>0</v>
      </c>
      <c r="AA146" s="2006">
        <v>0</v>
      </c>
      <c r="AB146" s="2006">
        <v>0</v>
      </c>
      <c r="AC146" s="2006">
        <v>0</v>
      </c>
      <c r="AD146" s="2006">
        <v>0</v>
      </c>
      <c r="AE146" s="2006">
        <v>0</v>
      </c>
      <c r="AF146" s="2006">
        <v>0</v>
      </c>
      <c r="AI146" s="78"/>
      <c r="AJ146" s="35"/>
      <c r="AK146" s="35"/>
      <c r="AL146" s="35"/>
      <c r="AM146" s="35"/>
      <c r="AV146" s="2006">
        <v>0</v>
      </c>
      <c r="AW146" s="2006">
        <v>0</v>
      </c>
      <c r="AX146" s="2006">
        <v>0</v>
      </c>
      <c r="AY146" s="2006">
        <v>0</v>
      </c>
      <c r="AZ146" s="2006">
        <v>0</v>
      </c>
      <c r="BA146" s="2006">
        <v>0</v>
      </c>
      <c r="BB146" s="2006">
        <v>0</v>
      </c>
      <c r="BC146" s="2006">
        <v>0</v>
      </c>
      <c r="BD146" s="2006">
        <v>0</v>
      </c>
      <c r="BE146" s="2006">
        <v>0</v>
      </c>
      <c r="BF146" s="2006">
        <v>0</v>
      </c>
      <c r="BG146" s="2006">
        <v>0</v>
      </c>
      <c r="BH146" s="2006">
        <v>0</v>
      </c>
      <c r="BI146" s="2006">
        <v>0</v>
      </c>
      <c r="BJ146" s="2006">
        <v>0</v>
      </c>
      <c r="BK146" s="2006">
        <v>0</v>
      </c>
      <c r="BL146" s="2006">
        <v>0</v>
      </c>
      <c r="BM146" s="2006">
        <v>0</v>
      </c>
      <c r="BN146" s="2006">
        <v>0</v>
      </c>
      <c r="BO146" s="2006">
        <v>0</v>
      </c>
      <c r="BP146" s="2006">
        <v>0</v>
      </c>
      <c r="BQ146" s="2006">
        <v>0</v>
      </c>
      <c r="BR146" s="2006">
        <v>0</v>
      </c>
      <c r="BS146" s="2006">
        <v>0</v>
      </c>
      <c r="BT146" s="2006">
        <v>0</v>
      </c>
      <c r="BU146" s="2006">
        <v>0</v>
      </c>
      <c r="BV146" s="2006">
        <v>0</v>
      </c>
      <c r="BW146" s="2006">
        <v>0</v>
      </c>
      <c r="BX146" s="2006">
        <v>0</v>
      </c>
      <c r="BY146" s="2006">
        <v>0</v>
      </c>
      <c r="BZ146" s="2006">
        <v>0</v>
      </c>
      <c r="CA146" s="2006">
        <v>0</v>
      </c>
      <c r="CB146" s="2006">
        <v>0</v>
      </c>
      <c r="CC146" s="2006">
        <v>0</v>
      </c>
      <c r="CD146" s="2006">
        <v>0</v>
      </c>
      <c r="CE146" s="2006">
        <v>0</v>
      </c>
      <c r="CF146" s="421"/>
    </row>
    <row r="147" spans="1:84" ht="9.9499999999999993" customHeight="1">
      <c r="A147" s="2006">
        <v>0</v>
      </c>
      <c r="B147" s="3401">
        <v>27</v>
      </c>
      <c r="D147" s="3725" t="s">
        <v>239</v>
      </c>
      <c r="E147" s="2006">
        <v>0</v>
      </c>
      <c r="F147" s="2006">
        <v>0</v>
      </c>
      <c r="G147" s="2006">
        <v>0</v>
      </c>
      <c r="H147" s="3611"/>
      <c r="I147" s="2006">
        <v>0</v>
      </c>
      <c r="J147" s="2006">
        <v>0</v>
      </c>
      <c r="K147" s="2006">
        <v>0</v>
      </c>
      <c r="L147" s="3611"/>
      <c r="M147" s="2006">
        <v>0</v>
      </c>
      <c r="N147" s="2006">
        <v>0</v>
      </c>
      <c r="O147" s="2006">
        <v>0</v>
      </c>
      <c r="P147" s="3611"/>
      <c r="Q147" s="2006">
        <v>0</v>
      </c>
      <c r="R147" s="2006">
        <v>0</v>
      </c>
      <c r="S147" s="2006">
        <v>0</v>
      </c>
      <c r="T147" s="3611"/>
      <c r="U147" s="2006">
        <v>0</v>
      </c>
      <c r="V147" s="2006">
        <v>0</v>
      </c>
      <c r="W147" s="2006">
        <v>0</v>
      </c>
      <c r="X147" s="3611"/>
      <c r="Y147" s="2006">
        <v>0</v>
      </c>
      <c r="Z147" s="2006">
        <v>0</v>
      </c>
      <c r="AA147" s="2006">
        <v>0</v>
      </c>
      <c r="AB147" s="3611"/>
      <c r="AC147" s="2006">
        <v>0</v>
      </c>
      <c r="AD147" s="2006">
        <v>0</v>
      </c>
      <c r="AE147" s="2006">
        <v>0</v>
      </c>
      <c r="AF147" s="3611"/>
      <c r="AI147" s="75"/>
      <c r="AJ147" s="35"/>
      <c r="AK147" s="35"/>
      <c r="AL147" s="35"/>
      <c r="AM147" s="35"/>
      <c r="AV147" s="2006">
        <v>0</v>
      </c>
      <c r="AW147" s="2006">
        <v>0</v>
      </c>
      <c r="AX147" s="2006">
        <v>0</v>
      </c>
      <c r="AY147" s="2006">
        <v>0</v>
      </c>
      <c r="AZ147" s="2006">
        <v>0</v>
      </c>
      <c r="BA147" s="2006">
        <v>0</v>
      </c>
      <c r="BB147" s="2006">
        <v>0</v>
      </c>
      <c r="BC147" s="2006">
        <v>0</v>
      </c>
      <c r="BD147" s="2006">
        <v>0</v>
      </c>
      <c r="BE147" s="2006">
        <v>0</v>
      </c>
      <c r="BF147" s="2006">
        <v>0</v>
      </c>
      <c r="BG147" s="2006">
        <v>0</v>
      </c>
      <c r="BH147" s="2006">
        <v>0</v>
      </c>
      <c r="BI147" s="2006">
        <v>0</v>
      </c>
      <c r="BJ147" s="2006">
        <v>0</v>
      </c>
      <c r="BK147" s="2006">
        <v>0</v>
      </c>
      <c r="BL147" s="2006">
        <v>0</v>
      </c>
      <c r="BM147" s="2006">
        <v>0</v>
      </c>
      <c r="BN147" s="2006">
        <v>0</v>
      </c>
      <c r="BO147" s="2006">
        <v>0</v>
      </c>
      <c r="BP147" s="2006">
        <v>0</v>
      </c>
      <c r="BQ147" s="2006">
        <v>0</v>
      </c>
      <c r="BR147" s="2006">
        <v>0</v>
      </c>
      <c r="BS147" s="2006">
        <v>0</v>
      </c>
      <c r="BT147" s="2006">
        <v>0</v>
      </c>
      <c r="BU147" s="2006">
        <v>0</v>
      </c>
      <c r="BV147" s="2006">
        <v>0</v>
      </c>
      <c r="BW147" s="2006">
        <v>0</v>
      </c>
      <c r="BX147" s="2006">
        <v>0</v>
      </c>
      <c r="BY147" s="2006">
        <v>0</v>
      </c>
      <c r="BZ147" s="2006">
        <v>0</v>
      </c>
      <c r="CA147" s="2006">
        <v>0</v>
      </c>
      <c r="CB147" s="2006">
        <v>0</v>
      </c>
      <c r="CC147" s="2006">
        <v>0</v>
      </c>
      <c r="CD147" s="2006">
        <v>0</v>
      </c>
      <c r="CE147" s="2006">
        <v>0</v>
      </c>
      <c r="CF147" s="421"/>
    </row>
    <row r="148" spans="1:84" ht="5.0999999999999996" customHeight="1">
      <c r="A148" s="2006">
        <v>0</v>
      </c>
      <c r="B148" s="3402"/>
      <c r="D148" s="3726"/>
      <c r="E148" s="2006">
        <v>0</v>
      </c>
      <c r="F148" s="2007">
        <v>0</v>
      </c>
      <c r="G148" s="2006">
        <v>0</v>
      </c>
      <c r="H148" s="3612"/>
      <c r="I148" s="2006">
        <v>0</v>
      </c>
      <c r="J148" s="2007">
        <v>0</v>
      </c>
      <c r="K148" s="2006">
        <v>0</v>
      </c>
      <c r="L148" s="3612"/>
      <c r="M148" s="2006">
        <v>0</v>
      </c>
      <c r="N148" s="2007">
        <v>0</v>
      </c>
      <c r="O148" s="2006">
        <v>0</v>
      </c>
      <c r="P148" s="3612"/>
      <c r="Q148" s="2006">
        <v>0</v>
      </c>
      <c r="R148" s="2007">
        <v>0</v>
      </c>
      <c r="S148" s="2006">
        <v>0</v>
      </c>
      <c r="T148" s="3612"/>
      <c r="U148" s="2006">
        <v>0</v>
      </c>
      <c r="V148" s="2007">
        <v>0</v>
      </c>
      <c r="W148" s="2006">
        <v>0</v>
      </c>
      <c r="X148" s="3612"/>
      <c r="Y148" s="2006">
        <v>0</v>
      </c>
      <c r="Z148" s="2007">
        <v>0</v>
      </c>
      <c r="AA148" s="2006">
        <v>0</v>
      </c>
      <c r="AB148" s="3612"/>
      <c r="AC148" s="2006">
        <v>0</v>
      </c>
      <c r="AD148" s="2007">
        <v>0</v>
      </c>
      <c r="AE148" s="2006">
        <v>0</v>
      </c>
      <c r="AF148" s="3612"/>
      <c r="AI148" s="75"/>
      <c r="AJ148" s="35"/>
      <c r="AK148" s="35"/>
      <c r="AL148" s="35"/>
      <c r="AM148" s="35"/>
      <c r="AV148" s="2006">
        <v>0</v>
      </c>
      <c r="AW148" s="2006">
        <v>0</v>
      </c>
      <c r="AX148" s="2006">
        <v>0</v>
      </c>
      <c r="AY148" s="2006">
        <v>0</v>
      </c>
      <c r="AZ148" s="2006">
        <v>0</v>
      </c>
      <c r="BA148" s="2006">
        <v>0</v>
      </c>
      <c r="BB148" s="2006">
        <v>0</v>
      </c>
      <c r="BC148" s="2006">
        <v>0</v>
      </c>
      <c r="BD148" s="2006">
        <v>0</v>
      </c>
      <c r="BE148" s="2006">
        <v>0</v>
      </c>
      <c r="BF148" s="2006">
        <v>0</v>
      </c>
      <c r="BG148" s="2006">
        <v>0</v>
      </c>
      <c r="BH148" s="2006">
        <v>0</v>
      </c>
      <c r="BI148" s="2006">
        <v>0</v>
      </c>
      <c r="BJ148" s="2006">
        <v>0</v>
      </c>
      <c r="BK148" s="2006">
        <v>0</v>
      </c>
      <c r="BL148" s="2006">
        <v>0</v>
      </c>
      <c r="BM148" s="2006">
        <v>0</v>
      </c>
      <c r="BN148" s="2006">
        <v>0</v>
      </c>
      <c r="BO148" s="2006">
        <v>0</v>
      </c>
      <c r="BP148" s="2006">
        <v>0</v>
      </c>
      <c r="BQ148" s="2006">
        <v>0</v>
      </c>
      <c r="BR148" s="2006">
        <v>0</v>
      </c>
      <c r="BS148" s="2006">
        <v>0</v>
      </c>
      <c r="BT148" s="2006">
        <v>0</v>
      </c>
      <c r="BU148" s="2006">
        <v>0</v>
      </c>
      <c r="BV148" s="2006">
        <v>0</v>
      </c>
      <c r="BW148" s="2006">
        <v>0</v>
      </c>
      <c r="BX148" s="2006">
        <v>0</v>
      </c>
      <c r="BY148" s="2006">
        <v>0</v>
      </c>
      <c r="BZ148" s="2006">
        <v>0</v>
      </c>
      <c r="CA148" s="2006">
        <v>0</v>
      </c>
      <c r="CB148" s="2006">
        <v>0</v>
      </c>
      <c r="CC148" s="2006">
        <v>0</v>
      </c>
      <c r="CD148" s="2006">
        <v>0</v>
      </c>
      <c r="CE148" s="2006">
        <v>0</v>
      </c>
      <c r="CF148" s="421"/>
    </row>
    <row r="149" spans="1:84" ht="9.9499999999999993" customHeight="1">
      <c r="A149" s="2006">
        <v>0</v>
      </c>
      <c r="B149" s="3403"/>
      <c r="D149" s="191"/>
      <c r="E149" s="2006">
        <v>0</v>
      </c>
      <c r="F149" s="2006">
        <v>0</v>
      </c>
      <c r="G149" s="2006">
        <v>0</v>
      </c>
      <c r="H149" s="3613"/>
      <c r="I149" s="2006">
        <v>0</v>
      </c>
      <c r="J149" s="2006">
        <v>0</v>
      </c>
      <c r="K149" s="2006">
        <v>0</v>
      </c>
      <c r="L149" s="3613"/>
      <c r="M149" s="2006">
        <v>0</v>
      </c>
      <c r="N149" s="2006">
        <v>0</v>
      </c>
      <c r="O149" s="2006">
        <v>0</v>
      </c>
      <c r="P149" s="3613"/>
      <c r="Q149" s="2006">
        <v>0</v>
      </c>
      <c r="R149" s="2006">
        <v>0</v>
      </c>
      <c r="S149" s="2006">
        <v>0</v>
      </c>
      <c r="T149" s="3613"/>
      <c r="U149" s="2006">
        <v>0</v>
      </c>
      <c r="V149" s="2006">
        <v>0</v>
      </c>
      <c r="W149" s="2006">
        <v>0</v>
      </c>
      <c r="X149" s="3613"/>
      <c r="Y149" s="2006">
        <v>0</v>
      </c>
      <c r="Z149" s="2006">
        <v>0</v>
      </c>
      <c r="AA149" s="2006">
        <v>0</v>
      </c>
      <c r="AB149" s="3613"/>
      <c r="AC149" s="2006">
        <v>0</v>
      </c>
      <c r="AD149" s="2006">
        <v>0</v>
      </c>
      <c r="AE149" s="2006">
        <v>0</v>
      </c>
      <c r="AF149" s="3613"/>
      <c r="AI149" s="75"/>
      <c r="AJ149" s="35"/>
      <c r="AK149" s="35"/>
      <c r="AL149" s="35"/>
      <c r="AM149" s="35"/>
      <c r="AV149" s="2006">
        <v>0</v>
      </c>
      <c r="AW149" s="2006">
        <v>0</v>
      </c>
      <c r="AX149" s="2006">
        <v>0</v>
      </c>
      <c r="AY149" s="2006">
        <v>0</v>
      </c>
      <c r="AZ149" s="2006">
        <v>0</v>
      </c>
      <c r="BA149" s="2006">
        <v>0</v>
      </c>
      <c r="BB149" s="2006">
        <v>0</v>
      </c>
      <c r="BC149" s="2006">
        <v>0</v>
      </c>
      <c r="BD149" s="2006">
        <v>0</v>
      </c>
      <c r="BE149" s="2006">
        <v>0</v>
      </c>
      <c r="BF149" s="2006">
        <v>0</v>
      </c>
      <c r="BG149" s="2006">
        <v>0</v>
      </c>
      <c r="BH149" s="2006">
        <v>0</v>
      </c>
      <c r="BI149" s="2006">
        <v>0</v>
      </c>
      <c r="BJ149" s="2006">
        <v>0</v>
      </c>
      <c r="BK149" s="2006">
        <v>0</v>
      </c>
      <c r="BL149" s="2006">
        <v>0</v>
      </c>
      <c r="BM149" s="2006">
        <v>0</v>
      </c>
      <c r="BN149" s="2006">
        <v>0</v>
      </c>
      <c r="BO149" s="2006">
        <v>0</v>
      </c>
      <c r="BP149" s="2006">
        <v>0</v>
      </c>
      <c r="BQ149" s="2006">
        <v>0</v>
      </c>
      <c r="BR149" s="2006">
        <v>0</v>
      </c>
      <c r="BS149" s="2006">
        <v>0</v>
      </c>
      <c r="BT149" s="2006">
        <v>0</v>
      </c>
      <c r="BU149" s="2006">
        <v>0</v>
      </c>
      <c r="BV149" s="2006">
        <v>0</v>
      </c>
      <c r="BW149" s="2006">
        <v>0</v>
      </c>
      <c r="BX149" s="2006">
        <v>0</v>
      </c>
      <c r="BY149" s="2006">
        <v>0</v>
      </c>
      <c r="BZ149" s="2006">
        <v>0</v>
      </c>
      <c r="CA149" s="2006">
        <v>0</v>
      </c>
      <c r="CB149" s="2006">
        <v>0</v>
      </c>
      <c r="CC149" s="2006">
        <v>0</v>
      </c>
      <c r="CD149" s="2006">
        <v>0</v>
      </c>
      <c r="CE149" s="2006">
        <v>0</v>
      </c>
      <c r="CF149" s="421"/>
    </row>
    <row r="150" spans="1:84" ht="9.9499999999999993" customHeight="1">
      <c r="A150" s="2006">
        <v>0</v>
      </c>
      <c r="B150" s="2006">
        <v>0</v>
      </c>
      <c r="C150" s="2006">
        <v>0</v>
      </c>
      <c r="D150" s="2006">
        <v>0</v>
      </c>
      <c r="E150" s="2006">
        <v>0</v>
      </c>
      <c r="F150" s="2006">
        <v>0</v>
      </c>
      <c r="G150" s="2006">
        <v>0</v>
      </c>
      <c r="H150" s="2006">
        <v>0</v>
      </c>
      <c r="I150" s="2006">
        <v>0</v>
      </c>
      <c r="J150" s="2006">
        <v>0</v>
      </c>
      <c r="K150" s="2006">
        <v>0</v>
      </c>
      <c r="L150" s="2006">
        <v>0</v>
      </c>
      <c r="M150" s="2006">
        <v>0</v>
      </c>
      <c r="N150" s="2006">
        <v>0</v>
      </c>
      <c r="O150" s="2006">
        <v>0</v>
      </c>
      <c r="P150" s="2006">
        <v>0</v>
      </c>
      <c r="Q150" s="2006">
        <v>0</v>
      </c>
      <c r="R150" s="2006">
        <v>0</v>
      </c>
      <c r="S150" s="2006">
        <v>0</v>
      </c>
      <c r="T150" s="2006">
        <v>0</v>
      </c>
      <c r="U150" s="2006">
        <v>0</v>
      </c>
      <c r="V150" s="2006">
        <v>0</v>
      </c>
      <c r="W150" s="2006">
        <v>0</v>
      </c>
      <c r="X150" s="2006">
        <v>0</v>
      </c>
      <c r="Y150" s="2006">
        <v>0</v>
      </c>
      <c r="Z150" s="2006">
        <v>0</v>
      </c>
      <c r="AA150" s="2006">
        <v>0</v>
      </c>
      <c r="AB150" s="2006">
        <v>0</v>
      </c>
      <c r="AC150" s="2006">
        <v>0</v>
      </c>
      <c r="AD150" s="2006">
        <v>0</v>
      </c>
      <c r="AE150" s="2006">
        <v>0</v>
      </c>
      <c r="AF150" s="2006">
        <v>0</v>
      </c>
      <c r="AI150" s="78"/>
      <c r="AJ150" s="35"/>
      <c r="AK150" s="35"/>
      <c r="AL150" s="35"/>
      <c r="AM150" s="35"/>
      <c r="AV150" s="2006">
        <v>0</v>
      </c>
      <c r="AW150" s="2006">
        <v>0</v>
      </c>
      <c r="AX150" s="2006">
        <v>0</v>
      </c>
      <c r="AY150" s="2006">
        <v>0</v>
      </c>
      <c r="AZ150" s="2006">
        <v>0</v>
      </c>
      <c r="BA150" s="2006">
        <v>0</v>
      </c>
      <c r="BB150" s="2006">
        <v>0</v>
      </c>
      <c r="BC150" s="2006">
        <v>0</v>
      </c>
      <c r="BD150" s="2006">
        <v>0</v>
      </c>
      <c r="BE150" s="2006">
        <v>0</v>
      </c>
      <c r="BF150" s="2006">
        <v>0</v>
      </c>
      <c r="BG150" s="2006">
        <v>0</v>
      </c>
      <c r="BH150" s="2006">
        <v>0</v>
      </c>
      <c r="BI150" s="2006">
        <v>0</v>
      </c>
      <c r="BJ150" s="2006">
        <v>0</v>
      </c>
      <c r="BK150" s="2006">
        <v>0</v>
      </c>
      <c r="BL150" s="2006">
        <v>0</v>
      </c>
      <c r="BM150" s="2006">
        <v>0</v>
      </c>
      <c r="BN150" s="2006">
        <v>0</v>
      </c>
      <c r="BO150" s="2006">
        <v>0</v>
      </c>
      <c r="BP150" s="2006">
        <v>0</v>
      </c>
      <c r="BQ150" s="2006">
        <v>0</v>
      </c>
      <c r="BR150" s="2006">
        <v>0</v>
      </c>
      <c r="BS150" s="2006">
        <v>0</v>
      </c>
      <c r="BT150" s="2006">
        <v>0</v>
      </c>
      <c r="BU150" s="2006">
        <v>0</v>
      </c>
      <c r="BV150" s="2006">
        <v>0</v>
      </c>
      <c r="BW150" s="2006">
        <v>0</v>
      </c>
      <c r="BX150" s="2006">
        <v>0</v>
      </c>
      <c r="BY150" s="2006">
        <v>0</v>
      </c>
      <c r="BZ150" s="2006">
        <v>0</v>
      </c>
      <c r="CA150" s="2006">
        <v>0</v>
      </c>
      <c r="CB150" s="2006">
        <v>0</v>
      </c>
      <c r="CC150" s="2006">
        <v>0</v>
      </c>
      <c r="CD150" s="2006">
        <v>0</v>
      </c>
      <c r="CE150" s="2006">
        <v>0</v>
      </c>
      <c r="CF150" s="421"/>
    </row>
    <row r="151" spans="1:84" ht="9.9499999999999993" customHeight="1">
      <c r="A151" s="2006">
        <v>0</v>
      </c>
      <c r="B151" s="3401">
        <v>28</v>
      </c>
      <c r="D151" s="3725" t="s">
        <v>240</v>
      </c>
      <c r="E151" s="2006">
        <v>0</v>
      </c>
      <c r="F151" s="2006">
        <v>0</v>
      </c>
      <c r="G151" s="2006">
        <v>0</v>
      </c>
      <c r="H151" s="3611"/>
      <c r="I151" s="2006">
        <v>0</v>
      </c>
      <c r="J151" s="2006">
        <v>0</v>
      </c>
      <c r="K151" s="2006">
        <v>0</v>
      </c>
      <c r="L151" s="3611"/>
      <c r="M151" s="2006">
        <v>0</v>
      </c>
      <c r="N151" s="2006">
        <v>0</v>
      </c>
      <c r="O151" s="2006">
        <v>0</v>
      </c>
      <c r="P151" s="3611"/>
      <c r="Q151" s="2006">
        <v>0</v>
      </c>
      <c r="R151" s="2006">
        <v>0</v>
      </c>
      <c r="S151" s="2006">
        <v>0</v>
      </c>
      <c r="T151" s="3611"/>
      <c r="U151" s="2006">
        <v>0</v>
      </c>
      <c r="V151" s="2006">
        <v>0</v>
      </c>
      <c r="W151" s="2006">
        <v>0</v>
      </c>
      <c r="X151" s="3611"/>
      <c r="Y151" s="2006">
        <v>0</v>
      </c>
      <c r="Z151" s="2006">
        <v>0</v>
      </c>
      <c r="AA151" s="2006">
        <v>0</v>
      </c>
      <c r="AB151" s="3611"/>
      <c r="AC151" s="2006">
        <v>0</v>
      </c>
      <c r="AD151" s="2006">
        <v>0</v>
      </c>
      <c r="AE151" s="2006">
        <v>0</v>
      </c>
      <c r="AF151" s="3611"/>
      <c r="AI151" s="75"/>
      <c r="AJ151" s="35"/>
      <c r="AK151" s="35"/>
      <c r="AL151" s="35"/>
      <c r="AM151" s="35"/>
      <c r="AV151" s="2006">
        <v>0</v>
      </c>
      <c r="AW151" s="2006">
        <v>0</v>
      </c>
      <c r="AX151" s="2006">
        <v>0</v>
      </c>
      <c r="AY151" s="2006">
        <v>0</v>
      </c>
      <c r="AZ151" s="2006">
        <v>0</v>
      </c>
      <c r="BA151" s="2006">
        <v>0</v>
      </c>
      <c r="BB151" s="2006">
        <v>0</v>
      </c>
      <c r="BC151" s="2006">
        <v>0</v>
      </c>
      <c r="BD151" s="2006">
        <v>0</v>
      </c>
      <c r="BE151" s="2006">
        <v>0</v>
      </c>
      <c r="BF151" s="2006">
        <v>0</v>
      </c>
      <c r="BG151" s="2006">
        <v>0</v>
      </c>
      <c r="BH151" s="2006">
        <v>0</v>
      </c>
      <c r="BI151" s="2006">
        <v>0</v>
      </c>
      <c r="BJ151" s="2006">
        <v>0</v>
      </c>
      <c r="BK151" s="2006">
        <v>0</v>
      </c>
      <c r="BL151" s="2006">
        <v>0</v>
      </c>
      <c r="BM151" s="2006">
        <v>0</v>
      </c>
      <c r="BN151" s="2006">
        <v>0</v>
      </c>
      <c r="BO151" s="2006">
        <v>0</v>
      </c>
      <c r="BP151" s="2006">
        <v>0</v>
      </c>
      <c r="BQ151" s="2006">
        <v>0</v>
      </c>
      <c r="BR151" s="2006">
        <v>0</v>
      </c>
      <c r="BS151" s="2006">
        <v>0</v>
      </c>
      <c r="BT151" s="2006">
        <v>0</v>
      </c>
      <c r="BU151" s="2006">
        <v>0</v>
      </c>
      <c r="BV151" s="2006">
        <v>0</v>
      </c>
      <c r="BW151" s="2006">
        <v>0</v>
      </c>
      <c r="BX151" s="2006">
        <v>0</v>
      </c>
      <c r="BY151" s="2006">
        <v>0</v>
      </c>
      <c r="BZ151" s="2006">
        <v>0</v>
      </c>
      <c r="CA151" s="2006">
        <v>0</v>
      </c>
      <c r="CB151" s="2006">
        <v>0</v>
      </c>
      <c r="CC151" s="2006">
        <v>0</v>
      </c>
      <c r="CD151" s="2006">
        <v>0</v>
      </c>
      <c r="CE151" s="2006">
        <v>0</v>
      </c>
      <c r="CF151" s="421"/>
    </row>
    <row r="152" spans="1:84" ht="5.0999999999999996" customHeight="1">
      <c r="A152" s="2006">
        <v>0</v>
      </c>
      <c r="B152" s="3402"/>
      <c r="D152" s="3726"/>
      <c r="E152" s="2006">
        <v>0</v>
      </c>
      <c r="F152" s="2007">
        <v>0</v>
      </c>
      <c r="G152" s="2006">
        <v>0</v>
      </c>
      <c r="H152" s="3612"/>
      <c r="I152" s="2006">
        <v>0</v>
      </c>
      <c r="J152" s="2007">
        <v>0</v>
      </c>
      <c r="K152" s="2006">
        <v>0</v>
      </c>
      <c r="L152" s="3612"/>
      <c r="M152" s="2006">
        <v>0</v>
      </c>
      <c r="N152" s="2007">
        <v>0</v>
      </c>
      <c r="O152" s="2006">
        <v>0</v>
      </c>
      <c r="P152" s="3612"/>
      <c r="Q152" s="2006">
        <v>0</v>
      </c>
      <c r="R152" s="2007">
        <v>0</v>
      </c>
      <c r="S152" s="2006">
        <v>0</v>
      </c>
      <c r="T152" s="3612"/>
      <c r="U152" s="2006">
        <v>0</v>
      </c>
      <c r="V152" s="2007">
        <v>0</v>
      </c>
      <c r="W152" s="2006">
        <v>0</v>
      </c>
      <c r="X152" s="3612"/>
      <c r="Y152" s="2006">
        <v>0</v>
      </c>
      <c r="Z152" s="2007">
        <v>0</v>
      </c>
      <c r="AA152" s="2006">
        <v>0</v>
      </c>
      <c r="AB152" s="3612"/>
      <c r="AC152" s="2006">
        <v>0</v>
      </c>
      <c r="AD152" s="2007">
        <v>0</v>
      </c>
      <c r="AE152" s="2006">
        <v>0</v>
      </c>
      <c r="AF152" s="3612"/>
      <c r="AI152" s="75"/>
      <c r="AJ152" s="35"/>
      <c r="AK152" s="35"/>
      <c r="AL152" s="35"/>
      <c r="AM152" s="35"/>
      <c r="AV152" s="2006">
        <v>0</v>
      </c>
      <c r="AW152" s="2006">
        <v>0</v>
      </c>
      <c r="AX152" s="2006">
        <v>0</v>
      </c>
      <c r="AY152" s="2006">
        <v>0</v>
      </c>
      <c r="AZ152" s="2006">
        <v>0</v>
      </c>
      <c r="BA152" s="2006">
        <v>0</v>
      </c>
      <c r="BB152" s="2006">
        <v>0</v>
      </c>
      <c r="BC152" s="2006">
        <v>0</v>
      </c>
      <c r="BD152" s="2006">
        <v>0</v>
      </c>
      <c r="BE152" s="2006">
        <v>0</v>
      </c>
      <c r="BF152" s="2006">
        <v>0</v>
      </c>
      <c r="BG152" s="2006">
        <v>0</v>
      </c>
      <c r="BH152" s="2006">
        <v>0</v>
      </c>
      <c r="BI152" s="2006">
        <v>0</v>
      </c>
      <c r="BJ152" s="2006">
        <v>0</v>
      </c>
      <c r="BK152" s="2006">
        <v>0</v>
      </c>
      <c r="BL152" s="2006">
        <v>0</v>
      </c>
      <c r="BM152" s="2006">
        <v>0</v>
      </c>
      <c r="BN152" s="2006">
        <v>0</v>
      </c>
      <c r="BO152" s="2006">
        <v>0</v>
      </c>
      <c r="BP152" s="2006">
        <v>0</v>
      </c>
      <c r="BQ152" s="2006">
        <v>0</v>
      </c>
      <c r="BR152" s="2006">
        <v>0</v>
      </c>
      <c r="BS152" s="2006">
        <v>0</v>
      </c>
      <c r="BT152" s="2006">
        <v>0</v>
      </c>
      <c r="BU152" s="2006">
        <v>0</v>
      </c>
      <c r="BV152" s="2006">
        <v>0</v>
      </c>
      <c r="BW152" s="2006">
        <v>0</v>
      </c>
      <c r="BX152" s="2006">
        <v>0</v>
      </c>
      <c r="BY152" s="2006">
        <v>0</v>
      </c>
      <c r="BZ152" s="2006">
        <v>0</v>
      </c>
      <c r="CA152" s="2006">
        <v>0</v>
      </c>
      <c r="CB152" s="2006">
        <v>0</v>
      </c>
      <c r="CC152" s="2006">
        <v>0</v>
      </c>
      <c r="CD152" s="2006">
        <v>0</v>
      </c>
      <c r="CE152" s="2006">
        <v>0</v>
      </c>
      <c r="CF152" s="421"/>
    </row>
    <row r="153" spans="1:84" ht="9.9499999999999993" customHeight="1">
      <c r="A153" s="2006">
        <v>0</v>
      </c>
      <c r="B153" s="3403"/>
      <c r="D153" s="191"/>
      <c r="E153" s="2006">
        <v>0</v>
      </c>
      <c r="F153" s="2006">
        <v>0</v>
      </c>
      <c r="G153" s="2006">
        <v>0</v>
      </c>
      <c r="H153" s="3613"/>
      <c r="I153" s="2006">
        <v>0</v>
      </c>
      <c r="J153" s="2006">
        <v>0</v>
      </c>
      <c r="K153" s="2006">
        <v>0</v>
      </c>
      <c r="L153" s="3613"/>
      <c r="M153" s="2006">
        <v>0</v>
      </c>
      <c r="N153" s="2006">
        <v>0</v>
      </c>
      <c r="O153" s="2006">
        <v>0</v>
      </c>
      <c r="P153" s="3613"/>
      <c r="Q153" s="2006">
        <v>0</v>
      </c>
      <c r="R153" s="2006">
        <v>0</v>
      </c>
      <c r="S153" s="2006">
        <v>0</v>
      </c>
      <c r="T153" s="3613"/>
      <c r="U153" s="2006">
        <v>0</v>
      </c>
      <c r="V153" s="2006">
        <v>0</v>
      </c>
      <c r="W153" s="2006">
        <v>0</v>
      </c>
      <c r="X153" s="3613"/>
      <c r="Y153" s="2006">
        <v>0</v>
      </c>
      <c r="Z153" s="2006">
        <v>0</v>
      </c>
      <c r="AA153" s="2006">
        <v>0</v>
      </c>
      <c r="AB153" s="3613"/>
      <c r="AC153" s="2006">
        <v>0</v>
      </c>
      <c r="AD153" s="2006">
        <v>0</v>
      </c>
      <c r="AE153" s="2006">
        <v>0</v>
      </c>
      <c r="AF153" s="3613"/>
      <c r="AI153" s="75"/>
      <c r="AJ153" s="35"/>
      <c r="AK153" s="35"/>
      <c r="AL153" s="35"/>
      <c r="AM153" s="35"/>
      <c r="AV153" s="2006">
        <v>0</v>
      </c>
      <c r="AW153" s="2006">
        <v>0</v>
      </c>
      <c r="AX153" s="2006">
        <v>0</v>
      </c>
      <c r="AY153" s="2006">
        <v>0</v>
      </c>
      <c r="AZ153" s="2006">
        <v>0</v>
      </c>
      <c r="BA153" s="2006">
        <v>0</v>
      </c>
      <c r="BB153" s="2006">
        <v>0</v>
      </c>
      <c r="BC153" s="2006">
        <v>0</v>
      </c>
      <c r="BD153" s="2006">
        <v>0</v>
      </c>
      <c r="BE153" s="2006">
        <v>0</v>
      </c>
      <c r="BF153" s="2006">
        <v>0</v>
      </c>
      <c r="BG153" s="2006">
        <v>0</v>
      </c>
      <c r="BH153" s="2006">
        <v>0</v>
      </c>
      <c r="BI153" s="2006">
        <v>0</v>
      </c>
      <c r="BJ153" s="2006">
        <v>0</v>
      </c>
      <c r="BK153" s="2006">
        <v>0</v>
      </c>
      <c r="BL153" s="2006">
        <v>0</v>
      </c>
      <c r="BM153" s="2006">
        <v>0</v>
      </c>
      <c r="BN153" s="2006">
        <v>0</v>
      </c>
      <c r="BO153" s="2006">
        <v>0</v>
      </c>
      <c r="BP153" s="2006">
        <v>0</v>
      </c>
      <c r="BQ153" s="2006">
        <v>0</v>
      </c>
      <c r="BR153" s="2006">
        <v>0</v>
      </c>
      <c r="BS153" s="2006">
        <v>0</v>
      </c>
      <c r="BT153" s="2006">
        <v>0</v>
      </c>
      <c r="BU153" s="2006">
        <v>0</v>
      </c>
      <c r="BV153" s="2006">
        <v>0</v>
      </c>
      <c r="BW153" s="2006">
        <v>0</v>
      </c>
      <c r="BX153" s="2006">
        <v>0</v>
      </c>
      <c r="BY153" s="2006">
        <v>0</v>
      </c>
      <c r="BZ153" s="2006">
        <v>0</v>
      </c>
      <c r="CA153" s="2006">
        <v>0</v>
      </c>
      <c r="CB153" s="2006">
        <v>0</v>
      </c>
      <c r="CC153" s="2006">
        <v>0</v>
      </c>
      <c r="CD153" s="2006">
        <v>0</v>
      </c>
      <c r="CE153" s="2006">
        <v>0</v>
      </c>
      <c r="CF153" s="421"/>
    </row>
    <row r="154" spans="1:84" ht="9.9499999999999993" customHeight="1">
      <c r="A154" s="2006">
        <v>0</v>
      </c>
      <c r="B154" s="2006">
        <v>0</v>
      </c>
      <c r="C154" s="2006">
        <v>0</v>
      </c>
      <c r="D154" s="2006">
        <v>0</v>
      </c>
      <c r="E154" s="2006">
        <v>0</v>
      </c>
      <c r="F154" s="2006">
        <v>0</v>
      </c>
      <c r="G154" s="2006">
        <v>0</v>
      </c>
      <c r="H154" s="2006">
        <v>0</v>
      </c>
      <c r="I154" s="2006">
        <v>0</v>
      </c>
      <c r="J154" s="2006">
        <v>0</v>
      </c>
      <c r="K154" s="2006">
        <v>0</v>
      </c>
      <c r="L154" s="2006">
        <v>0</v>
      </c>
      <c r="M154" s="2006">
        <v>0</v>
      </c>
      <c r="N154" s="2006">
        <v>0</v>
      </c>
      <c r="O154" s="2006">
        <v>0</v>
      </c>
      <c r="P154" s="2006">
        <v>0</v>
      </c>
      <c r="Q154" s="2006">
        <v>0</v>
      </c>
      <c r="R154" s="2006">
        <v>0</v>
      </c>
      <c r="S154" s="2006">
        <v>0</v>
      </c>
      <c r="T154" s="2006">
        <v>0</v>
      </c>
      <c r="U154" s="2006">
        <v>0</v>
      </c>
      <c r="V154" s="2006">
        <v>0</v>
      </c>
      <c r="W154" s="2006">
        <v>0</v>
      </c>
      <c r="X154" s="2006">
        <v>0</v>
      </c>
      <c r="Y154" s="2006">
        <v>0</v>
      </c>
      <c r="Z154" s="2006">
        <v>0</v>
      </c>
      <c r="AA154" s="2006">
        <v>0</v>
      </c>
      <c r="AB154" s="2006">
        <v>0</v>
      </c>
      <c r="AC154" s="2006">
        <v>0</v>
      </c>
      <c r="AD154" s="2006">
        <v>0</v>
      </c>
      <c r="AE154" s="2006">
        <v>0</v>
      </c>
      <c r="AF154" s="2006">
        <v>0</v>
      </c>
      <c r="AI154" s="78"/>
      <c r="AJ154" s="35"/>
      <c r="AK154" s="35"/>
      <c r="AL154" s="35"/>
      <c r="AM154" s="35"/>
      <c r="AV154" s="2006">
        <v>0</v>
      </c>
      <c r="AW154" s="2006">
        <v>0</v>
      </c>
      <c r="AX154" s="2006">
        <v>0</v>
      </c>
      <c r="AY154" s="2006">
        <v>0</v>
      </c>
      <c r="AZ154" s="2006">
        <v>0</v>
      </c>
      <c r="BA154" s="2006">
        <v>0</v>
      </c>
      <c r="BB154" s="2006">
        <v>0</v>
      </c>
      <c r="BC154" s="2006">
        <v>0</v>
      </c>
      <c r="BD154" s="2006">
        <v>0</v>
      </c>
      <c r="BE154" s="2006">
        <v>0</v>
      </c>
      <c r="BF154" s="2006">
        <v>0</v>
      </c>
      <c r="BG154" s="2006">
        <v>0</v>
      </c>
      <c r="BH154" s="2006">
        <v>0</v>
      </c>
      <c r="BI154" s="2006">
        <v>0</v>
      </c>
      <c r="BJ154" s="2006">
        <v>0</v>
      </c>
      <c r="BK154" s="2006">
        <v>0</v>
      </c>
      <c r="BL154" s="2006">
        <v>0</v>
      </c>
      <c r="BM154" s="2006">
        <v>0</v>
      </c>
      <c r="BN154" s="2006">
        <v>0</v>
      </c>
      <c r="BO154" s="2006">
        <v>0</v>
      </c>
      <c r="BP154" s="2006">
        <v>0</v>
      </c>
      <c r="BQ154" s="2006">
        <v>0</v>
      </c>
      <c r="BR154" s="2006">
        <v>0</v>
      </c>
      <c r="BS154" s="2006">
        <v>0</v>
      </c>
      <c r="BT154" s="2006">
        <v>0</v>
      </c>
      <c r="BU154" s="2006">
        <v>0</v>
      </c>
      <c r="BV154" s="2006">
        <v>0</v>
      </c>
      <c r="BW154" s="2006">
        <v>0</v>
      </c>
      <c r="BX154" s="2006">
        <v>0</v>
      </c>
      <c r="BY154" s="2006">
        <v>0</v>
      </c>
      <c r="BZ154" s="2006">
        <v>0</v>
      </c>
      <c r="CA154" s="2006">
        <v>0</v>
      </c>
      <c r="CB154" s="2006">
        <v>0</v>
      </c>
      <c r="CC154" s="2006">
        <v>0</v>
      </c>
      <c r="CD154" s="2006">
        <v>0</v>
      </c>
      <c r="CE154" s="2006">
        <v>0</v>
      </c>
      <c r="CF154" s="421"/>
    </row>
    <row r="155" spans="1:84" ht="9.9499999999999993" customHeight="1">
      <c r="A155" s="2006">
        <v>0</v>
      </c>
      <c r="B155" s="3401">
        <v>29</v>
      </c>
      <c r="D155" s="3725" t="s">
        <v>241</v>
      </c>
      <c r="E155" s="2006">
        <v>0</v>
      </c>
      <c r="F155" s="2006">
        <v>0</v>
      </c>
      <c r="G155" s="2006">
        <v>0</v>
      </c>
      <c r="H155" s="3611"/>
      <c r="I155" s="2006">
        <v>0</v>
      </c>
      <c r="J155" s="2006">
        <v>0</v>
      </c>
      <c r="K155" s="2006">
        <v>0</v>
      </c>
      <c r="L155" s="3611"/>
      <c r="M155" s="2006">
        <v>0</v>
      </c>
      <c r="N155" s="2006">
        <v>0</v>
      </c>
      <c r="O155" s="2006">
        <v>0</v>
      </c>
      <c r="P155" s="3611"/>
      <c r="Q155" s="2006">
        <v>0</v>
      </c>
      <c r="R155" s="2006">
        <v>0</v>
      </c>
      <c r="S155" s="2006">
        <v>0</v>
      </c>
      <c r="T155" s="3611"/>
      <c r="U155" s="2006">
        <v>0</v>
      </c>
      <c r="V155" s="2006">
        <v>0</v>
      </c>
      <c r="W155" s="2006">
        <v>0</v>
      </c>
      <c r="X155" s="3611"/>
      <c r="Y155" s="2006">
        <v>0</v>
      </c>
      <c r="Z155" s="2006">
        <v>0</v>
      </c>
      <c r="AA155" s="2006">
        <v>0</v>
      </c>
      <c r="AB155" s="3611"/>
      <c r="AC155" s="2006">
        <v>0</v>
      </c>
      <c r="AD155" s="2006">
        <v>0</v>
      </c>
      <c r="AE155" s="2006">
        <v>0</v>
      </c>
      <c r="AF155" s="3611"/>
      <c r="AI155" s="75"/>
      <c r="AJ155" s="35"/>
      <c r="AK155" s="35"/>
      <c r="AL155" s="35"/>
      <c r="AM155" s="35"/>
      <c r="AV155" s="2006">
        <v>0</v>
      </c>
      <c r="AW155" s="2006">
        <v>0</v>
      </c>
      <c r="AX155" s="2006">
        <v>0</v>
      </c>
      <c r="AY155" s="2006">
        <v>0</v>
      </c>
      <c r="AZ155" s="2006">
        <v>0</v>
      </c>
      <c r="BA155" s="2006">
        <v>0</v>
      </c>
      <c r="BB155" s="2006">
        <v>0</v>
      </c>
      <c r="BC155" s="2006">
        <v>0</v>
      </c>
      <c r="BD155" s="2006">
        <v>0</v>
      </c>
      <c r="BE155" s="2006">
        <v>0</v>
      </c>
      <c r="BF155" s="2006">
        <v>0</v>
      </c>
      <c r="BG155" s="2006">
        <v>0</v>
      </c>
      <c r="BH155" s="2006">
        <v>0</v>
      </c>
      <c r="BI155" s="2006">
        <v>0</v>
      </c>
      <c r="BJ155" s="2006">
        <v>0</v>
      </c>
      <c r="BK155" s="2006">
        <v>0</v>
      </c>
      <c r="BL155" s="2006">
        <v>0</v>
      </c>
      <c r="BM155" s="2006">
        <v>0</v>
      </c>
      <c r="BN155" s="2006">
        <v>0</v>
      </c>
      <c r="BO155" s="2006">
        <v>0</v>
      </c>
      <c r="BP155" s="2006">
        <v>0</v>
      </c>
      <c r="BQ155" s="2006">
        <v>0</v>
      </c>
      <c r="BR155" s="2006">
        <v>0</v>
      </c>
      <c r="BS155" s="2006">
        <v>0</v>
      </c>
      <c r="BT155" s="2006">
        <v>0</v>
      </c>
      <c r="BU155" s="2006">
        <v>0</v>
      </c>
      <c r="BV155" s="2006">
        <v>0</v>
      </c>
      <c r="BW155" s="2006">
        <v>0</v>
      </c>
      <c r="BX155" s="2006">
        <v>0</v>
      </c>
      <c r="BY155" s="2006">
        <v>0</v>
      </c>
      <c r="BZ155" s="2006">
        <v>0</v>
      </c>
      <c r="CA155" s="2006">
        <v>0</v>
      </c>
      <c r="CB155" s="2006">
        <v>0</v>
      </c>
      <c r="CC155" s="2006">
        <v>0</v>
      </c>
      <c r="CD155" s="2006">
        <v>0</v>
      </c>
      <c r="CE155" s="2006">
        <v>0</v>
      </c>
      <c r="CF155" s="421"/>
    </row>
    <row r="156" spans="1:84" ht="5.0999999999999996" customHeight="1">
      <c r="A156" s="2006">
        <v>0</v>
      </c>
      <c r="B156" s="3402"/>
      <c r="D156" s="3726"/>
      <c r="E156" s="2006">
        <v>0</v>
      </c>
      <c r="F156" s="2007">
        <v>0</v>
      </c>
      <c r="G156" s="2006">
        <v>0</v>
      </c>
      <c r="H156" s="3612"/>
      <c r="I156" s="2006">
        <v>0</v>
      </c>
      <c r="J156" s="2007">
        <v>0</v>
      </c>
      <c r="K156" s="2006">
        <v>0</v>
      </c>
      <c r="L156" s="3612"/>
      <c r="M156" s="2006">
        <v>0</v>
      </c>
      <c r="N156" s="2007">
        <v>0</v>
      </c>
      <c r="O156" s="2006">
        <v>0</v>
      </c>
      <c r="P156" s="3612"/>
      <c r="Q156" s="2006">
        <v>0</v>
      </c>
      <c r="R156" s="2007">
        <v>0</v>
      </c>
      <c r="S156" s="2006">
        <v>0</v>
      </c>
      <c r="T156" s="3612"/>
      <c r="U156" s="2006">
        <v>0</v>
      </c>
      <c r="V156" s="2007">
        <v>0</v>
      </c>
      <c r="W156" s="2006">
        <v>0</v>
      </c>
      <c r="X156" s="3612"/>
      <c r="Y156" s="2006">
        <v>0</v>
      </c>
      <c r="Z156" s="2007">
        <v>0</v>
      </c>
      <c r="AA156" s="2006">
        <v>0</v>
      </c>
      <c r="AB156" s="3612"/>
      <c r="AC156" s="2006">
        <v>0</v>
      </c>
      <c r="AD156" s="2007">
        <v>0</v>
      </c>
      <c r="AE156" s="2006">
        <v>0</v>
      </c>
      <c r="AF156" s="3612"/>
      <c r="AI156" s="75"/>
      <c r="AJ156" s="35"/>
      <c r="AK156" s="35"/>
      <c r="AL156" s="35"/>
      <c r="AM156" s="35"/>
      <c r="AV156" s="2006">
        <v>0</v>
      </c>
      <c r="AW156" s="2006">
        <v>0</v>
      </c>
      <c r="AX156" s="2006">
        <v>0</v>
      </c>
      <c r="AY156" s="2006">
        <v>0</v>
      </c>
      <c r="AZ156" s="2006">
        <v>0</v>
      </c>
      <c r="BA156" s="2006">
        <v>0</v>
      </c>
      <c r="BB156" s="2006">
        <v>0</v>
      </c>
      <c r="BC156" s="2006">
        <v>0</v>
      </c>
      <c r="BD156" s="2006">
        <v>0</v>
      </c>
      <c r="BE156" s="2006">
        <v>0</v>
      </c>
      <c r="BF156" s="2006">
        <v>0</v>
      </c>
      <c r="BG156" s="2006">
        <v>0</v>
      </c>
      <c r="BH156" s="2006">
        <v>0</v>
      </c>
      <c r="BI156" s="2006">
        <v>0</v>
      </c>
      <c r="BJ156" s="2006">
        <v>0</v>
      </c>
      <c r="BK156" s="2006">
        <v>0</v>
      </c>
      <c r="BL156" s="2006">
        <v>0</v>
      </c>
      <c r="BM156" s="2006">
        <v>0</v>
      </c>
      <c r="BN156" s="2006">
        <v>0</v>
      </c>
      <c r="BO156" s="2006">
        <v>0</v>
      </c>
      <c r="BP156" s="2006">
        <v>0</v>
      </c>
      <c r="BQ156" s="2006">
        <v>0</v>
      </c>
      <c r="BR156" s="2006">
        <v>0</v>
      </c>
      <c r="BS156" s="2006">
        <v>0</v>
      </c>
      <c r="BT156" s="2006">
        <v>0</v>
      </c>
      <c r="BU156" s="2006">
        <v>0</v>
      </c>
      <c r="BV156" s="2006">
        <v>0</v>
      </c>
      <c r="BW156" s="2006">
        <v>0</v>
      </c>
      <c r="BX156" s="2006">
        <v>0</v>
      </c>
      <c r="BY156" s="2006">
        <v>0</v>
      </c>
      <c r="BZ156" s="2006">
        <v>0</v>
      </c>
      <c r="CA156" s="2006">
        <v>0</v>
      </c>
      <c r="CB156" s="2006">
        <v>0</v>
      </c>
      <c r="CC156" s="2006">
        <v>0</v>
      </c>
      <c r="CD156" s="2006">
        <v>0</v>
      </c>
      <c r="CE156" s="2006">
        <v>0</v>
      </c>
      <c r="CF156" s="421"/>
    </row>
    <row r="157" spans="1:84" ht="9.9499999999999993" customHeight="1">
      <c r="A157" s="2006">
        <v>0</v>
      </c>
      <c r="B157" s="3403"/>
      <c r="D157" s="191"/>
      <c r="E157" s="2006">
        <v>0</v>
      </c>
      <c r="F157" s="2006">
        <v>0</v>
      </c>
      <c r="G157" s="2006">
        <v>0</v>
      </c>
      <c r="H157" s="3613"/>
      <c r="I157" s="2006">
        <v>0</v>
      </c>
      <c r="J157" s="2006">
        <v>0</v>
      </c>
      <c r="K157" s="2006">
        <v>0</v>
      </c>
      <c r="L157" s="3613"/>
      <c r="M157" s="2006">
        <v>0</v>
      </c>
      <c r="N157" s="2006">
        <v>0</v>
      </c>
      <c r="O157" s="2006">
        <v>0</v>
      </c>
      <c r="P157" s="3613"/>
      <c r="Q157" s="2006">
        <v>0</v>
      </c>
      <c r="R157" s="2006">
        <v>0</v>
      </c>
      <c r="S157" s="2006">
        <v>0</v>
      </c>
      <c r="T157" s="3613"/>
      <c r="U157" s="2006">
        <v>0</v>
      </c>
      <c r="V157" s="2006">
        <v>0</v>
      </c>
      <c r="W157" s="2006">
        <v>0</v>
      </c>
      <c r="X157" s="3613"/>
      <c r="Y157" s="2006">
        <v>0</v>
      </c>
      <c r="Z157" s="2006">
        <v>0</v>
      </c>
      <c r="AA157" s="2006">
        <v>0</v>
      </c>
      <c r="AB157" s="3613"/>
      <c r="AC157" s="2006">
        <v>0</v>
      </c>
      <c r="AD157" s="2006">
        <v>0</v>
      </c>
      <c r="AE157" s="2006">
        <v>0</v>
      </c>
      <c r="AF157" s="3613"/>
      <c r="AI157" s="75"/>
      <c r="AJ157" s="35"/>
      <c r="AK157" s="35"/>
      <c r="AL157" s="35"/>
      <c r="AM157" s="35"/>
      <c r="AV157" s="2006">
        <v>0</v>
      </c>
      <c r="AW157" s="2006">
        <v>0</v>
      </c>
      <c r="AX157" s="2006">
        <v>0</v>
      </c>
      <c r="AY157" s="2006">
        <v>0</v>
      </c>
      <c r="AZ157" s="2006">
        <v>0</v>
      </c>
      <c r="BA157" s="2006">
        <v>0</v>
      </c>
      <c r="BB157" s="2006">
        <v>0</v>
      </c>
      <c r="BC157" s="2006">
        <v>0</v>
      </c>
      <c r="BD157" s="2006">
        <v>0</v>
      </c>
      <c r="BE157" s="2006">
        <v>0</v>
      </c>
      <c r="BF157" s="2006">
        <v>0</v>
      </c>
      <c r="BG157" s="2006">
        <v>0</v>
      </c>
      <c r="BH157" s="2006">
        <v>0</v>
      </c>
      <c r="BI157" s="2006">
        <v>0</v>
      </c>
      <c r="BJ157" s="2006">
        <v>0</v>
      </c>
      <c r="BK157" s="2006">
        <v>0</v>
      </c>
      <c r="BL157" s="2006">
        <v>0</v>
      </c>
      <c r="BM157" s="2006">
        <v>0</v>
      </c>
      <c r="BN157" s="2006">
        <v>0</v>
      </c>
      <c r="BO157" s="2006">
        <v>0</v>
      </c>
      <c r="BP157" s="2006">
        <v>0</v>
      </c>
      <c r="BQ157" s="2006">
        <v>0</v>
      </c>
      <c r="BR157" s="2006">
        <v>0</v>
      </c>
      <c r="BS157" s="2006">
        <v>0</v>
      </c>
      <c r="BT157" s="2006">
        <v>0</v>
      </c>
      <c r="BU157" s="2006">
        <v>0</v>
      </c>
      <c r="BV157" s="2006">
        <v>0</v>
      </c>
      <c r="BW157" s="2006">
        <v>0</v>
      </c>
      <c r="BX157" s="2006">
        <v>0</v>
      </c>
      <c r="BY157" s="2006">
        <v>0</v>
      </c>
      <c r="BZ157" s="2006">
        <v>0</v>
      </c>
      <c r="CA157" s="2006">
        <v>0</v>
      </c>
      <c r="CB157" s="2006">
        <v>0</v>
      </c>
      <c r="CC157" s="2006">
        <v>0</v>
      </c>
      <c r="CD157" s="2006">
        <v>0</v>
      </c>
      <c r="CE157" s="2006">
        <v>0</v>
      </c>
      <c r="CF157" s="421"/>
    </row>
    <row r="158" spans="1:84" ht="9.9499999999999993" customHeight="1">
      <c r="A158" s="2006">
        <v>0</v>
      </c>
      <c r="B158" s="2006">
        <v>0</v>
      </c>
      <c r="C158" s="2006">
        <v>0</v>
      </c>
      <c r="D158" s="2006">
        <v>0</v>
      </c>
      <c r="E158" s="2006">
        <v>0</v>
      </c>
      <c r="F158" s="2006">
        <v>0</v>
      </c>
      <c r="G158" s="2006">
        <v>0</v>
      </c>
      <c r="H158" s="2006">
        <v>0</v>
      </c>
      <c r="I158" s="2006">
        <v>0</v>
      </c>
      <c r="J158" s="2006">
        <v>0</v>
      </c>
      <c r="K158" s="2006">
        <v>0</v>
      </c>
      <c r="L158" s="2006">
        <v>0</v>
      </c>
      <c r="M158" s="2006">
        <v>0</v>
      </c>
      <c r="N158" s="2006">
        <v>0</v>
      </c>
      <c r="O158" s="2006">
        <v>0</v>
      </c>
      <c r="P158" s="2006">
        <v>0</v>
      </c>
      <c r="Q158" s="2006">
        <v>0</v>
      </c>
      <c r="R158" s="2006">
        <v>0</v>
      </c>
      <c r="S158" s="2006">
        <v>0</v>
      </c>
      <c r="T158" s="2006">
        <v>0</v>
      </c>
      <c r="U158" s="2006">
        <v>0</v>
      </c>
      <c r="V158" s="2006">
        <v>0</v>
      </c>
      <c r="W158" s="2006">
        <v>0</v>
      </c>
      <c r="X158" s="2006">
        <v>0</v>
      </c>
      <c r="Y158" s="2006">
        <v>0</v>
      </c>
      <c r="Z158" s="2006">
        <v>0</v>
      </c>
      <c r="AA158" s="2006">
        <v>0</v>
      </c>
      <c r="AB158" s="2006">
        <v>0</v>
      </c>
      <c r="AC158" s="2006">
        <v>0</v>
      </c>
      <c r="AD158" s="2006">
        <v>0</v>
      </c>
      <c r="AE158" s="2006">
        <v>0</v>
      </c>
      <c r="AF158" s="2006">
        <v>0</v>
      </c>
      <c r="AI158" s="76"/>
      <c r="AJ158" s="35"/>
      <c r="AK158" s="35"/>
      <c r="AL158" s="35"/>
      <c r="AM158" s="35"/>
      <c r="AV158" s="2006">
        <v>0</v>
      </c>
      <c r="AW158" s="2006">
        <v>0</v>
      </c>
      <c r="AX158" s="2006">
        <v>0</v>
      </c>
      <c r="AY158" s="2006">
        <v>0</v>
      </c>
      <c r="AZ158" s="2006">
        <v>0</v>
      </c>
      <c r="BA158" s="2006">
        <v>0</v>
      </c>
      <c r="BB158" s="2006">
        <v>0</v>
      </c>
      <c r="BC158" s="2006">
        <v>0</v>
      </c>
      <c r="BD158" s="2006">
        <v>0</v>
      </c>
      <c r="BE158" s="2006">
        <v>0</v>
      </c>
      <c r="BF158" s="2006">
        <v>0</v>
      </c>
      <c r="BG158" s="2006">
        <v>0</v>
      </c>
      <c r="BH158" s="2006">
        <v>0</v>
      </c>
      <c r="BI158" s="2006">
        <v>0</v>
      </c>
      <c r="BJ158" s="2006">
        <v>0</v>
      </c>
      <c r="BK158" s="2006">
        <v>0</v>
      </c>
      <c r="BL158" s="2006">
        <v>0</v>
      </c>
      <c r="BM158" s="2006">
        <v>0</v>
      </c>
      <c r="BN158" s="2006">
        <v>0</v>
      </c>
      <c r="BO158" s="2006">
        <v>0</v>
      </c>
      <c r="BP158" s="2006">
        <v>0</v>
      </c>
      <c r="BQ158" s="2006">
        <v>0</v>
      </c>
      <c r="BR158" s="2006">
        <v>0</v>
      </c>
      <c r="BS158" s="2006">
        <v>0</v>
      </c>
      <c r="BT158" s="2006">
        <v>0</v>
      </c>
      <c r="BU158" s="2006">
        <v>0</v>
      </c>
      <c r="BV158" s="2006">
        <v>0</v>
      </c>
      <c r="BW158" s="2006">
        <v>0</v>
      </c>
      <c r="BX158" s="2006">
        <v>0</v>
      </c>
      <c r="BY158" s="2006">
        <v>0</v>
      </c>
      <c r="BZ158" s="2006">
        <v>0</v>
      </c>
      <c r="CA158" s="2006">
        <v>0</v>
      </c>
      <c r="CB158" s="2006">
        <v>0</v>
      </c>
      <c r="CC158" s="2006">
        <v>0</v>
      </c>
      <c r="CD158" s="2006">
        <v>0</v>
      </c>
      <c r="CE158" s="2006">
        <v>0</v>
      </c>
      <c r="CF158" s="421"/>
    </row>
    <row r="159" spans="1:84" ht="9.9499999999999993" customHeight="1">
      <c r="A159" s="2006">
        <v>0</v>
      </c>
      <c r="B159" s="3401">
        <v>30</v>
      </c>
      <c r="D159" s="3725" t="s">
        <v>243</v>
      </c>
      <c r="E159" s="2006">
        <v>0</v>
      </c>
      <c r="F159" s="2006">
        <v>0</v>
      </c>
      <c r="G159" s="2006">
        <v>0</v>
      </c>
      <c r="H159" s="3611"/>
      <c r="I159" s="2006">
        <v>0</v>
      </c>
      <c r="J159" s="2006">
        <v>0</v>
      </c>
      <c r="K159" s="2006">
        <v>0</v>
      </c>
      <c r="L159" s="3611"/>
      <c r="M159" s="2006">
        <v>0</v>
      </c>
      <c r="N159" s="2006">
        <v>0</v>
      </c>
      <c r="O159" s="2006">
        <v>0</v>
      </c>
      <c r="P159" s="3611"/>
      <c r="Q159" s="2006">
        <v>0</v>
      </c>
      <c r="R159" s="2006">
        <v>0</v>
      </c>
      <c r="S159" s="2006">
        <v>0</v>
      </c>
      <c r="T159" s="3611"/>
      <c r="U159" s="2006">
        <v>0</v>
      </c>
      <c r="V159" s="2006">
        <v>0</v>
      </c>
      <c r="W159" s="2006">
        <v>0</v>
      </c>
      <c r="X159" s="3611"/>
      <c r="Y159" s="2006">
        <v>0</v>
      </c>
      <c r="Z159" s="2006">
        <v>0</v>
      </c>
      <c r="AA159" s="2006">
        <v>0</v>
      </c>
      <c r="AB159" s="3611"/>
      <c r="AC159" s="2006">
        <v>0</v>
      </c>
      <c r="AD159" s="2006">
        <v>0</v>
      </c>
      <c r="AE159" s="2006">
        <v>0</v>
      </c>
      <c r="AF159" s="3611"/>
      <c r="AI159" s="75"/>
      <c r="AJ159" s="35"/>
      <c r="AK159" s="35"/>
      <c r="AL159" s="35"/>
      <c r="AM159" s="35"/>
      <c r="AV159" s="2006">
        <v>0</v>
      </c>
      <c r="AW159" s="2006">
        <v>0</v>
      </c>
      <c r="AX159" s="2006">
        <v>0</v>
      </c>
      <c r="AY159" s="2006">
        <v>0</v>
      </c>
      <c r="AZ159" s="2006">
        <v>0</v>
      </c>
      <c r="BA159" s="2006">
        <v>0</v>
      </c>
      <c r="BB159" s="2006">
        <v>0</v>
      </c>
      <c r="BC159" s="2006">
        <v>0</v>
      </c>
      <c r="BD159" s="2006">
        <v>0</v>
      </c>
      <c r="BE159" s="2006">
        <v>0</v>
      </c>
      <c r="BF159" s="2006">
        <v>0</v>
      </c>
      <c r="BG159" s="2006">
        <v>0</v>
      </c>
      <c r="BH159" s="2006">
        <v>0</v>
      </c>
      <c r="BI159" s="2006">
        <v>0</v>
      </c>
      <c r="BJ159" s="2006">
        <v>0</v>
      </c>
      <c r="BK159" s="2006">
        <v>0</v>
      </c>
      <c r="BL159" s="2006">
        <v>0</v>
      </c>
      <c r="BM159" s="2006">
        <v>0</v>
      </c>
      <c r="BN159" s="2006">
        <v>0</v>
      </c>
      <c r="BO159" s="2006">
        <v>0</v>
      </c>
      <c r="BP159" s="2006">
        <v>0</v>
      </c>
      <c r="BQ159" s="2006">
        <v>0</v>
      </c>
      <c r="BR159" s="2006">
        <v>0</v>
      </c>
      <c r="BS159" s="2006">
        <v>0</v>
      </c>
      <c r="BT159" s="2006">
        <v>0</v>
      </c>
      <c r="BU159" s="2006">
        <v>0</v>
      </c>
      <c r="BV159" s="2006">
        <v>0</v>
      </c>
      <c r="BW159" s="2006">
        <v>0</v>
      </c>
      <c r="BX159" s="2006">
        <v>0</v>
      </c>
      <c r="BY159" s="2006">
        <v>0</v>
      </c>
      <c r="BZ159" s="2006">
        <v>0</v>
      </c>
      <c r="CA159" s="2006">
        <v>0</v>
      </c>
      <c r="CB159" s="2006">
        <v>0</v>
      </c>
      <c r="CC159" s="2006">
        <v>0</v>
      </c>
      <c r="CD159" s="2006">
        <v>0</v>
      </c>
      <c r="CE159" s="2006">
        <v>0</v>
      </c>
      <c r="CF159" s="421"/>
    </row>
    <row r="160" spans="1:84" ht="5.0999999999999996" customHeight="1">
      <c r="A160" s="2006">
        <v>0</v>
      </c>
      <c r="B160" s="3402"/>
      <c r="D160" s="3726"/>
      <c r="E160" s="2006">
        <v>0</v>
      </c>
      <c r="F160" s="2007">
        <v>0</v>
      </c>
      <c r="G160" s="2006">
        <v>0</v>
      </c>
      <c r="H160" s="3612"/>
      <c r="I160" s="2006">
        <v>0</v>
      </c>
      <c r="J160" s="2007">
        <v>0</v>
      </c>
      <c r="K160" s="2006">
        <v>0</v>
      </c>
      <c r="L160" s="3612"/>
      <c r="M160" s="2006">
        <v>0</v>
      </c>
      <c r="N160" s="2007">
        <v>0</v>
      </c>
      <c r="O160" s="2006">
        <v>0</v>
      </c>
      <c r="P160" s="3612"/>
      <c r="Q160" s="2006">
        <v>0</v>
      </c>
      <c r="R160" s="2007">
        <v>0</v>
      </c>
      <c r="S160" s="2006">
        <v>0</v>
      </c>
      <c r="T160" s="3612"/>
      <c r="U160" s="2006">
        <v>0</v>
      </c>
      <c r="V160" s="2007">
        <v>0</v>
      </c>
      <c r="W160" s="2006">
        <v>0</v>
      </c>
      <c r="X160" s="3612"/>
      <c r="Y160" s="2006">
        <v>0</v>
      </c>
      <c r="Z160" s="2007">
        <v>0</v>
      </c>
      <c r="AA160" s="2006">
        <v>0</v>
      </c>
      <c r="AB160" s="3612"/>
      <c r="AC160" s="2006">
        <v>0</v>
      </c>
      <c r="AD160" s="2007">
        <v>0</v>
      </c>
      <c r="AE160" s="2006">
        <v>0</v>
      </c>
      <c r="AF160" s="3612"/>
      <c r="AI160" s="75"/>
      <c r="AJ160" s="35"/>
      <c r="AK160" s="35"/>
      <c r="AL160" s="35"/>
      <c r="AM160" s="35"/>
      <c r="AV160" s="2006">
        <v>0</v>
      </c>
      <c r="AW160" s="2006">
        <v>0</v>
      </c>
      <c r="AX160" s="2006">
        <v>0</v>
      </c>
      <c r="AY160" s="2006">
        <v>0</v>
      </c>
      <c r="AZ160" s="2006">
        <v>0</v>
      </c>
      <c r="BA160" s="2006">
        <v>0</v>
      </c>
      <c r="BB160" s="2006">
        <v>0</v>
      </c>
      <c r="BC160" s="2006">
        <v>0</v>
      </c>
      <c r="BD160" s="2006">
        <v>0</v>
      </c>
      <c r="BE160" s="2006">
        <v>0</v>
      </c>
      <c r="BF160" s="2006">
        <v>0</v>
      </c>
      <c r="BG160" s="2006">
        <v>0</v>
      </c>
      <c r="BH160" s="2006">
        <v>0</v>
      </c>
      <c r="BI160" s="2006">
        <v>0</v>
      </c>
      <c r="BJ160" s="2006">
        <v>0</v>
      </c>
      <c r="BK160" s="2006">
        <v>0</v>
      </c>
      <c r="BL160" s="2006">
        <v>0</v>
      </c>
      <c r="BM160" s="2006">
        <v>0</v>
      </c>
      <c r="BN160" s="2006">
        <v>0</v>
      </c>
      <c r="BO160" s="2006">
        <v>0</v>
      </c>
      <c r="BP160" s="2006">
        <v>0</v>
      </c>
      <c r="BQ160" s="2006">
        <v>0</v>
      </c>
      <c r="BR160" s="2006">
        <v>0</v>
      </c>
      <c r="BS160" s="2006">
        <v>0</v>
      </c>
      <c r="BT160" s="2006">
        <v>0</v>
      </c>
      <c r="BU160" s="2006">
        <v>0</v>
      </c>
      <c r="BV160" s="2006">
        <v>0</v>
      </c>
      <c r="BW160" s="2006">
        <v>0</v>
      </c>
      <c r="BX160" s="2006">
        <v>0</v>
      </c>
      <c r="BY160" s="2006">
        <v>0</v>
      </c>
      <c r="BZ160" s="2006">
        <v>0</v>
      </c>
      <c r="CA160" s="2006">
        <v>0</v>
      </c>
      <c r="CB160" s="2006">
        <v>0</v>
      </c>
      <c r="CC160" s="2006">
        <v>0</v>
      </c>
      <c r="CD160" s="2006">
        <v>0</v>
      </c>
      <c r="CE160" s="2006">
        <v>0</v>
      </c>
      <c r="CF160" s="421"/>
    </row>
    <row r="161" spans="1:84" ht="9.9499999999999993" customHeight="1">
      <c r="A161" s="2006">
        <v>0</v>
      </c>
      <c r="B161" s="3403"/>
      <c r="D161" s="191"/>
      <c r="E161" s="2006">
        <v>0</v>
      </c>
      <c r="F161" s="2006">
        <v>0</v>
      </c>
      <c r="G161" s="2006">
        <v>0</v>
      </c>
      <c r="H161" s="3613"/>
      <c r="I161" s="2006">
        <v>0</v>
      </c>
      <c r="J161" s="2006">
        <v>0</v>
      </c>
      <c r="K161" s="2006">
        <v>0</v>
      </c>
      <c r="L161" s="3613"/>
      <c r="M161" s="2006">
        <v>0</v>
      </c>
      <c r="N161" s="2006">
        <v>0</v>
      </c>
      <c r="O161" s="2006">
        <v>0</v>
      </c>
      <c r="P161" s="3613"/>
      <c r="Q161" s="2006">
        <v>0</v>
      </c>
      <c r="R161" s="2006">
        <v>0</v>
      </c>
      <c r="S161" s="2006">
        <v>0</v>
      </c>
      <c r="T161" s="3613"/>
      <c r="U161" s="2006">
        <v>0</v>
      </c>
      <c r="V161" s="2006">
        <v>0</v>
      </c>
      <c r="W161" s="2006">
        <v>0</v>
      </c>
      <c r="X161" s="3613"/>
      <c r="Y161" s="2006">
        <v>0</v>
      </c>
      <c r="Z161" s="2006">
        <v>0</v>
      </c>
      <c r="AA161" s="2006">
        <v>0</v>
      </c>
      <c r="AB161" s="3613"/>
      <c r="AC161" s="2006">
        <v>0</v>
      </c>
      <c r="AD161" s="2006">
        <v>0</v>
      </c>
      <c r="AE161" s="2006">
        <v>0</v>
      </c>
      <c r="AF161" s="3613"/>
      <c r="AI161" s="75"/>
      <c r="AJ161" s="35"/>
      <c r="AK161" s="35"/>
      <c r="AL161" s="35"/>
      <c r="AM161" s="35"/>
      <c r="AV161" s="2006">
        <v>0</v>
      </c>
      <c r="AW161" s="2006">
        <v>0</v>
      </c>
      <c r="AX161" s="2006">
        <v>0</v>
      </c>
      <c r="AY161" s="2006">
        <v>0</v>
      </c>
      <c r="AZ161" s="2006">
        <v>0</v>
      </c>
      <c r="BA161" s="2006">
        <v>0</v>
      </c>
      <c r="BB161" s="2006">
        <v>0</v>
      </c>
      <c r="BC161" s="2006">
        <v>0</v>
      </c>
      <c r="BD161" s="2006">
        <v>0</v>
      </c>
      <c r="BE161" s="2006">
        <v>0</v>
      </c>
      <c r="BF161" s="2006">
        <v>0</v>
      </c>
      <c r="BG161" s="2006">
        <v>0</v>
      </c>
      <c r="BH161" s="2006">
        <v>0</v>
      </c>
      <c r="BI161" s="2006">
        <v>0</v>
      </c>
      <c r="BJ161" s="2006">
        <v>0</v>
      </c>
      <c r="BK161" s="2006">
        <v>0</v>
      </c>
      <c r="BL161" s="2006">
        <v>0</v>
      </c>
      <c r="BM161" s="2006">
        <v>0</v>
      </c>
      <c r="BN161" s="2006">
        <v>0</v>
      </c>
      <c r="BO161" s="2006">
        <v>0</v>
      </c>
      <c r="BP161" s="2006">
        <v>0</v>
      </c>
      <c r="BQ161" s="2006">
        <v>0</v>
      </c>
      <c r="BR161" s="2006">
        <v>0</v>
      </c>
      <c r="BS161" s="2006">
        <v>0</v>
      </c>
      <c r="BT161" s="2006">
        <v>0</v>
      </c>
      <c r="BU161" s="2006">
        <v>0</v>
      </c>
      <c r="BV161" s="2006">
        <v>0</v>
      </c>
      <c r="BW161" s="2006">
        <v>0</v>
      </c>
      <c r="BX161" s="2006">
        <v>0</v>
      </c>
      <c r="BY161" s="2006">
        <v>0</v>
      </c>
      <c r="BZ161" s="2006">
        <v>0</v>
      </c>
      <c r="CA161" s="2006">
        <v>0</v>
      </c>
      <c r="CB161" s="2006">
        <v>0</v>
      </c>
      <c r="CC161" s="2006">
        <v>0</v>
      </c>
      <c r="CD161" s="2006">
        <v>0</v>
      </c>
      <c r="CE161" s="2006">
        <v>0</v>
      </c>
      <c r="CF161" s="421"/>
    </row>
    <row r="162" spans="1:84" ht="9.9499999999999993" customHeight="1">
      <c r="A162" s="2006">
        <v>0</v>
      </c>
      <c r="B162" s="2006">
        <v>0</v>
      </c>
      <c r="C162" s="2006">
        <v>0</v>
      </c>
      <c r="D162" s="2006">
        <v>0</v>
      </c>
      <c r="E162" s="2006">
        <v>0</v>
      </c>
      <c r="F162" s="2006">
        <v>0</v>
      </c>
      <c r="G162" s="2006">
        <v>0</v>
      </c>
      <c r="H162" s="2006">
        <v>0</v>
      </c>
      <c r="I162" s="2006">
        <v>0</v>
      </c>
      <c r="J162" s="2006">
        <v>0</v>
      </c>
      <c r="K162" s="2006">
        <v>0</v>
      </c>
      <c r="L162" s="2006">
        <v>0</v>
      </c>
      <c r="M162" s="2006">
        <v>0</v>
      </c>
      <c r="N162" s="2006">
        <v>0</v>
      </c>
      <c r="O162" s="2006">
        <v>0</v>
      </c>
      <c r="P162" s="2006">
        <v>0</v>
      </c>
      <c r="Q162" s="2006">
        <v>0</v>
      </c>
      <c r="R162" s="2006">
        <v>0</v>
      </c>
      <c r="S162" s="2006">
        <v>0</v>
      </c>
      <c r="T162" s="2006">
        <v>0</v>
      </c>
      <c r="U162" s="2006">
        <v>0</v>
      </c>
      <c r="V162" s="2006">
        <v>0</v>
      </c>
      <c r="W162" s="2006">
        <v>0</v>
      </c>
      <c r="X162" s="2006">
        <v>0</v>
      </c>
      <c r="Y162" s="2006">
        <v>0</v>
      </c>
      <c r="Z162" s="2006">
        <v>0</v>
      </c>
      <c r="AA162" s="2006">
        <v>0</v>
      </c>
      <c r="AB162" s="2006">
        <v>0</v>
      </c>
      <c r="AC162" s="2006">
        <v>0</v>
      </c>
      <c r="AD162" s="2006">
        <v>0</v>
      </c>
      <c r="AE162" s="2006">
        <v>0</v>
      </c>
      <c r="AF162" s="2006">
        <v>0</v>
      </c>
      <c r="AI162" s="83"/>
      <c r="AJ162" s="35"/>
      <c r="AK162" s="35"/>
      <c r="AL162" s="35"/>
      <c r="AM162" s="35"/>
      <c r="AV162" s="2006">
        <v>0</v>
      </c>
      <c r="AW162" s="2006">
        <v>0</v>
      </c>
      <c r="AX162" s="2006">
        <v>0</v>
      </c>
      <c r="AY162" s="2006">
        <v>0</v>
      </c>
      <c r="AZ162" s="2006">
        <v>0</v>
      </c>
      <c r="BA162" s="2006">
        <v>0</v>
      </c>
      <c r="BB162" s="2006">
        <v>0</v>
      </c>
      <c r="BC162" s="2006">
        <v>0</v>
      </c>
      <c r="BD162" s="2006">
        <v>0</v>
      </c>
      <c r="BE162" s="2006">
        <v>0</v>
      </c>
      <c r="BF162" s="2006">
        <v>0</v>
      </c>
      <c r="BG162" s="2006">
        <v>0</v>
      </c>
      <c r="BH162" s="2006">
        <v>0</v>
      </c>
      <c r="BI162" s="2006">
        <v>0</v>
      </c>
      <c r="BJ162" s="2006">
        <v>0</v>
      </c>
      <c r="BK162" s="2006">
        <v>0</v>
      </c>
      <c r="BL162" s="2006">
        <v>0</v>
      </c>
      <c r="BM162" s="2006">
        <v>0</v>
      </c>
      <c r="BN162" s="2006">
        <v>0</v>
      </c>
      <c r="BO162" s="2006">
        <v>0</v>
      </c>
      <c r="BP162" s="2006">
        <v>0</v>
      </c>
      <c r="BQ162" s="2006">
        <v>0</v>
      </c>
      <c r="BR162" s="2006">
        <v>0</v>
      </c>
      <c r="BS162" s="2006">
        <v>0</v>
      </c>
      <c r="BT162" s="2006">
        <v>0</v>
      </c>
      <c r="BU162" s="2006">
        <v>0</v>
      </c>
      <c r="BV162" s="2006">
        <v>0</v>
      </c>
      <c r="BW162" s="2006">
        <v>0</v>
      </c>
      <c r="BX162" s="2006">
        <v>0</v>
      </c>
      <c r="BY162" s="2006">
        <v>0</v>
      </c>
      <c r="BZ162" s="2006">
        <v>0</v>
      </c>
      <c r="CA162" s="2006">
        <v>0</v>
      </c>
      <c r="CB162" s="2006">
        <v>0</v>
      </c>
      <c r="CC162" s="2006">
        <v>0</v>
      </c>
      <c r="CD162" s="2006">
        <v>0</v>
      </c>
      <c r="CE162" s="2006">
        <v>0</v>
      </c>
      <c r="CF162" s="421"/>
    </row>
    <row r="163" spans="1:84" ht="9.9499999999999993" customHeight="1">
      <c r="A163" s="2006">
        <v>0</v>
      </c>
      <c r="B163" s="3401">
        <v>31</v>
      </c>
      <c r="D163" s="3725" t="s">
        <v>245</v>
      </c>
      <c r="E163" s="2006">
        <v>0</v>
      </c>
      <c r="F163" s="2006">
        <v>0</v>
      </c>
      <c r="G163" s="2006">
        <v>0</v>
      </c>
      <c r="H163" s="3611"/>
      <c r="I163" s="2006">
        <v>0</v>
      </c>
      <c r="J163" s="2006">
        <v>0</v>
      </c>
      <c r="K163" s="2006">
        <v>0</v>
      </c>
      <c r="L163" s="3611"/>
      <c r="M163" s="2006">
        <v>0</v>
      </c>
      <c r="N163" s="2006">
        <v>0</v>
      </c>
      <c r="O163" s="2006">
        <v>0</v>
      </c>
      <c r="P163" s="3611"/>
      <c r="Q163" s="2006">
        <v>0</v>
      </c>
      <c r="R163" s="2006">
        <v>0</v>
      </c>
      <c r="S163" s="2006">
        <v>0</v>
      </c>
      <c r="T163" s="3611"/>
      <c r="U163" s="2006">
        <v>0</v>
      </c>
      <c r="V163" s="2006">
        <v>0</v>
      </c>
      <c r="W163" s="2006">
        <v>0</v>
      </c>
      <c r="X163" s="3611"/>
      <c r="Y163" s="2006">
        <v>0</v>
      </c>
      <c r="Z163" s="2006">
        <v>0</v>
      </c>
      <c r="AA163" s="2006">
        <v>0</v>
      </c>
      <c r="AB163" s="3611"/>
      <c r="AC163" s="2006">
        <v>0</v>
      </c>
      <c r="AD163" s="2006">
        <v>0</v>
      </c>
      <c r="AE163" s="2006">
        <v>0</v>
      </c>
      <c r="AF163" s="3611"/>
      <c r="AI163" s="75"/>
      <c r="AJ163" s="35"/>
      <c r="AK163" s="35"/>
      <c r="AL163" s="35"/>
      <c r="AM163" s="35"/>
      <c r="AV163" s="2006">
        <v>0</v>
      </c>
      <c r="AW163" s="2006">
        <v>0</v>
      </c>
      <c r="AX163" s="2006">
        <v>0</v>
      </c>
      <c r="AY163" s="2006">
        <v>0</v>
      </c>
      <c r="AZ163" s="2006">
        <v>0</v>
      </c>
      <c r="BA163" s="2006">
        <v>0</v>
      </c>
      <c r="BB163" s="2006">
        <v>0</v>
      </c>
      <c r="BC163" s="2006">
        <v>0</v>
      </c>
      <c r="BD163" s="2006">
        <v>0</v>
      </c>
      <c r="BE163" s="2006">
        <v>0</v>
      </c>
      <c r="BF163" s="2006">
        <v>0</v>
      </c>
      <c r="BG163" s="2006">
        <v>0</v>
      </c>
      <c r="BH163" s="2006">
        <v>0</v>
      </c>
      <c r="BI163" s="2006">
        <v>0</v>
      </c>
      <c r="BJ163" s="2006">
        <v>0</v>
      </c>
      <c r="BK163" s="2006">
        <v>0</v>
      </c>
      <c r="BL163" s="2006">
        <v>0</v>
      </c>
      <c r="BM163" s="2006">
        <v>0</v>
      </c>
      <c r="BN163" s="2006">
        <v>0</v>
      </c>
      <c r="BO163" s="2006">
        <v>0</v>
      </c>
      <c r="BP163" s="2006">
        <v>0</v>
      </c>
      <c r="BQ163" s="2006">
        <v>0</v>
      </c>
      <c r="BR163" s="2006">
        <v>0</v>
      </c>
      <c r="BS163" s="2006">
        <v>0</v>
      </c>
      <c r="BT163" s="2006">
        <v>0</v>
      </c>
      <c r="BU163" s="2006">
        <v>0</v>
      </c>
      <c r="BV163" s="2006">
        <v>0</v>
      </c>
      <c r="BW163" s="2006">
        <v>0</v>
      </c>
      <c r="BX163" s="2006">
        <v>0</v>
      </c>
      <c r="BY163" s="2006">
        <v>0</v>
      </c>
      <c r="BZ163" s="2006">
        <v>0</v>
      </c>
      <c r="CA163" s="2006">
        <v>0</v>
      </c>
      <c r="CB163" s="2006">
        <v>0</v>
      </c>
      <c r="CC163" s="2006">
        <v>0</v>
      </c>
      <c r="CD163" s="2006">
        <v>0</v>
      </c>
      <c r="CE163" s="2006">
        <v>0</v>
      </c>
      <c r="CF163" s="421"/>
    </row>
    <row r="164" spans="1:84" ht="5.0999999999999996" customHeight="1">
      <c r="A164" s="2006">
        <v>0</v>
      </c>
      <c r="B164" s="3402"/>
      <c r="D164" s="3726"/>
      <c r="E164" s="2006">
        <v>0</v>
      </c>
      <c r="F164" s="2007">
        <v>0</v>
      </c>
      <c r="G164" s="2006">
        <v>0</v>
      </c>
      <c r="H164" s="3612"/>
      <c r="I164" s="2006">
        <v>0</v>
      </c>
      <c r="J164" s="2007">
        <v>0</v>
      </c>
      <c r="K164" s="2006">
        <v>0</v>
      </c>
      <c r="L164" s="3612"/>
      <c r="M164" s="2006">
        <v>0</v>
      </c>
      <c r="N164" s="2007">
        <v>0</v>
      </c>
      <c r="O164" s="2006">
        <v>0</v>
      </c>
      <c r="P164" s="3612"/>
      <c r="Q164" s="2006">
        <v>0</v>
      </c>
      <c r="R164" s="2007">
        <v>0</v>
      </c>
      <c r="S164" s="2006">
        <v>0</v>
      </c>
      <c r="T164" s="3612"/>
      <c r="U164" s="2006">
        <v>0</v>
      </c>
      <c r="V164" s="2007">
        <v>0</v>
      </c>
      <c r="W164" s="2006">
        <v>0</v>
      </c>
      <c r="X164" s="3612"/>
      <c r="Y164" s="2006">
        <v>0</v>
      </c>
      <c r="Z164" s="2007">
        <v>0</v>
      </c>
      <c r="AA164" s="2006">
        <v>0</v>
      </c>
      <c r="AB164" s="3612"/>
      <c r="AC164" s="2006">
        <v>0</v>
      </c>
      <c r="AD164" s="2007">
        <v>0</v>
      </c>
      <c r="AE164" s="2006">
        <v>0</v>
      </c>
      <c r="AF164" s="3612"/>
      <c r="AI164" s="75"/>
      <c r="AJ164" s="35"/>
      <c r="AK164" s="35"/>
      <c r="AL164" s="35"/>
      <c r="AM164" s="35"/>
      <c r="AV164" s="2006">
        <v>0</v>
      </c>
      <c r="AW164" s="2006">
        <v>0</v>
      </c>
      <c r="AX164" s="2006">
        <v>0</v>
      </c>
      <c r="AY164" s="2006">
        <v>0</v>
      </c>
      <c r="AZ164" s="2006">
        <v>0</v>
      </c>
      <c r="BA164" s="2006">
        <v>0</v>
      </c>
      <c r="BB164" s="2006">
        <v>0</v>
      </c>
      <c r="BC164" s="2006">
        <v>0</v>
      </c>
      <c r="BD164" s="2006">
        <v>0</v>
      </c>
      <c r="BE164" s="2006">
        <v>0</v>
      </c>
      <c r="BF164" s="2006">
        <v>0</v>
      </c>
      <c r="BG164" s="2006">
        <v>0</v>
      </c>
      <c r="BH164" s="2006">
        <v>0</v>
      </c>
      <c r="BI164" s="2006">
        <v>0</v>
      </c>
      <c r="BJ164" s="2006">
        <v>0</v>
      </c>
      <c r="BK164" s="2006">
        <v>0</v>
      </c>
      <c r="BL164" s="2006">
        <v>0</v>
      </c>
      <c r="BM164" s="2006">
        <v>0</v>
      </c>
      <c r="BN164" s="2006">
        <v>0</v>
      </c>
      <c r="BO164" s="2006">
        <v>0</v>
      </c>
      <c r="BP164" s="2006">
        <v>0</v>
      </c>
      <c r="BQ164" s="2006">
        <v>0</v>
      </c>
      <c r="BR164" s="2006">
        <v>0</v>
      </c>
      <c r="BS164" s="2006">
        <v>0</v>
      </c>
      <c r="BT164" s="2006">
        <v>0</v>
      </c>
      <c r="BU164" s="2006">
        <v>0</v>
      </c>
      <c r="BV164" s="2006">
        <v>0</v>
      </c>
      <c r="BW164" s="2006">
        <v>0</v>
      </c>
      <c r="BX164" s="2006">
        <v>0</v>
      </c>
      <c r="BY164" s="2006">
        <v>0</v>
      </c>
      <c r="BZ164" s="2006">
        <v>0</v>
      </c>
      <c r="CA164" s="2006">
        <v>0</v>
      </c>
      <c r="CB164" s="2006">
        <v>0</v>
      </c>
      <c r="CC164" s="2006">
        <v>0</v>
      </c>
      <c r="CD164" s="2006">
        <v>0</v>
      </c>
      <c r="CE164" s="2006">
        <v>0</v>
      </c>
      <c r="CF164" s="421"/>
    </row>
    <row r="165" spans="1:84" ht="9.9499999999999993" customHeight="1">
      <c r="A165" s="2006">
        <v>0</v>
      </c>
      <c r="B165" s="3403"/>
      <c r="D165" s="191"/>
      <c r="E165" s="2006">
        <v>0</v>
      </c>
      <c r="F165" s="2006">
        <v>0</v>
      </c>
      <c r="G165" s="2006">
        <v>0</v>
      </c>
      <c r="H165" s="3613"/>
      <c r="I165" s="2006">
        <v>0</v>
      </c>
      <c r="J165" s="2006">
        <v>0</v>
      </c>
      <c r="K165" s="2006">
        <v>0</v>
      </c>
      <c r="L165" s="3613"/>
      <c r="M165" s="2006">
        <v>0</v>
      </c>
      <c r="N165" s="2006">
        <v>0</v>
      </c>
      <c r="O165" s="2006">
        <v>0</v>
      </c>
      <c r="P165" s="3613"/>
      <c r="Q165" s="2006">
        <v>0</v>
      </c>
      <c r="R165" s="2006">
        <v>0</v>
      </c>
      <c r="S165" s="2006">
        <v>0</v>
      </c>
      <c r="T165" s="3613"/>
      <c r="U165" s="2006">
        <v>0</v>
      </c>
      <c r="V165" s="2006">
        <v>0</v>
      </c>
      <c r="W165" s="2006">
        <v>0</v>
      </c>
      <c r="X165" s="3613"/>
      <c r="Y165" s="2006">
        <v>0</v>
      </c>
      <c r="Z165" s="2006">
        <v>0</v>
      </c>
      <c r="AA165" s="2006">
        <v>0</v>
      </c>
      <c r="AB165" s="3613"/>
      <c r="AC165" s="2006">
        <v>0</v>
      </c>
      <c r="AD165" s="2006">
        <v>0</v>
      </c>
      <c r="AE165" s="2006">
        <v>0</v>
      </c>
      <c r="AF165" s="3613"/>
      <c r="AI165" s="75"/>
      <c r="AJ165" s="35"/>
      <c r="AK165" s="35"/>
      <c r="AL165" s="35"/>
      <c r="AM165" s="35"/>
      <c r="AV165" s="2006">
        <v>0</v>
      </c>
      <c r="AW165" s="2006">
        <v>0</v>
      </c>
      <c r="AX165" s="2006">
        <v>0</v>
      </c>
      <c r="AY165" s="2006">
        <v>0</v>
      </c>
      <c r="AZ165" s="2006">
        <v>0</v>
      </c>
      <c r="BA165" s="2006">
        <v>0</v>
      </c>
      <c r="BB165" s="2006">
        <v>0</v>
      </c>
      <c r="BC165" s="2006">
        <v>0</v>
      </c>
      <c r="BD165" s="2006">
        <v>0</v>
      </c>
      <c r="BE165" s="2006">
        <v>0</v>
      </c>
      <c r="BF165" s="2006">
        <v>0</v>
      </c>
      <c r="BG165" s="2006">
        <v>0</v>
      </c>
      <c r="BH165" s="2006">
        <v>0</v>
      </c>
      <c r="BI165" s="2006">
        <v>0</v>
      </c>
      <c r="BJ165" s="2006">
        <v>0</v>
      </c>
      <c r="BK165" s="2006">
        <v>0</v>
      </c>
      <c r="BL165" s="2006">
        <v>0</v>
      </c>
      <c r="BM165" s="2006">
        <v>0</v>
      </c>
      <c r="BN165" s="2006">
        <v>0</v>
      </c>
      <c r="BO165" s="2006">
        <v>0</v>
      </c>
      <c r="BP165" s="2006">
        <v>0</v>
      </c>
      <c r="BQ165" s="2006">
        <v>0</v>
      </c>
      <c r="BR165" s="2006">
        <v>0</v>
      </c>
      <c r="BS165" s="2006">
        <v>0</v>
      </c>
      <c r="BT165" s="2006">
        <v>0</v>
      </c>
      <c r="BU165" s="2006">
        <v>0</v>
      </c>
      <c r="BV165" s="2006">
        <v>0</v>
      </c>
      <c r="BW165" s="2006">
        <v>0</v>
      </c>
      <c r="BX165" s="2006">
        <v>0</v>
      </c>
      <c r="BY165" s="2006">
        <v>0</v>
      </c>
      <c r="BZ165" s="2006">
        <v>0</v>
      </c>
      <c r="CA165" s="2006">
        <v>0</v>
      </c>
      <c r="CB165" s="2006">
        <v>0</v>
      </c>
      <c r="CC165" s="2006">
        <v>0</v>
      </c>
      <c r="CD165" s="2006">
        <v>0</v>
      </c>
      <c r="CE165" s="2006">
        <v>0</v>
      </c>
      <c r="CF165" s="421"/>
    </row>
    <row r="166" spans="1:84" ht="9.9499999999999993" customHeight="1">
      <c r="A166" s="2006">
        <v>0</v>
      </c>
      <c r="B166" s="2006">
        <v>0</v>
      </c>
      <c r="C166" s="2006">
        <v>0</v>
      </c>
      <c r="D166" s="2006">
        <v>0</v>
      </c>
      <c r="E166" s="2006">
        <v>0</v>
      </c>
      <c r="F166" s="2006">
        <v>0</v>
      </c>
      <c r="G166" s="2006">
        <v>0</v>
      </c>
      <c r="H166" s="2006">
        <v>0</v>
      </c>
      <c r="I166" s="2006">
        <v>0</v>
      </c>
      <c r="J166" s="2006">
        <v>0</v>
      </c>
      <c r="K166" s="2006">
        <v>0</v>
      </c>
      <c r="L166" s="2006">
        <v>0</v>
      </c>
      <c r="M166" s="2006">
        <v>0</v>
      </c>
      <c r="N166" s="2006">
        <v>0</v>
      </c>
      <c r="O166" s="2006">
        <v>0</v>
      </c>
      <c r="P166" s="2006">
        <v>0</v>
      </c>
      <c r="Q166" s="2006">
        <v>0</v>
      </c>
      <c r="R166" s="2006">
        <v>0</v>
      </c>
      <c r="S166" s="2006">
        <v>0</v>
      </c>
      <c r="T166" s="2006">
        <v>0</v>
      </c>
      <c r="U166" s="2006">
        <v>0</v>
      </c>
      <c r="V166" s="2006">
        <v>0</v>
      </c>
      <c r="W166" s="2006">
        <v>0</v>
      </c>
      <c r="X166" s="2006">
        <v>0</v>
      </c>
      <c r="Y166" s="2006">
        <v>0</v>
      </c>
      <c r="Z166" s="2006">
        <v>0</v>
      </c>
      <c r="AA166" s="2006">
        <v>0</v>
      </c>
      <c r="AB166" s="2006">
        <v>0</v>
      </c>
      <c r="AC166" s="2006">
        <v>0</v>
      </c>
      <c r="AD166" s="2006">
        <v>0</v>
      </c>
      <c r="AE166" s="2006">
        <v>0</v>
      </c>
      <c r="AF166" s="2006">
        <v>0</v>
      </c>
      <c r="AI166" s="83"/>
      <c r="AJ166" s="35"/>
      <c r="AK166" s="35"/>
      <c r="AL166" s="35"/>
      <c r="AM166" s="35"/>
      <c r="AV166" s="2006">
        <v>0</v>
      </c>
      <c r="AW166" s="2006">
        <v>0</v>
      </c>
      <c r="AX166" s="2006">
        <v>0</v>
      </c>
      <c r="AY166" s="2006">
        <v>0</v>
      </c>
      <c r="AZ166" s="2006">
        <v>0</v>
      </c>
      <c r="BA166" s="2006">
        <v>0</v>
      </c>
      <c r="BB166" s="2006">
        <v>0</v>
      </c>
      <c r="BC166" s="2006">
        <v>0</v>
      </c>
      <c r="BD166" s="2006">
        <v>0</v>
      </c>
      <c r="BE166" s="2006">
        <v>0</v>
      </c>
      <c r="BF166" s="2006">
        <v>0</v>
      </c>
      <c r="BG166" s="2006">
        <v>0</v>
      </c>
      <c r="BH166" s="2006">
        <v>0</v>
      </c>
      <c r="BI166" s="2006">
        <v>0</v>
      </c>
      <c r="BJ166" s="2006">
        <v>0</v>
      </c>
      <c r="BK166" s="2006">
        <v>0</v>
      </c>
      <c r="BL166" s="2006">
        <v>0</v>
      </c>
      <c r="BM166" s="2006">
        <v>0</v>
      </c>
      <c r="BN166" s="2006">
        <v>0</v>
      </c>
      <c r="BO166" s="2006">
        <v>0</v>
      </c>
      <c r="BP166" s="2006">
        <v>0</v>
      </c>
      <c r="BQ166" s="2006">
        <v>0</v>
      </c>
      <c r="BR166" s="2006">
        <v>0</v>
      </c>
      <c r="BS166" s="2006">
        <v>0</v>
      </c>
      <c r="BT166" s="2006">
        <v>0</v>
      </c>
      <c r="BU166" s="2006">
        <v>0</v>
      </c>
      <c r="BV166" s="2006">
        <v>0</v>
      </c>
      <c r="BW166" s="2006">
        <v>0</v>
      </c>
      <c r="BX166" s="2006">
        <v>0</v>
      </c>
      <c r="BY166" s="2006">
        <v>0</v>
      </c>
      <c r="BZ166" s="2006">
        <v>0</v>
      </c>
      <c r="CA166" s="2006">
        <v>0</v>
      </c>
      <c r="CB166" s="2006">
        <v>0</v>
      </c>
      <c r="CC166" s="2006">
        <v>0</v>
      </c>
      <c r="CD166" s="2006">
        <v>0</v>
      </c>
      <c r="CE166" s="2006">
        <v>0</v>
      </c>
      <c r="CF166" s="421"/>
    </row>
    <row r="167" spans="1:84" ht="9.9499999999999993" customHeight="1">
      <c r="A167" s="2006">
        <v>0</v>
      </c>
      <c r="B167" s="3401">
        <v>32</v>
      </c>
      <c r="D167" s="3727" t="s">
        <v>247</v>
      </c>
      <c r="E167" s="2006">
        <v>0</v>
      </c>
      <c r="F167" s="2006">
        <v>0</v>
      </c>
      <c r="G167" s="2006">
        <v>0</v>
      </c>
      <c r="H167" s="3611"/>
      <c r="I167" s="2006">
        <v>0</v>
      </c>
      <c r="J167" s="2006">
        <v>0</v>
      </c>
      <c r="K167" s="2006">
        <v>0</v>
      </c>
      <c r="L167" s="3611"/>
      <c r="M167" s="2006">
        <v>0</v>
      </c>
      <c r="N167" s="2006">
        <v>0</v>
      </c>
      <c r="O167" s="2006">
        <v>0</v>
      </c>
      <c r="P167" s="3611"/>
      <c r="Q167" s="2006">
        <v>0</v>
      </c>
      <c r="R167" s="2006">
        <v>0</v>
      </c>
      <c r="S167" s="2006">
        <v>0</v>
      </c>
      <c r="T167" s="3611"/>
      <c r="U167" s="2006">
        <v>0</v>
      </c>
      <c r="V167" s="2006">
        <v>0</v>
      </c>
      <c r="W167" s="2006">
        <v>0</v>
      </c>
      <c r="X167" s="3611"/>
      <c r="Y167" s="2006">
        <v>0</v>
      </c>
      <c r="Z167" s="2006">
        <v>0</v>
      </c>
      <c r="AA167" s="2006">
        <v>0</v>
      </c>
      <c r="AB167" s="3611"/>
      <c r="AC167" s="2006">
        <v>0</v>
      </c>
      <c r="AD167" s="2006">
        <v>0</v>
      </c>
      <c r="AE167" s="2006">
        <v>0</v>
      </c>
      <c r="AF167" s="3611"/>
      <c r="AI167" s="75"/>
      <c r="AJ167" s="35"/>
      <c r="AK167" s="35"/>
      <c r="AL167" s="35"/>
      <c r="AM167" s="35"/>
      <c r="AV167" s="2006">
        <v>0</v>
      </c>
      <c r="AW167" s="2006">
        <v>0</v>
      </c>
      <c r="AX167" s="2006">
        <v>0</v>
      </c>
      <c r="AY167" s="2006">
        <v>0</v>
      </c>
      <c r="AZ167" s="2006">
        <v>0</v>
      </c>
      <c r="BA167" s="2006">
        <v>0</v>
      </c>
      <c r="BB167" s="2006">
        <v>0</v>
      </c>
      <c r="BC167" s="2006">
        <v>0</v>
      </c>
      <c r="BD167" s="2006">
        <v>0</v>
      </c>
      <c r="BE167" s="2006">
        <v>0</v>
      </c>
      <c r="BF167" s="2006">
        <v>0</v>
      </c>
      <c r="BG167" s="2006">
        <v>0</v>
      </c>
      <c r="BH167" s="2006">
        <v>0</v>
      </c>
      <c r="BI167" s="2006">
        <v>0</v>
      </c>
      <c r="BJ167" s="2006">
        <v>0</v>
      </c>
      <c r="BK167" s="2006">
        <v>0</v>
      </c>
      <c r="BL167" s="2006">
        <v>0</v>
      </c>
      <c r="BM167" s="2006">
        <v>0</v>
      </c>
      <c r="BN167" s="2006">
        <v>0</v>
      </c>
      <c r="BO167" s="2006">
        <v>0</v>
      </c>
      <c r="BP167" s="2006">
        <v>0</v>
      </c>
      <c r="BQ167" s="2006">
        <v>0</v>
      </c>
      <c r="BR167" s="2006">
        <v>0</v>
      </c>
      <c r="BS167" s="2006">
        <v>0</v>
      </c>
      <c r="BT167" s="2006">
        <v>0</v>
      </c>
      <c r="BU167" s="2006">
        <v>0</v>
      </c>
      <c r="BV167" s="2006">
        <v>0</v>
      </c>
      <c r="BW167" s="2006">
        <v>0</v>
      </c>
      <c r="BX167" s="2006">
        <v>0</v>
      </c>
      <c r="BY167" s="2006">
        <v>0</v>
      </c>
      <c r="BZ167" s="2006">
        <v>0</v>
      </c>
      <c r="CA167" s="2006">
        <v>0</v>
      </c>
      <c r="CB167" s="2006">
        <v>0</v>
      </c>
      <c r="CC167" s="2006">
        <v>0</v>
      </c>
      <c r="CD167" s="2006">
        <v>0</v>
      </c>
      <c r="CE167" s="2006">
        <v>0</v>
      </c>
      <c r="CF167" s="421"/>
    </row>
    <row r="168" spans="1:84" ht="5.0999999999999996" customHeight="1">
      <c r="A168" s="2006">
        <v>0</v>
      </c>
      <c r="B168" s="3402"/>
      <c r="D168" s="3728"/>
      <c r="E168" s="2006">
        <v>0</v>
      </c>
      <c r="F168" s="2007">
        <v>0</v>
      </c>
      <c r="G168" s="2006">
        <v>0</v>
      </c>
      <c r="H168" s="3612"/>
      <c r="I168" s="2006">
        <v>0</v>
      </c>
      <c r="J168" s="2007">
        <v>0</v>
      </c>
      <c r="K168" s="2006">
        <v>0</v>
      </c>
      <c r="L168" s="3612"/>
      <c r="M168" s="2006">
        <v>0</v>
      </c>
      <c r="N168" s="2007">
        <v>0</v>
      </c>
      <c r="O168" s="2006">
        <v>0</v>
      </c>
      <c r="P168" s="3612"/>
      <c r="Q168" s="2006">
        <v>0</v>
      </c>
      <c r="R168" s="2007">
        <v>0</v>
      </c>
      <c r="S168" s="2006">
        <v>0</v>
      </c>
      <c r="T168" s="3612"/>
      <c r="U168" s="2006">
        <v>0</v>
      </c>
      <c r="V168" s="2007">
        <v>0</v>
      </c>
      <c r="W168" s="2006">
        <v>0</v>
      </c>
      <c r="X168" s="3612"/>
      <c r="Y168" s="2006">
        <v>0</v>
      </c>
      <c r="Z168" s="2007">
        <v>0</v>
      </c>
      <c r="AA168" s="2006">
        <v>0</v>
      </c>
      <c r="AB168" s="3612"/>
      <c r="AC168" s="2006">
        <v>0</v>
      </c>
      <c r="AD168" s="2007">
        <v>0</v>
      </c>
      <c r="AE168" s="2006">
        <v>0</v>
      </c>
      <c r="AF168" s="3612"/>
      <c r="AI168" s="75"/>
      <c r="AJ168" s="35"/>
      <c r="AK168" s="35"/>
      <c r="AL168" s="35"/>
      <c r="AM168" s="35"/>
      <c r="AV168" s="2006">
        <v>0</v>
      </c>
      <c r="AW168" s="2006">
        <v>0</v>
      </c>
      <c r="AX168" s="2006">
        <v>0</v>
      </c>
      <c r="AY168" s="2006">
        <v>0</v>
      </c>
      <c r="AZ168" s="2006">
        <v>0</v>
      </c>
      <c r="BA168" s="2006">
        <v>0</v>
      </c>
      <c r="BB168" s="2006">
        <v>0</v>
      </c>
      <c r="BC168" s="2006">
        <v>0</v>
      </c>
      <c r="BD168" s="2006">
        <v>0</v>
      </c>
      <c r="BE168" s="2006">
        <v>0</v>
      </c>
      <c r="BF168" s="2006">
        <v>0</v>
      </c>
      <c r="BG168" s="2006">
        <v>0</v>
      </c>
      <c r="BH168" s="2006">
        <v>0</v>
      </c>
      <c r="BI168" s="2006">
        <v>0</v>
      </c>
      <c r="BJ168" s="2006">
        <v>0</v>
      </c>
      <c r="BK168" s="2006">
        <v>0</v>
      </c>
      <c r="BL168" s="2006">
        <v>0</v>
      </c>
      <c r="BM168" s="2006">
        <v>0</v>
      </c>
      <c r="BN168" s="2006">
        <v>0</v>
      </c>
      <c r="BO168" s="2006">
        <v>0</v>
      </c>
      <c r="BP168" s="2006">
        <v>0</v>
      </c>
      <c r="BQ168" s="2006">
        <v>0</v>
      </c>
      <c r="BR168" s="2006">
        <v>0</v>
      </c>
      <c r="BS168" s="2006">
        <v>0</v>
      </c>
      <c r="BT168" s="2006">
        <v>0</v>
      </c>
      <c r="BU168" s="2006">
        <v>0</v>
      </c>
      <c r="BV168" s="2006">
        <v>0</v>
      </c>
      <c r="BW168" s="2006">
        <v>0</v>
      </c>
      <c r="BX168" s="2006">
        <v>0</v>
      </c>
      <c r="BY168" s="2006">
        <v>0</v>
      </c>
      <c r="BZ168" s="2006">
        <v>0</v>
      </c>
      <c r="CA168" s="2006">
        <v>0</v>
      </c>
      <c r="CB168" s="2006">
        <v>0</v>
      </c>
      <c r="CC168" s="2006">
        <v>0</v>
      </c>
      <c r="CD168" s="2006">
        <v>0</v>
      </c>
      <c r="CE168" s="2006">
        <v>0</v>
      </c>
      <c r="CF168" s="421"/>
    </row>
    <row r="169" spans="1:84" ht="9.9499999999999993" customHeight="1">
      <c r="A169" s="2006">
        <v>0</v>
      </c>
      <c r="B169" s="3403"/>
      <c r="D169" s="191"/>
      <c r="E169" s="2006">
        <v>0</v>
      </c>
      <c r="F169" s="2006">
        <v>0</v>
      </c>
      <c r="G169" s="2006">
        <v>0</v>
      </c>
      <c r="H169" s="3613"/>
      <c r="I169" s="2006">
        <v>0</v>
      </c>
      <c r="J169" s="2006">
        <v>0</v>
      </c>
      <c r="K169" s="2006">
        <v>0</v>
      </c>
      <c r="L169" s="3613"/>
      <c r="M169" s="2006">
        <v>0</v>
      </c>
      <c r="N169" s="2006">
        <v>0</v>
      </c>
      <c r="O169" s="2006">
        <v>0</v>
      </c>
      <c r="P169" s="3613"/>
      <c r="Q169" s="2006">
        <v>0</v>
      </c>
      <c r="R169" s="2006">
        <v>0</v>
      </c>
      <c r="S169" s="2006">
        <v>0</v>
      </c>
      <c r="T169" s="3613"/>
      <c r="U169" s="2006">
        <v>0</v>
      </c>
      <c r="V169" s="2006">
        <v>0</v>
      </c>
      <c r="W169" s="2006">
        <v>0</v>
      </c>
      <c r="X169" s="3613"/>
      <c r="Y169" s="2006">
        <v>0</v>
      </c>
      <c r="Z169" s="2006">
        <v>0</v>
      </c>
      <c r="AA169" s="2006">
        <v>0</v>
      </c>
      <c r="AB169" s="3613"/>
      <c r="AC169" s="2006">
        <v>0</v>
      </c>
      <c r="AD169" s="2006">
        <v>0</v>
      </c>
      <c r="AE169" s="2006">
        <v>0</v>
      </c>
      <c r="AF169" s="3613"/>
      <c r="AI169" s="75"/>
      <c r="AJ169" s="35"/>
      <c r="AK169" s="35"/>
      <c r="AL169" s="35"/>
      <c r="AM169" s="35"/>
      <c r="AV169" s="2006">
        <v>0</v>
      </c>
      <c r="AW169" s="2006">
        <v>0</v>
      </c>
      <c r="AX169" s="2006">
        <v>0</v>
      </c>
      <c r="AY169" s="2006">
        <v>0</v>
      </c>
      <c r="AZ169" s="2006">
        <v>0</v>
      </c>
      <c r="BA169" s="2006">
        <v>0</v>
      </c>
      <c r="BB169" s="2006">
        <v>0</v>
      </c>
      <c r="BC169" s="2006">
        <v>0</v>
      </c>
      <c r="BD169" s="2006">
        <v>0</v>
      </c>
      <c r="BE169" s="2006">
        <v>0</v>
      </c>
      <c r="BF169" s="2006">
        <v>0</v>
      </c>
      <c r="BG169" s="2006">
        <v>0</v>
      </c>
      <c r="BH169" s="2006">
        <v>0</v>
      </c>
      <c r="BI169" s="2006">
        <v>0</v>
      </c>
      <c r="BJ169" s="2006">
        <v>0</v>
      </c>
      <c r="BK169" s="2006">
        <v>0</v>
      </c>
      <c r="BL169" s="2006">
        <v>0</v>
      </c>
      <c r="BM169" s="2006">
        <v>0</v>
      </c>
      <c r="BN169" s="2006">
        <v>0</v>
      </c>
      <c r="BO169" s="2006">
        <v>0</v>
      </c>
      <c r="BP169" s="2006">
        <v>0</v>
      </c>
      <c r="BQ169" s="2006">
        <v>0</v>
      </c>
      <c r="BR169" s="2006">
        <v>0</v>
      </c>
      <c r="BS169" s="2006">
        <v>0</v>
      </c>
      <c r="BT169" s="2006">
        <v>0</v>
      </c>
      <c r="BU169" s="2006">
        <v>0</v>
      </c>
      <c r="BV169" s="2006">
        <v>0</v>
      </c>
      <c r="BW169" s="2006">
        <v>0</v>
      </c>
      <c r="BX169" s="2006">
        <v>0</v>
      </c>
      <c r="BY169" s="2006">
        <v>0</v>
      </c>
      <c r="BZ169" s="2006">
        <v>0</v>
      </c>
      <c r="CA169" s="2006">
        <v>0</v>
      </c>
      <c r="CB169" s="2006">
        <v>0</v>
      </c>
      <c r="CC169" s="2006">
        <v>0</v>
      </c>
      <c r="CD169" s="2006">
        <v>0</v>
      </c>
      <c r="CE169" s="2006">
        <v>0</v>
      </c>
      <c r="CF169" s="421"/>
    </row>
    <row r="170" spans="1:84" ht="9.9499999999999993" customHeight="1">
      <c r="A170" s="2006">
        <v>0</v>
      </c>
      <c r="B170" s="2006">
        <v>0</v>
      </c>
      <c r="C170" s="2006">
        <v>0</v>
      </c>
      <c r="D170" s="2006">
        <v>0</v>
      </c>
      <c r="E170" s="2006">
        <v>0</v>
      </c>
      <c r="F170" s="2006">
        <v>0</v>
      </c>
      <c r="G170" s="2006">
        <v>0</v>
      </c>
      <c r="H170" s="2006">
        <v>0</v>
      </c>
      <c r="I170" s="2006">
        <v>0</v>
      </c>
      <c r="J170" s="2006">
        <v>0</v>
      </c>
      <c r="K170" s="2006">
        <v>0</v>
      </c>
      <c r="L170" s="2006">
        <v>0</v>
      </c>
      <c r="M170" s="2006">
        <v>0</v>
      </c>
      <c r="N170" s="2006">
        <v>0</v>
      </c>
      <c r="O170" s="2006">
        <v>0</v>
      </c>
      <c r="P170" s="2006">
        <v>0</v>
      </c>
      <c r="Q170" s="2006">
        <v>0</v>
      </c>
      <c r="R170" s="2006">
        <v>0</v>
      </c>
      <c r="S170" s="2006">
        <v>0</v>
      </c>
      <c r="T170" s="2006">
        <v>0</v>
      </c>
      <c r="U170" s="2006">
        <v>0</v>
      </c>
      <c r="V170" s="2006">
        <v>0</v>
      </c>
      <c r="W170" s="2006">
        <v>0</v>
      </c>
      <c r="X170" s="2006">
        <v>0</v>
      </c>
      <c r="Y170" s="2006">
        <v>0</v>
      </c>
      <c r="Z170" s="2006">
        <v>0</v>
      </c>
      <c r="AA170" s="2006">
        <v>0</v>
      </c>
      <c r="AB170" s="2006">
        <v>0</v>
      </c>
      <c r="AC170" s="2006">
        <v>0</v>
      </c>
      <c r="AD170" s="2006">
        <v>0</v>
      </c>
      <c r="AE170" s="2006">
        <v>0</v>
      </c>
      <c r="AF170" s="2006">
        <v>0</v>
      </c>
      <c r="AI170" s="83"/>
      <c r="AJ170" s="35"/>
      <c r="AK170" s="35"/>
      <c r="AL170" s="35"/>
      <c r="AM170" s="35"/>
      <c r="AV170" s="2006">
        <v>0</v>
      </c>
      <c r="AW170" s="2006">
        <v>0</v>
      </c>
      <c r="AX170" s="2006">
        <v>0</v>
      </c>
      <c r="AY170" s="2006">
        <v>0</v>
      </c>
      <c r="AZ170" s="2006">
        <v>0</v>
      </c>
      <c r="BA170" s="2006">
        <v>0</v>
      </c>
      <c r="BB170" s="2006">
        <v>0</v>
      </c>
      <c r="BC170" s="2006">
        <v>0</v>
      </c>
      <c r="BD170" s="2006">
        <v>0</v>
      </c>
      <c r="BE170" s="2006">
        <v>0</v>
      </c>
      <c r="BF170" s="2006">
        <v>0</v>
      </c>
      <c r="BG170" s="2006">
        <v>0</v>
      </c>
      <c r="BH170" s="2006">
        <v>0</v>
      </c>
      <c r="BI170" s="2006">
        <v>0</v>
      </c>
      <c r="BJ170" s="2006">
        <v>0</v>
      </c>
      <c r="BK170" s="2006">
        <v>0</v>
      </c>
      <c r="BL170" s="2006">
        <v>0</v>
      </c>
      <c r="BM170" s="2006">
        <v>0</v>
      </c>
      <c r="BN170" s="2006">
        <v>0</v>
      </c>
      <c r="BO170" s="2006">
        <v>0</v>
      </c>
      <c r="BP170" s="2006">
        <v>0</v>
      </c>
      <c r="BQ170" s="2006">
        <v>0</v>
      </c>
      <c r="BR170" s="2006">
        <v>0</v>
      </c>
      <c r="BS170" s="2006">
        <v>0</v>
      </c>
      <c r="BT170" s="2006">
        <v>0</v>
      </c>
      <c r="BU170" s="2006">
        <v>0</v>
      </c>
      <c r="BV170" s="2006">
        <v>0</v>
      </c>
      <c r="BW170" s="2006">
        <v>0</v>
      </c>
      <c r="BX170" s="2006">
        <v>0</v>
      </c>
      <c r="BY170" s="2006">
        <v>0</v>
      </c>
      <c r="BZ170" s="2006">
        <v>0</v>
      </c>
      <c r="CA170" s="2006">
        <v>0</v>
      </c>
      <c r="CB170" s="2006">
        <v>0</v>
      </c>
      <c r="CC170" s="2006">
        <v>0</v>
      </c>
      <c r="CD170" s="2006">
        <v>0</v>
      </c>
      <c r="CE170" s="2006">
        <v>0</v>
      </c>
      <c r="CF170" s="421"/>
    </row>
    <row r="171" spans="1:84" ht="9.9499999999999993" customHeight="1">
      <c r="A171" s="2006">
        <v>0</v>
      </c>
      <c r="B171" s="3401">
        <v>33</v>
      </c>
      <c r="D171" s="3727" t="s">
        <v>248</v>
      </c>
      <c r="E171" s="2006">
        <v>0</v>
      </c>
      <c r="F171" s="2006">
        <v>0</v>
      </c>
      <c r="G171" s="2006">
        <v>0</v>
      </c>
      <c r="H171" s="3611"/>
      <c r="I171" s="2006">
        <v>0</v>
      </c>
      <c r="J171" s="2006">
        <v>0</v>
      </c>
      <c r="K171" s="2006">
        <v>0</v>
      </c>
      <c r="L171" s="3611"/>
      <c r="M171" s="2006">
        <v>0</v>
      </c>
      <c r="N171" s="2006">
        <v>0</v>
      </c>
      <c r="O171" s="2006">
        <v>0</v>
      </c>
      <c r="P171" s="3611"/>
      <c r="Q171" s="2006">
        <v>0</v>
      </c>
      <c r="R171" s="2006">
        <v>0</v>
      </c>
      <c r="S171" s="2006">
        <v>0</v>
      </c>
      <c r="T171" s="3611"/>
      <c r="U171" s="2006">
        <v>0</v>
      </c>
      <c r="V171" s="2006">
        <v>0</v>
      </c>
      <c r="W171" s="2006">
        <v>0</v>
      </c>
      <c r="X171" s="3611"/>
      <c r="Y171" s="2006">
        <v>0</v>
      </c>
      <c r="Z171" s="2006">
        <v>0</v>
      </c>
      <c r="AA171" s="2006">
        <v>0</v>
      </c>
      <c r="AB171" s="3611"/>
      <c r="AC171" s="2006">
        <v>0</v>
      </c>
      <c r="AD171" s="2006">
        <v>0</v>
      </c>
      <c r="AE171" s="2006">
        <v>0</v>
      </c>
      <c r="AF171" s="3611"/>
      <c r="AI171" s="75"/>
      <c r="AJ171" s="35"/>
      <c r="AK171" s="35"/>
      <c r="AL171" s="35"/>
      <c r="AM171" s="35"/>
      <c r="AV171" s="2006">
        <v>0</v>
      </c>
      <c r="AW171" s="2006">
        <v>0</v>
      </c>
      <c r="AX171" s="2006">
        <v>0</v>
      </c>
      <c r="AY171" s="2006">
        <v>0</v>
      </c>
      <c r="AZ171" s="2006">
        <v>0</v>
      </c>
      <c r="BA171" s="2006">
        <v>0</v>
      </c>
      <c r="BB171" s="2006">
        <v>0</v>
      </c>
      <c r="BC171" s="2006">
        <v>0</v>
      </c>
      <c r="BD171" s="2006">
        <v>0</v>
      </c>
      <c r="BE171" s="2006">
        <v>0</v>
      </c>
      <c r="BF171" s="2006">
        <v>0</v>
      </c>
      <c r="BG171" s="2006">
        <v>0</v>
      </c>
      <c r="BH171" s="2006">
        <v>0</v>
      </c>
      <c r="BI171" s="2006">
        <v>0</v>
      </c>
      <c r="BJ171" s="2006">
        <v>0</v>
      </c>
      <c r="BK171" s="2006">
        <v>0</v>
      </c>
      <c r="BL171" s="2006">
        <v>0</v>
      </c>
      <c r="BM171" s="2006">
        <v>0</v>
      </c>
      <c r="BN171" s="2006">
        <v>0</v>
      </c>
      <c r="BO171" s="2006">
        <v>0</v>
      </c>
      <c r="BP171" s="2006">
        <v>0</v>
      </c>
      <c r="BQ171" s="2006">
        <v>0</v>
      </c>
      <c r="BR171" s="2006">
        <v>0</v>
      </c>
      <c r="BS171" s="2006">
        <v>0</v>
      </c>
      <c r="BT171" s="2006">
        <v>0</v>
      </c>
      <c r="BU171" s="2006">
        <v>0</v>
      </c>
      <c r="BV171" s="2006">
        <v>0</v>
      </c>
      <c r="BW171" s="2006">
        <v>0</v>
      </c>
      <c r="BX171" s="2006">
        <v>0</v>
      </c>
      <c r="BY171" s="2006">
        <v>0</v>
      </c>
      <c r="BZ171" s="2006">
        <v>0</v>
      </c>
      <c r="CA171" s="2006">
        <v>0</v>
      </c>
      <c r="CB171" s="2006">
        <v>0</v>
      </c>
      <c r="CC171" s="2006">
        <v>0</v>
      </c>
      <c r="CD171" s="2006">
        <v>0</v>
      </c>
      <c r="CE171" s="2006">
        <v>0</v>
      </c>
      <c r="CF171" s="421"/>
    </row>
    <row r="172" spans="1:84" ht="5.0999999999999996" customHeight="1">
      <c r="A172" s="2006">
        <v>0</v>
      </c>
      <c r="B172" s="3402"/>
      <c r="D172" s="3728"/>
      <c r="E172" s="2006">
        <v>0</v>
      </c>
      <c r="F172" s="2007">
        <v>0</v>
      </c>
      <c r="G172" s="2006">
        <v>0</v>
      </c>
      <c r="H172" s="3612"/>
      <c r="I172" s="2006">
        <v>0</v>
      </c>
      <c r="J172" s="2007">
        <v>0</v>
      </c>
      <c r="K172" s="2006">
        <v>0</v>
      </c>
      <c r="L172" s="3612"/>
      <c r="M172" s="2006">
        <v>0</v>
      </c>
      <c r="N172" s="2007">
        <v>0</v>
      </c>
      <c r="O172" s="2006">
        <v>0</v>
      </c>
      <c r="P172" s="3612"/>
      <c r="Q172" s="2006">
        <v>0</v>
      </c>
      <c r="R172" s="2007">
        <v>0</v>
      </c>
      <c r="S172" s="2006">
        <v>0</v>
      </c>
      <c r="T172" s="3612"/>
      <c r="U172" s="2006">
        <v>0</v>
      </c>
      <c r="V172" s="2007">
        <v>0</v>
      </c>
      <c r="W172" s="2006">
        <v>0</v>
      </c>
      <c r="X172" s="3612"/>
      <c r="Y172" s="2006">
        <v>0</v>
      </c>
      <c r="Z172" s="2007">
        <v>0</v>
      </c>
      <c r="AA172" s="2006">
        <v>0</v>
      </c>
      <c r="AB172" s="3612"/>
      <c r="AC172" s="2006">
        <v>0</v>
      </c>
      <c r="AD172" s="2007">
        <v>0</v>
      </c>
      <c r="AE172" s="2006">
        <v>0</v>
      </c>
      <c r="AF172" s="3612"/>
      <c r="AI172" s="75"/>
      <c r="AJ172" s="35"/>
      <c r="AK172" s="35"/>
      <c r="AL172" s="35"/>
      <c r="AM172" s="35"/>
      <c r="AV172" s="2006">
        <v>0</v>
      </c>
      <c r="AW172" s="2006">
        <v>0</v>
      </c>
      <c r="AX172" s="2006">
        <v>0</v>
      </c>
      <c r="AY172" s="2006">
        <v>0</v>
      </c>
      <c r="AZ172" s="2006">
        <v>0</v>
      </c>
      <c r="BA172" s="2006">
        <v>0</v>
      </c>
      <c r="BB172" s="2006">
        <v>0</v>
      </c>
      <c r="BC172" s="2006">
        <v>0</v>
      </c>
      <c r="BD172" s="2006">
        <v>0</v>
      </c>
      <c r="BE172" s="2006">
        <v>0</v>
      </c>
      <c r="BF172" s="2006">
        <v>0</v>
      </c>
      <c r="BG172" s="2006">
        <v>0</v>
      </c>
      <c r="BH172" s="2006">
        <v>0</v>
      </c>
      <c r="BI172" s="2006">
        <v>0</v>
      </c>
      <c r="BJ172" s="2006">
        <v>0</v>
      </c>
      <c r="BK172" s="2006">
        <v>0</v>
      </c>
      <c r="BL172" s="2006">
        <v>0</v>
      </c>
      <c r="BM172" s="2006">
        <v>0</v>
      </c>
      <c r="BN172" s="2006">
        <v>0</v>
      </c>
      <c r="BO172" s="2006">
        <v>0</v>
      </c>
      <c r="BP172" s="2006">
        <v>0</v>
      </c>
      <c r="BQ172" s="2006">
        <v>0</v>
      </c>
      <c r="BR172" s="2006">
        <v>0</v>
      </c>
      <c r="BS172" s="2006">
        <v>0</v>
      </c>
      <c r="BT172" s="2006">
        <v>0</v>
      </c>
      <c r="BU172" s="2006">
        <v>0</v>
      </c>
      <c r="BV172" s="2006">
        <v>0</v>
      </c>
      <c r="BW172" s="2006">
        <v>0</v>
      </c>
      <c r="BX172" s="2006">
        <v>0</v>
      </c>
      <c r="BY172" s="2006">
        <v>0</v>
      </c>
      <c r="BZ172" s="2006">
        <v>0</v>
      </c>
      <c r="CA172" s="2006">
        <v>0</v>
      </c>
      <c r="CB172" s="2006">
        <v>0</v>
      </c>
      <c r="CC172" s="2006">
        <v>0</v>
      </c>
      <c r="CD172" s="2006">
        <v>0</v>
      </c>
      <c r="CE172" s="2006">
        <v>0</v>
      </c>
      <c r="CF172" s="421"/>
    </row>
    <row r="173" spans="1:84" ht="9.9499999999999993" customHeight="1">
      <c r="A173" s="2006">
        <v>0</v>
      </c>
      <c r="B173" s="3403"/>
      <c r="D173" s="191"/>
      <c r="E173" s="2006">
        <v>0</v>
      </c>
      <c r="F173" s="2006">
        <v>0</v>
      </c>
      <c r="G173" s="2006">
        <v>0</v>
      </c>
      <c r="H173" s="3613"/>
      <c r="I173" s="2006">
        <v>0</v>
      </c>
      <c r="J173" s="2006">
        <v>0</v>
      </c>
      <c r="K173" s="2006">
        <v>0</v>
      </c>
      <c r="L173" s="3613"/>
      <c r="M173" s="2006">
        <v>0</v>
      </c>
      <c r="N173" s="2006">
        <v>0</v>
      </c>
      <c r="O173" s="2006">
        <v>0</v>
      </c>
      <c r="P173" s="3613"/>
      <c r="Q173" s="2006">
        <v>0</v>
      </c>
      <c r="R173" s="2006">
        <v>0</v>
      </c>
      <c r="S173" s="2006">
        <v>0</v>
      </c>
      <c r="T173" s="3613"/>
      <c r="U173" s="2006">
        <v>0</v>
      </c>
      <c r="V173" s="2006">
        <v>0</v>
      </c>
      <c r="W173" s="2006">
        <v>0</v>
      </c>
      <c r="X173" s="3613"/>
      <c r="Y173" s="2006">
        <v>0</v>
      </c>
      <c r="Z173" s="2006">
        <v>0</v>
      </c>
      <c r="AA173" s="2006">
        <v>0</v>
      </c>
      <c r="AB173" s="3613"/>
      <c r="AC173" s="2006">
        <v>0</v>
      </c>
      <c r="AD173" s="2006">
        <v>0</v>
      </c>
      <c r="AE173" s="2006">
        <v>0</v>
      </c>
      <c r="AF173" s="3613"/>
      <c r="AI173" s="75"/>
      <c r="AJ173" s="35"/>
      <c r="AK173" s="35"/>
      <c r="AL173" s="35"/>
      <c r="AM173" s="35"/>
      <c r="AV173" s="2006">
        <v>0</v>
      </c>
      <c r="AW173" s="2006">
        <v>0</v>
      </c>
      <c r="AX173" s="2006">
        <v>0</v>
      </c>
      <c r="AY173" s="2006">
        <v>0</v>
      </c>
      <c r="AZ173" s="2006">
        <v>0</v>
      </c>
      <c r="BA173" s="2006">
        <v>0</v>
      </c>
      <c r="BB173" s="2006">
        <v>0</v>
      </c>
      <c r="BC173" s="2006">
        <v>0</v>
      </c>
      <c r="BD173" s="2006">
        <v>0</v>
      </c>
      <c r="BE173" s="2006">
        <v>0</v>
      </c>
      <c r="BF173" s="2006">
        <v>0</v>
      </c>
      <c r="BG173" s="2006">
        <v>0</v>
      </c>
      <c r="BH173" s="2006">
        <v>0</v>
      </c>
      <c r="BI173" s="2006">
        <v>0</v>
      </c>
      <c r="BJ173" s="2006">
        <v>0</v>
      </c>
      <c r="BK173" s="2006">
        <v>0</v>
      </c>
      <c r="BL173" s="2006">
        <v>0</v>
      </c>
      <c r="BM173" s="2006">
        <v>0</v>
      </c>
      <c r="BN173" s="2006">
        <v>0</v>
      </c>
      <c r="BO173" s="2006">
        <v>0</v>
      </c>
      <c r="BP173" s="2006">
        <v>0</v>
      </c>
      <c r="BQ173" s="2006">
        <v>0</v>
      </c>
      <c r="BR173" s="2006">
        <v>0</v>
      </c>
      <c r="BS173" s="2006">
        <v>0</v>
      </c>
      <c r="BT173" s="2006">
        <v>0</v>
      </c>
      <c r="BU173" s="2006">
        <v>0</v>
      </c>
      <c r="BV173" s="2006">
        <v>0</v>
      </c>
      <c r="BW173" s="2006">
        <v>0</v>
      </c>
      <c r="BX173" s="2006">
        <v>0</v>
      </c>
      <c r="BY173" s="2006">
        <v>0</v>
      </c>
      <c r="BZ173" s="2006">
        <v>0</v>
      </c>
      <c r="CA173" s="2006">
        <v>0</v>
      </c>
      <c r="CB173" s="2006">
        <v>0</v>
      </c>
      <c r="CC173" s="2006">
        <v>0</v>
      </c>
      <c r="CD173" s="2006">
        <v>0</v>
      </c>
      <c r="CE173" s="2006">
        <v>0</v>
      </c>
      <c r="CF173" s="421"/>
    </row>
    <row r="174" spans="1:84" ht="9.9499999999999993" customHeight="1">
      <c r="A174" s="2006">
        <v>0</v>
      </c>
      <c r="B174" s="2006">
        <v>0</v>
      </c>
      <c r="C174" s="2006">
        <v>0</v>
      </c>
      <c r="D174" s="2006">
        <v>0</v>
      </c>
      <c r="E174" s="2006">
        <v>0</v>
      </c>
      <c r="F174" s="2006">
        <v>0</v>
      </c>
      <c r="G174" s="2006">
        <v>0</v>
      </c>
      <c r="H174" s="2006">
        <v>0</v>
      </c>
      <c r="I174" s="2006">
        <v>0</v>
      </c>
      <c r="J174" s="2006">
        <v>0</v>
      </c>
      <c r="K174" s="2006">
        <v>0</v>
      </c>
      <c r="L174" s="2006">
        <v>0</v>
      </c>
      <c r="M174" s="2006">
        <v>0</v>
      </c>
      <c r="N174" s="2006">
        <v>0</v>
      </c>
      <c r="O174" s="2006">
        <v>0</v>
      </c>
      <c r="P174" s="2006">
        <v>0</v>
      </c>
      <c r="Q174" s="2006">
        <v>0</v>
      </c>
      <c r="R174" s="2006">
        <v>0</v>
      </c>
      <c r="S174" s="2006">
        <v>0</v>
      </c>
      <c r="T174" s="2006">
        <v>0</v>
      </c>
      <c r="U174" s="2006">
        <v>0</v>
      </c>
      <c r="V174" s="2006">
        <v>0</v>
      </c>
      <c r="W174" s="2006">
        <v>0</v>
      </c>
      <c r="X174" s="2006">
        <v>0</v>
      </c>
      <c r="Y174" s="2006">
        <v>0</v>
      </c>
      <c r="Z174" s="2006">
        <v>0</v>
      </c>
      <c r="AA174" s="2006">
        <v>0</v>
      </c>
      <c r="AB174" s="2006">
        <v>0</v>
      </c>
      <c r="AC174" s="2006">
        <v>0</v>
      </c>
      <c r="AD174" s="2006">
        <v>0</v>
      </c>
      <c r="AE174" s="2006">
        <v>0</v>
      </c>
      <c r="AF174" s="2006">
        <v>0</v>
      </c>
      <c r="AI174" s="78"/>
      <c r="AJ174" s="35"/>
      <c r="AK174" s="35"/>
      <c r="AL174" s="35"/>
      <c r="AM174" s="35"/>
      <c r="AV174" s="2006">
        <v>0</v>
      </c>
      <c r="AW174" s="2006">
        <v>0</v>
      </c>
      <c r="AX174" s="2006">
        <v>0</v>
      </c>
      <c r="AY174" s="2006">
        <v>0</v>
      </c>
      <c r="AZ174" s="2006">
        <v>0</v>
      </c>
      <c r="BA174" s="2006">
        <v>0</v>
      </c>
      <c r="BB174" s="2006">
        <v>0</v>
      </c>
      <c r="BC174" s="2006">
        <v>0</v>
      </c>
      <c r="BD174" s="2006">
        <v>0</v>
      </c>
      <c r="BE174" s="2006">
        <v>0</v>
      </c>
      <c r="BF174" s="2006">
        <v>0</v>
      </c>
      <c r="BG174" s="2006">
        <v>0</v>
      </c>
      <c r="BH174" s="2006">
        <v>0</v>
      </c>
      <c r="BI174" s="2006">
        <v>0</v>
      </c>
      <c r="BJ174" s="2006">
        <v>0</v>
      </c>
      <c r="BK174" s="2006">
        <v>0</v>
      </c>
      <c r="BL174" s="2006">
        <v>0</v>
      </c>
      <c r="BM174" s="2006">
        <v>0</v>
      </c>
      <c r="BN174" s="2006">
        <v>0</v>
      </c>
      <c r="BO174" s="2006">
        <v>0</v>
      </c>
      <c r="BP174" s="2006">
        <v>0</v>
      </c>
      <c r="BQ174" s="2006">
        <v>0</v>
      </c>
      <c r="BR174" s="2006">
        <v>0</v>
      </c>
      <c r="BS174" s="2006">
        <v>0</v>
      </c>
      <c r="BT174" s="2006">
        <v>0</v>
      </c>
      <c r="BU174" s="2006">
        <v>0</v>
      </c>
      <c r="BV174" s="2006">
        <v>0</v>
      </c>
      <c r="BW174" s="2006">
        <v>0</v>
      </c>
      <c r="BX174" s="2006">
        <v>0</v>
      </c>
      <c r="BY174" s="2006">
        <v>0</v>
      </c>
      <c r="BZ174" s="2006">
        <v>0</v>
      </c>
      <c r="CA174" s="2006">
        <v>0</v>
      </c>
      <c r="CB174" s="2006">
        <v>0</v>
      </c>
      <c r="CC174" s="2006">
        <v>0</v>
      </c>
      <c r="CD174" s="2006">
        <v>0</v>
      </c>
      <c r="CE174" s="2006">
        <v>0</v>
      </c>
      <c r="CF174" s="421"/>
    </row>
    <row r="175" spans="1:84" ht="9.9499999999999993" customHeight="1">
      <c r="A175" s="2006">
        <v>0</v>
      </c>
      <c r="B175" s="3401">
        <v>34</v>
      </c>
      <c r="D175" s="3725"/>
      <c r="E175" s="2006">
        <v>0</v>
      </c>
      <c r="F175" s="2006">
        <v>0</v>
      </c>
      <c r="G175" s="2006">
        <v>0</v>
      </c>
      <c r="H175" s="3611"/>
      <c r="I175" s="2006">
        <v>0</v>
      </c>
      <c r="J175" s="2006">
        <v>0</v>
      </c>
      <c r="K175" s="2006">
        <v>0</v>
      </c>
      <c r="L175" s="3611"/>
      <c r="M175" s="2006">
        <v>0</v>
      </c>
      <c r="N175" s="2006">
        <v>0</v>
      </c>
      <c r="O175" s="2006">
        <v>0</v>
      </c>
      <c r="P175" s="3611"/>
      <c r="Q175" s="2006">
        <v>0</v>
      </c>
      <c r="R175" s="2006">
        <v>0</v>
      </c>
      <c r="S175" s="2006">
        <v>0</v>
      </c>
      <c r="T175" s="3611"/>
      <c r="U175" s="2006">
        <v>0</v>
      </c>
      <c r="V175" s="2006">
        <v>0</v>
      </c>
      <c r="W175" s="2006">
        <v>0</v>
      </c>
      <c r="X175" s="3611"/>
      <c r="Y175" s="2006">
        <v>0</v>
      </c>
      <c r="Z175" s="2006">
        <v>0</v>
      </c>
      <c r="AA175" s="2006">
        <v>0</v>
      </c>
      <c r="AB175" s="3611"/>
      <c r="AC175" s="2006">
        <v>0</v>
      </c>
      <c r="AD175" s="2006">
        <v>0</v>
      </c>
      <c r="AE175" s="2006">
        <v>0</v>
      </c>
      <c r="AF175" s="3611"/>
      <c r="AI175" s="75"/>
      <c r="AJ175" s="35"/>
      <c r="AK175" s="35"/>
      <c r="AL175" s="35"/>
      <c r="AM175" s="35"/>
      <c r="AV175" s="2006">
        <v>0</v>
      </c>
      <c r="AW175" s="2006">
        <v>0</v>
      </c>
      <c r="AX175" s="2006">
        <v>0</v>
      </c>
      <c r="AY175" s="2006">
        <v>0</v>
      </c>
      <c r="AZ175" s="2006">
        <v>0</v>
      </c>
      <c r="BA175" s="2006">
        <v>0</v>
      </c>
      <c r="BB175" s="2006">
        <v>0</v>
      </c>
      <c r="BC175" s="2006">
        <v>0</v>
      </c>
      <c r="BD175" s="2006">
        <v>0</v>
      </c>
      <c r="BE175" s="2006">
        <v>0</v>
      </c>
      <c r="BF175" s="2006">
        <v>0</v>
      </c>
      <c r="BG175" s="2006">
        <v>0</v>
      </c>
      <c r="BH175" s="2006">
        <v>0</v>
      </c>
      <c r="BI175" s="2006">
        <v>0</v>
      </c>
      <c r="BJ175" s="2006">
        <v>0</v>
      </c>
      <c r="BK175" s="2006">
        <v>0</v>
      </c>
      <c r="BL175" s="2006">
        <v>0</v>
      </c>
      <c r="BM175" s="2006">
        <v>0</v>
      </c>
      <c r="BN175" s="2006">
        <v>0</v>
      </c>
      <c r="BO175" s="2006">
        <v>0</v>
      </c>
      <c r="BP175" s="2006">
        <v>0</v>
      </c>
      <c r="BQ175" s="2006">
        <v>0</v>
      </c>
      <c r="BR175" s="2006">
        <v>0</v>
      </c>
      <c r="BS175" s="2006">
        <v>0</v>
      </c>
      <c r="BT175" s="2006">
        <v>0</v>
      </c>
      <c r="BU175" s="2006">
        <v>0</v>
      </c>
      <c r="BV175" s="2006">
        <v>0</v>
      </c>
      <c r="BW175" s="2006">
        <v>0</v>
      </c>
      <c r="BX175" s="2006">
        <v>0</v>
      </c>
      <c r="BY175" s="2006">
        <v>0</v>
      </c>
      <c r="BZ175" s="2006">
        <v>0</v>
      </c>
      <c r="CA175" s="2006">
        <v>0</v>
      </c>
      <c r="CB175" s="2006">
        <v>0</v>
      </c>
      <c r="CC175" s="2006">
        <v>0</v>
      </c>
      <c r="CD175" s="2006">
        <v>0</v>
      </c>
      <c r="CE175" s="2006">
        <v>0</v>
      </c>
      <c r="CF175" s="421"/>
    </row>
    <row r="176" spans="1:84" ht="5.0999999999999996" customHeight="1">
      <c r="A176" s="2006">
        <v>0</v>
      </c>
      <c r="B176" s="3402"/>
      <c r="D176" s="3726"/>
      <c r="E176" s="2006">
        <v>0</v>
      </c>
      <c r="F176" s="2007">
        <v>0</v>
      </c>
      <c r="G176" s="2006">
        <v>0</v>
      </c>
      <c r="H176" s="3612"/>
      <c r="I176" s="2006">
        <v>0</v>
      </c>
      <c r="J176" s="2007">
        <v>0</v>
      </c>
      <c r="K176" s="2006">
        <v>0</v>
      </c>
      <c r="L176" s="3612"/>
      <c r="M176" s="2006">
        <v>0</v>
      </c>
      <c r="N176" s="2007">
        <v>0</v>
      </c>
      <c r="O176" s="2006">
        <v>0</v>
      </c>
      <c r="P176" s="3612"/>
      <c r="Q176" s="2006">
        <v>0</v>
      </c>
      <c r="R176" s="2007">
        <v>0</v>
      </c>
      <c r="S176" s="2006">
        <v>0</v>
      </c>
      <c r="T176" s="3612"/>
      <c r="U176" s="2006">
        <v>0</v>
      </c>
      <c r="V176" s="2007">
        <v>0</v>
      </c>
      <c r="W176" s="2006">
        <v>0</v>
      </c>
      <c r="X176" s="3612"/>
      <c r="Y176" s="2006">
        <v>0</v>
      </c>
      <c r="Z176" s="2007">
        <v>0</v>
      </c>
      <c r="AA176" s="2006">
        <v>0</v>
      </c>
      <c r="AB176" s="3612"/>
      <c r="AC176" s="2006">
        <v>0</v>
      </c>
      <c r="AD176" s="2007">
        <v>0</v>
      </c>
      <c r="AE176" s="2006">
        <v>0</v>
      </c>
      <c r="AF176" s="3612"/>
      <c r="AG176" s="75"/>
      <c r="AH176" s="75"/>
      <c r="AI176" s="75"/>
      <c r="AJ176" s="35"/>
      <c r="AK176" s="35"/>
      <c r="AL176" s="35"/>
      <c r="AM176" s="35"/>
      <c r="AO176" s="35"/>
      <c r="AP176" s="35"/>
      <c r="AQ176" s="35"/>
      <c r="AR176" s="35"/>
      <c r="AS176" s="35"/>
      <c r="AT176" s="35"/>
      <c r="AU176" s="35"/>
      <c r="AV176" s="2006">
        <v>0</v>
      </c>
      <c r="AW176" s="2006">
        <v>0</v>
      </c>
      <c r="AX176" s="2006">
        <v>0</v>
      </c>
      <c r="AY176" s="2006">
        <v>0</v>
      </c>
      <c r="AZ176" s="2006">
        <v>0</v>
      </c>
      <c r="BA176" s="2006">
        <v>0</v>
      </c>
      <c r="BB176" s="2006">
        <v>0</v>
      </c>
      <c r="BC176" s="2006">
        <v>0</v>
      </c>
      <c r="BD176" s="2006">
        <v>0</v>
      </c>
      <c r="BE176" s="2006">
        <v>0</v>
      </c>
      <c r="BF176" s="2006">
        <v>0</v>
      </c>
      <c r="BG176" s="2006">
        <v>0</v>
      </c>
      <c r="BH176" s="2006">
        <v>0</v>
      </c>
      <c r="BI176" s="2006">
        <v>0</v>
      </c>
      <c r="BJ176" s="2006">
        <v>0</v>
      </c>
      <c r="BK176" s="2006">
        <v>0</v>
      </c>
      <c r="BL176" s="2006">
        <v>0</v>
      </c>
      <c r="BM176" s="2006">
        <v>0</v>
      </c>
      <c r="BN176" s="2006">
        <v>0</v>
      </c>
      <c r="BO176" s="2006">
        <v>0</v>
      </c>
      <c r="BP176" s="2006">
        <v>0</v>
      </c>
      <c r="BQ176" s="2006">
        <v>0</v>
      </c>
      <c r="BR176" s="2006">
        <v>0</v>
      </c>
      <c r="BS176" s="2006">
        <v>0</v>
      </c>
      <c r="BT176" s="2006">
        <v>0</v>
      </c>
      <c r="BU176" s="2006">
        <v>0</v>
      </c>
      <c r="BV176" s="2006">
        <v>0</v>
      </c>
      <c r="BW176" s="2006">
        <v>0</v>
      </c>
      <c r="BX176" s="2006">
        <v>0</v>
      </c>
      <c r="BY176" s="2006">
        <v>0</v>
      </c>
      <c r="BZ176" s="2006">
        <v>0</v>
      </c>
      <c r="CA176" s="2006">
        <v>0</v>
      </c>
      <c r="CB176" s="2006">
        <v>0</v>
      </c>
      <c r="CC176" s="2006">
        <v>0</v>
      </c>
      <c r="CD176" s="2006">
        <v>0</v>
      </c>
      <c r="CE176" s="2006">
        <v>0</v>
      </c>
      <c r="CF176" s="421"/>
    </row>
    <row r="177" spans="1:84" ht="9.9499999999999993" customHeight="1">
      <c r="A177" s="2006">
        <v>0</v>
      </c>
      <c r="B177" s="3403"/>
      <c r="D177" s="191"/>
      <c r="E177" s="2006">
        <v>0</v>
      </c>
      <c r="F177" s="2006">
        <v>0</v>
      </c>
      <c r="G177" s="2006">
        <v>0</v>
      </c>
      <c r="H177" s="3613"/>
      <c r="I177" s="2006">
        <v>0</v>
      </c>
      <c r="J177" s="2006">
        <v>0</v>
      </c>
      <c r="K177" s="2006">
        <v>0</v>
      </c>
      <c r="L177" s="3613"/>
      <c r="M177" s="2006">
        <v>0</v>
      </c>
      <c r="N177" s="2006">
        <v>0</v>
      </c>
      <c r="O177" s="2006">
        <v>0</v>
      </c>
      <c r="P177" s="3613"/>
      <c r="Q177" s="2006">
        <v>0</v>
      </c>
      <c r="R177" s="2006">
        <v>0</v>
      </c>
      <c r="S177" s="2006">
        <v>0</v>
      </c>
      <c r="T177" s="3613"/>
      <c r="U177" s="2006">
        <v>0</v>
      </c>
      <c r="V177" s="2006">
        <v>0</v>
      </c>
      <c r="W177" s="2006">
        <v>0</v>
      </c>
      <c r="X177" s="3613"/>
      <c r="Y177" s="2006">
        <v>0</v>
      </c>
      <c r="Z177" s="2006">
        <v>0</v>
      </c>
      <c r="AA177" s="2006">
        <v>0</v>
      </c>
      <c r="AB177" s="3613"/>
      <c r="AC177" s="2006">
        <v>0</v>
      </c>
      <c r="AD177" s="2006">
        <v>0</v>
      </c>
      <c r="AE177" s="2006">
        <v>0</v>
      </c>
      <c r="AF177" s="3613"/>
      <c r="AG177" s="75"/>
      <c r="AH177" s="75"/>
      <c r="AI177" s="75"/>
      <c r="AJ177" s="35"/>
      <c r="AK177" s="35"/>
      <c r="AL177" s="35"/>
      <c r="AM177" s="35"/>
      <c r="AO177" s="35"/>
      <c r="AP177" s="35"/>
      <c r="AQ177" s="35"/>
      <c r="AR177" s="35"/>
      <c r="AS177" s="35"/>
      <c r="AT177" s="35"/>
      <c r="AU177" s="35"/>
      <c r="AV177" s="2006">
        <v>0</v>
      </c>
      <c r="AW177" s="2006">
        <v>0</v>
      </c>
      <c r="AX177" s="2006">
        <v>0</v>
      </c>
      <c r="AY177" s="2006">
        <v>0</v>
      </c>
      <c r="AZ177" s="2006">
        <v>0</v>
      </c>
      <c r="BA177" s="2006">
        <v>0</v>
      </c>
      <c r="BB177" s="2006">
        <v>0</v>
      </c>
      <c r="BC177" s="2006">
        <v>0</v>
      </c>
      <c r="BD177" s="2006">
        <v>0</v>
      </c>
      <c r="BE177" s="2006">
        <v>0</v>
      </c>
      <c r="BF177" s="2006">
        <v>0</v>
      </c>
      <c r="BG177" s="2006">
        <v>0</v>
      </c>
      <c r="BH177" s="2006">
        <v>0</v>
      </c>
      <c r="BI177" s="2006">
        <v>0</v>
      </c>
      <c r="BJ177" s="2006">
        <v>0</v>
      </c>
      <c r="BK177" s="2006">
        <v>0</v>
      </c>
      <c r="BL177" s="2006">
        <v>0</v>
      </c>
      <c r="BM177" s="2006">
        <v>0</v>
      </c>
      <c r="BN177" s="2006">
        <v>0</v>
      </c>
      <c r="BO177" s="2006">
        <v>0</v>
      </c>
      <c r="BP177" s="2006">
        <v>0</v>
      </c>
      <c r="BQ177" s="2006">
        <v>0</v>
      </c>
      <c r="BR177" s="2006">
        <v>0</v>
      </c>
      <c r="BS177" s="2006">
        <v>0</v>
      </c>
      <c r="BT177" s="2006">
        <v>0</v>
      </c>
      <c r="BU177" s="2006">
        <v>0</v>
      </c>
      <c r="BV177" s="2006">
        <v>0</v>
      </c>
      <c r="BW177" s="2006">
        <v>0</v>
      </c>
      <c r="BX177" s="2006">
        <v>0</v>
      </c>
      <c r="BY177" s="2006">
        <v>0</v>
      </c>
      <c r="BZ177" s="2006">
        <v>0</v>
      </c>
      <c r="CA177" s="2006">
        <v>0</v>
      </c>
      <c r="CB177" s="2006">
        <v>0</v>
      </c>
      <c r="CC177" s="2006">
        <v>0</v>
      </c>
      <c r="CD177" s="2006">
        <v>0</v>
      </c>
      <c r="CE177" s="2006">
        <v>0</v>
      </c>
      <c r="CF177" s="421"/>
    </row>
    <row r="178" spans="1:84" ht="9.9499999999999993" customHeight="1">
      <c r="A178" s="2006">
        <v>0</v>
      </c>
      <c r="B178" s="2006">
        <v>0</v>
      </c>
      <c r="C178" s="2006">
        <v>0</v>
      </c>
      <c r="D178" s="2006">
        <v>0</v>
      </c>
      <c r="E178" s="2006">
        <v>0</v>
      </c>
      <c r="F178" s="2006">
        <v>0</v>
      </c>
      <c r="G178" s="2006">
        <v>0</v>
      </c>
      <c r="H178" s="2006">
        <v>0</v>
      </c>
      <c r="I178" s="2006">
        <v>0</v>
      </c>
      <c r="J178" s="2006">
        <v>0</v>
      </c>
      <c r="K178" s="2006">
        <v>0</v>
      </c>
      <c r="L178" s="2006">
        <v>0</v>
      </c>
      <c r="M178" s="2006">
        <v>0</v>
      </c>
      <c r="N178" s="2006">
        <v>0</v>
      </c>
      <c r="O178" s="2006">
        <v>0</v>
      </c>
      <c r="P178" s="2006">
        <v>0</v>
      </c>
      <c r="Q178" s="2006">
        <v>0</v>
      </c>
      <c r="R178" s="2006">
        <v>0</v>
      </c>
      <c r="S178" s="2006">
        <v>0</v>
      </c>
      <c r="T178" s="2006">
        <v>0</v>
      </c>
      <c r="U178" s="2006">
        <v>0</v>
      </c>
      <c r="V178" s="2006">
        <v>0</v>
      </c>
      <c r="W178" s="2006">
        <v>0</v>
      </c>
      <c r="X178" s="2006">
        <v>0</v>
      </c>
      <c r="Y178" s="2006">
        <v>0</v>
      </c>
      <c r="Z178" s="2006">
        <v>0</v>
      </c>
      <c r="AA178" s="2006">
        <v>0</v>
      </c>
      <c r="AB178" s="2006">
        <v>0</v>
      </c>
      <c r="AC178" s="2006">
        <v>0</v>
      </c>
      <c r="AD178" s="2006">
        <v>0</v>
      </c>
      <c r="AE178" s="2006">
        <v>0</v>
      </c>
      <c r="AF178" s="2006">
        <v>0</v>
      </c>
      <c r="AK178" s="35"/>
      <c r="AL178" s="35"/>
      <c r="AM178" s="35"/>
      <c r="AO178" s="35"/>
      <c r="AP178" s="35"/>
      <c r="AQ178" s="35"/>
      <c r="AR178" s="35"/>
      <c r="AS178" s="35"/>
      <c r="AT178" s="35"/>
      <c r="AU178" s="35"/>
      <c r="AV178" s="2006">
        <v>0</v>
      </c>
      <c r="AW178" s="2006">
        <v>0</v>
      </c>
      <c r="AX178" s="2006">
        <v>0</v>
      </c>
      <c r="AY178" s="2006">
        <v>0</v>
      </c>
      <c r="AZ178" s="2006">
        <v>0</v>
      </c>
      <c r="BA178" s="2006">
        <v>0</v>
      </c>
      <c r="BB178" s="2006">
        <v>0</v>
      </c>
      <c r="BC178" s="2006">
        <v>0</v>
      </c>
      <c r="BD178" s="2006">
        <v>0</v>
      </c>
      <c r="BE178" s="2006">
        <v>0</v>
      </c>
      <c r="BF178" s="2006">
        <v>0</v>
      </c>
      <c r="BG178" s="2006">
        <v>0</v>
      </c>
      <c r="BH178" s="2006">
        <v>0</v>
      </c>
      <c r="BI178" s="2006">
        <v>0</v>
      </c>
      <c r="BJ178" s="2006">
        <v>0</v>
      </c>
      <c r="BK178" s="2006">
        <v>0</v>
      </c>
      <c r="BL178" s="2006">
        <v>0</v>
      </c>
      <c r="BM178" s="2006">
        <v>0</v>
      </c>
      <c r="BN178" s="2006">
        <v>0</v>
      </c>
      <c r="BO178" s="2006">
        <v>0</v>
      </c>
      <c r="BP178" s="2006">
        <v>0</v>
      </c>
      <c r="BQ178" s="2006">
        <v>0</v>
      </c>
      <c r="BR178" s="2006">
        <v>0</v>
      </c>
      <c r="BS178" s="2006">
        <v>0</v>
      </c>
      <c r="BT178" s="2006">
        <v>0</v>
      </c>
      <c r="BU178" s="2006">
        <v>0</v>
      </c>
      <c r="BV178" s="2006">
        <v>0</v>
      </c>
      <c r="BW178" s="2006">
        <v>0</v>
      </c>
      <c r="BX178" s="2006">
        <v>0</v>
      </c>
      <c r="BY178" s="2006">
        <v>0</v>
      </c>
      <c r="BZ178" s="2006">
        <v>0</v>
      </c>
      <c r="CA178" s="2006">
        <v>0</v>
      </c>
      <c r="CB178" s="2006">
        <v>0</v>
      </c>
      <c r="CC178" s="2006">
        <v>0</v>
      </c>
      <c r="CD178" s="2006">
        <v>0</v>
      </c>
      <c r="CE178" s="2006">
        <v>0</v>
      </c>
      <c r="CF178" s="421"/>
    </row>
    <row r="179" spans="1:84" ht="9.9499999999999993" customHeight="1">
      <c r="A179" s="2006">
        <v>0</v>
      </c>
      <c r="B179" s="2006">
        <v>0</v>
      </c>
      <c r="C179" s="2006">
        <v>0</v>
      </c>
      <c r="D179" s="2006">
        <v>0</v>
      </c>
      <c r="E179" s="2006">
        <v>0</v>
      </c>
      <c r="F179" s="2006">
        <v>0</v>
      </c>
      <c r="G179" s="2006">
        <v>0</v>
      </c>
      <c r="H179" s="2006">
        <v>0</v>
      </c>
      <c r="I179" s="2006">
        <v>0</v>
      </c>
      <c r="J179" s="2006">
        <v>0</v>
      </c>
      <c r="K179" s="2006">
        <v>0</v>
      </c>
      <c r="L179" s="2006">
        <v>0</v>
      </c>
      <c r="M179" s="2006">
        <v>0</v>
      </c>
      <c r="N179" s="2006">
        <v>0</v>
      </c>
      <c r="O179" s="2006">
        <v>0</v>
      </c>
      <c r="P179" s="2006">
        <v>0</v>
      </c>
      <c r="Q179" s="2006">
        <v>0</v>
      </c>
      <c r="R179" s="2006">
        <v>0</v>
      </c>
      <c r="S179" s="2006">
        <v>0</v>
      </c>
      <c r="T179" s="2006">
        <v>0</v>
      </c>
      <c r="U179" s="2006">
        <v>0</v>
      </c>
      <c r="V179" s="2006">
        <v>0</v>
      </c>
      <c r="W179" s="2006">
        <v>0</v>
      </c>
      <c r="X179" s="2006">
        <v>0</v>
      </c>
      <c r="Y179" s="2006">
        <v>0</v>
      </c>
      <c r="Z179" s="2006">
        <v>0</v>
      </c>
      <c r="AA179" s="2006">
        <v>0</v>
      </c>
      <c r="AB179" s="2006">
        <v>0</v>
      </c>
      <c r="AC179" s="2006">
        <v>0</v>
      </c>
      <c r="AD179" s="2006">
        <v>0</v>
      </c>
      <c r="AE179" s="2006">
        <v>0</v>
      </c>
      <c r="AF179" s="2006">
        <v>0</v>
      </c>
      <c r="AK179" s="35"/>
      <c r="AL179" s="35"/>
      <c r="AM179" s="35"/>
      <c r="AO179" s="35"/>
      <c r="AP179" s="35"/>
      <c r="AQ179" s="35"/>
      <c r="AR179" s="35"/>
      <c r="AS179" s="35"/>
      <c r="AT179" s="35"/>
      <c r="AU179" s="35"/>
      <c r="AV179" s="2006">
        <v>0</v>
      </c>
      <c r="AW179" s="2006">
        <v>0</v>
      </c>
      <c r="AX179" s="2006">
        <v>0</v>
      </c>
      <c r="AY179" s="2006">
        <v>0</v>
      </c>
      <c r="AZ179" s="2006">
        <v>0</v>
      </c>
      <c r="BA179" s="2006">
        <v>0</v>
      </c>
      <c r="BB179" s="2006">
        <v>0</v>
      </c>
      <c r="BC179" s="2006">
        <v>0</v>
      </c>
      <c r="BD179" s="2006">
        <v>0</v>
      </c>
      <c r="BE179" s="2006">
        <v>0</v>
      </c>
      <c r="BF179" s="2006">
        <v>0</v>
      </c>
      <c r="BG179" s="2006">
        <v>0</v>
      </c>
      <c r="BH179" s="2006">
        <v>0</v>
      </c>
      <c r="BI179" s="2006">
        <v>0</v>
      </c>
      <c r="BJ179" s="2006">
        <v>0</v>
      </c>
      <c r="BK179" s="2006">
        <v>0</v>
      </c>
      <c r="BL179" s="2006">
        <v>0</v>
      </c>
      <c r="BM179" s="2006">
        <v>0</v>
      </c>
      <c r="BN179" s="2006">
        <v>0</v>
      </c>
      <c r="BO179" s="2006">
        <v>0</v>
      </c>
      <c r="BP179" s="2006">
        <v>0</v>
      </c>
      <c r="BQ179" s="2006">
        <v>0</v>
      </c>
      <c r="BR179" s="2006">
        <v>0</v>
      </c>
      <c r="BS179" s="2006">
        <v>0</v>
      </c>
      <c r="BT179" s="2006">
        <v>0</v>
      </c>
      <c r="BU179" s="2006">
        <v>0</v>
      </c>
      <c r="BV179" s="2006">
        <v>0</v>
      </c>
      <c r="BW179" s="2006">
        <v>0</v>
      </c>
      <c r="BX179" s="2006">
        <v>0</v>
      </c>
      <c r="BY179" s="2006">
        <v>0</v>
      </c>
      <c r="BZ179" s="2006">
        <v>0</v>
      </c>
      <c r="CA179" s="2006">
        <v>0</v>
      </c>
      <c r="CB179" s="2006">
        <v>0</v>
      </c>
      <c r="CC179" s="2006">
        <v>0</v>
      </c>
      <c r="CD179" s="2006">
        <v>0</v>
      </c>
      <c r="CE179" s="2006">
        <v>0</v>
      </c>
      <c r="CF179" s="421"/>
    </row>
    <row r="180" spans="1:84" ht="9.9499999999999993" customHeight="1">
      <c r="A180" s="2006">
        <v>0</v>
      </c>
      <c r="B180" s="2006">
        <v>0</v>
      </c>
      <c r="C180" s="2006">
        <v>0</v>
      </c>
      <c r="D180" s="2006">
        <v>0</v>
      </c>
      <c r="E180" s="2006">
        <v>0</v>
      </c>
      <c r="F180" s="2006">
        <v>0</v>
      </c>
      <c r="G180" s="2006">
        <v>0</v>
      </c>
      <c r="H180" s="2006">
        <v>0</v>
      </c>
      <c r="I180" s="2006">
        <v>0</v>
      </c>
      <c r="J180" s="2006">
        <v>0</v>
      </c>
      <c r="K180" s="2006">
        <v>0</v>
      </c>
      <c r="L180" s="2006">
        <v>0</v>
      </c>
      <c r="M180" s="2006">
        <v>0</v>
      </c>
      <c r="N180" s="2006">
        <v>0</v>
      </c>
      <c r="O180" s="2006">
        <v>0</v>
      </c>
      <c r="P180" s="2006">
        <v>0</v>
      </c>
      <c r="Q180" s="2006">
        <v>0</v>
      </c>
      <c r="R180" s="2006">
        <v>0</v>
      </c>
      <c r="S180" s="2006">
        <v>0</v>
      </c>
      <c r="T180" s="2006">
        <v>0</v>
      </c>
      <c r="U180" s="2006">
        <v>0</v>
      </c>
      <c r="V180" s="2006">
        <v>0</v>
      </c>
      <c r="W180" s="2006">
        <v>0</v>
      </c>
      <c r="X180" s="2006">
        <v>0</v>
      </c>
      <c r="Y180" s="2006">
        <v>0</v>
      </c>
      <c r="Z180" s="2006">
        <v>0</v>
      </c>
      <c r="AA180" s="2006">
        <v>0</v>
      </c>
      <c r="AB180" s="2006">
        <v>0</v>
      </c>
      <c r="AC180" s="2006">
        <v>0</v>
      </c>
      <c r="AD180" s="2006">
        <v>0</v>
      </c>
      <c r="AE180" s="2006">
        <v>0</v>
      </c>
      <c r="AF180" s="2006">
        <v>0</v>
      </c>
      <c r="AK180" s="35"/>
      <c r="AL180" s="35"/>
      <c r="AM180" s="35"/>
      <c r="AO180" s="35"/>
      <c r="AP180" s="35"/>
      <c r="AQ180" s="35"/>
      <c r="AR180" s="35"/>
      <c r="AS180" s="35"/>
      <c r="AT180" s="35"/>
      <c r="AU180" s="35"/>
      <c r="AV180" s="2006">
        <v>0</v>
      </c>
      <c r="AW180" s="2006">
        <v>0</v>
      </c>
      <c r="AX180" s="2006">
        <v>0</v>
      </c>
      <c r="AY180" s="2006">
        <v>0</v>
      </c>
      <c r="AZ180" s="2006">
        <v>0</v>
      </c>
      <c r="BA180" s="2006">
        <v>0</v>
      </c>
      <c r="BB180" s="2006">
        <v>0</v>
      </c>
      <c r="BC180" s="2006">
        <v>0</v>
      </c>
      <c r="BD180" s="2006">
        <v>0</v>
      </c>
      <c r="BE180" s="2006">
        <v>0</v>
      </c>
      <c r="BF180" s="2006">
        <v>0</v>
      </c>
      <c r="BG180" s="2006">
        <v>0</v>
      </c>
      <c r="BH180" s="2006">
        <v>0</v>
      </c>
      <c r="BI180" s="2006">
        <v>0</v>
      </c>
      <c r="BJ180" s="2006">
        <v>0</v>
      </c>
      <c r="BK180" s="2006">
        <v>0</v>
      </c>
      <c r="BL180" s="2006">
        <v>0</v>
      </c>
      <c r="BM180" s="2006">
        <v>0</v>
      </c>
      <c r="BN180" s="2006">
        <v>0</v>
      </c>
      <c r="BO180" s="2006">
        <v>0</v>
      </c>
      <c r="BP180" s="2006">
        <v>0</v>
      </c>
      <c r="BQ180" s="2006">
        <v>0</v>
      </c>
      <c r="BR180" s="2006">
        <v>0</v>
      </c>
      <c r="BS180" s="2006">
        <v>0</v>
      </c>
      <c r="BT180" s="2006">
        <v>0</v>
      </c>
      <c r="BU180" s="2006">
        <v>0</v>
      </c>
      <c r="BV180" s="2006">
        <v>0</v>
      </c>
      <c r="BW180" s="2006">
        <v>0</v>
      </c>
      <c r="BX180" s="2006">
        <v>0</v>
      </c>
      <c r="BY180" s="2006">
        <v>0</v>
      </c>
      <c r="BZ180" s="2006">
        <v>0</v>
      </c>
      <c r="CA180" s="2006">
        <v>0</v>
      </c>
      <c r="CB180" s="2006">
        <v>0</v>
      </c>
      <c r="CC180" s="2006">
        <v>0</v>
      </c>
      <c r="CD180" s="2006">
        <v>0</v>
      </c>
      <c r="CE180" s="2006">
        <v>0</v>
      </c>
      <c r="CF180" s="421"/>
    </row>
    <row r="181" spans="1:84" ht="23.25">
      <c r="A181" s="2006">
        <v>0</v>
      </c>
      <c r="B181" s="2006">
        <v>0</v>
      </c>
      <c r="C181" s="2006">
        <v>0</v>
      </c>
      <c r="D181" s="3614" t="s">
        <v>362</v>
      </c>
      <c r="E181" s="3615"/>
      <c r="F181" s="3615"/>
      <c r="G181" s="3615"/>
      <c r="H181" s="3615"/>
      <c r="I181" s="3615"/>
      <c r="J181" s="3615"/>
      <c r="K181" s="3615"/>
      <c r="L181" s="3615"/>
      <c r="M181" s="3615"/>
      <c r="N181" s="3615"/>
      <c r="O181" s="3615"/>
      <c r="P181" s="3615"/>
      <c r="Q181" s="3615"/>
      <c r="R181" s="3615"/>
      <c r="S181" s="3615"/>
      <c r="T181" s="3615"/>
      <c r="U181" s="3615"/>
      <c r="V181" s="3615"/>
      <c r="W181" s="3615"/>
      <c r="X181" s="3615"/>
      <c r="Y181" s="3615"/>
      <c r="Z181" s="3615"/>
      <c r="AA181" s="3615"/>
      <c r="AB181" s="3615"/>
      <c r="AC181" s="3615"/>
      <c r="AD181" s="3615"/>
      <c r="AE181" s="3615"/>
      <c r="AF181" s="3615"/>
      <c r="AG181" s="3615"/>
      <c r="AH181" s="3615"/>
      <c r="AI181" s="3615"/>
      <c r="AJ181" s="3615"/>
      <c r="AK181" s="3615"/>
      <c r="AL181" s="3615"/>
      <c r="AM181" s="3615"/>
      <c r="AN181" s="3615"/>
      <c r="AO181" s="3615"/>
      <c r="AP181" s="3615"/>
      <c r="AQ181" s="3615"/>
      <c r="AR181" s="3616"/>
      <c r="AS181" s="35"/>
      <c r="AT181" s="35"/>
      <c r="AU181" s="35"/>
      <c r="AV181" s="2006">
        <v>0</v>
      </c>
      <c r="AW181" s="2006">
        <v>0</v>
      </c>
      <c r="AX181" s="2006">
        <v>0</v>
      </c>
      <c r="AY181" s="2006">
        <v>0</v>
      </c>
      <c r="AZ181" s="2006">
        <v>0</v>
      </c>
      <c r="BA181" s="2006">
        <v>0</v>
      </c>
      <c r="BB181" s="2006">
        <v>0</v>
      </c>
      <c r="BC181" s="2006">
        <v>0</v>
      </c>
      <c r="BD181" s="2006">
        <v>0</v>
      </c>
      <c r="BE181" s="2006">
        <v>0</v>
      </c>
      <c r="BF181" s="2006">
        <v>0</v>
      </c>
      <c r="BG181" s="2006">
        <v>0</v>
      </c>
      <c r="BH181" s="2006">
        <v>0</v>
      </c>
      <c r="BI181" s="2006">
        <v>0</v>
      </c>
      <c r="BJ181" s="2006">
        <v>0</v>
      </c>
      <c r="BK181" s="2006">
        <v>0</v>
      </c>
      <c r="BL181" s="2006">
        <v>0</v>
      </c>
      <c r="BM181" s="2006">
        <v>0</v>
      </c>
      <c r="BN181" s="2006">
        <v>0</v>
      </c>
      <c r="BO181" s="2006">
        <v>0</v>
      </c>
      <c r="BP181" s="2006">
        <v>0</v>
      </c>
      <c r="BQ181" s="2006">
        <v>0</v>
      </c>
      <c r="BR181" s="2006">
        <v>0</v>
      </c>
      <c r="BS181" s="2006">
        <v>0</v>
      </c>
      <c r="BT181" s="2006">
        <v>0</v>
      </c>
      <c r="BU181" s="2006">
        <v>0</v>
      </c>
      <c r="BV181" s="2006">
        <v>0</v>
      </c>
      <c r="BW181" s="2006">
        <v>0</v>
      </c>
      <c r="BX181" s="2006">
        <v>0</v>
      </c>
      <c r="BY181" s="2006">
        <v>0</v>
      </c>
      <c r="BZ181" s="2006">
        <v>0</v>
      </c>
      <c r="CA181" s="2006">
        <v>0</v>
      </c>
      <c r="CB181" s="2006">
        <v>0</v>
      </c>
      <c r="CC181" s="2006">
        <v>0</v>
      </c>
      <c r="CD181" s="2006">
        <v>0</v>
      </c>
      <c r="CE181" s="2006">
        <v>0</v>
      </c>
      <c r="CF181" s="421"/>
    </row>
    <row r="182" spans="1:84">
      <c r="A182" s="2006">
        <v>0</v>
      </c>
      <c r="B182" s="2006">
        <v>0</v>
      </c>
      <c r="C182" s="2006">
        <v>0</v>
      </c>
      <c r="AV182" s="2006">
        <v>0</v>
      </c>
      <c r="AW182" s="2006">
        <v>0</v>
      </c>
      <c r="AX182" s="2006">
        <v>0</v>
      </c>
      <c r="AY182" s="2006">
        <v>0</v>
      </c>
      <c r="AZ182" s="2006">
        <v>0</v>
      </c>
      <c r="BA182" s="2006">
        <v>0</v>
      </c>
      <c r="BB182" s="2006">
        <v>0</v>
      </c>
      <c r="BC182" s="2006">
        <v>0</v>
      </c>
      <c r="BD182" s="2006">
        <v>0</v>
      </c>
      <c r="BE182" s="2006">
        <v>0</v>
      </c>
      <c r="BF182" s="2006">
        <v>0</v>
      </c>
      <c r="BG182" s="2006">
        <v>0</v>
      </c>
      <c r="BH182" s="2006">
        <v>0</v>
      </c>
      <c r="BI182" s="2006">
        <v>0</v>
      </c>
      <c r="BJ182" s="2006">
        <v>0</v>
      </c>
      <c r="BK182" s="2006">
        <v>0</v>
      </c>
      <c r="BL182" s="2006">
        <v>0</v>
      </c>
      <c r="BM182" s="2006">
        <v>0</v>
      </c>
      <c r="BN182" s="2006">
        <v>0</v>
      </c>
      <c r="BO182" s="2006">
        <v>0</v>
      </c>
      <c r="BP182" s="2006">
        <v>0</v>
      </c>
      <c r="BQ182" s="2006">
        <v>0</v>
      </c>
      <c r="BR182" s="2006">
        <v>0</v>
      </c>
      <c r="BS182" s="2006">
        <v>0</v>
      </c>
      <c r="BT182" s="2006">
        <v>0</v>
      </c>
      <c r="BU182" s="2006">
        <v>0</v>
      </c>
      <c r="BV182" s="2006">
        <v>0</v>
      </c>
      <c r="BW182" s="2006">
        <v>0</v>
      </c>
      <c r="BX182" s="2006">
        <v>0</v>
      </c>
      <c r="BY182" s="2006">
        <v>0</v>
      </c>
      <c r="BZ182" s="2006">
        <v>0</v>
      </c>
      <c r="CA182" s="2006">
        <v>0</v>
      </c>
      <c r="CB182" s="2006">
        <v>0</v>
      </c>
      <c r="CC182" s="2006">
        <v>0</v>
      </c>
      <c r="CD182" s="2006">
        <v>0</v>
      </c>
      <c r="CE182" s="2006">
        <v>0</v>
      </c>
      <c r="CF182" s="421"/>
    </row>
    <row r="183" spans="1:84" ht="15.75">
      <c r="A183" s="2006">
        <v>0</v>
      </c>
      <c r="B183" s="2006">
        <v>0</v>
      </c>
      <c r="C183" s="2006">
        <v>0</v>
      </c>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7" t="s">
        <v>363</v>
      </c>
      <c r="AV183" s="2006">
        <v>0</v>
      </c>
      <c r="AW183" s="2006">
        <v>0</v>
      </c>
      <c r="AX183" s="2006">
        <v>0</v>
      </c>
      <c r="AY183" s="2006">
        <v>0</v>
      </c>
      <c r="AZ183" s="2006">
        <v>0</v>
      </c>
      <c r="BA183" s="2006">
        <v>0</v>
      </c>
      <c r="BB183" s="2006">
        <v>0</v>
      </c>
      <c r="BC183" s="2006">
        <v>0</v>
      </c>
      <c r="BD183" s="2006">
        <v>0</v>
      </c>
      <c r="BE183" s="2006">
        <v>0</v>
      </c>
      <c r="BF183" s="2006">
        <v>0</v>
      </c>
      <c r="BG183" s="2006">
        <v>0</v>
      </c>
      <c r="BH183" s="2006">
        <v>0</v>
      </c>
      <c r="BI183" s="2006">
        <v>0</v>
      </c>
      <c r="BJ183" s="2006">
        <v>0</v>
      </c>
      <c r="BK183" s="2006">
        <v>0</v>
      </c>
      <c r="BL183" s="2006">
        <v>0</v>
      </c>
      <c r="BM183" s="2006">
        <v>0</v>
      </c>
      <c r="BN183" s="2006">
        <v>0</v>
      </c>
      <c r="BO183" s="2006">
        <v>0</v>
      </c>
      <c r="BP183" s="2006">
        <v>0</v>
      </c>
      <c r="BQ183" s="2006">
        <v>0</v>
      </c>
      <c r="BR183" s="2006">
        <v>0</v>
      </c>
      <c r="BS183" s="2006">
        <v>0</v>
      </c>
      <c r="BT183" s="2006">
        <v>0</v>
      </c>
      <c r="BU183" s="2006">
        <v>0</v>
      </c>
      <c r="BV183" s="2006">
        <v>0</v>
      </c>
      <c r="BW183" s="2006">
        <v>0</v>
      </c>
      <c r="BX183" s="2006">
        <v>0</v>
      </c>
      <c r="BY183" s="2006">
        <v>0</v>
      </c>
      <c r="BZ183" s="2006">
        <v>0</v>
      </c>
      <c r="CA183" s="2006">
        <v>0</v>
      </c>
      <c r="CB183" s="2006">
        <v>0</v>
      </c>
      <c r="CC183" s="2006">
        <v>0</v>
      </c>
      <c r="CD183" s="2006">
        <v>0</v>
      </c>
      <c r="CE183" s="2006">
        <v>0</v>
      </c>
      <c r="CF183" s="421"/>
    </row>
    <row r="184" spans="1:84" ht="15.75">
      <c r="A184" s="2006">
        <v>0</v>
      </c>
      <c r="B184" s="2006">
        <v>0</v>
      </c>
      <c r="C184" s="2006">
        <v>0</v>
      </c>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7" t="s">
        <v>364</v>
      </c>
      <c r="AV184" s="2006">
        <v>0</v>
      </c>
      <c r="AW184" s="2006">
        <v>0</v>
      </c>
      <c r="AX184" s="2006">
        <v>0</v>
      </c>
      <c r="AY184" s="2006">
        <v>0</v>
      </c>
      <c r="AZ184" s="2006">
        <v>0</v>
      </c>
      <c r="BA184" s="2006">
        <v>0</v>
      </c>
      <c r="BB184" s="2006">
        <v>0</v>
      </c>
      <c r="BC184" s="2006">
        <v>0</v>
      </c>
      <c r="BD184" s="2006">
        <v>0</v>
      </c>
      <c r="BE184" s="2006">
        <v>0</v>
      </c>
      <c r="BF184" s="2006">
        <v>0</v>
      </c>
      <c r="BG184" s="2006">
        <v>0</v>
      </c>
      <c r="BH184" s="2006">
        <v>0</v>
      </c>
      <c r="BI184" s="2006">
        <v>0</v>
      </c>
      <c r="BJ184" s="2006">
        <v>0</v>
      </c>
      <c r="BK184" s="2006">
        <v>0</v>
      </c>
      <c r="BL184" s="2006">
        <v>0</v>
      </c>
      <c r="BM184" s="2006">
        <v>0</v>
      </c>
      <c r="BN184" s="2006">
        <v>0</v>
      </c>
      <c r="BO184" s="2006">
        <v>0</v>
      </c>
      <c r="BP184" s="2006">
        <v>0</v>
      </c>
      <c r="BQ184" s="2006">
        <v>0</v>
      </c>
      <c r="BR184" s="2006">
        <v>0</v>
      </c>
      <c r="BS184" s="2006">
        <v>0</v>
      </c>
      <c r="BT184" s="2006">
        <v>0</v>
      </c>
      <c r="BU184" s="2006">
        <v>0</v>
      </c>
      <c r="BV184" s="2006">
        <v>0</v>
      </c>
      <c r="BW184" s="2006">
        <v>0</v>
      </c>
      <c r="BX184" s="2006">
        <v>0</v>
      </c>
      <c r="BY184" s="2006">
        <v>0</v>
      </c>
      <c r="BZ184" s="2006">
        <v>0</v>
      </c>
      <c r="CA184" s="2006">
        <v>0</v>
      </c>
      <c r="CB184" s="2006">
        <v>0</v>
      </c>
      <c r="CC184" s="2006">
        <v>0</v>
      </c>
      <c r="CD184" s="2006">
        <v>0</v>
      </c>
      <c r="CE184" s="2006">
        <v>0</v>
      </c>
      <c r="CF184" s="421"/>
    </row>
    <row r="185" spans="1:84" ht="15.75">
      <c r="A185" s="2006">
        <v>0</v>
      </c>
      <c r="B185" s="2006">
        <v>0</v>
      </c>
      <c r="C185" s="2006">
        <v>0</v>
      </c>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9" t="s">
        <v>365</v>
      </c>
      <c r="AV185" s="2006">
        <v>0</v>
      </c>
      <c r="AW185" s="2006">
        <v>0</v>
      </c>
      <c r="AX185" s="2006">
        <v>0</v>
      </c>
      <c r="AY185" s="2006">
        <v>0</v>
      </c>
      <c r="AZ185" s="2006">
        <v>0</v>
      </c>
      <c r="BA185" s="2006">
        <v>0</v>
      </c>
      <c r="BB185" s="2006">
        <v>0</v>
      </c>
      <c r="BC185" s="2006">
        <v>0</v>
      </c>
      <c r="BD185" s="2006">
        <v>0</v>
      </c>
      <c r="BE185" s="2006">
        <v>0</v>
      </c>
      <c r="BF185" s="2006">
        <v>0</v>
      </c>
      <c r="BG185" s="2006">
        <v>0</v>
      </c>
      <c r="BH185" s="2006">
        <v>0</v>
      </c>
      <c r="BI185" s="2006">
        <v>0</v>
      </c>
      <c r="BJ185" s="2006">
        <v>0</v>
      </c>
      <c r="BK185" s="2006">
        <v>0</v>
      </c>
      <c r="BL185" s="2006">
        <v>0</v>
      </c>
      <c r="BM185" s="2006">
        <v>0</v>
      </c>
      <c r="BN185" s="2006">
        <v>0</v>
      </c>
      <c r="BO185" s="2006">
        <v>0</v>
      </c>
      <c r="BP185" s="2006">
        <v>0</v>
      </c>
      <c r="BQ185" s="2006">
        <v>0</v>
      </c>
      <c r="BR185" s="2006">
        <v>0</v>
      </c>
      <c r="BS185" s="2006">
        <v>0</v>
      </c>
      <c r="BT185" s="2006">
        <v>0</v>
      </c>
      <c r="BU185" s="2006">
        <v>0</v>
      </c>
      <c r="BV185" s="2006">
        <v>0</v>
      </c>
      <c r="BW185" s="2006">
        <v>0</v>
      </c>
      <c r="BX185" s="2006">
        <v>0</v>
      </c>
      <c r="BY185" s="2006">
        <v>0</v>
      </c>
      <c r="BZ185" s="2006">
        <v>0</v>
      </c>
      <c r="CA185" s="2006">
        <v>0</v>
      </c>
      <c r="CB185" s="2006">
        <v>0</v>
      </c>
      <c r="CC185" s="2006">
        <v>0</v>
      </c>
      <c r="CD185" s="2006">
        <v>0</v>
      </c>
      <c r="CE185" s="2006">
        <v>0</v>
      </c>
      <c r="CF185" s="421"/>
    </row>
    <row r="186" spans="1:84" ht="15.75">
      <c r="A186" s="2006">
        <v>0</v>
      </c>
      <c r="B186" s="3656" t="s">
        <v>1130</v>
      </c>
      <c r="C186" s="3656"/>
      <c r="D186" s="3657" t="s">
        <v>1134</v>
      </c>
      <c r="E186" s="166"/>
      <c r="F186" s="166"/>
      <c r="G186" s="166"/>
      <c r="H186" s="3658" t="s">
        <v>1086</v>
      </c>
      <c r="I186" s="3659"/>
      <c r="J186" s="3659"/>
      <c r="K186" s="3659"/>
      <c r="L186" s="3659"/>
      <c r="M186" s="3659"/>
      <c r="N186" s="3659"/>
      <c r="O186" s="3659"/>
      <c r="P186" s="3659"/>
      <c r="Q186" s="3659"/>
      <c r="R186" s="3659"/>
      <c r="S186" s="3659"/>
      <c r="T186" s="3659"/>
      <c r="U186" s="3659"/>
      <c r="V186" s="3659"/>
      <c r="W186" s="3659"/>
      <c r="X186" s="3660"/>
      <c r="Y186" s="166"/>
      <c r="Z186" s="166"/>
      <c r="AA186" s="166"/>
      <c r="AB186" s="166"/>
      <c r="AC186" s="166"/>
      <c r="AD186" s="166"/>
      <c r="AE186" s="166"/>
      <c r="AF186" s="166"/>
      <c r="AG186" s="166"/>
      <c r="AH186" s="166"/>
      <c r="AI186" s="166"/>
      <c r="AJ186" s="166"/>
      <c r="AK186" s="166"/>
      <c r="AL186" s="166"/>
      <c r="AM186" s="166"/>
      <c r="AN186" s="169"/>
      <c r="CF186" s="421"/>
    </row>
    <row r="187" spans="1:84" ht="15.75">
      <c r="A187" s="2006">
        <v>0</v>
      </c>
      <c r="B187" s="3656"/>
      <c r="C187" s="3656"/>
      <c r="D187" s="3657"/>
      <c r="H187" s="406" t="s">
        <v>1087</v>
      </c>
      <c r="I187" s="407"/>
      <c r="J187" s="407"/>
      <c r="K187" s="407"/>
      <c r="L187" s="408" t="s">
        <v>1088</v>
      </c>
      <c r="M187" s="409"/>
      <c r="N187" s="409"/>
      <c r="O187" s="409"/>
      <c r="P187" s="408" t="s">
        <v>1089</v>
      </c>
      <c r="Q187" s="407"/>
      <c r="R187" s="407"/>
      <c r="S187" s="407"/>
      <c r="T187" s="408" t="s">
        <v>1090</v>
      </c>
      <c r="U187" s="407"/>
      <c r="V187" s="407"/>
      <c r="W187" s="410"/>
      <c r="X187" s="411" t="s">
        <v>1091</v>
      </c>
      <c r="AB187" s="168"/>
      <c r="AC187" s="168"/>
      <c r="AD187" s="168"/>
      <c r="AE187" s="168"/>
      <c r="AF187" s="168"/>
      <c r="AG187" s="404"/>
      <c r="AH187" s="404"/>
      <c r="AI187" s="404"/>
      <c r="AJ187" s="3661" t="s">
        <v>1131</v>
      </c>
      <c r="AK187" s="3661"/>
      <c r="AL187" s="3661"/>
      <c r="AM187" s="3661"/>
      <c r="AN187" s="3661"/>
      <c r="AO187" s="3661"/>
      <c r="AP187" s="3661"/>
      <c r="AQ187" s="3661"/>
      <c r="AR187" s="3661"/>
      <c r="AS187" s="3661"/>
      <c r="AT187" s="3661"/>
      <c r="AU187" s="3661"/>
      <c r="AV187" s="3661"/>
      <c r="AW187" s="3661"/>
      <c r="AX187" s="3661"/>
      <c r="AY187" s="3661"/>
      <c r="AZ187" s="3661"/>
      <c r="CF187" s="421"/>
    </row>
    <row r="188" spans="1:84" ht="27" customHeight="1">
      <c r="A188" s="2006">
        <v>0</v>
      </c>
      <c r="B188" s="3656"/>
      <c r="C188" s="3656"/>
      <c r="D188" s="420" t="s">
        <v>1010</v>
      </c>
      <c r="H188" s="397" t="s">
        <v>1104</v>
      </c>
      <c r="I188" s="421"/>
      <c r="J188" s="421"/>
      <c r="K188" s="421"/>
      <c r="L188" s="397" t="s">
        <v>1093</v>
      </c>
      <c r="M188" s="421"/>
      <c r="N188" s="421"/>
      <c r="O188" s="421"/>
      <c r="P188" s="397" t="s">
        <v>1096</v>
      </c>
      <c r="Q188" s="421"/>
      <c r="R188" s="421"/>
      <c r="S188" s="421"/>
      <c r="T188" s="397" t="s">
        <v>1104</v>
      </c>
      <c r="U188" s="421"/>
      <c r="V188" s="421"/>
      <c r="W188" s="421"/>
      <c r="X188" s="397" t="s">
        <v>1096</v>
      </c>
      <c r="AB188" s="314" t="s">
        <v>1011</v>
      </c>
      <c r="AC188" s="168"/>
      <c r="AD188" s="168"/>
      <c r="AE188" s="168"/>
      <c r="AF188" s="168"/>
      <c r="AG188" s="421"/>
      <c r="AH188" s="421"/>
      <c r="AI188" s="421"/>
      <c r="AJ188" s="422" t="s">
        <v>1014</v>
      </c>
      <c r="AK188" s="423"/>
      <c r="AL188" s="181"/>
      <c r="AM188" s="181"/>
      <c r="AN188" s="424"/>
      <c r="AO188" s="423"/>
      <c r="AP188" s="423"/>
      <c r="AQ188" s="423"/>
      <c r="AR188" s="181"/>
      <c r="AS188" s="423"/>
      <c r="AT188" s="423"/>
      <c r="AU188" s="423"/>
      <c r="AV188" s="181"/>
      <c r="AW188" s="423"/>
      <c r="AX188" s="423"/>
      <c r="AY188" s="423"/>
      <c r="AZ188" s="181"/>
      <c r="CF188" s="421"/>
    </row>
    <row r="189" spans="1:84" ht="15.75" customHeight="1">
      <c r="A189" s="2006">
        <v>0</v>
      </c>
      <c r="B189" s="415"/>
      <c r="D189" s="3724" t="s">
        <v>1015</v>
      </c>
      <c r="H189" s="3682" t="s">
        <v>1096</v>
      </c>
      <c r="I189" s="425"/>
      <c r="J189" s="425"/>
      <c r="K189" s="425"/>
      <c r="L189" s="3682" t="s">
        <v>1093</v>
      </c>
      <c r="M189" s="425"/>
      <c r="N189" s="425"/>
      <c r="O189" s="425"/>
      <c r="P189" s="3682" t="s">
        <v>1093</v>
      </c>
      <c r="Q189" s="425"/>
      <c r="R189" s="425"/>
      <c r="S189" s="425"/>
      <c r="T189" s="3682" t="s">
        <v>1096</v>
      </c>
      <c r="U189" s="425"/>
      <c r="V189" s="425"/>
      <c r="W189" s="425"/>
      <c r="X189" s="3682" t="s">
        <v>1104</v>
      </c>
      <c r="AB189" s="314" t="s">
        <v>1016</v>
      </c>
      <c r="AC189" s="168"/>
      <c r="AD189" s="168"/>
      <c r="AE189" s="168"/>
      <c r="AF189" s="168"/>
      <c r="AG189" s="425"/>
      <c r="AH189" s="425"/>
      <c r="AI189" s="425"/>
      <c r="AJ189" s="426" t="s">
        <v>1017</v>
      </c>
      <c r="AK189" s="423"/>
      <c r="AL189" s="181"/>
      <c r="AM189" s="181"/>
      <c r="AN189" s="424"/>
      <c r="AO189" s="423"/>
      <c r="AP189" s="423"/>
      <c r="AQ189" s="423"/>
      <c r="AR189" s="427"/>
      <c r="AS189" s="423"/>
      <c r="AT189" s="423"/>
      <c r="AU189" s="423"/>
      <c r="AV189" s="181"/>
      <c r="AW189" s="423"/>
      <c r="AX189" s="423"/>
      <c r="AY189" s="423"/>
      <c r="AZ189" s="427"/>
      <c r="CF189" s="421"/>
    </row>
    <row r="190" spans="1:84" ht="15.75" customHeight="1">
      <c r="A190" s="2006">
        <v>0</v>
      </c>
      <c r="B190" s="415"/>
      <c r="D190" s="3724"/>
      <c r="H190" s="3650"/>
      <c r="I190" s="425"/>
      <c r="J190" s="425"/>
      <c r="K190" s="425"/>
      <c r="L190" s="3650"/>
      <c r="M190" s="425"/>
      <c r="N190" s="425"/>
      <c r="O190" s="425"/>
      <c r="P190" s="3650"/>
      <c r="Q190" s="425"/>
      <c r="R190" s="425"/>
      <c r="S190" s="425"/>
      <c r="T190" s="3650"/>
      <c r="U190" s="425"/>
      <c r="V190" s="425"/>
      <c r="W190" s="425"/>
      <c r="X190" s="3650"/>
      <c r="Y190" s="169"/>
      <c r="Z190" s="169"/>
      <c r="AA190" s="169"/>
      <c r="AB190" s="169"/>
      <c r="AC190" s="169"/>
      <c r="AD190" s="169"/>
      <c r="AE190" s="169"/>
      <c r="AF190" s="168"/>
      <c r="AG190" s="425"/>
      <c r="AH190" s="425"/>
      <c r="AI190" s="425"/>
      <c r="AJ190" s="428" t="s">
        <v>1018</v>
      </c>
      <c r="AK190" s="424"/>
      <c r="AL190" s="424"/>
      <c r="AM190" s="424"/>
      <c r="AN190" s="424"/>
      <c r="AO190" s="423"/>
      <c r="AP190" s="423"/>
      <c r="AQ190" s="423"/>
      <c r="AR190" s="427"/>
      <c r="AS190" s="423"/>
      <c r="AT190" s="423"/>
      <c r="AU190" s="423"/>
      <c r="AV190" s="181"/>
      <c r="AW190" s="423"/>
      <c r="AX190" s="423"/>
      <c r="AY190" s="423"/>
      <c r="AZ190" s="427"/>
      <c r="CF190" s="421"/>
    </row>
    <row r="191" spans="1:84" ht="15.75" customHeight="1">
      <c r="A191" s="2006">
        <v>0</v>
      </c>
      <c r="B191" s="415">
        <f>LEN(D191)</f>
        <v>20</v>
      </c>
      <c r="D191" s="317" t="s">
        <v>1019</v>
      </c>
      <c r="H191" s="3651"/>
      <c r="I191" s="425"/>
      <c r="J191" s="425"/>
      <c r="K191" s="425"/>
      <c r="L191" s="3651"/>
      <c r="M191" s="425"/>
      <c r="N191" s="425"/>
      <c r="O191" s="425"/>
      <c r="P191" s="3651"/>
      <c r="Q191" s="425"/>
      <c r="R191" s="425"/>
      <c r="S191" s="425"/>
      <c r="T191" s="3651"/>
      <c r="U191" s="425"/>
      <c r="V191" s="425"/>
      <c r="W191" s="425"/>
      <c r="X191" s="3651"/>
      <c r="AB191" s="314" t="s">
        <v>1020</v>
      </c>
      <c r="AC191" s="168"/>
      <c r="AD191" s="168"/>
      <c r="AE191" s="168"/>
      <c r="AF191" s="168"/>
      <c r="AG191" s="425"/>
      <c r="AH191" s="425"/>
      <c r="AI191" s="425"/>
      <c r="AJ191" s="429" t="s">
        <v>1021</v>
      </c>
      <c r="AK191" s="423"/>
      <c r="AL191" s="181"/>
      <c r="AM191" s="181"/>
      <c r="AN191" s="424"/>
      <c r="AO191" s="423"/>
      <c r="AP191" s="423"/>
      <c r="AQ191" s="423"/>
      <c r="AR191" s="427"/>
      <c r="AS191" s="423"/>
      <c r="AT191" s="423"/>
      <c r="AU191" s="423"/>
      <c r="AV191" s="181"/>
      <c r="AW191" s="423"/>
      <c r="AX191" s="423"/>
      <c r="AY191" s="423"/>
      <c r="AZ191" s="427"/>
      <c r="CF191" s="421"/>
    </row>
    <row r="192" spans="1:84" ht="15.75" customHeight="1">
      <c r="A192" s="2006">
        <v>0</v>
      </c>
      <c r="D192" s="430" t="s">
        <v>1022</v>
      </c>
      <c r="H192" s="3722"/>
      <c r="I192" s="431"/>
      <c r="J192" s="431"/>
      <c r="K192" s="431"/>
      <c r="L192" s="3722"/>
      <c r="M192" s="431"/>
      <c r="N192" s="431"/>
      <c r="O192" s="431"/>
      <c r="P192" s="3722"/>
      <c r="Q192" s="431"/>
      <c r="R192" s="431"/>
      <c r="S192" s="431"/>
      <c r="T192" s="3722"/>
      <c r="U192" s="431"/>
      <c r="V192" s="431"/>
      <c r="W192" s="431"/>
      <c r="X192" s="3722"/>
      <c r="AB192" s="314" t="s">
        <v>1023</v>
      </c>
      <c r="AC192" s="168"/>
      <c r="AD192" s="168"/>
      <c r="AE192" s="168"/>
      <c r="AF192" s="168"/>
      <c r="AG192" s="431"/>
      <c r="AH192" s="431"/>
      <c r="AI192" s="431"/>
      <c r="AJ192" s="432">
        <f>LEN(AJ190)</f>
        <v>392</v>
      </c>
      <c r="AK192" s="403"/>
      <c r="AL192" s="403"/>
      <c r="AM192" s="403" t="s">
        <v>1135</v>
      </c>
      <c r="AN192" s="403"/>
      <c r="AO192" s="433"/>
      <c r="AP192" s="433"/>
      <c r="AQ192" s="433"/>
      <c r="AR192" s="434"/>
      <c r="AS192" s="433"/>
      <c r="AT192" s="433"/>
      <c r="AU192" s="433"/>
      <c r="AV192" s="403"/>
      <c r="AW192" s="433"/>
      <c r="AX192" s="433"/>
      <c r="AY192" s="433"/>
      <c r="AZ192" s="434"/>
      <c r="BR192" s="2006">
        <v>0</v>
      </c>
      <c r="BS192" s="2006">
        <v>0</v>
      </c>
      <c r="BT192" s="2006">
        <v>0</v>
      </c>
      <c r="BU192" s="2006">
        <v>0</v>
      </c>
      <c r="BV192" s="2006">
        <v>0</v>
      </c>
      <c r="BW192" s="2006">
        <v>0</v>
      </c>
      <c r="BX192" s="2006">
        <v>0</v>
      </c>
      <c r="BY192" s="2006">
        <v>0</v>
      </c>
      <c r="BZ192" s="2006">
        <v>0</v>
      </c>
      <c r="CA192" s="2006">
        <v>0</v>
      </c>
      <c r="CB192" s="2006">
        <v>0</v>
      </c>
      <c r="CC192" s="2006">
        <v>0</v>
      </c>
      <c r="CD192" s="2006">
        <v>0</v>
      </c>
      <c r="CE192" s="2006">
        <v>0</v>
      </c>
      <c r="CF192" s="421"/>
    </row>
    <row r="193" spans="1:84" ht="15.75" customHeight="1">
      <c r="A193" s="2006">
        <v>0</v>
      </c>
      <c r="D193" s="318" t="s">
        <v>1022</v>
      </c>
      <c r="H193" s="3723"/>
      <c r="I193" s="431"/>
      <c r="J193" s="431"/>
      <c r="K193" s="431"/>
      <c r="L193" s="3723"/>
      <c r="M193" s="431"/>
      <c r="N193" s="431"/>
      <c r="O193" s="431"/>
      <c r="P193" s="3723"/>
      <c r="Q193" s="431"/>
      <c r="R193" s="431"/>
      <c r="S193" s="431"/>
      <c r="T193" s="3723"/>
      <c r="U193" s="431"/>
      <c r="V193" s="431"/>
      <c r="W193" s="431"/>
      <c r="X193" s="3723"/>
      <c r="AB193" s="318" t="s">
        <v>1024</v>
      </c>
      <c r="AC193" s="168"/>
      <c r="AD193" s="168"/>
      <c r="AE193" s="168"/>
      <c r="AF193" s="168"/>
      <c r="AG193" s="431"/>
      <c r="AH193" s="431"/>
      <c r="AI193" s="431"/>
      <c r="AJ193" s="423"/>
      <c r="AK193" s="423"/>
      <c r="AL193" s="181"/>
      <c r="AM193" s="181"/>
      <c r="AN193" s="424"/>
      <c r="AO193" s="423"/>
      <c r="AP193" s="423"/>
      <c r="AQ193" s="423"/>
      <c r="AR193" s="427"/>
      <c r="AS193" s="423"/>
      <c r="AT193" s="423"/>
      <c r="AU193" s="423"/>
      <c r="AV193" s="181"/>
      <c r="AW193" s="423"/>
      <c r="AX193" s="423"/>
      <c r="AY193" s="423"/>
      <c r="AZ193" s="427"/>
      <c r="BR193" s="2006">
        <v>0</v>
      </c>
      <c r="BS193" s="2006">
        <v>0</v>
      </c>
      <c r="BT193" s="2006">
        <v>0</v>
      </c>
      <c r="BU193" s="2006">
        <v>0</v>
      </c>
      <c r="BV193" s="2006">
        <v>0</v>
      </c>
      <c r="BW193" s="2006">
        <v>0</v>
      </c>
      <c r="BX193" s="2006">
        <v>0</v>
      </c>
      <c r="BY193" s="2006">
        <v>0</v>
      </c>
      <c r="BZ193" s="2006">
        <v>0</v>
      </c>
      <c r="CA193" s="2006">
        <v>0</v>
      </c>
      <c r="CB193" s="2006">
        <v>0</v>
      </c>
      <c r="CC193" s="2006">
        <v>0</v>
      </c>
      <c r="CD193" s="2006">
        <v>0</v>
      </c>
      <c r="CE193" s="2006">
        <v>0</v>
      </c>
      <c r="CF193" s="421"/>
    </row>
    <row r="194" spans="1:84" ht="27.75" customHeight="1">
      <c r="A194" s="2006">
        <v>0</v>
      </c>
      <c r="B194" s="415">
        <f>LEN(D194)</f>
        <v>41</v>
      </c>
      <c r="D194" s="435" t="s">
        <v>1025</v>
      </c>
      <c r="H194" s="3682" t="s">
        <v>1110</v>
      </c>
      <c r="I194" s="436"/>
      <c r="J194" s="436"/>
      <c r="K194" s="436"/>
      <c r="L194" s="3682" t="s">
        <v>1110</v>
      </c>
      <c r="M194" s="436"/>
      <c r="N194" s="436"/>
      <c r="O194" s="436"/>
      <c r="P194" s="3682" t="s">
        <v>1110</v>
      </c>
      <c r="Q194" s="436"/>
      <c r="R194" s="436"/>
      <c r="S194" s="436"/>
      <c r="T194" s="3682" t="s">
        <v>1110</v>
      </c>
      <c r="U194" s="436"/>
      <c r="V194" s="436"/>
      <c r="W194" s="436"/>
      <c r="X194" s="3682" t="s">
        <v>1111</v>
      </c>
      <c r="AB194" s="314" t="s">
        <v>1026</v>
      </c>
      <c r="AC194" s="168"/>
      <c r="AD194" s="168"/>
      <c r="AE194" s="168"/>
      <c r="AF194" s="168"/>
      <c r="AG194" s="436"/>
      <c r="AH194" s="436"/>
      <c r="AI194" s="436"/>
      <c r="AJ194" s="437" t="s">
        <v>1027</v>
      </c>
      <c r="AK194" s="423"/>
      <c r="AL194" s="181"/>
      <c r="AM194" s="181"/>
      <c r="AN194" s="424"/>
      <c r="AO194" s="423"/>
      <c r="AP194" s="423"/>
      <c r="AQ194" s="423"/>
      <c r="AR194" s="427"/>
      <c r="AS194" s="423"/>
      <c r="AT194" s="423"/>
      <c r="AU194" s="423"/>
      <c r="AV194" s="181"/>
      <c r="AW194" s="423"/>
      <c r="AX194" s="423"/>
      <c r="AY194" s="423"/>
      <c r="AZ194" s="427"/>
      <c r="BR194" s="2006">
        <v>0</v>
      </c>
      <c r="BS194" s="2006">
        <v>0</v>
      </c>
      <c r="BT194" s="2006">
        <v>0</v>
      </c>
      <c r="BU194" s="2006">
        <v>0</v>
      </c>
      <c r="BV194" s="2006">
        <v>0</v>
      </c>
      <c r="BW194" s="2006">
        <v>0</v>
      </c>
      <c r="BX194" s="2006">
        <v>0</v>
      </c>
      <c r="BY194" s="2006">
        <v>0</v>
      </c>
      <c r="BZ194" s="2006">
        <v>0</v>
      </c>
      <c r="CA194" s="2006">
        <v>0</v>
      </c>
      <c r="CB194" s="2006">
        <v>0</v>
      </c>
      <c r="CC194" s="2006">
        <v>0</v>
      </c>
      <c r="CD194" s="2006">
        <v>0</v>
      </c>
      <c r="CE194" s="2006">
        <v>0</v>
      </c>
      <c r="CF194" s="421"/>
    </row>
    <row r="195" spans="1:84" ht="29.25" customHeight="1">
      <c r="A195" s="2006">
        <v>0</v>
      </c>
      <c r="B195" s="415">
        <f>LEN(D195)</f>
        <v>41</v>
      </c>
      <c r="D195" s="438" t="s">
        <v>1025</v>
      </c>
      <c r="H195" s="3651"/>
      <c r="I195" s="403"/>
      <c r="J195" s="403"/>
      <c r="K195" s="403"/>
      <c r="L195" s="3651"/>
      <c r="M195" s="403"/>
      <c r="N195" s="403"/>
      <c r="O195" s="403"/>
      <c r="P195" s="3651"/>
      <c r="Q195" s="403"/>
      <c r="R195" s="403"/>
      <c r="S195" s="403"/>
      <c r="T195" s="3651"/>
      <c r="U195" s="403"/>
      <c r="V195" s="403"/>
      <c r="W195" s="403"/>
      <c r="X195" s="3651"/>
      <c r="AB195" s="319" t="s">
        <v>1028</v>
      </c>
      <c r="AC195" s="168"/>
      <c r="AD195" s="168"/>
      <c r="AE195" s="168"/>
      <c r="AF195" s="168"/>
      <c r="AG195" s="403"/>
      <c r="AH195" s="403"/>
      <c r="AI195" s="403"/>
      <c r="AJ195" s="433"/>
      <c r="AK195" s="433"/>
      <c r="AL195" s="403"/>
      <c r="AM195" s="403"/>
      <c r="AN195" s="439"/>
      <c r="AO195" s="433"/>
      <c r="AP195" s="433"/>
      <c r="AQ195" s="433"/>
      <c r="AR195" s="434"/>
      <c r="AS195" s="433"/>
      <c r="AT195" s="433"/>
      <c r="AU195" s="433"/>
      <c r="AV195" s="403"/>
      <c r="AW195" s="433"/>
      <c r="AX195" s="433"/>
      <c r="AY195" s="433"/>
      <c r="AZ195" s="434"/>
      <c r="BR195" s="2006">
        <v>0</v>
      </c>
      <c r="BS195" s="2006">
        <v>0</v>
      </c>
      <c r="BT195" s="2006">
        <v>0</v>
      </c>
      <c r="BU195" s="2006">
        <v>0</v>
      </c>
      <c r="BV195" s="2006">
        <v>0</v>
      </c>
      <c r="BW195" s="2006">
        <v>0</v>
      </c>
      <c r="BX195" s="2006">
        <v>0</v>
      </c>
      <c r="BY195" s="2006">
        <v>0</v>
      </c>
      <c r="BZ195" s="2006">
        <v>0</v>
      </c>
      <c r="CA195" s="2006">
        <v>0</v>
      </c>
      <c r="CB195" s="2006">
        <v>0</v>
      </c>
      <c r="CC195" s="2006">
        <v>0</v>
      </c>
      <c r="CD195" s="2006">
        <v>0</v>
      </c>
      <c r="CE195" s="2006">
        <v>0</v>
      </c>
      <c r="CF195" s="421"/>
    </row>
    <row r="196" spans="1:84" ht="15.75" customHeight="1">
      <c r="A196" s="2006">
        <v>0</v>
      </c>
      <c r="D196" s="320" t="s">
        <v>1029</v>
      </c>
      <c r="H196" s="3682" t="s">
        <v>1110</v>
      </c>
      <c r="I196" s="436"/>
      <c r="J196" s="436"/>
      <c r="K196" s="436"/>
      <c r="L196" s="3682" t="s">
        <v>1110</v>
      </c>
      <c r="M196" s="436"/>
      <c r="N196" s="436"/>
      <c r="O196" s="436"/>
      <c r="P196" s="3682" t="s">
        <v>1110</v>
      </c>
      <c r="Q196" s="436"/>
      <c r="R196" s="436"/>
      <c r="S196" s="436"/>
      <c r="T196" s="3682" t="s">
        <v>1110</v>
      </c>
      <c r="U196" s="436"/>
      <c r="V196" s="436"/>
      <c r="W196" s="436"/>
      <c r="X196" s="3682" t="s">
        <v>1111</v>
      </c>
      <c r="AB196" s="314" t="s">
        <v>1030</v>
      </c>
      <c r="AC196" s="168"/>
      <c r="AD196" s="168"/>
      <c r="AE196" s="168"/>
      <c r="AF196" s="168"/>
      <c r="AG196" s="436"/>
      <c r="AH196" s="436"/>
      <c r="AI196" s="436"/>
      <c r="AJ196" s="440" t="s">
        <v>1031</v>
      </c>
      <c r="AK196" s="423"/>
      <c r="AL196" s="181"/>
      <c r="AM196" s="181"/>
      <c r="AN196" s="424"/>
      <c r="AO196" s="423"/>
      <c r="AP196" s="423"/>
      <c r="AQ196" s="423"/>
      <c r="AR196" s="427"/>
      <c r="AS196" s="423"/>
      <c r="AT196" s="423"/>
      <c r="AU196" s="423"/>
      <c r="AV196" s="181"/>
      <c r="AW196" s="423"/>
      <c r="AX196" s="423"/>
      <c r="AY196" s="423"/>
      <c r="AZ196" s="427"/>
      <c r="BR196" s="2006">
        <v>0</v>
      </c>
      <c r="BS196" s="2006">
        <v>0</v>
      </c>
      <c r="BT196" s="2006">
        <v>0</v>
      </c>
      <c r="BU196" s="2006">
        <v>0</v>
      </c>
      <c r="BV196" s="2006">
        <v>0</v>
      </c>
      <c r="BW196" s="2006">
        <v>0</v>
      </c>
      <c r="BX196" s="2006">
        <v>0</v>
      </c>
      <c r="BY196" s="2006">
        <v>0</v>
      </c>
      <c r="BZ196" s="2006">
        <v>0</v>
      </c>
      <c r="CA196" s="2006">
        <v>0</v>
      </c>
      <c r="CB196" s="2006">
        <v>0</v>
      </c>
      <c r="CC196" s="2006">
        <v>0</v>
      </c>
      <c r="CD196" s="2006">
        <v>0</v>
      </c>
      <c r="CE196" s="2006">
        <v>0</v>
      </c>
      <c r="CF196" s="421"/>
    </row>
    <row r="197" spans="1:84" ht="15.75" customHeight="1">
      <c r="A197" s="2006">
        <v>0</v>
      </c>
      <c r="D197" s="321" t="s">
        <v>1029</v>
      </c>
      <c r="H197" s="3650"/>
      <c r="I197" s="403"/>
      <c r="J197" s="403"/>
      <c r="K197" s="403"/>
      <c r="L197" s="3650"/>
      <c r="M197" s="403"/>
      <c r="N197" s="403"/>
      <c r="O197" s="403"/>
      <c r="P197" s="3650"/>
      <c r="Q197" s="403"/>
      <c r="R197" s="403"/>
      <c r="S197" s="403"/>
      <c r="T197" s="3650"/>
      <c r="U197" s="403"/>
      <c r="V197" s="403"/>
      <c r="W197" s="403"/>
      <c r="X197" s="3650"/>
      <c r="AB197" s="322" t="s">
        <v>1032</v>
      </c>
      <c r="AC197" s="168"/>
      <c r="AD197" s="168"/>
      <c r="AE197" s="168"/>
      <c r="AF197" s="168"/>
      <c r="AG197" s="403"/>
      <c r="AH197" s="403"/>
      <c r="AI197" s="403"/>
      <c r="AJ197" s="433"/>
      <c r="AK197" s="433"/>
      <c r="AL197" s="403"/>
      <c r="AM197" s="403"/>
      <c r="AN197" s="439"/>
      <c r="AO197" s="433"/>
      <c r="AP197" s="433"/>
      <c r="AQ197" s="433"/>
      <c r="AR197" s="434"/>
      <c r="AS197" s="433"/>
      <c r="AT197" s="433"/>
      <c r="AU197" s="433"/>
      <c r="AV197" s="403"/>
      <c r="AW197" s="433"/>
      <c r="AX197" s="433"/>
      <c r="AY197" s="433"/>
      <c r="AZ197" s="434"/>
      <c r="BR197" s="2006">
        <v>0</v>
      </c>
      <c r="BS197" s="2006">
        <v>0</v>
      </c>
      <c r="BT197" s="2006">
        <v>0</v>
      </c>
      <c r="BU197" s="2006">
        <v>0</v>
      </c>
      <c r="BV197" s="2006">
        <v>0</v>
      </c>
      <c r="BW197" s="2006">
        <v>0</v>
      </c>
      <c r="BX197" s="2006">
        <v>0</v>
      </c>
      <c r="BY197" s="2006">
        <v>0</v>
      </c>
      <c r="BZ197" s="2006">
        <v>0</v>
      </c>
      <c r="CA197" s="2006">
        <v>0</v>
      </c>
      <c r="CB197" s="2006">
        <v>0</v>
      </c>
      <c r="CC197" s="2006">
        <v>0</v>
      </c>
      <c r="CD197" s="2006">
        <v>0</v>
      </c>
      <c r="CE197" s="2006">
        <v>0</v>
      </c>
      <c r="CF197" s="421"/>
    </row>
    <row r="198" spans="1:84" ht="27" customHeight="1">
      <c r="A198" s="2006">
        <v>0</v>
      </c>
      <c r="B198" s="415">
        <f>LEN(D198)</f>
        <v>31</v>
      </c>
      <c r="D198" s="441" t="s">
        <v>1033</v>
      </c>
      <c r="H198" s="3682" t="s">
        <v>1104</v>
      </c>
      <c r="I198" s="425"/>
      <c r="J198" s="425"/>
      <c r="K198" s="425"/>
      <c r="L198" s="3682" t="s">
        <v>1114</v>
      </c>
      <c r="M198" s="425"/>
      <c r="N198" s="425"/>
      <c r="O198" s="425"/>
      <c r="P198" s="3682" t="s">
        <v>1114</v>
      </c>
      <c r="Q198" s="425"/>
      <c r="R198" s="425"/>
      <c r="S198" s="425"/>
      <c r="T198" s="3682" t="s">
        <v>1111</v>
      </c>
      <c r="U198" s="425"/>
      <c r="V198" s="425"/>
      <c r="W198" s="425"/>
      <c r="X198" s="3682" t="s">
        <v>1115</v>
      </c>
      <c r="AB198" s="314" t="s">
        <v>1034</v>
      </c>
      <c r="AC198" s="168"/>
      <c r="AD198" s="168"/>
      <c r="AE198" s="168"/>
      <c r="AF198" s="168"/>
      <c r="AG198" s="425"/>
      <c r="AH198" s="425"/>
      <c r="AI198" s="425"/>
      <c r="AJ198" s="432">
        <f>LEN(AJ199)</f>
        <v>258</v>
      </c>
      <c r="AK198" s="403"/>
      <c r="AL198" s="403"/>
      <c r="AM198" s="403" t="s">
        <v>1136</v>
      </c>
      <c r="AN198" s="403"/>
      <c r="AO198" s="433"/>
      <c r="AP198" s="433"/>
      <c r="AQ198" s="433"/>
      <c r="AR198" s="434"/>
      <c r="AS198" s="433"/>
      <c r="AT198" s="433"/>
      <c r="AU198" s="433"/>
      <c r="AV198" s="403"/>
      <c r="AW198" s="433"/>
      <c r="AX198" s="433"/>
      <c r="AY198" s="433"/>
      <c r="AZ198" s="434"/>
      <c r="BR198" s="2006">
        <v>0</v>
      </c>
      <c r="BS198" s="2006">
        <v>0</v>
      </c>
      <c r="BT198" s="2006">
        <v>0</v>
      </c>
      <c r="BU198" s="2006">
        <v>0</v>
      </c>
      <c r="BV198" s="2006">
        <v>0</v>
      </c>
      <c r="BW198" s="2006">
        <v>0</v>
      </c>
      <c r="BX198" s="2006">
        <v>0</v>
      </c>
      <c r="BY198" s="2006">
        <v>0</v>
      </c>
      <c r="BZ198" s="2006">
        <v>0</v>
      </c>
      <c r="CA198" s="2006">
        <v>0</v>
      </c>
      <c r="CB198" s="2006">
        <v>0</v>
      </c>
      <c r="CC198" s="2006">
        <v>0</v>
      </c>
      <c r="CD198" s="2006">
        <v>0</v>
      </c>
      <c r="CE198" s="2006">
        <v>0</v>
      </c>
      <c r="CF198" s="421"/>
    </row>
    <row r="199" spans="1:84" ht="30" customHeight="1">
      <c r="A199" s="2006">
        <v>0</v>
      </c>
      <c r="B199" s="415">
        <f>LEN(D199)</f>
        <v>30</v>
      </c>
      <c r="D199" s="442" t="s">
        <v>1035</v>
      </c>
      <c r="H199" s="3650"/>
      <c r="I199" s="443"/>
      <c r="J199" s="443"/>
      <c r="K199" s="443"/>
      <c r="L199" s="3650"/>
      <c r="M199" s="443"/>
      <c r="N199" s="443"/>
      <c r="O199" s="443"/>
      <c r="P199" s="3650"/>
      <c r="Q199" s="443"/>
      <c r="R199" s="443"/>
      <c r="S199" s="443"/>
      <c r="T199" s="3650"/>
      <c r="U199" s="443"/>
      <c r="V199" s="443"/>
      <c r="W199" s="443"/>
      <c r="X199" s="3650"/>
      <c r="AB199" s="314" t="s">
        <v>1036</v>
      </c>
      <c r="AC199" s="168"/>
      <c r="AD199" s="168"/>
      <c r="AE199" s="168"/>
      <c r="AF199" s="168"/>
      <c r="AG199" s="443"/>
      <c r="AH199" s="443"/>
      <c r="AI199" s="443"/>
      <c r="AJ199" s="444" t="s">
        <v>1037</v>
      </c>
      <c r="AK199" s="423"/>
      <c r="AL199" s="181"/>
      <c r="AM199" s="181"/>
      <c r="AN199" s="424"/>
      <c r="AO199" s="423"/>
      <c r="AP199" s="423"/>
      <c r="AQ199" s="423"/>
      <c r="AR199" s="427"/>
      <c r="AS199" s="423"/>
      <c r="AT199" s="423"/>
      <c r="AU199" s="423"/>
      <c r="AV199" s="181"/>
      <c r="AW199" s="423"/>
      <c r="AX199" s="423"/>
      <c r="AY199" s="423"/>
      <c r="AZ199" s="427"/>
      <c r="BR199" s="2006">
        <v>0</v>
      </c>
      <c r="BS199" s="2006">
        <v>0</v>
      </c>
      <c r="BT199" s="2006">
        <v>0</v>
      </c>
      <c r="BU199" s="2006">
        <v>0</v>
      </c>
      <c r="BV199" s="2006">
        <v>0</v>
      </c>
      <c r="BW199" s="2006">
        <v>0</v>
      </c>
      <c r="BX199" s="2006">
        <v>0</v>
      </c>
      <c r="BY199" s="2006">
        <v>0</v>
      </c>
      <c r="BZ199" s="2006">
        <v>0</v>
      </c>
      <c r="CA199" s="2006">
        <v>0</v>
      </c>
      <c r="CB199" s="2006">
        <v>0</v>
      </c>
      <c r="CC199" s="2006">
        <v>0</v>
      </c>
      <c r="CD199" s="2006">
        <v>0</v>
      </c>
      <c r="CE199" s="2006">
        <v>0</v>
      </c>
      <c r="CF199" s="421"/>
    </row>
    <row r="200" spans="1:84" ht="28.5" customHeight="1">
      <c r="A200" s="2006">
        <v>0</v>
      </c>
      <c r="B200" s="415">
        <f>LEN(D200)</f>
        <v>30</v>
      </c>
      <c r="D200" s="445" t="s">
        <v>1035</v>
      </c>
      <c r="H200" s="3683"/>
      <c r="I200" s="403"/>
      <c r="J200" s="403"/>
      <c r="K200" s="403"/>
      <c r="L200" s="3683"/>
      <c r="M200" s="403"/>
      <c r="N200" s="403"/>
      <c r="O200" s="403"/>
      <c r="P200" s="3683"/>
      <c r="Q200" s="403"/>
      <c r="R200" s="403"/>
      <c r="S200" s="403"/>
      <c r="T200" s="3683"/>
      <c r="U200" s="403"/>
      <c r="V200" s="403"/>
      <c r="W200" s="403"/>
      <c r="X200" s="3683"/>
      <c r="AB200" s="324" t="s">
        <v>1038</v>
      </c>
      <c r="AC200" s="168"/>
      <c r="AD200" s="168"/>
      <c r="AE200" s="168"/>
      <c r="AF200" s="168"/>
      <c r="AG200" s="403"/>
      <c r="AH200" s="403"/>
      <c r="AI200" s="403"/>
      <c r="AJ200" s="444" t="s">
        <v>1039</v>
      </c>
      <c r="AK200" s="423"/>
      <c r="AL200" s="181"/>
      <c r="AM200" s="181"/>
      <c r="AN200" s="424"/>
      <c r="AO200" s="423"/>
      <c r="AP200" s="423"/>
      <c r="AQ200" s="423"/>
      <c r="AR200" s="427"/>
      <c r="AS200" s="423"/>
      <c r="AT200" s="423"/>
      <c r="AU200" s="423"/>
      <c r="AV200" s="181"/>
      <c r="AW200" s="423"/>
      <c r="AX200" s="423"/>
      <c r="AY200" s="423"/>
      <c r="AZ200" s="427"/>
      <c r="BR200" s="2006">
        <v>0</v>
      </c>
      <c r="BS200" s="2006">
        <v>0</v>
      </c>
      <c r="BT200" s="2006">
        <v>0</v>
      </c>
      <c r="BU200" s="2006">
        <v>0</v>
      </c>
      <c r="BV200" s="2006">
        <v>0</v>
      </c>
      <c r="BW200" s="2006">
        <v>0</v>
      </c>
      <c r="BX200" s="2006">
        <v>0</v>
      </c>
      <c r="BY200" s="2006">
        <v>0</v>
      </c>
      <c r="BZ200" s="2006">
        <v>0</v>
      </c>
      <c r="CA200" s="2006">
        <v>0</v>
      </c>
      <c r="CB200" s="2006">
        <v>0</v>
      </c>
      <c r="CC200" s="2006">
        <v>0</v>
      </c>
      <c r="CD200" s="2006">
        <v>0</v>
      </c>
      <c r="CE200" s="2006">
        <v>0</v>
      </c>
      <c r="CF200" s="421"/>
    </row>
    <row r="201" spans="1:84" ht="15.75" customHeight="1">
      <c r="A201" s="2006">
        <v>0</v>
      </c>
      <c r="B201" s="415">
        <f>LEN(D201)</f>
        <v>162</v>
      </c>
      <c r="D201" s="326" t="s">
        <v>1040</v>
      </c>
      <c r="I201" s="323"/>
      <c r="J201" s="323"/>
      <c r="K201" s="323"/>
      <c r="AB201" s="324"/>
      <c r="AC201" s="168"/>
      <c r="AD201" s="168"/>
      <c r="AE201" s="168"/>
      <c r="AF201" s="168"/>
      <c r="AG201" s="433"/>
      <c r="AH201" s="433"/>
      <c r="AI201" s="433"/>
      <c r="AJ201" s="446">
        <f>LEN(AJ200)</f>
        <v>152</v>
      </c>
      <c r="AK201" s="403"/>
      <c r="AL201" s="403"/>
      <c r="AM201" s="447" t="s">
        <v>1137</v>
      </c>
      <c r="AN201" s="403"/>
      <c r="AO201" s="433"/>
      <c r="AP201" s="433"/>
      <c r="AQ201" s="433"/>
      <c r="AR201" s="434"/>
      <c r="AS201" s="433"/>
      <c r="AT201" s="433"/>
      <c r="AU201" s="433"/>
      <c r="AV201" s="403"/>
      <c r="AW201" s="433"/>
      <c r="AX201" s="433"/>
      <c r="AY201" s="433"/>
      <c r="AZ201" s="434"/>
      <c r="BA201" s="2006">
        <v>0</v>
      </c>
      <c r="BB201" s="2006">
        <v>0</v>
      </c>
      <c r="BC201" s="2006">
        <v>0</v>
      </c>
      <c r="BD201" s="2006">
        <v>0</v>
      </c>
      <c r="BE201" s="2006">
        <v>0</v>
      </c>
      <c r="BF201" s="2006">
        <v>0</v>
      </c>
      <c r="BG201" s="2006">
        <v>0</v>
      </c>
      <c r="BH201" s="2006">
        <v>0</v>
      </c>
      <c r="BI201" s="2006">
        <v>0</v>
      </c>
      <c r="BJ201" s="2006">
        <v>0</v>
      </c>
      <c r="BK201" s="2006">
        <v>0</v>
      </c>
      <c r="BL201" s="2006">
        <v>0</v>
      </c>
      <c r="BM201" s="2006">
        <v>0</v>
      </c>
      <c r="BN201" s="2006">
        <v>0</v>
      </c>
      <c r="BO201" s="2006">
        <v>0</v>
      </c>
      <c r="BP201" s="2006">
        <v>0</v>
      </c>
      <c r="BQ201" s="2006">
        <v>0</v>
      </c>
      <c r="BR201" s="2006">
        <v>0</v>
      </c>
      <c r="BS201" s="2006">
        <v>0</v>
      </c>
      <c r="BT201" s="2006">
        <v>0</v>
      </c>
      <c r="BU201" s="2006">
        <v>0</v>
      </c>
      <c r="BV201" s="2006">
        <v>0</v>
      </c>
      <c r="BW201" s="2006">
        <v>0</v>
      </c>
      <c r="BX201" s="2006">
        <v>0</v>
      </c>
      <c r="BY201" s="2006">
        <v>0</v>
      </c>
      <c r="BZ201" s="2006">
        <v>0</v>
      </c>
      <c r="CA201" s="2006">
        <v>0</v>
      </c>
      <c r="CB201" s="2006">
        <v>0</v>
      </c>
      <c r="CC201" s="2006">
        <v>0</v>
      </c>
      <c r="CD201" s="2006">
        <v>0</v>
      </c>
      <c r="CE201" s="2006">
        <v>0</v>
      </c>
      <c r="CF201" s="421"/>
    </row>
    <row r="202" spans="1:84" ht="15.75" customHeight="1">
      <c r="A202" s="2006">
        <v>0</v>
      </c>
      <c r="I202" s="323"/>
      <c r="J202" s="323"/>
      <c r="K202" s="323"/>
      <c r="AB202" s="324"/>
      <c r="AC202" s="168"/>
      <c r="AD202" s="168"/>
      <c r="AE202" s="168"/>
      <c r="AF202" s="168"/>
      <c r="AG202" s="168"/>
      <c r="AH202" s="168"/>
      <c r="AI202" s="168"/>
      <c r="AJ202" s="168"/>
      <c r="AK202" s="168"/>
      <c r="AN202" s="169"/>
      <c r="AO202" s="168"/>
      <c r="AP202" s="168"/>
      <c r="AQ202" s="168"/>
      <c r="AR202" s="170"/>
      <c r="AS202" s="168"/>
      <c r="AT202" s="168"/>
      <c r="AU202" s="168"/>
      <c r="AW202" s="168"/>
      <c r="AX202" s="168"/>
      <c r="AY202" s="168"/>
      <c r="AZ202" s="170"/>
      <c r="BA202" s="2006">
        <v>0</v>
      </c>
      <c r="BB202" s="2006">
        <v>0</v>
      </c>
      <c r="BC202" s="2006">
        <v>0</v>
      </c>
      <c r="BD202" s="2006">
        <v>0</v>
      </c>
      <c r="BE202" s="2006">
        <v>0</v>
      </c>
      <c r="BF202" s="2006">
        <v>0</v>
      </c>
      <c r="BG202" s="2006">
        <v>0</v>
      </c>
      <c r="BH202" s="2006">
        <v>0</v>
      </c>
      <c r="BI202" s="2006">
        <v>0</v>
      </c>
      <c r="BJ202" s="2006">
        <v>0</v>
      </c>
      <c r="BK202" s="2006">
        <v>0</v>
      </c>
      <c r="BL202" s="2006">
        <v>0</v>
      </c>
      <c r="BM202" s="2006">
        <v>0</v>
      </c>
      <c r="BN202" s="2006">
        <v>0</v>
      </c>
      <c r="BO202" s="2006">
        <v>0</v>
      </c>
      <c r="BP202" s="2006">
        <v>0</v>
      </c>
      <c r="BQ202" s="2006">
        <v>0</v>
      </c>
      <c r="BR202" s="2006">
        <v>0</v>
      </c>
      <c r="BS202" s="2006">
        <v>0</v>
      </c>
      <c r="BT202" s="2006">
        <v>0</v>
      </c>
      <c r="BU202" s="2006">
        <v>0</v>
      </c>
      <c r="BV202" s="2006">
        <v>0</v>
      </c>
      <c r="BW202" s="2006">
        <v>0</v>
      </c>
      <c r="BX202" s="2006">
        <v>0</v>
      </c>
      <c r="BY202" s="2006">
        <v>0</v>
      </c>
      <c r="BZ202" s="2006">
        <v>0</v>
      </c>
      <c r="CA202" s="2006">
        <v>0</v>
      </c>
      <c r="CB202" s="2006">
        <v>0</v>
      </c>
      <c r="CC202" s="2006">
        <v>0</v>
      </c>
      <c r="CD202" s="2006">
        <v>0</v>
      </c>
      <c r="CE202" s="2006">
        <v>0</v>
      </c>
      <c r="CF202" s="421"/>
    </row>
    <row r="203" spans="1:84" ht="15.75">
      <c r="A203" s="2006">
        <v>0</v>
      </c>
      <c r="B203" s="34"/>
      <c r="D203" s="142" t="s">
        <v>1133</v>
      </c>
      <c r="E203" s="35"/>
      <c r="F203" s="35"/>
      <c r="G203" s="35"/>
      <c r="H203" s="142"/>
      <c r="I203" s="35"/>
      <c r="J203" s="35"/>
      <c r="K203" s="35"/>
      <c r="L203" s="142"/>
      <c r="P203" s="142"/>
      <c r="Q203" s="142"/>
      <c r="R203" s="142"/>
      <c r="S203" s="142"/>
      <c r="T203" s="142"/>
      <c r="U203" s="142"/>
      <c r="V203" s="142"/>
      <c r="W203" s="35"/>
      <c r="X203" s="142"/>
      <c r="Y203" s="142"/>
      <c r="Z203" s="142"/>
      <c r="AA203" s="142"/>
      <c r="AB203" s="142"/>
      <c r="AC203" s="142"/>
      <c r="AD203" s="142"/>
      <c r="AE203" s="142"/>
      <c r="AF203" s="142"/>
      <c r="AI203" s="35"/>
      <c r="AJ203" s="143"/>
      <c r="AK203" s="35"/>
      <c r="AL203" s="35"/>
      <c r="AM203" s="35"/>
      <c r="AN203" s="143"/>
      <c r="AO203" s="35"/>
      <c r="AP203" s="35"/>
      <c r="AQ203" s="35"/>
      <c r="AR203" s="143"/>
      <c r="AS203" s="35"/>
      <c r="AT203" s="35"/>
      <c r="AU203" s="35"/>
      <c r="AV203" s="35"/>
      <c r="AW203" s="35"/>
      <c r="AX203" s="35"/>
      <c r="AY203" s="35"/>
      <c r="AZ203" s="143"/>
      <c r="BA203" s="2006">
        <v>0</v>
      </c>
      <c r="BB203" s="2006">
        <v>0</v>
      </c>
      <c r="BC203" s="2006">
        <v>0</v>
      </c>
      <c r="BD203" s="2006">
        <v>0</v>
      </c>
      <c r="BE203" s="2006">
        <v>0</v>
      </c>
      <c r="BF203" s="2006">
        <v>0</v>
      </c>
      <c r="BG203" s="2006">
        <v>0</v>
      </c>
      <c r="BH203" s="2006">
        <v>0</v>
      </c>
      <c r="BI203" s="2006">
        <v>0</v>
      </c>
      <c r="BJ203" s="2006">
        <v>0</v>
      </c>
      <c r="BK203" s="2006">
        <v>0</v>
      </c>
      <c r="BL203" s="2006">
        <v>0</v>
      </c>
      <c r="BM203" s="2006">
        <v>0</v>
      </c>
      <c r="BN203" s="2006">
        <v>0</v>
      </c>
      <c r="BO203" s="2006">
        <v>0</v>
      </c>
      <c r="BP203" s="2006">
        <v>0</v>
      </c>
      <c r="BQ203" s="2006">
        <v>0</v>
      </c>
      <c r="BR203" s="2006">
        <v>0</v>
      </c>
      <c r="BS203" s="2006">
        <v>0</v>
      </c>
      <c r="BT203" s="2006">
        <v>0</v>
      </c>
      <c r="BU203" s="2006">
        <v>0</v>
      </c>
      <c r="BV203" s="2006">
        <v>0</v>
      </c>
      <c r="BW203" s="2006">
        <v>0</v>
      </c>
      <c r="BX203" s="2006">
        <v>0</v>
      </c>
      <c r="BY203" s="2006">
        <v>0</v>
      </c>
      <c r="BZ203" s="2006">
        <v>0</v>
      </c>
      <c r="CA203" s="2006">
        <v>0</v>
      </c>
      <c r="CB203" s="2006">
        <v>0</v>
      </c>
      <c r="CC203" s="2006">
        <v>0</v>
      </c>
      <c r="CD203" s="2006">
        <v>0</v>
      </c>
      <c r="CE203" s="2006">
        <v>0</v>
      </c>
      <c r="CF203" s="421"/>
    </row>
    <row r="204" spans="1:84" ht="15.75">
      <c r="A204" s="2006">
        <v>0</v>
      </c>
      <c r="B204" s="34"/>
      <c r="D204" s="142"/>
      <c r="E204" s="35"/>
      <c r="F204" s="35"/>
      <c r="G204" s="35"/>
      <c r="H204" s="142"/>
      <c r="I204" s="35"/>
      <c r="J204" s="35"/>
      <c r="K204" s="35"/>
      <c r="L204" s="142"/>
      <c r="P204" s="142"/>
      <c r="Q204" s="142"/>
      <c r="R204" s="142"/>
      <c r="S204" s="142"/>
      <c r="T204" s="142"/>
      <c r="U204" s="142"/>
      <c r="V204" s="142"/>
      <c r="W204" s="35"/>
      <c r="X204" s="142"/>
      <c r="Y204" s="142"/>
      <c r="Z204" s="142"/>
      <c r="AA204" s="142"/>
      <c r="AB204" s="142"/>
      <c r="AC204" s="142"/>
      <c r="AD204" s="142"/>
      <c r="AE204" s="142"/>
      <c r="AF204" s="142"/>
      <c r="AI204" s="35"/>
      <c r="AJ204" s="143"/>
      <c r="AK204" s="35"/>
      <c r="AL204" s="35"/>
      <c r="AM204" s="35"/>
      <c r="AN204" s="143"/>
      <c r="AO204" s="35"/>
      <c r="AP204" s="35"/>
      <c r="AQ204" s="35"/>
      <c r="AR204" s="143"/>
      <c r="AS204" s="35"/>
      <c r="AT204" s="35"/>
      <c r="AU204" s="35"/>
      <c r="AV204" s="35"/>
      <c r="AW204" s="35"/>
      <c r="AX204" s="35"/>
      <c r="AY204" s="35"/>
      <c r="AZ204" s="143"/>
      <c r="BA204" s="2006">
        <v>0</v>
      </c>
      <c r="BB204" s="2006">
        <v>0</v>
      </c>
      <c r="BC204" s="2006">
        <v>0</v>
      </c>
      <c r="BD204" s="2006">
        <v>0</v>
      </c>
      <c r="BE204" s="2006">
        <v>0</v>
      </c>
      <c r="BF204" s="2006">
        <v>0</v>
      </c>
      <c r="BG204" s="2006">
        <v>0</v>
      </c>
      <c r="BH204" s="2006">
        <v>0</v>
      </c>
      <c r="BI204" s="2006">
        <v>0</v>
      </c>
      <c r="BJ204" s="2006">
        <v>0</v>
      </c>
      <c r="BK204" s="2006">
        <v>0</v>
      </c>
      <c r="BL204" s="2006">
        <v>0</v>
      </c>
      <c r="BM204" s="2006">
        <v>0</v>
      </c>
      <c r="BN204" s="2006">
        <v>0</v>
      </c>
      <c r="BO204" s="2006">
        <v>0</v>
      </c>
      <c r="BP204" s="2006">
        <v>0</v>
      </c>
      <c r="BQ204" s="2006">
        <v>0</v>
      </c>
      <c r="BR204" s="2006">
        <v>0</v>
      </c>
      <c r="BS204" s="2006">
        <v>0</v>
      </c>
      <c r="BT204" s="2006">
        <v>0</v>
      </c>
      <c r="BU204" s="2006">
        <v>0</v>
      </c>
      <c r="BV204" s="2006">
        <v>0</v>
      </c>
      <c r="BW204" s="2006">
        <v>0</v>
      </c>
      <c r="BX204" s="2006">
        <v>0</v>
      </c>
      <c r="BY204" s="2006">
        <v>0</v>
      </c>
      <c r="BZ204" s="2006">
        <v>0</v>
      </c>
      <c r="CA204" s="2006">
        <v>0</v>
      </c>
      <c r="CB204" s="2006">
        <v>0</v>
      </c>
      <c r="CC204" s="2006">
        <v>0</v>
      </c>
      <c r="CD204" s="2006">
        <v>0</v>
      </c>
      <c r="CE204" s="2006">
        <v>0</v>
      </c>
      <c r="CF204" s="421"/>
    </row>
    <row r="205" spans="1:84" ht="20.100000000000001" customHeight="1">
      <c r="A205" s="2006">
        <v>0</v>
      </c>
      <c r="B205" s="3644" t="s">
        <v>124</v>
      </c>
      <c r="D205" s="147" t="s">
        <v>126</v>
      </c>
      <c r="E205" s="40"/>
      <c r="F205" s="40"/>
      <c r="G205" s="40"/>
      <c r="H205" s="147" t="s">
        <v>126</v>
      </c>
      <c r="I205" s="40"/>
      <c r="J205" s="40"/>
      <c r="K205" s="40"/>
      <c r="L205" s="147" t="s">
        <v>126</v>
      </c>
      <c r="M205" s="35"/>
      <c r="N205" s="35"/>
      <c r="O205" s="35"/>
      <c r="P205" s="147" t="s">
        <v>126</v>
      </c>
      <c r="Q205" s="40"/>
      <c r="R205" s="40"/>
      <c r="S205" s="40"/>
      <c r="T205" s="147" t="s">
        <v>126</v>
      </c>
      <c r="U205" s="40"/>
      <c r="V205" s="40"/>
      <c r="X205" s="147" t="s">
        <v>126</v>
      </c>
      <c r="Y205" s="40"/>
      <c r="Z205" s="40"/>
      <c r="AA205" s="40"/>
      <c r="AB205" s="147" t="s">
        <v>126</v>
      </c>
      <c r="AC205" s="40"/>
      <c r="AD205" s="40"/>
      <c r="AE205" s="40"/>
      <c r="AF205" s="1897" t="s">
        <v>126</v>
      </c>
      <c r="AI205" s="40"/>
      <c r="AJ205" s="327" t="s">
        <v>126</v>
      </c>
      <c r="AK205" s="35"/>
      <c r="AL205" s="35"/>
      <c r="AM205" s="35"/>
      <c r="AN205" s="146" t="s">
        <v>126</v>
      </c>
      <c r="AO205" s="35"/>
      <c r="AP205" s="35"/>
      <c r="AQ205" s="35"/>
      <c r="AR205" s="146" t="s">
        <v>126</v>
      </c>
      <c r="AS205" s="35"/>
      <c r="AT205" s="35"/>
      <c r="AU205" s="35"/>
      <c r="AV205" s="146" t="s">
        <v>126</v>
      </c>
      <c r="AW205" s="35"/>
      <c r="AX205" s="35"/>
      <c r="AY205" s="35"/>
      <c r="AZ205" s="373" t="s">
        <v>126</v>
      </c>
      <c r="BA205" s="2006">
        <v>0</v>
      </c>
      <c r="BB205" s="2006">
        <v>0</v>
      </c>
      <c r="BC205" s="2006">
        <v>0</v>
      </c>
      <c r="BD205" s="2006">
        <v>0</v>
      </c>
      <c r="BE205" s="2006">
        <v>0</v>
      </c>
      <c r="BF205" s="2006">
        <v>0</v>
      </c>
      <c r="BG205" s="2006">
        <v>0</v>
      </c>
      <c r="BH205" s="2006">
        <v>0</v>
      </c>
      <c r="BI205" s="2006">
        <v>0</v>
      </c>
      <c r="BJ205" s="2006">
        <v>0</v>
      </c>
      <c r="BK205" s="2006">
        <v>0</v>
      </c>
      <c r="BL205" s="2006">
        <v>0</v>
      </c>
      <c r="BM205" s="2006">
        <v>0</v>
      </c>
      <c r="BN205" s="2006">
        <v>0</v>
      </c>
      <c r="BO205" s="2006">
        <v>0</v>
      </c>
      <c r="BP205" s="2006">
        <v>0</v>
      </c>
      <c r="BQ205" s="2006">
        <v>0</v>
      </c>
      <c r="BR205" s="2006">
        <v>0</v>
      </c>
      <c r="BS205" s="2006">
        <v>0</v>
      </c>
      <c r="BT205" s="2006">
        <v>0</v>
      </c>
      <c r="BU205" s="2006">
        <v>0</v>
      </c>
      <c r="BV205" s="2006">
        <v>0</v>
      </c>
      <c r="BW205" s="2006">
        <v>0</v>
      </c>
      <c r="BX205" s="2006">
        <v>0</v>
      </c>
      <c r="BY205" s="2006">
        <v>0</v>
      </c>
      <c r="BZ205" s="2006">
        <v>0</v>
      </c>
      <c r="CA205" s="2006">
        <v>0</v>
      </c>
      <c r="CB205" s="2006">
        <v>0</v>
      </c>
      <c r="CC205" s="2006">
        <v>0</v>
      </c>
      <c r="CD205" s="2006">
        <v>0</v>
      </c>
      <c r="CE205" s="2006">
        <v>0</v>
      </c>
      <c r="CF205" s="421"/>
    </row>
    <row r="206" spans="1:84" ht="13.5" customHeight="1">
      <c r="A206" s="2006">
        <v>0</v>
      </c>
      <c r="B206" s="3645"/>
      <c r="D206" s="3404" t="s">
        <v>249</v>
      </c>
      <c r="E206" s="90"/>
      <c r="F206" s="91"/>
      <c r="G206" s="90"/>
      <c r="H206" s="3404" t="s">
        <v>4</v>
      </c>
      <c r="I206" s="90"/>
      <c r="J206" s="91"/>
      <c r="K206" s="90"/>
      <c r="L206" s="3404" t="s">
        <v>14</v>
      </c>
      <c r="M206" s="35"/>
      <c r="N206" s="40"/>
      <c r="O206" s="40"/>
      <c r="P206" s="3404" t="s">
        <v>366</v>
      </c>
      <c r="Q206" s="90"/>
      <c r="R206" s="91"/>
      <c r="S206" s="90"/>
      <c r="T206" s="3404" t="s">
        <v>13</v>
      </c>
      <c r="U206" s="90"/>
      <c r="V206" s="91"/>
      <c r="X206" s="3404" t="s">
        <v>266</v>
      </c>
      <c r="Y206" s="90"/>
      <c r="Z206" s="91"/>
      <c r="AA206" s="90"/>
      <c r="AB206" s="3404" t="s">
        <v>367</v>
      </c>
      <c r="AC206" s="90"/>
      <c r="AD206" s="91"/>
      <c r="AE206" s="90"/>
      <c r="AF206" s="3410" t="s">
        <v>368</v>
      </c>
      <c r="AI206" s="90"/>
      <c r="AJ206" s="3410" t="s">
        <v>368</v>
      </c>
      <c r="AK206" s="35"/>
      <c r="AL206" s="35"/>
      <c r="AM206" s="35"/>
      <c r="AN206" s="3404" t="s">
        <v>292</v>
      </c>
      <c r="AR206" s="3475" t="s">
        <v>369</v>
      </c>
      <c r="AV206" s="3475" t="s">
        <v>370</v>
      </c>
      <c r="AZ206" s="3410" t="s">
        <v>3815</v>
      </c>
      <c r="BA206" s="2006">
        <v>0</v>
      </c>
      <c r="BB206" s="2006">
        <v>0</v>
      </c>
      <c r="BC206" s="2006">
        <v>0</v>
      </c>
      <c r="BD206" s="2006">
        <v>0</v>
      </c>
      <c r="BE206" s="2006">
        <v>0</v>
      </c>
      <c r="BF206" s="2006">
        <v>0</v>
      </c>
      <c r="BG206" s="2006">
        <v>0</v>
      </c>
      <c r="BH206" s="2006">
        <v>0</v>
      </c>
      <c r="BI206" s="2006">
        <v>0</v>
      </c>
      <c r="BJ206" s="2006">
        <v>0</v>
      </c>
      <c r="BK206" s="2006">
        <v>0</v>
      </c>
      <c r="BL206" s="2006">
        <v>0</v>
      </c>
      <c r="BM206" s="2006">
        <v>0</v>
      </c>
      <c r="BN206" s="2006">
        <v>0</v>
      </c>
      <c r="BO206" s="2006">
        <v>0</v>
      </c>
      <c r="BP206" s="2006">
        <v>0</v>
      </c>
      <c r="BQ206" s="2006">
        <v>0</v>
      </c>
      <c r="BR206" s="2006">
        <v>0</v>
      </c>
      <c r="BS206" s="2006">
        <v>0</v>
      </c>
      <c r="BT206" s="2006">
        <v>0</v>
      </c>
      <c r="BU206" s="2006">
        <v>0</v>
      </c>
      <c r="BV206" s="2006">
        <v>0</v>
      </c>
      <c r="BW206" s="2006">
        <v>0</v>
      </c>
      <c r="BX206" s="2006">
        <v>0</v>
      </c>
      <c r="BY206" s="2006">
        <v>0</v>
      </c>
      <c r="BZ206" s="2006">
        <v>0</v>
      </c>
      <c r="CA206" s="2006">
        <v>0</v>
      </c>
      <c r="CB206" s="2006">
        <v>0</v>
      </c>
      <c r="CC206" s="2006">
        <v>0</v>
      </c>
      <c r="CD206" s="2006">
        <v>0</v>
      </c>
      <c r="CE206" s="2006">
        <v>0</v>
      </c>
      <c r="CF206" s="421"/>
    </row>
    <row r="207" spans="1:84" ht="11.25" customHeight="1" thickBot="1">
      <c r="A207" s="2006">
        <v>0</v>
      </c>
      <c r="B207" s="3646"/>
      <c r="D207" s="3639"/>
      <c r="E207" s="40"/>
      <c r="F207" s="40"/>
      <c r="G207" s="40"/>
      <c r="H207" s="3639"/>
      <c r="I207" s="40"/>
      <c r="J207" s="40"/>
      <c r="K207" s="40"/>
      <c r="L207" s="3639"/>
      <c r="M207" s="35"/>
      <c r="N207" s="91"/>
      <c r="O207" s="90"/>
      <c r="P207" s="3639"/>
      <c r="Q207" s="40"/>
      <c r="R207" s="40"/>
      <c r="S207" s="40"/>
      <c r="T207" s="3639"/>
      <c r="U207" s="40"/>
      <c r="V207" s="40"/>
      <c r="X207" s="3639"/>
      <c r="Y207" s="40"/>
      <c r="Z207" s="40"/>
      <c r="AA207" s="40"/>
      <c r="AB207" s="3639"/>
      <c r="AC207" s="40"/>
      <c r="AD207" s="40"/>
      <c r="AE207" s="40"/>
      <c r="AF207" s="3647"/>
      <c r="AI207" s="40"/>
      <c r="AJ207" s="3647"/>
      <c r="AK207" s="35"/>
      <c r="AL207" s="35"/>
      <c r="AM207" s="35"/>
      <c r="AN207" s="3639"/>
      <c r="AR207" s="3720"/>
      <c r="AV207" s="3720"/>
      <c r="AZ207" s="3647"/>
      <c r="BA207" s="2006">
        <v>0</v>
      </c>
      <c r="BB207" s="2006">
        <v>0</v>
      </c>
      <c r="BC207" s="2006">
        <v>0</v>
      </c>
      <c r="BD207" s="2006">
        <v>0</v>
      </c>
      <c r="BE207" s="2006">
        <v>0</v>
      </c>
      <c r="BF207" s="2006">
        <v>0</v>
      </c>
      <c r="BG207" s="2006">
        <v>0</v>
      </c>
      <c r="BH207" s="2006">
        <v>0</v>
      </c>
      <c r="BI207" s="2006">
        <v>0</v>
      </c>
      <c r="BJ207" s="2006">
        <v>0</v>
      </c>
      <c r="BK207" s="2006">
        <v>0</v>
      </c>
      <c r="BL207" s="2006">
        <v>0</v>
      </c>
      <c r="BM207" s="2006">
        <v>0</v>
      </c>
      <c r="BN207" s="2006">
        <v>0</v>
      </c>
      <c r="BO207" s="2006">
        <v>0</v>
      </c>
      <c r="BP207" s="2006">
        <v>0</v>
      </c>
      <c r="BQ207" s="2006">
        <v>0</v>
      </c>
      <c r="BR207" s="2006">
        <v>0</v>
      </c>
      <c r="BS207" s="2006">
        <v>0</v>
      </c>
      <c r="BT207" s="2006">
        <v>0</v>
      </c>
      <c r="BU207" s="2006">
        <v>0</v>
      </c>
      <c r="BV207" s="2006">
        <v>0</v>
      </c>
      <c r="BW207" s="2006">
        <v>0</v>
      </c>
      <c r="BX207" s="2006">
        <v>0</v>
      </c>
      <c r="BY207" s="2006">
        <v>0</v>
      </c>
      <c r="BZ207" s="2006">
        <v>0</v>
      </c>
      <c r="CA207" s="2006">
        <v>0</v>
      </c>
      <c r="CB207" s="2006">
        <v>0</v>
      </c>
      <c r="CC207" s="2006">
        <v>0</v>
      </c>
      <c r="CD207" s="2006">
        <v>0</v>
      </c>
      <c r="CE207" s="2006">
        <v>0</v>
      </c>
      <c r="CF207" s="421"/>
    </row>
    <row r="208" spans="1:84" ht="12" thickTop="1">
      <c r="A208" s="2006">
        <v>0</v>
      </c>
      <c r="B208" s="2006">
        <v>0</v>
      </c>
      <c r="C208" s="2006">
        <v>0</v>
      </c>
      <c r="D208" s="2006">
        <v>0</v>
      </c>
      <c r="E208" s="2006">
        <v>0</v>
      </c>
      <c r="F208" s="2006">
        <v>0</v>
      </c>
      <c r="G208" s="2006">
        <v>0</v>
      </c>
      <c r="H208" s="2006">
        <v>0</v>
      </c>
      <c r="I208" s="2006">
        <v>0</v>
      </c>
      <c r="J208" s="2006">
        <v>0</v>
      </c>
      <c r="K208" s="2006">
        <v>0</v>
      </c>
      <c r="L208" s="2006">
        <v>0</v>
      </c>
      <c r="M208" s="2006">
        <v>0</v>
      </c>
      <c r="N208" s="2006">
        <v>0</v>
      </c>
      <c r="O208" s="2006">
        <v>0</v>
      </c>
      <c r="P208" s="2006">
        <v>0</v>
      </c>
      <c r="Q208" s="2006">
        <v>0</v>
      </c>
      <c r="R208" s="2006">
        <v>0</v>
      </c>
      <c r="S208" s="2006">
        <v>0</v>
      </c>
      <c r="T208" s="2006">
        <v>0</v>
      </c>
      <c r="U208" s="2006">
        <v>0</v>
      </c>
      <c r="V208" s="2006">
        <v>0</v>
      </c>
      <c r="W208" s="2006">
        <v>0</v>
      </c>
      <c r="X208" s="2006">
        <v>0</v>
      </c>
      <c r="Y208" s="2006">
        <v>0</v>
      </c>
      <c r="Z208" s="2006">
        <v>0</v>
      </c>
      <c r="AA208" s="2006">
        <v>0</v>
      </c>
      <c r="AB208" s="2006">
        <v>0</v>
      </c>
      <c r="AC208" s="2006">
        <v>0</v>
      </c>
      <c r="AD208" s="2006">
        <v>0</v>
      </c>
      <c r="AE208" s="2006">
        <v>0</v>
      </c>
      <c r="AF208" s="2006">
        <v>0</v>
      </c>
      <c r="AG208" s="2006">
        <v>0</v>
      </c>
      <c r="AH208" s="2006">
        <v>0</v>
      </c>
      <c r="AI208" s="2006">
        <v>0</v>
      </c>
      <c r="AJ208" s="2006">
        <v>0</v>
      </c>
      <c r="AK208" s="2006">
        <v>0</v>
      </c>
      <c r="AL208" s="2006">
        <v>0</v>
      </c>
      <c r="AM208" s="2006">
        <v>0</v>
      </c>
      <c r="AN208" s="2006">
        <v>0</v>
      </c>
      <c r="AO208" s="2006">
        <v>0</v>
      </c>
      <c r="AP208" s="2006">
        <v>0</v>
      </c>
      <c r="AQ208" s="2006">
        <v>0</v>
      </c>
      <c r="AR208" s="2006">
        <v>0</v>
      </c>
      <c r="AS208" s="2006">
        <v>0</v>
      </c>
      <c r="AT208" s="2006">
        <v>0</v>
      </c>
      <c r="AU208" s="2006">
        <v>0</v>
      </c>
      <c r="AV208" s="2006">
        <v>0</v>
      </c>
      <c r="AW208" s="2006">
        <v>0</v>
      </c>
      <c r="AX208" s="2006">
        <v>0</v>
      </c>
      <c r="AY208" s="2006">
        <v>0</v>
      </c>
      <c r="AZ208" s="2006">
        <v>0</v>
      </c>
      <c r="BA208" s="2006">
        <v>0</v>
      </c>
      <c r="BB208" s="2006">
        <v>0</v>
      </c>
      <c r="BC208" s="2006">
        <v>0</v>
      </c>
      <c r="BD208" s="2006">
        <v>0</v>
      </c>
      <c r="BE208" s="2006">
        <v>0</v>
      </c>
      <c r="BF208" s="2006">
        <v>0</v>
      </c>
      <c r="BG208" s="2006">
        <v>0</v>
      </c>
      <c r="BH208" s="2006">
        <v>0</v>
      </c>
      <c r="BI208" s="2006">
        <v>0</v>
      </c>
      <c r="BJ208" s="2006">
        <v>0</v>
      </c>
      <c r="BK208" s="2006">
        <v>0</v>
      </c>
      <c r="BL208" s="2006">
        <v>0</v>
      </c>
      <c r="BM208" s="2006">
        <v>0</v>
      </c>
      <c r="BN208" s="2006">
        <v>0</v>
      </c>
      <c r="BO208" s="2006">
        <v>0</v>
      </c>
      <c r="BP208" s="2006">
        <v>0</v>
      </c>
      <c r="BQ208" s="2006">
        <v>0</v>
      </c>
      <c r="BR208" s="2006">
        <v>0</v>
      </c>
      <c r="BS208" s="2006">
        <v>0</v>
      </c>
      <c r="BT208" s="2006">
        <v>0</v>
      </c>
      <c r="BU208" s="2006">
        <v>0</v>
      </c>
      <c r="BV208" s="2006">
        <v>0</v>
      </c>
      <c r="BW208" s="2006">
        <v>0</v>
      </c>
      <c r="BX208" s="2006">
        <v>0</v>
      </c>
      <c r="BY208" s="2006">
        <v>0</v>
      </c>
      <c r="BZ208" s="2006">
        <v>0</v>
      </c>
      <c r="CA208" s="2006">
        <v>0</v>
      </c>
      <c r="CB208" s="2006">
        <v>0</v>
      </c>
      <c r="CC208" s="2006">
        <v>0</v>
      </c>
      <c r="CD208" s="2006">
        <v>0</v>
      </c>
      <c r="CE208" s="2006">
        <v>0</v>
      </c>
      <c r="CF208" s="421"/>
    </row>
    <row r="209" spans="1:84" ht="9.9499999999999993" customHeight="1">
      <c r="A209" s="2006">
        <v>0</v>
      </c>
      <c r="B209" s="3401">
        <v>1</v>
      </c>
      <c r="D209" s="3520" t="s">
        <v>249</v>
      </c>
      <c r="E209" s="2006">
        <v>0</v>
      </c>
      <c r="F209" s="2006">
        <v>0</v>
      </c>
      <c r="G209" s="2006">
        <v>0</v>
      </c>
      <c r="H209" s="3520" t="s">
        <v>4</v>
      </c>
      <c r="I209" s="2006">
        <v>0</v>
      </c>
      <c r="J209" s="2006">
        <v>0</v>
      </c>
      <c r="K209" s="2006">
        <v>0</v>
      </c>
      <c r="L209" s="3520" t="s">
        <v>14</v>
      </c>
      <c r="M209" s="2006">
        <v>0</v>
      </c>
      <c r="N209" s="2006">
        <v>0</v>
      </c>
      <c r="O209" s="2006">
        <v>0</v>
      </c>
      <c r="P209" s="3520" t="s">
        <v>366</v>
      </c>
      <c r="Q209" s="2006">
        <v>0</v>
      </c>
      <c r="R209" s="2006">
        <v>0</v>
      </c>
      <c r="S209" s="2006">
        <v>0</v>
      </c>
      <c r="T209" s="3520" t="s">
        <v>13</v>
      </c>
      <c r="U209" s="2006">
        <v>0</v>
      </c>
      <c r="V209" s="2006">
        <v>0</v>
      </c>
      <c r="W209" s="2006">
        <v>0</v>
      </c>
      <c r="X209" s="3520" t="s">
        <v>266</v>
      </c>
      <c r="Y209" s="2006">
        <v>0</v>
      </c>
      <c r="Z209" s="2006">
        <v>0</v>
      </c>
      <c r="AA209" s="2006">
        <v>0</v>
      </c>
      <c r="AB209" s="3528" t="s">
        <v>367</v>
      </c>
      <c r="AC209" s="2006">
        <v>0</v>
      </c>
      <c r="AD209" s="2006">
        <v>0</v>
      </c>
      <c r="AE209" s="2006">
        <v>0</v>
      </c>
      <c r="AF209" s="3711" t="s">
        <v>1022</v>
      </c>
      <c r="AG209" s="2006">
        <v>0</v>
      </c>
      <c r="AH209" s="2006">
        <v>0</v>
      </c>
      <c r="AI209" s="2006">
        <v>0</v>
      </c>
      <c r="AJ209" s="3714" t="s">
        <v>3816</v>
      </c>
      <c r="AK209" s="2006">
        <v>0</v>
      </c>
      <c r="AL209" s="2006">
        <v>0</v>
      </c>
      <c r="AM209" s="2006">
        <v>0</v>
      </c>
      <c r="AN209" s="3629" t="s">
        <v>371</v>
      </c>
      <c r="AO209" s="2006">
        <v>0</v>
      </c>
      <c r="AP209" s="2006">
        <v>0</v>
      </c>
      <c r="AQ209" s="2006">
        <v>0</v>
      </c>
      <c r="AR209" s="3717" t="s">
        <v>369</v>
      </c>
      <c r="AS209" s="2006">
        <v>0</v>
      </c>
      <c r="AT209" s="2006">
        <v>0</v>
      </c>
      <c r="AU209" s="2006">
        <v>0</v>
      </c>
      <c r="AV209" s="3717" t="s">
        <v>370</v>
      </c>
      <c r="AW209" s="2006">
        <v>0</v>
      </c>
      <c r="AX209" s="2006">
        <v>0</v>
      </c>
      <c r="AY209" s="2006">
        <v>0</v>
      </c>
      <c r="AZ209" s="3708" t="s">
        <v>3815</v>
      </c>
      <c r="BA209" s="2006">
        <v>0</v>
      </c>
      <c r="BB209" s="2006">
        <v>0</v>
      </c>
      <c r="BC209" s="2006">
        <v>0</v>
      </c>
      <c r="BD209" s="2006">
        <v>0</v>
      </c>
      <c r="BE209" s="2006">
        <v>0</v>
      </c>
      <c r="BF209" s="2006">
        <v>0</v>
      </c>
      <c r="BG209" s="2006">
        <v>0</v>
      </c>
      <c r="BH209" s="2006">
        <v>0</v>
      </c>
      <c r="BI209" s="2006">
        <v>0</v>
      </c>
      <c r="BJ209" s="2006">
        <v>0</v>
      </c>
      <c r="BK209" s="2006">
        <v>0</v>
      </c>
      <c r="BL209" s="2006">
        <v>0</v>
      </c>
      <c r="BM209" s="2006">
        <v>0</v>
      </c>
      <c r="BN209" s="2006">
        <v>0</v>
      </c>
      <c r="BO209" s="2006">
        <v>0</v>
      </c>
      <c r="BP209" s="2006">
        <v>0</v>
      </c>
      <c r="BQ209" s="2006">
        <v>0</v>
      </c>
      <c r="BR209" s="2006">
        <v>0</v>
      </c>
      <c r="BS209" s="2006">
        <v>0</v>
      </c>
      <c r="BT209" s="2006">
        <v>0</v>
      </c>
      <c r="BU209" s="2006">
        <v>0</v>
      </c>
      <c r="BV209" s="2006">
        <v>0</v>
      </c>
      <c r="BW209" s="2006">
        <v>0</v>
      </c>
      <c r="BX209" s="2006">
        <v>0</v>
      </c>
      <c r="BY209" s="2006">
        <v>0</v>
      </c>
      <c r="BZ209" s="2006">
        <v>0</v>
      </c>
      <c r="CA209" s="2006">
        <v>0</v>
      </c>
      <c r="CB209" s="2006">
        <v>0</v>
      </c>
      <c r="CC209" s="2006">
        <v>0</v>
      </c>
      <c r="CD209" s="2006">
        <v>0</v>
      </c>
      <c r="CE209" s="2006">
        <v>0</v>
      </c>
      <c r="CF209" s="421"/>
    </row>
    <row r="210" spans="1:84" ht="5.0999999999999996" customHeight="1">
      <c r="A210" s="2006">
        <v>0</v>
      </c>
      <c r="B210" s="3402"/>
      <c r="D210" s="3521"/>
      <c r="E210" s="2006">
        <v>0</v>
      </c>
      <c r="F210" s="2007">
        <v>0</v>
      </c>
      <c r="G210" s="2006">
        <v>0</v>
      </c>
      <c r="H210" s="3521"/>
      <c r="I210" s="2006">
        <v>0</v>
      </c>
      <c r="J210" s="2007">
        <v>0</v>
      </c>
      <c r="K210" s="2006">
        <v>0</v>
      </c>
      <c r="L210" s="3521"/>
      <c r="M210" s="2006">
        <v>0</v>
      </c>
      <c r="N210" s="2007">
        <v>0</v>
      </c>
      <c r="O210" s="2006">
        <v>0</v>
      </c>
      <c r="P210" s="3521"/>
      <c r="Q210" s="2006">
        <v>0</v>
      </c>
      <c r="R210" s="2007">
        <v>0</v>
      </c>
      <c r="S210" s="2006">
        <v>0</v>
      </c>
      <c r="T210" s="3521"/>
      <c r="U210" s="2006">
        <v>0</v>
      </c>
      <c r="V210" s="2007">
        <v>0</v>
      </c>
      <c r="W210" s="2006">
        <v>0</v>
      </c>
      <c r="X210" s="3521"/>
      <c r="Y210" s="2006">
        <v>0</v>
      </c>
      <c r="Z210" s="2007">
        <v>0</v>
      </c>
      <c r="AA210" s="2006">
        <v>0</v>
      </c>
      <c r="AB210" s="3529"/>
      <c r="AC210" s="2006">
        <v>0</v>
      </c>
      <c r="AD210" s="2007">
        <v>0</v>
      </c>
      <c r="AE210" s="2006">
        <v>0</v>
      </c>
      <c r="AF210" s="3712"/>
      <c r="AG210" s="2006">
        <v>0</v>
      </c>
      <c r="AH210" s="2007">
        <v>0</v>
      </c>
      <c r="AI210" s="2006">
        <v>0</v>
      </c>
      <c r="AJ210" s="3715"/>
      <c r="AK210" s="2006">
        <v>0</v>
      </c>
      <c r="AL210" s="2007">
        <v>0</v>
      </c>
      <c r="AM210" s="2006">
        <v>0</v>
      </c>
      <c r="AN210" s="3630"/>
      <c r="AO210" s="2006">
        <v>0</v>
      </c>
      <c r="AP210" s="2007">
        <v>0</v>
      </c>
      <c r="AQ210" s="2006">
        <v>0</v>
      </c>
      <c r="AR210" s="3718"/>
      <c r="AS210" s="2006">
        <v>0</v>
      </c>
      <c r="AT210" s="2007">
        <v>0</v>
      </c>
      <c r="AU210" s="2006">
        <v>0</v>
      </c>
      <c r="AV210" s="3718"/>
      <c r="AW210" s="2006">
        <v>0</v>
      </c>
      <c r="AX210" s="2007">
        <v>0</v>
      </c>
      <c r="AY210" s="2006">
        <v>0</v>
      </c>
      <c r="AZ210" s="3709"/>
      <c r="BA210" s="2006">
        <v>0</v>
      </c>
      <c r="BB210" s="2006">
        <v>0</v>
      </c>
      <c r="BC210" s="2006">
        <v>0</v>
      </c>
      <c r="BD210" s="2006">
        <v>0</v>
      </c>
      <c r="BE210" s="2006">
        <v>0</v>
      </c>
      <c r="BF210" s="2006">
        <v>0</v>
      </c>
      <c r="BG210" s="2006">
        <v>0</v>
      </c>
      <c r="BH210" s="2006">
        <v>0</v>
      </c>
      <c r="BI210" s="2006">
        <v>0</v>
      </c>
      <c r="BJ210" s="2006">
        <v>0</v>
      </c>
      <c r="BK210" s="2006">
        <v>0</v>
      </c>
      <c r="BL210" s="2006">
        <v>0</v>
      </c>
      <c r="BM210" s="2006">
        <v>0</v>
      </c>
      <c r="BN210" s="2006">
        <v>0</v>
      </c>
      <c r="BO210" s="2006">
        <v>0</v>
      </c>
      <c r="BP210" s="2006">
        <v>0</v>
      </c>
      <c r="BQ210" s="2006">
        <v>0</v>
      </c>
      <c r="BR210" s="2006">
        <v>0</v>
      </c>
      <c r="BS210" s="2006">
        <v>0</v>
      </c>
      <c r="BT210" s="2006">
        <v>0</v>
      </c>
      <c r="BU210" s="2006">
        <v>0</v>
      </c>
      <c r="BV210" s="2006">
        <v>0</v>
      </c>
      <c r="BW210" s="2006">
        <v>0</v>
      </c>
      <c r="BX210" s="2006">
        <v>0</v>
      </c>
      <c r="BY210" s="2006">
        <v>0</v>
      </c>
      <c r="BZ210" s="2006">
        <v>0</v>
      </c>
      <c r="CA210" s="2006">
        <v>0</v>
      </c>
      <c r="CB210" s="2006">
        <v>0</v>
      </c>
      <c r="CC210" s="2006">
        <v>0</v>
      </c>
      <c r="CD210" s="2006">
        <v>0</v>
      </c>
      <c r="CE210" s="2006">
        <v>0</v>
      </c>
      <c r="CF210" s="421"/>
    </row>
    <row r="211" spans="1:84" ht="9.9499999999999993" customHeight="1">
      <c r="A211" s="2006">
        <v>0</v>
      </c>
      <c r="B211" s="3403"/>
      <c r="D211" s="3721"/>
      <c r="E211" s="2006">
        <v>0</v>
      </c>
      <c r="F211" s="2006">
        <v>0</v>
      </c>
      <c r="G211" s="2006">
        <v>0</v>
      </c>
      <c r="H211" s="3721"/>
      <c r="I211" s="2006">
        <v>0</v>
      </c>
      <c r="J211" s="2006">
        <v>0</v>
      </c>
      <c r="K211" s="2006">
        <v>0</v>
      </c>
      <c r="L211" s="3721"/>
      <c r="M211" s="2006">
        <v>0</v>
      </c>
      <c r="N211" s="2006">
        <v>0</v>
      </c>
      <c r="O211" s="2006">
        <v>0</v>
      </c>
      <c r="P211" s="3721"/>
      <c r="Q211" s="2006">
        <v>0</v>
      </c>
      <c r="R211" s="2006">
        <v>0</v>
      </c>
      <c r="S211" s="2006">
        <v>0</v>
      </c>
      <c r="T211" s="3721"/>
      <c r="U211" s="2006">
        <v>0</v>
      </c>
      <c r="V211" s="2006">
        <v>0</v>
      </c>
      <c r="W211" s="2006">
        <v>0</v>
      </c>
      <c r="X211" s="3721"/>
      <c r="Y211" s="2006">
        <v>0</v>
      </c>
      <c r="Z211" s="2006">
        <v>0</v>
      </c>
      <c r="AA211" s="2006">
        <v>0</v>
      </c>
      <c r="AB211" s="3530"/>
      <c r="AC211" s="2006">
        <v>0</v>
      </c>
      <c r="AD211" s="2006">
        <v>0</v>
      </c>
      <c r="AE211" s="2006">
        <v>0</v>
      </c>
      <c r="AF211" s="3713"/>
      <c r="AG211" s="2006">
        <v>0</v>
      </c>
      <c r="AH211" s="2006">
        <v>0</v>
      </c>
      <c r="AI211" s="2006">
        <v>0</v>
      </c>
      <c r="AJ211" s="3716"/>
      <c r="AK211" s="2006">
        <v>0</v>
      </c>
      <c r="AL211" s="2006">
        <v>0</v>
      </c>
      <c r="AM211" s="2006">
        <v>0</v>
      </c>
      <c r="AN211" s="3631"/>
      <c r="AO211" s="2006">
        <v>0</v>
      </c>
      <c r="AP211" s="2006">
        <v>0</v>
      </c>
      <c r="AQ211" s="2006">
        <v>0</v>
      </c>
      <c r="AR211" s="3719"/>
      <c r="AS211" s="2006">
        <v>0</v>
      </c>
      <c r="AT211" s="2006">
        <v>0</v>
      </c>
      <c r="AU211" s="2006">
        <v>0</v>
      </c>
      <c r="AV211" s="3719"/>
      <c r="AW211" s="2006">
        <v>0</v>
      </c>
      <c r="AX211" s="2006">
        <v>0</v>
      </c>
      <c r="AY211" s="2006">
        <v>0</v>
      </c>
      <c r="AZ211" s="3710"/>
      <c r="BA211" s="2006">
        <v>0</v>
      </c>
      <c r="BB211" s="2006">
        <v>0</v>
      </c>
      <c r="BC211" s="2006">
        <v>0</v>
      </c>
      <c r="BD211" s="2006">
        <v>0</v>
      </c>
      <c r="BE211" s="2006">
        <v>0</v>
      </c>
      <c r="BF211" s="2006">
        <v>0</v>
      </c>
      <c r="BG211" s="2006">
        <v>0</v>
      </c>
      <c r="BH211" s="2006">
        <v>0</v>
      </c>
      <c r="BI211" s="2006">
        <v>0</v>
      </c>
      <c r="BJ211" s="2006">
        <v>0</v>
      </c>
      <c r="BK211" s="2006">
        <v>0</v>
      </c>
      <c r="BL211" s="2006">
        <v>0</v>
      </c>
      <c r="BM211" s="2006">
        <v>0</v>
      </c>
      <c r="BN211" s="2006">
        <v>0</v>
      </c>
      <c r="BO211" s="2006">
        <v>0</v>
      </c>
      <c r="BP211" s="2006">
        <v>0</v>
      </c>
      <c r="BQ211" s="2006">
        <v>0</v>
      </c>
      <c r="BR211" s="2006">
        <v>0</v>
      </c>
      <c r="BS211" s="2006">
        <v>0</v>
      </c>
      <c r="BT211" s="2006">
        <v>0</v>
      </c>
      <c r="BU211" s="2006">
        <v>0</v>
      </c>
      <c r="BV211" s="2006">
        <v>0</v>
      </c>
      <c r="BW211" s="2006">
        <v>0</v>
      </c>
      <c r="BX211" s="2006">
        <v>0</v>
      </c>
      <c r="BY211" s="2006">
        <v>0</v>
      </c>
      <c r="BZ211" s="2006">
        <v>0</v>
      </c>
      <c r="CA211" s="2006">
        <v>0</v>
      </c>
      <c r="CB211" s="2006">
        <v>0</v>
      </c>
      <c r="CC211" s="2006">
        <v>0</v>
      </c>
      <c r="CD211" s="2006">
        <v>0</v>
      </c>
      <c r="CE211" s="2006">
        <v>0</v>
      </c>
      <c r="CF211" s="421"/>
    </row>
    <row r="212" spans="1:84" ht="9.9499999999999993" customHeight="1">
      <c r="A212" s="2006">
        <v>0</v>
      </c>
      <c r="B212" s="2006">
        <v>0</v>
      </c>
      <c r="C212" s="2006">
        <v>0</v>
      </c>
      <c r="D212" s="2006">
        <v>0</v>
      </c>
      <c r="E212" s="2006">
        <v>0</v>
      </c>
      <c r="F212" s="2006">
        <v>0</v>
      </c>
      <c r="G212" s="2006">
        <v>0</v>
      </c>
      <c r="H212" s="2006">
        <v>0</v>
      </c>
      <c r="I212" s="2006">
        <v>0</v>
      </c>
      <c r="J212" s="2006">
        <v>0</v>
      </c>
      <c r="K212" s="2006">
        <v>0</v>
      </c>
      <c r="L212" s="2006">
        <v>0</v>
      </c>
      <c r="M212" s="2006">
        <v>0</v>
      </c>
      <c r="N212" s="2006">
        <v>0</v>
      </c>
      <c r="O212" s="2006">
        <v>0</v>
      </c>
      <c r="P212" s="2006">
        <v>0</v>
      </c>
      <c r="Q212" s="2006">
        <v>0</v>
      </c>
      <c r="R212" s="2006">
        <v>0</v>
      </c>
      <c r="S212" s="2006">
        <v>0</v>
      </c>
      <c r="T212" s="2006">
        <v>0</v>
      </c>
      <c r="U212" s="2006">
        <v>0</v>
      </c>
      <c r="V212" s="2006">
        <v>0</v>
      </c>
      <c r="W212" s="2006">
        <v>0</v>
      </c>
      <c r="X212" s="2006">
        <v>0</v>
      </c>
      <c r="Y212" s="2006">
        <v>0</v>
      </c>
      <c r="Z212" s="2006">
        <v>0</v>
      </c>
      <c r="AA212" s="2006">
        <v>0</v>
      </c>
      <c r="AB212" s="2006">
        <v>0</v>
      </c>
      <c r="AC212" s="2006">
        <v>0</v>
      </c>
      <c r="AD212" s="2006">
        <v>0</v>
      </c>
      <c r="AE212" s="2006">
        <v>0</v>
      </c>
      <c r="AF212" s="2006">
        <v>0</v>
      </c>
      <c r="AG212" s="2006">
        <v>0</v>
      </c>
      <c r="AH212" s="2006">
        <v>0</v>
      </c>
      <c r="AI212" s="2006">
        <v>0</v>
      </c>
      <c r="AJ212" s="2006">
        <v>0</v>
      </c>
      <c r="AK212" s="2006">
        <v>0</v>
      </c>
      <c r="AL212" s="2006">
        <v>0</v>
      </c>
      <c r="AM212" s="2006">
        <v>0</v>
      </c>
      <c r="AN212" s="2006">
        <v>0</v>
      </c>
      <c r="AO212" s="2006">
        <v>0</v>
      </c>
      <c r="AP212" s="2006">
        <v>0</v>
      </c>
      <c r="AQ212" s="2006">
        <v>0</v>
      </c>
      <c r="AR212" s="2006">
        <v>0</v>
      </c>
      <c r="AS212" s="2006">
        <v>0</v>
      </c>
      <c r="AT212" s="2006">
        <v>0</v>
      </c>
      <c r="AU212" s="2006">
        <v>0</v>
      </c>
      <c r="AV212" s="2006">
        <v>0</v>
      </c>
      <c r="AW212" s="2006">
        <v>0</v>
      </c>
      <c r="AX212" s="2006">
        <v>0</v>
      </c>
      <c r="AY212" s="2006">
        <v>0</v>
      </c>
      <c r="AZ212" s="2006">
        <v>0</v>
      </c>
      <c r="BA212" s="2006">
        <v>0</v>
      </c>
      <c r="BB212" s="2006">
        <v>0</v>
      </c>
      <c r="BC212" s="2006">
        <v>0</v>
      </c>
      <c r="BD212" s="2006">
        <v>0</v>
      </c>
      <c r="BE212" s="2006">
        <v>0</v>
      </c>
      <c r="BF212" s="2006">
        <v>0</v>
      </c>
      <c r="BG212" s="2006">
        <v>0</v>
      </c>
      <c r="BH212" s="2006">
        <v>0</v>
      </c>
      <c r="BI212" s="2006">
        <v>0</v>
      </c>
      <c r="BJ212" s="2006">
        <v>0</v>
      </c>
      <c r="BK212" s="2006">
        <v>0</v>
      </c>
      <c r="BL212" s="2006">
        <v>0</v>
      </c>
      <c r="BM212" s="2006">
        <v>0</v>
      </c>
      <c r="BN212" s="2006">
        <v>0</v>
      </c>
      <c r="BO212" s="2006">
        <v>0</v>
      </c>
      <c r="BP212" s="2006">
        <v>0</v>
      </c>
      <c r="BQ212" s="2006">
        <v>0</v>
      </c>
      <c r="BR212" s="2006">
        <v>0</v>
      </c>
      <c r="BS212" s="2006">
        <v>0</v>
      </c>
      <c r="BT212" s="2006">
        <v>0</v>
      </c>
      <c r="BU212" s="2006">
        <v>0</v>
      </c>
      <c r="BV212" s="2006">
        <v>0</v>
      </c>
      <c r="BW212" s="2006">
        <v>0</v>
      </c>
      <c r="BX212" s="2006">
        <v>0</v>
      </c>
      <c r="BY212" s="2006">
        <v>0</v>
      </c>
      <c r="BZ212" s="2006">
        <v>0</v>
      </c>
      <c r="CA212" s="2006">
        <v>0</v>
      </c>
      <c r="CB212" s="2006">
        <v>0</v>
      </c>
      <c r="CC212" s="2006">
        <v>0</v>
      </c>
      <c r="CD212" s="2006">
        <v>0</v>
      </c>
      <c r="CE212" s="2006">
        <v>0</v>
      </c>
      <c r="CF212" s="421"/>
    </row>
    <row r="213" spans="1:84" ht="9.9499999999999993" customHeight="1">
      <c r="A213" s="2006">
        <v>0</v>
      </c>
      <c r="B213" s="3401">
        <v>2</v>
      </c>
      <c r="D213" s="3520" t="s">
        <v>372</v>
      </c>
      <c r="E213" s="2006">
        <v>0</v>
      </c>
      <c r="F213" s="2006">
        <v>0</v>
      </c>
      <c r="G213" s="2006">
        <v>0</v>
      </c>
      <c r="H213" s="3520" t="s">
        <v>373</v>
      </c>
      <c r="I213" s="2006">
        <v>0</v>
      </c>
      <c r="J213" s="2006">
        <v>0</v>
      </c>
      <c r="K213" s="2006">
        <v>0</v>
      </c>
      <c r="L213" s="3520" t="s">
        <v>374</v>
      </c>
      <c r="M213" s="2006">
        <v>0</v>
      </c>
      <c r="N213" s="2006">
        <v>0</v>
      </c>
      <c r="O213" s="2006">
        <v>0</v>
      </c>
      <c r="P213" s="3520" t="s">
        <v>375</v>
      </c>
      <c r="Q213" s="2006">
        <v>0</v>
      </c>
      <c r="R213" s="2006">
        <v>0</v>
      </c>
      <c r="S213" s="2006">
        <v>0</v>
      </c>
      <c r="T213" s="3520" t="s">
        <v>376</v>
      </c>
      <c r="U213" s="2006">
        <v>0</v>
      </c>
      <c r="V213" s="2006">
        <v>0</v>
      </c>
      <c r="W213" s="2006">
        <v>0</v>
      </c>
      <c r="X213" s="3520" t="s">
        <v>377</v>
      </c>
      <c r="Y213" s="2006">
        <v>0</v>
      </c>
      <c r="Z213" s="2006">
        <v>0</v>
      </c>
      <c r="AA213" s="2006">
        <v>0</v>
      </c>
      <c r="AB213" s="3520" t="s">
        <v>312</v>
      </c>
      <c r="AC213" s="2006">
        <v>0</v>
      </c>
      <c r="AD213" s="2006">
        <v>0</v>
      </c>
      <c r="AE213" s="2006">
        <v>0</v>
      </c>
      <c r="AF213" s="3700" t="s">
        <v>378</v>
      </c>
      <c r="AG213" s="2006">
        <v>0</v>
      </c>
      <c r="AH213" s="2006">
        <v>0</v>
      </c>
      <c r="AI213" s="2006">
        <v>0</v>
      </c>
      <c r="AJ213" s="3702" t="s">
        <v>499</v>
      </c>
      <c r="AK213" s="2006">
        <v>0</v>
      </c>
      <c r="AL213" s="2006">
        <v>0</v>
      </c>
      <c r="AM213" s="2006">
        <v>0</v>
      </c>
      <c r="AN213" s="3693" t="s">
        <v>379</v>
      </c>
      <c r="AO213" s="2006">
        <v>0</v>
      </c>
      <c r="AP213" s="2006">
        <v>0</v>
      </c>
      <c r="AQ213" s="2006">
        <v>0</v>
      </c>
      <c r="AR213" s="3704" t="s">
        <v>391</v>
      </c>
      <c r="AS213" s="2006">
        <v>0</v>
      </c>
      <c r="AT213" s="2006">
        <v>0</v>
      </c>
      <c r="AU213" s="2006">
        <v>0</v>
      </c>
      <c r="AV213" s="3704" t="s">
        <v>381</v>
      </c>
      <c r="AW213" s="2006">
        <v>0</v>
      </c>
      <c r="AX213" s="2006">
        <v>0</v>
      </c>
      <c r="AY213" s="2006">
        <v>0</v>
      </c>
      <c r="AZ213" s="3691" t="s">
        <v>380</v>
      </c>
      <c r="BA213" s="2006">
        <v>0</v>
      </c>
      <c r="BB213" s="2006">
        <v>0</v>
      </c>
      <c r="BC213" s="2006">
        <v>0</v>
      </c>
      <c r="BD213" s="2006">
        <v>0</v>
      </c>
      <c r="BE213" s="2006">
        <v>0</v>
      </c>
      <c r="BF213" s="2006">
        <v>0</v>
      </c>
      <c r="BG213" s="2006">
        <v>0</v>
      </c>
      <c r="BH213" s="2006">
        <v>0</v>
      </c>
      <c r="BI213" s="2006">
        <v>0</v>
      </c>
      <c r="BJ213" s="2006">
        <v>0</v>
      </c>
      <c r="BK213" s="2006">
        <v>0</v>
      </c>
      <c r="BL213" s="2006">
        <v>0</v>
      </c>
      <c r="BM213" s="2006">
        <v>0</v>
      </c>
      <c r="BN213" s="2006">
        <v>0</v>
      </c>
      <c r="BO213" s="2006">
        <v>0</v>
      </c>
      <c r="BP213" s="2006">
        <v>0</v>
      </c>
      <c r="BQ213" s="2006">
        <v>0</v>
      </c>
      <c r="BR213" s="2006">
        <v>0</v>
      </c>
      <c r="BS213" s="2006">
        <v>0</v>
      </c>
      <c r="BT213" s="2006">
        <v>0</v>
      </c>
      <c r="BU213" s="2006">
        <v>0</v>
      </c>
      <c r="BV213" s="2006">
        <v>0</v>
      </c>
      <c r="BW213" s="2006">
        <v>0</v>
      </c>
      <c r="BX213" s="2006">
        <v>0</v>
      </c>
      <c r="BY213" s="2006">
        <v>0</v>
      </c>
      <c r="BZ213" s="2006">
        <v>0</v>
      </c>
      <c r="CA213" s="2006">
        <v>0</v>
      </c>
      <c r="CB213" s="2006">
        <v>0</v>
      </c>
      <c r="CC213" s="2006">
        <v>0</v>
      </c>
      <c r="CD213" s="2006">
        <v>0</v>
      </c>
      <c r="CE213" s="2006">
        <v>0</v>
      </c>
      <c r="CF213" s="421"/>
    </row>
    <row r="214" spans="1:84" ht="5.0999999999999996" customHeight="1">
      <c r="A214" s="2006">
        <v>0</v>
      </c>
      <c r="B214" s="3402"/>
      <c r="D214" s="3521"/>
      <c r="E214" s="2006">
        <v>0</v>
      </c>
      <c r="F214" s="2007">
        <v>0</v>
      </c>
      <c r="G214" s="2006">
        <v>0</v>
      </c>
      <c r="H214" s="3521"/>
      <c r="I214" s="2006">
        <v>0</v>
      </c>
      <c r="J214" s="2007">
        <v>0</v>
      </c>
      <c r="K214" s="2006">
        <v>0</v>
      </c>
      <c r="L214" s="3521"/>
      <c r="M214" s="2006">
        <v>0</v>
      </c>
      <c r="N214" s="2007">
        <v>0</v>
      </c>
      <c r="O214" s="2006">
        <v>0</v>
      </c>
      <c r="P214" s="3521"/>
      <c r="Q214" s="2006">
        <v>0</v>
      </c>
      <c r="R214" s="2007">
        <v>0</v>
      </c>
      <c r="S214" s="2006">
        <v>0</v>
      </c>
      <c r="T214" s="3521"/>
      <c r="U214" s="2006">
        <v>0</v>
      </c>
      <c r="V214" s="2007">
        <v>0</v>
      </c>
      <c r="W214" s="2006">
        <v>0</v>
      </c>
      <c r="X214" s="3521"/>
      <c r="Y214" s="2006">
        <v>0</v>
      </c>
      <c r="Z214" s="2007">
        <v>0</v>
      </c>
      <c r="AA214" s="2006">
        <v>0</v>
      </c>
      <c r="AB214" s="3521"/>
      <c r="AC214" s="2006">
        <v>0</v>
      </c>
      <c r="AD214" s="2007">
        <v>0</v>
      </c>
      <c r="AE214" s="2006">
        <v>0</v>
      </c>
      <c r="AF214" s="3701"/>
      <c r="AG214" s="2006">
        <v>0</v>
      </c>
      <c r="AH214" s="2007">
        <v>0</v>
      </c>
      <c r="AI214" s="2006">
        <v>0</v>
      </c>
      <c r="AJ214" s="3703"/>
      <c r="AK214" s="2006">
        <v>0</v>
      </c>
      <c r="AL214" s="2007">
        <v>0</v>
      </c>
      <c r="AM214" s="2006">
        <v>0</v>
      </c>
      <c r="AN214" s="3694"/>
      <c r="AO214" s="2006">
        <v>0</v>
      </c>
      <c r="AP214" s="2007">
        <v>0</v>
      </c>
      <c r="AQ214" s="2006">
        <v>0</v>
      </c>
      <c r="AR214" s="3705"/>
      <c r="AS214" s="2006">
        <v>0</v>
      </c>
      <c r="AT214" s="2007">
        <v>0</v>
      </c>
      <c r="AU214" s="2006">
        <v>0</v>
      </c>
      <c r="AV214" s="3705"/>
      <c r="AW214" s="2006">
        <v>0</v>
      </c>
      <c r="AX214" s="2007">
        <v>0</v>
      </c>
      <c r="AY214" s="2006">
        <v>0</v>
      </c>
      <c r="AZ214" s="3692"/>
      <c r="BA214" s="2006">
        <v>0</v>
      </c>
      <c r="BB214" s="2006">
        <v>0</v>
      </c>
      <c r="BC214" s="2006">
        <v>0</v>
      </c>
      <c r="BD214" s="2006">
        <v>0</v>
      </c>
      <c r="BE214" s="2006">
        <v>0</v>
      </c>
      <c r="BF214" s="2006">
        <v>0</v>
      </c>
      <c r="BG214" s="2006">
        <v>0</v>
      </c>
      <c r="BH214" s="2006">
        <v>0</v>
      </c>
      <c r="BI214" s="2006">
        <v>0</v>
      </c>
      <c r="BJ214" s="2006">
        <v>0</v>
      </c>
      <c r="BK214" s="2006">
        <v>0</v>
      </c>
      <c r="BL214" s="2006">
        <v>0</v>
      </c>
      <c r="BM214" s="2006">
        <v>0</v>
      </c>
      <c r="BN214" s="2006">
        <v>0</v>
      </c>
      <c r="BO214" s="2006">
        <v>0</v>
      </c>
      <c r="BP214" s="2006">
        <v>0</v>
      </c>
      <c r="BQ214" s="2006">
        <v>0</v>
      </c>
      <c r="BR214" s="2006">
        <v>0</v>
      </c>
      <c r="BS214" s="2006">
        <v>0</v>
      </c>
      <c r="BT214" s="2006">
        <v>0</v>
      </c>
      <c r="BU214" s="2006">
        <v>0</v>
      </c>
      <c r="BV214" s="2006">
        <v>0</v>
      </c>
      <c r="BW214" s="2006">
        <v>0</v>
      </c>
      <c r="BX214" s="2006">
        <v>0</v>
      </c>
      <c r="BY214" s="2006">
        <v>0</v>
      </c>
      <c r="BZ214" s="2006">
        <v>0</v>
      </c>
      <c r="CA214" s="2006">
        <v>0</v>
      </c>
      <c r="CB214" s="2006">
        <v>0</v>
      </c>
      <c r="CC214" s="2006">
        <v>0</v>
      </c>
      <c r="CD214" s="2006">
        <v>0</v>
      </c>
      <c r="CE214" s="2006">
        <v>0</v>
      </c>
      <c r="CF214" s="421"/>
    </row>
    <row r="215" spans="1:84" ht="9.9499999999999993" customHeight="1">
      <c r="A215" s="2006">
        <v>0</v>
      </c>
      <c r="B215" s="3403"/>
      <c r="D215" s="191"/>
      <c r="E215" s="2006">
        <v>0</v>
      </c>
      <c r="F215" s="2006">
        <v>0</v>
      </c>
      <c r="G215" s="2006">
        <v>0</v>
      </c>
      <c r="H215" s="191"/>
      <c r="I215" s="2006">
        <v>0</v>
      </c>
      <c r="J215" s="2006">
        <v>0</v>
      </c>
      <c r="K215" s="2006">
        <v>0</v>
      </c>
      <c r="L215" s="191"/>
      <c r="M215" s="2006">
        <v>0</v>
      </c>
      <c r="N215" s="2006">
        <v>0</v>
      </c>
      <c r="O215" s="2006">
        <v>0</v>
      </c>
      <c r="P215" s="191"/>
      <c r="Q215" s="2006">
        <v>0</v>
      </c>
      <c r="R215" s="2006">
        <v>0</v>
      </c>
      <c r="S215" s="2006">
        <v>0</v>
      </c>
      <c r="T215" s="191"/>
      <c r="U215" s="2006">
        <v>0</v>
      </c>
      <c r="V215" s="2006">
        <v>0</v>
      </c>
      <c r="W215" s="2006">
        <v>0</v>
      </c>
      <c r="X215" s="191"/>
      <c r="Y215" s="2006">
        <v>0</v>
      </c>
      <c r="Z215" s="2006">
        <v>0</v>
      </c>
      <c r="AA215" s="2006">
        <v>0</v>
      </c>
      <c r="AB215" s="191"/>
      <c r="AC215" s="2006">
        <v>0</v>
      </c>
      <c r="AD215" s="2006">
        <v>0</v>
      </c>
      <c r="AE215" s="2006">
        <v>0</v>
      </c>
      <c r="AF215" s="191"/>
      <c r="AG215" s="2006">
        <v>0</v>
      </c>
      <c r="AH215" s="2006">
        <v>0</v>
      </c>
      <c r="AI215" s="2006">
        <v>0</v>
      </c>
      <c r="AJ215" s="191"/>
      <c r="AK215" s="2006">
        <v>0</v>
      </c>
      <c r="AL215" s="2006">
        <v>0</v>
      </c>
      <c r="AM215" s="2006">
        <v>0</v>
      </c>
      <c r="AN215" s="191"/>
      <c r="AO215" s="2006">
        <v>0</v>
      </c>
      <c r="AP215" s="2006">
        <v>0</v>
      </c>
      <c r="AQ215" s="2006">
        <v>0</v>
      </c>
      <c r="AR215" s="191"/>
      <c r="AS215" s="2006">
        <v>0</v>
      </c>
      <c r="AT215" s="2006">
        <v>0</v>
      </c>
      <c r="AU215" s="2006">
        <v>0</v>
      </c>
      <c r="AV215" s="191"/>
      <c r="AW215" s="2006">
        <v>0</v>
      </c>
      <c r="AX215" s="2006">
        <v>0</v>
      </c>
      <c r="AY215" s="2006">
        <v>0</v>
      </c>
      <c r="AZ215" s="191"/>
      <c r="BA215" s="2006">
        <v>0</v>
      </c>
      <c r="BB215" s="2006">
        <v>0</v>
      </c>
      <c r="BC215" s="2006">
        <v>0</v>
      </c>
      <c r="BD215" s="2006">
        <v>0</v>
      </c>
      <c r="BE215" s="2006">
        <v>0</v>
      </c>
      <c r="BF215" s="2006">
        <v>0</v>
      </c>
      <c r="BG215" s="2006">
        <v>0</v>
      </c>
      <c r="BH215" s="2006">
        <v>0</v>
      </c>
      <c r="BI215" s="2006">
        <v>0</v>
      </c>
      <c r="BJ215" s="2006">
        <v>0</v>
      </c>
      <c r="BK215" s="2006">
        <v>0</v>
      </c>
      <c r="BL215" s="2006">
        <v>0</v>
      </c>
      <c r="BM215" s="2006">
        <v>0</v>
      </c>
      <c r="BN215" s="2006">
        <v>0</v>
      </c>
      <c r="BO215" s="2006">
        <v>0</v>
      </c>
      <c r="BP215" s="2006">
        <v>0</v>
      </c>
      <c r="BQ215" s="2006">
        <v>0</v>
      </c>
      <c r="BR215" s="2006">
        <v>0</v>
      </c>
      <c r="BS215" s="2006">
        <v>0</v>
      </c>
      <c r="BT215" s="2006">
        <v>0</v>
      </c>
      <c r="BU215" s="2006">
        <v>0</v>
      </c>
      <c r="BV215" s="2006">
        <v>0</v>
      </c>
      <c r="BW215" s="2006">
        <v>0</v>
      </c>
      <c r="BX215" s="2006">
        <v>0</v>
      </c>
      <c r="BY215" s="2006">
        <v>0</v>
      </c>
      <c r="BZ215" s="2006">
        <v>0</v>
      </c>
      <c r="CA215" s="2006">
        <v>0</v>
      </c>
      <c r="CB215" s="2006">
        <v>0</v>
      </c>
      <c r="CC215" s="2006">
        <v>0</v>
      </c>
      <c r="CD215" s="2006">
        <v>0</v>
      </c>
      <c r="CE215" s="2006">
        <v>0</v>
      </c>
      <c r="CF215" s="421"/>
    </row>
    <row r="216" spans="1:84" ht="9.9499999999999993" customHeight="1">
      <c r="A216" s="2006">
        <v>0</v>
      </c>
      <c r="B216" s="2006">
        <v>0</v>
      </c>
      <c r="C216" s="2006">
        <v>0</v>
      </c>
      <c r="D216" s="2006">
        <v>0</v>
      </c>
      <c r="E216" s="2006">
        <v>0</v>
      </c>
      <c r="F216" s="2006">
        <v>0</v>
      </c>
      <c r="G216" s="2006">
        <v>0</v>
      </c>
      <c r="H216" s="2006">
        <v>0</v>
      </c>
      <c r="I216" s="2006">
        <v>0</v>
      </c>
      <c r="J216" s="2006">
        <v>0</v>
      </c>
      <c r="K216" s="2006">
        <v>0</v>
      </c>
      <c r="L216" s="2006">
        <v>0</v>
      </c>
      <c r="M216" s="2006">
        <v>0</v>
      </c>
      <c r="N216" s="2006">
        <v>0</v>
      </c>
      <c r="O216" s="2006">
        <v>0</v>
      </c>
      <c r="P216" s="2006">
        <v>0</v>
      </c>
      <c r="Q216" s="2006">
        <v>0</v>
      </c>
      <c r="R216" s="2006">
        <v>0</v>
      </c>
      <c r="S216" s="2006">
        <v>0</v>
      </c>
      <c r="T216" s="2006">
        <v>0</v>
      </c>
      <c r="U216" s="2006">
        <v>0</v>
      </c>
      <c r="V216" s="2006">
        <v>0</v>
      </c>
      <c r="W216" s="2006">
        <v>0</v>
      </c>
      <c r="X216" s="2006">
        <v>0</v>
      </c>
      <c r="Y216" s="2006">
        <v>0</v>
      </c>
      <c r="Z216" s="2006">
        <v>0</v>
      </c>
      <c r="AA216" s="2006">
        <v>0</v>
      </c>
      <c r="AB216" s="2006">
        <v>0</v>
      </c>
      <c r="AC216" s="2006">
        <v>0</v>
      </c>
      <c r="AD216" s="2006">
        <v>0</v>
      </c>
      <c r="AE216" s="2006">
        <v>0</v>
      </c>
      <c r="AF216" s="2006">
        <v>0</v>
      </c>
      <c r="AG216" s="2006">
        <v>0</v>
      </c>
      <c r="AH216" s="2006">
        <v>0</v>
      </c>
      <c r="AI216" s="2006">
        <v>0</v>
      </c>
      <c r="AJ216" s="2006">
        <v>0</v>
      </c>
      <c r="AK216" s="2006">
        <v>0</v>
      </c>
      <c r="AL216" s="2006">
        <v>0</v>
      </c>
      <c r="AM216" s="2006">
        <v>0</v>
      </c>
      <c r="AN216" s="2006">
        <v>0</v>
      </c>
      <c r="AO216" s="2006">
        <v>0</v>
      </c>
      <c r="AP216" s="2006">
        <v>0</v>
      </c>
      <c r="AQ216" s="2006">
        <v>0</v>
      </c>
      <c r="AR216" s="2006">
        <v>0</v>
      </c>
      <c r="AS216" s="2006">
        <v>0</v>
      </c>
      <c r="AT216" s="2006">
        <v>0</v>
      </c>
      <c r="AU216" s="2006">
        <v>0</v>
      </c>
      <c r="AV216" s="2006">
        <v>0</v>
      </c>
      <c r="AW216" s="2006">
        <v>0</v>
      </c>
      <c r="AX216" s="2006">
        <v>0</v>
      </c>
      <c r="AY216" s="2006">
        <v>0</v>
      </c>
      <c r="AZ216" s="2006">
        <v>0</v>
      </c>
      <c r="BA216" s="2006">
        <v>0</v>
      </c>
      <c r="BB216" s="2006">
        <v>0</v>
      </c>
      <c r="BC216" s="2006">
        <v>0</v>
      </c>
      <c r="BD216" s="2006">
        <v>0</v>
      </c>
      <c r="BE216" s="2006">
        <v>0</v>
      </c>
      <c r="BF216" s="2006">
        <v>0</v>
      </c>
      <c r="BG216" s="2006">
        <v>0</v>
      </c>
      <c r="BH216" s="2006">
        <v>0</v>
      </c>
      <c r="BI216" s="2006">
        <v>0</v>
      </c>
      <c r="BJ216" s="2006">
        <v>0</v>
      </c>
      <c r="BK216" s="2006">
        <v>0</v>
      </c>
      <c r="BL216" s="2006">
        <v>0</v>
      </c>
      <c r="BM216" s="2006">
        <v>0</v>
      </c>
      <c r="BN216" s="2006">
        <v>0</v>
      </c>
      <c r="BO216" s="2006">
        <v>0</v>
      </c>
      <c r="BP216" s="2006">
        <v>0</v>
      </c>
      <c r="BQ216" s="2006">
        <v>0</v>
      </c>
      <c r="BR216" s="2006">
        <v>0</v>
      </c>
      <c r="BS216" s="2006">
        <v>0</v>
      </c>
      <c r="BT216" s="2006">
        <v>0</v>
      </c>
      <c r="BU216" s="2006">
        <v>0</v>
      </c>
      <c r="BV216" s="2006">
        <v>0</v>
      </c>
      <c r="BW216" s="2006">
        <v>0</v>
      </c>
      <c r="BX216" s="2006">
        <v>0</v>
      </c>
      <c r="BY216" s="2006">
        <v>0</v>
      </c>
      <c r="BZ216" s="2006">
        <v>0</v>
      </c>
      <c r="CA216" s="2006">
        <v>0</v>
      </c>
      <c r="CB216" s="2006">
        <v>0</v>
      </c>
      <c r="CC216" s="2006">
        <v>0</v>
      </c>
      <c r="CD216" s="2006">
        <v>0</v>
      </c>
      <c r="CE216" s="2006">
        <v>0</v>
      </c>
      <c r="CF216" s="421"/>
    </row>
    <row r="217" spans="1:84" ht="9.9499999999999993" customHeight="1">
      <c r="A217" s="2006">
        <v>0</v>
      </c>
      <c r="B217" s="3401">
        <v>3</v>
      </c>
      <c r="D217" s="3520" t="s">
        <v>382</v>
      </c>
      <c r="E217" s="40"/>
      <c r="F217" s="40"/>
      <c r="G217" s="40"/>
      <c r="H217" s="3520" t="s">
        <v>383</v>
      </c>
      <c r="I217" s="40"/>
      <c r="J217" s="40"/>
      <c r="K217" s="40"/>
      <c r="L217" s="3520" t="s">
        <v>384</v>
      </c>
      <c r="M217" s="40"/>
      <c r="N217" s="40"/>
      <c r="O217" s="40"/>
      <c r="P217" s="3520" t="s">
        <v>385</v>
      </c>
      <c r="Q217" s="40"/>
      <c r="R217" s="40"/>
      <c r="S217" s="40"/>
      <c r="T217" s="3520" t="s">
        <v>386</v>
      </c>
      <c r="U217" s="40"/>
      <c r="V217" s="40"/>
      <c r="W217" s="40"/>
      <c r="X217" s="3520" t="s">
        <v>387</v>
      </c>
      <c r="Y217" s="40"/>
      <c r="Z217" s="40"/>
      <c r="AA217" s="40"/>
      <c r="AB217" s="3520" t="s">
        <v>388</v>
      </c>
      <c r="AC217" s="40"/>
      <c r="AD217" s="40"/>
      <c r="AE217" s="40"/>
      <c r="AF217" s="3700" t="s">
        <v>389</v>
      </c>
      <c r="AG217" s="40"/>
      <c r="AH217" s="40"/>
      <c r="AI217" s="40"/>
      <c r="AJ217" s="3702" t="s">
        <v>501</v>
      </c>
      <c r="AK217" s="40"/>
      <c r="AL217" s="40"/>
      <c r="AM217" s="40"/>
      <c r="AN217" s="3693" t="s">
        <v>390</v>
      </c>
      <c r="AO217" s="40"/>
      <c r="AP217" s="40"/>
      <c r="AQ217" s="40"/>
      <c r="AR217" s="3704" t="s">
        <v>409</v>
      </c>
      <c r="AS217" s="40"/>
      <c r="AT217" s="40"/>
      <c r="AU217" s="40"/>
      <c r="AV217" s="3704" t="s">
        <v>322</v>
      </c>
      <c r="AW217" s="40"/>
      <c r="AX217" s="40"/>
      <c r="AY217" s="40"/>
      <c r="AZ217" s="3691" t="s">
        <v>401</v>
      </c>
      <c r="BA217" s="2006">
        <v>0</v>
      </c>
      <c r="BB217" s="2006">
        <v>0</v>
      </c>
      <c r="BC217" s="2006">
        <v>0</v>
      </c>
      <c r="BD217" s="2006">
        <v>0</v>
      </c>
      <c r="BE217" s="2006">
        <v>0</v>
      </c>
      <c r="BF217" s="2006">
        <v>0</v>
      </c>
      <c r="BG217" s="2006">
        <v>0</v>
      </c>
      <c r="BH217" s="2006">
        <v>0</v>
      </c>
      <c r="BI217" s="2006">
        <v>0</v>
      </c>
      <c r="BJ217" s="2006">
        <v>0</v>
      </c>
      <c r="BK217" s="2006">
        <v>0</v>
      </c>
      <c r="BL217" s="2006">
        <v>0</v>
      </c>
      <c r="BM217" s="2006">
        <v>0</v>
      </c>
      <c r="BN217" s="2006">
        <v>0</v>
      </c>
      <c r="BO217" s="2006">
        <v>0</v>
      </c>
      <c r="BP217" s="2006">
        <v>0</v>
      </c>
      <c r="BQ217" s="2006">
        <v>0</v>
      </c>
      <c r="BR217" s="2006">
        <v>0</v>
      </c>
      <c r="BS217" s="2006">
        <v>0</v>
      </c>
      <c r="BT217" s="2006">
        <v>0</v>
      </c>
      <c r="BU217" s="2006">
        <v>0</v>
      </c>
      <c r="BV217" s="2006">
        <v>0</v>
      </c>
      <c r="BW217" s="2006">
        <v>0</v>
      </c>
      <c r="BX217" s="2006">
        <v>0</v>
      </c>
      <c r="BY217" s="2006">
        <v>0</v>
      </c>
      <c r="BZ217" s="2006">
        <v>0</v>
      </c>
      <c r="CA217" s="2006">
        <v>0</v>
      </c>
      <c r="CB217" s="2006">
        <v>0</v>
      </c>
      <c r="CC217" s="2006">
        <v>0</v>
      </c>
      <c r="CD217" s="2006">
        <v>0</v>
      </c>
      <c r="CE217" s="2006">
        <v>0</v>
      </c>
      <c r="CF217" s="421"/>
    </row>
    <row r="218" spans="1:84" ht="5.0999999999999996" customHeight="1">
      <c r="A218" s="2006">
        <v>0</v>
      </c>
      <c r="B218" s="3402"/>
      <c r="D218" s="3521"/>
      <c r="E218" s="90"/>
      <c r="F218" s="91"/>
      <c r="G218" s="90"/>
      <c r="H218" s="3521"/>
      <c r="I218" s="90"/>
      <c r="J218" s="91"/>
      <c r="K218" s="90"/>
      <c r="L218" s="3521"/>
      <c r="M218" s="90"/>
      <c r="N218" s="91"/>
      <c r="O218" s="90"/>
      <c r="P218" s="3521"/>
      <c r="Q218" s="90"/>
      <c r="R218" s="91"/>
      <c r="S218" s="90"/>
      <c r="T218" s="3521"/>
      <c r="U218" s="90"/>
      <c r="V218" s="91"/>
      <c r="W218" s="90"/>
      <c r="X218" s="3521"/>
      <c r="Y218" s="90"/>
      <c r="Z218" s="91"/>
      <c r="AA218" s="90"/>
      <c r="AB218" s="3521"/>
      <c r="AC218" s="90"/>
      <c r="AD218" s="91"/>
      <c r="AE218" s="90"/>
      <c r="AF218" s="3701"/>
      <c r="AG218" s="90"/>
      <c r="AH218" s="91"/>
      <c r="AI218" s="90"/>
      <c r="AJ218" s="3703"/>
      <c r="AK218" s="90"/>
      <c r="AL218" s="91"/>
      <c r="AM218" s="90"/>
      <c r="AN218" s="3694"/>
      <c r="AO218" s="90"/>
      <c r="AP218" s="91"/>
      <c r="AQ218" s="90"/>
      <c r="AR218" s="3705"/>
      <c r="AS218" s="90"/>
      <c r="AT218" s="91"/>
      <c r="AU218" s="90"/>
      <c r="AV218" s="3705"/>
      <c r="AW218" s="90"/>
      <c r="AX218" s="91"/>
      <c r="AY218" s="90"/>
      <c r="AZ218" s="3692"/>
      <c r="BA218" s="2006">
        <v>0</v>
      </c>
      <c r="BB218" s="2006">
        <v>0</v>
      </c>
      <c r="BC218" s="2006">
        <v>0</v>
      </c>
      <c r="BD218" s="2006">
        <v>0</v>
      </c>
      <c r="BE218" s="2006">
        <v>0</v>
      </c>
      <c r="BF218" s="2006">
        <v>0</v>
      </c>
      <c r="BG218" s="2006">
        <v>0</v>
      </c>
      <c r="BH218" s="2006">
        <v>0</v>
      </c>
      <c r="BI218" s="2006">
        <v>0</v>
      </c>
      <c r="BJ218" s="2006">
        <v>0</v>
      </c>
      <c r="BK218" s="2006">
        <v>0</v>
      </c>
      <c r="BL218" s="2006">
        <v>0</v>
      </c>
      <c r="BM218" s="2006">
        <v>0</v>
      </c>
      <c r="BN218" s="2006">
        <v>0</v>
      </c>
      <c r="BO218" s="2006">
        <v>0</v>
      </c>
      <c r="BP218" s="2006">
        <v>0</v>
      </c>
      <c r="BQ218" s="2006">
        <v>0</v>
      </c>
      <c r="BR218" s="2006">
        <v>0</v>
      </c>
      <c r="BS218" s="2006">
        <v>0</v>
      </c>
      <c r="BT218" s="2006">
        <v>0</v>
      </c>
      <c r="BU218" s="2006">
        <v>0</v>
      </c>
      <c r="BV218" s="2006">
        <v>0</v>
      </c>
      <c r="BW218" s="2006">
        <v>0</v>
      </c>
      <c r="BX218" s="2006">
        <v>0</v>
      </c>
      <c r="BY218" s="2006">
        <v>0</v>
      </c>
      <c r="BZ218" s="2006">
        <v>0</v>
      </c>
      <c r="CA218" s="2006">
        <v>0</v>
      </c>
      <c r="CB218" s="2006">
        <v>0</v>
      </c>
      <c r="CC218" s="2006">
        <v>0</v>
      </c>
      <c r="CD218" s="2006">
        <v>0</v>
      </c>
      <c r="CE218" s="2006">
        <v>0</v>
      </c>
      <c r="CF218" s="421"/>
    </row>
    <row r="219" spans="1:84" ht="9.9499999999999993" customHeight="1">
      <c r="A219" s="2006">
        <v>0</v>
      </c>
      <c r="B219" s="3403"/>
      <c r="D219" s="191"/>
      <c r="E219" s="40"/>
      <c r="F219" s="40"/>
      <c r="G219" s="40"/>
      <c r="H219" s="191"/>
      <c r="I219" s="40"/>
      <c r="J219" s="40"/>
      <c r="K219" s="40"/>
      <c r="L219" s="191"/>
      <c r="M219" s="40"/>
      <c r="N219" s="40"/>
      <c r="O219" s="40"/>
      <c r="P219" s="191"/>
      <c r="Q219" s="40"/>
      <c r="R219" s="40"/>
      <c r="S219" s="40"/>
      <c r="T219" s="191"/>
      <c r="U219" s="40"/>
      <c r="V219" s="40"/>
      <c r="W219" s="40"/>
      <c r="X219" s="191"/>
      <c r="Y219" s="40"/>
      <c r="Z219" s="40"/>
      <c r="AA219" s="40"/>
      <c r="AB219" s="191"/>
      <c r="AC219" s="40"/>
      <c r="AD219" s="40"/>
      <c r="AE219" s="40"/>
      <c r="AF219" s="191"/>
      <c r="AG219" s="40"/>
      <c r="AH219" s="40"/>
      <c r="AI219" s="40"/>
      <c r="AJ219" s="191"/>
      <c r="AK219" s="40"/>
      <c r="AL219" s="40"/>
      <c r="AM219" s="40"/>
      <c r="AN219" s="191"/>
      <c r="AO219" s="40"/>
      <c r="AP219" s="40"/>
      <c r="AQ219" s="40"/>
      <c r="AR219" s="191"/>
      <c r="AS219" s="40"/>
      <c r="AT219" s="40"/>
      <c r="AU219" s="40"/>
      <c r="AV219" s="191"/>
      <c r="AW219" s="40"/>
      <c r="AX219" s="40"/>
      <c r="AY219" s="40"/>
      <c r="AZ219" s="191"/>
      <c r="BA219" s="2006">
        <v>0</v>
      </c>
      <c r="BB219" s="2006">
        <v>0</v>
      </c>
      <c r="BC219" s="2006">
        <v>0</v>
      </c>
      <c r="BD219" s="2006">
        <v>0</v>
      </c>
      <c r="BE219" s="2006">
        <v>0</v>
      </c>
      <c r="BF219" s="2006">
        <v>0</v>
      </c>
      <c r="BG219" s="2006">
        <v>0</v>
      </c>
      <c r="BH219" s="2006">
        <v>0</v>
      </c>
      <c r="BI219" s="2006">
        <v>0</v>
      </c>
      <c r="BJ219" s="2006">
        <v>0</v>
      </c>
      <c r="BK219" s="2006">
        <v>0</v>
      </c>
      <c r="BL219" s="2006">
        <v>0</v>
      </c>
      <c r="BM219" s="2006">
        <v>0</v>
      </c>
      <c r="BN219" s="2006">
        <v>0</v>
      </c>
      <c r="BO219" s="2006">
        <v>0</v>
      </c>
      <c r="BP219" s="2006">
        <v>0</v>
      </c>
      <c r="BQ219" s="2006">
        <v>0</v>
      </c>
      <c r="BR219" s="2006">
        <v>0</v>
      </c>
      <c r="BS219" s="2006">
        <v>0</v>
      </c>
      <c r="BT219" s="2006">
        <v>0</v>
      </c>
      <c r="BU219" s="2006">
        <v>0</v>
      </c>
      <c r="BV219" s="2006">
        <v>0</v>
      </c>
      <c r="BW219" s="2006">
        <v>0</v>
      </c>
      <c r="BX219" s="2006">
        <v>0</v>
      </c>
      <c r="BY219" s="2006">
        <v>0</v>
      </c>
      <c r="BZ219" s="2006">
        <v>0</v>
      </c>
      <c r="CA219" s="2006">
        <v>0</v>
      </c>
      <c r="CB219" s="2006">
        <v>0</v>
      </c>
      <c r="CC219" s="2006">
        <v>0</v>
      </c>
      <c r="CD219" s="2006">
        <v>0</v>
      </c>
      <c r="CE219" s="2006">
        <v>0</v>
      </c>
      <c r="CF219" s="421"/>
    </row>
    <row r="220" spans="1:84" ht="9.9499999999999993" customHeight="1">
      <c r="A220" s="2006">
        <v>0</v>
      </c>
      <c r="B220" s="2006">
        <v>0</v>
      </c>
      <c r="C220" s="2006">
        <v>0</v>
      </c>
      <c r="D220" s="2006">
        <v>0</v>
      </c>
      <c r="E220" s="2006">
        <v>0</v>
      </c>
      <c r="F220" s="2006">
        <v>0</v>
      </c>
      <c r="G220" s="2006">
        <v>0</v>
      </c>
      <c r="H220" s="2006">
        <v>0</v>
      </c>
      <c r="I220" s="2006">
        <v>0</v>
      </c>
      <c r="J220" s="2006">
        <v>0</v>
      </c>
      <c r="K220" s="2006">
        <v>0</v>
      </c>
      <c r="L220" s="2006">
        <v>0</v>
      </c>
      <c r="M220" s="2006">
        <v>0</v>
      </c>
      <c r="N220" s="2006">
        <v>0</v>
      </c>
      <c r="O220" s="2006">
        <v>0</v>
      </c>
      <c r="P220" s="2006">
        <v>0</v>
      </c>
      <c r="Q220" s="2006">
        <v>0</v>
      </c>
      <c r="R220" s="2006">
        <v>0</v>
      </c>
      <c r="S220" s="2006">
        <v>0</v>
      </c>
      <c r="T220" s="2006">
        <v>0</v>
      </c>
      <c r="U220" s="2006">
        <v>0</v>
      </c>
      <c r="V220" s="2006">
        <v>0</v>
      </c>
      <c r="W220" s="2006">
        <v>0</v>
      </c>
      <c r="X220" s="2006">
        <v>0</v>
      </c>
      <c r="Y220" s="2006">
        <v>0</v>
      </c>
      <c r="Z220" s="2006">
        <v>0</v>
      </c>
      <c r="AA220" s="2006">
        <v>0</v>
      </c>
      <c r="AB220" s="2006">
        <v>0</v>
      </c>
      <c r="AC220" s="2006">
        <v>0</v>
      </c>
      <c r="AD220" s="2006">
        <v>0</v>
      </c>
      <c r="AE220" s="2006">
        <v>0</v>
      </c>
      <c r="AF220" s="2006">
        <v>0</v>
      </c>
      <c r="AG220" s="2006">
        <v>0</v>
      </c>
      <c r="AH220" s="2006">
        <v>0</v>
      </c>
      <c r="AI220" s="2006">
        <v>0</v>
      </c>
      <c r="AJ220" s="2006">
        <v>0</v>
      </c>
      <c r="AK220" s="2006">
        <v>0</v>
      </c>
      <c r="AL220" s="2006">
        <v>0</v>
      </c>
      <c r="AM220" s="2006">
        <v>0</v>
      </c>
      <c r="AN220" s="2006">
        <v>0</v>
      </c>
      <c r="AO220" s="2006">
        <v>0</v>
      </c>
      <c r="AP220" s="2006">
        <v>0</v>
      </c>
      <c r="AQ220" s="2006">
        <v>0</v>
      </c>
      <c r="AR220" s="2006">
        <v>0</v>
      </c>
      <c r="AS220" s="2006">
        <v>0</v>
      </c>
      <c r="AT220" s="2006">
        <v>0</v>
      </c>
      <c r="AU220" s="2006">
        <v>0</v>
      </c>
      <c r="AV220" s="2006">
        <v>0</v>
      </c>
      <c r="AW220" s="2006">
        <v>0</v>
      </c>
      <c r="AX220" s="2006">
        <v>0</v>
      </c>
      <c r="AY220" s="2006">
        <v>0</v>
      </c>
      <c r="AZ220" s="2006">
        <v>0</v>
      </c>
      <c r="BA220" s="2006">
        <v>0</v>
      </c>
      <c r="BB220" s="2006">
        <v>0</v>
      </c>
      <c r="BC220" s="2006">
        <v>0</v>
      </c>
      <c r="BD220" s="2006">
        <v>0</v>
      </c>
      <c r="BE220" s="2006">
        <v>0</v>
      </c>
      <c r="BF220" s="2006">
        <v>0</v>
      </c>
      <c r="BG220" s="2006">
        <v>0</v>
      </c>
      <c r="BH220" s="2006">
        <v>0</v>
      </c>
      <c r="BI220" s="2006">
        <v>0</v>
      </c>
      <c r="BJ220" s="2006">
        <v>0</v>
      </c>
      <c r="BK220" s="2006">
        <v>0</v>
      </c>
      <c r="BL220" s="2006">
        <v>0</v>
      </c>
      <c r="BM220" s="2006">
        <v>0</v>
      </c>
      <c r="BN220" s="2006">
        <v>0</v>
      </c>
      <c r="BO220" s="2006">
        <v>0</v>
      </c>
      <c r="BP220" s="2006">
        <v>0</v>
      </c>
      <c r="BQ220" s="2006">
        <v>0</v>
      </c>
      <c r="BR220" s="2006">
        <v>0</v>
      </c>
      <c r="BS220" s="2006">
        <v>0</v>
      </c>
      <c r="BT220" s="2006">
        <v>0</v>
      </c>
      <c r="BU220" s="2006">
        <v>0</v>
      </c>
      <c r="BV220" s="2006">
        <v>0</v>
      </c>
      <c r="BW220" s="2006">
        <v>0</v>
      </c>
      <c r="BX220" s="2006">
        <v>0</v>
      </c>
      <c r="BY220" s="2006">
        <v>0</v>
      </c>
      <c r="BZ220" s="2006">
        <v>0</v>
      </c>
      <c r="CA220" s="2006">
        <v>0</v>
      </c>
      <c r="CB220" s="2006">
        <v>0</v>
      </c>
      <c r="CC220" s="2006">
        <v>0</v>
      </c>
      <c r="CD220" s="2006">
        <v>0</v>
      </c>
      <c r="CE220" s="2006">
        <v>0</v>
      </c>
      <c r="CF220" s="421"/>
    </row>
    <row r="221" spans="1:84" ht="9.9499999999999993" customHeight="1">
      <c r="A221" s="2006">
        <v>0</v>
      </c>
      <c r="B221" s="3401">
        <v>4</v>
      </c>
      <c r="D221" s="3520" t="s">
        <v>392</v>
      </c>
      <c r="E221" s="2006">
        <v>0</v>
      </c>
      <c r="F221" s="2006">
        <v>0</v>
      </c>
      <c r="G221" s="2006">
        <v>0</v>
      </c>
      <c r="H221" s="3520" t="s">
        <v>393</v>
      </c>
      <c r="I221" s="2006">
        <v>0</v>
      </c>
      <c r="J221" s="2006">
        <v>0</v>
      </c>
      <c r="K221" s="2006">
        <v>0</v>
      </c>
      <c r="L221" s="3520" t="s">
        <v>394</v>
      </c>
      <c r="M221" s="2006">
        <v>0</v>
      </c>
      <c r="N221" s="2006">
        <v>0</v>
      </c>
      <c r="O221" s="2006">
        <v>0</v>
      </c>
      <c r="P221" s="3520" t="s">
        <v>395</v>
      </c>
      <c r="Q221" s="2006">
        <v>0</v>
      </c>
      <c r="R221" s="2006">
        <v>0</v>
      </c>
      <c r="S221" s="2006">
        <v>0</v>
      </c>
      <c r="T221" s="3520" t="s">
        <v>396</v>
      </c>
      <c r="U221" s="2006">
        <v>0</v>
      </c>
      <c r="V221" s="2006">
        <v>0</v>
      </c>
      <c r="W221" s="2006">
        <v>0</v>
      </c>
      <c r="X221" s="3520" t="s">
        <v>397</v>
      </c>
      <c r="Y221" s="2006">
        <v>0</v>
      </c>
      <c r="Z221" s="2006">
        <v>0</v>
      </c>
      <c r="AA221" s="2006">
        <v>0</v>
      </c>
      <c r="AB221" s="3706" t="s">
        <v>398</v>
      </c>
      <c r="AC221" s="2006">
        <v>0</v>
      </c>
      <c r="AD221" s="2006">
        <v>0</v>
      </c>
      <c r="AE221" s="2006">
        <v>0</v>
      </c>
      <c r="AF221" s="3700" t="s">
        <v>399</v>
      </c>
      <c r="AG221" s="2006">
        <v>0</v>
      </c>
      <c r="AH221" s="2006">
        <v>0</v>
      </c>
      <c r="AI221" s="2006">
        <v>0</v>
      </c>
      <c r="AJ221" s="3702" t="s">
        <v>503</v>
      </c>
      <c r="AK221" s="2006">
        <v>0</v>
      </c>
      <c r="AL221" s="2006">
        <v>0</v>
      </c>
      <c r="AM221" s="2006">
        <v>0</v>
      </c>
      <c r="AN221" s="3693" t="s">
        <v>400</v>
      </c>
      <c r="AO221" s="2006">
        <v>0</v>
      </c>
      <c r="AP221" s="2006">
        <v>0</v>
      </c>
      <c r="AQ221" s="2006">
        <v>0</v>
      </c>
      <c r="AR221" s="3704" t="s">
        <v>419</v>
      </c>
      <c r="AS221" s="2006">
        <v>0</v>
      </c>
      <c r="AT221" s="2006">
        <v>0</v>
      </c>
      <c r="AU221" s="2006">
        <v>0</v>
      </c>
      <c r="AV221" s="3704" t="s">
        <v>410</v>
      </c>
      <c r="AW221" s="2006">
        <v>0</v>
      </c>
      <c r="AX221" s="2006">
        <v>0</v>
      </c>
      <c r="AY221" s="2006">
        <v>0</v>
      </c>
      <c r="AZ221" s="3691" t="s">
        <v>439</v>
      </c>
      <c r="BA221" s="2006">
        <v>0</v>
      </c>
      <c r="BB221" s="2006">
        <v>0</v>
      </c>
      <c r="BC221" s="2006">
        <v>0</v>
      </c>
      <c r="BD221" s="2006">
        <v>0</v>
      </c>
      <c r="BE221" s="2006">
        <v>0</v>
      </c>
      <c r="BF221" s="2006">
        <v>0</v>
      </c>
      <c r="BG221" s="2006">
        <v>0</v>
      </c>
      <c r="BH221" s="2006">
        <v>0</v>
      </c>
      <c r="BI221" s="2006">
        <v>0</v>
      </c>
      <c r="BJ221" s="2006">
        <v>0</v>
      </c>
      <c r="BK221" s="2006">
        <v>0</v>
      </c>
      <c r="BL221" s="2006">
        <v>0</v>
      </c>
      <c r="BM221" s="2006">
        <v>0</v>
      </c>
      <c r="BN221" s="2006">
        <v>0</v>
      </c>
      <c r="BO221" s="2006">
        <v>0</v>
      </c>
      <c r="BP221" s="2006">
        <v>0</v>
      </c>
      <c r="BQ221" s="2006">
        <v>0</v>
      </c>
      <c r="BR221" s="2006">
        <v>0</v>
      </c>
      <c r="BS221" s="2006">
        <v>0</v>
      </c>
      <c r="BT221" s="2006">
        <v>0</v>
      </c>
      <c r="BU221" s="2006">
        <v>0</v>
      </c>
      <c r="BV221" s="2006">
        <v>0</v>
      </c>
      <c r="BW221" s="2006">
        <v>0</v>
      </c>
      <c r="BX221" s="2006">
        <v>0</v>
      </c>
      <c r="BY221" s="2006">
        <v>0</v>
      </c>
      <c r="BZ221" s="2006">
        <v>0</v>
      </c>
      <c r="CA221" s="2006">
        <v>0</v>
      </c>
      <c r="CB221" s="2006">
        <v>0</v>
      </c>
      <c r="CC221" s="2006">
        <v>0</v>
      </c>
      <c r="CD221" s="2006">
        <v>0</v>
      </c>
      <c r="CE221" s="2006">
        <v>0</v>
      </c>
      <c r="CF221" s="421"/>
    </row>
    <row r="222" spans="1:84" ht="5.0999999999999996" customHeight="1">
      <c r="A222" s="2006">
        <v>0</v>
      </c>
      <c r="B222" s="3402"/>
      <c r="D222" s="3521"/>
      <c r="E222" s="2006">
        <v>0</v>
      </c>
      <c r="F222" s="2007">
        <v>0</v>
      </c>
      <c r="G222" s="2006">
        <v>0</v>
      </c>
      <c r="H222" s="3521"/>
      <c r="I222" s="2006">
        <v>0</v>
      </c>
      <c r="J222" s="2007">
        <v>0</v>
      </c>
      <c r="K222" s="2006">
        <v>0</v>
      </c>
      <c r="L222" s="3521"/>
      <c r="M222" s="2006">
        <v>0</v>
      </c>
      <c r="N222" s="2007">
        <v>0</v>
      </c>
      <c r="O222" s="2006">
        <v>0</v>
      </c>
      <c r="P222" s="3521"/>
      <c r="Q222" s="2006">
        <v>0</v>
      </c>
      <c r="R222" s="2007">
        <v>0</v>
      </c>
      <c r="S222" s="2006">
        <v>0</v>
      </c>
      <c r="T222" s="3521"/>
      <c r="U222" s="2006">
        <v>0</v>
      </c>
      <c r="V222" s="2007">
        <v>0</v>
      </c>
      <c r="W222" s="2006">
        <v>0</v>
      </c>
      <c r="X222" s="3521"/>
      <c r="Y222" s="2006">
        <v>0</v>
      </c>
      <c r="Z222" s="2007">
        <v>0</v>
      </c>
      <c r="AA222" s="2006">
        <v>0</v>
      </c>
      <c r="AB222" s="3707"/>
      <c r="AC222" s="2006">
        <v>0</v>
      </c>
      <c r="AD222" s="2007">
        <v>0</v>
      </c>
      <c r="AE222" s="2006">
        <v>0</v>
      </c>
      <c r="AF222" s="3701"/>
      <c r="AG222" s="2006">
        <v>0</v>
      </c>
      <c r="AH222" s="2007">
        <v>0</v>
      </c>
      <c r="AI222" s="2006">
        <v>0</v>
      </c>
      <c r="AJ222" s="3703"/>
      <c r="AK222" s="2006">
        <v>0</v>
      </c>
      <c r="AL222" s="2007">
        <v>0</v>
      </c>
      <c r="AM222" s="2006">
        <v>0</v>
      </c>
      <c r="AN222" s="3694"/>
      <c r="AO222" s="2006">
        <v>0</v>
      </c>
      <c r="AP222" s="2007">
        <v>0</v>
      </c>
      <c r="AQ222" s="2006">
        <v>0</v>
      </c>
      <c r="AR222" s="3705"/>
      <c r="AS222" s="2006">
        <v>0</v>
      </c>
      <c r="AT222" s="2007">
        <v>0</v>
      </c>
      <c r="AU222" s="2006">
        <v>0</v>
      </c>
      <c r="AV222" s="3705"/>
      <c r="AW222" s="2006">
        <v>0</v>
      </c>
      <c r="AX222" s="2007">
        <v>0</v>
      </c>
      <c r="AY222" s="2006">
        <v>0</v>
      </c>
      <c r="AZ222" s="3692"/>
      <c r="BA222" s="2006">
        <v>0</v>
      </c>
      <c r="BB222" s="2006">
        <v>0</v>
      </c>
      <c r="BC222" s="2006">
        <v>0</v>
      </c>
      <c r="BD222" s="2006">
        <v>0</v>
      </c>
      <c r="BE222" s="2006">
        <v>0</v>
      </c>
      <c r="BF222" s="2006">
        <v>0</v>
      </c>
      <c r="BG222" s="2006">
        <v>0</v>
      </c>
      <c r="BH222" s="2006">
        <v>0</v>
      </c>
      <c r="BI222" s="2006">
        <v>0</v>
      </c>
      <c r="BJ222" s="2006">
        <v>0</v>
      </c>
      <c r="BK222" s="2006">
        <v>0</v>
      </c>
      <c r="BL222" s="2006">
        <v>0</v>
      </c>
      <c r="BM222" s="2006">
        <v>0</v>
      </c>
      <c r="BN222" s="2006">
        <v>0</v>
      </c>
      <c r="BO222" s="2006">
        <v>0</v>
      </c>
      <c r="BP222" s="2006">
        <v>0</v>
      </c>
      <c r="BQ222" s="2006">
        <v>0</v>
      </c>
      <c r="BR222" s="2006">
        <v>0</v>
      </c>
      <c r="BS222" s="2006">
        <v>0</v>
      </c>
      <c r="BT222" s="2006">
        <v>0</v>
      </c>
      <c r="BU222" s="2006">
        <v>0</v>
      </c>
      <c r="BV222" s="2006">
        <v>0</v>
      </c>
      <c r="BW222" s="2006">
        <v>0</v>
      </c>
      <c r="BX222" s="2006">
        <v>0</v>
      </c>
      <c r="BY222" s="2006">
        <v>0</v>
      </c>
      <c r="BZ222" s="2006">
        <v>0</v>
      </c>
      <c r="CA222" s="2006">
        <v>0</v>
      </c>
      <c r="CB222" s="2006">
        <v>0</v>
      </c>
      <c r="CC222" s="2006">
        <v>0</v>
      </c>
      <c r="CD222" s="2006">
        <v>0</v>
      </c>
      <c r="CE222" s="2006">
        <v>0</v>
      </c>
      <c r="CF222" s="421"/>
    </row>
    <row r="223" spans="1:84" ht="9.9499999999999993" customHeight="1">
      <c r="A223" s="2006">
        <v>0</v>
      </c>
      <c r="B223" s="3403"/>
      <c r="D223" s="191"/>
      <c r="E223" s="2006">
        <v>0</v>
      </c>
      <c r="F223" s="2006">
        <v>0</v>
      </c>
      <c r="G223" s="2006">
        <v>0</v>
      </c>
      <c r="H223" s="191"/>
      <c r="I223" s="2006">
        <v>0</v>
      </c>
      <c r="J223" s="2006">
        <v>0</v>
      </c>
      <c r="K223" s="2006">
        <v>0</v>
      </c>
      <c r="L223" s="191"/>
      <c r="M223" s="2006">
        <v>0</v>
      </c>
      <c r="N223" s="2006">
        <v>0</v>
      </c>
      <c r="O223" s="2006">
        <v>0</v>
      </c>
      <c r="P223" s="191"/>
      <c r="Q223" s="2006">
        <v>0</v>
      </c>
      <c r="R223" s="2006">
        <v>0</v>
      </c>
      <c r="S223" s="2006">
        <v>0</v>
      </c>
      <c r="T223" s="191"/>
      <c r="U223" s="2006">
        <v>0</v>
      </c>
      <c r="V223" s="2006">
        <v>0</v>
      </c>
      <c r="W223" s="2006">
        <v>0</v>
      </c>
      <c r="X223" s="191"/>
      <c r="Y223" s="2006">
        <v>0</v>
      </c>
      <c r="Z223" s="2006">
        <v>0</v>
      </c>
      <c r="AA223" s="2006">
        <v>0</v>
      </c>
      <c r="AB223" s="191"/>
      <c r="AC223" s="2006">
        <v>0</v>
      </c>
      <c r="AD223" s="2006">
        <v>0</v>
      </c>
      <c r="AE223" s="2006">
        <v>0</v>
      </c>
      <c r="AF223" s="191"/>
      <c r="AG223" s="2006">
        <v>0</v>
      </c>
      <c r="AH223" s="2006">
        <v>0</v>
      </c>
      <c r="AI223" s="2006">
        <v>0</v>
      </c>
      <c r="AJ223" s="191"/>
      <c r="AK223" s="2006">
        <v>0</v>
      </c>
      <c r="AL223" s="2006">
        <v>0</v>
      </c>
      <c r="AM223" s="2006">
        <v>0</v>
      </c>
      <c r="AN223" s="191"/>
      <c r="AO223" s="2006">
        <v>0</v>
      </c>
      <c r="AP223" s="2006">
        <v>0</v>
      </c>
      <c r="AQ223" s="2006">
        <v>0</v>
      </c>
      <c r="AR223" s="191"/>
      <c r="AS223" s="2006">
        <v>0</v>
      </c>
      <c r="AT223" s="2006">
        <v>0</v>
      </c>
      <c r="AU223" s="2006">
        <v>0</v>
      </c>
      <c r="AV223" s="191"/>
      <c r="AW223" s="2006">
        <v>0</v>
      </c>
      <c r="AX223" s="2006">
        <v>0</v>
      </c>
      <c r="AY223" s="2006">
        <v>0</v>
      </c>
      <c r="AZ223" s="191"/>
      <c r="BA223" s="2006">
        <v>0</v>
      </c>
      <c r="BB223" s="2006">
        <v>0</v>
      </c>
      <c r="BC223" s="2006">
        <v>0</v>
      </c>
      <c r="BD223" s="2006">
        <v>0</v>
      </c>
      <c r="BE223" s="2006">
        <v>0</v>
      </c>
      <c r="BF223" s="2006">
        <v>0</v>
      </c>
      <c r="BG223" s="2006">
        <v>0</v>
      </c>
      <c r="BH223" s="2006">
        <v>0</v>
      </c>
      <c r="BI223" s="2006">
        <v>0</v>
      </c>
      <c r="BJ223" s="2006">
        <v>0</v>
      </c>
      <c r="BK223" s="2006">
        <v>0</v>
      </c>
      <c r="BL223" s="2006">
        <v>0</v>
      </c>
      <c r="BM223" s="2006">
        <v>0</v>
      </c>
      <c r="BN223" s="2006">
        <v>0</v>
      </c>
      <c r="BO223" s="2006">
        <v>0</v>
      </c>
      <c r="BP223" s="2006">
        <v>0</v>
      </c>
      <c r="BQ223" s="2006">
        <v>0</v>
      </c>
      <c r="BR223" s="2006">
        <v>0</v>
      </c>
      <c r="BS223" s="2006">
        <v>0</v>
      </c>
      <c r="BT223" s="2006">
        <v>0</v>
      </c>
      <c r="BU223" s="2006">
        <v>0</v>
      </c>
      <c r="BV223" s="2006">
        <v>0</v>
      </c>
      <c r="BW223" s="2006">
        <v>0</v>
      </c>
      <c r="BX223" s="2006">
        <v>0</v>
      </c>
      <c r="BY223" s="2006">
        <v>0</v>
      </c>
      <c r="BZ223" s="2006">
        <v>0</v>
      </c>
      <c r="CA223" s="2006">
        <v>0</v>
      </c>
      <c r="CB223" s="2006">
        <v>0</v>
      </c>
      <c r="CC223" s="2006">
        <v>0</v>
      </c>
      <c r="CD223" s="2006">
        <v>0</v>
      </c>
      <c r="CE223" s="2006">
        <v>0</v>
      </c>
      <c r="CF223" s="421"/>
    </row>
    <row r="224" spans="1:84" ht="9.9499999999999993" customHeight="1">
      <c r="A224" s="2006">
        <v>0</v>
      </c>
      <c r="B224" s="2006">
        <v>0</v>
      </c>
      <c r="C224" s="2006">
        <v>0</v>
      </c>
      <c r="D224" s="2006">
        <v>0</v>
      </c>
      <c r="E224" s="2006">
        <v>0</v>
      </c>
      <c r="F224" s="2006">
        <v>0</v>
      </c>
      <c r="G224" s="2006">
        <v>0</v>
      </c>
      <c r="H224" s="2006">
        <v>0</v>
      </c>
      <c r="I224" s="2006">
        <v>0</v>
      </c>
      <c r="J224" s="2006">
        <v>0</v>
      </c>
      <c r="K224" s="2006">
        <v>0</v>
      </c>
      <c r="L224" s="2006">
        <v>0</v>
      </c>
      <c r="M224" s="2006">
        <v>0</v>
      </c>
      <c r="N224" s="2006">
        <v>0</v>
      </c>
      <c r="O224" s="2006">
        <v>0</v>
      </c>
      <c r="P224" s="2006">
        <v>0</v>
      </c>
      <c r="Q224" s="2006">
        <v>0</v>
      </c>
      <c r="R224" s="2006">
        <v>0</v>
      </c>
      <c r="S224" s="2006">
        <v>0</v>
      </c>
      <c r="T224" s="2006">
        <v>0</v>
      </c>
      <c r="U224" s="2006">
        <v>0</v>
      </c>
      <c r="V224" s="2006">
        <v>0</v>
      </c>
      <c r="W224" s="2006">
        <v>0</v>
      </c>
      <c r="X224" s="2006">
        <v>0</v>
      </c>
      <c r="Y224" s="2006">
        <v>0</v>
      </c>
      <c r="Z224" s="2006">
        <v>0</v>
      </c>
      <c r="AA224" s="2006">
        <v>0</v>
      </c>
      <c r="AB224" s="2006">
        <v>0</v>
      </c>
      <c r="AC224" s="2006">
        <v>0</v>
      </c>
      <c r="AD224" s="2006">
        <v>0</v>
      </c>
      <c r="AE224" s="2006">
        <v>0</v>
      </c>
      <c r="AF224" s="2006">
        <v>0</v>
      </c>
      <c r="AG224" s="2006">
        <v>0</v>
      </c>
      <c r="AH224" s="2006">
        <v>0</v>
      </c>
      <c r="AI224" s="2006">
        <v>0</v>
      </c>
      <c r="AJ224" s="2006">
        <v>0</v>
      </c>
      <c r="AK224" s="2006">
        <v>0</v>
      </c>
      <c r="AL224" s="2006">
        <v>0</v>
      </c>
      <c r="AM224" s="2006">
        <v>0</v>
      </c>
      <c r="AN224" s="2006">
        <v>0</v>
      </c>
      <c r="AO224" s="2006">
        <v>0</v>
      </c>
      <c r="AP224" s="2006">
        <v>0</v>
      </c>
      <c r="AQ224" s="2006">
        <v>0</v>
      </c>
      <c r="AR224" s="2006">
        <v>0</v>
      </c>
      <c r="AS224" s="2006">
        <v>0</v>
      </c>
      <c r="AT224" s="2006">
        <v>0</v>
      </c>
      <c r="AU224" s="2006">
        <v>0</v>
      </c>
      <c r="AV224" s="2006">
        <v>0</v>
      </c>
      <c r="AW224" s="2006">
        <v>0</v>
      </c>
      <c r="AX224" s="2006">
        <v>0</v>
      </c>
      <c r="AY224" s="2006">
        <v>0</v>
      </c>
      <c r="AZ224" s="2006">
        <v>0</v>
      </c>
      <c r="BA224" s="2006">
        <v>0</v>
      </c>
      <c r="BB224" s="2006">
        <v>0</v>
      </c>
      <c r="BC224" s="2006">
        <v>0</v>
      </c>
      <c r="BD224" s="2006">
        <v>0</v>
      </c>
      <c r="BE224" s="2006">
        <v>0</v>
      </c>
      <c r="BF224" s="2006">
        <v>0</v>
      </c>
      <c r="BG224" s="2006">
        <v>0</v>
      </c>
      <c r="BH224" s="2006">
        <v>0</v>
      </c>
      <c r="BI224" s="2006">
        <v>0</v>
      </c>
      <c r="BJ224" s="2006">
        <v>0</v>
      </c>
      <c r="BK224" s="2006">
        <v>0</v>
      </c>
      <c r="BL224" s="2006">
        <v>0</v>
      </c>
      <c r="BM224" s="2006">
        <v>0</v>
      </c>
      <c r="BN224" s="2006">
        <v>0</v>
      </c>
      <c r="BO224" s="2006">
        <v>0</v>
      </c>
      <c r="BP224" s="2006">
        <v>0</v>
      </c>
      <c r="BQ224" s="2006">
        <v>0</v>
      </c>
      <c r="BR224" s="2006">
        <v>0</v>
      </c>
      <c r="BS224" s="2006">
        <v>0</v>
      </c>
      <c r="BT224" s="2006">
        <v>0</v>
      </c>
      <c r="BU224" s="2006">
        <v>0</v>
      </c>
      <c r="BV224" s="2006">
        <v>0</v>
      </c>
      <c r="BW224" s="2006">
        <v>0</v>
      </c>
      <c r="BX224" s="2006">
        <v>0</v>
      </c>
      <c r="BY224" s="2006">
        <v>0</v>
      </c>
      <c r="BZ224" s="2006">
        <v>0</v>
      </c>
      <c r="CA224" s="2006">
        <v>0</v>
      </c>
      <c r="CB224" s="2006">
        <v>0</v>
      </c>
      <c r="CC224" s="2006">
        <v>0</v>
      </c>
      <c r="CD224" s="2006">
        <v>0</v>
      </c>
      <c r="CE224" s="2006">
        <v>0</v>
      </c>
      <c r="CF224" s="421"/>
    </row>
    <row r="225" spans="1:84" ht="9.9499999999999993" customHeight="1">
      <c r="A225" s="2006">
        <v>0</v>
      </c>
      <c r="B225" s="3401">
        <v>5</v>
      </c>
      <c r="D225" s="3520" t="s">
        <v>402</v>
      </c>
      <c r="E225" s="2006">
        <v>0</v>
      </c>
      <c r="F225" s="2006">
        <v>0</v>
      </c>
      <c r="G225" s="2006">
        <v>0</v>
      </c>
      <c r="H225" s="3520" t="s">
        <v>403</v>
      </c>
      <c r="I225" s="2006">
        <v>0</v>
      </c>
      <c r="J225" s="2006">
        <v>0</v>
      </c>
      <c r="K225" s="2006">
        <v>0</v>
      </c>
      <c r="L225" s="3520" t="s">
        <v>404</v>
      </c>
      <c r="M225" s="2006">
        <v>0</v>
      </c>
      <c r="N225" s="2006">
        <v>0</v>
      </c>
      <c r="O225" s="2006">
        <v>0</v>
      </c>
      <c r="P225" s="3520" t="s">
        <v>405</v>
      </c>
      <c r="Q225" s="2006">
        <v>0</v>
      </c>
      <c r="R225" s="2006">
        <v>0</v>
      </c>
      <c r="S225" s="2006">
        <v>0</v>
      </c>
      <c r="T225" s="3520" t="s">
        <v>406</v>
      </c>
      <c r="U225" s="2006">
        <v>0</v>
      </c>
      <c r="V225" s="2006">
        <v>0</v>
      </c>
      <c r="W225" s="2006">
        <v>0</v>
      </c>
      <c r="X225" s="3520" t="s">
        <v>407</v>
      </c>
      <c r="Y225" s="2006">
        <v>0</v>
      </c>
      <c r="Z225" s="2006">
        <v>0</v>
      </c>
      <c r="AA225" s="2006">
        <v>0</v>
      </c>
      <c r="AB225" s="3520"/>
      <c r="AC225" s="2006">
        <v>0</v>
      </c>
      <c r="AD225" s="2006">
        <v>0</v>
      </c>
      <c r="AE225" s="2006">
        <v>0</v>
      </c>
      <c r="AF225" s="3700" t="s">
        <v>408</v>
      </c>
      <c r="AG225" s="2006">
        <v>0</v>
      </c>
      <c r="AH225" s="2006">
        <v>0</v>
      </c>
      <c r="AI225" s="2006">
        <v>0</v>
      </c>
      <c r="AJ225" s="3702" t="s">
        <v>504</v>
      </c>
      <c r="AK225" s="2006">
        <v>0</v>
      </c>
      <c r="AL225" s="2006">
        <v>0</v>
      </c>
      <c r="AM225" s="2006">
        <v>0</v>
      </c>
      <c r="AN225" s="3693" t="s">
        <v>314</v>
      </c>
      <c r="AO225" s="2006">
        <v>0</v>
      </c>
      <c r="AP225" s="2006">
        <v>0</v>
      </c>
      <c r="AQ225" s="2006">
        <v>0</v>
      </c>
      <c r="AR225" s="3704" t="s">
        <v>429</v>
      </c>
      <c r="AS225" s="2006">
        <v>0</v>
      </c>
      <c r="AT225" s="2006">
        <v>0</v>
      </c>
      <c r="AU225" s="2006">
        <v>0</v>
      </c>
      <c r="AV225" s="3704" t="s">
        <v>420</v>
      </c>
      <c r="AW225" s="2006">
        <v>0</v>
      </c>
      <c r="AX225" s="2006">
        <v>0</v>
      </c>
      <c r="AY225" s="2006">
        <v>0</v>
      </c>
      <c r="AZ225" s="3691" t="s">
        <v>459</v>
      </c>
      <c r="BA225" s="2006">
        <v>0</v>
      </c>
      <c r="BB225" s="2006">
        <v>0</v>
      </c>
      <c r="BC225" s="2006">
        <v>0</v>
      </c>
      <c r="BD225" s="2006">
        <v>0</v>
      </c>
      <c r="BE225" s="2006">
        <v>0</v>
      </c>
      <c r="BF225" s="2006">
        <v>0</v>
      </c>
      <c r="BG225" s="2006">
        <v>0</v>
      </c>
      <c r="BH225" s="2006">
        <v>0</v>
      </c>
      <c r="BI225" s="2006">
        <v>0</v>
      </c>
      <c r="BJ225" s="2006">
        <v>0</v>
      </c>
      <c r="BK225" s="2006">
        <v>0</v>
      </c>
      <c r="BL225" s="2006">
        <v>0</v>
      </c>
      <c r="BM225" s="2006">
        <v>0</v>
      </c>
      <c r="BN225" s="2006">
        <v>0</v>
      </c>
      <c r="BO225" s="2006">
        <v>0</v>
      </c>
      <c r="BP225" s="2006">
        <v>0</v>
      </c>
      <c r="BQ225" s="2006">
        <v>0</v>
      </c>
      <c r="BR225" s="2006">
        <v>0</v>
      </c>
      <c r="BS225" s="2006">
        <v>0</v>
      </c>
      <c r="BT225" s="2006">
        <v>0</v>
      </c>
      <c r="BU225" s="2006">
        <v>0</v>
      </c>
      <c r="BV225" s="2006">
        <v>0</v>
      </c>
      <c r="BW225" s="2006">
        <v>0</v>
      </c>
      <c r="BX225" s="2006">
        <v>0</v>
      </c>
      <c r="BY225" s="2006">
        <v>0</v>
      </c>
      <c r="BZ225" s="2006">
        <v>0</v>
      </c>
      <c r="CA225" s="2006">
        <v>0</v>
      </c>
      <c r="CB225" s="2006">
        <v>0</v>
      </c>
      <c r="CC225" s="2006">
        <v>0</v>
      </c>
      <c r="CD225" s="2006">
        <v>0</v>
      </c>
      <c r="CE225" s="2006">
        <v>0</v>
      </c>
      <c r="CF225" s="421"/>
    </row>
    <row r="226" spans="1:84" ht="5.0999999999999996" customHeight="1">
      <c r="A226" s="2006">
        <v>0</v>
      </c>
      <c r="B226" s="3402"/>
      <c r="D226" s="3521"/>
      <c r="E226" s="2006">
        <v>0</v>
      </c>
      <c r="F226" s="2007">
        <v>0</v>
      </c>
      <c r="G226" s="2006">
        <v>0</v>
      </c>
      <c r="H226" s="3521"/>
      <c r="I226" s="2006">
        <v>0</v>
      </c>
      <c r="J226" s="2007">
        <v>0</v>
      </c>
      <c r="K226" s="2006">
        <v>0</v>
      </c>
      <c r="L226" s="3521"/>
      <c r="M226" s="2006">
        <v>0</v>
      </c>
      <c r="N226" s="2007">
        <v>0</v>
      </c>
      <c r="O226" s="2006">
        <v>0</v>
      </c>
      <c r="P226" s="3521"/>
      <c r="Q226" s="2006">
        <v>0</v>
      </c>
      <c r="R226" s="2007">
        <v>0</v>
      </c>
      <c r="S226" s="2006">
        <v>0</v>
      </c>
      <c r="T226" s="3521"/>
      <c r="U226" s="2006">
        <v>0</v>
      </c>
      <c r="V226" s="2007">
        <v>0</v>
      </c>
      <c r="W226" s="2006">
        <v>0</v>
      </c>
      <c r="X226" s="3521"/>
      <c r="Y226" s="2006">
        <v>0</v>
      </c>
      <c r="Z226" s="2007">
        <v>0</v>
      </c>
      <c r="AA226" s="2006">
        <v>0</v>
      </c>
      <c r="AB226" s="3521"/>
      <c r="AC226" s="2006">
        <v>0</v>
      </c>
      <c r="AD226" s="2007">
        <v>0</v>
      </c>
      <c r="AE226" s="2006">
        <v>0</v>
      </c>
      <c r="AF226" s="3701"/>
      <c r="AG226" s="2006">
        <v>0</v>
      </c>
      <c r="AH226" s="2007">
        <v>0</v>
      </c>
      <c r="AI226" s="2006">
        <v>0</v>
      </c>
      <c r="AJ226" s="3703"/>
      <c r="AK226" s="2006">
        <v>0</v>
      </c>
      <c r="AL226" s="2007">
        <v>0</v>
      </c>
      <c r="AM226" s="2006">
        <v>0</v>
      </c>
      <c r="AN226" s="3694"/>
      <c r="AO226" s="2006">
        <v>0</v>
      </c>
      <c r="AP226" s="2007">
        <v>0</v>
      </c>
      <c r="AQ226" s="2006">
        <v>0</v>
      </c>
      <c r="AR226" s="3705"/>
      <c r="AS226" s="2006">
        <v>0</v>
      </c>
      <c r="AT226" s="2007">
        <v>0</v>
      </c>
      <c r="AU226" s="2006">
        <v>0</v>
      </c>
      <c r="AV226" s="3705"/>
      <c r="AW226" s="2006">
        <v>0</v>
      </c>
      <c r="AX226" s="2007">
        <v>0</v>
      </c>
      <c r="AY226" s="2006">
        <v>0</v>
      </c>
      <c r="AZ226" s="3692"/>
      <c r="BA226" s="2006">
        <v>0</v>
      </c>
      <c r="BB226" s="2006">
        <v>0</v>
      </c>
      <c r="BC226" s="2006">
        <v>0</v>
      </c>
      <c r="BD226" s="2006">
        <v>0</v>
      </c>
      <c r="BE226" s="2006">
        <v>0</v>
      </c>
      <c r="BF226" s="2006">
        <v>0</v>
      </c>
      <c r="BG226" s="2006">
        <v>0</v>
      </c>
      <c r="BH226" s="2006">
        <v>0</v>
      </c>
      <c r="BI226" s="2006">
        <v>0</v>
      </c>
      <c r="BJ226" s="2006">
        <v>0</v>
      </c>
      <c r="BK226" s="2006">
        <v>0</v>
      </c>
      <c r="BL226" s="2006">
        <v>0</v>
      </c>
      <c r="BM226" s="2006">
        <v>0</v>
      </c>
      <c r="BN226" s="2006">
        <v>0</v>
      </c>
      <c r="BO226" s="2006">
        <v>0</v>
      </c>
      <c r="BP226" s="2006">
        <v>0</v>
      </c>
      <c r="BQ226" s="2006">
        <v>0</v>
      </c>
      <c r="BR226" s="2006">
        <v>0</v>
      </c>
      <c r="BS226" s="2006">
        <v>0</v>
      </c>
      <c r="BT226" s="2006">
        <v>0</v>
      </c>
      <c r="BU226" s="2006">
        <v>0</v>
      </c>
      <c r="BV226" s="2006">
        <v>0</v>
      </c>
      <c r="BW226" s="2006">
        <v>0</v>
      </c>
      <c r="BX226" s="2006">
        <v>0</v>
      </c>
      <c r="BY226" s="2006">
        <v>0</v>
      </c>
      <c r="BZ226" s="2006">
        <v>0</v>
      </c>
      <c r="CA226" s="2006">
        <v>0</v>
      </c>
      <c r="CB226" s="2006">
        <v>0</v>
      </c>
      <c r="CC226" s="2006">
        <v>0</v>
      </c>
      <c r="CD226" s="2006">
        <v>0</v>
      </c>
      <c r="CE226" s="2006">
        <v>0</v>
      </c>
      <c r="CF226" s="421"/>
    </row>
    <row r="227" spans="1:84" ht="9.9499999999999993" customHeight="1">
      <c r="A227" s="2006">
        <v>0</v>
      </c>
      <c r="B227" s="3403"/>
      <c r="D227" s="191"/>
      <c r="E227" s="2006">
        <v>0</v>
      </c>
      <c r="F227" s="2006">
        <v>0</v>
      </c>
      <c r="G227" s="2006">
        <v>0</v>
      </c>
      <c r="H227" s="191"/>
      <c r="I227" s="2006">
        <v>0</v>
      </c>
      <c r="J227" s="2006">
        <v>0</v>
      </c>
      <c r="K227" s="2006">
        <v>0</v>
      </c>
      <c r="L227" s="191"/>
      <c r="M227" s="2006">
        <v>0</v>
      </c>
      <c r="N227" s="2006">
        <v>0</v>
      </c>
      <c r="O227" s="2006">
        <v>0</v>
      </c>
      <c r="P227" s="191"/>
      <c r="Q227" s="2006">
        <v>0</v>
      </c>
      <c r="R227" s="2006">
        <v>0</v>
      </c>
      <c r="S227" s="2006">
        <v>0</v>
      </c>
      <c r="T227" s="191"/>
      <c r="U227" s="2006">
        <v>0</v>
      </c>
      <c r="V227" s="2006">
        <v>0</v>
      </c>
      <c r="W227" s="2006">
        <v>0</v>
      </c>
      <c r="X227" s="191"/>
      <c r="Y227" s="2006">
        <v>0</v>
      </c>
      <c r="Z227" s="2006">
        <v>0</v>
      </c>
      <c r="AA227" s="2006">
        <v>0</v>
      </c>
      <c r="AB227" s="191"/>
      <c r="AC227" s="2006">
        <v>0</v>
      </c>
      <c r="AD227" s="2006">
        <v>0</v>
      </c>
      <c r="AE227" s="2006">
        <v>0</v>
      </c>
      <c r="AF227" s="191"/>
      <c r="AG227" s="2006">
        <v>0</v>
      </c>
      <c r="AH227" s="2006">
        <v>0</v>
      </c>
      <c r="AI227" s="2006">
        <v>0</v>
      </c>
      <c r="AJ227" s="191"/>
      <c r="AK227" s="2006">
        <v>0</v>
      </c>
      <c r="AL227" s="2006">
        <v>0</v>
      </c>
      <c r="AM227" s="2006">
        <v>0</v>
      </c>
      <c r="AN227" s="191"/>
      <c r="AO227" s="2006">
        <v>0</v>
      </c>
      <c r="AP227" s="2006">
        <v>0</v>
      </c>
      <c r="AQ227" s="2006">
        <v>0</v>
      </c>
      <c r="AR227" s="191"/>
      <c r="AS227" s="2006">
        <v>0</v>
      </c>
      <c r="AT227" s="2006">
        <v>0</v>
      </c>
      <c r="AU227" s="2006">
        <v>0</v>
      </c>
      <c r="AV227" s="191"/>
      <c r="AW227" s="2006">
        <v>0</v>
      </c>
      <c r="AX227" s="2006">
        <v>0</v>
      </c>
      <c r="AY227" s="2006">
        <v>0</v>
      </c>
      <c r="AZ227" s="191"/>
      <c r="BA227" s="2006">
        <v>0</v>
      </c>
      <c r="BB227" s="2006">
        <v>0</v>
      </c>
      <c r="BC227" s="2006">
        <v>0</v>
      </c>
      <c r="BD227" s="2006">
        <v>0</v>
      </c>
      <c r="BE227" s="2006">
        <v>0</v>
      </c>
      <c r="BF227" s="2006">
        <v>0</v>
      </c>
      <c r="BG227" s="2006">
        <v>0</v>
      </c>
      <c r="BH227" s="2006">
        <v>0</v>
      </c>
      <c r="BI227" s="2006">
        <v>0</v>
      </c>
      <c r="BJ227" s="2006">
        <v>0</v>
      </c>
      <c r="BK227" s="2006">
        <v>0</v>
      </c>
      <c r="BL227" s="2006">
        <v>0</v>
      </c>
      <c r="BM227" s="2006">
        <v>0</v>
      </c>
      <c r="BN227" s="2006">
        <v>0</v>
      </c>
      <c r="BO227" s="2006">
        <v>0</v>
      </c>
      <c r="BP227" s="2006">
        <v>0</v>
      </c>
      <c r="BQ227" s="2006">
        <v>0</v>
      </c>
      <c r="BR227" s="2006">
        <v>0</v>
      </c>
      <c r="BS227" s="2006">
        <v>0</v>
      </c>
      <c r="BT227" s="2006">
        <v>0</v>
      </c>
      <c r="BU227" s="2006">
        <v>0</v>
      </c>
      <c r="BV227" s="2006">
        <v>0</v>
      </c>
      <c r="BW227" s="2006">
        <v>0</v>
      </c>
      <c r="BX227" s="2006">
        <v>0</v>
      </c>
      <c r="BY227" s="2006">
        <v>0</v>
      </c>
      <c r="BZ227" s="2006">
        <v>0</v>
      </c>
      <c r="CA227" s="2006">
        <v>0</v>
      </c>
      <c r="CB227" s="2006">
        <v>0</v>
      </c>
      <c r="CC227" s="2006">
        <v>0</v>
      </c>
      <c r="CD227" s="2006">
        <v>0</v>
      </c>
      <c r="CE227" s="2006">
        <v>0</v>
      </c>
      <c r="CF227" s="421"/>
    </row>
    <row r="228" spans="1:84" ht="9.9499999999999993" customHeight="1">
      <c r="A228" s="2006">
        <v>0</v>
      </c>
      <c r="B228" s="2006">
        <v>0</v>
      </c>
      <c r="C228" s="2006">
        <v>0</v>
      </c>
      <c r="D228" s="2006">
        <v>0</v>
      </c>
      <c r="E228" s="2006">
        <v>0</v>
      </c>
      <c r="F228" s="2006">
        <v>0</v>
      </c>
      <c r="G228" s="2006">
        <v>0</v>
      </c>
      <c r="H228" s="2006">
        <v>0</v>
      </c>
      <c r="I228" s="2006">
        <v>0</v>
      </c>
      <c r="J228" s="2006">
        <v>0</v>
      </c>
      <c r="K228" s="2006">
        <v>0</v>
      </c>
      <c r="L228" s="2006">
        <v>0</v>
      </c>
      <c r="M228" s="2006">
        <v>0</v>
      </c>
      <c r="N228" s="2006">
        <v>0</v>
      </c>
      <c r="O228" s="2006">
        <v>0</v>
      </c>
      <c r="P228" s="2006">
        <v>0</v>
      </c>
      <c r="Q228" s="2006">
        <v>0</v>
      </c>
      <c r="R228" s="2006">
        <v>0</v>
      </c>
      <c r="S228" s="2006">
        <v>0</v>
      </c>
      <c r="T228" s="2006">
        <v>0</v>
      </c>
      <c r="U228" s="2006">
        <v>0</v>
      </c>
      <c r="V228" s="2006">
        <v>0</v>
      </c>
      <c r="W228" s="2006">
        <v>0</v>
      </c>
      <c r="X228" s="2006">
        <v>0</v>
      </c>
      <c r="Y228" s="2006">
        <v>0</v>
      </c>
      <c r="Z228" s="2006">
        <v>0</v>
      </c>
      <c r="AA228" s="2006">
        <v>0</v>
      </c>
      <c r="AB228" s="2006">
        <v>0</v>
      </c>
      <c r="AC228" s="2006">
        <v>0</v>
      </c>
      <c r="AD228" s="2006">
        <v>0</v>
      </c>
      <c r="AE228" s="2006">
        <v>0</v>
      </c>
      <c r="AF228" s="2006">
        <v>0</v>
      </c>
      <c r="AG228" s="2006">
        <v>0</v>
      </c>
      <c r="AH228" s="2006">
        <v>0</v>
      </c>
      <c r="AI228" s="2006">
        <v>0</v>
      </c>
      <c r="AJ228" s="2006">
        <v>0</v>
      </c>
      <c r="AK228" s="2006">
        <v>0</v>
      </c>
      <c r="AL228" s="2006">
        <v>0</v>
      </c>
      <c r="AM228" s="2006">
        <v>0</v>
      </c>
      <c r="AN228" s="2006">
        <v>0</v>
      </c>
      <c r="AO228" s="2006">
        <v>0</v>
      </c>
      <c r="AP228" s="2006">
        <v>0</v>
      </c>
      <c r="AQ228" s="2006">
        <v>0</v>
      </c>
      <c r="AR228" s="2006">
        <v>0</v>
      </c>
      <c r="AS228" s="2006">
        <v>0</v>
      </c>
      <c r="AT228" s="2006">
        <v>0</v>
      </c>
      <c r="AU228" s="2006">
        <v>0</v>
      </c>
      <c r="AV228" s="2006">
        <v>0</v>
      </c>
      <c r="AW228" s="2006">
        <v>0</v>
      </c>
      <c r="AX228" s="2006">
        <v>0</v>
      </c>
      <c r="AY228" s="2006">
        <v>0</v>
      </c>
      <c r="AZ228" s="2006">
        <v>0</v>
      </c>
      <c r="BA228" s="2006">
        <v>0</v>
      </c>
      <c r="BB228" s="2006">
        <v>0</v>
      </c>
      <c r="BC228" s="2006">
        <v>0</v>
      </c>
      <c r="BD228" s="2006">
        <v>0</v>
      </c>
      <c r="BE228" s="2006">
        <v>0</v>
      </c>
      <c r="BF228" s="2006">
        <v>0</v>
      </c>
      <c r="BG228" s="2006">
        <v>0</v>
      </c>
      <c r="BH228" s="2006">
        <v>0</v>
      </c>
      <c r="BI228" s="2006">
        <v>0</v>
      </c>
      <c r="BJ228" s="2006">
        <v>0</v>
      </c>
      <c r="BK228" s="2006">
        <v>0</v>
      </c>
      <c r="BL228" s="2006">
        <v>0</v>
      </c>
      <c r="BM228" s="2006">
        <v>0</v>
      </c>
      <c r="BN228" s="2006">
        <v>0</v>
      </c>
      <c r="BO228" s="2006">
        <v>0</v>
      </c>
      <c r="BP228" s="2006">
        <v>0</v>
      </c>
      <c r="BQ228" s="2006">
        <v>0</v>
      </c>
      <c r="BR228" s="2006">
        <v>0</v>
      </c>
      <c r="BS228" s="2006">
        <v>0</v>
      </c>
      <c r="BT228" s="2006">
        <v>0</v>
      </c>
      <c r="BU228" s="2006">
        <v>0</v>
      </c>
      <c r="BV228" s="2006">
        <v>0</v>
      </c>
      <c r="BW228" s="2006">
        <v>0</v>
      </c>
      <c r="BX228" s="2006">
        <v>0</v>
      </c>
      <c r="BY228" s="2006">
        <v>0</v>
      </c>
      <c r="BZ228" s="2006">
        <v>0</v>
      </c>
      <c r="CA228" s="2006">
        <v>0</v>
      </c>
      <c r="CB228" s="2006">
        <v>0</v>
      </c>
      <c r="CC228" s="2006">
        <v>0</v>
      </c>
      <c r="CD228" s="2006">
        <v>0</v>
      </c>
      <c r="CE228" s="2006">
        <v>0</v>
      </c>
      <c r="CF228" s="421"/>
    </row>
    <row r="229" spans="1:84" ht="9.9499999999999993" customHeight="1">
      <c r="A229" s="2006">
        <v>0</v>
      </c>
      <c r="B229" s="3401">
        <v>6</v>
      </c>
      <c r="D229" s="3520" t="s">
        <v>411</v>
      </c>
      <c r="E229" s="2006">
        <v>0</v>
      </c>
      <c r="F229" s="2006">
        <v>0</v>
      </c>
      <c r="G229" s="2006">
        <v>0</v>
      </c>
      <c r="H229" s="3520" t="s">
        <v>412</v>
      </c>
      <c r="I229" s="2006">
        <v>0</v>
      </c>
      <c r="J229" s="2006">
        <v>0</v>
      </c>
      <c r="K229" s="2006">
        <v>0</v>
      </c>
      <c r="L229" s="3520" t="s">
        <v>413</v>
      </c>
      <c r="M229" s="2006">
        <v>0</v>
      </c>
      <c r="N229" s="2006">
        <v>0</v>
      </c>
      <c r="O229" s="2006">
        <v>0</v>
      </c>
      <c r="P229" s="3520" t="s">
        <v>414</v>
      </c>
      <c r="Q229" s="2006">
        <v>0</v>
      </c>
      <c r="R229" s="2006">
        <v>0</v>
      </c>
      <c r="S229" s="2006">
        <v>0</v>
      </c>
      <c r="T229" s="3520" t="s">
        <v>415</v>
      </c>
      <c r="U229" s="2006">
        <v>0</v>
      </c>
      <c r="V229" s="2006">
        <v>0</v>
      </c>
      <c r="W229" s="2006">
        <v>0</v>
      </c>
      <c r="X229" s="3520" t="s">
        <v>416</v>
      </c>
      <c r="Y229" s="2006">
        <v>0</v>
      </c>
      <c r="Z229" s="2006">
        <v>0</v>
      </c>
      <c r="AA229" s="2006">
        <v>0</v>
      </c>
      <c r="AB229" s="3611"/>
      <c r="AC229" s="2006">
        <v>0</v>
      </c>
      <c r="AD229" s="2006">
        <v>0</v>
      </c>
      <c r="AE229" s="2006">
        <v>0</v>
      </c>
      <c r="AF229" s="3700" t="s">
        <v>417</v>
      </c>
      <c r="AG229" s="2006">
        <v>0</v>
      </c>
      <c r="AH229" s="2006">
        <v>0</v>
      </c>
      <c r="AI229" s="2006">
        <v>0</v>
      </c>
      <c r="AJ229" s="3702" t="s">
        <v>507</v>
      </c>
      <c r="AK229" s="2006">
        <v>0</v>
      </c>
      <c r="AL229" s="2006">
        <v>0</v>
      </c>
      <c r="AM229" s="2006">
        <v>0</v>
      </c>
      <c r="AN229" s="3693" t="s">
        <v>418</v>
      </c>
      <c r="AO229" s="2006">
        <v>0</v>
      </c>
      <c r="AP229" s="2006">
        <v>0</v>
      </c>
      <c r="AQ229" s="2006">
        <v>0</v>
      </c>
      <c r="AR229" s="3704" t="s">
        <v>449</v>
      </c>
      <c r="AS229" s="2006">
        <v>0</v>
      </c>
      <c r="AT229" s="2006">
        <v>0</v>
      </c>
      <c r="AU229" s="2006">
        <v>0</v>
      </c>
      <c r="AV229" s="3704" t="s">
        <v>430</v>
      </c>
      <c r="AW229" s="2006">
        <v>0</v>
      </c>
      <c r="AX229" s="2006">
        <v>0</v>
      </c>
      <c r="AY229" s="2006">
        <v>0</v>
      </c>
      <c r="AZ229" s="3691" t="s">
        <v>474</v>
      </c>
      <c r="BA229" s="2006">
        <v>0</v>
      </c>
      <c r="BB229" s="2006">
        <v>0</v>
      </c>
      <c r="BC229" s="2006">
        <v>0</v>
      </c>
      <c r="BD229" s="2006">
        <v>0</v>
      </c>
      <c r="BE229" s="2006">
        <v>0</v>
      </c>
      <c r="BF229" s="2006">
        <v>0</v>
      </c>
      <c r="BG229" s="2006">
        <v>0</v>
      </c>
      <c r="BH229" s="2006">
        <v>0</v>
      </c>
      <c r="BI229" s="2006">
        <v>0</v>
      </c>
      <c r="BJ229" s="2006">
        <v>0</v>
      </c>
      <c r="BK229" s="2006">
        <v>0</v>
      </c>
      <c r="BL229" s="2006">
        <v>0</v>
      </c>
      <c r="BM229" s="2006">
        <v>0</v>
      </c>
      <c r="BN229" s="2006">
        <v>0</v>
      </c>
      <c r="BO229" s="2006">
        <v>0</v>
      </c>
      <c r="BP229" s="2006">
        <v>0</v>
      </c>
      <c r="BQ229" s="2006">
        <v>0</v>
      </c>
      <c r="BR229" s="2006">
        <v>0</v>
      </c>
      <c r="BS229" s="2006">
        <v>0</v>
      </c>
      <c r="BT229" s="2006">
        <v>0</v>
      </c>
      <c r="BU229" s="2006">
        <v>0</v>
      </c>
      <c r="BV229" s="2006">
        <v>0</v>
      </c>
      <c r="BW229" s="2006">
        <v>0</v>
      </c>
      <c r="BX229" s="2006">
        <v>0</v>
      </c>
      <c r="BY229" s="2006">
        <v>0</v>
      </c>
      <c r="BZ229" s="2006">
        <v>0</v>
      </c>
      <c r="CA229" s="2006">
        <v>0</v>
      </c>
      <c r="CB229" s="2006">
        <v>0</v>
      </c>
      <c r="CC229" s="2006">
        <v>0</v>
      </c>
      <c r="CD229" s="2006">
        <v>0</v>
      </c>
      <c r="CE229" s="2006">
        <v>0</v>
      </c>
      <c r="CF229" s="421"/>
    </row>
    <row r="230" spans="1:84" ht="5.0999999999999996" customHeight="1">
      <c r="A230" s="2006">
        <v>0</v>
      </c>
      <c r="B230" s="3402"/>
      <c r="D230" s="3521"/>
      <c r="E230" s="2006">
        <v>0</v>
      </c>
      <c r="F230" s="2007">
        <v>0</v>
      </c>
      <c r="G230" s="2006">
        <v>0</v>
      </c>
      <c r="H230" s="3521"/>
      <c r="I230" s="2006">
        <v>0</v>
      </c>
      <c r="J230" s="2007">
        <v>0</v>
      </c>
      <c r="K230" s="2006">
        <v>0</v>
      </c>
      <c r="L230" s="3521"/>
      <c r="M230" s="2006">
        <v>0</v>
      </c>
      <c r="N230" s="2007">
        <v>0</v>
      </c>
      <c r="O230" s="2006">
        <v>0</v>
      </c>
      <c r="P230" s="3521"/>
      <c r="Q230" s="2006">
        <v>0</v>
      </c>
      <c r="R230" s="2007">
        <v>0</v>
      </c>
      <c r="S230" s="2006">
        <v>0</v>
      </c>
      <c r="T230" s="3521"/>
      <c r="U230" s="2006">
        <v>0</v>
      </c>
      <c r="V230" s="2007">
        <v>0</v>
      </c>
      <c r="W230" s="2006">
        <v>0</v>
      </c>
      <c r="X230" s="3521"/>
      <c r="Y230" s="2006">
        <v>0</v>
      </c>
      <c r="Z230" s="2007">
        <v>0</v>
      </c>
      <c r="AA230" s="2006">
        <v>0</v>
      </c>
      <c r="AB230" s="3612"/>
      <c r="AC230" s="2006">
        <v>0</v>
      </c>
      <c r="AD230" s="2007">
        <v>0</v>
      </c>
      <c r="AE230" s="2006">
        <v>0</v>
      </c>
      <c r="AF230" s="3701"/>
      <c r="AG230" s="2006">
        <v>0</v>
      </c>
      <c r="AH230" s="2007">
        <v>0</v>
      </c>
      <c r="AI230" s="2006">
        <v>0</v>
      </c>
      <c r="AJ230" s="3703"/>
      <c r="AK230" s="2006">
        <v>0</v>
      </c>
      <c r="AL230" s="2007">
        <v>0</v>
      </c>
      <c r="AM230" s="2006">
        <v>0</v>
      </c>
      <c r="AN230" s="3694"/>
      <c r="AO230" s="2006">
        <v>0</v>
      </c>
      <c r="AP230" s="2007">
        <v>0</v>
      </c>
      <c r="AQ230" s="2006">
        <v>0</v>
      </c>
      <c r="AR230" s="3705"/>
      <c r="AS230" s="2006">
        <v>0</v>
      </c>
      <c r="AT230" s="2007">
        <v>0</v>
      </c>
      <c r="AU230" s="2006">
        <v>0</v>
      </c>
      <c r="AV230" s="3705"/>
      <c r="AW230" s="2006">
        <v>0</v>
      </c>
      <c r="AX230" s="2007">
        <v>0</v>
      </c>
      <c r="AY230" s="2006">
        <v>0</v>
      </c>
      <c r="AZ230" s="3692"/>
      <c r="BA230" s="2006">
        <v>0</v>
      </c>
      <c r="BB230" s="2006">
        <v>0</v>
      </c>
      <c r="BC230" s="2006">
        <v>0</v>
      </c>
      <c r="BD230" s="2006">
        <v>0</v>
      </c>
      <c r="BE230" s="2006">
        <v>0</v>
      </c>
      <c r="BF230" s="2006">
        <v>0</v>
      </c>
      <c r="BG230" s="2006">
        <v>0</v>
      </c>
      <c r="BH230" s="2006">
        <v>0</v>
      </c>
      <c r="BI230" s="2006">
        <v>0</v>
      </c>
      <c r="BJ230" s="2006">
        <v>0</v>
      </c>
      <c r="BK230" s="2006">
        <v>0</v>
      </c>
      <c r="BL230" s="2006">
        <v>0</v>
      </c>
      <c r="BM230" s="2006">
        <v>0</v>
      </c>
      <c r="BN230" s="2006">
        <v>0</v>
      </c>
      <c r="BO230" s="2006">
        <v>0</v>
      </c>
      <c r="BP230" s="2006">
        <v>0</v>
      </c>
      <c r="BQ230" s="2006">
        <v>0</v>
      </c>
      <c r="BR230" s="2006">
        <v>0</v>
      </c>
      <c r="BS230" s="2006">
        <v>0</v>
      </c>
      <c r="BT230" s="2006">
        <v>0</v>
      </c>
      <c r="BU230" s="2006">
        <v>0</v>
      </c>
      <c r="BV230" s="2006">
        <v>0</v>
      </c>
      <c r="BW230" s="2006">
        <v>0</v>
      </c>
      <c r="BX230" s="2006">
        <v>0</v>
      </c>
      <c r="BY230" s="2006">
        <v>0</v>
      </c>
      <c r="BZ230" s="2006">
        <v>0</v>
      </c>
      <c r="CA230" s="2006">
        <v>0</v>
      </c>
      <c r="CB230" s="2006">
        <v>0</v>
      </c>
      <c r="CC230" s="2006">
        <v>0</v>
      </c>
      <c r="CD230" s="2006">
        <v>0</v>
      </c>
      <c r="CE230" s="2006">
        <v>0</v>
      </c>
      <c r="CF230" s="421"/>
    </row>
    <row r="231" spans="1:84" ht="9.9499999999999993" customHeight="1">
      <c r="A231" s="2006">
        <v>0</v>
      </c>
      <c r="B231" s="3403"/>
      <c r="D231" s="191"/>
      <c r="E231" s="2006">
        <v>0</v>
      </c>
      <c r="F231" s="2006">
        <v>0</v>
      </c>
      <c r="G231" s="2006">
        <v>0</v>
      </c>
      <c r="H231" s="191"/>
      <c r="I231" s="2006">
        <v>0</v>
      </c>
      <c r="J231" s="2006">
        <v>0</v>
      </c>
      <c r="K231" s="2006">
        <v>0</v>
      </c>
      <c r="L231" s="191"/>
      <c r="M231" s="2006">
        <v>0</v>
      </c>
      <c r="N231" s="2006">
        <v>0</v>
      </c>
      <c r="O231" s="2006">
        <v>0</v>
      </c>
      <c r="P231" s="191"/>
      <c r="Q231" s="2006">
        <v>0</v>
      </c>
      <c r="R231" s="2006">
        <v>0</v>
      </c>
      <c r="S231" s="2006">
        <v>0</v>
      </c>
      <c r="T231" s="191"/>
      <c r="U231" s="2006">
        <v>0</v>
      </c>
      <c r="V231" s="2006">
        <v>0</v>
      </c>
      <c r="W231" s="2006">
        <v>0</v>
      </c>
      <c r="X231" s="191"/>
      <c r="Y231" s="2006">
        <v>0</v>
      </c>
      <c r="Z231" s="2006">
        <v>0</v>
      </c>
      <c r="AA231" s="2006">
        <v>0</v>
      </c>
      <c r="AB231" s="3613"/>
      <c r="AC231" s="2006">
        <v>0</v>
      </c>
      <c r="AD231" s="2006">
        <v>0</v>
      </c>
      <c r="AE231" s="2006">
        <v>0</v>
      </c>
      <c r="AF231" s="191"/>
      <c r="AG231" s="2006">
        <v>0</v>
      </c>
      <c r="AH231" s="2006">
        <v>0</v>
      </c>
      <c r="AI231" s="2006">
        <v>0</v>
      </c>
      <c r="AJ231" s="191"/>
      <c r="AK231" s="2006">
        <v>0</v>
      </c>
      <c r="AL231" s="2006">
        <v>0</v>
      </c>
      <c r="AM231" s="2006">
        <v>0</v>
      </c>
      <c r="AN231" s="191"/>
      <c r="AO231" s="2006">
        <v>0</v>
      </c>
      <c r="AP231" s="2006">
        <v>0</v>
      </c>
      <c r="AQ231" s="2006">
        <v>0</v>
      </c>
      <c r="AR231" s="191"/>
      <c r="AS231" s="2006">
        <v>0</v>
      </c>
      <c r="AT231" s="2006">
        <v>0</v>
      </c>
      <c r="AU231" s="2006">
        <v>0</v>
      </c>
      <c r="AV231" s="191"/>
      <c r="AW231" s="2006">
        <v>0</v>
      </c>
      <c r="AX231" s="2006">
        <v>0</v>
      </c>
      <c r="AY231" s="2006">
        <v>0</v>
      </c>
      <c r="AZ231" s="191"/>
      <c r="BA231" s="2006">
        <v>0</v>
      </c>
      <c r="BB231" s="2006">
        <v>0</v>
      </c>
      <c r="BC231" s="2006">
        <v>0</v>
      </c>
      <c r="BD231" s="2006">
        <v>0</v>
      </c>
      <c r="BE231" s="2006">
        <v>0</v>
      </c>
      <c r="BF231" s="2006">
        <v>0</v>
      </c>
      <c r="BG231" s="2006">
        <v>0</v>
      </c>
      <c r="BH231" s="2006">
        <v>0</v>
      </c>
      <c r="BI231" s="2006">
        <v>0</v>
      </c>
      <c r="BJ231" s="2006">
        <v>0</v>
      </c>
      <c r="BK231" s="2006">
        <v>0</v>
      </c>
      <c r="BL231" s="2006">
        <v>0</v>
      </c>
      <c r="BM231" s="2006">
        <v>0</v>
      </c>
      <c r="BN231" s="2006">
        <v>0</v>
      </c>
      <c r="BO231" s="2006">
        <v>0</v>
      </c>
      <c r="BP231" s="2006">
        <v>0</v>
      </c>
      <c r="BQ231" s="2006">
        <v>0</v>
      </c>
      <c r="BR231" s="2006">
        <v>0</v>
      </c>
      <c r="BS231" s="2006">
        <v>0</v>
      </c>
      <c r="BT231" s="2006">
        <v>0</v>
      </c>
      <c r="BU231" s="2006">
        <v>0</v>
      </c>
      <c r="BV231" s="2006">
        <v>0</v>
      </c>
      <c r="BW231" s="2006">
        <v>0</v>
      </c>
      <c r="BX231" s="2006">
        <v>0</v>
      </c>
      <c r="BY231" s="2006">
        <v>0</v>
      </c>
      <c r="BZ231" s="2006">
        <v>0</v>
      </c>
      <c r="CA231" s="2006">
        <v>0</v>
      </c>
      <c r="CB231" s="2006">
        <v>0</v>
      </c>
      <c r="CC231" s="2006">
        <v>0</v>
      </c>
      <c r="CD231" s="2006">
        <v>0</v>
      </c>
      <c r="CE231" s="2006">
        <v>0</v>
      </c>
      <c r="CF231" s="421"/>
    </row>
    <row r="232" spans="1:84" ht="9.9499999999999993" customHeight="1">
      <c r="A232" s="2006">
        <v>0</v>
      </c>
      <c r="B232" s="2006">
        <v>0</v>
      </c>
      <c r="C232" s="2006">
        <v>0</v>
      </c>
      <c r="D232" s="2006">
        <v>0</v>
      </c>
      <c r="E232" s="2006">
        <v>0</v>
      </c>
      <c r="F232" s="2006">
        <v>0</v>
      </c>
      <c r="G232" s="2006">
        <v>0</v>
      </c>
      <c r="H232" s="2006">
        <v>0</v>
      </c>
      <c r="I232" s="2006">
        <v>0</v>
      </c>
      <c r="J232" s="2006">
        <v>0</v>
      </c>
      <c r="K232" s="2006">
        <v>0</v>
      </c>
      <c r="L232" s="2006">
        <v>0</v>
      </c>
      <c r="M232" s="2006">
        <v>0</v>
      </c>
      <c r="N232" s="2006">
        <v>0</v>
      </c>
      <c r="O232" s="2006">
        <v>0</v>
      </c>
      <c r="P232" s="2006">
        <v>0</v>
      </c>
      <c r="Q232" s="2006">
        <v>0</v>
      </c>
      <c r="R232" s="2006">
        <v>0</v>
      </c>
      <c r="S232" s="2006">
        <v>0</v>
      </c>
      <c r="T232" s="2006">
        <v>0</v>
      </c>
      <c r="U232" s="2006">
        <v>0</v>
      </c>
      <c r="V232" s="2006">
        <v>0</v>
      </c>
      <c r="W232" s="2006">
        <v>0</v>
      </c>
      <c r="X232" s="2006">
        <v>0</v>
      </c>
      <c r="Y232" s="2006">
        <v>0</v>
      </c>
      <c r="Z232" s="2006">
        <v>0</v>
      </c>
      <c r="AA232" s="2006">
        <v>0</v>
      </c>
      <c r="AB232" s="2006">
        <v>0</v>
      </c>
      <c r="AC232" s="2006">
        <v>0</v>
      </c>
      <c r="AD232" s="2006">
        <v>0</v>
      </c>
      <c r="AE232" s="2006">
        <v>0</v>
      </c>
      <c r="AF232" s="2006">
        <v>0</v>
      </c>
      <c r="AG232" s="2006">
        <v>0</v>
      </c>
      <c r="AH232" s="2006">
        <v>0</v>
      </c>
      <c r="AI232" s="2006">
        <v>0</v>
      </c>
      <c r="AJ232" s="2006">
        <v>0</v>
      </c>
      <c r="AK232" s="2006">
        <v>0</v>
      </c>
      <c r="AL232" s="2006">
        <v>0</v>
      </c>
      <c r="AM232" s="2006">
        <v>0</v>
      </c>
      <c r="AN232" s="2006">
        <v>0</v>
      </c>
      <c r="AO232" s="2006">
        <v>0</v>
      </c>
      <c r="AP232" s="2006">
        <v>0</v>
      </c>
      <c r="AQ232" s="2006">
        <v>0</v>
      </c>
      <c r="AR232" s="2006">
        <v>0</v>
      </c>
      <c r="AS232" s="2006">
        <v>0</v>
      </c>
      <c r="AT232" s="2006">
        <v>0</v>
      </c>
      <c r="AU232" s="2006">
        <v>0</v>
      </c>
      <c r="AV232" s="2006">
        <v>0</v>
      </c>
      <c r="AW232" s="2006">
        <v>0</v>
      </c>
      <c r="AX232" s="2006">
        <v>0</v>
      </c>
      <c r="AY232" s="2006">
        <v>0</v>
      </c>
      <c r="AZ232" s="2006">
        <v>0</v>
      </c>
      <c r="BA232" s="2006">
        <v>0</v>
      </c>
      <c r="BB232" s="2006">
        <v>0</v>
      </c>
      <c r="BC232" s="2006">
        <v>0</v>
      </c>
      <c r="BD232" s="2006">
        <v>0</v>
      </c>
      <c r="BE232" s="2006">
        <v>0</v>
      </c>
      <c r="BF232" s="2006">
        <v>0</v>
      </c>
      <c r="BG232" s="2006">
        <v>0</v>
      </c>
      <c r="BH232" s="2006">
        <v>0</v>
      </c>
      <c r="BI232" s="2006">
        <v>0</v>
      </c>
      <c r="BJ232" s="2006">
        <v>0</v>
      </c>
      <c r="BK232" s="2006">
        <v>0</v>
      </c>
      <c r="BL232" s="2006">
        <v>0</v>
      </c>
      <c r="BM232" s="2006">
        <v>0</v>
      </c>
      <c r="BN232" s="2006">
        <v>0</v>
      </c>
      <c r="BO232" s="2006">
        <v>0</v>
      </c>
      <c r="BP232" s="2006">
        <v>0</v>
      </c>
      <c r="BQ232" s="2006">
        <v>0</v>
      </c>
      <c r="BR232" s="2006">
        <v>0</v>
      </c>
      <c r="BS232" s="2006">
        <v>0</v>
      </c>
      <c r="BT232" s="2006">
        <v>0</v>
      </c>
      <c r="BU232" s="2006">
        <v>0</v>
      </c>
      <c r="BV232" s="2006">
        <v>0</v>
      </c>
      <c r="BW232" s="2006">
        <v>0</v>
      </c>
      <c r="BX232" s="2006">
        <v>0</v>
      </c>
      <c r="BY232" s="2006">
        <v>0</v>
      </c>
      <c r="BZ232" s="2006">
        <v>0</v>
      </c>
      <c r="CA232" s="2006">
        <v>0</v>
      </c>
      <c r="CB232" s="2006">
        <v>0</v>
      </c>
      <c r="CC232" s="2006">
        <v>0</v>
      </c>
      <c r="CD232" s="2006">
        <v>0</v>
      </c>
      <c r="CE232" s="2006">
        <v>0</v>
      </c>
      <c r="CF232" s="421"/>
    </row>
    <row r="233" spans="1:84" ht="9.9499999999999993" customHeight="1">
      <c r="A233" s="2006">
        <v>0</v>
      </c>
      <c r="B233" s="3401">
        <v>7</v>
      </c>
      <c r="D233" s="3520" t="s">
        <v>421</v>
      </c>
      <c r="E233" s="2006">
        <v>0</v>
      </c>
      <c r="F233" s="2006">
        <v>0</v>
      </c>
      <c r="G233" s="2006">
        <v>0</v>
      </c>
      <c r="H233" s="3520" t="s">
        <v>422</v>
      </c>
      <c r="I233" s="2006">
        <v>0</v>
      </c>
      <c r="J233" s="2006">
        <v>0</v>
      </c>
      <c r="K233" s="2006">
        <v>0</v>
      </c>
      <c r="L233" s="3520" t="s">
        <v>423</v>
      </c>
      <c r="M233" s="2006">
        <v>0</v>
      </c>
      <c r="N233" s="2006">
        <v>0</v>
      </c>
      <c r="O233" s="2006">
        <v>0</v>
      </c>
      <c r="P233" s="3520" t="s">
        <v>424</v>
      </c>
      <c r="Q233" s="2006">
        <v>0</v>
      </c>
      <c r="R233" s="2006">
        <v>0</v>
      </c>
      <c r="S233" s="2006">
        <v>0</v>
      </c>
      <c r="T233" s="3520" t="s">
        <v>425</v>
      </c>
      <c r="U233" s="2006">
        <v>0</v>
      </c>
      <c r="V233" s="2006">
        <v>0</v>
      </c>
      <c r="W233" s="2006">
        <v>0</v>
      </c>
      <c r="X233" s="3520" t="s">
        <v>426</v>
      </c>
      <c r="Y233" s="2006">
        <v>0</v>
      </c>
      <c r="Z233" s="2006">
        <v>0</v>
      </c>
      <c r="AA233" s="2006">
        <v>0</v>
      </c>
      <c r="AB233" s="3611"/>
      <c r="AC233" s="2006">
        <v>0</v>
      </c>
      <c r="AD233" s="2006">
        <v>0</v>
      </c>
      <c r="AE233" s="2006">
        <v>0</v>
      </c>
      <c r="AF233" s="3700" t="s">
        <v>427</v>
      </c>
      <c r="AG233" s="2006">
        <v>0</v>
      </c>
      <c r="AH233" s="2006">
        <v>0</v>
      </c>
      <c r="AI233" s="2006">
        <v>0</v>
      </c>
      <c r="AJ233" s="3702" t="s">
        <v>509</v>
      </c>
      <c r="AK233" s="2006">
        <v>0</v>
      </c>
      <c r="AL233" s="2006">
        <v>0</v>
      </c>
      <c r="AM233" s="2006">
        <v>0</v>
      </c>
      <c r="AN233" s="3693" t="s">
        <v>428</v>
      </c>
      <c r="AO233" s="2006">
        <v>0</v>
      </c>
      <c r="AP233" s="2006">
        <v>0</v>
      </c>
      <c r="AQ233" s="2006">
        <v>0</v>
      </c>
      <c r="AR233" s="3704" t="s">
        <v>467</v>
      </c>
      <c r="AS233" s="2006">
        <v>0</v>
      </c>
      <c r="AT233" s="2006">
        <v>0</v>
      </c>
      <c r="AU233" s="2006">
        <v>0</v>
      </c>
      <c r="AV233" s="3704" t="s">
        <v>440</v>
      </c>
      <c r="AW233" s="2006">
        <v>0</v>
      </c>
      <c r="AX233" s="2006">
        <v>0</v>
      </c>
      <c r="AY233" s="2006">
        <v>0</v>
      </c>
      <c r="AZ233" s="3691"/>
      <c r="BA233" s="2006">
        <v>0</v>
      </c>
      <c r="BB233" s="2006">
        <v>0</v>
      </c>
      <c r="BC233" s="2006">
        <v>0</v>
      </c>
      <c r="BD233" s="2006">
        <v>0</v>
      </c>
      <c r="BE233" s="2006">
        <v>0</v>
      </c>
      <c r="BF233" s="2006">
        <v>0</v>
      </c>
      <c r="BG233" s="2006">
        <v>0</v>
      </c>
      <c r="BH233" s="2006">
        <v>0</v>
      </c>
      <c r="BI233" s="2006">
        <v>0</v>
      </c>
      <c r="BJ233" s="2006">
        <v>0</v>
      </c>
      <c r="BK233" s="2006">
        <v>0</v>
      </c>
      <c r="BL233" s="2006">
        <v>0</v>
      </c>
      <c r="BM233" s="2006">
        <v>0</v>
      </c>
      <c r="BN233" s="2006">
        <v>0</v>
      </c>
      <c r="BO233" s="2006">
        <v>0</v>
      </c>
      <c r="BP233" s="2006">
        <v>0</v>
      </c>
      <c r="BQ233" s="2006">
        <v>0</v>
      </c>
      <c r="BR233" s="2006">
        <v>0</v>
      </c>
      <c r="BS233" s="2006">
        <v>0</v>
      </c>
      <c r="BT233" s="2006">
        <v>0</v>
      </c>
      <c r="BU233" s="2006">
        <v>0</v>
      </c>
      <c r="BV233" s="2006">
        <v>0</v>
      </c>
      <c r="BW233" s="2006">
        <v>0</v>
      </c>
      <c r="BX233" s="2006">
        <v>0</v>
      </c>
      <c r="BY233" s="2006">
        <v>0</v>
      </c>
      <c r="BZ233" s="2006">
        <v>0</v>
      </c>
      <c r="CA233" s="2006">
        <v>0</v>
      </c>
      <c r="CB233" s="2006">
        <v>0</v>
      </c>
      <c r="CC233" s="2006">
        <v>0</v>
      </c>
      <c r="CD233" s="2006">
        <v>0</v>
      </c>
      <c r="CE233" s="2006">
        <v>0</v>
      </c>
      <c r="CF233" s="421"/>
    </row>
    <row r="234" spans="1:84" ht="5.0999999999999996" customHeight="1">
      <c r="A234" s="2006">
        <v>0</v>
      </c>
      <c r="B234" s="3402"/>
      <c r="D234" s="3521"/>
      <c r="E234" s="2006">
        <v>0</v>
      </c>
      <c r="F234" s="2007">
        <v>0</v>
      </c>
      <c r="G234" s="2006">
        <v>0</v>
      </c>
      <c r="H234" s="3521"/>
      <c r="I234" s="2006">
        <v>0</v>
      </c>
      <c r="J234" s="2007">
        <v>0</v>
      </c>
      <c r="K234" s="2006">
        <v>0</v>
      </c>
      <c r="L234" s="3521"/>
      <c r="M234" s="2006">
        <v>0</v>
      </c>
      <c r="N234" s="2007">
        <v>0</v>
      </c>
      <c r="O234" s="2006">
        <v>0</v>
      </c>
      <c r="P234" s="3521"/>
      <c r="Q234" s="2006">
        <v>0</v>
      </c>
      <c r="R234" s="2007">
        <v>0</v>
      </c>
      <c r="S234" s="2006">
        <v>0</v>
      </c>
      <c r="T234" s="3521"/>
      <c r="U234" s="2006">
        <v>0</v>
      </c>
      <c r="V234" s="2007">
        <v>0</v>
      </c>
      <c r="W234" s="2006">
        <v>0</v>
      </c>
      <c r="X234" s="3521"/>
      <c r="Y234" s="2006">
        <v>0</v>
      </c>
      <c r="Z234" s="2007">
        <v>0</v>
      </c>
      <c r="AA234" s="2006">
        <v>0</v>
      </c>
      <c r="AB234" s="3612"/>
      <c r="AC234" s="2006">
        <v>0</v>
      </c>
      <c r="AD234" s="2007">
        <v>0</v>
      </c>
      <c r="AE234" s="2006">
        <v>0</v>
      </c>
      <c r="AF234" s="3701"/>
      <c r="AG234" s="2006">
        <v>0</v>
      </c>
      <c r="AH234" s="2007">
        <v>0</v>
      </c>
      <c r="AI234" s="2006">
        <v>0</v>
      </c>
      <c r="AJ234" s="3703"/>
      <c r="AK234" s="2006">
        <v>0</v>
      </c>
      <c r="AL234" s="2007">
        <v>0</v>
      </c>
      <c r="AM234" s="2006">
        <v>0</v>
      </c>
      <c r="AN234" s="3694"/>
      <c r="AO234" s="2006">
        <v>0</v>
      </c>
      <c r="AP234" s="2007">
        <v>0</v>
      </c>
      <c r="AQ234" s="2006">
        <v>0</v>
      </c>
      <c r="AR234" s="3705"/>
      <c r="AS234" s="2006">
        <v>0</v>
      </c>
      <c r="AT234" s="2007">
        <v>0</v>
      </c>
      <c r="AU234" s="2006">
        <v>0</v>
      </c>
      <c r="AV234" s="3705"/>
      <c r="AW234" s="2006">
        <v>0</v>
      </c>
      <c r="AX234" s="2007">
        <v>0</v>
      </c>
      <c r="AY234" s="2006">
        <v>0</v>
      </c>
      <c r="AZ234" s="3692"/>
      <c r="BA234" s="2006">
        <v>0</v>
      </c>
      <c r="BB234" s="2006">
        <v>0</v>
      </c>
      <c r="BC234" s="2006">
        <v>0</v>
      </c>
      <c r="BD234" s="2006">
        <v>0</v>
      </c>
      <c r="BE234" s="2006">
        <v>0</v>
      </c>
      <c r="BF234" s="2006">
        <v>0</v>
      </c>
      <c r="BG234" s="2006">
        <v>0</v>
      </c>
      <c r="BH234" s="2006">
        <v>0</v>
      </c>
      <c r="BI234" s="2006">
        <v>0</v>
      </c>
      <c r="BJ234" s="2006">
        <v>0</v>
      </c>
      <c r="BK234" s="2006">
        <v>0</v>
      </c>
      <c r="BL234" s="2006">
        <v>0</v>
      </c>
      <c r="BM234" s="2006">
        <v>0</v>
      </c>
      <c r="BN234" s="2006">
        <v>0</v>
      </c>
      <c r="BO234" s="2006">
        <v>0</v>
      </c>
      <c r="BP234" s="2006">
        <v>0</v>
      </c>
      <c r="BQ234" s="2006">
        <v>0</v>
      </c>
      <c r="BR234" s="2006">
        <v>0</v>
      </c>
      <c r="BS234" s="2006">
        <v>0</v>
      </c>
      <c r="BT234" s="2006">
        <v>0</v>
      </c>
      <c r="BU234" s="2006">
        <v>0</v>
      </c>
      <c r="BV234" s="2006">
        <v>0</v>
      </c>
      <c r="BW234" s="2006">
        <v>0</v>
      </c>
      <c r="BX234" s="2006">
        <v>0</v>
      </c>
      <c r="BY234" s="2006">
        <v>0</v>
      </c>
      <c r="BZ234" s="2006">
        <v>0</v>
      </c>
      <c r="CA234" s="2006">
        <v>0</v>
      </c>
      <c r="CB234" s="2006">
        <v>0</v>
      </c>
      <c r="CC234" s="2006">
        <v>0</v>
      </c>
      <c r="CD234" s="2006">
        <v>0</v>
      </c>
      <c r="CE234" s="2006">
        <v>0</v>
      </c>
      <c r="CF234" s="421"/>
    </row>
    <row r="235" spans="1:84" ht="9.9499999999999993" customHeight="1">
      <c r="A235" s="2006">
        <v>0</v>
      </c>
      <c r="B235" s="3403"/>
      <c r="D235" s="191"/>
      <c r="E235" s="2006">
        <v>0</v>
      </c>
      <c r="F235" s="2006">
        <v>0</v>
      </c>
      <c r="G235" s="2006">
        <v>0</v>
      </c>
      <c r="H235" s="191"/>
      <c r="I235" s="2006">
        <v>0</v>
      </c>
      <c r="J235" s="2006">
        <v>0</v>
      </c>
      <c r="K235" s="2006">
        <v>0</v>
      </c>
      <c r="L235" s="191"/>
      <c r="M235" s="2006">
        <v>0</v>
      </c>
      <c r="N235" s="2006">
        <v>0</v>
      </c>
      <c r="O235" s="2006">
        <v>0</v>
      </c>
      <c r="P235" s="191"/>
      <c r="Q235" s="2006">
        <v>0</v>
      </c>
      <c r="R235" s="2006">
        <v>0</v>
      </c>
      <c r="S235" s="2006">
        <v>0</v>
      </c>
      <c r="T235" s="191"/>
      <c r="U235" s="2006">
        <v>0</v>
      </c>
      <c r="V235" s="2006">
        <v>0</v>
      </c>
      <c r="W235" s="2006">
        <v>0</v>
      </c>
      <c r="X235" s="191"/>
      <c r="Y235" s="2006">
        <v>0</v>
      </c>
      <c r="Z235" s="2006">
        <v>0</v>
      </c>
      <c r="AA235" s="2006">
        <v>0</v>
      </c>
      <c r="AB235" s="3613"/>
      <c r="AC235" s="2006">
        <v>0</v>
      </c>
      <c r="AD235" s="2006">
        <v>0</v>
      </c>
      <c r="AE235" s="2006">
        <v>0</v>
      </c>
      <c r="AF235" s="191"/>
      <c r="AG235" s="2006">
        <v>0</v>
      </c>
      <c r="AH235" s="2006">
        <v>0</v>
      </c>
      <c r="AI235" s="2006">
        <v>0</v>
      </c>
      <c r="AJ235" s="191"/>
      <c r="AK235" s="2006">
        <v>0</v>
      </c>
      <c r="AL235" s="2006">
        <v>0</v>
      </c>
      <c r="AM235" s="2006">
        <v>0</v>
      </c>
      <c r="AN235" s="191"/>
      <c r="AO235" s="2006">
        <v>0</v>
      </c>
      <c r="AP235" s="2006">
        <v>0</v>
      </c>
      <c r="AQ235" s="2006">
        <v>0</v>
      </c>
      <c r="AR235" s="191"/>
      <c r="AS235" s="2006">
        <v>0</v>
      </c>
      <c r="AT235" s="2006">
        <v>0</v>
      </c>
      <c r="AU235" s="2006">
        <v>0</v>
      </c>
      <c r="AV235" s="191"/>
      <c r="AW235" s="2006">
        <v>0</v>
      </c>
      <c r="AX235" s="2006">
        <v>0</v>
      </c>
      <c r="AY235" s="2006">
        <v>0</v>
      </c>
      <c r="AZ235" s="191"/>
      <c r="BA235" s="2006">
        <v>0</v>
      </c>
      <c r="BB235" s="2006">
        <v>0</v>
      </c>
      <c r="BC235" s="2006">
        <v>0</v>
      </c>
      <c r="BD235" s="2006">
        <v>0</v>
      </c>
      <c r="BE235" s="2006">
        <v>0</v>
      </c>
      <c r="BF235" s="2006">
        <v>0</v>
      </c>
      <c r="BG235" s="2006">
        <v>0</v>
      </c>
      <c r="BH235" s="2006">
        <v>0</v>
      </c>
      <c r="BI235" s="2006">
        <v>0</v>
      </c>
      <c r="BJ235" s="2006">
        <v>0</v>
      </c>
      <c r="BK235" s="2006">
        <v>0</v>
      </c>
      <c r="BL235" s="2006">
        <v>0</v>
      </c>
      <c r="BM235" s="2006">
        <v>0</v>
      </c>
      <c r="BN235" s="2006">
        <v>0</v>
      </c>
      <c r="BO235" s="2006">
        <v>0</v>
      </c>
      <c r="BP235" s="2006">
        <v>0</v>
      </c>
      <c r="BQ235" s="2006">
        <v>0</v>
      </c>
      <c r="BR235" s="2006">
        <v>0</v>
      </c>
      <c r="BS235" s="2006">
        <v>0</v>
      </c>
      <c r="BT235" s="2006">
        <v>0</v>
      </c>
      <c r="BU235" s="2006">
        <v>0</v>
      </c>
      <c r="BV235" s="2006">
        <v>0</v>
      </c>
      <c r="BW235" s="2006">
        <v>0</v>
      </c>
      <c r="BX235" s="2006">
        <v>0</v>
      </c>
      <c r="BY235" s="2006">
        <v>0</v>
      </c>
      <c r="BZ235" s="2006">
        <v>0</v>
      </c>
      <c r="CA235" s="2006">
        <v>0</v>
      </c>
      <c r="CB235" s="2006">
        <v>0</v>
      </c>
      <c r="CC235" s="2006">
        <v>0</v>
      </c>
      <c r="CD235" s="2006">
        <v>0</v>
      </c>
      <c r="CE235" s="2006">
        <v>0</v>
      </c>
      <c r="CF235" s="421"/>
    </row>
    <row r="236" spans="1:84" ht="9.9499999999999993" customHeight="1">
      <c r="A236" s="2006">
        <v>0</v>
      </c>
      <c r="B236" s="2006">
        <v>0</v>
      </c>
      <c r="C236" s="2006">
        <v>0</v>
      </c>
      <c r="D236" s="2006">
        <v>0</v>
      </c>
      <c r="E236" s="2006">
        <v>0</v>
      </c>
      <c r="F236" s="2006">
        <v>0</v>
      </c>
      <c r="G236" s="2006">
        <v>0</v>
      </c>
      <c r="H236" s="2006">
        <v>0</v>
      </c>
      <c r="I236" s="2006">
        <v>0</v>
      </c>
      <c r="J236" s="2006">
        <v>0</v>
      </c>
      <c r="K236" s="2006">
        <v>0</v>
      </c>
      <c r="L236" s="2006">
        <v>0</v>
      </c>
      <c r="M236" s="2006">
        <v>0</v>
      </c>
      <c r="N236" s="2006">
        <v>0</v>
      </c>
      <c r="O236" s="2006">
        <v>0</v>
      </c>
      <c r="P236" s="2006">
        <v>0</v>
      </c>
      <c r="Q236" s="2006">
        <v>0</v>
      </c>
      <c r="R236" s="2006">
        <v>0</v>
      </c>
      <c r="S236" s="2006">
        <v>0</v>
      </c>
      <c r="T236" s="2006">
        <v>0</v>
      </c>
      <c r="U236" s="2006">
        <v>0</v>
      </c>
      <c r="V236" s="2006">
        <v>0</v>
      </c>
      <c r="W236" s="2006">
        <v>0</v>
      </c>
      <c r="X236" s="2006">
        <v>0</v>
      </c>
      <c r="Y236" s="2006">
        <v>0</v>
      </c>
      <c r="Z236" s="2006">
        <v>0</v>
      </c>
      <c r="AA236" s="2006">
        <v>0</v>
      </c>
      <c r="AB236" s="2006">
        <v>0</v>
      </c>
      <c r="AC236" s="2006">
        <v>0</v>
      </c>
      <c r="AD236" s="2006">
        <v>0</v>
      </c>
      <c r="AE236" s="2006">
        <v>0</v>
      </c>
      <c r="AF236" s="2006">
        <v>0</v>
      </c>
      <c r="AG236" s="2006">
        <v>0</v>
      </c>
      <c r="AH236" s="2006">
        <v>0</v>
      </c>
      <c r="AI236" s="2006">
        <v>0</v>
      </c>
      <c r="AJ236" s="2006">
        <v>0</v>
      </c>
      <c r="AK236" s="2006">
        <v>0</v>
      </c>
      <c r="AL236" s="2006">
        <v>0</v>
      </c>
      <c r="AM236" s="2006">
        <v>0</v>
      </c>
      <c r="AN236" s="2006">
        <v>0</v>
      </c>
      <c r="AO236" s="2006">
        <v>0</v>
      </c>
      <c r="AP236" s="2006">
        <v>0</v>
      </c>
      <c r="AQ236" s="2006">
        <v>0</v>
      </c>
      <c r="AR236" s="2006">
        <v>0</v>
      </c>
      <c r="AS236" s="2006">
        <v>0</v>
      </c>
      <c r="AT236" s="2006">
        <v>0</v>
      </c>
      <c r="AU236" s="2006">
        <v>0</v>
      </c>
      <c r="AV236" s="2006">
        <v>0</v>
      </c>
      <c r="AW236" s="2006">
        <v>0</v>
      </c>
      <c r="AX236" s="2006">
        <v>0</v>
      </c>
      <c r="AY236" s="2006">
        <v>0</v>
      </c>
      <c r="AZ236" s="2006">
        <v>0</v>
      </c>
      <c r="BA236" s="2006">
        <v>0</v>
      </c>
      <c r="BB236" s="2006">
        <v>0</v>
      </c>
      <c r="BC236" s="2006">
        <v>0</v>
      </c>
      <c r="BD236" s="2006">
        <v>0</v>
      </c>
      <c r="BE236" s="2006">
        <v>0</v>
      </c>
      <c r="BF236" s="2006">
        <v>0</v>
      </c>
      <c r="BG236" s="2006">
        <v>0</v>
      </c>
      <c r="BH236" s="2006">
        <v>0</v>
      </c>
      <c r="BI236" s="2006">
        <v>0</v>
      </c>
      <c r="BJ236" s="2006">
        <v>0</v>
      </c>
      <c r="BK236" s="2006">
        <v>0</v>
      </c>
      <c r="BL236" s="2006">
        <v>0</v>
      </c>
      <c r="BM236" s="2006">
        <v>0</v>
      </c>
      <c r="BN236" s="2006">
        <v>0</v>
      </c>
      <c r="BO236" s="2006">
        <v>0</v>
      </c>
      <c r="BP236" s="2006">
        <v>0</v>
      </c>
      <c r="BQ236" s="2006">
        <v>0</v>
      </c>
      <c r="BR236" s="2006">
        <v>0</v>
      </c>
      <c r="BS236" s="2006">
        <v>0</v>
      </c>
      <c r="BT236" s="2006">
        <v>0</v>
      </c>
      <c r="BU236" s="2006">
        <v>0</v>
      </c>
      <c r="BV236" s="2006">
        <v>0</v>
      </c>
      <c r="BW236" s="2006">
        <v>0</v>
      </c>
      <c r="BX236" s="2006">
        <v>0</v>
      </c>
      <c r="BY236" s="2006">
        <v>0</v>
      </c>
      <c r="BZ236" s="2006">
        <v>0</v>
      </c>
      <c r="CA236" s="2006">
        <v>0</v>
      </c>
      <c r="CB236" s="2006">
        <v>0</v>
      </c>
      <c r="CC236" s="2006">
        <v>0</v>
      </c>
      <c r="CD236" s="2006">
        <v>0</v>
      </c>
      <c r="CE236" s="2006">
        <v>0</v>
      </c>
      <c r="CF236" s="421"/>
    </row>
    <row r="237" spans="1:84" ht="9.9499999999999993" customHeight="1">
      <c r="A237" s="2006">
        <v>0</v>
      </c>
      <c r="B237" s="3401">
        <v>8</v>
      </c>
      <c r="D237" s="3520" t="s">
        <v>431</v>
      </c>
      <c r="E237" s="2006">
        <v>0</v>
      </c>
      <c r="F237" s="2006">
        <v>0</v>
      </c>
      <c r="G237" s="2006">
        <v>0</v>
      </c>
      <c r="H237" s="3520" t="s">
        <v>432</v>
      </c>
      <c r="I237" s="2006">
        <v>0</v>
      </c>
      <c r="J237" s="2006">
        <v>0</v>
      </c>
      <c r="K237" s="2006">
        <v>0</v>
      </c>
      <c r="L237" s="3520" t="s">
        <v>433</v>
      </c>
      <c r="M237" s="2006">
        <v>0</v>
      </c>
      <c r="N237" s="2006">
        <v>0</v>
      </c>
      <c r="O237" s="2006">
        <v>0</v>
      </c>
      <c r="P237" s="3520" t="s">
        <v>434</v>
      </c>
      <c r="Q237" s="2006">
        <v>0</v>
      </c>
      <c r="R237" s="2006">
        <v>0</v>
      </c>
      <c r="S237" s="2006">
        <v>0</v>
      </c>
      <c r="T237" s="3520" t="s">
        <v>435</v>
      </c>
      <c r="U237" s="2006">
        <v>0</v>
      </c>
      <c r="V237" s="2006">
        <v>0</v>
      </c>
      <c r="W237" s="2006">
        <v>0</v>
      </c>
      <c r="X237" s="3520" t="s">
        <v>436</v>
      </c>
      <c r="Y237" s="2006">
        <v>0</v>
      </c>
      <c r="Z237" s="2006">
        <v>0</v>
      </c>
      <c r="AA237" s="2006">
        <v>0</v>
      </c>
      <c r="AB237" s="3611"/>
      <c r="AC237" s="2006">
        <v>0</v>
      </c>
      <c r="AD237" s="2006">
        <v>0</v>
      </c>
      <c r="AE237" s="2006">
        <v>0</v>
      </c>
      <c r="AF237" s="3700" t="s">
        <v>437</v>
      </c>
      <c r="AG237" s="2006">
        <v>0</v>
      </c>
      <c r="AH237" s="2006">
        <v>0</v>
      </c>
      <c r="AI237" s="2006">
        <v>0</v>
      </c>
      <c r="AJ237" s="3702" t="s">
        <v>510</v>
      </c>
      <c r="AK237" s="2006">
        <v>0</v>
      </c>
      <c r="AL237" s="2006">
        <v>0</v>
      </c>
      <c r="AM237" s="2006">
        <v>0</v>
      </c>
      <c r="AN237" s="3693" t="s">
        <v>438</v>
      </c>
      <c r="AO237" s="2006">
        <v>0</v>
      </c>
      <c r="AP237" s="2006">
        <v>0</v>
      </c>
      <c r="AQ237" s="2006">
        <v>0</v>
      </c>
      <c r="AR237" s="3704"/>
      <c r="AS237" s="2006">
        <v>0</v>
      </c>
      <c r="AT237" s="2006">
        <v>0</v>
      </c>
      <c r="AU237" s="2006">
        <v>0</v>
      </c>
      <c r="AV237" s="3704" t="s">
        <v>450</v>
      </c>
      <c r="AW237" s="2006">
        <v>0</v>
      </c>
      <c r="AX237" s="2006">
        <v>0</v>
      </c>
      <c r="AY237" s="2006">
        <v>0</v>
      </c>
      <c r="AZ237" s="3611"/>
      <c r="BA237" s="2006">
        <v>0</v>
      </c>
      <c r="BB237" s="2006">
        <v>0</v>
      </c>
      <c r="BC237" s="2006">
        <v>0</v>
      </c>
      <c r="BD237" s="2006">
        <v>0</v>
      </c>
      <c r="BE237" s="2006">
        <v>0</v>
      </c>
      <c r="BF237" s="2006">
        <v>0</v>
      </c>
      <c r="BG237" s="2006">
        <v>0</v>
      </c>
      <c r="BH237" s="2006">
        <v>0</v>
      </c>
      <c r="BI237" s="2006">
        <v>0</v>
      </c>
      <c r="BJ237" s="2006">
        <v>0</v>
      </c>
      <c r="BK237" s="2006">
        <v>0</v>
      </c>
      <c r="BL237" s="2006">
        <v>0</v>
      </c>
      <c r="BM237" s="2006">
        <v>0</v>
      </c>
      <c r="BN237" s="2006">
        <v>0</v>
      </c>
      <c r="BO237" s="2006">
        <v>0</v>
      </c>
      <c r="BP237" s="2006">
        <v>0</v>
      </c>
      <c r="BQ237" s="2006">
        <v>0</v>
      </c>
      <c r="BR237" s="2006">
        <v>0</v>
      </c>
      <c r="BS237" s="2006">
        <v>0</v>
      </c>
      <c r="BT237" s="2006">
        <v>0</v>
      </c>
      <c r="BU237" s="2006">
        <v>0</v>
      </c>
      <c r="BV237" s="2006">
        <v>0</v>
      </c>
      <c r="BW237" s="2006">
        <v>0</v>
      </c>
      <c r="BX237" s="2006">
        <v>0</v>
      </c>
      <c r="BY237" s="2006">
        <v>0</v>
      </c>
      <c r="BZ237" s="2006">
        <v>0</v>
      </c>
      <c r="CA237" s="2006">
        <v>0</v>
      </c>
      <c r="CB237" s="2006">
        <v>0</v>
      </c>
      <c r="CC237" s="2006">
        <v>0</v>
      </c>
      <c r="CD237" s="2006">
        <v>0</v>
      </c>
      <c r="CE237" s="2006">
        <v>0</v>
      </c>
      <c r="CF237" s="421"/>
    </row>
    <row r="238" spans="1:84" ht="5.0999999999999996" customHeight="1">
      <c r="A238" s="2006">
        <v>0</v>
      </c>
      <c r="B238" s="3402"/>
      <c r="D238" s="3521"/>
      <c r="E238" s="2006">
        <v>0</v>
      </c>
      <c r="F238" s="2007">
        <v>0</v>
      </c>
      <c r="G238" s="2006">
        <v>0</v>
      </c>
      <c r="H238" s="3521"/>
      <c r="I238" s="2006">
        <v>0</v>
      </c>
      <c r="J238" s="2007">
        <v>0</v>
      </c>
      <c r="K238" s="2006">
        <v>0</v>
      </c>
      <c r="L238" s="3521"/>
      <c r="M238" s="2006">
        <v>0</v>
      </c>
      <c r="N238" s="2007">
        <v>0</v>
      </c>
      <c r="O238" s="2006">
        <v>0</v>
      </c>
      <c r="P238" s="3521"/>
      <c r="Q238" s="2006">
        <v>0</v>
      </c>
      <c r="R238" s="2007">
        <v>0</v>
      </c>
      <c r="S238" s="2006">
        <v>0</v>
      </c>
      <c r="T238" s="3521"/>
      <c r="U238" s="2006">
        <v>0</v>
      </c>
      <c r="V238" s="2007">
        <v>0</v>
      </c>
      <c r="W238" s="2006">
        <v>0</v>
      </c>
      <c r="X238" s="3521"/>
      <c r="Y238" s="2006">
        <v>0</v>
      </c>
      <c r="Z238" s="2007">
        <v>0</v>
      </c>
      <c r="AA238" s="2006">
        <v>0</v>
      </c>
      <c r="AB238" s="3612"/>
      <c r="AC238" s="2006">
        <v>0</v>
      </c>
      <c r="AD238" s="2007">
        <v>0</v>
      </c>
      <c r="AE238" s="2006">
        <v>0</v>
      </c>
      <c r="AF238" s="3701"/>
      <c r="AG238" s="2006">
        <v>0</v>
      </c>
      <c r="AH238" s="2007">
        <v>0</v>
      </c>
      <c r="AI238" s="2006">
        <v>0</v>
      </c>
      <c r="AJ238" s="3703"/>
      <c r="AK238" s="2006">
        <v>0</v>
      </c>
      <c r="AL238" s="2007">
        <v>0</v>
      </c>
      <c r="AM238" s="2006">
        <v>0</v>
      </c>
      <c r="AN238" s="3694"/>
      <c r="AO238" s="2006">
        <v>0</v>
      </c>
      <c r="AP238" s="2007">
        <v>0</v>
      </c>
      <c r="AQ238" s="2006">
        <v>0</v>
      </c>
      <c r="AR238" s="3705"/>
      <c r="AS238" s="2006">
        <v>0</v>
      </c>
      <c r="AT238" s="2007">
        <v>0</v>
      </c>
      <c r="AU238" s="2006">
        <v>0</v>
      </c>
      <c r="AV238" s="3705"/>
      <c r="AW238" s="2006">
        <v>0</v>
      </c>
      <c r="AX238" s="2007">
        <v>0</v>
      </c>
      <c r="AY238" s="2006">
        <v>0</v>
      </c>
      <c r="AZ238" s="3612"/>
      <c r="BA238" s="2006">
        <v>0</v>
      </c>
      <c r="BB238" s="2006">
        <v>0</v>
      </c>
      <c r="BC238" s="2006">
        <v>0</v>
      </c>
      <c r="BD238" s="2006">
        <v>0</v>
      </c>
      <c r="BE238" s="2006">
        <v>0</v>
      </c>
      <c r="BF238" s="2006">
        <v>0</v>
      </c>
      <c r="BG238" s="2006">
        <v>0</v>
      </c>
      <c r="BH238" s="2006">
        <v>0</v>
      </c>
      <c r="BI238" s="2006">
        <v>0</v>
      </c>
      <c r="BJ238" s="2006">
        <v>0</v>
      </c>
      <c r="BK238" s="2006">
        <v>0</v>
      </c>
      <c r="BL238" s="2006">
        <v>0</v>
      </c>
      <c r="BM238" s="2006">
        <v>0</v>
      </c>
      <c r="BN238" s="2006">
        <v>0</v>
      </c>
      <c r="BO238" s="2006">
        <v>0</v>
      </c>
      <c r="BP238" s="2006">
        <v>0</v>
      </c>
      <c r="BQ238" s="2006">
        <v>0</v>
      </c>
      <c r="BR238" s="2006">
        <v>0</v>
      </c>
      <c r="BS238" s="2006">
        <v>0</v>
      </c>
      <c r="BT238" s="2006">
        <v>0</v>
      </c>
      <c r="BU238" s="2006">
        <v>0</v>
      </c>
      <c r="BV238" s="2006">
        <v>0</v>
      </c>
      <c r="BW238" s="2006">
        <v>0</v>
      </c>
      <c r="BX238" s="2006">
        <v>0</v>
      </c>
      <c r="BY238" s="2006">
        <v>0</v>
      </c>
      <c r="BZ238" s="2006">
        <v>0</v>
      </c>
      <c r="CA238" s="2006">
        <v>0</v>
      </c>
      <c r="CB238" s="2006">
        <v>0</v>
      </c>
      <c r="CC238" s="2006">
        <v>0</v>
      </c>
      <c r="CD238" s="2006">
        <v>0</v>
      </c>
      <c r="CE238" s="2006">
        <v>0</v>
      </c>
      <c r="CF238" s="421"/>
    </row>
    <row r="239" spans="1:84" ht="9.9499999999999993" customHeight="1">
      <c r="A239" s="2006">
        <v>0</v>
      </c>
      <c r="B239" s="3403"/>
      <c r="D239" s="191"/>
      <c r="E239" s="2006">
        <v>0</v>
      </c>
      <c r="F239" s="2006">
        <v>0</v>
      </c>
      <c r="G239" s="2006">
        <v>0</v>
      </c>
      <c r="H239" s="191"/>
      <c r="I239" s="2006">
        <v>0</v>
      </c>
      <c r="J239" s="2006">
        <v>0</v>
      </c>
      <c r="K239" s="2006">
        <v>0</v>
      </c>
      <c r="L239" s="191"/>
      <c r="M239" s="2006">
        <v>0</v>
      </c>
      <c r="N239" s="2006">
        <v>0</v>
      </c>
      <c r="O239" s="2006">
        <v>0</v>
      </c>
      <c r="P239" s="191"/>
      <c r="Q239" s="2006">
        <v>0</v>
      </c>
      <c r="R239" s="2006">
        <v>0</v>
      </c>
      <c r="S239" s="2006">
        <v>0</v>
      </c>
      <c r="T239" s="191"/>
      <c r="U239" s="2006">
        <v>0</v>
      </c>
      <c r="V239" s="2006">
        <v>0</v>
      </c>
      <c r="W239" s="2006">
        <v>0</v>
      </c>
      <c r="X239" s="191"/>
      <c r="Y239" s="2006">
        <v>0</v>
      </c>
      <c r="Z239" s="2006">
        <v>0</v>
      </c>
      <c r="AA239" s="2006">
        <v>0</v>
      </c>
      <c r="AB239" s="3613"/>
      <c r="AC239" s="2006">
        <v>0</v>
      </c>
      <c r="AD239" s="2006">
        <v>0</v>
      </c>
      <c r="AE239" s="2006">
        <v>0</v>
      </c>
      <c r="AF239" s="191"/>
      <c r="AG239" s="2006">
        <v>0</v>
      </c>
      <c r="AH239" s="2006">
        <v>0</v>
      </c>
      <c r="AI239" s="2006">
        <v>0</v>
      </c>
      <c r="AJ239" s="191"/>
      <c r="AK239" s="2006">
        <v>0</v>
      </c>
      <c r="AL239" s="2006">
        <v>0</v>
      </c>
      <c r="AM239" s="2006">
        <v>0</v>
      </c>
      <c r="AN239" s="191"/>
      <c r="AO239" s="2006">
        <v>0</v>
      </c>
      <c r="AP239" s="2006">
        <v>0</v>
      </c>
      <c r="AQ239" s="2006">
        <v>0</v>
      </c>
      <c r="AR239" s="191"/>
      <c r="AS239" s="2006">
        <v>0</v>
      </c>
      <c r="AT239" s="2006">
        <v>0</v>
      </c>
      <c r="AU239" s="2006">
        <v>0</v>
      </c>
      <c r="AV239" s="191"/>
      <c r="AW239" s="2006">
        <v>0</v>
      </c>
      <c r="AX239" s="2006">
        <v>0</v>
      </c>
      <c r="AY239" s="2006">
        <v>0</v>
      </c>
      <c r="AZ239" s="3613"/>
      <c r="BA239" s="2006">
        <v>0</v>
      </c>
      <c r="BB239" s="2006">
        <v>0</v>
      </c>
      <c r="BC239" s="2006">
        <v>0</v>
      </c>
      <c r="BD239" s="2006">
        <v>0</v>
      </c>
      <c r="BE239" s="2006">
        <v>0</v>
      </c>
      <c r="BF239" s="2006">
        <v>0</v>
      </c>
      <c r="BG239" s="2006">
        <v>0</v>
      </c>
      <c r="BH239" s="2006">
        <v>0</v>
      </c>
      <c r="BI239" s="2006">
        <v>0</v>
      </c>
      <c r="BJ239" s="2006">
        <v>0</v>
      </c>
      <c r="BK239" s="2006">
        <v>0</v>
      </c>
      <c r="BL239" s="2006">
        <v>0</v>
      </c>
      <c r="BM239" s="2006">
        <v>0</v>
      </c>
      <c r="BN239" s="2006">
        <v>0</v>
      </c>
      <c r="BO239" s="2006">
        <v>0</v>
      </c>
      <c r="BP239" s="2006">
        <v>0</v>
      </c>
      <c r="BQ239" s="2006">
        <v>0</v>
      </c>
      <c r="BR239" s="2006">
        <v>0</v>
      </c>
      <c r="BS239" s="2006">
        <v>0</v>
      </c>
      <c r="BT239" s="2006">
        <v>0</v>
      </c>
      <c r="BU239" s="2006">
        <v>0</v>
      </c>
      <c r="BV239" s="2006">
        <v>0</v>
      </c>
      <c r="BW239" s="2006">
        <v>0</v>
      </c>
      <c r="BX239" s="2006">
        <v>0</v>
      </c>
      <c r="BY239" s="2006">
        <v>0</v>
      </c>
      <c r="BZ239" s="2006">
        <v>0</v>
      </c>
      <c r="CA239" s="2006">
        <v>0</v>
      </c>
      <c r="CB239" s="2006">
        <v>0</v>
      </c>
      <c r="CC239" s="2006">
        <v>0</v>
      </c>
      <c r="CD239" s="2006">
        <v>0</v>
      </c>
      <c r="CE239" s="2006">
        <v>0</v>
      </c>
      <c r="CF239" s="421"/>
    </row>
    <row r="240" spans="1:84" ht="9.9499999999999993" customHeight="1">
      <c r="A240" s="2006">
        <v>0</v>
      </c>
      <c r="B240" s="2006">
        <v>0</v>
      </c>
      <c r="C240" s="2006">
        <v>0</v>
      </c>
      <c r="D240" s="2006">
        <v>0</v>
      </c>
      <c r="E240" s="2006">
        <v>0</v>
      </c>
      <c r="F240" s="2006">
        <v>0</v>
      </c>
      <c r="G240" s="2006">
        <v>0</v>
      </c>
      <c r="H240" s="2006">
        <v>0</v>
      </c>
      <c r="I240" s="2006">
        <v>0</v>
      </c>
      <c r="J240" s="2006">
        <v>0</v>
      </c>
      <c r="K240" s="2006">
        <v>0</v>
      </c>
      <c r="L240" s="2006">
        <v>0</v>
      </c>
      <c r="M240" s="2006">
        <v>0</v>
      </c>
      <c r="N240" s="2006">
        <v>0</v>
      </c>
      <c r="O240" s="2006">
        <v>0</v>
      </c>
      <c r="P240" s="2006">
        <v>0</v>
      </c>
      <c r="Q240" s="2006">
        <v>0</v>
      </c>
      <c r="R240" s="2006">
        <v>0</v>
      </c>
      <c r="S240" s="2006">
        <v>0</v>
      </c>
      <c r="T240" s="2006">
        <v>0</v>
      </c>
      <c r="U240" s="2006">
        <v>0</v>
      </c>
      <c r="V240" s="2006">
        <v>0</v>
      </c>
      <c r="W240" s="2006">
        <v>0</v>
      </c>
      <c r="X240" s="2006">
        <v>0</v>
      </c>
      <c r="Y240" s="2006">
        <v>0</v>
      </c>
      <c r="Z240" s="2006">
        <v>0</v>
      </c>
      <c r="AA240" s="2006">
        <v>0</v>
      </c>
      <c r="AB240" s="2006">
        <v>0</v>
      </c>
      <c r="AC240" s="2006">
        <v>0</v>
      </c>
      <c r="AD240" s="2006">
        <v>0</v>
      </c>
      <c r="AE240" s="2006">
        <v>0</v>
      </c>
      <c r="AF240" s="2006">
        <v>0</v>
      </c>
      <c r="AG240" s="2006">
        <v>0</v>
      </c>
      <c r="AH240" s="2006">
        <v>0</v>
      </c>
      <c r="AI240" s="2006">
        <v>0</v>
      </c>
      <c r="AJ240" s="2006">
        <v>0</v>
      </c>
      <c r="AK240" s="2006">
        <v>0</v>
      </c>
      <c r="AL240" s="2006">
        <v>0</v>
      </c>
      <c r="AM240" s="2006">
        <v>0</v>
      </c>
      <c r="AN240" s="2006">
        <v>0</v>
      </c>
      <c r="AO240" s="2006">
        <v>0</v>
      </c>
      <c r="AP240" s="2006">
        <v>0</v>
      </c>
      <c r="AQ240" s="2006">
        <v>0</v>
      </c>
      <c r="AR240" s="2006">
        <v>0</v>
      </c>
      <c r="AS240" s="2006">
        <v>0</v>
      </c>
      <c r="AT240" s="2006">
        <v>0</v>
      </c>
      <c r="AU240" s="2006">
        <v>0</v>
      </c>
      <c r="AV240" s="2006">
        <v>0</v>
      </c>
      <c r="AW240" s="2006">
        <v>0</v>
      </c>
      <c r="AX240" s="2006">
        <v>0</v>
      </c>
      <c r="AY240" s="2006">
        <v>0</v>
      </c>
      <c r="AZ240" s="2006">
        <v>0</v>
      </c>
      <c r="BA240" s="2006">
        <v>0</v>
      </c>
      <c r="BB240" s="2006">
        <v>0</v>
      </c>
      <c r="BC240" s="2006">
        <v>0</v>
      </c>
      <c r="BD240" s="2006">
        <v>0</v>
      </c>
      <c r="BE240" s="2006">
        <v>0</v>
      </c>
      <c r="BF240" s="2006">
        <v>0</v>
      </c>
      <c r="BG240" s="2006">
        <v>0</v>
      </c>
      <c r="BH240" s="2006">
        <v>0</v>
      </c>
      <c r="BI240" s="2006">
        <v>0</v>
      </c>
      <c r="BJ240" s="2006">
        <v>0</v>
      </c>
      <c r="BK240" s="2006">
        <v>0</v>
      </c>
      <c r="BL240" s="2006">
        <v>0</v>
      </c>
      <c r="BM240" s="2006">
        <v>0</v>
      </c>
      <c r="BN240" s="2006">
        <v>0</v>
      </c>
      <c r="BO240" s="2006">
        <v>0</v>
      </c>
      <c r="BP240" s="2006">
        <v>0</v>
      </c>
      <c r="BQ240" s="2006">
        <v>0</v>
      </c>
      <c r="BR240" s="2006">
        <v>0</v>
      </c>
      <c r="BS240" s="2006">
        <v>0</v>
      </c>
      <c r="BT240" s="2006">
        <v>0</v>
      </c>
      <c r="BU240" s="2006">
        <v>0</v>
      </c>
      <c r="BV240" s="2006">
        <v>0</v>
      </c>
      <c r="BW240" s="2006">
        <v>0</v>
      </c>
      <c r="BX240" s="2006">
        <v>0</v>
      </c>
      <c r="BY240" s="2006">
        <v>0</v>
      </c>
      <c r="BZ240" s="2006">
        <v>0</v>
      </c>
      <c r="CA240" s="2006">
        <v>0</v>
      </c>
      <c r="CB240" s="2006">
        <v>0</v>
      </c>
      <c r="CC240" s="2006">
        <v>0</v>
      </c>
      <c r="CD240" s="2006">
        <v>0</v>
      </c>
      <c r="CE240" s="2006">
        <v>0</v>
      </c>
      <c r="CF240" s="421"/>
    </row>
    <row r="241" spans="1:84" ht="9.9499999999999993" customHeight="1">
      <c r="A241" s="2006">
        <v>0</v>
      </c>
      <c r="B241" s="3401">
        <v>9</v>
      </c>
      <c r="D241" s="3520" t="s">
        <v>441</v>
      </c>
      <c r="E241" s="2006">
        <v>0</v>
      </c>
      <c r="F241" s="2006">
        <v>0</v>
      </c>
      <c r="G241" s="2006">
        <v>0</v>
      </c>
      <c r="H241" s="3520" t="s">
        <v>442</v>
      </c>
      <c r="I241" s="2006">
        <v>0</v>
      </c>
      <c r="J241" s="2006">
        <v>0</v>
      </c>
      <c r="K241" s="2006">
        <v>0</v>
      </c>
      <c r="L241" s="3520" t="s">
        <v>443</v>
      </c>
      <c r="M241" s="2006">
        <v>0</v>
      </c>
      <c r="N241" s="2006">
        <v>0</v>
      </c>
      <c r="O241" s="2006">
        <v>0</v>
      </c>
      <c r="P241" s="3520" t="s">
        <v>444</v>
      </c>
      <c r="Q241" s="2006">
        <v>0</v>
      </c>
      <c r="R241" s="2006">
        <v>0</v>
      </c>
      <c r="S241" s="2006">
        <v>0</v>
      </c>
      <c r="T241" s="3520" t="s">
        <v>445</v>
      </c>
      <c r="U241" s="2006">
        <v>0</v>
      </c>
      <c r="V241" s="2006">
        <v>0</v>
      </c>
      <c r="W241" s="2006">
        <v>0</v>
      </c>
      <c r="X241" s="3520" t="s">
        <v>446</v>
      </c>
      <c r="Y241" s="2006">
        <v>0</v>
      </c>
      <c r="Z241" s="2006">
        <v>0</v>
      </c>
      <c r="AA241" s="2006">
        <v>0</v>
      </c>
      <c r="AB241" s="3611"/>
      <c r="AC241" s="2006">
        <v>0</v>
      </c>
      <c r="AD241" s="2006">
        <v>0</v>
      </c>
      <c r="AE241" s="2006">
        <v>0</v>
      </c>
      <c r="AF241" s="3700" t="s">
        <v>447</v>
      </c>
      <c r="AG241" s="2006">
        <v>0</v>
      </c>
      <c r="AH241" s="2006">
        <v>0</v>
      </c>
      <c r="AI241" s="2006">
        <v>0</v>
      </c>
      <c r="AJ241" s="3702" t="s">
        <v>511</v>
      </c>
      <c r="AK241" s="2006">
        <v>0</v>
      </c>
      <c r="AL241" s="2006">
        <v>0</v>
      </c>
      <c r="AM241" s="2006">
        <v>0</v>
      </c>
      <c r="AN241" s="3693" t="s">
        <v>448</v>
      </c>
      <c r="AO241" s="2006">
        <v>0</v>
      </c>
      <c r="AP241" s="2006">
        <v>0</v>
      </c>
      <c r="AQ241" s="2006">
        <v>0</v>
      </c>
      <c r="AR241" s="3611"/>
      <c r="AS241" s="2006">
        <v>0</v>
      </c>
      <c r="AT241" s="2006">
        <v>0</v>
      </c>
      <c r="AU241" s="2006">
        <v>0</v>
      </c>
      <c r="AV241" s="3704" t="s">
        <v>460</v>
      </c>
      <c r="AW241" s="2006">
        <v>0</v>
      </c>
      <c r="AX241" s="2006">
        <v>0</v>
      </c>
      <c r="AY241" s="2006">
        <v>0</v>
      </c>
      <c r="AZ241" s="3611"/>
      <c r="BA241" s="2006">
        <v>0</v>
      </c>
      <c r="BB241" s="2006">
        <v>0</v>
      </c>
      <c r="BC241" s="2006">
        <v>0</v>
      </c>
      <c r="BD241" s="2006">
        <v>0</v>
      </c>
      <c r="BE241" s="2006">
        <v>0</v>
      </c>
      <c r="BF241" s="2006">
        <v>0</v>
      </c>
      <c r="BG241" s="2006">
        <v>0</v>
      </c>
      <c r="BH241" s="2006">
        <v>0</v>
      </c>
      <c r="BI241" s="2006">
        <v>0</v>
      </c>
      <c r="BJ241" s="2006">
        <v>0</v>
      </c>
      <c r="BK241" s="2006">
        <v>0</v>
      </c>
      <c r="BL241" s="2006">
        <v>0</v>
      </c>
      <c r="BM241" s="2006">
        <v>0</v>
      </c>
      <c r="BN241" s="2006">
        <v>0</v>
      </c>
      <c r="BO241" s="2006">
        <v>0</v>
      </c>
      <c r="BP241" s="2006">
        <v>0</v>
      </c>
      <c r="BQ241" s="2006">
        <v>0</v>
      </c>
      <c r="BR241" s="2006">
        <v>0</v>
      </c>
      <c r="BS241" s="2006">
        <v>0</v>
      </c>
      <c r="BT241" s="2006">
        <v>0</v>
      </c>
      <c r="BU241" s="2006">
        <v>0</v>
      </c>
      <c r="BV241" s="2006">
        <v>0</v>
      </c>
      <c r="BW241" s="2006">
        <v>0</v>
      </c>
      <c r="BX241" s="2006">
        <v>0</v>
      </c>
      <c r="BY241" s="2006">
        <v>0</v>
      </c>
      <c r="BZ241" s="2006">
        <v>0</v>
      </c>
      <c r="CA241" s="2006">
        <v>0</v>
      </c>
      <c r="CB241" s="2006">
        <v>0</v>
      </c>
      <c r="CC241" s="2006">
        <v>0</v>
      </c>
      <c r="CD241" s="2006">
        <v>0</v>
      </c>
      <c r="CE241" s="2006">
        <v>0</v>
      </c>
      <c r="CF241" s="421"/>
    </row>
    <row r="242" spans="1:84" ht="5.0999999999999996" customHeight="1">
      <c r="A242" s="2006">
        <v>0</v>
      </c>
      <c r="B242" s="3402"/>
      <c r="D242" s="3521"/>
      <c r="E242" s="2006">
        <v>0</v>
      </c>
      <c r="F242" s="2007">
        <v>0</v>
      </c>
      <c r="G242" s="2006">
        <v>0</v>
      </c>
      <c r="H242" s="3521"/>
      <c r="I242" s="2006">
        <v>0</v>
      </c>
      <c r="J242" s="2007">
        <v>0</v>
      </c>
      <c r="K242" s="2006">
        <v>0</v>
      </c>
      <c r="L242" s="3521"/>
      <c r="M242" s="2006">
        <v>0</v>
      </c>
      <c r="N242" s="2007">
        <v>0</v>
      </c>
      <c r="O242" s="2006">
        <v>0</v>
      </c>
      <c r="P242" s="3521"/>
      <c r="Q242" s="2006">
        <v>0</v>
      </c>
      <c r="R242" s="2007">
        <v>0</v>
      </c>
      <c r="S242" s="2006">
        <v>0</v>
      </c>
      <c r="T242" s="3521"/>
      <c r="U242" s="2006">
        <v>0</v>
      </c>
      <c r="V242" s="2007">
        <v>0</v>
      </c>
      <c r="W242" s="2006">
        <v>0</v>
      </c>
      <c r="X242" s="3521"/>
      <c r="Y242" s="2006">
        <v>0</v>
      </c>
      <c r="Z242" s="2007">
        <v>0</v>
      </c>
      <c r="AA242" s="2006">
        <v>0</v>
      </c>
      <c r="AB242" s="3612"/>
      <c r="AC242" s="2006">
        <v>0</v>
      </c>
      <c r="AD242" s="2007">
        <v>0</v>
      </c>
      <c r="AE242" s="2006">
        <v>0</v>
      </c>
      <c r="AF242" s="3701"/>
      <c r="AG242" s="2006">
        <v>0</v>
      </c>
      <c r="AH242" s="2007">
        <v>0</v>
      </c>
      <c r="AI242" s="2006">
        <v>0</v>
      </c>
      <c r="AJ242" s="3703"/>
      <c r="AK242" s="2006">
        <v>0</v>
      </c>
      <c r="AL242" s="2007">
        <v>0</v>
      </c>
      <c r="AM242" s="2006">
        <v>0</v>
      </c>
      <c r="AN242" s="3694"/>
      <c r="AO242" s="2006">
        <v>0</v>
      </c>
      <c r="AP242" s="2007">
        <v>0</v>
      </c>
      <c r="AQ242" s="2006">
        <v>0</v>
      </c>
      <c r="AR242" s="3612"/>
      <c r="AS242" s="2006">
        <v>0</v>
      </c>
      <c r="AT242" s="2007">
        <v>0</v>
      </c>
      <c r="AU242" s="2006">
        <v>0</v>
      </c>
      <c r="AV242" s="3705"/>
      <c r="AW242" s="2006">
        <v>0</v>
      </c>
      <c r="AX242" s="2007">
        <v>0</v>
      </c>
      <c r="AY242" s="2006">
        <v>0</v>
      </c>
      <c r="AZ242" s="3612"/>
      <c r="BA242" s="2006">
        <v>0</v>
      </c>
      <c r="BB242" s="2006">
        <v>0</v>
      </c>
      <c r="BC242" s="2006">
        <v>0</v>
      </c>
      <c r="BD242" s="2006">
        <v>0</v>
      </c>
      <c r="BE242" s="2006">
        <v>0</v>
      </c>
      <c r="BF242" s="2006">
        <v>0</v>
      </c>
      <c r="BG242" s="2006">
        <v>0</v>
      </c>
      <c r="BH242" s="2006">
        <v>0</v>
      </c>
      <c r="BI242" s="2006">
        <v>0</v>
      </c>
      <c r="BJ242" s="2006">
        <v>0</v>
      </c>
      <c r="BK242" s="2006">
        <v>0</v>
      </c>
      <c r="BL242" s="2006">
        <v>0</v>
      </c>
      <c r="BM242" s="2006">
        <v>0</v>
      </c>
      <c r="BN242" s="2006">
        <v>0</v>
      </c>
      <c r="BO242" s="2006">
        <v>0</v>
      </c>
      <c r="BP242" s="2006">
        <v>0</v>
      </c>
      <c r="BQ242" s="2006">
        <v>0</v>
      </c>
      <c r="BR242" s="2006">
        <v>0</v>
      </c>
      <c r="BS242" s="2006">
        <v>0</v>
      </c>
      <c r="BT242" s="2006">
        <v>0</v>
      </c>
      <c r="BU242" s="2006">
        <v>0</v>
      </c>
      <c r="BV242" s="2006">
        <v>0</v>
      </c>
      <c r="BW242" s="2006">
        <v>0</v>
      </c>
      <c r="BX242" s="2006">
        <v>0</v>
      </c>
      <c r="BY242" s="2006">
        <v>0</v>
      </c>
      <c r="BZ242" s="2006">
        <v>0</v>
      </c>
      <c r="CA242" s="2006">
        <v>0</v>
      </c>
      <c r="CB242" s="2006">
        <v>0</v>
      </c>
      <c r="CC242" s="2006">
        <v>0</v>
      </c>
      <c r="CD242" s="2006">
        <v>0</v>
      </c>
      <c r="CE242" s="2006">
        <v>0</v>
      </c>
      <c r="CF242" s="421"/>
    </row>
    <row r="243" spans="1:84" ht="9.9499999999999993" customHeight="1">
      <c r="A243" s="2006">
        <v>0</v>
      </c>
      <c r="B243" s="3403"/>
      <c r="D243" s="191"/>
      <c r="E243" s="2006">
        <v>0</v>
      </c>
      <c r="F243" s="2006">
        <v>0</v>
      </c>
      <c r="G243" s="2006">
        <v>0</v>
      </c>
      <c r="H243" s="191"/>
      <c r="I243" s="2006">
        <v>0</v>
      </c>
      <c r="J243" s="2006">
        <v>0</v>
      </c>
      <c r="K243" s="2006">
        <v>0</v>
      </c>
      <c r="L243" s="191"/>
      <c r="M243" s="2006">
        <v>0</v>
      </c>
      <c r="N243" s="2006">
        <v>0</v>
      </c>
      <c r="O243" s="2006">
        <v>0</v>
      </c>
      <c r="P243" s="191"/>
      <c r="Q243" s="2006">
        <v>0</v>
      </c>
      <c r="R243" s="2006">
        <v>0</v>
      </c>
      <c r="S243" s="2006">
        <v>0</v>
      </c>
      <c r="T243" s="191"/>
      <c r="U243" s="2006">
        <v>0</v>
      </c>
      <c r="V243" s="2006">
        <v>0</v>
      </c>
      <c r="W243" s="2006">
        <v>0</v>
      </c>
      <c r="X243" s="191"/>
      <c r="Y243" s="2006">
        <v>0</v>
      </c>
      <c r="Z243" s="2006">
        <v>0</v>
      </c>
      <c r="AA243" s="2006">
        <v>0</v>
      </c>
      <c r="AB243" s="3613"/>
      <c r="AC243" s="2006">
        <v>0</v>
      </c>
      <c r="AD243" s="2006">
        <v>0</v>
      </c>
      <c r="AE243" s="2006">
        <v>0</v>
      </c>
      <c r="AF243" s="191"/>
      <c r="AG243" s="2006">
        <v>0</v>
      </c>
      <c r="AH243" s="2006">
        <v>0</v>
      </c>
      <c r="AI243" s="2006">
        <v>0</v>
      </c>
      <c r="AJ243" s="191"/>
      <c r="AK243" s="2006">
        <v>0</v>
      </c>
      <c r="AL243" s="2006">
        <v>0</v>
      </c>
      <c r="AM243" s="2006">
        <v>0</v>
      </c>
      <c r="AN243" s="191"/>
      <c r="AO243" s="2006">
        <v>0</v>
      </c>
      <c r="AP243" s="2006">
        <v>0</v>
      </c>
      <c r="AQ243" s="2006">
        <v>0</v>
      </c>
      <c r="AR243" s="3613"/>
      <c r="AS243" s="2006">
        <v>0</v>
      </c>
      <c r="AT243" s="2006">
        <v>0</v>
      </c>
      <c r="AU243" s="2006">
        <v>0</v>
      </c>
      <c r="AV243" s="191"/>
      <c r="AW243" s="2006">
        <v>0</v>
      </c>
      <c r="AX243" s="2006">
        <v>0</v>
      </c>
      <c r="AY243" s="2006">
        <v>0</v>
      </c>
      <c r="AZ243" s="3613"/>
      <c r="BA243" s="2006">
        <v>0</v>
      </c>
      <c r="BB243" s="2006">
        <v>0</v>
      </c>
      <c r="BC243" s="2006">
        <v>0</v>
      </c>
      <c r="BD243" s="2006">
        <v>0</v>
      </c>
      <c r="BE243" s="2006">
        <v>0</v>
      </c>
      <c r="BF243" s="2006">
        <v>0</v>
      </c>
      <c r="BG243" s="2006">
        <v>0</v>
      </c>
      <c r="BH243" s="2006">
        <v>0</v>
      </c>
      <c r="BI243" s="2006">
        <v>0</v>
      </c>
      <c r="BJ243" s="2006">
        <v>0</v>
      </c>
      <c r="BK243" s="2006">
        <v>0</v>
      </c>
      <c r="BL243" s="2006">
        <v>0</v>
      </c>
      <c r="BM243" s="2006">
        <v>0</v>
      </c>
      <c r="BN243" s="2006">
        <v>0</v>
      </c>
      <c r="BO243" s="2006">
        <v>0</v>
      </c>
      <c r="BP243" s="2006">
        <v>0</v>
      </c>
      <c r="BQ243" s="2006">
        <v>0</v>
      </c>
      <c r="BR243" s="2006">
        <v>0</v>
      </c>
      <c r="BS243" s="2006">
        <v>0</v>
      </c>
      <c r="BT243" s="2006">
        <v>0</v>
      </c>
      <c r="BU243" s="2006">
        <v>0</v>
      </c>
      <c r="BV243" s="2006">
        <v>0</v>
      </c>
      <c r="BW243" s="2006">
        <v>0</v>
      </c>
      <c r="BX243" s="2006">
        <v>0</v>
      </c>
      <c r="BY243" s="2006">
        <v>0</v>
      </c>
      <c r="BZ243" s="2006">
        <v>0</v>
      </c>
      <c r="CA243" s="2006">
        <v>0</v>
      </c>
      <c r="CB243" s="2006">
        <v>0</v>
      </c>
      <c r="CC243" s="2006">
        <v>0</v>
      </c>
      <c r="CD243" s="2006">
        <v>0</v>
      </c>
      <c r="CE243" s="2006">
        <v>0</v>
      </c>
      <c r="CF243" s="421"/>
    </row>
    <row r="244" spans="1:84" ht="9.9499999999999993" customHeight="1">
      <c r="A244" s="2006">
        <v>0</v>
      </c>
      <c r="B244" s="2006">
        <v>0</v>
      </c>
      <c r="C244" s="2006">
        <v>0</v>
      </c>
      <c r="D244" s="2006">
        <v>0</v>
      </c>
      <c r="E244" s="2006">
        <v>0</v>
      </c>
      <c r="F244" s="2006">
        <v>0</v>
      </c>
      <c r="G244" s="2006">
        <v>0</v>
      </c>
      <c r="H244" s="2006">
        <v>0</v>
      </c>
      <c r="I244" s="2006">
        <v>0</v>
      </c>
      <c r="J244" s="2006">
        <v>0</v>
      </c>
      <c r="K244" s="2006">
        <v>0</v>
      </c>
      <c r="L244" s="2006">
        <v>0</v>
      </c>
      <c r="M244" s="2006">
        <v>0</v>
      </c>
      <c r="N244" s="2006">
        <v>0</v>
      </c>
      <c r="O244" s="2006">
        <v>0</v>
      </c>
      <c r="P244" s="2006">
        <v>0</v>
      </c>
      <c r="Q244" s="2006">
        <v>0</v>
      </c>
      <c r="R244" s="2006">
        <v>0</v>
      </c>
      <c r="S244" s="2006">
        <v>0</v>
      </c>
      <c r="T244" s="2006">
        <v>0</v>
      </c>
      <c r="U244" s="2006">
        <v>0</v>
      </c>
      <c r="V244" s="2006">
        <v>0</v>
      </c>
      <c r="W244" s="2006">
        <v>0</v>
      </c>
      <c r="X244" s="2006">
        <v>0</v>
      </c>
      <c r="Y244" s="2006">
        <v>0</v>
      </c>
      <c r="Z244" s="2006">
        <v>0</v>
      </c>
      <c r="AA244" s="2006">
        <v>0</v>
      </c>
      <c r="AB244" s="2006">
        <v>0</v>
      </c>
      <c r="AC244" s="2006">
        <v>0</v>
      </c>
      <c r="AD244" s="2006">
        <v>0</v>
      </c>
      <c r="AE244" s="2006">
        <v>0</v>
      </c>
      <c r="AF244" s="2006">
        <v>0</v>
      </c>
      <c r="AG244" s="2006">
        <v>0</v>
      </c>
      <c r="AH244" s="2006">
        <v>0</v>
      </c>
      <c r="AI244" s="2006">
        <v>0</v>
      </c>
      <c r="AJ244" s="2006">
        <v>0</v>
      </c>
      <c r="AK244" s="2006">
        <v>0</v>
      </c>
      <c r="AL244" s="2006">
        <v>0</v>
      </c>
      <c r="AM244" s="2006">
        <v>0</v>
      </c>
      <c r="AN244" s="2006">
        <v>0</v>
      </c>
      <c r="AO244" s="2006">
        <v>0</v>
      </c>
      <c r="AP244" s="2006">
        <v>0</v>
      </c>
      <c r="AQ244" s="2006">
        <v>0</v>
      </c>
      <c r="AR244" s="2006">
        <v>0</v>
      </c>
      <c r="AS244" s="2006">
        <v>0</v>
      </c>
      <c r="AT244" s="2006">
        <v>0</v>
      </c>
      <c r="AU244" s="2006">
        <v>0</v>
      </c>
      <c r="AV244" s="2006">
        <v>0</v>
      </c>
      <c r="AW244" s="2006">
        <v>0</v>
      </c>
      <c r="AX244" s="2006">
        <v>0</v>
      </c>
      <c r="AY244" s="2006">
        <v>0</v>
      </c>
      <c r="AZ244" s="2006">
        <v>0</v>
      </c>
      <c r="BA244" s="2006">
        <v>0</v>
      </c>
      <c r="BB244" s="2006">
        <v>0</v>
      </c>
      <c r="BC244" s="2006">
        <v>0</v>
      </c>
      <c r="BD244" s="2006">
        <v>0</v>
      </c>
      <c r="BE244" s="2006">
        <v>0</v>
      </c>
      <c r="BF244" s="2006">
        <v>0</v>
      </c>
      <c r="BG244" s="2006">
        <v>0</v>
      </c>
      <c r="BH244" s="2006">
        <v>0</v>
      </c>
      <c r="BI244" s="2006">
        <v>0</v>
      </c>
      <c r="BJ244" s="2006">
        <v>0</v>
      </c>
      <c r="BK244" s="2006">
        <v>0</v>
      </c>
      <c r="BL244" s="2006">
        <v>0</v>
      </c>
      <c r="BM244" s="2006">
        <v>0</v>
      </c>
      <c r="BN244" s="2006">
        <v>0</v>
      </c>
      <c r="BO244" s="2006">
        <v>0</v>
      </c>
      <c r="BP244" s="2006">
        <v>0</v>
      </c>
      <c r="BQ244" s="2006">
        <v>0</v>
      </c>
      <c r="BR244" s="2006">
        <v>0</v>
      </c>
      <c r="BS244" s="2006">
        <v>0</v>
      </c>
      <c r="BT244" s="2006">
        <v>0</v>
      </c>
      <c r="BU244" s="2006">
        <v>0</v>
      </c>
      <c r="BV244" s="2006">
        <v>0</v>
      </c>
      <c r="BW244" s="2006">
        <v>0</v>
      </c>
      <c r="BX244" s="2006">
        <v>0</v>
      </c>
      <c r="BY244" s="2006">
        <v>0</v>
      </c>
      <c r="BZ244" s="2006">
        <v>0</v>
      </c>
      <c r="CA244" s="2006">
        <v>0</v>
      </c>
      <c r="CB244" s="2006">
        <v>0</v>
      </c>
      <c r="CC244" s="2006">
        <v>0</v>
      </c>
      <c r="CD244" s="2006">
        <v>0</v>
      </c>
      <c r="CE244" s="2006">
        <v>0</v>
      </c>
      <c r="CF244" s="421"/>
    </row>
    <row r="245" spans="1:84" ht="9.9499999999999993" customHeight="1">
      <c r="A245" s="2006">
        <v>0</v>
      </c>
      <c r="B245" s="3401">
        <v>10</v>
      </c>
      <c r="D245" s="3520" t="s">
        <v>451</v>
      </c>
      <c r="E245" s="2006">
        <v>0</v>
      </c>
      <c r="F245" s="2006">
        <v>0</v>
      </c>
      <c r="G245" s="2006">
        <v>0</v>
      </c>
      <c r="H245" s="3520" t="s">
        <v>452</v>
      </c>
      <c r="I245" s="2006">
        <v>0</v>
      </c>
      <c r="J245" s="2006">
        <v>0</v>
      </c>
      <c r="K245" s="2006">
        <v>0</v>
      </c>
      <c r="L245" s="3520" t="s">
        <v>453</v>
      </c>
      <c r="M245" s="2006">
        <v>0</v>
      </c>
      <c r="N245" s="2006">
        <v>0</v>
      </c>
      <c r="O245" s="2006">
        <v>0</v>
      </c>
      <c r="P245" s="3520" t="s">
        <v>454</v>
      </c>
      <c r="Q245" s="2006">
        <v>0</v>
      </c>
      <c r="R245" s="2006">
        <v>0</v>
      </c>
      <c r="S245" s="2006">
        <v>0</v>
      </c>
      <c r="T245" s="3520" t="s">
        <v>455</v>
      </c>
      <c r="U245" s="2006">
        <v>0</v>
      </c>
      <c r="V245" s="2006">
        <v>0</v>
      </c>
      <c r="W245" s="2006">
        <v>0</v>
      </c>
      <c r="X245" s="3520" t="s">
        <v>456</v>
      </c>
      <c r="Y245" s="2006">
        <v>0</v>
      </c>
      <c r="Z245" s="2006">
        <v>0</v>
      </c>
      <c r="AA245" s="2006">
        <v>0</v>
      </c>
      <c r="AB245" s="3611"/>
      <c r="AC245" s="2006">
        <v>0</v>
      </c>
      <c r="AD245" s="2006">
        <v>0</v>
      </c>
      <c r="AE245" s="2006">
        <v>0</v>
      </c>
      <c r="AF245" s="3700" t="s">
        <v>457</v>
      </c>
      <c r="AG245" s="2006">
        <v>0</v>
      </c>
      <c r="AH245" s="2006">
        <v>0</v>
      </c>
      <c r="AI245" s="2006">
        <v>0</v>
      </c>
      <c r="AJ245" s="3702" t="s">
        <v>512</v>
      </c>
      <c r="AK245" s="2006">
        <v>0</v>
      </c>
      <c r="AL245" s="2006">
        <v>0</v>
      </c>
      <c r="AM245" s="2006">
        <v>0</v>
      </c>
      <c r="AN245" s="3693" t="s">
        <v>458</v>
      </c>
      <c r="AO245" s="2006">
        <v>0</v>
      </c>
      <c r="AP245" s="2006">
        <v>0</v>
      </c>
      <c r="AQ245" s="2006">
        <v>0</v>
      </c>
      <c r="AR245" s="3611"/>
      <c r="AS245" s="2006">
        <v>0</v>
      </c>
      <c r="AT245" s="2006">
        <v>0</v>
      </c>
      <c r="AU245" s="2006">
        <v>0</v>
      </c>
      <c r="AV245" s="3704"/>
      <c r="AW245" s="2006">
        <v>0</v>
      </c>
      <c r="AX245" s="2006">
        <v>0</v>
      </c>
      <c r="AY245" s="2006">
        <v>0</v>
      </c>
      <c r="AZ245" s="3611"/>
      <c r="BA245" s="2006">
        <v>0</v>
      </c>
      <c r="BB245" s="2006">
        <v>0</v>
      </c>
      <c r="BC245" s="2006">
        <v>0</v>
      </c>
      <c r="BD245" s="2006">
        <v>0</v>
      </c>
      <c r="BE245" s="2006">
        <v>0</v>
      </c>
      <c r="BF245" s="2006">
        <v>0</v>
      </c>
      <c r="BG245" s="2006">
        <v>0</v>
      </c>
      <c r="BH245" s="2006">
        <v>0</v>
      </c>
      <c r="BI245" s="2006">
        <v>0</v>
      </c>
      <c r="BJ245" s="2006">
        <v>0</v>
      </c>
      <c r="BK245" s="2006">
        <v>0</v>
      </c>
      <c r="BL245" s="2006">
        <v>0</v>
      </c>
      <c r="BM245" s="2006">
        <v>0</v>
      </c>
      <c r="BN245" s="2006">
        <v>0</v>
      </c>
      <c r="BO245" s="2006">
        <v>0</v>
      </c>
      <c r="BP245" s="2006">
        <v>0</v>
      </c>
      <c r="BQ245" s="2006">
        <v>0</v>
      </c>
      <c r="BR245" s="2006">
        <v>0</v>
      </c>
      <c r="BS245" s="2006">
        <v>0</v>
      </c>
      <c r="BT245" s="2006">
        <v>0</v>
      </c>
      <c r="BU245" s="2006">
        <v>0</v>
      </c>
      <c r="BV245" s="2006">
        <v>0</v>
      </c>
      <c r="BW245" s="2006">
        <v>0</v>
      </c>
      <c r="BX245" s="2006">
        <v>0</v>
      </c>
      <c r="BY245" s="2006">
        <v>0</v>
      </c>
      <c r="BZ245" s="2006">
        <v>0</v>
      </c>
      <c r="CA245" s="2006">
        <v>0</v>
      </c>
      <c r="CB245" s="2006">
        <v>0</v>
      </c>
      <c r="CC245" s="2006">
        <v>0</v>
      </c>
      <c r="CD245" s="2006">
        <v>0</v>
      </c>
      <c r="CE245" s="2006">
        <v>0</v>
      </c>
      <c r="CF245" s="421"/>
    </row>
    <row r="246" spans="1:84" ht="5.0999999999999996" customHeight="1">
      <c r="A246" s="2006">
        <v>0</v>
      </c>
      <c r="B246" s="3402"/>
      <c r="D246" s="3521"/>
      <c r="E246" s="2006">
        <v>0</v>
      </c>
      <c r="F246" s="2007">
        <v>0</v>
      </c>
      <c r="G246" s="2006">
        <v>0</v>
      </c>
      <c r="H246" s="3521"/>
      <c r="I246" s="2006">
        <v>0</v>
      </c>
      <c r="J246" s="2007">
        <v>0</v>
      </c>
      <c r="K246" s="2006">
        <v>0</v>
      </c>
      <c r="L246" s="3521"/>
      <c r="M246" s="2006">
        <v>0</v>
      </c>
      <c r="N246" s="2007">
        <v>0</v>
      </c>
      <c r="O246" s="2006">
        <v>0</v>
      </c>
      <c r="P246" s="3521"/>
      <c r="Q246" s="2006">
        <v>0</v>
      </c>
      <c r="R246" s="2007">
        <v>0</v>
      </c>
      <c r="S246" s="2006">
        <v>0</v>
      </c>
      <c r="T246" s="3521"/>
      <c r="U246" s="2006">
        <v>0</v>
      </c>
      <c r="V246" s="2007">
        <v>0</v>
      </c>
      <c r="W246" s="2006">
        <v>0</v>
      </c>
      <c r="X246" s="3521"/>
      <c r="Y246" s="2006">
        <v>0</v>
      </c>
      <c r="Z246" s="2007">
        <v>0</v>
      </c>
      <c r="AA246" s="2006">
        <v>0</v>
      </c>
      <c r="AB246" s="3612"/>
      <c r="AC246" s="2006">
        <v>0</v>
      </c>
      <c r="AD246" s="2007">
        <v>0</v>
      </c>
      <c r="AE246" s="2006">
        <v>0</v>
      </c>
      <c r="AF246" s="3701"/>
      <c r="AG246" s="2006">
        <v>0</v>
      </c>
      <c r="AH246" s="2007">
        <v>0</v>
      </c>
      <c r="AI246" s="2006">
        <v>0</v>
      </c>
      <c r="AJ246" s="3703"/>
      <c r="AK246" s="2006">
        <v>0</v>
      </c>
      <c r="AL246" s="2007">
        <v>0</v>
      </c>
      <c r="AM246" s="2006">
        <v>0</v>
      </c>
      <c r="AN246" s="3694"/>
      <c r="AO246" s="2006">
        <v>0</v>
      </c>
      <c r="AP246" s="2007">
        <v>0</v>
      </c>
      <c r="AQ246" s="2006">
        <v>0</v>
      </c>
      <c r="AR246" s="3612"/>
      <c r="AS246" s="2006">
        <v>0</v>
      </c>
      <c r="AT246" s="2007">
        <v>0</v>
      </c>
      <c r="AU246" s="2006">
        <v>0</v>
      </c>
      <c r="AV246" s="3705"/>
      <c r="AW246" s="2006">
        <v>0</v>
      </c>
      <c r="AX246" s="2007">
        <v>0</v>
      </c>
      <c r="AY246" s="2006">
        <v>0</v>
      </c>
      <c r="AZ246" s="3612"/>
      <c r="BA246" s="2006">
        <v>0</v>
      </c>
      <c r="BB246" s="2006">
        <v>0</v>
      </c>
      <c r="BC246" s="2006">
        <v>0</v>
      </c>
      <c r="BD246" s="2006">
        <v>0</v>
      </c>
      <c r="BE246" s="2006">
        <v>0</v>
      </c>
      <c r="BF246" s="2006">
        <v>0</v>
      </c>
      <c r="BG246" s="2006">
        <v>0</v>
      </c>
      <c r="BH246" s="2006">
        <v>0</v>
      </c>
      <c r="BI246" s="2006">
        <v>0</v>
      </c>
      <c r="BJ246" s="2006">
        <v>0</v>
      </c>
      <c r="BK246" s="2006">
        <v>0</v>
      </c>
      <c r="BL246" s="2006">
        <v>0</v>
      </c>
      <c r="BM246" s="2006">
        <v>0</v>
      </c>
      <c r="BN246" s="2006">
        <v>0</v>
      </c>
      <c r="BO246" s="2006">
        <v>0</v>
      </c>
      <c r="BP246" s="2006">
        <v>0</v>
      </c>
      <c r="BQ246" s="2006">
        <v>0</v>
      </c>
      <c r="BR246" s="2006">
        <v>0</v>
      </c>
      <c r="BS246" s="2006">
        <v>0</v>
      </c>
      <c r="BT246" s="2006">
        <v>0</v>
      </c>
      <c r="BU246" s="2006">
        <v>0</v>
      </c>
      <c r="BV246" s="2006">
        <v>0</v>
      </c>
      <c r="BW246" s="2006">
        <v>0</v>
      </c>
      <c r="BX246" s="2006">
        <v>0</v>
      </c>
      <c r="BY246" s="2006">
        <v>0</v>
      </c>
      <c r="BZ246" s="2006">
        <v>0</v>
      </c>
      <c r="CA246" s="2006">
        <v>0</v>
      </c>
      <c r="CB246" s="2006">
        <v>0</v>
      </c>
      <c r="CC246" s="2006">
        <v>0</v>
      </c>
      <c r="CD246" s="2006">
        <v>0</v>
      </c>
      <c r="CE246" s="2006">
        <v>0</v>
      </c>
      <c r="CF246" s="421"/>
    </row>
    <row r="247" spans="1:84" ht="9.9499999999999993" customHeight="1">
      <c r="A247" s="2006">
        <v>0</v>
      </c>
      <c r="B247" s="3403"/>
      <c r="D247" s="191"/>
      <c r="E247" s="2006">
        <v>0</v>
      </c>
      <c r="F247" s="2006">
        <v>0</v>
      </c>
      <c r="G247" s="2006">
        <v>0</v>
      </c>
      <c r="H247" s="191"/>
      <c r="I247" s="2006">
        <v>0</v>
      </c>
      <c r="J247" s="2006">
        <v>0</v>
      </c>
      <c r="K247" s="2006">
        <v>0</v>
      </c>
      <c r="L247" s="191"/>
      <c r="M247" s="2006">
        <v>0</v>
      </c>
      <c r="N247" s="2006">
        <v>0</v>
      </c>
      <c r="O247" s="2006">
        <v>0</v>
      </c>
      <c r="P247" s="191"/>
      <c r="Q247" s="2006">
        <v>0</v>
      </c>
      <c r="R247" s="2006">
        <v>0</v>
      </c>
      <c r="S247" s="2006">
        <v>0</v>
      </c>
      <c r="T247" s="191"/>
      <c r="U247" s="2006">
        <v>0</v>
      </c>
      <c r="V247" s="2006">
        <v>0</v>
      </c>
      <c r="W247" s="2006">
        <v>0</v>
      </c>
      <c r="X247" s="191"/>
      <c r="Y247" s="2006">
        <v>0</v>
      </c>
      <c r="Z247" s="2006">
        <v>0</v>
      </c>
      <c r="AA247" s="2006">
        <v>0</v>
      </c>
      <c r="AB247" s="3613"/>
      <c r="AC247" s="2006">
        <v>0</v>
      </c>
      <c r="AD247" s="2006">
        <v>0</v>
      </c>
      <c r="AE247" s="2006">
        <v>0</v>
      </c>
      <c r="AF247" s="191"/>
      <c r="AG247" s="2006">
        <v>0</v>
      </c>
      <c r="AH247" s="2006">
        <v>0</v>
      </c>
      <c r="AI247" s="2006">
        <v>0</v>
      </c>
      <c r="AJ247" s="191"/>
      <c r="AK247" s="2006">
        <v>0</v>
      </c>
      <c r="AL247" s="2006">
        <v>0</v>
      </c>
      <c r="AM247" s="2006">
        <v>0</v>
      </c>
      <c r="AN247" s="191"/>
      <c r="AO247" s="2006">
        <v>0</v>
      </c>
      <c r="AP247" s="2006">
        <v>0</v>
      </c>
      <c r="AQ247" s="2006">
        <v>0</v>
      </c>
      <c r="AR247" s="3613"/>
      <c r="AS247" s="2006">
        <v>0</v>
      </c>
      <c r="AT247" s="2006">
        <v>0</v>
      </c>
      <c r="AU247" s="2006">
        <v>0</v>
      </c>
      <c r="AV247" s="191"/>
      <c r="AW247" s="2006">
        <v>0</v>
      </c>
      <c r="AX247" s="2006">
        <v>0</v>
      </c>
      <c r="AY247" s="2006">
        <v>0</v>
      </c>
      <c r="AZ247" s="3613"/>
      <c r="BA247" s="2006">
        <v>0</v>
      </c>
      <c r="BB247" s="2006">
        <v>0</v>
      </c>
      <c r="BC247" s="2006">
        <v>0</v>
      </c>
      <c r="BD247" s="2006">
        <v>0</v>
      </c>
      <c r="BE247" s="2006">
        <v>0</v>
      </c>
      <c r="BF247" s="2006">
        <v>0</v>
      </c>
      <c r="BG247" s="2006">
        <v>0</v>
      </c>
      <c r="BH247" s="2006">
        <v>0</v>
      </c>
      <c r="BI247" s="2006">
        <v>0</v>
      </c>
      <c r="BJ247" s="2006">
        <v>0</v>
      </c>
      <c r="BK247" s="2006">
        <v>0</v>
      </c>
      <c r="BL247" s="2006">
        <v>0</v>
      </c>
      <c r="BM247" s="2006">
        <v>0</v>
      </c>
      <c r="BN247" s="2006">
        <v>0</v>
      </c>
      <c r="BO247" s="2006">
        <v>0</v>
      </c>
      <c r="BP247" s="2006">
        <v>0</v>
      </c>
      <c r="BQ247" s="2006">
        <v>0</v>
      </c>
      <c r="BR247" s="2006">
        <v>0</v>
      </c>
      <c r="BS247" s="2006">
        <v>0</v>
      </c>
      <c r="BT247" s="2006">
        <v>0</v>
      </c>
      <c r="BU247" s="2006">
        <v>0</v>
      </c>
      <c r="BV247" s="2006">
        <v>0</v>
      </c>
      <c r="BW247" s="2006">
        <v>0</v>
      </c>
      <c r="BX247" s="2006">
        <v>0</v>
      </c>
      <c r="BY247" s="2006">
        <v>0</v>
      </c>
      <c r="BZ247" s="2006">
        <v>0</v>
      </c>
      <c r="CA247" s="2006">
        <v>0</v>
      </c>
      <c r="CB247" s="2006">
        <v>0</v>
      </c>
      <c r="CC247" s="2006">
        <v>0</v>
      </c>
      <c r="CD247" s="2006">
        <v>0</v>
      </c>
      <c r="CE247" s="2006">
        <v>0</v>
      </c>
      <c r="CF247" s="421"/>
    </row>
    <row r="248" spans="1:84" ht="9.9499999999999993" customHeight="1">
      <c r="A248" s="2006">
        <v>0</v>
      </c>
      <c r="B248" s="2006">
        <v>0</v>
      </c>
      <c r="C248" s="2006">
        <v>0</v>
      </c>
      <c r="D248" s="2006">
        <v>0</v>
      </c>
      <c r="E248" s="2006">
        <v>0</v>
      </c>
      <c r="F248" s="2006">
        <v>0</v>
      </c>
      <c r="G248" s="2006">
        <v>0</v>
      </c>
      <c r="H248" s="2006">
        <v>0</v>
      </c>
      <c r="I248" s="2006">
        <v>0</v>
      </c>
      <c r="J248" s="2006">
        <v>0</v>
      </c>
      <c r="K248" s="2006">
        <v>0</v>
      </c>
      <c r="L248" s="2006">
        <v>0</v>
      </c>
      <c r="M248" s="2006">
        <v>0</v>
      </c>
      <c r="N248" s="2006">
        <v>0</v>
      </c>
      <c r="O248" s="2006">
        <v>0</v>
      </c>
      <c r="P248" s="2006">
        <v>0</v>
      </c>
      <c r="Q248" s="2006">
        <v>0</v>
      </c>
      <c r="R248" s="2006">
        <v>0</v>
      </c>
      <c r="S248" s="2006">
        <v>0</v>
      </c>
      <c r="T248" s="2006">
        <v>0</v>
      </c>
      <c r="U248" s="2006">
        <v>0</v>
      </c>
      <c r="V248" s="2006">
        <v>0</v>
      </c>
      <c r="W248" s="2006">
        <v>0</v>
      </c>
      <c r="X248" s="2006">
        <v>0</v>
      </c>
      <c r="Y248" s="2006">
        <v>0</v>
      </c>
      <c r="Z248" s="2006">
        <v>0</v>
      </c>
      <c r="AA248" s="2006">
        <v>0</v>
      </c>
      <c r="AB248" s="2006">
        <v>0</v>
      </c>
      <c r="AC248" s="2006">
        <v>0</v>
      </c>
      <c r="AD248" s="2006">
        <v>0</v>
      </c>
      <c r="AE248" s="2006">
        <v>0</v>
      </c>
      <c r="AF248" s="2006">
        <v>0</v>
      </c>
      <c r="AG248" s="2006">
        <v>0</v>
      </c>
      <c r="AH248" s="2006">
        <v>0</v>
      </c>
      <c r="AI248" s="2006">
        <v>0</v>
      </c>
      <c r="AJ248" s="2006">
        <v>0</v>
      </c>
      <c r="AK248" s="2006">
        <v>0</v>
      </c>
      <c r="AL248" s="2006">
        <v>0</v>
      </c>
      <c r="AM248" s="2006">
        <v>0</v>
      </c>
      <c r="AN248" s="2006">
        <v>0</v>
      </c>
      <c r="AO248" s="2006">
        <v>0</v>
      </c>
      <c r="AP248" s="2006">
        <v>0</v>
      </c>
      <c r="AQ248" s="2006">
        <v>0</v>
      </c>
      <c r="AR248" s="2006">
        <v>0</v>
      </c>
      <c r="AS248" s="2006">
        <v>0</v>
      </c>
      <c r="AT248" s="2006">
        <v>0</v>
      </c>
      <c r="AU248" s="2006">
        <v>0</v>
      </c>
      <c r="AV248" s="2006">
        <v>0</v>
      </c>
      <c r="AW248" s="2006">
        <v>0</v>
      </c>
      <c r="AX248" s="2006">
        <v>0</v>
      </c>
      <c r="AY248" s="2006">
        <v>0</v>
      </c>
      <c r="AZ248" s="2006">
        <v>0</v>
      </c>
      <c r="BA248" s="2006">
        <v>0</v>
      </c>
      <c r="BB248" s="2006">
        <v>0</v>
      </c>
      <c r="BC248" s="2006">
        <v>0</v>
      </c>
      <c r="BD248" s="2006">
        <v>0</v>
      </c>
      <c r="BE248" s="2006">
        <v>0</v>
      </c>
      <c r="BF248" s="2006">
        <v>0</v>
      </c>
      <c r="BG248" s="2006">
        <v>0</v>
      </c>
      <c r="BH248" s="2006">
        <v>0</v>
      </c>
      <c r="BI248" s="2006">
        <v>0</v>
      </c>
      <c r="BJ248" s="2006">
        <v>0</v>
      </c>
      <c r="BK248" s="2006">
        <v>0</v>
      </c>
      <c r="BL248" s="2006">
        <v>0</v>
      </c>
      <c r="BM248" s="2006">
        <v>0</v>
      </c>
      <c r="BN248" s="2006">
        <v>0</v>
      </c>
      <c r="BO248" s="2006">
        <v>0</v>
      </c>
      <c r="BP248" s="2006">
        <v>0</v>
      </c>
      <c r="BQ248" s="2006">
        <v>0</v>
      </c>
      <c r="BR248" s="2006">
        <v>0</v>
      </c>
      <c r="BS248" s="2006">
        <v>0</v>
      </c>
      <c r="BT248" s="2006">
        <v>0</v>
      </c>
      <c r="BU248" s="2006">
        <v>0</v>
      </c>
      <c r="BV248" s="2006">
        <v>0</v>
      </c>
      <c r="BW248" s="2006">
        <v>0</v>
      </c>
      <c r="BX248" s="2006">
        <v>0</v>
      </c>
      <c r="BY248" s="2006">
        <v>0</v>
      </c>
      <c r="BZ248" s="2006">
        <v>0</v>
      </c>
      <c r="CA248" s="2006">
        <v>0</v>
      </c>
      <c r="CB248" s="2006">
        <v>0</v>
      </c>
      <c r="CC248" s="2006">
        <v>0</v>
      </c>
      <c r="CD248" s="2006">
        <v>0</v>
      </c>
      <c r="CE248" s="2006">
        <v>0</v>
      </c>
      <c r="CF248" s="421"/>
    </row>
    <row r="249" spans="1:84" ht="9.9499999999999993" customHeight="1">
      <c r="A249" s="2006">
        <v>0</v>
      </c>
      <c r="B249" s="3401">
        <v>11</v>
      </c>
      <c r="D249" s="3520"/>
      <c r="E249" s="2006">
        <v>0</v>
      </c>
      <c r="F249" s="2006">
        <v>0</v>
      </c>
      <c r="G249" s="2006">
        <v>0</v>
      </c>
      <c r="H249" s="3520" t="s">
        <v>461</v>
      </c>
      <c r="I249" s="2006">
        <v>0</v>
      </c>
      <c r="J249" s="2006">
        <v>0</v>
      </c>
      <c r="K249" s="2006">
        <v>0</v>
      </c>
      <c r="L249" s="3520" t="s">
        <v>462</v>
      </c>
      <c r="M249" s="2006">
        <v>0</v>
      </c>
      <c r="N249" s="2006">
        <v>0</v>
      </c>
      <c r="O249" s="2006">
        <v>0</v>
      </c>
      <c r="P249" s="3520"/>
      <c r="Q249" s="2006">
        <v>0</v>
      </c>
      <c r="R249" s="2006">
        <v>0</v>
      </c>
      <c r="S249" s="2006">
        <v>0</v>
      </c>
      <c r="T249" s="3520" t="s">
        <v>463</v>
      </c>
      <c r="U249" s="2006">
        <v>0</v>
      </c>
      <c r="V249" s="2006">
        <v>0</v>
      </c>
      <c r="W249" s="2006">
        <v>0</v>
      </c>
      <c r="X249" s="3520" t="s">
        <v>464</v>
      </c>
      <c r="Y249" s="2006">
        <v>0</v>
      </c>
      <c r="Z249" s="2006">
        <v>0</v>
      </c>
      <c r="AA249" s="2006">
        <v>0</v>
      </c>
      <c r="AB249" s="3611"/>
      <c r="AC249" s="2006">
        <v>0</v>
      </c>
      <c r="AD249" s="2006">
        <v>0</v>
      </c>
      <c r="AE249" s="2006">
        <v>0</v>
      </c>
      <c r="AF249" s="3700" t="s">
        <v>465</v>
      </c>
      <c r="AG249" s="2006">
        <v>0</v>
      </c>
      <c r="AH249" s="2006">
        <v>0</v>
      </c>
      <c r="AI249" s="2006">
        <v>0</v>
      </c>
      <c r="AJ249" s="3702" t="s">
        <v>513</v>
      </c>
      <c r="AK249" s="2006">
        <v>0</v>
      </c>
      <c r="AL249" s="2006">
        <v>0</v>
      </c>
      <c r="AM249" s="2006">
        <v>0</v>
      </c>
      <c r="AN249" s="3693" t="s">
        <v>466</v>
      </c>
      <c r="AO249" s="2006">
        <v>0</v>
      </c>
      <c r="AP249" s="2006">
        <v>0</v>
      </c>
      <c r="AQ249" s="2006">
        <v>0</v>
      </c>
      <c r="AR249" s="3611"/>
      <c r="AS249" s="2006">
        <v>0</v>
      </c>
      <c r="AT249" s="2006">
        <v>0</v>
      </c>
      <c r="AU249" s="2006">
        <v>0</v>
      </c>
      <c r="AV249" s="3611"/>
      <c r="AW249" s="2006">
        <v>0</v>
      </c>
      <c r="AX249" s="2006">
        <v>0</v>
      </c>
      <c r="AY249" s="2006">
        <v>0</v>
      </c>
      <c r="AZ249" s="3611"/>
      <c r="BA249" s="2006">
        <v>0</v>
      </c>
      <c r="BB249" s="2006">
        <v>0</v>
      </c>
      <c r="BC249" s="2006">
        <v>0</v>
      </c>
      <c r="BD249" s="2006">
        <v>0</v>
      </c>
      <c r="BE249" s="2006">
        <v>0</v>
      </c>
      <c r="BF249" s="2006">
        <v>0</v>
      </c>
      <c r="BG249" s="2006">
        <v>0</v>
      </c>
      <c r="BH249" s="2006">
        <v>0</v>
      </c>
      <c r="BI249" s="2006">
        <v>0</v>
      </c>
      <c r="BJ249" s="2006">
        <v>0</v>
      </c>
      <c r="BK249" s="2006">
        <v>0</v>
      </c>
      <c r="BL249" s="2006">
        <v>0</v>
      </c>
      <c r="BM249" s="2006">
        <v>0</v>
      </c>
      <c r="BN249" s="2006">
        <v>0</v>
      </c>
      <c r="BO249" s="2006">
        <v>0</v>
      </c>
      <c r="BP249" s="2006">
        <v>0</v>
      </c>
      <c r="BQ249" s="2006">
        <v>0</v>
      </c>
      <c r="BR249" s="2006">
        <v>0</v>
      </c>
      <c r="BS249" s="2006">
        <v>0</v>
      </c>
      <c r="BT249" s="2006">
        <v>0</v>
      </c>
      <c r="BU249" s="2006">
        <v>0</v>
      </c>
      <c r="BV249" s="2006">
        <v>0</v>
      </c>
      <c r="BW249" s="2006">
        <v>0</v>
      </c>
      <c r="BX249" s="2006">
        <v>0</v>
      </c>
      <c r="BY249" s="2006">
        <v>0</v>
      </c>
      <c r="BZ249" s="2006">
        <v>0</v>
      </c>
      <c r="CA249" s="2006">
        <v>0</v>
      </c>
      <c r="CB249" s="2006">
        <v>0</v>
      </c>
      <c r="CC249" s="2006">
        <v>0</v>
      </c>
      <c r="CD249" s="2006">
        <v>0</v>
      </c>
      <c r="CE249" s="2006">
        <v>0</v>
      </c>
      <c r="CF249" s="421"/>
    </row>
    <row r="250" spans="1:84" ht="5.0999999999999996" customHeight="1">
      <c r="A250" s="2006">
        <v>0</v>
      </c>
      <c r="B250" s="3402"/>
      <c r="D250" s="3521"/>
      <c r="E250" s="2006">
        <v>0</v>
      </c>
      <c r="F250" s="2007">
        <v>0</v>
      </c>
      <c r="G250" s="2006">
        <v>0</v>
      </c>
      <c r="H250" s="3521"/>
      <c r="I250" s="2006">
        <v>0</v>
      </c>
      <c r="J250" s="2007">
        <v>0</v>
      </c>
      <c r="K250" s="2006">
        <v>0</v>
      </c>
      <c r="L250" s="3521"/>
      <c r="M250" s="2006">
        <v>0</v>
      </c>
      <c r="N250" s="2007">
        <v>0</v>
      </c>
      <c r="O250" s="2006">
        <v>0</v>
      </c>
      <c r="P250" s="3521"/>
      <c r="Q250" s="2006">
        <v>0</v>
      </c>
      <c r="R250" s="2007">
        <v>0</v>
      </c>
      <c r="S250" s="2006">
        <v>0</v>
      </c>
      <c r="T250" s="3521"/>
      <c r="U250" s="2006">
        <v>0</v>
      </c>
      <c r="V250" s="2007">
        <v>0</v>
      </c>
      <c r="W250" s="2006">
        <v>0</v>
      </c>
      <c r="X250" s="3521"/>
      <c r="Y250" s="2006">
        <v>0</v>
      </c>
      <c r="Z250" s="2007">
        <v>0</v>
      </c>
      <c r="AA250" s="2006">
        <v>0</v>
      </c>
      <c r="AB250" s="3612"/>
      <c r="AC250" s="2006">
        <v>0</v>
      </c>
      <c r="AD250" s="2007">
        <v>0</v>
      </c>
      <c r="AE250" s="2006">
        <v>0</v>
      </c>
      <c r="AF250" s="3701"/>
      <c r="AG250" s="2006">
        <v>0</v>
      </c>
      <c r="AH250" s="2007">
        <v>0</v>
      </c>
      <c r="AI250" s="2006">
        <v>0</v>
      </c>
      <c r="AJ250" s="3703"/>
      <c r="AK250" s="2006">
        <v>0</v>
      </c>
      <c r="AL250" s="2007">
        <v>0</v>
      </c>
      <c r="AM250" s="2006">
        <v>0</v>
      </c>
      <c r="AN250" s="3694"/>
      <c r="AO250" s="2006">
        <v>0</v>
      </c>
      <c r="AP250" s="2007">
        <v>0</v>
      </c>
      <c r="AQ250" s="2006">
        <v>0</v>
      </c>
      <c r="AR250" s="3612"/>
      <c r="AS250" s="2006">
        <v>0</v>
      </c>
      <c r="AT250" s="2007">
        <v>0</v>
      </c>
      <c r="AU250" s="2006">
        <v>0</v>
      </c>
      <c r="AV250" s="3612"/>
      <c r="AW250" s="2006">
        <v>0</v>
      </c>
      <c r="AX250" s="2007">
        <v>0</v>
      </c>
      <c r="AY250" s="2006">
        <v>0</v>
      </c>
      <c r="AZ250" s="3612"/>
      <c r="BA250" s="2006">
        <v>0</v>
      </c>
      <c r="BB250" s="2006">
        <v>0</v>
      </c>
      <c r="BC250" s="2006">
        <v>0</v>
      </c>
      <c r="BD250" s="2006">
        <v>0</v>
      </c>
      <c r="BE250" s="2006">
        <v>0</v>
      </c>
      <c r="BF250" s="2006">
        <v>0</v>
      </c>
      <c r="BG250" s="2006">
        <v>0</v>
      </c>
      <c r="BH250" s="2006">
        <v>0</v>
      </c>
      <c r="BI250" s="2006">
        <v>0</v>
      </c>
      <c r="BJ250" s="2006">
        <v>0</v>
      </c>
      <c r="BK250" s="2006">
        <v>0</v>
      </c>
      <c r="BL250" s="2006">
        <v>0</v>
      </c>
      <c r="BM250" s="2006">
        <v>0</v>
      </c>
      <c r="BN250" s="2006">
        <v>0</v>
      </c>
      <c r="BO250" s="2006">
        <v>0</v>
      </c>
      <c r="BP250" s="2006">
        <v>0</v>
      </c>
      <c r="BQ250" s="2006">
        <v>0</v>
      </c>
      <c r="BR250" s="2006">
        <v>0</v>
      </c>
      <c r="BS250" s="2006">
        <v>0</v>
      </c>
      <c r="BT250" s="2006">
        <v>0</v>
      </c>
      <c r="BU250" s="2006">
        <v>0</v>
      </c>
      <c r="BV250" s="2006">
        <v>0</v>
      </c>
      <c r="BW250" s="2006">
        <v>0</v>
      </c>
      <c r="BX250" s="2006">
        <v>0</v>
      </c>
      <c r="BY250" s="2006">
        <v>0</v>
      </c>
      <c r="BZ250" s="2006">
        <v>0</v>
      </c>
      <c r="CA250" s="2006">
        <v>0</v>
      </c>
      <c r="CB250" s="2006">
        <v>0</v>
      </c>
      <c r="CC250" s="2006">
        <v>0</v>
      </c>
      <c r="CD250" s="2006">
        <v>0</v>
      </c>
      <c r="CE250" s="2006">
        <v>0</v>
      </c>
      <c r="CF250" s="421"/>
    </row>
    <row r="251" spans="1:84" ht="9.9499999999999993" customHeight="1">
      <c r="A251" s="2006">
        <v>0</v>
      </c>
      <c r="B251" s="3403"/>
      <c r="D251" s="191"/>
      <c r="E251" s="2006">
        <v>0</v>
      </c>
      <c r="F251" s="2006">
        <v>0</v>
      </c>
      <c r="G251" s="2006">
        <v>0</v>
      </c>
      <c r="H251" s="191"/>
      <c r="I251" s="2006">
        <v>0</v>
      </c>
      <c r="J251" s="2006">
        <v>0</v>
      </c>
      <c r="K251" s="2006">
        <v>0</v>
      </c>
      <c r="L251" s="191"/>
      <c r="M251" s="2006">
        <v>0</v>
      </c>
      <c r="N251" s="2006">
        <v>0</v>
      </c>
      <c r="O251" s="2006">
        <v>0</v>
      </c>
      <c r="P251" s="191"/>
      <c r="Q251" s="2006">
        <v>0</v>
      </c>
      <c r="R251" s="2006">
        <v>0</v>
      </c>
      <c r="S251" s="2006">
        <v>0</v>
      </c>
      <c r="T251" s="191"/>
      <c r="U251" s="2006">
        <v>0</v>
      </c>
      <c r="V251" s="2006">
        <v>0</v>
      </c>
      <c r="W251" s="2006">
        <v>0</v>
      </c>
      <c r="X251" s="191"/>
      <c r="Y251" s="2006">
        <v>0</v>
      </c>
      <c r="Z251" s="2006">
        <v>0</v>
      </c>
      <c r="AA251" s="2006">
        <v>0</v>
      </c>
      <c r="AB251" s="3613"/>
      <c r="AC251" s="2006">
        <v>0</v>
      </c>
      <c r="AD251" s="2006">
        <v>0</v>
      </c>
      <c r="AE251" s="2006">
        <v>0</v>
      </c>
      <c r="AF251" s="191"/>
      <c r="AG251" s="2006">
        <v>0</v>
      </c>
      <c r="AH251" s="2006">
        <v>0</v>
      </c>
      <c r="AI251" s="2006">
        <v>0</v>
      </c>
      <c r="AJ251" s="191"/>
      <c r="AK251" s="2006">
        <v>0</v>
      </c>
      <c r="AL251" s="2006">
        <v>0</v>
      </c>
      <c r="AM251" s="2006">
        <v>0</v>
      </c>
      <c r="AN251" s="191"/>
      <c r="AO251" s="2006">
        <v>0</v>
      </c>
      <c r="AP251" s="2006">
        <v>0</v>
      </c>
      <c r="AQ251" s="2006">
        <v>0</v>
      </c>
      <c r="AR251" s="3613"/>
      <c r="AS251" s="2006">
        <v>0</v>
      </c>
      <c r="AT251" s="2006">
        <v>0</v>
      </c>
      <c r="AU251" s="2006">
        <v>0</v>
      </c>
      <c r="AV251" s="3613"/>
      <c r="AW251" s="2006">
        <v>0</v>
      </c>
      <c r="AX251" s="2006">
        <v>0</v>
      </c>
      <c r="AY251" s="2006">
        <v>0</v>
      </c>
      <c r="AZ251" s="3613"/>
      <c r="BA251" s="2006">
        <v>0</v>
      </c>
      <c r="BB251" s="2006">
        <v>0</v>
      </c>
      <c r="BC251" s="2006">
        <v>0</v>
      </c>
      <c r="BD251" s="2006">
        <v>0</v>
      </c>
      <c r="BE251" s="2006">
        <v>0</v>
      </c>
      <c r="BF251" s="2006">
        <v>0</v>
      </c>
      <c r="BG251" s="2006">
        <v>0</v>
      </c>
      <c r="BH251" s="2006">
        <v>0</v>
      </c>
      <c r="BI251" s="2006">
        <v>0</v>
      </c>
      <c r="BJ251" s="2006">
        <v>0</v>
      </c>
      <c r="BK251" s="2006">
        <v>0</v>
      </c>
      <c r="BL251" s="2006">
        <v>0</v>
      </c>
      <c r="BM251" s="2006">
        <v>0</v>
      </c>
      <c r="BN251" s="2006">
        <v>0</v>
      </c>
      <c r="BO251" s="2006">
        <v>0</v>
      </c>
      <c r="BP251" s="2006">
        <v>0</v>
      </c>
      <c r="BQ251" s="2006">
        <v>0</v>
      </c>
      <c r="BR251" s="2006">
        <v>0</v>
      </c>
      <c r="BS251" s="2006">
        <v>0</v>
      </c>
      <c r="BT251" s="2006">
        <v>0</v>
      </c>
      <c r="BU251" s="2006">
        <v>0</v>
      </c>
      <c r="BV251" s="2006">
        <v>0</v>
      </c>
      <c r="BW251" s="2006">
        <v>0</v>
      </c>
      <c r="BX251" s="2006">
        <v>0</v>
      </c>
      <c r="BY251" s="2006">
        <v>0</v>
      </c>
      <c r="BZ251" s="2006">
        <v>0</v>
      </c>
      <c r="CA251" s="2006">
        <v>0</v>
      </c>
      <c r="CB251" s="2006">
        <v>0</v>
      </c>
      <c r="CC251" s="2006">
        <v>0</v>
      </c>
      <c r="CD251" s="2006">
        <v>0</v>
      </c>
      <c r="CE251" s="2006">
        <v>0</v>
      </c>
      <c r="CF251" s="421"/>
    </row>
    <row r="252" spans="1:84" ht="9.9499999999999993" customHeight="1">
      <c r="A252" s="2006">
        <v>0</v>
      </c>
      <c r="B252" s="2006">
        <v>0</v>
      </c>
      <c r="C252" s="2006">
        <v>0</v>
      </c>
      <c r="D252" s="2006">
        <v>0</v>
      </c>
      <c r="E252" s="2006">
        <v>0</v>
      </c>
      <c r="F252" s="2006">
        <v>0</v>
      </c>
      <c r="G252" s="2006">
        <v>0</v>
      </c>
      <c r="H252" s="2006">
        <v>0</v>
      </c>
      <c r="I252" s="2006">
        <v>0</v>
      </c>
      <c r="J252" s="2006">
        <v>0</v>
      </c>
      <c r="K252" s="2006">
        <v>0</v>
      </c>
      <c r="L252" s="2006">
        <v>0</v>
      </c>
      <c r="M252" s="2006">
        <v>0</v>
      </c>
      <c r="N252" s="2006">
        <v>0</v>
      </c>
      <c r="O252" s="2006">
        <v>0</v>
      </c>
      <c r="P252" s="2006">
        <v>0</v>
      </c>
      <c r="Q252" s="2006">
        <v>0</v>
      </c>
      <c r="R252" s="2006">
        <v>0</v>
      </c>
      <c r="S252" s="2006">
        <v>0</v>
      </c>
      <c r="T252" s="2006">
        <v>0</v>
      </c>
      <c r="U252" s="2006">
        <v>0</v>
      </c>
      <c r="V252" s="2006">
        <v>0</v>
      </c>
      <c r="W252" s="2006">
        <v>0</v>
      </c>
      <c r="X252" s="2006">
        <v>0</v>
      </c>
      <c r="Y252" s="2006">
        <v>0</v>
      </c>
      <c r="Z252" s="2006">
        <v>0</v>
      </c>
      <c r="AA252" s="2006">
        <v>0</v>
      </c>
      <c r="AB252" s="2006">
        <v>0</v>
      </c>
      <c r="AC252" s="2006">
        <v>0</v>
      </c>
      <c r="AD252" s="2006">
        <v>0</v>
      </c>
      <c r="AE252" s="2006">
        <v>0</v>
      </c>
      <c r="AF252" s="2006">
        <v>0</v>
      </c>
      <c r="AG252" s="2006">
        <v>0</v>
      </c>
      <c r="AH252" s="2006">
        <v>0</v>
      </c>
      <c r="AI252" s="2006">
        <v>0</v>
      </c>
      <c r="AJ252" s="2006">
        <v>0</v>
      </c>
      <c r="AK252" s="2006">
        <v>0</v>
      </c>
      <c r="AL252" s="2006">
        <v>0</v>
      </c>
      <c r="AM252" s="2006">
        <v>0</v>
      </c>
      <c r="AN252" s="2006">
        <v>0</v>
      </c>
      <c r="AO252" s="2006">
        <v>0</v>
      </c>
      <c r="AP252" s="2006">
        <v>0</v>
      </c>
      <c r="AQ252" s="2006">
        <v>0</v>
      </c>
      <c r="AR252" s="2006">
        <v>0</v>
      </c>
      <c r="AS252" s="2006">
        <v>0</v>
      </c>
      <c r="AT252" s="2006">
        <v>0</v>
      </c>
      <c r="AU252" s="2006">
        <v>0</v>
      </c>
      <c r="AV252" s="2006">
        <v>0</v>
      </c>
      <c r="AW252" s="2006">
        <v>0</v>
      </c>
      <c r="AX252" s="2006">
        <v>0</v>
      </c>
      <c r="AY252" s="2006">
        <v>0</v>
      </c>
      <c r="AZ252" s="2006">
        <v>0</v>
      </c>
      <c r="BA252" s="2006">
        <v>0</v>
      </c>
      <c r="BB252" s="2006">
        <v>0</v>
      </c>
      <c r="BC252" s="2006">
        <v>0</v>
      </c>
      <c r="BD252" s="2006">
        <v>0</v>
      </c>
      <c r="BE252" s="2006">
        <v>0</v>
      </c>
      <c r="BF252" s="2006">
        <v>0</v>
      </c>
      <c r="BG252" s="2006">
        <v>0</v>
      </c>
      <c r="BH252" s="2006">
        <v>0</v>
      </c>
      <c r="BI252" s="2006">
        <v>0</v>
      </c>
      <c r="BJ252" s="2006">
        <v>0</v>
      </c>
      <c r="BK252" s="2006">
        <v>0</v>
      </c>
      <c r="BL252" s="2006">
        <v>0</v>
      </c>
      <c r="BM252" s="2006">
        <v>0</v>
      </c>
      <c r="BN252" s="2006">
        <v>0</v>
      </c>
      <c r="BO252" s="2006">
        <v>0</v>
      </c>
      <c r="BP252" s="2006">
        <v>0</v>
      </c>
      <c r="BQ252" s="2006">
        <v>0</v>
      </c>
      <c r="BR252" s="2006">
        <v>0</v>
      </c>
      <c r="BS252" s="2006">
        <v>0</v>
      </c>
      <c r="BT252" s="2006">
        <v>0</v>
      </c>
      <c r="BU252" s="2006">
        <v>0</v>
      </c>
      <c r="BV252" s="2006">
        <v>0</v>
      </c>
      <c r="BW252" s="2006">
        <v>0</v>
      </c>
      <c r="BX252" s="2006">
        <v>0</v>
      </c>
      <c r="BY252" s="2006">
        <v>0</v>
      </c>
      <c r="BZ252" s="2006">
        <v>0</v>
      </c>
      <c r="CA252" s="2006">
        <v>0</v>
      </c>
      <c r="CB252" s="2006">
        <v>0</v>
      </c>
      <c r="CC252" s="2006">
        <v>0</v>
      </c>
      <c r="CD252" s="2006">
        <v>0</v>
      </c>
      <c r="CE252" s="2006">
        <v>0</v>
      </c>
      <c r="CF252" s="421"/>
    </row>
    <row r="253" spans="1:84" ht="9.9499999999999993" customHeight="1">
      <c r="A253" s="2006">
        <v>0</v>
      </c>
      <c r="B253" s="3401">
        <v>12</v>
      </c>
      <c r="D253" s="3611"/>
      <c r="E253" s="2006">
        <v>0</v>
      </c>
      <c r="F253" s="2006">
        <v>0</v>
      </c>
      <c r="G253" s="2006">
        <v>0</v>
      </c>
      <c r="H253" s="3520" t="s">
        <v>468</v>
      </c>
      <c r="I253" s="2006">
        <v>0</v>
      </c>
      <c r="J253" s="2006">
        <v>0</v>
      </c>
      <c r="K253" s="2006">
        <v>0</v>
      </c>
      <c r="L253" s="3520" t="s">
        <v>469</v>
      </c>
      <c r="M253" s="2006">
        <v>0</v>
      </c>
      <c r="N253" s="2006">
        <v>0</v>
      </c>
      <c r="O253" s="2006">
        <v>0</v>
      </c>
      <c r="P253" s="3611"/>
      <c r="Q253" s="2006">
        <v>0</v>
      </c>
      <c r="R253" s="2006">
        <v>0</v>
      </c>
      <c r="S253" s="2006">
        <v>0</v>
      </c>
      <c r="T253" s="3520" t="s">
        <v>470</v>
      </c>
      <c r="U253" s="2006">
        <v>0</v>
      </c>
      <c r="V253" s="2006">
        <v>0</v>
      </c>
      <c r="W253" s="2006">
        <v>0</v>
      </c>
      <c r="X253" s="3520" t="s">
        <v>471</v>
      </c>
      <c r="Y253" s="2006">
        <v>0</v>
      </c>
      <c r="Z253" s="2006">
        <v>0</v>
      </c>
      <c r="AA253" s="2006">
        <v>0</v>
      </c>
      <c r="AB253" s="3611"/>
      <c r="AC253" s="2006">
        <v>0</v>
      </c>
      <c r="AD253" s="2006">
        <v>0</v>
      </c>
      <c r="AE253" s="2006">
        <v>0</v>
      </c>
      <c r="AF253" s="3700" t="s">
        <v>472</v>
      </c>
      <c r="AG253" s="2006">
        <v>0</v>
      </c>
      <c r="AH253" s="2006">
        <v>0</v>
      </c>
      <c r="AI253" s="2006">
        <v>0</v>
      </c>
      <c r="AJ253" s="3702" t="s">
        <v>515</v>
      </c>
      <c r="AK253" s="2006">
        <v>0</v>
      </c>
      <c r="AL253" s="2006">
        <v>0</v>
      </c>
      <c r="AM253" s="2006">
        <v>0</v>
      </c>
      <c r="AN253" s="3693" t="s">
        <v>473</v>
      </c>
      <c r="AO253" s="2006">
        <v>0</v>
      </c>
      <c r="AP253" s="2006">
        <v>0</v>
      </c>
      <c r="AQ253" s="2006">
        <v>0</v>
      </c>
      <c r="AR253" s="3611"/>
      <c r="AS253" s="2006">
        <v>0</v>
      </c>
      <c r="AT253" s="2006">
        <v>0</v>
      </c>
      <c r="AU253" s="2006">
        <v>0</v>
      </c>
      <c r="AV253" s="3611"/>
      <c r="AW253" s="2006">
        <v>0</v>
      </c>
      <c r="AX253" s="2006">
        <v>0</v>
      </c>
      <c r="AY253" s="2006">
        <v>0</v>
      </c>
      <c r="AZ253" s="3611"/>
      <c r="BA253" s="2006">
        <v>0</v>
      </c>
      <c r="BB253" s="2006">
        <v>0</v>
      </c>
      <c r="BC253" s="2006">
        <v>0</v>
      </c>
      <c r="BD253" s="2006">
        <v>0</v>
      </c>
      <c r="BE253" s="2006">
        <v>0</v>
      </c>
      <c r="BF253" s="2006">
        <v>0</v>
      </c>
      <c r="BG253" s="2006">
        <v>0</v>
      </c>
      <c r="BH253" s="2006">
        <v>0</v>
      </c>
      <c r="BI253" s="2006">
        <v>0</v>
      </c>
      <c r="BJ253" s="2006">
        <v>0</v>
      </c>
      <c r="BK253" s="2006">
        <v>0</v>
      </c>
      <c r="BL253" s="2006">
        <v>0</v>
      </c>
      <c r="BM253" s="2006">
        <v>0</v>
      </c>
      <c r="BN253" s="2006">
        <v>0</v>
      </c>
      <c r="BO253" s="2006">
        <v>0</v>
      </c>
      <c r="BP253" s="2006">
        <v>0</v>
      </c>
      <c r="BQ253" s="2006">
        <v>0</v>
      </c>
      <c r="BR253" s="2006">
        <v>0</v>
      </c>
      <c r="BS253" s="2006">
        <v>0</v>
      </c>
      <c r="BT253" s="2006">
        <v>0</v>
      </c>
      <c r="BU253" s="2006">
        <v>0</v>
      </c>
      <c r="BV253" s="2006">
        <v>0</v>
      </c>
      <c r="BW253" s="2006">
        <v>0</v>
      </c>
      <c r="BX253" s="2006">
        <v>0</v>
      </c>
      <c r="BY253" s="2006">
        <v>0</v>
      </c>
      <c r="BZ253" s="2006">
        <v>0</v>
      </c>
      <c r="CA253" s="2006">
        <v>0</v>
      </c>
      <c r="CB253" s="2006">
        <v>0</v>
      </c>
      <c r="CC253" s="2006">
        <v>0</v>
      </c>
      <c r="CD253" s="2006">
        <v>0</v>
      </c>
      <c r="CE253" s="2006">
        <v>0</v>
      </c>
      <c r="CF253" s="421"/>
    </row>
    <row r="254" spans="1:84" ht="5.0999999999999996" customHeight="1">
      <c r="A254" s="2006">
        <v>0</v>
      </c>
      <c r="B254" s="3402"/>
      <c r="D254" s="3612"/>
      <c r="E254" s="2006">
        <v>0</v>
      </c>
      <c r="F254" s="2007">
        <v>0</v>
      </c>
      <c r="G254" s="2006">
        <v>0</v>
      </c>
      <c r="H254" s="3521"/>
      <c r="I254" s="2006">
        <v>0</v>
      </c>
      <c r="J254" s="2007">
        <v>0</v>
      </c>
      <c r="K254" s="2006">
        <v>0</v>
      </c>
      <c r="L254" s="3521"/>
      <c r="M254" s="2006">
        <v>0</v>
      </c>
      <c r="N254" s="2007">
        <v>0</v>
      </c>
      <c r="O254" s="2006">
        <v>0</v>
      </c>
      <c r="P254" s="3612"/>
      <c r="Q254" s="2006">
        <v>0</v>
      </c>
      <c r="R254" s="2007">
        <v>0</v>
      </c>
      <c r="S254" s="2006">
        <v>0</v>
      </c>
      <c r="T254" s="3521"/>
      <c r="U254" s="2006">
        <v>0</v>
      </c>
      <c r="V254" s="2007">
        <v>0</v>
      </c>
      <c r="W254" s="2006">
        <v>0</v>
      </c>
      <c r="X254" s="3521"/>
      <c r="Y254" s="2006">
        <v>0</v>
      </c>
      <c r="Z254" s="2007">
        <v>0</v>
      </c>
      <c r="AA254" s="2006">
        <v>0</v>
      </c>
      <c r="AB254" s="3612"/>
      <c r="AC254" s="2006">
        <v>0</v>
      </c>
      <c r="AD254" s="2007">
        <v>0</v>
      </c>
      <c r="AE254" s="2006">
        <v>0</v>
      </c>
      <c r="AF254" s="3701"/>
      <c r="AG254" s="2006">
        <v>0</v>
      </c>
      <c r="AH254" s="2007">
        <v>0</v>
      </c>
      <c r="AI254" s="2006">
        <v>0</v>
      </c>
      <c r="AJ254" s="3703"/>
      <c r="AK254" s="2006">
        <v>0</v>
      </c>
      <c r="AL254" s="2007">
        <v>0</v>
      </c>
      <c r="AM254" s="2006">
        <v>0</v>
      </c>
      <c r="AN254" s="3694"/>
      <c r="AO254" s="2006">
        <v>0</v>
      </c>
      <c r="AP254" s="2007">
        <v>0</v>
      </c>
      <c r="AQ254" s="2006">
        <v>0</v>
      </c>
      <c r="AR254" s="3612"/>
      <c r="AS254" s="2006">
        <v>0</v>
      </c>
      <c r="AT254" s="2007">
        <v>0</v>
      </c>
      <c r="AU254" s="2006">
        <v>0</v>
      </c>
      <c r="AV254" s="3612"/>
      <c r="AW254" s="2006">
        <v>0</v>
      </c>
      <c r="AX254" s="2007">
        <v>0</v>
      </c>
      <c r="AY254" s="2006">
        <v>0</v>
      </c>
      <c r="AZ254" s="3612"/>
      <c r="BA254" s="2006">
        <v>0</v>
      </c>
      <c r="BB254" s="2006">
        <v>0</v>
      </c>
      <c r="BC254" s="2006">
        <v>0</v>
      </c>
      <c r="BD254" s="2006">
        <v>0</v>
      </c>
      <c r="BE254" s="2006">
        <v>0</v>
      </c>
      <c r="BF254" s="2006">
        <v>0</v>
      </c>
      <c r="BG254" s="2006">
        <v>0</v>
      </c>
      <c r="BH254" s="2006">
        <v>0</v>
      </c>
      <c r="BI254" s="2006">
        <v>0</v>
      </c>
      <c r="BJ254" s="2006">
        <v>0</v>
      </c>
      <c r="BK254" s="2006">
        <v>0</v>
      </c>
      <c r="BL254" s="2006">
        <v>0</v>
      </c>
      <c r="BM254" s="2006">
        <v>0</v>
      </c>
      <c r="BN254" s="2006">
        <v>0</v>
      </c>
      <c r="BO254" s="2006">
        <v>0</v>
      </c>
      <c r="BP254" s="2006">
        <v>0</v>
      </c>
      <c r="BQ254" s="2006">
        <v>0</v>
      </c>
      <c r="BR254" s="2006">
        <v>0</v>
      </c>
      <c r="BS254" s="2006">
        <v>0</v>
      </c>
      <c r="BT254" s="2006">
        <v>0</v>
      </c>
      <c r="BU254" s="2006">
        <v>0</v>
      </c>
      <c r="BV254" s="2006">
        <v>0</v>
      </c>
      <c r="BW254" s="2006">
        <v>0</v>
      </c>
      <c r="BX254" s="2006">
        <v>0</v>
      </c>
      <c r="BY254" s="2006">
        <v>0</v>
      </c>
      <c r="BZ254" s="2006">
        <v>0</v>
      </c>
      <c r="CA254" s="2006">
        <v>0</v>
      </c>
      <c r="CB254" s="2006">
        <v>0</v>
      </c>
      <c r="CC254" s="2006">
        <v>0</v>
      </c>
      <c r="CD254" s="2006">
        <v>0</v>
      </c>
      <c r="CE254" s="2006">
        <v>0</v>
      </c>
      <c r="CF254" s="421"/>
    </row>
    <row r="255" spans="1:84" ht="9.9499999999999993" customHeight="1">
      <c r="A255" s="2006">
        <v>0</v>
      </c>
      <c r="B255" s="3403"/>
      <c r="D255" s="3613"/>
      <c r="E255" s="2006">
        <v>0</v>
      </c>
      <c r="F255" s="2006">
        <v>0</v>
      </c>
      <c r="G255" s="2006">
        <v>0</v>
      </c>
      <c r="H255" s="191"/>
      <c r="I255" s="2006">
        <v>0</v>
      </c>
      <c r="J255" s="2006">
        <v>0</v>
      </c>
      <c r="K255" s="2006">
        <v>0</v>
      </c>
      <c r="L255" s="191"/>
      <c r="M255" s="2006">
        <v>0</v>
      </c>
      <c r="N255" s="2006">
        <v>0</v>
      </c>
      <c r="O255" s="2006">
        <v>0</v>
      </c>
      <c r="P255" s="3613"/>
      <c r="Q255" s="2006">
        <v>0</v>
      </c>
      <c r="R255" s="2006">
        <v>0</v>
      </c>
      <c r="S255" s="2006">
        <v>0</v>
      </c>
      <c r="T255" s="191"/>
      <c r="U255" s="2006">
        <v>0</v>
      </c>
      <c r="V255" s="2006">
        <v>0</v>
      </c>
      <c r="W255" s="2006">
        <v>0</v>
      </c>
      <c r="X255" s="191"/>
      <c r="Y255" s="2006">
        <v>0</v>
      </c>
      <c r="Z255" s="2006">
        <v>0</v>
      </c>
      <c r="AA255" s="2006">
        <v>0</v>
      </c>
      <c r="AB255" s="3613"/>
      <c r="AC255" s="2006">
        <v>0</v>
      </c>
      <c r="AD255" s="2006">
        <v>0</v>
      </c>
      <c r="AE255" s="2006">
        <v>0</v>
      </c>
      <c r="AF255" s="191"/>
      <c r="AG255" s="2006">
        <v>0</v>
      </c>
      <c r="AH255" s="2006">
        <v>0</v>
      </c>
      <c r="AI255" s="2006">
        <v>0</v>
      </c>
      <c r="AJ255" s="191"/>
      <c r="AK255" s="2006">
        <v>0</v>
      </c>
      <c r="AL255" s="2006">
        <v>0</v>
      </c>
      <c r="AM255" s="2006">
        <v>0</v>
      </c>
      <c r="AN255" s="191"/>
      <c r="AO255" s="2006">
        <v>0</v>
      </c>
      <c r="AP255" s="2006">
        <v>0</v>
      </c>
      <c r="AQ255" s="2006">
        <v>0</v>
      </c>
      <c r="AR255" s="3613"/>
      <c r="AS255" s="2006">
        <v>0</v>
      </c>
      <c r="AT255" s="2006">
        <v>0</v>
      </c>
      <c r="AU255" s="2006">
        <v>0</v>
      </c>
      <c r="AV255" s="3613"/>
      <c r="AW255" s="2006">
        <v>0</v>
      </c>
      <c r="AX255" s="2006">
        <v>0</v>
      </c>
      <c r="AY255" s="2006">
        <v>0</v>
      </c>
      <c r="AZ255" s="3613"/>
      <c r="BA255" s="2006">
        <v>0</v>
      </c>
      <c r="BB255" s="2006">
        <v>0</v>
      </c>
      <c r="BC255" s="2006">
        <v>0</v>
      </c>
      <c r="BD255" s="2006">
        <v>0</v>
      </c>
      <c r="BE255" s="2006">
        <v>0</v>
      </c>
      <c r="BF255" s="2006">
        <v>0</v>
      </c>
      <c r="BG255" s="2006">
        <v>0</v>
      </c>
      <c r="BH255" s="2006">
        <v>0</v>
      </c>
      <c r="BI255" s="2006">
        <v>0</v>
      </c>
      <c r="BJ255" s="2006">
        <v>0</v>
      </c>
      <c r="BK255" s="2006">
        <v>0</v>
      </c>
      <c r="BL255" s="2006">
        <v>0</v>
      </c>
      <c r="BM255" s="2006">
        <v>0</v>
      </c>
      <c r="BN255" s="2006">
        <v>0</v>
      </c>
      <c r="BO255" s="2006">
        <v>0</v>
      </c>
      <c r="BP255" s="2006">
        <v>0</v>
      </c>
      <c r="BQ255" s="2006">
        <v>0</v>
      </c>
      <c r="BR255" s="2006">
        <v>0</v>
      </c>
      <c r="BS255" s="2006">
        <v>0</v>
      </c>
      <c r="BT255" s="2006">
        <v>0</v>
      </c>
      <c r="BU255" s="2006">
        <v>0</v>
      </c>
      <c r="BV255" s="2006">
        <v>0</v>
      </c>
      <c r="BW255" s="2006">
        <v>0</v>
      </c>
      <c r="BX255" s="2006">
        <v>0</v>
      </c>
      <c r="BY255" s="2006">
        <v>0</v>
      </c>
      <c r="BZ255" s="2006">
        <v>0</v>
      </c>
      <c r="CA255" s="2006">
        <v>0</v>
      </c>
      <c r="CB255" s="2006">
        <v>0</v>
      </c>
      <c r="CC255" s="2006">
        <v>0</v>
      </c>
      <c r="CD255" s="2006">
        <v>0</v>
      </c>
      <c r="CE255" s="2006">
        <v>0</v>
      </c>
      <c r="CF255" s="421"/>
    </row>
    <row r="256" spans="1:84" ht="9.9499999999999993" customHeight="1">
      <c r="A256" s="2006">
        <v>0</v>
      </c>
      <c r="B256" s="2006">
        <v>0</v>
      </c>
      <c r="C256" s="2006">
        <v>0</v>
      </c>
      <c r="D256" s="2006">
        <v>0</v>
      </c>
      <c r="E256" s="2006">
        <v>0</v>
      </c>
      <c r="F256" s="2006">
        <v>0</v>
      </c>
      <c r="G256" s="2006">
        <v>0</v>
      </c>
      <c r="H256" s="2006">
        <v>0</v>
      </c>
      <c r="I256" s="2006">
        <v>0</v>
      </c>
      <c r="J256" s="2006">
        <v>0</v>
      </c>
      <c r="K256" s="2006">
        <v>0</v>
      </c>
      <c r="L256" s="2006">
        <v>0</v>
      </c>
      <c r="M256" s="2006">
        <v>0</v>
      </c>
      <c r="N256" s="2006">
        <v>0</v>
      </c>
      <c r="O256" s="2006">
        <v>0</v>
      </c>
      <c r="P256" s="2006">
        <v>0</v>
      </c>
      <c r="Q256" s="2006">
        <v>0</v>
      </c>
      <c r="R256" s="2006">
        <v>0</v>
      </c>
      <c r="S256" s="2006">
        <v>0</v>
      </c>
      <c r="T256" s="2006">
        <v>0</v>
      </c>
      <c r="U256" s="2006">
        <v>0</v>
      </c>
      <c r="V256" s="2006">
        <v>0</v>
      </c>
      <c r="W256" s="2006">
        <v>0</v>
      </c>
      <c r="X256" s="2006">
        <v>0</v>
      </c>
      <c r="Y256" s="2006">
        <v>0</v>
      </c>
      <c r="Z256" s="2006">
        <v>0</v>
      </c>
      <c r="AA256" s="2006">
        <v>0</v>
      </c>
      <c r="AB256" s="2006">
        <v>0</v>
      </c>
      <c r="AC256" s="2006">
        <v>0</v>
      </c>
      <c r="AD256" s="2006">
        <v>0</v>
      </c>
      <c r="AE256" s="2006">
        <v>0</v>
      </c>
      <c r="AF256" s="2006">
        <v>0</v>
      </c>
      <c r="AG256" s="2006">
        <v>0</v>
      </c>
      <c r="AH256" s="2006">
        <v>0</v>
      </c>
      <c r="AI256" s="2006">
        <v>0</v>
      </c>
      <c r="AJ256" s="2006">
        <v>0</v>
      </c>
      <c r="AK256" s="2006">
        <v>0</v>
      </c>
      <c r="AL256" s="2006">
        <v>0</v>
      </c>
      <c r="AM256" s="2006">
        <v>0</v>
      </c>
      <c r="AN256" s="2006">
        <v>0</v>
      </c>
      <c r="AO256" s="2006">
        <v>0</v>
      </c>
      <c r="AP256" s="2006">
        <v>0</v>
      </c>
      <c r="AQ256" s="2006">
        <v>0</v>
      </c>
      <c r="AR256" s="2006">
        <v>0</v>
      </c>
      <c r="AS256" s="2006">
        <v>0</v>
      </c>
      <c r="AT256" s="2006">
        <v>0</v>
      </c>
      <c r="AU256" s="2006">
        <v>0</v>
      </c>
      <c r="AV256" s="2006">
        <v>0</v>
      </c>
      <c r="AW256" s="2006">
        <v>0</v>
      </c>
      <c r="AX256" s="2006">
        <v>0</v>
      </c>
      <c r="AY256" s="2006">
        <v>0</v>
      </c>
      <c r="AZ256" s="2006">
        <v>0</v>
      </c>
      <c r="BA256" s="2006">
        <v>0</v>
      </c>
      <c r="BB256" s="2006">
        <v>0</v>
      </c>
      <c r="BC256" s="2006">
        <v>0</v>
      </c>
      <c r="BD256" s="2006">
        <v>0</v>
      </c>
      <c r="BE256" s="2006">
        <v>0</v>
      </c>
      <c r="BF256" s="2006">
        <v>0</v>
      </c>
      <c r="BG256" s="2006">
        <v>0</v>
      </c>
      <c r="BH256" s="2006">
        <v>0</v>
      </c>
      <c r="BI256" s="2006">
        <v>0</v>
      </c>
      <c r="BJ256" s="2006">
        <v>0</v>
      </c>
      <c r="BK256" s="2006">
        <v>0</v>
      </c>
      <c r="BL256" s="2006">
        <v>0</v>
      </c>
      <c r="BM256" s="2006">
        <v>0</v>
      </c>
      <c r="BN256" s="2006">
        <v>0</v>
      </c>
      <c r="BO256" s="2006">
        <v>0</v>
      </c>
      <c r="BP256" s="2006">
        <v>0</v>
      </c>
      <c r="BQ256" s="2006">
        <v>0</v>
      </c>
      <c r="BR256" s="2006">
        <v>0</v>
      </c>
      <c r="BS256" s="2006">
        <v>0</v>
      </c>
      <c r="BT256" s="2006">
        <v>0</v>
      </c>
      <c r="BU256" s="2006">
        <v>0</v>
      </c>
      <c r="BV256" s="2006">
        <v>0</v>
      </c>
      <c r="BW256" s="2006">
        <v>0</v>
      </c>
      <c r="BX256" s="2006">
        <v>0</v>
      </c>
      <c r="BY256" s="2006">
        <v>0</v>
      </c>
      <c r="BZ256" s="2006">
        <v>0</v>
      </c>
      <c r="CA256" s="2006">
        <v>0</v>
      </c>
      <c r="CB256" s="2006">
        <v>0</v>
      </c>
      <c r="CC256" s="2006">
        <v>0</v>
      </c>
      <c r="CD256" s="2006">
        <v>0</v>
      </c>
      <c r="CE256" s="2006">
        <v>0</v>
      </c>
      <c r="CF256" s="421"/>
    </row>
    <row r="257" spans="1:84" ht="9.9499999999999993" customHeight="1">
      <c r="A257" s="2006">
        <v>0</v>
      </c>
      <c r="B257" s="3401">
        <v>13</v>
      </c>
      <c r="D257" s="3611"/>
      <c r="E257" s="2006">
        <v>0</v>
      </c>
      <c r="F257" s="2006">
        <v>0</v>
      </c>
      <c r="G257" s="2006">
        <v>0</v>
      </c>
      <c r="H257" s="3520" t="s">
        <v>475</v>
      </c>
      <c r="I257" s="2006">
        <v>0</v>
      </c>
      <c r="J257" s="2006">
        <v>0</v>
      </c>
      <c r="K257" s="2006">
        <v>0</v>
      </c>
      <c r="L257" s="3520" t="s">
        <v>476</v>
      </c>
      <c r="M257" s="2006">
        <v>0</v>
      </c>
      <c r="N257" s="2006">
        <v>0</v>
      </c>
      <c r="O257" s="2006">
        <v>0</v>
      </c>
      <c r="P257" s="3611"/>
      <c r="Q257" s="2006">
        <v>0</v>
      </c>
      <c r="R257" s="2006">
        <v>0</v>
      </c>
      <c r="S257" s="2006">
        <v>0</v>
      </c>
      <c r="T257" s="3520"/>
      <c r="U257" s="2006">
        <v>0</v>
      </c>
      <c r="V257" s="2006">
        <v>0</v>
      </c>
      <c r="W257" s="2006">
        <v>0</v>
      </c>
      <c r="X257" s="3520" t="s">
        <v>477</v>
      </c>
      <c r="Y257" s="2006">
        <v>0</v>
      </c>
      <c r="Z257" s="2006">
        <v>0</v>
      </c>
      <c r="AA257" s="2006">
        <v>0</v>
      </c>
      <c r="AB257" s="3611"/>
      <c r="AC257" s="2006">
        <v>0</v>
      </c>
      <c r="AD257" s="2006">
        <v>0</v>
      </c>
      <c r="AE257" s="2006">
        <v>0</v>
      </c>
      <c r="AF257" s="3700" t="s">
        <v>478</v>
      </c>
      <c r="AG257" s="2006">
        <v>0</v>
      </c>
      <c r="AH257" s="2006">
        <v>0</v>
      </c>
      <c r="AI257" s="2006">
        <v>0</v>
      </c>
      <c r="AJ257" s="3702" t="s">
        <v>516</v>
      </c>
      <c r="AK257" s="2006">
        <v>0</v>
      </c>
      <c r="AL257" s="2006">
        <v>0</v>
      </c>
      <c r="AM257" s="2006">
        <v>0</v>
      </c>
      <c r="AN257" s="3693" t="s">
        <v>479</v>
      </c>
      <c r="AO257" s="2006">
        <v>0</v>
      </c>
      <c r="AP257" s="2006">
        <v>0</v>
      </c>
      <c r="AQ257" s="2006">
        <v>0</v>
      </c>
      <c r="AR257" s="3611"/>
      <c r="AS257" s="2006">
        <v>0</v>
      </c>
      <c r="AT257" s="2006">
        <v>0</v>
      </c>
      <c r="AU257" s="2006">
        <v>0</v>
      </c>
      <c r="AV257" s="3611"/>
      <c r="AW257" s="2006">
        <v>0</v>
      </c>
      <c r="AX257" s="2006">
        <v>0</v>
      </c>
      <c r="AY257" s="2006">
        <v>0</v>
      </c>
      <c r="AZ257" s="3611"/>
      <c r="BA257" s="2006">
        <v>0</v>
      </c>
      <c r="BB257" s="2006">
        <v>0</v>
      </c>
      <c r="BC257" s="2006">
        <v>0</v>
      </c>
      <c r="BD257" s="2006">
        <v>0</v>
      </c>
      <c r="BE257" s="2006">
        <v>0</v>
      </c>
      <c r="BF257" s="2006">
        <v>0</v>
      </c>
      <c r="BG257" s="2006">
        <v>0</v>
      </c>
      <c r="BH257" s="2006">
        <v>0</v>
      </c>
      <c r="BI257" s="2006">
        <v>0</v>
      </c>
      <c r="BJ257" s="2006">
        <v>0</v>
      </c>
      <c r="BK257" s="2006">
        <v>0</v>
      </c>
      <c r="BL257" s="2006">
        <v>0</v>
      </c>
      <c r="BM257" s="2006">
        <v>0</v>
      </c>
      <c r="BN257" s="2006">
        <v>0</v>
      </c>
      <c r="BO257" s="2006">
        <v>0</v>
      </c>
      <c r="BP257" s="2006">
        <v>0</v>
      </c>
      <c r="BQ257" s="2006">
        <v>0</v>
      </c>
      <c r="BR257" s="2006">
        <v>0</v>
      </c>
      <c r="BS257" s="2006">
        <v>0</v>
      </c>
      <c r="BT257" s="2006">
        <v>0</v>
      </c>
      <c r="BU257" s="2006">
        <v>0</v>
      </c>
      <c r="BV257" s="2006">
        <v>0</v>
      </c>
      <c r="BW257" s="2006">
        <v>0</v>
      </c>
      <c r="BX257" s="2006">
        <v>0</v>
      </c>
      <c r="BY257" s="2006">
        <v>0</v>
      </c>
      <c r="BZ257" s="2006">
        <v>0</v>
      </c>
      <c r="CA257" s="2006">
        <v>0</v>
      </c>
      <c r="CB257" s="2006">
        <v>0</v>
      </c>
      <c r="CC257" s="2006">
        <v>0</v>
      </c>
      <c r="CD257" s="2006">
        <v>0</v>
      </c>
      <c r="CE257" s="2006">
        <v>0</v>
      </c>
      <c r="CF257" s="421"/>
    </row>
    <row r="258" spans="1:84" ht="5.0999999999999996" customHeight="1">
      <c r="A258" s="2006">
        <v>0</v>
      </c>
      <c r="B258" s="3402"/>
      <c r="D258" s="3612"/>
      <c r="E258" s="2006">
        <v>0</v>
      </c>
      <c r="F258" s="2007">
        <v>0</v>
      </c>
      <c r="G258" s="2006">
        <v>0</v>
      </c>
      <c r="H258" s="3521"/>
      <c r="I258" s="2006">
        <v>0</v>
      </c>
      <c r="J258" s="2007">
        <v>0</v>
      </c>
      <c r="K258" s="2006">
        <v>0</v>
      </c>
      <c r="L258" s="3521"/>
      <c r="M258" s="2006">
        <v>0</v>
      </c>
      <c r="N258" s="2007">
        <v>0</v>
      </c>
      <c r="O258" s="2006">
        <v>0</v>
      </c>
      <c r="P258" s="3612"/>
      <c r="Q258" s="2006">
        <v>0</v>
      </c>
      <c r="R258" s="2007">
        <v>0</v>
      </c>
      <c r="S258" s="2006">
        <v>0</v>
      </c>
      <c r="T258" s="3521"/>
      <c r="U258" s="2006">
        <v>0</v>
      </c>
      <c r="V258" s="2007">
        <v>0</v>
      </c>
      <c r="W258" s="2006">
        <v>0</v>
      </c>
      <c r="X258" s="3521"/>
      <c r="Y258" s="2006">
        <v>0</v>
      </c>
      <c r="Z258" s="2007">
        <v>0</v>
      </c>
      <c r="AA258" s="2006">
        <v>0</v>
      </c>
      <c r="AB258" s="3612"/>
      <c r="AC258" s="2006">
        <v>0</v>
      </c>
      <c r="AD258" s="2007">
        <v>0</v>
      </c>
      <c r="AE258" s="2006">
        <v>0</v>
      </c>
      <c r="AF258" s="3701"/>
      <c r="AG258" s="2006">
        <v>0</v>
      </c>
      <c r="AH258" s="2007">
        <v>0</v>
      </c>
      <c r="AI258" s="2006">
        <v>0</v>
      </c>
      <c r="AJ258" s="3703"/>
      <c r="AK258" s="2006">
        <v>0</v>
      </c>
      <c r="AL258" s="2007">
        <v>0</v>
      </c>
      <c r="AM258" s="2006">
        <v>0</v>
      </c>
      <c r="AN258" s="3694"/>
      <c r="AO258" s="2006">
        <v>0</v>
      </c>
      <c r="AP258" s="2007">
        <v>0</v>
      </c>
      <c r="AQ258" s="2006">
        <v>0</v>
      </c>
      <c r="AR258" s="3612"/>
      <c r="AS258" s="2006">
        <v>0</v>
      </c>
      <c r="AT258" s="2007">
        <v>0</v>
      </c>
      <c r="AU258" s="2006">
        <v>0</v>
      </c>
      <c r="AV258" s="3612"/>
      <c r="AW258" s="2006">
        <v>0</v>
      </c>
      <c r="AX258" s="2007">
        <v>0</v>
      </c>
      <c r="AY258" s="2006">
        <v>0</v>
      </c>
      <c r="AZ258" s="3612"/>
      <c r="BA258" s="2006">
        <v>0</v>
      </c>
      <c r="BB258" s="2006">
        <v>0</v>
      </c>
      <c r="BC258" s="2006">
        <v>0</v>
      </c>
      <c r="BD258" s="2006">
        <v>0</v>
      </c>
      <c r="BE258" s="2006">
        <v>0</v>
      </c>
      <c r="BF258" s="2006">
        <v>0</v>
      </c>
      <c r="BG258" s="2006">
        <v>0</v>
      </c>
      <c r="BH258" s="2006">
        <v>0</v>
      </c>
      <c r="BI258" s="2006">
        <v>0</v>
      </c>
      <c r="BJ258" s="2006">
        <v>0</v>
      </c>
      <c r="BK258" s="2006">
        <v>0</v>
      </c>
      <c r="BL258" s="2006">
        <v>0</v>
      </c>
      <c r="BM258" s="2006">
        <v>0</v>
      </c>
      <c r="BN258" s="2006">
        <v>0</v>
      </c>
      <c r="BO258" s="2006">
        <v>0</v>
      </c>
      <c r="BP258" s="2006">
        <v>0</v>
      </c>
      <c r="BQ258" s="2006">
        <v>0</v>
      </c>
      <c r="BR258" s="2006">
        <v>0</v>
      </c>
      <c r="BS258" s="2006">
        <v>0</v>
      </c>
      <c r="BT258" s="2006">
        <v>0</v>
      </c>
      <c r="BU258" s="2006">
        <v>0</v>
      </c>
      <c r="BV258" s="2006">
        <v>0</v>
      </c>
      <c r="BW258" s="2006">
        <v>0</v>
      </c>
      <c r="BX258" s="2006">
        <v>0</v>
      </c>
      <c r="BY258" s="2006">
        <v>0</v>
      </c>
      <c r="BZ258" s="2006">
        <v>0</v>
      </c>
      <c r="CA258" s="2006">
        <v>0</v>
      </c>
      <c r="CB258" s="2006">
        <v>0</v>
      </c>
      <c r="CC258" s="2006">
        <v>0</v>
      </c>
      <c r="CD258" s="2006">
        <v>0</v>
      </c>
      <c r="CE258" s="2006">
        <v>0</v>
      </c>
      <c r="CF258" s="421"/>
    </row>
    <row r="259" spans="1:84" ht="9.9499999999999993" customHeight="1">
      <c r="A259" s="2006">
        <v>0</v>
      </c>
      <c r="B259" s="3403"/>
      <c r="D259" s="3613"/>
      <c r="E259" s="2006">
        <v>0</v>
      </c>
      <c r="F259" s="2006">
        <v>0</v>
      </c>
      <c r="G259" s="2006">
        <v>0</v>
      </c>
      <c r="H259" s="191"/>
      <c r="I259" s="2006">
        <v>0</v>
      </c>
      <c r="J259" s="2006">
        <v>0</v>
      </c>
      <c r="K259" s="2006">
        <v>0</v>
      </c>
      <c r="L259" s="191"/>
      <c r="M259" s="2006">
        <v>0</v>
      </c>
      <c r="N259" s="2006">
        <v>0</v>
      </c>
      <c r="O259" s="2006">
        <v>0</v>
      </c>
      <c r="P259" s="3613"/>
      <c r="Q259" s="2006">
        <v>0</v>
      </c>
      <c r="R259" s="2006">
        <v>0</v>
      </c>
      <c r="S259" s="2006">
        <v>0</v>
      </c>
      <c r="T259" s="191"/>
      <c r="U259" s="2006">
        <v>0</v>
      </c>
      <c r="V259" s="2006">
        <v>0</v>
      </c>
      <c r="W259" s="2006">
        <v>0</v>
      </c>
      <c r="X259" s="191"/>
      <c r="Y259" s="2006">
        <v>0</v>
      </c>
      <c r="Z259" s="2006">
        <v>0</v>
      </c>
      <c r="AA259" s="2006">
        <v>0</v>
      </c>
      <c r="AB259" s="3613"/>
      <c r="AC259" s="2006">
        <v>0</v>
      </c>
      <c r="AD259" s="2006">
        <v>0</v>
      </c>
      <c r="AE259" s="2006">
        <v>0</v>
      </c>
      <c r="AF259" s="191"/>
      <c r="AG259" s="2006">
        <v>0</v>
      </c>
      <c r="AH259" s="2006">
        <v>0</v>
      </c>
      <c r="AI259" s="2006">
        <v>0</v>
      </c>
      <c r="AJ259" s="191"/>
      <c r="AK259" s="2006">
        <v>0</v>
      </c>
      <c r="AL259" s="2006">
        <v>0</v>
      </c>
      <c r="AM259" s="2006">
        <v>0</v>
      </c>
      <c r="AN259" s="191"/>
      <c r="AO259" s="2006">
        <v>0</v>
      </c>
      <c r="AP259" s="2006">
        <v>0</v>
      </c>
      <c r="AQ259" s="2006">
        <v>0</v>
      </c>
      <c r="AR259" s="3613"/>
      <c r="AS259" s="2006">
        <v>0</v>
      </c>
      <c r="AT259" s="2006">
        <v>0</v>
      </c>
      <c r="AU259" s="2006">
        <v>0</v>
      </c>
      <c r="AV259" s="3613"/>
      <c r="AW259" s="2006">
        <v>0</v>
      </c>
      <c r="AX259" s="2006">
        <v>0</v>
      </c>
      <c r="AY259" s="2006">
        <v>0</v>
      </c>
      <c r="AZ259" s="3613"/>
      <c r="BA259" s="2006">
        <v>0</v>
      </c>
      <c r="BB259" s="2006">
        <v>0</v>
      </c>
      <c r="BC259" s="2006">
        <v>0</v>
      </c>
      <c r="BD259" s="2006">
        <v>0</v>
      </c>
      <c r="BE259" s="2006">
        <v>0</v>
      </c>
      <c r="BF259" s="2006">
        <v>0</v>
      </c>
      <c r="BG259" s="2006">
        <v>0</v>
      </c>
      <c r="BH259" s="2006">
        <v>0</v>
      </c>
      <c r="BI259" s="2006">
        <v>0</v>
      </c>
      <c r="BJ259" s="2006">
        <v>0</v>
      </c>
      <c r="BK259" s="2006">
        <v>0</v>
      </c>
      <c r="BL259" s="2006">
        <v>0</v>
      </c>
      <c r="BM259" s="2006">
        <v>0</v>
      </c>
      <c r="BN259" s="2006">
        <v>0</v>
      </c>
      <c r="BO259" s="2006">
        <v>0</v>
      </c>
      <c r="BP259" s="2006">
        <v>0</v>
      </c>
      <c r="BQ259" s="2006">
        <v>0</v>
      </c>
      <c r="BR259" s="2006">
        <v>0</v>
      </c>
      <c r="BS259" s="2006">
        <v>0</v>
      </c>
      <c r="BT259" s="2006">
        <v>0</v>
      </c>
      <c r="BU259" s="2006">
        <v>0</v>
      </c>
      <c r="BV259" s="2006">
        <v>0</v>
      </c>
      <c r="BW259" s="2006">
        <v>0</v>
      </c>
      <c r="BX259" s="2006">
        <v>0</v>
      </c>
      <c r="BY259" s="2006">
        <v>0</v>
      </c>
      <c r="BZ259" s="2006">
        <v>0</v>
      </c>
      <c r="CA259" s="2006">
        <v>0</v>
      </c>
      <c r="CB259" s="2006">
        <v>0</v>
      </c>
      <c r="CC259" s="2006">
        <v>0</v>
      </c>
      <c r="CD259" s="2006">
        <v>0</v>
      </c>
      <c r="CE259" s="2006">
        <v>0</v>
      </c>
      <c r="CF259" s="421"/>
    </row>
    <row r="260" spans="1:84" ht="9.9499999999999993" customHeight="1">
      <c r="A260" s="2006">
        <v>0</v>
      </c>
      <c r="B260" s="2006">
        <v>0</v>
      </c>
      <c r="C260" s="2006">
        <v>0</v>
      </c>
      <c r="D260" s="2006">
        <v>0</v>
      </c>
      <c r="E260" s="2006">
        <v>0</v>
      </c>
      <c r="F260" s="2006">
        <v>0</v>
      </c>
      <c r="G260" s="2006">
        <v>0</v>
      </c>
      <c r="H260" s="2006">
        <v>0</v>
      </c>
      <c r="I260" s="2006">
        <v>0</v>
      </c>
      <c r="J260" s="2006">
        <v>0</v>
      </c>
      <c r="K260" s="2006">
        <v>0</v>
      </c>
      <c r="L260" s="2006">
        <v>0</v>
      </c>
      <c r="M260" s="2006">
        <v>0</v>
      </c>
      <c r="N260" s="2006">
        <v>0</v>
      </c>
      <c r="O260" s="2006">
        <v>0</v>
      </c>
      <c r="P260" s="2006">
        <v>0</v>
      </c>
      <c r="Q260" s="2006">
        <v>0</v>
      </c>
      <c r="R260" s="2006">
        <v>0</v>
      </c>
      <c r="S260" s="2006">
        <v>0</v>
      </c>
      <c r="T260" s="2006">
        <v>0</v>
      </c>
      <c r="U260" s="2006">
        <v>0</v>
      </c>
      <c r="V260" s="2006">
        <v>0</v>
      </c>
      <c r="W260" s="2006">
        <v>0</v>
      </c>
      <c r="X260" s="2006">
        <v>0</v>
      </c>
      <c r="Y260" s="2006">
        <v>0</v>
      </c>
      <c r="Z260" s="2006">
        <v>0</v>
      </c>
      <c r="AA260" s="2006">
        <v>0</v>
      </c>
      <c r="AB260" s="2006">
        <v>0</v>
      </c>
      <c r="AC260" s="2006">
        <v>0</v>
      </c>
      <c r="AD260" s="2006">
        <v>0</v>
      </c>
      <c r="AE260" s="2006">
        <v>0</v>
      </c>
      <c r="AF260" s="2006">
        <v>0</v>
      </c>
      <c r="AG260" s="2006">
        <v>0</v>
      </c>
      <c r="AH260" s="2006">
        <v>0</v>
      </c>
      <c r="AI260" s="2006">
        <v>0</v>
      </c>
      <c r="AJ260" s="2006">
        <v>0</v>
      </c>
      <c r="AK260" s="2006">
        <v>0</v>
      </c>
      <c r="AL260" s="2006">
        <v>0</v>
      </c>
      <c r="AM260" s="2006">
        <v>0</v>
      </c>
      <c r="AN260" s="2006">
        <v>0</v>
      </c>
      <c r="AO260" s="2006">
        <v>0</v>
      </c>
      <c r="AP260" s="2006">
        <v>0</v>
      </c>
      <c r="AQ260" s="2006">
        <v>0</v>
      </c>
      <c r="AR260" s="2006">
        <v>0</v>
      </c>
      <c r="AS260" s="2006">
        <v>0</v>
      </c>
      <c r="AT260" s="2006">
        <v>0</v>
      </c>
      <c r="AU260" s="2006">
        <v>0</v>
      </c>
      <c r="AV260" s="2006">
        <v>0</v>
      </c>
      <c r="AW260" s="2006">
        <v>0</v>
      </c>
      <c r="AX260" s="2006">
        <v>0</v>
      </c>
      <c r="AY260" s="2006">
        <v>0</v>
      </c>
      <c r="AZ260" s="2006">
        <v>0</v>
      </c>
      <c r="BA260" s="2006">
        <v>0</v>
      </c>
      <c r="BB260" s="2006">
        <v>0</v>
      </c>
      <c r="BC260" s="2006">
        <v>0</v>
      </c>
      <c r="BD260" s="2006">
        <v>0</v>
      </c>
      <c r="BE260" s="2006">
        <v>0</v>
      </c>
      <c r="BF260" s="2006">
        <v>0</v>
      </c>
      <c r="BG260" s="2006">
        <v>0</v>
      </c>
      <c r="BH260" s="2006">
        <v>0</v>
      </c>
      <c r="BI260" s="2006">
        <v>0</v>
      </c>
      <c r="BJ260" s="2006">
        <v>0</v>
      </c>
      <c r="BK260" s="2006">
        <v>0</v>
      </c>
      <c r="BL260" s="2006">
        <v>0</v>
      </c>
      <c r="BM260" s="2006">
        <v>0</v>
      </c>
      <c r="BN260" s="2006">
        <v>0</v>
      </c>
      <c r="BO260" s="2006">
        <v>0</v>
      </c>
      <c r="BP260" s="2006">
        <v>0</v>
      </c>
      <c r="BQ260" s="2006">
        <v>0</v>
      </c>
      <c r="BR260" s="2006">
        <v>0</v>
      </c>
      <c r="BS260" s="2006">
        <v>0</v>
      </c>
      <c r="BT260" s="2006">
        <v>0</v>
      </c>
      <c r="BU260" s="2006">
        <v>0</v>
      </c>
      <c r="BV260" s="2006">
        <v>0</v>
      </c>
      <c r="BW260" s="2006">
        <v>0</v>
      </c>
      <c r="BX260" s="2006">
        <v>0</v>
      </c>
      <c r="BY260" s="2006">
        <v>0</v>
      </c>
      <c r="BZ260" s="2006">
        <v>0</v>
      </c>
      <c r="CA260" s="2006">
        <v>0</v>
      </c>
      <c r="CB260" s="2006">
        <v>0</v>
      </c>
      <c r="CC260" s="2006">
        <v>0</v>
      </c>
      <c r="CD260" s="2006">
        <v>0</v>
      </c>
      <c r="CE260" s="2006">
        <v>0</v>
      </c>
      <c r="CF260" s="421"/>
    </row>
    <row r="261" spans="1:84" ht="9.9499999999999993" customHeight="1">
      <c r="A261" s="2006">
        <v>0</v>
      </c>
      <c r="B261" s="3401">
        <v>14</v>
      </c>
      <c r="D261" s="3611"/>
      <c r="E261" s="2006">
        <v>0</v>
      </c>
      <c r="F261" s="2006">
        <v>0</v>
      </c>
      <c r="G261" s="2006">
        <v>0</v>
      </c>
      <c r="H261" s="3520" t="s">
        <v>480</v>
      </c>
      <c r="I261" s="2006">
        <v>0</v>
      </c>
      <c r="J261" s="2006">
        <v>0</v>
      </c>
      <c r="K261" s="2006">
        <v>0</v>
      </c>
      <c r="L261" s="3520" t="s">
        <v>481</v>
      </c>
      <c r="M261" s="2006">
        <v>0</v>
      </c>
      <c r="N261" s="2006">
        <v>0</v>
      </c>
      <c r="O261" s="2006">
        <v>0</v>
      </c>
      <c r="P261" s="3611"/>
      <c r="Q261" s="2006">
        <v>0</v>
      </c>
      <c r="R261" s="2006">
        <v>0</v>
      </c>
      <c r="S261" s="2006">
        <v>0</v>
      </c>
      <c r="T261" s="3520"/>
      <c r="U261" s="2006">
        <v>0</v>
      </c>
      <c r="V261" s="2006">
        <v>0</v>
      </c>
      <c r="W261" s="2006">
        <v>0</v>
      </c>
      <c r="X261" s="3520" t="s">
        <v>482</v>
      </c>
      <c r="Y261" s="2006">
        <v>0</v>
      </c>
      <c r="Z261" s="2006">
        <v>0</v>
      </c>
      <c r="AA261" s="2006">
        <v>0</v>
      </c>
      <c r="AB261" s="3611"/>
      <c r="AC261" s="2006">
        <v>0</v>
      </c>
      <c r="AD261" s="2006">
        <v>0</v>
      </c>
      <c r="AE261" s="2006">
        <v>0</v>
      </c>
      <c r="AF261" s="3700" t="s">
        <v>483</v>
      </c>
      <c r="AG261" s="2006">
        <v>0</v>
      </c>
      <c r="AH261" s="2006">
        <v>0</v>
      </c>
      <c r="AI261" s="2006">
        <v>0</v>
      </c>
      <c r="AJ261" s="3702" t="s">
        <v>518</v>
      </c>
      <c r="AK261" s="2006">
        <v>0</v>
      </c>
      <c r="AL261" s="2006">
        <v>0</v>
      </c>
      <c r="AM261" s="2006">
        <v>0</v>
      </c>
      <c r="AN261" s="3693"/>
      <c r="AO261" s="2006">
        <v>0</v>
      </c>
      <c r="AP261" s="2006">
        <v>0</v>
      </c>
      <c r="AQ261" s="2006">
        <v>0</v>
      </c>
      <c r="AR261" s="3611"/>
      <c r="AS261" s="2006">
        <v>0</v>
      </c>
      <c r="AT261" s="2006">
        <v>0</v>
      </c>
      <c r="AU261" s="2006">
        <v>0</v>
      </c>
      <c r="AV261" s="3611"/>
      <c r="AW261" s="2006">
        <v>0</v>
      </c>
      <c r="AX261" s="2006">
        <v>0</v>
      </c>
      <c r="AY261" s="2006">
        <v>0</v>
      </c>
      <c r="AZ261" s="3611"/>
      <c r="BA261" s="2006">
        <v>0</v>
      </c>
      <c r="BB261" s="2006">
        <v>0</v>
      </c>
      <c r="BC261" s="2006">
        <v>0</v>
      </c>
      <c r="BD261" s="2006">
        <v>0</v>
      </c>
      <c r="BE261" s="2006">
        <v>0</v>
      </c>
      <c r="BF261" s="2006">
        <v>0</v>
      </c>
      <c r="BG261" s="2006">
        <v>0</v>
      </c>
      <c r="BH261" s="2006">
        <v>0</v>
      </c>
      <c r="BI261" s="2006">
        <v>0</v>
      </c>
      <c r="BJ261" s="2006">
        <v>0</v>
      </c>
      <c r="BK261" s="2006">
        <v>0</v>
      </c>
      <c r="BL261" s="2006">
        <v>0</v>
      </c>
      <c r="BM261" s="2006">
        <v>0</v>
      </c>
      <c r="BN261" s="2006">
        <v>0</v>
      </c>
      <c r="BO261" s="2006">
        <v>0</v>
      </c>
      <c r="BP261" s="2006">
        <v>0</v>
      </c>
      <c r="BQ261" s="2006">
        <v>0</v>
      </c>
      <c r="BR261" s="2006">
        <v>0</v>
      </c>
      <c r="BS261" s="2006">
        <v>0</v>
      </c>
      <c r="BT261" s="2006">
        <v>0</v>
      </c>
      <c r="BU261" s="2006">
        <v>0</v>
      </c>
      <c r="BV261" s="2006">
        <v>0</v>
      </c>
      <c r="BW261" s="2006">
        <v>0</v>
      </c>
      <c r="BX261" s="2006">
        <v>0</v>
      </c>
      <c r="BY261" s="2006">
        <v>0</v>
      </c>
      <c r="BZ261" s="2006">
        <v>0</v>
      </c>
      <c r="CA261" s="2006">
        <v>0</v>
      </c>
      <c r="CB261" s="2006">
        <v>0</v>
      </c>
      <c r="CC261" s="2006">
        <v>0</v>
      </c>
      <c r="CD261" s="2006">
        <v>0</v>
      </c>
      <c r="CE261" s="2006">
        <v>0</v>
      </c>
      <c r="CF261" s="421"/>
    </row>
    <row r="262" spans="1:84" ht="5.0999999999999996" customHeight="1">
      <c r="A262" s="2006">
        <v>0</v>
      </c>
      <c r="B262" s="3402"/>
      <c r="D262" s="3612"/>
      <c r="E262" s="2006">
        <v>0</v>
      </c>
      <c r="F262" s="2007">
        <v>0</v>
      </c>
      <c r="G262" s="2006">
        <v>0</v>
      </c>
      <c r="H262" s="3521"/>
      <c r="I262" s="2006">
        <v>0</v>
      </c>
      <c r="J262" s="2007">
        <v>0</v>
      </c>
      <c r="K262" s="2006">
        <v>0</v>
      </c>
      <c r="L262" s="3521"/>
      <c r="M262" s="2006">
        <v>0</v>
      </c>
      <c r="N262" s="2007">
        <v>0</v>
      </c>
      <c r="O262" s="2006">
        <v>0</v>
      </c>
      <c r="P262" s="3612"/>
      <c r="Q262" s="2006">
        <v>0</v>
      </c>
      <c r="R262" s="2007">
        <v>0</v>
      </c>
      <c r="S262" s="2006">
        <v>0</v>
      </c>
      <c r="T262" s="3521"/>
      <c r="U262" s="2006">
        <v>0</v>
      </c>
      <c r="V262" s="2007">
        <v>0</v>
      </c>
      <c r="W262" s="2006">
        <v>0</v>
      </c>
      <c r="X262" s="3521"/>
      <c r="Y262" s="2006">
        <v>0</v>
      </c>
      <c r="Z262" s="2007">
        <v>0</v>
      </c>
      <c r="AA262" s="2006">
        <v>0</v>
      </c>
      <c r="AB262" s="3612"/>
      <c r="AC262" s="2006">
        <v>0</v>
      </c>
      <c r="AD262" s="2007">
        <v>0</v>
      </c>
      <c r="AE262" s="2006">
        <v>0</v>
      </c>
      <c r="AF262" s="3701"/>
      <c r="AG262" s="2006">
        <v>0</v>
      </c>
      <c r="AH262" s="2007">
        <v>0</v>
      </c>
      <c r="AI262" s="2006">
        <v>0</v>
      </c>
      <c r="AJ262" s="3703"/>
      <c r="AK262" s="2006">
        <v>0</v>
      </c>
      <c r="AL262" s="2007">
        <v>0</v>
      </c>
      <c r="AM262" s="2006">
        <v>0</v>
      </c>
      <c r="AN262" s="3694"/>
      <c r="AO262" s="2006">
        <v>0</v>
      </c>
      <c r="AP262" s="2007">
        <v>0</v>
      </c>
      <c r="AQ262" s="2006">
        <v>0</v>
      </c>
      <c r="AR262" s="3612"/>
      <c r="AS262" s="2006">
        <v>0</v>
      </c>
      <c r="AT262" s="2007">
        <v>0</v>
      </c>
      <c r="AU262" s="2006">
        <v>0</v>
      </c>
      <c r="AV262" s="3612"/>
      <c r="AW262" s="2006">
        <v>0</v>
      </c>
      <c r="AX262" s="2007">
        <v>0</v>
      </c>
      <c r="AY262" s="2006">
        <v>0</v>
      </c>
      <c r="AZ262" s="3612"/>
      <c r="BA262" s="2006">
        <v>0</v>
      </c>
      <c r="BB262" s="2006">
        <v>0</v>
      </c>
      <c r="BC262" s="2006">
        <v>0</v>
      </c>
      <c r="BD262" s="2006">
        <v>0</v>
      </c>
      <c r="BE262" s="2006">
        <v>0</v>
      </c>
      <c r="BF262" s="2006">
        <v>0</v>
      </c>
      <c r="BG262" s="2006">
        <v>0</v>
      </c>
      <c r="BH262" s="2006">
        <v>0</v>
      </c>
      <c r="BI262" s="2006">
        <v>0</v>
      </c>
      <c r="BJ262" s="2006">
        <v>0</v>
      </c>
      <c r="BK262" s="2006">
        <v>0</v>
      </c>
      <c r="BL262" s="2006">
        <v>0</v>
      </c>
      <c r="BM262" s="2006">
        <v>0</v>
      </c>
      <c r="BN262" s="2006">
        <v>0</v>
      </c>
      <c r="BO262" s="2006">
        <v>0</v>
      </c>
      <c r="BP262" s="2006">
        <v>0</v>
      </c>
      <c r="BQ262" s="2006">
        <v>0</v>
      </c>
      <c r="BR262" s="2006">
        <v>0</v>
      </c>
      <c r="BS262" s="2006">
        <v>0</v>
      </c>
      <c r="BT262" s="2006">
        <v>0</v>
      </c>
      <c r="BU262" s="2006">
        <v>0</v>
      </c>
      <c r="BV262" s="2006">
        <v>0</v>
      </c>
      <c r="BW262" s="2006">
        <v>0</v>
      </c>
      <c r="BX262" s="2006">
        <v>0</v>
      </c>
      <c r="BY262" s="2006">
        <v>0</v>
      </c>
      <c r="BZ262" s="2006">
        <v>0</v>
      </c>
      <c r="CA262" s="2006">
        <v>0</v>
      </c>
      <c r="CB262" s="2006">
        <v>0</v>
      </c>
      <c r="CC262" s="2006">
        <v>0</v>
      </c>
      <c r="CD262" s="2006">
        <v>0</v>
      </c>
      <c r="CE262" s="2006">
        <v>0</v>
      </c>
      <c r="CF262" s="421"/>
    </row>
    <row r="263" spans="1:84" ht="9.9499999999999993" customHeight="1">
      <c r="A263" s="2006">
        <v>0</v>
      </c>
      <c r="B263" s="3403"/>
      <c r="D263" s="3613"/>
      <c r="E263" s="2006">
        <v>0</v>
      </c>
      <c r="F263" s="2006">
        <v>0</v>
      </c>
      <c r="G263" s="2006">
        <v>0</v>
      </c>
      <c r="H263" s="191"/>
      <c r="I263" s="2006">
        <v>0</v>
      </c>
      <c r="J263" s="2006">
        <v>0</v>
      </c>
      <c r="K263" s="2006">
        <v>0</v>
      </c>
      <c r="L263" s="191"/>
      <c r="M263" s="2006">
        <v>0</v>
      </c>
      <c r="N263" s="2006">
        <v>0</v>
      </c>
      <c r="O263" s="2006">
        <v>0</v>
      </c>
      <c r="P263" s="3613"/>
      <c r="Q263" s="2006">
        <v>0</v>
      </c>
      <c r="R263" s="2006">
        <v>0</v>
      </c>
      <c r="S263" s="2006">
        <v>0</v>
      </c>
      <c r="T263" s="191"/>
      <c r="U263" s="2006">
        <v>0</v>
      </c>
      <c r="V263" s="2006">
        <v>0</v>
      </c>
      <c r="W263" s="2006">
        <v>0</v>
      </c>
      <c r="X263" s="191"/>
      <c r="Y263" s="2006">
        <v>0</v>
      </c>
      <c r="Z263" s="2006">
        <v>0</v>
      </c>
      <c r="AA263" s="2006">
        <v>0</v>
      </c>
      <c r="AB263" s="3613"/>
      <c r="AC263" s="2006">
        <v>0</v>
      </c>
      <c r="AD263" s="2006">
        <v>0</v>
      </c>
      <c r="AE263" s="2006">
        <v>0</v>
      </c>
      <c r="AF263" s="191"/>
      <c r="AG263" s="2006">
        <v>0</v>
      </c>
      <c r="AH263" s="2006">
        <v>0</v>
      </c>
      <c r="AI263" s="2006">
        <v>0</v>
      </c>
      <c r="AJ263" s="191"/>
      <c r="AK263" s="2006">
        <v>0</v>
      </c>
      <c r="AL263" s="2006">
        <v>0</v>
      </c>
      <c r="AM263" s="2006">
        <v>0</v>
      </c>
      <c r="AN263" s="191"/>
      <c r="AO263" s="2006">
        <v>0</v>
      </c>
      <c r="AP263" s="2006">
        <v>0</v>
      </c>
      <c r="AQ263" s="2006">
        <v>0</v>
      </c>
      <c r="AR263" s="3613"/>
      <c r="AS263" s="2006">
        <v>0</v>
      </c>
      <c r="AT263" s="2006">
        <v>0</v>
      </c>
      <c r="AU263" s="2006">
        <v>0</v>
      </c>
      <c r="AV263" s="3613"/>
      <c r="AW263" s="2006">
        <v>0</v>
      </c>
      <c r="AX263" s="2006">
        <v>0</v>
      </c>
      <c r="AY263" s="2006">
        <v>0</v>
      </c>
      <c r="AZ263" s="3613"/>
      <c r="BA263" s="2006">
        <v>0</v>
      </c>
      <c r="BB263" s="2006">
        <v>0</v>
      </c>
      <c r="BC263" s="2006">
        <v>0</v>
      </c>
      <c r="BD263" s="2006">
        <v>0</v>
      </c>
      <c r="BE263" s="2006">
        <v>0</v>
      </c>
      <c r="BF263" s="2006">
        <v>0</v>
      </c>
      <c r="BG263" s="2006">
        <v>0</v>
      </c>
      <c r="BH263" s="2006">
        <v>0</v>
      </c>
      <c r="BI263" s="2006">
        <v>0</v>
      </c>
      <c r="BJ263" s="2006">
        <v>0</v>
      </c>
      <c r="BK263" s="2006">
        <v>0</v>
      </c>
      <c r="BL263" s="2006">
        <v>0</v>
      </c>
      <c r="BM263" s="2006">
        <v>0</v>
      </c>
      <c r="BN263" s="2006">
        <v>0</v>
      </c>
      <c r="BO263" s="2006">
        <v>0</v>
      </c>
      <c r="BP263" s="2006">
        <v>0</v>
      </c>
      <c r="BQ263" s="2006">
        <v>0</v>
      </c>
      <c r="BR263" s="2006">
        <v>0</v>
      </c>
      <c r="BS263" s="2006">
        <v>0</v>
      </c>
      <c r="BT263" s="2006">
        <v>0</v>
      </c>
      <c r="BU263" s="2006">
        <v>0</v>
      </c>
      <c r="BV263" s="2006">
        <v>0</v>
      </c>
      <c r="BW263" s="2006">
        <v>0</v>
      </c>
      <c r="BX263" s="2006">
        <v>0</v>
      </c>
      <c r="BY263" s="2006">
        <v>0</v>
      </c>
      <c r="BZ263" s="2006">
        <v>0</v>
      </c>
      <c r="CA263" s="2006">
        <v>0</v>
      </c>
      <c r="CB263" s="2006">
        <v>0</v>
      </c>
      <c r="CC263" s="2006">
        <v>0</v>
      </c>
      <c r="CD263" s="2006">
        <v>0</v>
      </c>
      <c r="CE263" s="2006">
        <v>0</v>
      </c>
      <c r="CF263" s="421"/>
    </row>
    <row r="264" spans="1:84" ht="9.9499999999999993" customHeight="1">
      <c r="A264" s="2006">
        <v>0</v>
      </c>
      <c r="B264" s="2006">
        <v>0</v>
      </c>
      <c r="C264" s="2006">
        <v>0</v>
      </c>
      <c r="D264" s="2006">
        <v>0</v>
      </c>
      <c r="E264" s="2006">
        <v>0</v>
      </c>
      <c r="F264" s="2006">
        <v>0</v>
      </c>
      <c r="G264" s="2006">
        <v>0</v>
      </c>
      <c r="H264" s="2006">
        <v>0</v>
      </c>
      <c r="I264" s="2006">
        <v>0</v>
      </c>
      <c r="J264" s="2006">
        <v>0</v>
      </c>
      <c r="K264" s="2006">
        <v>0</v>
      </c>
      <c r="L264" s="2006">
        <v>0</v>
      </c>
      <c r="M264" s="2006">
        <v>0</v>
      </c>
      <c r="N264" s="2006">
        <v>0</v>
      </c>
      <c r="O264" s="2006">
        <v>0</v>
      </c>
      <c r="P264" s="2006">
        <v>0</v>
      </c>
      <c r="Q264" s="2006">
        <v>0</v>
      </c>
      <c r="R264" s="2006">
        <v>0</v>
      </c>
      <c r="S264" s="2006">
        <v>0</v>
      </c>
      <c r="T264" s="2006">
        <v>0</v>
      </c>
      <c r="U264" s="2006">
        <v>0</v>
      </c>
      <c r="V264" s="2006">
        <v>0</v>
      </c>
      <c r="W264" s="2006">
        <v>0</v>
      </c>
      <c r="X264" s="2006">
        <v>0</v>
      </c>
      <c r="Y264" s="2006">
        <v>0</v>
      </c>
      <c r="Z264" s="2006">
        <v>0</v>
      </c>
      <c r="AA264" s="2006">
        <v>0</v>
      </c>
      <c r="AB264" s="2006">
        <v>0</v>
      </c>
      <c r="AC264" s="2006">
        <v>0</v>
      </c>
      <c r="AD264" s="2006">
        <v>0</v>
      </c>
      <c r="AE264" s="2006">
        <v>0</v>
      </c>
      <c r="AF264" s="2006">
        <v>0</v>
      </c>
      <c r="AG264" s="2006">
        <v>0</v>
      </c>
      <c r="AH264" s="2006">
        <v>0</v>
      </c>
      <c r="AI264" s="2006">
        <v>0</v>
      </c>
      <c r="AJ264" s="2006">
        <v>0</v>
      </c>
      <c r="AK264" s="2006">
        <v>0</v>
      </c>
      <c r="AL264" s="2006">
        <v>0</v>
      </c>
      <c r="AM264" s="2006">
        <v>0</v>
      </c>
      <c r="AN264" s="2006">
        <v>0</v>
      </c>
      <c r="AO264" s="2006">
        <v>0</v>
      </c>
      <c r="AP264" s="2006">
        <v>0</v>
      </c>
      <c r="AQ264" s="2006">
        <v>0</v>
      </c>
      <c r="AR264" s="2006">
        <v>0</v>
      </c>
      <c r="AS264" s="2006">
        <v>0</v>
      </c>
      <c r="AT264" s="2006">
        <v>0</v>
      </c>
      <c r="AU264" s="2006">
        <v>0</v>
      </c>
      <c r="AV264" s="2006">
        <v>0</v>
      </c>
      <c r="AW264" s="2006">
        <v>0</v>
      </c>
      <c r="AX264" s="2006">
        <v>0</v>
      </c>
      <c r="AY264" s="2006">
        <v>0</v>
      </c>
      <c r="AZ264" s="2006">
        <v>0</v>
      </c>
      <c r="BA264" s="2006">
        <v>0</v>
      </c>
      <c r="BB264" s="2006">
        <v>0</v>
      </c>
      <c r="BC264" s="2006">
        <v>0</v>
      </c>
      <c r="BD264" s="2006">
        <v>0</v>
      </c>
      <c r="BE264" s="2006">
        <v>0</v>
      </c>
      <c r="BF264" s="2006">
        <v>0</v>
      </c>
      <c r="BG264" s="2006">
        <v>0</v>
      </c>
      <c r="BH264" s="2006">
        <v>0</v>
      </c>
      <c r="BI264" s="2006">
        <v>0</v>
      </c>
      <c r="BJ264" s="2006">
        <v>0</v>
      </c>
      <c r="BK264" s="2006">
        <v>0</v>
      </c>
      <c r="BL264" s="2006">
        <v>0</v>
      </c>
      <c r="BM264" s="2006">
        <v>0</v>
      </c>
      <c r="BN264" s="2006">
        <v>0</v>
      </c>
      <c r="BO264" s="2006">
        <v>0</v>
      </c>
      <c r="BP264" s="2006">
        <v>0</v>
      </c>
      <c r="BQ264" s="2006">
        <v>0</v>
      </c>
      <c r="BR264" s="2006">
        <v>0</v>
      </c>
      <c r="BS264" s="2006">
        <v>0</v>
      </c>
      <c r="BT264" s="2006">
        <v>0</v>
      </c>
      <c r="BU264" s="2006">
        <v>0</v>
      </c>
      <c r="BV264" s="2006">
        <v>0</v>
      </c>
      <c r="BW264" s="2006">
        <v>0</v>
      </c>
      <c r="BX264" s="2006">
        <v>0</v>
      </c>
      <c r="BY264" s="2006">
        <v>0</v>
      </c>
      <c r="BZ264" s="2006">
        <v>0</v>
      </c>
      <c r="CA264" s="2006">
        <v>0</v>
      </c>
      <c r="CB264" s="2006">
        <v>0</v>
      </c>
      <c r="CC264" s="2006">
        <v>0</v>
      </c>
      <c r="CD264" s="2006">
        <v>0</v>
      </c>
      <c r="CE264" s="2006">
        <v>0</v>
      </c>
      <c r="CF264" s="421"/>
    </row>
    <row r="265" spans="1:84" ht="9.9499999999999993" customHeight="1">
      <c r="A265" s="2006">
        <v>0</v>
      </c>
      <c r="B265" s="3401">
        <v>15</v>
      </c>
      <c r="D265" s="3611"/>
      <c r="E265" s="2006">
        <v>0</v>
      </c>
      <c r="F265" s="2006">
        <v>0</v>
      </c>
      <c r="G265" s="2006">
        <v>0</v>
      </c>
      <c r="H265" s="3520"/>
      <c r="I265" s="2006">
        <v>0</v>
      </c>
      <c r="J265" s="2006">
        <v>0</v>
      </c>
      <c r="K265" s="2006">
        <v>0</v>
      </c>
      <c r="L265" s="3520"/>
      <c r="M265" s="2006">
        <v>0</v>
      </c>
      <c r="N265" s="2006">
        <v>0</v>
      </c>
      <c r="O265" s="2006">
        <v>0</v>
      </c>
      <c r="P265" s="3611"/>
      <c r="Q265" s="2006">
        <v>0</v>
      </c>
      <c r="R265" s="2006">
        <v>0</v>
      </c>
      <c r="S265" s="2006">
        <v>0</v>
      </c>
      <c r="T265" s="3611"/>
      <c r="U265" s="2006">
        <v>0</v>
      </c>
      <c r="V265" s="2006">
        <v>0</v>
      </c>
      <c r="W265" s="2006">
        <v>0</v>
      </c>
      <c r="X265" s="3520" t="s">
        <v>484</v>
      </c>
      <c r="Y265" s="2006">
        <v>0</v>
      </c>
      <c r="Z265" s="2006">
        <v>0</v>
      </c>
      <c r="AA265" s="2006">
        <v>0</v>
      </c>
      <c r="AB265" s="3611"/>
      <c r="AC265" s="2006">
        <v>0</v>
      </c>
      <c r="AD265" s="2006">
        <v>0</v>
      </c>
      <c r="AE265" s="2006">
        <v>0</v>
      </c>
      <c r="AF265" s="3700" t="s">
        <v>485</v>
      </c>
      <c r="AG265" s="2006">
        <v>0</v>
      </c>
      <c r="AH265" s="2006">
        <v>0</v>
      </c>
      <c r="AI265" s="2006">
        <v>0</v>
      </c>
      <c r="AJ265" s="3702"/>
      <c r="AK265" s="2006">
        <v>0</v>
      </c>
      <c r="AL265" s="2006">
        <v>0</v>
      </c>
      <c r="AM265" s="2006">
        <v>0</v>
      </c>
      <c r="AN265" s="3611"/>
      <c r="AO265" s="2006">
        <v>0</v>
      </c>
      <c r="AP265" s="2006">
        <v>0</v>
      </c>
      <c r="AQ265" s="2006">
        <v>0</v>
      </c>
      <c r="AR265" s="3611"/>
      <c r="AS265" s="2006">
        <v>0</v>
      </c>
      <c r="AT265" s="2006">
        <v>0</v>
      </c>
      <c r="AU265" s="2006">
        <v>0</v>
      </c>
      <c r="AV265" s="3611"/>
      <c r="AW265" s="2006">
        <v>0</v>
      </c>
      <c r="AX265" s="2006">
        <v>0</v>
      </c>
      <c r="AY265" s="2006">
        <v>0</v>
      </c>
      <c r="AZ265" s="3611"/>
      <c r="BA265" s="2006">
        <v>0</v>
      </c>
      <c r="BB265" s="2006">
        <v>0</v>
      </c>
      <c r="BC265" s="2006">
        <v>0</v>
      </c>
      <c r="BD265" s="2006">
        <v>0</v>
      </c>
      <c r="BE265" s="2006">
        <v>0</v>
      </c>
      <c r="BF265" s="2006">
        <v>0</v>
      </c>
      <c r="BG265" s="2006">
        <v>0</v>
      </c>
      <c r="BH265" s="2006">
        <v>0</v>
      </c>
      <c r="BI265" s="2006">
        <v>0</v>
      </c>
      <c r="BJ265" s="2006">
        <v>0</v>
      </c>
      <c r="BK265" s="2006">
        <v>0</v>
      </c>
      <c r="BL265" s="2006">
        <v>0</v>
      </c>
      <c r="BM265" s="2006">
        <v>0</v>
      </c>
      <c r="BN265" s="2006">
        <v>0</v>
      </c>
      <c r="BO265" s="2006">
        <v>0</v>
      </c>
      <c r="BP265" s="2006">
        <v>0</v>
      </c>
      <c r="BQ265" s="2006">
        <v>0</v>
      </c>
      <c r="BR265" s="2006">
        <v>0</v>
      </c>
      <c r="BS265" s="2006">
        <v>0</v>
      </c>
      <c r="BT265" s="2006">
        <v>0</v>
      </c>
      <c r="BU265" s="2006">
        <v>0</v>
      </c>
      <c r="BV265" s="2006">
        <v>0</v>
      </c>
      <c r="BW265" s="2006">
        <v>0</v>
      </c>
      <c r="BX265" s="2006">
        <v>0</v>
      </c>
      <c r="BY265" s="2006">
        <v>0</v>
      </c>
      <c r="BZ265" s="2006">
        <v>0</v>
      </c>
      <c r="CA265" s="2006">
        <v>0</v>
      </c>
      <c r="CB265" s="2006">
        <v>0</v>
      </c>
      <c r="CC265" s="2006">
        <v>0</v>
      </c>
      <c r="CD265" s="2006">
        <v>0</v>
      </c>
      <c r="CE265" s="2006">
        <v>0</v>
      </c>
      <c r="CF265" s="421"/>
    </row>
    <row r="266" spans="1:84" ht="5.0999999999999996" customHeight="1">
      <c r="A266" s="2006">
        <v>0</v>
      </c>
      <c r="B266" s="3402"/>
      <c r="D266" s="3612"/>
      <c r="E266" s="2006">
        <v>0</v>
      </c>
      <c r="F266" s="2007">
        <v>0</v>
      </c>
      <c r="G266" s="2006">
        <v>0</v>
      </c>
      <c r="H266" s="3521"/>
      <c r="I266" s="2006">
        <v>0</v>
      </c>
      <c r="J266" s="2007">
        <v>0</v>
      </c>
      <c r="K266" s="2006">
        <v>0</v>
      </c>
      <c r="L266" s="3521"/>
      <c r="M266" s="2006">
        <v>0</v>
      </c>
      <c r="N266" s="2007">
        <v>0</v>
      </c>
      <c r="O266" s="2006">
        <v>0</v>
      </c>
      <c r="P266" s="3612"/>
      <c r="Q266" s="2006">
        <v>0</v>
      </c>
      <c r="R266" s="2007">
        <v>0</v>
      </c>
      <c r="S266" s="2006">
        <v>0</v>
      </c>
      <c r="T266" s="3612"/>
      <c r="U266" s="2006">
        <v>0</v>
      </c>
      <c r="V266" s="2007">
        <v>0</v>
      </c>
      <c r="W266" s="2006">
        <v>0</v>
      </c>
      <c r="X266" s="3521"/>
      <c r="Y266" s="2006">
        <v>0</v>
      </c>
      <c r="Z266" s="2007">
        <v>0</v>
      </c>
      <c r="AA266" s="2006">
        <v>0</v>
      </c>
      <c r="AB266" s="3612"/>
      <c r="AC266" s="2006">
        <v>0</v>
      </c>
      <c r="AD266" s="2007">
        <v>0</v>
      </c>
      <c r="AE266" s="2006">
        <v>0</v>
      </c>
      <c r="AF266" s="3701"/>
      <c r="AG266" s="2006">
        <v>0</v>
      </c>
      <c r="AH266" s="2007">
        <v>0</v>
      </c>
      <c r="AI266" s="2006">
        <v>0</v>
      </c>
      <c r="AJ266" s="3703"/>
      <c r="AK266" s="2006">
        <v>0</v>
      </c>
      <c r="AL266" s="2007">
        <v>0</v>
      </c>
      <c r="AM266" s="2006">
        <v>0</v>
      </c>
      <c r="AN266" s="3612"/>
      <c r="AO266" s="2006">
        <v>0</v>
      </c>
      <c r="AP266" s="2007">
        <v>0</v>
      </c>
      <c r="AQ266" s="2006">
        <v>0</v>
      </c>
      <c r="AR266" s="3612"/>
      <c r="AS266" s="2006">
        <v>0</v>
      </c>
      <c r="AT266" s="2007">
        <v>0</v>
      </c>
      <c r="AU266" s="2006">
        <v>0</v>
      </c>
      <c r="AV266" s="3612"/>
      <c r="AW266" s="2006">
        <v>0</v>
      </c>
      <c r="AX266" s="2007">
        <v>0</v>
      </c>
      <c r="AY266" s="2006">
        <v>0</v>
      </c>
      <c r="AZ266" s="3612"/>
      <c r="BA266" s="2006">
        <v>0</v>
      </c>
      <c r="BB266" s="2006">
        <v>0</v>
      </c>
      <c r="BC266" s="2006">
        <v>0</v>
      </c>
      <c r="BD266" s="2006">
        <v>0</v>
      </c>
      <c r="BE266" s="2006">
        <v>0</v>
      </c>
      <c r="BF266" s="2006">
        <v>0</v>
      </c>
      <c r="BG266" s="2006">
        <v>0</v>
      </c>
      <c r="BH266" s="2006">
        <v>0</v>
      </c>
      <c r="BI266" s="2006">
        <v>0</v>
      </c>
      <c r="BJ266" s="2006">
        <v>0</v>
      </c>
      <c r="BK266" s="2006">
        <v>0</v>
      </c>
      <c r="BL266" s="2006">
        <v>0</v>
      </c>
      <c r="BM266" s="2006">
        <v>0</v>
      </c>
      <c r="BN266" s="2006">
        <v>0</v>
      </c>
      <c r="BO266" s="2006">
        <v>0</v>
      </c>
      <c r="BP266" s="2006">
        <v>0</v>
      </c>
      <c r="BQ266" s="2006">
        <v>0</v>
      </c>
      <c r="BR266" s="2006">
        <v>0</v>
      </c>
      <c r="BS266" s="2006">
        <v>0</v>
      </c>
      <c r="BT266" s="2006">
        <v>0</v>
      </c>
      <c r="BU266" s="2006">
        <v>0</v>
      </c>
      <c r="BV266" s="2006">
        <v>0</v>
      </c>
      <c r="BW266" s="2006">
        <v>0</v>
      </c>
      <c r="BX266" s="2006">
        <v>0</v>
      </c>
      <c r="BY266" s="2006">
        <v>0</v>
      </c>
      <c r="BZ266" s="2006">
        <v>0</v>
      </c>
      <c r="CA266" s="2006">
        <v>0</v>
      </c>
      <c r="CB266" s="2006">
        <v>0</v>
      </c>
      <c r="CC266" s="2006">
        <v>0</v>
      </c>
      <c r="CD266" s="2006">
        <v>0</v>
      </c>
      <c r="CE266" s="2006">
        <v>0</v>
      </c>
      <c r="CF266" s="421"/>
    </row>
    <row r="267" spans="1:84" ht="9.9499999999999993" customHeight="1">
      <c r="A267" s="2006">
        <v>0</v>
      </c>
      <c r="B267" s="3403"/>
      <c r="D267" s="3613"/>
      <c r="E267" s="2006">
        <v>0</v>
      </c>
      <c r="F267" s="2006">
        <v>0</v>
      </c>
      <c r="G267" s="2006">
        <v>0</v>
      </c>
      <c r="H267" s="191"/>
      <c r="I267" s="2006">
        <v>0</v>
      </c>
      <c r="J267" s="2006">
        <v>0</v>
      </c>
      <c r="K267" s="2006">
        <v>0</v>
      </c>
      <c r="L267" s="191"/>
      <c r="M267" s="2006">
        <v>0</v>
      </c>
      <c r="N267" s="2006">
        <v>0</v>
      </c>
      <c r="O267" s="2006">
        <v>0</v>
      </c>
      <c r="P267" s="3613"/>
      <c r="Q267" s="2006">
        <v>0</v>
      </c>
      <c r="R267" s="2006">
        <v>0</v>
      </c>
      <c r="S267" s="2006">
        <v>0</v>
      </c>
      <c r="T267" s="3613"/>
      <c r="U267" s="2006">
        <v>0</v>
      </c>
      <c r="V267" s="2006">
        <v>0</v>
      </c>
      <c r="W267" s="2006">
        <v>0</v>
      </c>
      <c r="X267" s="191"/>
      <c r="Y267" s="2006">
        <v>0</v>
      </c>
      <c r="Z267" s="2006">
        <v>0</v>
      </c>
      <c r="AA267" s="2006">
        <v>0</v>
      </c>
      <c r="AB267" s="3613"/>
      <c r="AC267" s="2006">
        <v>0</v>
      </c>
      <c r="AD267" s="2006">
        <v>0</v>
      </c>
      <c r="AE267" s="2006">
        <v>0</v>
      </c>
      <c r="AF267" s="191"/>
      <c r="AG267" s="2006">
        <v>0</v>
      </c>
      <c r="AH267" s="2006">
        <v>0</v>
      </c>
      <c r="AI267" s="2006">
        <v>0</v>
      </c>
      <c r="AJ267" s="191"/>
      <c r="AK267" s="2006">
        <v>0</v>
      </c>
      <c r="AL267" s="2006">
        <v>0</v>
      </c>
      <c r="AM267" s="2006">
        <v>0</v>
      </c>
      <c r="AN267" s="3613"/>
      <c r="AO267" s="2006">
        <v>0</v>
      </c>
      <c r="AP267" s="2006">
        <v>0</v>
      </c>
      <c r="AQ267" s="2006">
        <v>0</v>
      </c>
      <c r="AR267" s="3613"/>
      <c r="AS267" s="2006">
        <v>0</v>
      </c>
      <c r="AT267" s="2006">
        <v>0</v>
      </c>
      <c r="AU267" s="2006">
        <v>0</v>
      </c>
      <c r="AV267" s="3613"/>
      <c r="AW267" s="2006">
        <v>0</v>
      </c>
      <c r="AX267" s="2006">
        <v>0</v>
      </c>
      <c r="AY267" s="2006">
        <v>0</v>
      </c>
      <c r="AZ267" s="3613"/>
      <c r="BA267" s="2006">
        <v>0</v>
      </c>
      <c r="BB267" s="2006">
        <v>0</v>
      </c>
      <c r="BC267" s="2006">
        <v>0</v>
      </c>
      <c r="BD267" s="2006">
        <v>0</v>
      </c>
      <c r="BE267" s="2006">
        <v>0</v>
      </c>
      <c r="BF267" s="2006">
        <v>0</v>
      </c>
      <c r="BG267" s="2006">
        <v>0</v>
      </c>
      <c r="BH267" s="2006">
        <v>0</v>
      </c>
      <c r="BI267" s="2006">
        <v>0</v>
      </c>
      <c r="BJ267" s="2006">
        <v>0</v>
      </c>
      <c r="BK267" s="2006">
        <v>0</v>
      </c>
      <c r="BL267" s="2006">
        <v>0</v>
      </c>
      <c r="BM267" s="2006">
        <v>0</v>
      </c>
      <c r="BN267" s="2006">
        <v>0</v>
      </c>
      <c r="BO267" s="2006">
        <v>0</v>
      </c>
      <c r="BP267" s="2006">
        <v>0</v>
      </c>
      <c r="BQ267" s="2006">
        <v>0</v>
      </c>
      <c r="BR267" s="2006">
        <v>0</v>
      </c>
      <c r="BS267" s="2006">
        <v>0</v>
      </c>
      <c r="BT267" s="2006">
        <v>0</v>
      </c>
      <c r="BU267" s="2006">
        <v>0</v>
      </c>
      <c r="BV267" s="2006">
        <v>0</v>
      </c>
      <c r="BW267" s="2006">
        <v>0</v>
      </c>
      <c r="BX267" s="2006">
        <v>0</v>
      </c>
      <c r="BY267" s="2006">
        <v>0</v>
      </c>
      <c r="BZ267" s="2006">
        <v>0</v>
      </c>
      <c r="CA267" s="2006">
        <v>0</v>
      </c>
      <c r="CB267" s="2006">
        <v>0</v>
      </c>
      <c r="CC267" s="2006">
        <v>0</v>
      </c>
      <c r="CD267" s="2006">
        <v>0</v>
      </c>
      <c r="CE267" s="2006">
        <v>0</v>
      </c>
      <c r="CF267" s="421"/>
    </row>
    <row r="268" spans="1:84" ht="9.9499999999999993" customHeight="1">
      <c r="A268" s="2006">
        <v>0</v>
      </c>
      <c r="B268" s="2006">
        <v>0</v>
      </c>
      <c r="C268" s="2006">
        <v>0</v>
      </c>
      <c r="D268" s="2006">
        <v>0</v>
      </c>
      <c r="E268" s="2006">
        <v>0</v>
      </c>
      <c r="F268" s="2006">
        <v>0</v>
      </c>
      <c r="G268" s="2006">
        <v>0</v>
      </c>
      <c r="H268" s="2006">
        <v>0</v>
      </c>
      <c r="I268" s="2006">
        <v>0</v>
      </c>
      <c r="J268" s="2006">
        <v>0</v>
      </c>
      <c r="K268" s="2006">
        <v>0</v>
      </c>
      <c r="L268" s="2006">
        <v>0</v>
      </c>
      <c r="M268" s="2006">
        <v>0</v>
      </c>
      <c r="N268" s="2006">
        <v>0</v>
      </c>
      <c r="O268" s="2006">
        <v>0</v>
      </c>
      <c r="P268" s="2006">
        <v>0</v>
      </c>
      <c r="Q268" s="2006">
        <v>0</v>
      </c>
      <c r="R268" s="2006">
        <v>0</v>
      </c>
      <c r="S268" s="2006">
        <v>0</v>
      </c>
      <c r="T268" s="2006">
        <v>0</v>
      </c>
      <c r="U268" s="2006">
        <v>0</v>
      </c>
      <c r="V268" s="2006">
        <v>0</v>
      </c>
      <c r="W268" s="2006">
        <v>0</v>
      </c>
      <c r="X268" s="2006">
        <v>0</v>
      </c>
      <c r="Y268" s="2006">
        <v>0</v>
      </c>
      <c r="Z268" s="2006">
        <v>0</v>
      </c>
      <c r="AA268" s="2006">
        <v>0</v>
      </c>
      <c r="AB268" s="2006">
        <v>0</v>
      </c>
      <c r="AC268" s="2006">
        <v>0</v>
      </c>
      <c r="AD268" s="2006">
        <v>0</v>
      </c>
      <c r="AE268" s="2006">
        <v>0</v>
      </c>
      <c r="AF268" s="2006">
        <v>0</v>
      </c>
      <c r="AG268" s="2006">
        <v>0</v>
      </c>
      <c r="AH268" s="2006">
        <v>0</v>
      </c>
      <c r="AI268" s="2006">
        <v>0</v>
      </c>
      <c r="AJ268" s="2006">
        <v>0</v>
      </c>
      <c r="AK268" s="2006">
        <v>0</v>
      </c>
      <c r="AL268" s="2006">
        <v>0</v>
      </c>
      <c r="AM268" s="2006">
        <v>0</v>
      </c>
      <c r="AN268" s="2006">
        <v>0</v>
      </c>
      <c r="AO268" s="2006">
        <v>0</v>
      </c>
      <c r="AP268" s="2006">
        <v>0</v>
      </c>
      <c r="AQ268" s="2006">
        <v>0</v>
      </c>
      <c r="AR268" s="2006">
        <v>0</v>
      </c>
      <c r="AS268" s="2006">
        <v>0</v>
      </c>
      <c r="AT268" s="2006">
        <v>0</v>
      </c>
      <c r="AU268" s="2006">
        <v>0</v>
      </c>
      <c r="AV268" s="2006">
        <v>0</v>
      </c>
      <c r="AW268" s="2006">
        <v>0</v>
      </c>
      <c r="AX268" s="2006">
        <v>0</v>
      </c>
      <c r="AY268" s="2006">
        <v>0</v>
      </c>
      <c r="AZ268" s="2006">
        <v>0</v>
      </c>
      <c r="BA268" s="2006">
        <v>0</v>
      </c>
      <c r="BB268" s="2006">
        <v>0</v>
      </c>
      <c r="BC268" s="2006">
        <v>0</v>
      </c>
      <c r="BD268" s="2006">
        <v>0</v>
      </c>
      <c r="BE268" s="2006">
        <v>0</v>
      </c>
      <c r="BF268" s="2006">
        <v>0</v>
      </c>
      <c r="BG268" s="2006">
        <v>0</v>
      </c>
      <c r="BH268" s="2006">
        <v>0</v>
      </c>
      <c r="BI268" s="2006">
        <v>0</v>
      </c>
      <c r="BJ268" s="2006">
        <v>0</v>
      </c>
      <c r="BK268" s="2006">
        <v>0</v>
      </c>
      <c r="BL268" s="2006">
        <v>0</v>
      </c>
      <c r="BM268" s="2006">
        <v>0</v>
      </c>
      <c r="BN268" s="2006">
        <v>0</v>
      </c>
      <c r="BO268" s="2006">
        <v>0</v>
      </c>
      <c r="BP268" s="2006">
        <v>0</v>
      </c>
      <c r="BQ268" s="2006">
        <v>0</v>
      </c>
      <c r="BR268" s="2006">
        <v>0</v>
      </c>
      <c r="BS268" s="2006">
        <v>0</v>
      </c>
      <c r="BT268" s="2006">
        <v>0</v>
      </c>
      <c r="BU268" s="2006">
        <v>0</v>
      </c>
      <c r="BV268" s="2006">
        <v>0</v>
      </c>
      <c r="BW268" s="2006">
        <v>0</v>
      </c>
      <c r="BX268" s="2006">
        <v>0</v>
      </c>
      <c r="BY268" s="2006">
        <v>0</v>
      </c>
      <c r="BZ268" s="2006">
        <v>0</v>
      </c>
      <c r="CA268" s="2006">
        <v>0</v>
      </c>
      <c r="CB268" s="2006">
        <v>0</v>
      </c>
      <c r="CC268" s="2006">
        <v>0</v>
      </c>
      <c r="CD268" s="2006">
        <v>0</v>
      </c>
      <c r="CE268" s="2006">
        <v>0</v>
      </c>
      <c r="CF268" s="421"/>
    </row>
    <row r="269" spans="1:84" ht="9.9499999999999993" customHeight="1">
      <c r="A269" s="2006">
        <v>0</v>
      </c>
      <c r="B269" s="3401">
        <v>16</v>
      </c>
      <c r="D269" s="3611"/>
      <c r="E269" s="2006">
        <v>0</v>
      </c>
      <c r="F269" s="2006">
        <v>0</v>
      </c>
      <c r="G269" s="2006">
        <v>0</v>
      </c>
      <c r="H269" s="3520"/>
      <c r="I269" s="2006">
        <v>0</v>
      </c>
      <c r="J269" s="2006">
        <v>0</v>
      </c>
      <c r="K269" s="2006">
        <v>0</v>
      </c>
      <c r="L269" s="3520"/>
      <c r="M269" s="2006">
        <v>0</v>
      </c>
      <c r="N269" s="2006">
        <v>0</v>
      </c>
      <c r="O269" s="2006">
        <v>0</v>
      </c>
      <c r="P269" s="3611"/>
      <c r="Q269" s="2006">
        <v>0</v>
      </c>
      <c r="R269" s="2006">
        <v>0</v>
      </c>
      <c r="S269" s="2006">
        <v>0</v>
      </c>
      <c r="T269" s="3611"/>
      <c r="U269" s="2006">
        <v>0</v>
      </c>
      <c r="V269" s="2006">
        <v>0</v>
      </c>
      <c r="W269" s="2006">
        <v>0</v>
      </c>
      <c r="X269" s="3520" t="s">
        <v>486</v>
      </c>
      <c r="Y269" s="2006">
        <v>0</v>
      </c>
      <c r="Z269" s="2006">
        <v>0</v>
      </c>
      <c r="AA269" s="2006">
        <v>0</v>
      </c>
      <c r="AB269" s="3611"/>
      <c r="AC269" s="2006">
        <v>0</v>
      </c>
      <c r="AD269" s="2006">
        <v>0</v>
      </c>
      <c r="AE269" s="2006">
        <v>0</v>
      </c>
      <c r="AF269" s="3700" t="s">
        <v>487</v>
      </c>
      <c r="AG269" s="2006">
        <v>0</v>
      </c>
      <c r="AH269" s="2006">
        <v>0</v>
      </c>
      <c r="AI269" s="2006">
        <v>0</v>
      </c>
      <c r="AJ269" s="3611"/>
      <c r="AK269" s="2006">
        <v>0</v>
      </c>
      <c r="AL269" s="2006">
        <v>0</v>
      </c>
      <c r="AM269" s="2006">
        <v>0</v>
      </c>
      <c r="AN269" s="3611"/>
      <c r="AO269" s="2006">
        <v>0</v>
      </c>
      <c r="AP269" s="2006">
        <v>0</v>
      </c>
      <c r="AQ269" s="2006">
        <v>0</v>
      </c>
      <c r="AR269" s="3611"/>
      <c r="AS269" s="2006">
        <v>0</v>
      </c>
      <c r="AT269" s="2006">
        <v>0</v>
      </c>
      <c r="AU269" s="2006">
        <v>0</v>
      </c>
      <c r="AV269" s="3611"/>
      <c r="AW269" s="2006">
        <v>0</v>
      </c>
      <c r="AX269" s="2006">
        <v>0</v>
      </c>
      <c r="AY269" s="2006">
        <v>0</v>
      </c>
      <c r="AZ269" s="3611"/>
      <c r="BA269" s="2006">
        <v>0</v>
      </c>
      <c r="BB269" s="2006">
        <v>0</v>
      </c>
      <c r="BC269" s="2006">
        <v>0</v>
      </c>
      <c r="BD269" s="2006">
        <v>0</v>
      </c>
      <c r="BE269" s="2006">
        <v>0</v>
      </c>
      <c r="BF269" s="2006">
        <v>0</v>
      </c>
      <c r="BG269" s="2006">
        <v>0</v>
      </c>
      <c r="BH269" s="2006">
        <v>0</v>
      </c>
      <c r="BI269" s="2006">
        <v>0</v>
      </c>
      <c r="BJ269" s="2006">
        <v>0</v>
      </c>
      <c r="BK269" s="2006">
        <v>0</v>
      </c>
      <c r="BL269" s="2006">
        <v>0</v>
      </c>
      <c r="BM269" s="2006">
        <v>0</v>
      </c>
      <c r="BN269" s="2006">
        <v>0</v>
      </c>
      <c r="BO269" s="2006">
        <v>0</v>
      </c>
      <c r="BP269" s="2006">
        <v>0</v>
      </c>
      <c r="BQ269" s="2006">
        <v>0</v>
      </c>
      <c r="BR269" s="2006">
        <v>0</v>
      </c>
      <c r="BS269" s="2006">
        <v>0</v>
      </c>
      <c r="BT269" s="2006">
        <v>0</v>
      </c>
      <c r="BU269" s="2006">
        <v>0</v>
      </c>
      <c r="BV269" s="2006">
        <v>0</v>
      </c>
      <c r="BW269" s="2006">
        <v>0</v>
      </c>
      <c r="BX269" s="2006">
        <v>0</v>
      </c>
      <c r="BY269" s="2006">
        <v>0</v>
      </c>
      <c r="BZ269" s="2006">
        <v>0</v>
      </c>
      <c r="CA269" s="2006">
        <v>0</v>
      </c>
      <c r="CB269" s="2006">
        <v>0</v>
      </c>
      <c r="CC269" s="2006">
        <v>0</v>
      </c>
      <c r="CD269" s="2006">
        <v>0</v>
      </c>
      <c r="CE269" s="2006">
        <v>0</v>
      </c>
      <c r="CF269" s="421"/>
    </row>
    <row r="270" spans="1:84" ht="5.0999999999999996" customHeight="1">
      <c r="A270" s="2006">
        <v>0</v>
      </c>
      <c r="B270" s="3402"/>
      <c r="D270" s="3612"/>
      <c r="E270" s="2006">
        <v>0</v>
      </c>
      <c r="F270" s="2007">
        <v>0</v>
      </c>
      <c r="G270" s="2006">
        <v>0</v>
      </c>
      <c r="H270" s="3521"/>
      <c r="I270" s="2006">
        <v>0</v>
      </c>
      <c r="J270" s="2007">
        <v>0</v>
      </c>
      <c r="K270" s="2006">
        <v>0</v>
      </c>
      <c r="L270" s="3521"/>
      <c r="M270" s="2006">
        <v>0</v>
      </c>
      <c r="N270" s="2007">
        <v>0</v>
      </c>
      <c r="O270" s="2006">
        <v>0</v>
      </c>
      <c r="P270" s="3612"/>
      <c r="Q270" s="2006">
        <v>0</v>
      </c>
      <c r="R270" s="2007">
        <v>0</v>
      </c>
      <c r="S270" s="2006">
        <v>0</v>
      </c>
      <c r="T270" s="3612"/>
      <c r="U270" s="2006">
        <v>0</v>
      </c>
      <c r="V270" s="2007">
        <v>0</v>
      </c>
      <c r="W270" s="2006">
        <v>0</v>
      </c>
      <c r="X270" s="3521"/>
      <c r="Y270" s="2006">
        <v>0</v>
      </c>
      <c r="Z270" s="2007">
        <v>0</v>
      </c>
      <c r="AA270" s="2006">
        <v>0</v>
      </c>
      <c r="AB270" s="3612"/>
      <c r="AC270" s="2006">
        <v>0</v>
      </c>
      <c r="AD270" s="2007">
        <v>0</v>
      </c>
      <c r="AE270" s="2006">
        <v>0</v>
      </c>
      <c r="AF270" s="3701"/>
      <c r="AG270" s="2006">
        <v>0</v>
      </c>
      <c r="AH270" s="2007">
        <v>0</v>
      </c>
      <c r="AI270" s="2006">
        <v>0</v>
      </c>
      <c r="AJ270" s="3612"/>
      <c r="AK270" s="2006">
        <v>0</v>
      </c>
      <c r="AL270" s="2007">
        <v>0</v>
      </c>
      <c r="AM270" s="2006">
        <v>0</v>
      </c>
      <c r="AN270" s="3612"/>
      <c r="AO270" s="2006">
        <v>0</v>
      </c>
      <c r="AP270" s="2007">
        <v>0</v>
      </c>
      <c r="AQ270" s="2006">
        <v>0</v>
      </c>
      <c r="AR270" s="3612"/>
      <c r="AS270" s="2006">
        <v>0</v>
      </c>
      <c r="AT270" s="2007">
        <v>0</v>
      </c>
      <c r="AU270" s="2006">
        <v>0</v>
      </c>
      <c r="AV270" s="3612"/>
      <c r="AW270" s="2006">
        <v>0</v>
      </c>
      <c r="AX270" s="2007">
        <v>0</v>
      </c>
      <c r="AY270" s="2006">
        <v>0</v>
      </c>
      <c r="AZ270" s="3612"/>
      <c r="BA270" s="2006">
        <v>0</v>
      </c>
      <c r="BB270" s="2006">
        <v>0</v>
      </c>
      <c r="BC270" s="2006">
        <v>0</v>
      </c>
      <c r="BD270" s="2006">
        <v>0</v>
      </c>
      <c r="BE270" s="2006">
        <v>0</v>
      </c>
      <c r="BF270" s="2006">
        <v>0</v>
      </c>
      <c r="BG270" s="2006">
        <v>0</v>
      </c>
      <c r="BH270" s="2006">
        <v>0</v>
      </c>
      <c r="BI270" s="2006">
        <v>0</v>
      </c>
      <c r="BJ270" s="2006">
        <v>0</v>
      </c>
      <c r="BK270" s="2006">
        <v>0</v>
      </c>
      <c r="BL270" s="2006">
        <v>0</v>
      </c>
      <c r="BM270" s="2006">
        <v>0</v>
      </c>
      <c r="BN270" s="2006">
        <v>0</v>
      </c>
      <c r="BO270" s="2006">
        <v>0</v>
      </c>
      <c r="BP270" s="2006">
        <v>0</v>
      </c>
      <c r="BQ270" s="2006">
        <v>0</v>
      </c>
      <c r="BR270" s="2006">
        <v>0</v>
      </c>
      <c r="BS270" s="2006">
        <v>0</v>
      </c>
      <c r="BT270" s="2006">
        <v>0</v>
      </c>
      <c r="BU270" s="2006">
        <v>0</v>
      </c>
      <c r="BV270" s="2006">
        <v>0</v>
      </c>
      <c r="BW270" s="2006">
        <v>0</v>
      </c>
      <c r="BX270" s="2006">
        <v>0</v>
      </c>
      <c r="BY270" s="2006">
        <v>0</v>
      </c>
      <c r="BZ270" s="2006">
        <v>0</v>
      </c>
      <c r="CA270" s="2006">
        <v>0</v>
      </c>
      <c r="CB270" s="2006">
        <v>0</v>
      </c>
      <c r="CC270" s="2006">
        <v>0</v>
      </c>
      <c r="CD270" s="2006">
        <v>0</v>
      </c>
      <c r="CE270" s="2006">
        <v>0</v>
      </c>
      <c r="CF270" s="421"/>
    </row>
    <row r="271" spans="1:84" ht="9.9499999999999993" customHeight="1">
      <c r="A271" s="2006">
        <v>0</v>
      </c>
      <c r="B271" s="3403"/>
      <c r="D271" s="3613"/>
      <c r="E271" s="2006">
        <v>0</v>
      </c>
      <c r="F271" s="2006">
        <v>0</v>
      </c>
      <c r="G271" s="2006">
        <v>0</v>
      </c>
      <c r="H271" s="191"/>
      <c r="I271" s="2006">
        <v>0</v>
      </c>
      <c r="J271" s="2006">
        <v>0</v>
      </c>
      <c r="K271" s="2006">
        <v>0</v>
      </c>
      <c r="L271" s="191"/>
      <c r="M271" s="2006">
        <v>0</v>
      </c>
      <c r="N271" s="2006">
        <v>0</v>
      </c>
      <c r="O271" s="2006">
        <v>0</v>
      </c>
      <c r="P271" s="3613"/>
      <c r="Q271" s="2006">
        <v>0</v>
      </c>
      <c r="R271" s="2006">
        <v>0</v>
      </c>
      <c r="S271" s="2006">
        <v>0</v>
      </c>
      <c r="T271" s="3613"/>
      <c r="U271" s="2006">
        <v>0</v>
      </c>
      <c r="V271" s="2006">
        <v>0</v>
      </c>
      <c r="W271" s="2006">
        <v>0</v>
      </c>
      <c r="X271" s="191"/>
      <c r="Y271" s="2006">
        <v>0</v>
      </c>
      <c r="Z271" s="2006">
        <v>0</v>
      </c>
      <c r="AA271" s="2006">
        <v>0</v>
      </c>
      <c r="AB271" s="3613"/>
      <c r="AC271" s="2006">
        <v>0</v>
      </c>
      <c r="AD271" s="2006">
        <v>0</v>
      </c>
      <c r="AE271" s="2006">
        <v>0</v>
      </c>
      <c r="AF271" s="191"/>
      <c r="AG271" s="2006">
        <v>0</v>
      </c>
      <c r="AH271" s="2006">
        <v>0</v>
      </c>
      <c r="AI271" s="2006">
        <v>0</v>
      </c>
      <c r="AJ271" s="3613"/>
      <c r="AK271" s="2006">
        <v>0</v>
      </c>
      <c r="AL271" s="2006">
        <v>0</v>
      </c>
      <c r="AM271" s="2006">
        <v>0</v>
      </c>
      <c r="AN271" s="3613"/>
      <c r="AO271" s="2006">
        <v>0</v>
      </c>
      <c r="AP271" s="2006">
        <v>0</v>
      </c>
      <c r="AQ271" s="2006">
        <v>0</v>
      </c>
      <c r="AR271" s="3613"/>
      <c r="AS271" s="2006">
        <v>0</v>
      </c>
      <c r="AT271" s="2006">
        <v>0</v>
      </c>
      <c r="AU271" s="2006">
        <v>0</v>
      </c>
      <c r="AV271" s="3613"/>
      <c r="AW271" s="2006">
        <v>0</v>
      </c>
      <c r="AX271" s="2006">
        <v>0</v>
      </c>
      <c r="AY271" s="2006">
        <v>0</v>
      </c>
      <c r="AZ271" s="3613"/>
      <c r="BA271" s="2006">
        <v>0</v>
      </c>
      <c r="BB271" s="2006">
        <v>0</v>
      </c>
      <c r="BC271" s="2006">
        <v>0</v>
      </c>
      <c r="BD271" s="2006">
        <v>0</v>
      </c>
      <c r="BE271" s="2006">
        <v>0</v>
      </c>
      <c r="BF271" s="2006">
        <v>0</v>
      </c>
      <c r="BG271" s="2006">
        <v>0</v>
      </c>
      <c r="BH271" s="2006">
        <v>0</v>
      </c>
      <c r="BI271" s="2006">
        <v>0</v>
      </c>
      <c r="BJ271" s="2006">
        <v>0</v>
      </c>
      <c r="BK271" s="2006">
        <v>0</v>
      </c>
      <c r="BL271" s="2006">
        <v>0</v>
      </c>
      <c r="BM271" s="2006">
        <v>0</v>
      </c>
      <c r="BN271" s="2006">
        <v>0</v>
      </c>
      <c r="BO271" s="2006">
        <v>0</v>
      </c>
      <c r="BP271" s="2006">
        <v>0</v>
      </c>
      <c r="BQ271" s="2006">
        <v>0</v>
      </c>
      <c r="BR271" s="2006">
        <v>0</v>
      </c>
      <c r="BS271" s="2006">
        <v>0</v>
      </c>
      <c r="BT271" s="2006">
        <v>0</v>
      </c>
      <c r="BU271" s="2006">
        <v>0</v>
      </c>
      <c r="BV271" s="2006">
        <v>0</v>
      </c>
      <c r="BW271" s="2006">
        <v>0</v>
      </c>
      <c r="BX271" s="2006">
        <v>0</v>
      </c>
      <c r="BY271" s="2006">
        <v>0</v>
      </c>
      <c r="BZ271" s="2006">
        <v>0</v>
      </c>
      <c r="CA271" s="2006">
        <v>0</v>
      </c>
      <c r="CB271" s="2006">
        <v>0</v>
      </c>
      <c r="CC271" s="2006">
        <v>0</v>
      </c>
      <c r="CD271" s="2006">
        <v>0</v>
      </c>
      <c r="CE271" s="2006">
        <v>0</v>
      </c>
      <c r="CF271" s="421"/>
    </row>
    <row r="272" spans="1:84" ht="9.9499999999999993" customHeight="1">
      <c r="A272" s="2006">
        <v>0</v>
      </c>
      <c r="B272" s="2006">
        <v>0</v>
      </c>
      <c r="C272" s="2006">
        <v>0</v>
      </c>
      <c r="D272" s="2006">
        <v>0</v>
      </c>
      <c r="E272" s="2006">
        <v>0</v>
      </c>
      <c r="F272" s="2006">
        <v>0</v>
      </c>
      <c r="G272" s="2006">
        <v>0</v>
      </c>
      <c r="H272" s="2006">
        <v>0</v>
      </c>
      <c r="I272" s="2006">
        <v>0</v>
      </c>
      <c r="J272" s="2006">
        <v>0</v>
      </c>
      <c r="K272" s="2006">
        <v>0</v>
      </c>
      <c r="L272" s="2006">
        <v>0</v>
      </c>
      <c r="M272" s="2006">
        <v>0</v>
      </c>
      <c r="N272" s="2006">
        <v>0</v>
      </c>
      <c r="O272" s="2006">
        <v>0</v>
      </c>
      <c r="P272" s="2006">
        <v>0</v>
      </c>
      <c r="Q272" s="2006">
        <v>0</v>
      </c>
      <c r="R272" s="2006">
        <v>0</v>
      </c>
      <c r="S272" s="2006">
        <v>0</v>
      </c>
      <c r="T272" s="2006">
        <v>0</v>
      </c>
      <c r="U272" s="2006">
        <v>0</v>
      </c>
      <c r="V272" s="2006">
        <v>0</v>
      </c>
      <c r="W272" s="2006">
        <v>0</v>
      </c>
      <c r="X272" s="2006">
        <v>0</v>
      </c>
      <c r="Y272" s="2006">
        <v>0</v>
      </c>
      <c r="Z272" s="2006">
        <v>0</v>
      </c>
      <c r="AA272" s="2006">
        <v>0</v>
      </c>
      <c r="AB272" s="2006">
        <v>0</v>
      </c>
      <c r="AC272" s="2006">
        <v>0</v>
      </c>
      <c r="AD272" s="2006">
        <v>0</v>
      </c>
      <c r="AE272" s="2006">
        <v>0</v>
      </c>
      <c r="AF272" s="2006">
        <v>0</v>
      </c>
      <c r="AG272" s="2006">
        <v>0</v>
      </c>
      <c r="AH272" s="2006">
        <v>0</v>
      </c>
      <c r="AI272" s="2006">
        <v>0</v>
      </c>
      <c r="AJ272" s="2006">
        <v>0</v>
      </c>
      <c r="AK272" s="2006">
        <v>0</v>
      </c>
      <c r="AL272" s="2006">
        <v>0</v>
      </c>
      <c r="AM272" s="2006">
        <v>0</v>
      </c>
      <c r="AN272" s="2006">
        <v>0</v>
      </c>
      <c r="AO272" s="2006">
        <v>0</v>
      </c>
      <c r="AP272" s="2006">
        <v>0</v>
      </c>
      <c r="AQ272" s="2006">
        <v>0</v>
      </c>
      <c r="AR272" s="2006">
        <v>0</v>
      </c>
      <c r="AS272" s="2006">
        <v>0</v>
      </c>
      <c r="AT272" s="2006">
        <v>0</v>
      </c>
      <c r="AU272" s="2006">
        <v>0</v>
      </c>
      <c r="AV272" s="2006">
        <v>0</v>
      </c>
      <c r="AW272" s="2006">
        <v>0</v>
      </c>
      <c r="AX272" s="2006">
        <v>0</v>
      </c>
      <c r="AY272" s="2006">
        <v>0</v>
      </c>
      <c r="AZ272" s="2006">
        <v>0</v>
      </c>
      <c r="BA272" s="2006">
        <v>0</v>
      </c>
      <c r="BB272" s="2006">
        <v>0</v>
      </c>
      <c r="BC272" s="2006">
        <v>0</v>
      </c>
      <c r="BD272" s="2006">
        <v>0</v>
      </c>
      <c r="BE272" s="2006">
        <v>0</v>
      </c>
      <c r="BF272" s="2006">
        <v>0</v>
      </c>
      <c r="BG272" s="2006">
        <v>0</v>
      </c>
      <c r="BH272" s="2006">
        <v>0</v>
      </c>
      <c r="BI272" s="2006">
        <v>0</v>
      </c>
      <c r="BJ272" s="2006">
        <v>0</v>
      </c>
      <c r="BK272" s="2006">
        <v>0</v>
      </c>
      <c r="BL272" s="2006">
        <v>0</v>
      </c>
      <c r="BM272" s="2006">
        <v>0</v>
      </c>
      <c r="BN272" s="2006">
        <v>0</v>
      </c>
      <c r="BO272" s="2006">
        <v>0</v>
      </c>
      <c r="BP272" s="2006">
        <v>0</v>
      </c>
      <c r="BQ272" s="2006">
        <v>0</v>
      </c>
      <c r="BR272" s="2006">
        <v>0</v>
      </c>
      <c r="BS272" s="2006">
        <v>0</v>
      </c>
      <c r="BT272" s="2006">
        <v>0</v>
      </c>
      <c r="BU272" s="2006">
        <v>0</v>
      </c>
      <c r="BV272" s="2006">
        <v>0</v>
      </c>
      <c r="BW272" s="2006">
        <v>0</v>
      </c>
      <c r="BX272" s="2006">
        <v>0</v>
      </c>
      <c r="BY272" s="2006">
        <v>0</v>
      </c>
      <c r="BZ272" s="2006">
        <v>0</v>
      </c>
      <c r="CA272" s="2006">
        <v>0</v>
      </c>
      <c r="CB272" s="2006">
        <v>0</v>
      </c>
      <c r="CC272" s="2006">
        <v>0</v>
      </c>
      <c r="CD272" s="2006">
        <v>0</v>
      </c>
      <c r="CE272" s="2006">
        <v>0</v>
      </c>
      <c r="CF272" s="421"/>
    </row>
    <row r="273" spans="1:84" ht="9.9499999999999993" customHeight="1">
      <c r="A273" s="2006">
        <v>0</v>
      </c>
      <c r="B273" s="3401">
        <v>17</v>
      </c>
      <c r="D273" s="3611"/>
      <c r="E273" s="2006">
        <v>0</v>
      </c>
      <c r="F273" s="2006">
        <v>0</v>
      </c>
      <c r="G273" s="2006">
        <v>0</v>
      </c>
      <c r="H273" s="3611"/>
      <c r="I273" s="2006">
        <v>0</v>
      </c>
      <c r="J273" s="2006">
        <v>0</v>
      </c>
      <c r="K273" s="2006">
        <v>0</v>
      </c>
      <c r="L273" s="3611"/>
      <c r="M273" s="2006">
        <v>0</v>
      </c>
      <c r="N273" s="2006">
        <v>0</v>
      </c>
      <c r="O273" s="2006">
        <v>0</v>
      </c>
      <c r="P273" s="3611"/>
      <c r="Q273" s="2006">
        <v>0</v>
      </c>
      <c r="R273" s="2006">
        <v>0</v>
      </c>
      <c r="S273" s="2006">
        <v>0</v>
      </c>
      <c r="T273" s="3611"/>
      <c r="U273" s="2006">
        <v>0</v>
      </c>
      <c r="V273" s="2006">
        <v>0</v>
      </c>
      <c r="W273" s="2006">
        <v>0</v>
      </c>
      <c r="X273" s="3520" t="s">
        <v>488</v>
      </c>
      <c r="Y273" s="2006">
        <v>0</v>
      </c>
      <c r="Z273" s="2006">
        <v>0</v>
      </c>
      <c r="AA273" s="2006">
        <v>0</v>
      </c>
      <c r="AB273" s="3611"/>
      <c r="AC273" s="2006">
        <v>0</v>
      </c>
      <c r="AD273" s="2006">
        <v>0</v>
      </c>
      <c r="AE273" s="2006">
        <v>0</v>
      </c>
      <c r="AF273" s="3700" t="s">
        <v>489</v>
      </c>
      <c r="AG273" s="2006">
        <v>0</v>
      </c>
      <c r="AH273" s="2006">
        <v>0</v>
      </c>
      <c r="AI273" s="2006">
        <v>0</v>
      </c>
      <c r="AJ273" s="3611"/>
      <c r="AK273" s="2006">
        <v>0</v>
      </c>
      <c r="AL273" s="2006">
        <v>0</v>
      </c>
      <c r="AM273" s="2006">
        <v>0</v>
      </c>
      <c r="AN273" s="3611"/>
      <c r="AO273" s="2006">
        <v>0</v>
      </c>
      <c r="AP273" s="2006">
        <v>0</v>
      </c>
      <c r="AQ273" s="2006">
        <v>0</v>
      </c>
      <c r="AR273" s="3611"/>
      <c r="AS273" s="2006">
        <v>0</v>
      </c>
      <c r="AT273" s="2006">
        <v>0</v>
      </c>
      <c r="AU273" s="2006">
        <v>0</v>
      </c>
      <c r="AV273" s="3611"/>
      <c r="AW273" s="2006">
        <v>0</v>
      </c>
      <c r="AX273" s="2006">
        <v>0</v>
      </c>
      <c r="AY273" s="2006">
        <v>0</v>
      </c>
      <c r="AZ273" s="3611"/>
      <c r="BA273" s="2006">
        <v>0</v>
      </c>
      <c r="BB273" s="2006">
        <v>0</v>
      </c>
      <c r="BC273" s="2006">
        <v>0</v>
      </c>
      <c r="BD273" s="2006">
        <v>0</v>
      </c>
      <c r="BE273" s="2006">
        <v>0</v>
      </c>
      <c r="BF273" s="2006">
        <v>0</v>
      </c>
      <c r="BG273" s="2006">
        <v>0</v>
      </c>
      <c r="BH273" s="2006">
        <v>0</v>
      </c>
      <c r="BI273" s="2006">
        <v>0</v>
      </c>
      <c r="BJ273" s="2006">
        <v>0</v>
      </c>
      <c r="BK273" s="2006">
        <v>0</v>
      </c>
      <c r="BL273" s="2006">
        <v>0</v>
      </c>
      <c r="BM273" s="2006">
        <v>0</v>
      </c>
      <c r="BN273" s="2006">
        <v>0</v>
      </c>
      <c r="BO273" s="2006">
        <v>0</v>
      </c>
      <c r="BP273" s="2006">
        <v>0</v>
      </c>
      <c r="BQ273" s="2006">
        <v>0</v>
      </c>
      <c r="BR273" s="2006">
        <v>0</v>
      </c>
      <c r="BS273" s="2006">
        <v>0</v>
      </c>
      <c r="BT273" s="2006">
        <v>0</v>
      </c>
      <c r="BU273" s="2006">
        <v>0</v>
      </c>
      <c r="BV273" s="2006">
        <v>0</v>
      </c>
      <c r="BW273" s="2006">
        <v>0</v>
      </c>
      <c r="BX273" s="2006">
        <v>0</v>
      </c>
      <c r="BY273" s="2006">
        <v>0</v>
      </c>
      <c r="BZ273" s="2006">
        <v>0</v>
      </c>
      <c r="CA273" s="2006">
        <v>0</v>
      </c>
      <c r="CB273" s="2006">
        <v>0</v>
      </c>
      <c r="CC273" s="2006">
        <v>0</v>
      </c>
      <c r="CD273" s="2006">
        <v>0</v>
      </c>
      <c r="CE273" s="2006">
        <v>0</v>
      </c>
      <c r="CF273" s="421"/>
    </row>
    <row r="274" spans="1:84" ht="5.0999999999999996" customHeight="1">
      <c r="A274" s="2006">
        <v>0</v>
      </c>
      <c r="B274" s="3402"/>
      <c r="D274" s="3612"/>
      <c r="E274" s="2006">
        <v>0</v>
      </c>
      <c r="F274" s="2007">
        <v>0</v>
      </c>
      <c r="G274" s="2006">
        <v>0</v>
      </c>
      <c r="H274" s="3612"/>
      <c r="I274" s="2006">
        <v>0</v>
      </c>
      <c r="J274" s="2007">
        <v>0</v>
      </c>
      <c r="K274" s="2006">
        <v>0</v>
      </c>
      <c r="L274" s="3612"/>
      <c r="M274" s="2006">
        <v>0</v>
      </c>
      <c r="N274" s="2007">
        <v>0</v>
      </c>
      <c r="O274" s="2006">
        <v>0</v>
      </c>
      <c r="P274" s="3612"/>
      <c r="Q274" s="2006">
        <v>0</v>
      </c>
      <c r="R274" s="2007">
        <v>0</v>
      </c>
      <c r="S274" s="2006">
        <v>0</v>
      </c>
      <c r="T274" s="3612"/>
      <c r="U274" s="2006">
        <v>0</v>
      </c>
      <c r="V274" s="2007">
        <v>0</v>
      </c>
      <c r="W274" s="2006">
        <v>0</v>
      </c>
      <c r="X274" s="3521"/>
      <c r="Y274" s="2006">
        <v>0</v>
      </c>
      <c r="Z274" s="2007">
        <v>0</v>
      </c>
      <c r="AA274" s="2006">
        <v>0</v>
      </c>
      <c r="AB274" s="3612"/>
      <c r="AC274" s="2006">
        <v>0</v>
      </c>
      <c r="AD274" s="2007">
        <v>0</v>
      </c>
      <c r="AE274" s="2006">
        <v>0</v>
      </c>
      <c r="AF274" s="3701"/>
      <c r="AG274" s="2006">
        <v>0</v>
      </c>
      <c r="AH274" s="2007">
        <v>0</v>
      </c>
      <c r="AI274" s="2006">
        <v>0</v>
      </c>
      <c r="AJ274" s="3612"/>
      <c r="AK274" s="2006">
        <v>0</v>
      </c>
      <c r="AL274" s="2007">
        <v>0</v>
      </c>
      <c r="AM274" s="2006">
        <v>0</v>
      </c>
      <c r="AN274" s="3612"/>
      <c r="AO274" s="2006">
        <v>0</v>
      </c>
      <c r="AP274" s="2007">
        <v>0</v>
      </c>
      <c r="AQ274" s="2006">
        <v>0</v>
      </c>
      <c r="AR274" s="3612"/>
      <c r="AS274" s="2006">
        <v>0</v>
      </c>
      <c r="AT274" s="2007">
        <v>0</v>
      </c>
      <c r="AU274" s="2006">
        <v>0</v>
      </c>
      <c r="AV274" s="3612"/>
      <c r="AW274" s="2006">
        <v>0</v>
      </c>
      <c r="AX274" s="2007">
        <v>0</v>
      </c>
      <c r="AY274" s="2006">
        <v>0</v>
      </c>
      <c r="AZ274" s="3612"/>
      <c r="BA274" s="2006">
        <v>0</v>
      </c>
      <c r="BB274" s="2006">
        <v>0</v>
      </c>
      <c r="BC274" s="2006">
        <v>0</v>
      </c>
      <c r="BD274" s="2006">
        <v>0</v>
      </c>
      <c r="BE274" s="2006">
        <v>0</v>
      </c>
      <c r="BF274" s="2006">
        <v>0</v>
      </c>
      <c r="BG274" s="2006">
        <v>0</v>
      </c>
      <c r="BH274" s="2006">
        <v>0</v>
      </c>
      <c r="BI274" s="2006">
        <v>0</v>
      </c>
      <c r="BJ274" s="2006">
        <v>0</v>
      </c>
      <c r="BK274" s="2006">
        <v>0</v>
      </c>
      <c r="BL274" s="2006">
        <v>0</v>
      </c>
      <c r="BM274" s="2006">
        <v>0</v>
      </c>
      <c r="BN274" s="2006">
        <v>0</v>
      </c>
      <c r="BO274" s="2006">
        <v>0</v>
      </c>
      <c r="BP274" s="2006">
        <v>0</v>
      </c>
      <c r="BQ274" s="2006">
        <v>0</v>
      </c>
      <c r="BR274" s="2006">
        <v>0</v>
      </c>
      <c r="BS274" s="2006">
        <v>0</v>
      </c>
      <c r="BT274" s="2006">
        <v>0</v>
      </c>
      <c r="BU274" s="2006">
        <v>0</v>
      </c>
      <c r="BV274" s="2006">
        <v>0</v>
      </c>
      <c r="BW274" s="2006">
        <v>0</v>
      </c>
      <c r="BX274" s="2006">
        <v>0</v>
      </c>
      <c r="BY274" s="2006">
        <v>0</v>
      </c>
      <c r="BZ274" s="2006">
        <v>0</v>
      </c>
      <c r="CA274" s="2006">
        <v>0</v>
      </c>
      <c r="CB274" s="2006">
        <v>0</v>
      </c>
      <c r="CC274" s="2006">
        <v>0</v>
      </c>
      <c r="CD274" s="2006">
        <v>0</v>
      </c>
      <c r="CE274" s="2006">
        <v>0</v>
      </c>
      <c r="CF274" s="421"/>
    </row>
    <row r="275" spans="1:84" ht="9.9499999999999993" customHeight="1">
      <c r="A275" s="2006">
        <v>0</v>
      </c>
      <c r="B275" s="3403"/>
      <c r="D275" s="3613"/>
      <c r="E275" s="2006">
        <v>0</v>
      </c>
      <c r="F275" s="2006">
        <v>0</v>
      </c>
      <c r="G275" s="2006">
        <v>0</v>
      </c>
      <c r="H275" s="3613"/>
      <c r="I275" s="2006">
        <v>0</v>
      </c>
      <c r="J275" s="2006">
        <v>0</v>
      </c>
      <c r="K275" s="2006">
        <v>0</v>
      </c>
      <c r="L275" s="3613"/>
      <c r="M275" s="2006">
        <v>0</v>
      </c>
      <c r="N275" s="2006">
        <v>0</v>
      </c>
      <c r="O275" s="2006">
        <v>0</v>
      </c>
      <c r="P275" s="3613"/>
      <c r="Q275" s="2006">
        <v>0</v>
      </c>
      <c r="R275" s="2006">
        <v>0</v>
      </c>
      <c r="S275" s="2006">
        <v>0</v>
      </c>
      <c r="T275" s="3613"/>
      <c r="U275" s="2006">
        <v>0</v>
      </c>
      <c r="V275" s="2006">
        <v>0</v>
      </c>
      <c r="W275" s="2006">
        <v>0</v>
      </c>
      <c r="X275" s="191"/>
      <c r="Y275" s="2006">
        <v>0</v>
      </c>
      <c r="Z275" s="2006">
        <v>0</v>
      </c>
      <c r="AA275" s="2006">
        <v>0</v>
      </c>
      <c r="AB275" s="3613"/>
      <c r="AC275" s="2006">
        <v>0</v>
      </c>
      <c r="AD275" s="2006">
        <v>0</v>
      </c>
      <c r="AE275" s="2006">
        <v>0</v>
      </c>
      <c r="AF275" s="191"/>
      <c r="AG275" s="2006">
        <v>0</v>
      </c>
      <c r="AH275" s="2006">
        <v>0</v>
      </c>
      <c r="AI275" s="2006">
        <v>0</v>
      </c>
      <c r="AJ275" s="3613"/>
      <c r="AK275" s="2006">
        <v>0</v>
      </c>
      <c r="AL275" s="2006">
        <v>0</v>
      </c>
      <c r="AM275" s="2006">
        <v>0</v>
      </c>
      <c r="AN275" s="3613"/>
      <c r="AO275" s="2006">
        <v>0</v>
      </c>
      <c r="AP275" s="2006">
        <v>0</v>
      </c>
      <c r="AQ275" s="2006">
        <v>0</v>
      </c>
      <c r="AR275" s="3613"/>
      <c r="AS275" s="2006">
        <v>0</v>
      </c>
      <c r="AT275" s="2006">
        <v>0</v>
      </c>
      <c r="AU275" s="2006">
        <v>0</v>
      </c>
      <c r="AV275" s="3613"/>
      <c r="AW275" s="2006">
        <v>0</v>
      </c>
      <c r="AX275" s="2006">
        <v>0</v>
      </c>
      <c r="AY275" s="2006">
        <v>0</v>
      </c>
      <c r="AZ275" s="3613"/>
      <c r="BA275" s="2006">
        <v>0</v>
      </c>
      <c r="BB275" s="2006">
        <v>0</v>
      </c>
      <c r="BC275" s="2006">
        <v>0</v>
      </c>
      <c r="BD275" s="2006">
        <v>0</v>
      </c>
      <c r="BE275" s="2006">
        <v>0</v>
      </c>
      <c r="BF275" s="2006">
        <v>0</v>
      </c>
      <c r="BG275" s="2006">
        <v>0</v>
      </c>
      <c r="BH275" s="2006">
        <v>0</v>
      </c>
      <c r="BI275" s="2006">
        <v>0</v>
      </c>
      <c r="BJ275" s="2006">
        <v>0</v>
      </c>
      <c r="BK275" s="2006">
        <v>0</v>
      </c>
      <c r="BL275" s="2006">
        <v>0</v>
      </c>
      <c r="BM275" s="2006">
        <v>0</v>
      </c>
      <c r="BN275" s="2006">
        <v>0</v>
      </c>
      <c r="BO275" s="2006">
        <v>0</v>
      </c>
      <c r="BP275" s="2006">
        <v>0</v>
      </c>
      <c r="BQ275" s="2006">
        <v>0</v>
      </c>
      <c r="BR275" s="2006">
        <v>0</v>
      </c>
      <c r="BS275" s="2006">
        <v>0</v>
      </c>
      <c r="BT275" s="2006">
        <v>0</v>
      </c>
      <c r="BU275" s="2006">
        <v>0</v>
      </c>
      <c r="BV275" s="2006">
        <v>0</v>
      </c>
      <c r="BW275" s="2006">
        <v>0</v>
      </c>
      <c r="BX275" s="2006">
        <v>0</v>
      </c>
      <c r="BY275" s="2006">
        <v>0</v>
      </c>
      <c r="BZ275" s="2006">
        <v>0</v>
      </c>
      <c r="CA275" s="2006">
        <v>0</v>
      </c>
      <c r="CB275" s="2006">
        <v>0</v>
      </c>
      <c r="CC275" s="2006">
        <v>0</v>
      </c>
      <c r="CD275" s="2006">
        <v>0</v>
      </c>
      <c r="CE275" s="2006">
        <v>0</v>
      </c>
      <c r="CF275" s="421"/>
    </row>
    <row r="276" spans="1:84" ht="9.9499999999999993" customHeight="1">
      <c r="A276" s="2006">
        <v>0</v>
      </c>
      <c r="B276" s="2006">
        <v>0</v>
      </c>
      <c r="C276" s="2006">
        <v>0</v>
      </c>
      <c r="D276" s="2006">
        <v>0</v>
      </c>
      <c r="E276" s="2006">
        <v>0</v>
      </c>
      <c r="F276" s="2006">
        <v>0</v>
      </c>
      <c r="G276" s="2006">
        <v>0</v>
      </c>
      <c r="H276" s="2006">
        <v>0</v>
      </c>
      <c r="I276" s="2006">
        <v>0</v>
      </c>
      <c r="J276" s="2006">
        <v>0</v>
      </c>
      <c r="K276" s="2006">
        <v>0</v>
      </c>
      <c r="L276" s="2006">
        <v>0</v>
      </c>
      <c r="M276" s="2006">
        <v>0</v>
      </c>
      <c r="N276" s="2006">
        <v>0</v>
      </c>
      <c r="O276" s="2006">
        <v>0</v>
      </c>
      <c r="P276" s="2006">
        <v>0</v>
      </c>
      <c r="Q276" s="2006">
        <v>0</v>
      </c>
      <c r="R276" s="2006">
        <v>0</v>
      </c>
      <c r="S276" s="2006">
        <v>0</v>
      </c>
      <c r="T276" s="2006">
        <v>0</v>
      </c>
      <c r="U276" s="2006">
        <v>0</v>
      </c>
      <c r="V276" s="2006">
        <v>0</v>
      </c>
      <c r="W276" s="2006">
        <v>0</v>
      </c>
      <c r="X276" s="2006">
        <v>0</v>
      </c>
      <c r="Y276" s="2006">
        <v>0</v>
      </c>
      <c r="Z276" s="2006">
        <v>0</v>
      </c>
      <c r="AA276" s="2006">
        <v>0</v>
      </c>
      <c r="AB276" s="2006">
        <v>0</v>
      </c>
      <c r="AC276" s="2006">
        <v>0</v>
      </c>
      <c r="AD276" s="2006">
        <v>0</v>
      </c>
      <c r="AE276" s="2006">
        <v>0</v>
      </c>
      <c r="AF276" s="2006">
        <v>0</v>
      </c>
      <c r="AG276" s="2006">
        <v>0</v>
      </c>
      <c r="AH276" s="2006">
        <v>0</v>
      </c>
      <c r="AI276" s="2006">
        <v>0</v>
      </c>
      <c r="AJ276" s="2006">
        <v>0</v>
      </c>
      <c r="AK276" s="2006">
        <v>0</v>
      </c>
      <c r="AL276" s="2006">
        <v>0</v>
      </c>
      <c r="AM276" s="2006">
        <v>0</v>
      </c>
      <c r="AN276" s="2006">
        <v>0</v>
      </c>
      <c r="AO276" s="2006">
        <v>0</v>
      </c>
      <c r="AP276" s="2006">
        <v>0</v>
      </c>
      <c r="AQ276" s="2006">
        <v>0</v>
      </c>
      <c r="AR276" s="2006">
        <v>0</v>
      </c>
      <c r="AS276" s="2006">
        <v>0</v>
      </c>
      <c r="AT276" s="2006">
        <v>0</v>
      </c>
      <c r="AU276" s="2006">
        <v>0</v>
      </c>
      <c r="AV276" s="2006">
        <v>0</v>
      </c>
      <c r="AW276" s="2006">
        <v>0</v>
      </c>
      <c r="AX276" s="2006">
        <v>0</v>
      </c>
      <c r="AY276" s="2006">
        <v>0</v>
      </c>
      <c r="AZ276" s="2006">
        <v>0</v>
      </c>
      <c r="BA276" s="2006">
        <v>0</v>
      </c>
      <c r="BB276" s="2006">
        <v>0</v>
      </c>
      <c r="BC276" s="2006">
        <v>0</v>
      </c>
      <c r="BD276" s="2006">
        <v>0</v>
      </c>
      <c r="BE276" s="2006">
        <v>0</v>
      </c>
      <c r="BF276" s="2006">
        <v>0</v>
      </c>
      <c r="BG276" s="2006">
        <v>0</v>
      </c>
      <c r="BH276" s="2006">
        <v>0</v>
      </c>
      <c r="BI276" s="2006">
        <v>0</v>
      </c>
      <c r="BJ276" s="2006">
        <v>0</v>
      </c>
      <c r="BK276" s="2006">
        <v>0</v>
      </c>
      <c r="BL276" s="2006">
        <v>0</v>
      </c>
      <c r="BM276" s="2006">
        <v>0</v>
      </c>
      <c r="BN276" s="2006">
        <v>0</v>
      </c>
      <c r="BO276" s="2006">
        <v>0</v>
      </c>
      <c r="BP276" s="2006">
        <v>0</v>
      </c>
      <c r="BQ276" s="2006">
        <v>0</v>
      </c>
      <c r="BR276" s="2006">
        <v>0</v>
      </c>
      <c r="BS276" s="2006">
        <v>0</v>
      </c>
      <c r="BT276" s="2006">
        <v>0</v>
      </c>
      <c r="BU276" s="2006">
        <v>0</v>
      </c>
      <c r="BV276" s="2006">
        <v>0</v>
      </c>
      <c r="BW276" s="2006">
        <v>0</v>
      </c>
      <c r="BX276" s="2006">
        <v>0</v>
      </c>
      <c r="BY276" s="2006">
        <v>0</v>
      </c>
      <c r="BZ276" s="2006">
        <v>0</v>
      </c>
      <c r="CA276" s="2006">
        <v>0</v>
      </c>
      <c r="CB276" s="2006">
        <v>0</v>
      </c>
      <c r="CC276" s="2006">
        <v>0</v>
      </c>
      <c r="CD276" s="2006">
        <v>0</v>
      </c>
      <c r="CE276" s="2006">
        <v>0</v>
      </c>
      <c r="CF276" s="421"/>
    </row>
    <row r="277" spans="1:84" ht="9.9499999999999993" customHeight="1">
      <c r="A277" s="2006">
        <v>0</v>
      </c>
      <c r="B277" s="3401">
        <v>18</v>
      </c>
      <c r="D277" s="3611"/>
      <c r="E277" s="2006">
        <v>0</v>
      </c>
      <c r="F277" s="2006">
        <v>0</v>
      </c>
      <c r="G277" s="2006">
        <v>0</v>
      </c>
      <c r="H277" s="3611"/>
      <c r="I277" s="2006">
        <v>0</v>
      </c>
      <c r="J277" s="2006">
        <v>0</v>
      </c>
      <c r="K277" s="2006">
        <v>0</v>
      </c>
      <c r="L277" s="3611"/>
      <c r="M277" s="2006">
        <v>0</v>
      </c>
      <c r="N277" s="2006">
        <v>0</v>
      </c>
      <c r="O277" s="2006">
        <v>0</v>
      </c>
      <c r="P277" s="3611"/>
      <c r="Q277" s="2006">
        <v>0</v>
      </c>
      <c r="R277" s="2006">
        <v>0</v>
      </c>
      <c r="S277" s="2006">
        <v>0</v>
      </c>
      <c r="T277" s="3611"/>
      <c r="U277" s="2006">
        <v>0</v>
      </c>
      <c r="V277" s="2006">
        <v>0</v>
      </c>
      <c r="W277" s="2006">
        <v>0</v>
      </c>
      <c r="X277" s="3520" t="s">
        <v>490</v>
      </c>
      <c r="Y277" s="2006">
        <v>0</v>
      </c>
      <c r="Z277" s="2006">
        <v>0</v>
      </c>
      <c r="AA277" s="2006">
        <v>0</v>
      </c>
      <c r="AB277" s="3611"/>
      <c r="AC277" s="2006">
        <v>0</v>
      </c>
      <c r="AD277" s="2006">
        <v>0</v>
      </c>
      <c r="AE277" s="2006">
        <v>0</v>
      </c>
      <c r="AF277" s="3700" t="s">
        <v>491</v>
      </c>
      <c r="AG277" s="2006">
        <v>0</v>
      </c>
      <c r="AH277" s="2006">
        <v>0</v>
      </c>
      <c r="AI277" s="2006">
        <v>0</v>
      </c>
      <c r="AJ277" s="3611"/>
      <c r="AK277" s="2006">
        <v>0</v>
      </c>
      <c r="AL277" s="2006">
        <v>0</v>
      </c>
      <c r="AM277" s="2006">
        <v>0</v>
      </c>
      <c r="AN277" s="3611"/>
      <c r="AO277" s="2006">
        <v>0</v>
      </c>
      <c r="AP277" s="2006">
        <v>0</v>
      </c>
      <c r="AQ277" s="2006">
        <v>0</v>
      </c>
      <c r="AR277" s="3611"/>
      <c r="AS277" s="2006">
        <v>0</v>
      </c>
      <c r="AT277" s="2006">
        <v>0</v>
      </c>
      <c r="AU277" s="2006">
        <v>0</v>
      </c>
      <c r="AV277" s="3611"/>
      <c r="AW277" s="2006">
        <v>0</v>
      </c>
      <c r="AX277" s="2006">
        <v>0</v>
      </c>
      <c r="AY277" s="2006">
        <v>0</v>
      </c>
      <c r="AZ277" s="3611"/>
      <c r="BA277" s="2006">
        <v>0</v>
      </c>
      <c r="BB277" s="2006">
        <v>0</v>
      </c>
      <c r="BC277" s="2006">
        <v>0</v>
      </c>
      <c r="BD277" s="2006">
        <v>0</v>
      </c>
      <c r="BE277" s="2006">
        <v>0</v>
      </c>
      <c r="BF277" s="2006">
        <v>0</v>
      </c>
      <c r="BG277" s="2006">
        <v>0</v>
      </c>
      <c r="BH277" s="2006">
        <v>0</v>
      </c>
      <c r="BI277" s="2006">
        <v>0</v>
      </c>
      <c r="BJ277" s="2006">
        <v>0</v>
      </c>
      <c r="BK277" s="2006">
        <v>0</v>
      </c>
      <c r="BL277" s="2006">
        <v>0</v>
      </c>
      <c r="BM277" s="2006">
        <v>0</v>
      </c>
      <c r="BN277" s="2006">
        <v>0</v>
      </c>
      <c r="BO277" s="2006">
        <v>0</v>
      </c>
      <c r="BP277" s="2006">
        <v>0</v>
      </c>
      <c r="BQ277" s="2006">
        <v>0</v>
      </c>
      <c r="BR277" s="2006">
        <v>0</v>
      </c>
      <c r="BS277" s="2006">
        <v>0</v>
      </c>
      <c r="BT277" s="2006">
        <v>0</v>
      </c>
      <c r="BU277" s="2006">
        <v>0</v>
      </c>
      <c r="BV277" s="2006">
        <v>0</v>
      </c>
      <c r="BW277" s="2006">
        <v>0</v>
      </c>
      <c r="BX277" s="2006">
        <v>0</v>
      </c>
      <c r="BY277" s="2006">
        <v>0</v>
      </c>
      <c r="BZ277" s="2006">
        <v>0</v>
      </c>
      <c r="CA277" s="2006">
        <v>0</v>
      </c>
      <c r="CB277" s="2006">
        <v>0</v>
      </c>
      <c r="CC277" s="2006">
        <v>0</v>
      </c>
      <c r="CD277" s="2006">
        <v>0</v>
      </c>
      <c r="CE277" s="2006">
        <v>0</v>
      </c>
      <c r="CF277" s="421"/>
    </row>
    <row r="278" spans="1:84" ht="5.0999999999999996" customHeight="1">
      <c r="A278" s="2006">
        <v>0</v>
      </c>
      <c r="B278" s="3402"/>
      <c r="D278" s="3612"/>
      <c r="E278" s="2006">
        <v>0</v>
      </c>
      <c r="F278" s="2007">
        <v>0</v>
      </c>
      <c r="G278" s="2006">
        <v>0</v>
      </c>
      <c r="H278" s="3612"/>
      <c r="I278" s="2006">
        <v>0</v>
      </c>
      <c r="J278" s="2007">
        <v>0</v>
      </c>
      <c r="K278" s="2006">
        <v>0</v>
      </c>
      <c r="L278" s="3612"/>
      <c r="M278" s="2006">
        <v>0</v>
      </c>
      <c r="N278" s="2007">
        <v>0</v>
      </c>
      <c r="O278" s="2006">
        <v>0</v>
      </c>
      <c r="P278" s="3612"/>
      <c r="Q278" s="2006">
        <v>0</v>
      </c>
      <c r="R278" s="2007">
        <v>0</v>
      </c>
      <c r="S278" s="2006">
        <v>0</v>
      </c>
      <c r="T278" s="3612"/>
      <c r="U278" s="2006">
        <v>0</v>
      </c>
      <c r="V278" s="2007">
        <v>0</v>
      </c>
      <c r="W278" s="2006">
        <v>0</v>
      </c>
      <c r="X278" s="3521"/>
      <c r="Y278" s="2006">
        <v>0</v>
      </c>
      <c r="Z278" s="2007">
        <v>0</v>
      </c>
      <c r="AA278" s="2006">
        <v>0</v>
      </c>
      <c r="AB278" s="3612"/>
      <c r="AC278" s="2006">
        <v>0</v>
      </c>
      <c r="AD278" s="2007">
        <v>0</v>
      </c>
      <c r="AE278" s="2006">
        <v>0</v>
      </c>
      <c r="AF278" s="3701"/>
      <c r="AG278" s="2006">
        <v>0</v>
      </c>
      <c r="AH278" s="2007">
        <v>0</v>
      </c>
      <c r="AI278" s="2006">
        <v>0</v>
      </c>
      <c r="AJ278" s="3612"/>
      <c r="AK278" s="2006">
        <v>0</v>
      </c>
      <c r="AL278" s="2007">
        <v>0</v>
      </c>
      <c r="AM278" s="2006">
        <v>0</v>
      </c>
      <c r="AN278" s="3612"/>
      <c r="AO278" s="2006">
        <v>0</v>
      </c>
      <c r="AP278" s="2007">
        <v>0</v>
      </c>
      <c r="AQ278" s="2006">
        <v>0</v>
      </c>
      <c r="AR278" s="3612"/>
      <c r="AS278" s="2006">
        <v>0</v>
      </c>
      <c r="AT278" s="2007">
        <v>0</v>
      </c>
      <c r="AU278" s="2006">
        <v>0</v>
      </c>
      <c r="AV278" s="3612"/>
      <c r="AW278" s="2006">
        <v>0</v>
      </c>
      <c r="AX278" s="2007">
        <v>0</v>
      </c>
      <c r="AY278" s="2006">
        <v>0</v>
      </c>
      <c r="AZ278" s="3612"/>
      <c r="BA278" s="2006">
        <v>0</v>
      </c>
      <c r="BB278" s="2006">
        <v>0</v>
      </c>
      <c r="BC278" s="2006">
        <v>0</v>
      </c>
      <c r="BD278" s="2006">
        <v>0</v>
      </c>
      <c r="BE278" s="2006">
        <v>0</v>
      </c>
      <c r="BF278" s="2006">
        <v>0</v>
      </c>
      <c r="BG278" s="2006">
        <v>0</v>
      </c>
      <c r="BH278" s="2006">
        <v>0</v>
      </c>
      <c r="BI278" s="2006">
        <v>0</v>
      </c>
      <c r="BJ278" s="2006">
        <v>0</v>
      </c>
      <c r="BK278" s="2006">
        <v>0</v>
      </c>
      <c r="BL278" s="2006">
        <v>0</v>
      </c>
      <c r="BM278" s="2006">
        <v>0</v>
      </c>
      <c r="BN278" s="2006">
        <v>0</v>
      </c>
      <c r="BO278" s="2006">
        <v>0</v>
      </c>
      <c r="BP278" s="2006">
        <v>0</v>
      </c>
      <c r="BQ278" s="2006">
        <v>0</v>
      </c>
      <c r="BR278" s="2006">
        <v>0</v>
      </c>
      <c r="BS278" s="2006">
        <v>0</v>
      </c>
      <c r="BT278" s="2006">
        <v>0</v>
      </c>
      <c r="BU278" s="2006">
        <v>0</v>
      </c>
      <c r="BV278" s="2006">
        <v>0</v>
      </c>
      <c r="BW278" s="2006">
        <v>0</v>
      </c>
      <c r="BX278" s="2006">
        <v>0</v>
      </c>
      <c r="BY278" s="2006">
        <v>0</v>
      </c>
      <c r="BZ278" s="2006">
        <v>0</v>
      </c>
      <c r="CA278" s="2006">
        <v>0</v>
      </c>
      <c r="CB278" s="2006">
        <v>0</v>
      </c>
      <c r="CC278" s="2006">
        <v>0</v>
      </c>
      <c r="CD278" s="2006">
        <v>0</v>
      </c>
      <c r="CE278" s="2006">
        <v>0</v>
      </c>
      <c r="CF278" s="421"/>
    </row>
    <row r="279" spans="1:84" ht="9.9499999999999993" customHeight="1">
      <c r="A279" s="2006">
        <v>0</v>
      </c>
      <c r="B279" s="3403"/>
      <c r="D279" s="3613"/>
      <c r="E279" s="2006">
        <v>0</v>
      </c>
      <c r="F279" s="2006">
        <v>0</v>
      </c>
      <c r="G279" s="2006">
        <v>0</v>
      </c>
      <c r="H279" s="3613"/>
      <c r="I279" s="2006">
        <v>0</v>
      </c>
      <c r="J279" s="2006">
        <v>0</v>
      </c>
      <c r="K279" s="2006">
        <v>0</v>
      </c>
      <c r="L279" s="3613"/>
      <c r="M279" s="2006">
        <v>0</v>
      </c>
      <c r="N279" s="2006">
        <v>0</v>
      </c>
      <c r="O279" s="2006">
        <v>0</v>
      </c>
      <c r="P279" s="3613"/>
      <c r="Q279" s="2006">
        <v>0</v>
      </c>
      <c r="R279" s="2006">
        <v>0</v>
      </c>
      <c r="S279" s="2006">
        <v>0</v>
      </c>
      <c r="T279" s="3613"/>
      <c r="U279" s="2006">
        <v>0</v>
      </c>
      <c r="V279" s="2006">
        <v>0</v>
      </c>
      <c r="W279" s="2006">
        <v>0</v>
      </c>
      <c r="X279" s="191"/>
      <c r="Y279" s="2006">
        <v>0</v>
      </c>
      <c r="Z279" s="2006">
        <v>0</v>
      </c>
      <c r="AA279" s="2006">
        <v>0</v>
      </c>
      <c r="AB279" s="3613"/>
      <c r="AC279" s="2006">
        <v>0</v>
      </c>
      <c r="AD279" s="2006">
        <v>0</v>
      </c>
      <c r="AE279" s="2006">
        <v>0</v>
      </c>
      <c r="AF279" s="191"/>
      <c r="AG279" s="2006">
        <v>0</v>
      </c>
      <c r="AH279" s="2006">
        <v>0</v>
      </c>
      <c r="AI279" s="2006">
        <v>0</v>
      </c>
      <c r="AJ279" s="3613"/>
      <c r="AK279" s="2006">
        <v>0</v>
      </c>
      <c r="AL279" s="2006">
        <v>0</v>
      </c>
      <c r="AM279" s="2006">
        <v>0</v>
      </c>
      <c r="AN279" s="3613"/>
      <c r="AO279" s="2006">
        <v>0</v>
      </c>
      <c r="AP279" s="2006">
        <v>0</v>
      </c>
      <c r="AQ279" s="2006">
        <v>0</v>
      </c>
      <c r="AR279" s="3613"/>
      <c r="AS279" s="2006">
        <v>0</v>
      </c>
      <c r="AT279" s="2006">
        <v>0</v>
      </c>
      <c r="AU279" s="2006">
        <v>0</v>
      </c>
      <c r="AV279" s="3613"/>
      <c r="AW279" s="2006">
        <v>0</v>
      </c>
      <c r="AX279" s="2006">
        <v>0</v>
      </c>
      <c r="AY279" s="2006">
        <v>0</v>
      </c>
      <c r="AZ279" s="3613"/>
      <c r="BA279" s="2006">
        <v>0</v>
      </c>
      <c r="BB279" s="2006">
        <v>0</v>
      </c>
      <c r="BC279" s="2006">
        <v>0</v>
      </c>
      <c r="BD279" s="2006">
        <v>0</v>
      </c>
      <c r="BE279" s="2006">
        <v>0</v>
      </c>
      <c r="BF279" s="2006">
        <v>0</v>
      </c>
      <c r="BG279" s="2006">
        <v>0</v>
      </c>
      <c r="BH279" s="2006">
        <v>0</v>
      </c>
      <c r="BI279" s="2006">
        <v>0</v>
      </c>
      <c r="BJ279" s="2006">
        <v>0</v>
      </c>
      <c r="BK279" s="2006">
        <v>0</v>
      </c>
      <c r="BL279" s="2006">
        <v>0</v>
      </c>
      <c r="BM279" s="2006">
        <v>0</v>
      </c>
      <c r="BN279" s="2006">
        <v>0</v>
      </c>
      <c r="BO279" s="2006">
        <v>0</v>
      </c>
      <c r="BP279" s="2006">
        <v>0</v>
      </c>
      <c r="BQ279" s="2006">
        <v>0</v>
      </c>
      <c r="BR279" s="2006">
        <v>0</v>
      </c>
      <c r="BS279" s="2006">
        <v>0</v>
      </c>
      <c r="BT279" s="2006">
        <v>0</v>
      </c>
      <c r="BU279" s="2006">
        <v>0</v>
      </c>
      <c r="BV279" s="2006">
        <v>0</v>
      </c>
      <c r="BW279" s="2006">
        <v>0</v>
      </c>
      <c r="BX279" s="2006">
        <v>0</v>
      </c>
      <c r="BY279" s="2006">
        <v>0</v>
      </c>
      <c r="BZ279" s="2006">
        <v>0</v>
      </c>
      <c r="CA279" s="2006">
        <v>0</v>
      </c>
      <c r="CB279" s="2006">
        <v>0</v>
      </c>
      <c r="CC279" s="2006">
        <v>0</v>
      </c>
      <c r="CD279" s="2006">
        <v>0</v>
      </c>
      <c r="CE279" s="2006">
        <v>0</v>
      </c>
      <c r="CF279" s="421"/>
    </row>
    <row r="280" spans="1:84" ht="9.9499999999999993" customHeight="1">
      <c r="A280" s="2006">
        <v>0</v>
      </c>
      <c r="B280" s="2006">
        <v>0</v>
      </c>
      <c r="C280" s="2006">
        <v>0</v>
      </c>
      <c r="D280" s="2006">
        <v>0</v>
      </c>
      <c r="E280" s="2006">
        <v>0</v>
      </c>
      <c r="F280" s="2006">
        <v>0</v>
      </c>
      <c r="G280" s="2006">
        <v>0</v>
      </c>
      <c r="H280" s="2006">
        <v>0</v>
      </c>
      <c r="I280" s="2006">
        <v>0</v>
      </c>
      <c r="J280" s="2006">
        <v>0</v>
      </c>
      <c r="K280" s="2006">
        <v>0</v>
      </c>
      <c r="L280" s="2006">
        <v>0</v>
      </c>
      <c r="M280" s="2006">
        <v>0</v>
      </c>
      <c r="N280" s="2006">
        <v>0</v>
      </c>
      <c r="O280" s="2006">
        <v>0</v>
      </c>
      <c r="P280" s="2006">
        <v>0</v>
      </c>
      <c r="Q280" s="2006">
        <v>0</v>
      </c>
      <c r="R280" s="2006">
        <v>0</v>
      </c>
      <c r="S280" s="2006">
        <v>0</v>
      </c>
      <c r="T280" s="2006">
        <v>0</v>
      </c>
      <c r="U280" s="2006">
        <v>0</v>
      </c>
      <c r="V280" s="2006">
        <v>0</v>
      </c>
      <c r="W280" s="2006">
        <v>0</v>
      </c>
      <c r="X280" s="2006">
        <v>0</v>
      </c>
      <c r="Y280" s="2006">
        <v>0</v>
      </c>
      <c r="Z280" s="2006">
        <v>0</v>
      </c>
      <c r="AA280" s="2006">
        <v>0</v>
      </c>
      <c r="AB280" s="2006">
        <v>0</v>
      </c>
      <c r="AC280" s="2006">
        <v>0</v>
      </c>
      <c r="AD280" s="2006">
        <v>0</v>
      </c>
      <c r="AE280" s="2006">
        <v>0</v>
      </c>
      <c r="AF280" s="2006">
        <v>0</v>
      </c>
      <c r="AG280" s="2006">
        <v>0</v>
      </c>
      <c r="AH280" s="2006">
        <v>0</v>
      </c>
      <c r="AI280" s="2006">
        <v>0</v>
      </c>
      <c r="AJ280" s="2006">
        <v>0</v>
      </c>
      <c r="AK280" s="2006">
        <v>0</v>
      </c>
      <c r="AL280" s="2006">
        <v>0</v>
      </c>
      <c r="AM280" s="2006">
        <v>0</v>
      </c>
      <c r="AN280" s="2006">
        <v>0</v>
      </c>
      <c r="AO280" s="2006">
        <v>0</v>
      </c>
      <c r="AP280" s="2006">
        <v>0</v>
      </c>
      <c r="AQ280" s="2006">
        <v>0</v>
      </c>
      <c r="AR280" s="2006">
        <v>0</v>
      </c>
      <c r="AS280" s="2006">
        <v>0</v>
      </c>
      <c r="AT280" s="2006">
        <v>0</v>
      </c>
      <c r="AU280" s="2006">
        <v>0</v>
      </c>
      <c r="AV280" s="2006">
        <v>0</v>
      </c>
      <c r="AW280" s="2006">
        <v>0</v>
      </c>
      <c r="AX280" s="2006">
        <v>0</v>
      </c>
      <c r="AY280" s="2006">
        <v>0</v>
      </c>
      <c r="AZ280" s="2006">
        <v>0</v>
      </c>
      <c r="BA280" s="2006">
        <v>0</v>
      </c>
      <c r="BB280" s="2006">
        <v>0</v>
      </c>
      <c r="BC280" s="2006">
        <v>0</v>
      </c>
      <c r="BD280" s="2006">
        <v>0</v>
      </c>
      <c r="BE280" s="2006">
        <v>0</v>
      </c>
      <c r="BF280" s="2006">
        <v>0</v>
      </c>
      <c r="BG280" s="2006">
        <v>0</v>
      </c>
      <c r="BH280" s="2006">
        <v>0</v>
      </c>
      <c r="BI280" s="2006">
        <v>0</v>
      </c>
      <c r="BJ280" s="2006">
        <v>0</v>
      </c>
      <c r="BK280" s="2006">
        <v>0</v>
      </c>
      <c r="BL280" s="2006">
        <v>0</v>
      </c>
      <c r="BM280" s="2006">
        <v>0</v>
      </c>
      <c r="BN280" s="2006">
        <v>0</v>
      </c>
      <c r="BO280" s="2006">
        <v>0</v>
      </c>
      <c r="BP280" s="2006">
        <v>0</v>
      </c>
      <c r="BQ280" s="2006">
        <v>0</v>
      </c>
      <c r="BR280" s="2006">
        <v>0</v>
      </c>
      <c r="BS280" s="2006">
        <v>0</v>
      </c>
      <c r="BT280" s="2006">
        <v>0</v>
      </c>
      <c r="BU280" s="2006">
        <v>0</v>
      </c>
      <c r="BV280" s="2006">
        <v>0</v>
      </c>
      <c r="BW280" s="2006">
        <v>0</v>
      </c>
      <c r="BX280" s="2006">
        <v>0</v>
      </c>
      <c r="BY280" s="2006">
        <v>0</v>
      </c>
      <c r="BZ280" s="2006">
        <v>0</v>
      </c>
      <c r="CA280" s="2006">
        <v>0</v>
      </c>
      <c r="CB280" s="2006">
        <v>0</v>
      </c>
      <c r="CC280" s="2006">
        <v>0</v>
      </c>
      <c r="CD280" s="2006">
        <v>0</v>
      </c>
      <c r="CE280" s="2006">
        <v>0</v>
      </c>
      <c r="CF280" s="421"/>
    </row>
    <row r="281" spans="1:84" ht="9.9499999999999993" customHeight="1">
      <c r="A281" s="2006">
        <v>0</v>
      </c>
      <c r="B281" s="3401">
        <v>19</v>
      </c>
      <c r="D281" s="3611"/>
      <c r="E281" s="2006">
        <v>0</v>
      </c>
      <c r="F281" s="2006">
        <v>0</v>
      </c>
      <c r="G281" s="2006">
        <v>0</v>
      </c>
      <c r="H281" s="3611"/>
      <c r="I281" s="2006">
        <v>0</v>
      </c>
      <c r="J281" s="2006">
        <v>0</v>
      </c>
      <c r="K281" s="2006">
        <v>0</v>
      </c>
      <c r="L281" s="3611"/>
      <c r="M281" s="2006">
        <v>0</v>
      </c>
      <c r="N281" s="2006">
        <v>0</v>
      </c>
      <c r="O281" s="2006">
        <v>0</v>
      </c>
      <c r="P281" s="3611"/>
      <c r="Q281" s="2006">
        <v>0</v>
      </c>
      <c r="R281" s="2006">
        <v>0</v>
      </c>
      <c r="S281" s="2006">
        <v>0</v>
      </c>
      <c r="T281" s="3611"/>
      <c r="U281" s="2006">
        <v>0</v>
      </c>
      <c r="V281" s="2006">
        <v>0</v>
      </c>
      <c r="W281" s="2006">
        <v>0</v>
      </c>
      <c r="X281" s="3520" t="s">
        <v>492</v>
      </c>
      <c r="Y281" s="2006">
        <v>0</v>
      </c>
      <c r="Z281" s="2006">
        <v>0</v>
      </c>
      <c r="AA281" s="2006">
        <v>0</v>
      </c>
      <c r="AB281" s="3611"/>
      <c r="AC281" s="2006">
        <v>0</v>
      </c>
      <c r="AD281" s="2006">
        <v>0</v>
      </c>
      <c r="AE281" s="2006">
        <v>0</v>
      </c>
      <c r="AF281" s="3700" t="s">
        <v>493</v>
      </c>
      <c r="AG281" s="2006">
        <v>0</v>
      </c>
      <c r="AH281" s="2006">
        <v>0</v>
      </c>
      <c r="AI281" s="2006">
        <v>0</v>
      </c>
      <c r="AJ281" s="3611"/>
      <c r="AK281" s="2006">
        <v>0</v>
      </c>
      <c r="AL281" s="2006">
        <v>0</v>
      </c>
      <c r="AM281" s="2006">
        <v>0</v>
      </c>
      <c r="AN281" s="3611"/>
      <c r="AO281" s="2006">
        <v>0</v>
      </c>
      <c r="AP281" s="2006">
        <v>0</v>
      </c>
      <c r="AQ281" s="2006">
        <v>0</v>
      </c>
      <c r="AR281" s="3611"/>
      <c r="AS281" s="2006">
        <v>0</v>
      </c>
      <c r="AT281" s="2006">
        <v>0</v>
      </c>
      <c r="AU281" s="2006">
        <v>0</v>
      </c>
      <c r="AV281" s="3611"/>
      <c r="AW281" s="2006">
        <v>0</v>
      </c>
      <c r="AX281" s="2006">
        <v>0</v>
      </c>
      <c r="AY281" s="2006">
        <v>0</v>
      </c>
      <c r="AZ281" s="3611"/>
      <c r="BA281" s="2006">
        <v>0</v>
      </c>
      <c r="BB281" s="2006">
        <v>0</v>
      </c>
      <c r="BC281" s="2006">
        <v>0</v>
      </c>
      <c r="BD281" s="2006">
        <v>0</v>
      </c>
      <c r="BE281" s="2006">
        <v>0</v>
      </c>
      <c r="BF281" s="2006">
        <v>0</v>
      </c>
      <c r="BG281" s="2006">
        <v>0</v>
      </c>
      <c r="BH281" s="2006">
        <v>0</v>
      </c>
      <c r="BI281" s="2006">
        <v>0</v>
      </c>
      <c r="BJ281" s="2006">
        <v>0</v>
      </c>
      <c r="BK281" s="2006">
        <v>0</v>
      </c>
      <c r="BL281" s="2006">
        <v>0</v>
      </c>
      <c r="BM281" s="2006">
        <v>0</v>
      </c>
      <c r="BN281" s="2006">
        <v>0</v>
      </c>
      <c r="BO281" s="2006">
        <v>0</v>
      </c>
      <c r="BP281" s="2006">
        <v>0</v>
      </c>
      <c r="BQ281" s="2006">
        <v>0</v>
      </c>
      <c r="BR281" s="2006">
        <v>0</v>
      </c>
      <c r="BS281" s="2006">
        <v>0</v>
      </c>
      <c r="BT281" s="2006">
        <v>0</v>
      </c>
      <c r="BU281" s="2006">
        <v>0</v>
      </c>
      <c r="BV281" s="2006">
        <v>0</v>
      </c>
      <c r="BW281" s="2006">
        <v>0</v>
      </c>
      <c r="BX281" s="2006">
        <v>0</v>
      </c>
      <c r="BY281" s="2006">
        <v>0</v>
      </c>
      <c r="BZ281" s="2006">
        <v>0</v>
      </c>
      <c r="CA281" s="2006">
        <v>0</v>
      </c>
      <c r="CB281" s="2006">
        <v>0</v>
      </c>
      <c r="CC281" s="2006">
        <v>0</v>
      </c>
      <c r="CD281" s="2006">
        <v>0</v>
      </c>
      <c r="CE281" s="2006">
        <v>0</v>
      </c>
      <c r="CF281" s="421"/>
    </row>
    <row r="282" spans="1:84" ht="5.0999999999999996" customHeight="1">
      <c r="A282" s="2006">
        <v>0</v>
      </c>
      <c r="B282" s="3402"/>
      <c r="D282" s="3612"/>
      <c r="E282" s="2006">
        <v>0</v>
      </c>
      <c r="F282" s="2007">
        <v>0</v>
      </c>
      <c r="G282" s="2006">
        <v>0</v>
      </c>
      <c r="H282" s="3612"/>
      <c r="I282" s="2006">
        <v>0</v>
      </c>
      <c r="J282" s="2007">
        <v>0</v>
      </c>
      <c r="K282" s="2006">
        <v>0</v>
      </c>
      <c r="L282" s="3612"/>
      <c r="M282" s="2006">
        <v>0</v>
      </c>
      <c r="N282" s="2007">
        <v>0</v>
      </c>
      <c r="O282" s="2006">
        <v>0</v>
      </c>
      <c r="P282" s="3612"/>
      <c r="Q282" s="2006">
        <v>0</v>
      </c>
      <c r="R282" s="2007">
        <v>0</v>
      </c>
      <c r="S282" s="2006">
        <v>0</v>
      </c>
      <c r="T282" s="3612"/>
      <c r="U282" s="2006">
        <v>0</v>
      </c>
      <c r="V282" s="2007">
        <v>0</v>
      </c>
      <c r="W282" s="2006">
        <v>0</v>
      </c>
      <c r="X282" s="3521"/>
      <c r="Y282" s="2006">
        <v>0</v>
      </c>
      <c r="Z282" s="2007">
        <v>0</v>
      </c>
      <c r="AA282" s="2006">
        <v>0</v>
      </c>
      <c r="AB282" s="3612"/>
      <c r="AC282" s="2006">
        <v>0</v>
      </c>
      <c r="AD282" s="2007">
        <v>0</v>
      </c>
      <c r="AE282" s="2006">
        <v>0</v>
      </c>
      <c r="AF282" s="3701"/>
      <c r="AG282" s="2006">
        <v>0</v>
      </c>
      <c r="AH282" s="2007">
        <v>0</v>
      </c>
      <c r="AI282" s="2006">
        <v>0</v>
      </c>
      <c r="AJ282" s="3612"/>
      <c r="AK282" s="2006">
        <v>0</v>
      </c>
      <c r="AL282" s="2007">
        <v>0</v>
      </c>
      <c r="AM282" s="2006">
        <v>0</v>
      </c>
      <c r="AN282" s="3612"/>
      <c r="AO282" s="2006">
        <v>0</v>
      </c>
      <c r="AP282" s="2007">
        <v>0</v>
      </c>
      <c r="AQ282" s="2006">
        <v>0</v>
      </c>
      <c r="AR282" s="3612"/>
      <c r="AS282" s="2006">
        <v>0</v>
      </c>
      <c r="AT282" s="2007">
        <v>0</v>
      </c>
      <c r="AU282" s="2006">
        <v>0</v>
      </c>
      <c r="AV282" s="3612"/>
      <c r="AW282" s="2006">
        <v>0</v>
      </c>
      <c r="AX282" s="2007">
        <v>0</v>
      </c>
      <c r="AY282" s="2006">
        <v>0</v>
      </c>
      <c r="AZ282" s="3612"/>
      <c r="BA282" s="2006">
        <v>0</v>
      </c>
      <c r="BB282" s="2006">
        <v>0</v>
      </c>
      <c r="BC282" s="2006">
        <v>0</v>
      </c>
      <c r="BD282" s="2006">
        <v>0</v>
      </c>
      <c r="BE282" s="2006">
        <v>0</v>
      </c>
      <c r="BF282" s="2006">
        <v>0</v>
      </c>
      <c r="BG282" s="2006">
        <v>0</v>
      </c>
      <c r="BH282" s="2006">
        <v>0</v>
      </c>
      <c r="BI282" s="2006">
        <v>0</v>
      </c>
      <c r="BJ282" s="2006">
        <v>0</v>
      </c>
      <c r="BK282" s="2006">
        <v>0</v>
      </c>
      <c r="BL282" s="2006">
        <v>0</v>
      </c>
      <c r="BM282" s="2006">
        <v>0</v>
      </c>
      <c r="BN282" s="2006">
        <v>0</v>
      </c>
      <c r="BO282" s="2006">
        <v>0</v>
      </c>
      <c r="BP282" s="2006">
        <v>0</v>
      </c>
      <c r="BQ282" s="2006">
        <v>0</v>
      </c>
      <c r="BR282" s="2006">
        <v>0</v>
      </c>
      <c r="BS282" s="2006">
        <v>0</v>
      </c>
      <c r="BT282" s="2006">
        <v>0</v>
      </c>
      <c r="BU282" s="2006">
        <v>0</v>
      </c>
      <c r="BV282" s="2006">
        <v>0</v>
      </c>
      <c r="BW282" s="2006">
        <v>0</v>
      </c>
      <c r="BX282" s="2006">
        <v>0</v>
      </c>
      <c r="BY282" s="2006">
        <v>0</v>
      </c>
      <c r="BZ282" s="2006">
        <v>0</v>
      </c>
      <c r="CA282" s="2006">
        <v>0</v>
      </c>
      <c r="CB282" s="2006">
        <v>0</v>
      </c>
      <c r="CC282" s="2006">
        <v>0</v>
      </c>
      <c r="CD282" s="2006">
        <v>0</v>
      </c>
      <c r="CE282" s="2006">
        <v>0</v>
      </c>
      <c r="CF282" s="421"/>
    </row>
    <row r="283" spans="1:84" ht="9.9499999999999993" customHeight="1">
      <c r="A283" s="2006">
        <v>0</v>
      </c>
      <c r="B283" s="3403"/>
      <c r="D283" s="3613"/>
      <c r="E283" s="2006">
        <v>0</v>
      </c>
      <c r="F283" s="2006">
        <v>0</v>
      </c>
      <c r="G283" s="2006">
        <v>0</v>
      </c>
      <c r="H283" s="3613"/>
      <c r="I283" s="2006">
        <v>0</v>
      </c>
      <c r="J283" s="2006">
        <v>0</v>
      </c>
      <c r="K283" s="2006">
        <v>0</v>
      </c>
      <c r="L283" s="3613"/>
      <c r="M283" s="2006">
        <v>0</v>
      </c>
      <c r="N283" s="2006">
        <v>0</v>
      </c>
      <c r="O283" s="2006">
        <v>0</v>
      </c>
      <c r="P283" s="3613"/>
      <c r="Q283" s="2006">
        <v>0</v>
      </c>
      <c r="R283" s="2006">
        <v>0</v>
      </c>
      <c r="S283" s="2006">
        <v>0</v>
      </c>
      <c r="T283" s="3613"/>
      <c r="U283" s="2006">
        <v>0</v>
      </c>
      <c r="V283" s="2006">
        <v>0</v>
      </c>
      <c r="W283" s="2006">
        <v>0</v>
      </c>
      <c r="X283" s="191"/>
      <c r="Y283" s="2006">
        <v>0</v>
      </c>
      <c r="Z283" s="2006">
        <v>0</v>
      </c>
      <c r="AA283" s="2006">
        <v>0</v>
      </c>
      <c r="AB283" s="3613"/>
      <c r="AC283" s="2006">
        <v>0</v>
      </c>
      <c r="AD283" s="2006">
        <v>0</v>
      </c>
      <c r="AE283" s="2006">
        <v>0</v>
      </c>
      <c r="AF283" s="191"/>
      <c r="AG283" s="2006">
        <v>0</v>
      </c>
      <c r="AH283" s="2006">
        <v>0</v>
      </c>
      <c r="AI283" s="2006">
        <v>0</v>
      </c>
      <c r="AJ283" s="3613"/>
      <c r="AK283" s="2006">
        <v>0</v>
      </c>
      <c r="AL283" s="2006">
        <v>0</v>
      </c>
      <c r="AM283" s="2006">
        <v>0</v>
      </c>
      <c r="AN283" s="3613"/>
      <c r="AO283" s="2006">
        <v>0</v>
      </c>
      <c r="AP283" s="2006">
        <v>0</v>
      </c>
      <c r="AQ283" s="2006">
        <v>0</v>
      </c>
      <c r="AR283" s="3613"/>
      <c r="AS283" s="2006">
        <v>0</v>
      </c>
      <c r="AT283" s="2006">
        <v>0</v>
      </c>
      <c r="AU283" s="2006">
        <v>0</v>
      </c>
      <c r="AV283" s="3613"/>
      <c r="AW283" s="2006">
        <v>0</v>
      </c>
      <c r="AX283" s="2006">
        <v>0</v>
      </c>
      <c r="AY283" s="2006">
        <v>0</v>
      </c>
      <c r="AZ283" s="3613"/>
      <c r="BA283" s="2006">
        <v>0</v>
      </c>
      <c r="BB283" s="2006">
        <v>0</v>
      </c>
      <c r="BC283" s="2006">
        <v>0</v>
      </c>
      <c r="BD283" s="2006">
        <v>0</v>
      </c>
      <c r="BE283" s="2006">
        <v>0</v>
      </c>
      <c r="BF283" s="2006">
        <v>0</v>
      </c>
      <c r="BG283" s="2006">
        <v>0</v>
      </c>
      <c r="BH283" s="2006">
        <v>0</v>
      </c>
      <c r="BI283" s="2006">
        <v>0</v>
      </c>
      <c r="BJ283" s="2006">
        <v>0</v>
      </c>
      <c r="BK283" s="2006">
        <v>0</v>
      </c>
      <c r="BL283" s="2006">
        <v>0</v>
      </c>
      <c r="BM283" s="2006">
        <v>0</v>
      </c>
      <c r="BN283" s="2006">
        <v>0</v>
      </c>
      <c r="BO283" s="2006">
        <v>0</v>
      </c>
      <c r="BP283" s="2006">
        <v>0</v>
      </c>
      <c r="BQ283" s="2006">
        <v>0</v>
      </c>
      <c r="BR283" s="2006">
        <v>0</v>
      </c>
      <c r="BS283" s="2006">
        <v>0</v>
      </c>
      <c r="BT283" s="2006">
        <v>0</v>
      </c>
      <c r="BU283" s="2006">
        <v>0</v>
      </c>
      <c r="BV283" s="2006">
        <v>0</v>
      </c>
      <c r="BW283" s="2006">
        <v>0</v>
      </c>
      <c r="BX283" s="2006">
        <v>0</v>
      </c>
      <c r="BY283" s="2006">
        <v>0</v>
      </c>
      <c r="BZ283" s="2006">
        <v>0</v>
      </c>
      <c r="CA283" s="2006">
        <v>0</v>
      </c>
      <c r="CB283" s="2006">
        <v>0</v>
      </c>
      <c r="CC283" s="2006">
        <v>0</v>
      </c>
      <c r="CD283" s="2006">
        <v>0</v>
      </c>
      <c r="CE283" s="2006">
        <v>0</v>
      </c>
      <c r="CF283" s="421"/>
    </row>
    <row r="284" spans="1:84" ht="9.9499999999999993" customHeight="1">
      <c r="A284" s="2006">
        <v>0</v>
      </c>
      <c r="B284" s="2006">
        <v>0</v>
      </c>
      <c r="C284" s="2006">
        <v>0</v>
      </c>
      <c r="D284" s="2006">
        <v>0</v>
      </c>
      <c r="E284" s="2006">
        <v>0</v>
      </c>
      <c r="F284" s="2006">
        <v>0</v>
      </c>
      <c r="G284" s="2006">
        <v>0</v>
      </c>
      <c r="H284" s="2006">
        <v>0</v>
      </c>
      <c r="I284" s="2006">
        <v>0</v>
      </c>
      <c r="J284" s="2006">
        <v>0</v>
      </c>
      <c r="K284" s="2006">
        <v>0</v>
      </c>
      <c r="L284" s="2006">
        <v>0</v>
      </c>
      <c r="M284" s="2006">
        <v>0</v>
      </c>
      <c r="N284" s="2006">
        <v>0</v>
      </c>
      <c r="O284" s="2006">
        <v>0</v>
      </c>
      <c r="P284" s="2006">
        <v>0</v>
      </c>
      <c r="Q284" s="2006">
        <v>0</v>
      </c>
      <c r="R284" s="2006">
        <v>0</v>
      </c>
      <c r="S284" s="2006">
        <v>0</v>
      </c>
      <c r="T284" s="2006">
        <v>0</v>
      </c>
      <c r="U284" s="2006">
        <v>0</v>
      </c>
      <c r="V284" s="2006">
        <v>0</v>
      </c>
      <c r="W284" s="2006">
        <v>0</v>
      </c>
      <c r="X284" s="2006">
        <v>0</v>
      </c>
      <c r="Y284" s="2006">
        <v>0</v>
      </c>
      <c r="Z284" s="2006">
        <v>0</v>
      </c>
      <c r="AA284" s="2006">
        <v>0</v>
      </c>
      <c r="AB284" s="2006">
        <v>0</v>
      </c>
      <c r="AC284" s="2006">
        <v>0</v>
      </c>
      <c r="AD284" s="2006">
        <v>0</v>
      </c>
      <c r="AE284" s="2006">
        <v>0</v>
      </c>
      <c r="AF284" s="2006">
        <v>0</v>
      </c>
      <c r="AG284" s="2006">
        <v>0</v>
      </c>
      <c r="AH284" s="2006">
        <v>0</v>
      </c>
      <c r="AI284" s="2006">
        <v>0</v>
      </c>
      <c r="AJ284" s="2006">
        <v>0</v>
      </c>
      <c r="AK284" s="2006">
        <v>0</v>
      </c>
      <c r="AL284" s="2006">
        <v>0</v>
      </c>
      <c r="AM284" s="2006">
        <v>0</v>
      </c>
      <c r="AN284" s="2006">
        <v>0</v>
      </c>
      <c r="AO284" s="2006">
        <v>0</v>
      </c>
      <c r="AP284" s="2006">
        <v>0</v>
      </c>
      <c r="AQ284" s="2006">
        <v>0</v>
      </c>
      <c r="AR284" s="2006">
        <v>0</v>
      </c>
      <c r="AS284" s="2006">
        <v>0</v>
      </c>
      <c r="AT284" s="2006">
        <v>0</v>
      </c>
      <c r="AU284" s="2006">
        <v>0</v>
      </c>
      <c r="AV284" s="2006">
        <v>0</v>
      </c>
      <c r="AW284" s="2006">
        <v>0</v>
      </c>
      <c r="AX284" s="2006">
        <v>0</v>
      </c>
      <c r="AY284" s="2006">
        <v>0</v>
      </c>
      <c r="AZ284" s="2006">
        <v>0</v>
      </c>
      <c r="BA284" s="2006">
        <v>0</v>
      </c>
      <c r="BB284" s="2006">
        <v>0</v>
      </c>
      <c r="BC284" s="2006">
        <v>0</v>
      </c>
      <c r="BD284" s="2006">
        <v>0</v>
      </c>
      <c r="BE284" s="2006">
        <v>0</v>
      </c>
      <c r="BF284" s="2006">
        <v>0</v>
      </c>
      <c r="BG284" s="2006">
        <v>0</v>
      </c>
      <c r="BH284" s="2006">
        <v>0</v>
      </c>
      <c r="BI284" s="2006">
        <v>0</v>
      </c>
      <c r="BJ284" s="2006">
        <v>0</v>
      </c>
      <c r="BK284" s="2006">
        <v>0</v>
      </c>
      <c r="BL284" s="2006">
        <v>0</v>
      </c>
      <c r="BM284" s="2006">
        <v>0</v>
      </c>
      <c r="BN284" s="2006">
        <v>0</v>
      </c>
      <c r="BO284" s="2006">
        <v>0</v>
      </c>
      <c r="BP284" s="2006">
        <v>0</v>
      </c>
      <c r="BQ284" s="2006">
        <v>0</v>
      </c>
      <c r="BR284" s="2006">
        <v>0</v>
      </c>
      <c r="BS284" s="2006">
        <v>0</v>
      </c>
      <c r="BT284" s="2006">
        <v>0</v>
      </c>
      <c r="BU284" s="2006">
        <v>0</v>
      </c>
      <c r="BV284" s="2006">
        <v>0</v>
      </c>
      <c r="BW284" s="2006">
        <v>0</v>
      </c>
      <c r="BX284" s="2006">
        <v>0</v>
      </c>
      <c r="BY284" s="2006">
        <v>0</v>
      </c>
      <c r="BZ284" s="2006">
        <v>0</v>
      </c>
      <c r="CA284" s="2006">
        <v>0</v>
      </c>
      <c r="CB284" s="2006">
        <v>0</v>
      </c>
      <c r="CC284" s="2006">
        <v>0</v>
      </c>
      <c r="CD284" s="2006">
        <v>0</v>
      </c>
      <c r="CE284" s="2006">
        <v>0</v>
      </c>
      <c r="CF284" s="421"/>
    </row>
    <row r="285" spans="1:84" ht="9.9499999999999993" customHeight="1">
      <c r="A285" s="2006">
        <v>0</v>
      </c>
      <c r="B285" s="3401">
        <v>20</v>
      </c>
      <c r="D285" s="3611"/>
      <c r="E285" s="2006">
        <v>0</v>
      </c>
      <c r="F285" s="2006">
        <v>0</v>
      </c>
      <c r="G285" s="2006">
        <v>0</v>
      </c>
      <c r="H285" s="3611"/>
      <c r="I285" s="2006">
        <v>0</v>
      </c>
      <c r="J285" s="2006">
        <v>0</v>
      </c>
      <c r="K285" s="2006">
        <v>0</v>
      </c>
      <c r="L285" s="3611"/>
      <c r="M285" s="2006">
        <v>0</v>
      </c>
      <c r="N285" s="2006">
        <v>0</v>
      </c>
      <c r="O285" s="2006">
        <v>0</v>
      </c>
      <c r="P285" s="3611"/>
      <c r="Q285" s="2006">
        <v>0</v>
      </c>
      <c r="R285" s="2006">
        <v>0</v>
      </c>
      <c r="S285" s="2006">
        <v>0</v>
      </c>
      <c r="T285" s="3611"/>
      <c r="U285" s="2006">
        <v>0</v>
      </c>
      <c r="V285" s="2006">
        <v>0</v>
      </c>
      <c r="W285" s="2006">
        <v>0</v>
      </c>
      <c r="X285" s="3520" t="s">
        <v>494</v>
      </c>
      <c r="Y285" s="2006">
        <v>0</v>
      </c>
      <c r="Z285" s="2006">
        <v>0</v>
      </c>
      <c r="AA285" s="2006">
        <v>0</v>
      </c>
      <c r="AB285" s="3611"/>
      <c r="AC285" s="2006">
        <v>0</v>
      </c>
      <c r="AD285" s="2006">
        <v>0</v>
      </c>
      <c r="AE285" s="2006">
        <v>0</v>
      </c>
      <c r="AF285" s="3700" t="s">
        <v>495</v>
      </c>
      <c r="AG285" s="2006">
        <v>0</v>
      </c>
      <c r="AH285" s="2006">
        <v>0</v>
      </c>
      <c r="AI285" s="2006">
        <v>0</v>
      </c>
      <c r="AJ285" s="3611"/>
      <c r="AK285" s="2006">
        <v>0</v>
      </c>
      <c r="AL285" s="2006">
        <v>0</v>
      </c>
      <c r="AM285" s="2006">
        <v>0</v>
      </c>
      <c r="AN285" s="3611"/>
      <c r="AO285" s="2006">
        <v>0</v>
      </c>
      <c r="AP285" s="2006">
        <v>0</v>
      </c>
      <c r="AQ285" s="2006">
        <v>0</v>
      </c>
      <c r="AR285" s="3611"/>
      <c r="AS285" s="2006">
        <v>0</v>
      </c>
      <c r="AT285" s="2006">
        <v>0</v>
      </c>
      <c r="AU285" s="2006">
        <v>0</v>
      </c>
      <c r="AV285" s="3611"/>
      <c r="AW285" s="2006">
        <v>0</v>
      </c>
      <c r="AX285" s="2006">
        <v>0</v>
      </c>
      <c r="AY285" s="2006">
        <v>0</v>
      </c>
      <c r="AZ285" s="3611"/>
      <c r="BA285" s="2006">
        <v>0</v>
      </c>
      <c r="BB285" s="2006">
        <v>0</v>
      </c>
      <c r="BC285" s="2006">
        <v>0</v>
      </c>
      <c r="BD285" s="2006">
        <v>0</v>
      </c>
      <c r="BE285" s="2006">
        <v>0</v>
      </c>
      <c r="BF285" s="2006">
        <v>0</v>
      </c>
      <c r="BG285" s="2006">
        <v>0</v>
      </c>
      <c r="BH285" s="2006">
        <v>0</v>
      </c>
      <c r="BI285" s="2006">
        <v>0</v>
      </c>
      <c r="BJ285" s="2006">
        <v>0</v>
      </c>
      <c r="BK285" s="2006">
        <v>0</v>
      </c>
      <c r="BL285" s="2006">
        <v>0</v>
      </c>
      <c r="BM285" s="2006">
        <v>0</v>
      </c>
      <c r="BN285" s="2006">
        <v>0</v>
      </c>
      <c r="BO285" s="2006">
        <v>0</v>
      </c>
      <c r="BP285" s="2006">
        <v>0</v>
      </c>
      <c r="BQ285" s="2006">
        <v>0</v>
      </c>
      <c r="BR285" s="2006">
        <v>0</v>
      </c>
      <c r="BS285" s="2006">
        <v>0</v>
      </c>
      <c r="BT285" s="2006">
        <v>0</v>
      </c>
      <c r="BU285" s="2006">
        <v>0</v>
      </c>
      <c r="BV285" s="2006">
        <v>0</v>
      </c>
      <c r="BW285" s="2006">
        <v>0</v>
      </c>
      <c r="BX285" s="2006">
        <v>0</v>
      </c>
      <c r="BY285" s="2006">
        <v>0</v>
      </c>
      <c r="BZ285" s="2006">
        <v>0</v>
      </c>
      <c r="CA285" s="2006">
        <v>0</v>
      </c>
      <c r="CB285" s="2006">
        <v>0</v>
      </c>
      <c r="CC285" s="2006">
        <v>0</v>
      </c>
      <c r="CD285" s="2006">
        <v>0</v>
      </c>
      <c r="CE285" s="2006">
        <v>0</v>
      </c>
      <c r="CF285" s="421"/>
    </row>
    <row r="286" spans="1:84" ht="5.0999999999999996" customHeight="1">
      <c r="A286" s="2006">
        <v>0</v>
      </c>
      <c r="B286" s="3402"/>
      <c r="D286" s="3612"/>
      <c r="E286" s="2006">
        <v>0</v>
      </c>
      <c r="F286" s="2007">
        <v>0</v>
      </c>
      <c r="G286" s="2006">
        <v>0</v>
      </c>
      <c r="H286" s="3612"/>
      <c r="I286" s="2006">
        <v>0</v>
      </c>
      <c r="J286" s="2007">
        <v>0</v>
      </c>
      <c r="K286" s="2006">
        <v>0</v>
      </c>
      <c r="L286" s="3612"/>
      <c r="M286" s="2006">
        <v>0</v>
      </c>
      <c r="N286" s="2007">
        <v>0</v>
      </c>
      <c r="O286" s="2006">
        <v>0</v>
      </c>
      <c r="P286" s="3612"/>
      <c r="Q286" s="2006">
        <v>0</v>
      </c>
      <c r="R286" s="2007">
        <v>0</v>
      </c>
      <c r="S286" s="2006">
        <v>0</v>
      </c>
      <c r="T286" s="3612"/>
      <c r="U286" s="2006">
        <v>0</v>
      </c>
      <c r="V286" s="2007">
        <v>0</v>
      </c>
      <c r="W286" s="2006">
        <v>0</v>
      </c>
      <c r="X286" s="3521"/>
      <c r="Y286" s="2006">
        <v>0</v>
      </c>
      <c r="Z286" s="2007">
        <v>0</v>
      </c>
      <c r="AA286" s="2006">
        <v>0</v>
      </c>
      <c r="AB286" s="3612"/>
      <c r="AC286" s="2006">
        <v>0</v>
      </c>
      <c r="AD286" s="2007">
        <v>0</v>
      </c>
      <c r="AE286" s="2006">
        <v>0</v>
      </c>
      <c r="AF286" s="3701"/>
      <c r="AG286" s="2006">
        <v>0</v>
      </c>
      <c r="AH286" s="2007">
        <v>0</v>
      </c>
      <c r="AI286" s="2006">
        <v>0</v>
      </c>
      <c r="AJ286" s="3612"/>
      <c r="AK286" s="2006">
        <v>0</v>
      </c>
      <c r="AL286" s="2007">
        <v>0</v>
      </c>
      <c r="AM286" s="2006">
        <v>0</v>
      </c>
      <c r="AN286" s="3612"/>
      <c r="AO286" s="2006">
        <v>0</v>
      </c>
      <c r="AP286" s="2007">
        <v>0</v>
      </c>
      <c r="AQ286" s="2006">
        <v>0</v>
      </c>
      <c r="AR286" s="3612"/>
      <c r="AS286" s="2006">
        <v>0</v>
      </c>
      <c r="AT286" s="2007">
        <v>0</v>
      </c>
      <c r="AU286" s="2006">
        <v>0</v>
      </c>
      <c r="AV286" s="3612"/>
      <c r="AW286" s="2006">
        <v>0</v>
      </c>
      <c r="AX286" s="2007">
        <v>0</v>
      </c>
      <c r="AY286" s="2006">
        <v>0</v>
      </c>
      <c r="AZ286" s="3612"/>
      <c r="BA286" s="2006">
        <v>0</v>
      </c>
      <c r="BB286" s="2006">
        <v>0</v>
      </c>
      <c r="BC286" s="2006">
        <v>0</v>
      </c>
      <c r="BD286" s="2006">
        <v>0</v>
      </c>
      <c r="BE286" s="2006">
        <v>0</v>
      </c>
      <c r="BF286" s="2006">
        <v>0</v>
      </c>
      <c r="BG286" s="2006">
        <v>0</v>
      </c>
      <c r="BH286" s="2006">
        <v>0</v>
      </c>
      <c r="BI286" s="2006">
        <v>0</v>
      </c>
      <c r="BJ286" s="2006">
        <v>0</v>
      </c>
      <c r="BK286" s="2006">
        <v>0</v>
      </c>
      <c r="BL286" s="2006">
        <v>0</v>
      </c>
      <c r="BM286" s="2006">
        <v>0</v>
      </c>
      <c r="BN286" s="2006">
        <v>0</v>
      </c>
      <c r="BO286" s="2006">
        <v>0</v>
      </c>
      <c r="BP286" s="2006">
        <v>0</v>
      </c>
      <c r="BQ286" s="2006">
        <v>0</v>
      </c>
      <c r="BR286" s="2006">
        <v>0</v>
      </c>
      <c r="BS286" s="2006">
        <v>0</v>
      </c>
      <c r="BT286" s="2006">
        <v>0</v>
      </c>
      <c r="BU286" s="2006">
        <v>0</v>
      </c>
      <c r="BV286" s="2006">
        <v>0</v>
      </c>
      <c r="BW286" s="2006">
        <v>0</v>
      </c>
      <c r="BX286" s="2006">
        <v>0</v>
      </c>
      <c r="BY286" s="2006">
        <v>0</v>
      </c>
      <c r="BZ286" s="2006">
        <v>0</v>
      </c>
      <c r="CA286" s="2006">
        <v>0</v>
      </c>
      <c r="CB286" s="2006">
        <v>0</v>
      </c>
      <c r="CC286" s="2006">
        <v>0</v>
      </c>
      <c r="CD286" s="2006">
        <v>0</v>
      </c>
      <c r="CE286" s="2006">
        <v>0</v>
      </c>
      <c r="CF286" s="421"/>
    </row>
    <row r="287" spans="1:84" ht="9.9499999999999993" customHeight="1">
      <c r="A287" s="2006">
        <v>0</v>
      </c>
      <c r="B287" s="3403"/>
      <c r="D287" s="3613"/>
      <c r="E287" s="2006">
        <v>0</v>
      </c>
      <c r="F287" s="2006">
        <v>0</v>
      </c>
      <c r="G287" s="2006">
        <v>0</v>
      </c>
      <c r="H287" s="3613"/>
      <c r="I287" s="2006">
        <v>0</v>
      </c>
      <c r="J287" s="2006">
        <v>0</v>
      </c>
      <c r="K287" s="2006">
        <v>0</v>
      </c>
      <c r="L287" s="3613"/>
      <c r="M287" s="2006">
        <v>0</v>
      </c>
      <c r="N287" s="2006">
        <v>0</v>
      </c>
      <c r="O287" s="2006">
        <v>0</v>
      </c>
      <c r="P287" s="3613"/>
      <c r="Q287" s="2006">
        <v>0</v>
      </c>
      <c r="R287" s="2006">
        <v>0</v>
      </c>
      <c r="S287" s="2006">
        <v>0</v>
      </c>
      <c r="T287" s="3613"/>
      <c r="U287" s="2006">
        <v>0</v>
      </c>
      <c r="V287" s="2006">
        <v>0</v>
      </c>
      <c r="W287" s="2006">
        <v>0</v>
      </c>
      <c r="X287" s="191"/>
      <c r="Y287" s="2006">
        <v>0</v>
      </c>
      <c r="Z287" s="2006">
        <v>0</v>
      </c>
      <c r="AA287" s="2006">
        <v>0</v>
      </c>
      <c r="AB287" s="3613"/>
      <c r="AC287" s="2006">
        <v>0</v>
      </c>
      <c r="AD287" s="2006">
        <v>0</v>
      </c>
      <c r="AE287" s="2006">
        <v>0</v>
      </c>
      <c r="AF287" s="191"/>
      <c r="AG287" s="2006">
        <v>0</v>
      </c>
      <c r="AH287" s="2006">
        <v>0</v>
      </c>
      <c r="AI287" s="2006">
        <v>0</v>
      </c>
      <c r="AJ287" s="3613"/>
      <c r="AK287" s="2006">
        <v>0</v>
      </c>
      <c r="AL287" s="2006">
        <v>0</v>
      </c>
      <c r="AM287" s="2006">
        <v>0</v>
      </c>
      <c r="AN287" s="3613"/>
      <c r="AO287" s="2006">
        <v>0</v>
      </c>
      <c r="AP287" s="2006">
        <v>0</v>
      </c>
      <c r="AQ287" s="2006">
        <v>0</v>
      </c>
      <c r="AR287" s="3613"/>
      <c r="AS287" s="2006">
        <v>0</v>
      </c>
      <c r="AT287" s="2006">
        <v>0</v>
      </c>
      <c r="AU287" s="2006">
        <v>0</v>
      </c>
      <c r="AV287" s="3613"/>
      <c r="AW287" s="2006">
        <v>0</v>
      </c>
      <c r="AX287" s="2006">
        <v>0</v>
      </c>
      <c r="AY287" s="2006">
        <v>0</v>
      </c>
      <c r="AZ287" s="3613"/>
      <c r="BA287" s="2006">
        <v>0</v>
      </c>
      <c r="BB287" s="2006">
        <v>0</v>
      </c>
      <c r="BC287" s="2006">
        <v>0</v>
      </c>
      <c r="BD287" s="2006">
        <v>0</v>
      </c>
      <c r="BE287" s="2006">
        <v>0</v>
      </c>
      <c r="BF287" s="2006">
        <v>0</v>
      </c>
      <c r="BG287" s="2006">
        <v>0</v>
      </c>
      <c r="BH287" s="2006">
        <v>0</v>
      </c>
      <c r="BI287" s="2006">
        <v>0</v>
      </c>
      <c r="BJ287" s="2006">
        <v>0</v>
      </c>
      <c r="BK287" s="2006">
        <v>0</v>
      </c>
      <c r="BL287" s="2006">
        <v>0</v>
      </c>
      <c r="BM287" s="2006">
        <v>0</v>
      </c>
      <c r="BN287" s="2006">
        <v>0</v>
      </c>
      <c r="BO287" s="2006">
        <v>0</v>
      </c>
      <c r="BP287" s="2006">
        <v>0</v>
      </c>
      <c r="BQ287" s="2006">
        <v>0</v>
      </c>
      <c r="BR287" s="2006">
        <v>0</v>
      </c>
      <c r="BS287" s="2006">
        <v>0</v>
      </c>
      <c r="BT287" s="2006">
        <v>0</v>
      </c>
      <c r="BU287" s="2006">
        <v>0</v>
      </c>
      <c r="BV287" s="2006">
        <v>0</v>
      </c>
      <c r="BW287" s="2006">
        <v>0</v>
      </c>
      <c r="BX287" s="2006">
        <v>0</v>
      </c>
      <c r="BY287" s="2006">
        <v>0</v>
      </c>
      <c r="BZ287" s="2006">
        <v>0</v>
      </c>
      <c r="CA287" s="2006">
        <v>0</v>
      </c>
      <c r="CB287" s="2006">
        <v>0</v>
      </c>
      <c r="CC287" s="2006">
        <v>0</v>
      </c>
      <c r="CD287" s="2006">
        <v>0</v>
      </c>
      <c r="CE287" s="2006">
        <v>0</v>
      </c>
      <c r="CF287" s="421"/>
    </row>
    <row r="288" spans="1:84" ht="9.9499999999999993" customHeight="1">
      <c r="A288" s="2006">
        <v>0</v>
      </c>
      <c r="B288" s="2006">
        <v>0</v>
      </c>
      <c r="C288" s="2006">
        <v>0</v>
      </c>
      <c r="D288" s="2006">
        <v>0</v>
      </c>
      <c r="E288" s="2006">
        <v>0</v>
      </c>
      <c r="F288" s="2006">
        <v>0</v>
      </c>
      <c r="G288" s="2006">
        <v>0</v>
      </c>
      <c r="H288" s="2006">
        <v>0</v>
      </c>
      <c r="I288" s="2006">
        <v>0</v>
      </c>
      <c r="J288" s="2006">
        <v>0</v>
      </c>
      <c r="K288" s="2006">
        <v>0</v>
      </c>
      <c r="L288" s="2006">
        <v>0</v>
      </c>
      <c r="M288" s="2006">
        <v>0</v>
      </c>
      <c r="N288" s="2006">
        <v>0</v>
      </c>
      <c r="O288" s="2006">
        <v>0</v>
      </c>
      <c r="P288" s="2006">
        <v>0</v>
      </c>
      <c r="Q288" s="2006">
        <v>0</v>
      </c>
      <c r="R288" s="2006">
        <v>0</v>
      </c>
      <c r="S288" s="2006">
        <v>0</v>
      </c>
      <c r="T288" s="2006">
        <v>0</v>
      </c>
      <c r="U288" s="2006">
        <v>0</v>
      </c>
      <c r="V288" s="2006">
        <v>0</v>
      </c>
      <c r="W288" s="2006">
        <v>0</v>
      </c>
      <c r="X288" s="2006">
        <v>0</v>
      </c>
      <c r="Y288" s="2006">
        <v>0</v>
      </c>
      <c r="Z288" s="2006">
        <v>0</v>
      </c>
      <c r="AA288" s="2006">
        <v>0</v>
      </c>
      <c r="AB288" s="2006">
        <v>0</v>
      </c>
      <c r="AC288" s="2006">
        <v>0</v>
      </c>
      <c r="AD288" s="2006">
        <v>0</v>
      </c>
      <c r="AE288" s="2006">
        <v>0</v>
      </c>
      <c r="AF288" s="2006">
        <v>0</v>
      </c>
      <c r="AG288" s="2006">
        <v>0</v>
      </c>
      <c r="AH288" s="2006">
        <v>0</v>
      </c>
      <c r="AI288" s="2006">
        <v>0</v>
      </c>
      <c r="AJ288" s="2006">
        <v>0</v>
      </c>
      <c r="AK288" s="2006">
        <v>0</v>
      </c>
      <c r="AL288" s="2006">
        <v>0</v>
      </c>
      <c r="AM288" s="2006">
        <v>0</v>
      </c>
      <c r="AN288" s="2006">
        <v>0</v>
      </c>
      <c r="AO288" s="2006">
        <v>0</v>
      </c>
      <c r="AP288" s="2006">
        <v>0</v>
      </c>
      <c r="AQ288" s="2006">
        <v>0</v>
      </c>
      <c r="AR288" s="2006">
        <v>0</v>
      </c>
      <c r="AS288" s="2006">
        <v>0</v>
      </c>
      <c r="AT288" s="2006">
        <v>0</v>
      </c>
      <c r="AU288" s="2006">
        <v>0</v>
      </c>
      <c r="AV288" s="2006">
        <v>0</v>
      </c>
      <c r="AW288" s="2006">
        <v>0</v>
      </c>
      <c r="AX288" s="2006">
        <v>0</v>
      </c>
      <c r="AY288" s="2006">
        <v>0</v>
      </c>
      <c r="AZ288" s="2006">
        <v>0</v>
      </c>
      <c r="BA288" s="2006">
        <v>0</v>
      </c>
      <c r="BB288" s="2006">
        <v>0</v>
      </c>
      <c r="BC288" s="2006">
        <v>0</v>
      </c>
      <c r="BD288" s="2006">
        <v>0</v>
      </c>
      <c r="BE288" s="2006">
        <v>0</v>
      </c>
      <c r="BF288" s="2006">
        <v>0</v>
      </c>
      <c r="BG288" s="2006">
        <v>0</v>
      </c>
      <c r="BH288" s="2006">
        <v>0</v>
      </c>
      <c r="BI288" s="2006">
        <v>0</v>
      </c>
      <c r="BJ288" s="2006">
        <v>0</v>
      </c>
      <c r="BK288" s="2006">
        <v>0</v>
      </c>
      <c r="BL288" s="2006">
        <v>0</v>
      </c>
      <c r="BM288" s="2006">
        <v>0</v>
      </c>
      <c r="BN288" s="2006">
        <v>0</v>
      </c>
      <c r="BO288" s="2006">
        <v>0</v>
      </c>
      <c r="BP288" s="2006">
        <v>0</v>
      </c>
      <c r="BQ288" s="2006">
        <v>0</v>
      </c>
      <c r="BR288" s="2006">
        <v>0</v>
      </c>
      <c r="BS288" s="2006">
        <v>0</v>
      </c>
      <c r="BT288" s="2006">
        <v>0</v>
      </c>
      <c r="BU288" s="2006">
        <v>0</v>
      </c>
      <c r="BV288" s="2006">
        <v>0</v>
      </c>
      <c r="BW288" s="2006">
        <v>0</v>
      </c>
      <c r="BX288" s="2006">
        <v>0</v>
      </c>
      <c r="BY288" s="2006">
        <v>0</v>
      </c>
      <c r="BZ288" s="2006">
        <v>0</v>
      </c>
      <c r="CA288" s="2006">
        <v>0</v>
      </c>
      <c r="CB288" s="2006">
        <v>0</v>
      </c>
      <c r="CC288" s="2006">
        <v>0</v>
      </c>
      <c r="CD288" s="2006">
        <v>0</v>
      </c>
      <c r="CE288" s="2006">
        <v>0</v>
      </c>
      <c r="CF288" s="421"/>
    </row>
    <row r="289" spans="1:84" ht="9.9499999999999993" customHeight="1">
      <c r="A289" s="2006">
        <v>0</v>
      </c>
      <c r="B289" s="3401">
        <v>21</v>
      </c>
      <c r="D289" s="3611"/>
      <c r="E289" s="2006">
        <v>0</v>
      </c>
      <c r="F289" s="2006">
        <v>0</v>
      </c>
      <c r="G289" s="2006">
        <v>0</v>
      </c>
      <c r="H289" s="3611"/>
      <c r="I289" s="2006">
        <v>0</v>
      </c>
      <c r="J289" s="2006">
        <v>0</v>
      </c>
      <c r="K289" s="2006">
        <v>0</v>
      </c>
      <c r="L289" s="3611"/>
      <c r="M289" s="2006">
        <v>0</v>
      </c>
      <c r="N289" s="2006">
        <v>0</v>
      </c>
      <c r="O289" s="2006">
        <v>0</v>
      </c>
      <c r="P289" s="3611"/>
      <c r="Q289" s="2006">
        <v>0</v>
      </c>
      <c r="R289" s="2006">
        <v>0</v>
      </c>
      <c r="S289" s="2006">
        <v>0</v>
      </c>
      <c r="T289" s="3611"/>
      <c r="U289" s="2006">
        <v>0</v>
      </c>
      <c r="V289" s="2006">
        <v>0</v>
      </c>
      <c r="W289" s="2006">
        <v>0</v>
      </c>
      <c r="X289" s="3520" t="s">
        <v>496</v>
      </c>
      <c r="Y289" s="2006">
        <v>0</v>
      </c>
      <c r="Z289" s="2006">
        <v>0</v>
      </c>
      <c r="AA289" s="2006">
        <v>0</v>
      </c>
      <c r="AB289" s="3611"/>
      <c r="AC289" s="2006">
        <v>0</v>
      </c>
      <c r="AD289" s="2006">
        <v>0</v>
      </c>
      <c r="AE289" s="2006">
        <v>0</v>
      </c>
      <c r="AF289" s="3700" t="s">
        <v>497</v>
      </c>
      <c r="AG289" s="2006">
        <v>0</v>
      </c>
      <c r="AH289" s="2006">
        <v>0</v>
      </c>
      <c r="AI289" s="2006">
        <v>0</v>
      </c>
      <c r="AJ289" s="3611"/>
      <c r="AK289" s="2006">
        <v>0</v>
      </c>
      <c r="AL289" s="2006">
        <v>0</v>
      </c>
      <c r="AM289" s="2006">
        <v>0</v>
      </c>
      <c r="AN289" s="3611"/>
      <c r="AO289" s="2006">
        <v>0</v>
      </c>
      <c r="AP289" s="2006">
        <v>0</v>
      </c>
      <c r="AQ289" s="2006">
        <v>0</v>
      </c>
      <c r="AR289" s="3611"/>
      <c r="AS289" s="2006">
        <v>0</v>
      </c>
      <c r="AT289" s="2006">
        <v>0</v>
      </c>
      <c r="AU289" s="2006">
        <v>0</v>
      </c>
      <c r="AV289" s="3611"/>
      <c r="AW289" s="2006">
        <v>0</v>
      </c>
      <c r="AX289" s="2006">
        <v>0</v>
      </c>
      <c r="AY289" s="2006">
        <v>0</v>
      </c>
      <c r="AZ289" s="3611"/>
      <c r="BA289" s="2006">
        <v>0</v>
      </c>
      <c r="BB289" s="2006">
        <v>0</v>
      </c>
      <c r="BC289" s="2006">
        <v>0</v>
      </c>
      <c r="BD289" s="2006">
        <v>0</v>
      </c>
      <c r="BE289" s="2006">
        <v>0</v>
      </c>
      <c r="BF289" s="2006">
        <v>0</v>
      </c>
      <c r="BG289" s="2006">
        <v>0</v>
      </c>
      <c r="BH289" s="2006">
        <v>0</v>
      </c>
      <c r="BI289" s="2006">
        <v>0</v>
      </c>
      <c r="BJ289" s="2006">
        <v>0</v>
      </c>
      <c r="BK289" s="2006">
        <v>0</v>
      </c>
      <c r="BL289" s="2006">
        <v>0</v>
      </c>
      <c r="BM289" s="2006">
        <v>0</v>
      </c>
      <c r="BN289" s="2006">
        <v>0</v>
      </c>
      <c r="BO289" s="2006">
        <v>0</v>
      </c>
      <c r="BP289" s="2006">
        <v>0</v>
      </c>
      <c r="BQ289" s="2006">
        <v>0</v>
      </c>
      <c r="BR289" s="2006">
        <v>0</v>
      </c>
      <c r="BS289" s="2006">
        <v>0</v>
      </c>
      <c r="BT289" s="2006">
        <v>0</v>
      </c>
      <c r="BU289" s="2006">
        <v>0</v>
      </c>
      <c r="BV289" s="2006">
        <v>0</v>
      </c>
      <c r="BW289" s="2006">
        <v>0</v>
      </c>
      <c r="BX289" s="2006">
        <v>0</v>
      </c>
      <c r="BY289" s="2006">
        <v>0</v>
      </c>
      <c r="BZ289" s="2006">
        <v>0</v>
      </c>
      <c r="CA289" s="2006">
        <v>0</v>
      </c>
      <c r="CB289" s="2006">
        <v>0</v>
      </c>
      <c r="CC289" s="2006">
        <v>0</v>
      </c>
      <c r="CD289" s="2006">
        <v>0</v>
      </c>
      <c r="CE289" s="2006">
        <v>0</v>
      </c>
      <c r="CF289" s="421"/>
    </row>
    <row r="290" spans="1:84" ht="5.0999999999999996" customHeight="1">
      <c r="A290" s="2006">
        <v>0</v>
      </c>
      <c r="B290" s="3402"/>
      <c r="D290" s="3612"/>
      <c r="E290" s="2006">
        <v>0</v>
      </c>
      <c r="F290" s="2007">
        <v>0</v>
      </c>
      <c r="G290" s="2006">
        <v>0</v>
      </c>
      <c r="H290" s="3612"/>
      <c r="I290" s="2006">
        <v>0</v>
      </c>
      <c r="J290" s="2007">
        <v>0</v>
      </c>
      <c r="K290" s="2006">
        <v>0</v>
      </c>
      <c r="L290" s="3612"/>
      <c r="M290" s="2006">
        <v>0</v>
      </c>
      <c r="N290" s="2007">
        <v>0</v>
      </c>
      <c r="O290" s="2006">
        <v>0</v>
      </c>
      <c r="P290" s="3612"/>
      <c r="Q290" s="2006">
        <v>0</v>
      </c>
      <c r="R290" s="2007">
        <v>0</v>
      </c>
      <c r="S290" s="2006">
        <v>0</v>
      </c>
      <c r="T290" s="3612"/>
      <c r="U290" s="2006">
        <v>0</v>
      </c>
      <c r="V290" s="2007">
        <v>0</v>
      </c>
      <c r="W290" s="2006">
        <v>0</v>
      </c>
      <c r="X290" s="3521"/>
      <c r="Y290" s="2006">
        <v>0</v>
      </c>
      <c r="Z290" s="2007">
        <v>0</v>
      </c>
      <c r="AA290" s="2006">
        <v>0</v>
      </c>
      <c r="AB290" s="3612"/>
      <c r="AC290" s="2006">
        <v>0</v>
      </c>
      <c r="AD290" s="2007">
        <v>0</v>
      </c>
      <c r="AE290" s="2006">
        <v>0</v>
      </c>
      <c r="AF290" s="3701"/>
      <c r="AG290" s="2006">
        <v>0</v>
      </c>
      <c r="AH290" s="2007">
        <v>0</v>
      </c>
      <c r="AI290" s="2006">
        <v>0</v>
      </c>
      <c r="AJ290" s="3612"/>
      <c r="AK290" s="2006">
        <v>0</v>
      </c>
      <c r="AL290" s="2007">
        <v>0</v>
      </c>
      <c r="AM290" s="2006">
        <v>0</v>
      </c>
      <c r="AN290" s="3612"/>
      <c r="AO290" s="2006">
        <v>0</v>
      </c>
      <c r="AP290" s="2007">
        <v>0</v>
      </c>
      <c r="AQ290" s="2006">
        <v>0</v>
      </c>
      <c r="AR290" s="3612"/>
      <c r="AS290" s="2006">
        <v>0</v>
      </c>
      <c r="AT290" s="2007">
        <v>0</v>
      </c>
      <c r="AU290" s="2006">
        <v>0</v>
      </c>
      <c r="AV290" s="3612"/>
      <c r="AW290" s="2006">
        <v>0</v>
      </c>
      <c r="AX290" s="2007">
        <v>0</v>
      </c>
      <c r="AY290" s="2006">
        <v>0</v>
      </c>
      <c r="AZ290" s="3612"/>
      <c r="BA290" s="2006">
        <v>0</v>
      </c>
      <c r="BB290" s="2006">
        <v>0</v>
      </c>
      <c r="BC290" s="2006">
        <v>0</v>
      </c>
      <c r="BD290" s="2006">
        <v>0</v>
      </c>
      <c r="BE290" s="2006">
        <v>0</v>
      </c>
      <c r="BF290" s="2006">
        <v>0</v>
      </c>
      <c r="BG290" s="2006">
        <v>0</v>
      </c>
      <c r="BH290" s="2006">
        <v>0</v>
      </c>
      <c r="BI290" s="2006">
        <v>0</v>
      </c>
      <c r="BJ290" s="2006">
        <v>0</v>
      </c>
      <c r="BK290" s="2006">
        <v>0</v>
      </c>
      <c r="BL290" s="2006">
        <v>0</v>
      </c>
      <c r="BM290" s="2006">
        <v>0</v>
      </c>
      <c r="BN290" s="2006">
        <v>0</v>
      </c>
      <c r="BO290" s="2006">
        <v>0</v>
      </c>
      <c r="BP290" s="2006">
        <v>0</v>
      </c>
      <c r="BQ290" s="2006">
        <v>0</v>
      </c>
      <c r="BR290" s="2006">
        <v>0</v>
      </c>
      <c r="BS290" s="2006">
        <v>0</v>
      </c>
      <c r="BT290" s="2006">
        <v>0</v>
      </c>
      <c r="BU290" s="2006">
        <v>0</v>
      </c>
      <c r="BV290" s="2006">
        <v>0</v>
      </c>
      <c r="BW290" s="2006">
        <v>0</v>
      </c>
      <c r="BX290" s="2006">
        <v>0</v>
      </c>
      <c r="BY290" s="2006">
        <v>0</v>
      </c>
      <c r="BZ290" s="2006">
        <v>0</v>
      </c>
      <c r="CA290" s="2006">
        <v>0</v>
      </c>
      <c r="CB290" s="2006">
        <v>0</v>
      </c>
      <c r="CC290" s="2006">
        <v>0</v>
      </c>
      <c r="CD290" s="2006">
        <v>0</v>
      </c>
      <c r="CE290" s="2006">
        <v>0</v>
      </c>
      <c r="CF290" s="421"/>
    </row>
    <row r="291" spans="1:84" ht="9.9499999999999993" customHeight="1">
      <c r="A291" s="2006">
        <v>0</v>
      </c>
      <c r="B291" s="3403"/>
      <c r="D291" s="3613"/>
      <c r="E291" s="2006">
        <v>0</v>
      </c>
      <c r="F291" s="2006">
        <v>0</v>
      </c>
      <c r="G291" s="2006">
        <v>0</v>
      </c>
      <c r="H291" s="3613"/>
      <c r="I291" s="2006">
        <v>0</v>
      </c>
      <c r="J291" s="2006">
        <v>0</v>
      </c>
      <c r="K291" s="2006">
        <v>0</v>
      </c>
      <c r="L291" s="3613"/>
      <c r="M291" s="2006">
        <v>0</v>
      </c>
      <c r="N291" s="2006">
        <v>0</v>
      </c>
      <c r="O291" s="2006">
        <v>0</v>
      </c>
      <c r="P291" s="3613"/>
      <c r="Q291" s="2006">
        <v>0</v>
      </c>
      <c r="R291" s="2006">
        <v>0</v>
      </c>
      <c r="S291" s="2006">
        <v>0</v>
      </c>
      <c r="T291" s="3613"/>
      <c r="U291" s="2006">
        <v>0</v>
      </c>
      <c r="V291" s="2006">
        <v>0</v>
      </c>
      <c r="W291" s="2006">
        <v>0</v>
      </c>
      <c r="X291" s="191"/>
      <c r="Y291" s="2006">
        <v>0</v>
      </c>
      <c r="Z291" s="2006">
        <v>0</v>
      </c>
      <c r="AA291" s="2006">
        <v>0</v>
      </c>
      <c r="AB291" s="3613"/>
      <c r="AC291" s="2006">
        <v>0</v>
      </c>
      <c r="AD291" s="2006">
        <v>0</v>
      </c>
      <c r="AE291" s="2006">
        <v>0</v>
      </c>
      <c r="AF291" s="191"/>
      <c r="AG291" s="2006">
        <v>0</v>
      </c>
      <c r="AH291" s="2006">
        <v>0</v>
      </c>
      <c r="AI291" s="2006">
        <v>0</v>
      </c>
      <c r="AJ291" s="3613"/>
      <c r="AK291" s="2006">
        <v>0</v>
      </c>
      <c r="AL291" s="2006">
        <v>0</v>
      </c>
      <c r="AM291" s="2006">
        <v>0</v>
      </c>
      <c r="AN291" s="3613"/>
      <c r="AO291" s="2006">
        <v>0</v>
      </c>
      <c r="AP291" s="2006">
        <v>0</v>
      </c>
      <c r="AQ291" s="2006">
        <v>0</v>
      </c>
      <c r="AR291" s="3613"/>
      <c r="AS291" s="2006">
        <v>0</v>
      </c>
      <c r="AT291" s="2006">
        <v>0</v>
      </c>
      <c r="AU291" s="2006">
        <v>0</v>
      </c>
      <c r="AV291" s="3613"/>
      <c r="AW291" s="2006">
        <v>0</v>
      </c>
      <c r="AX291" s="2006">
        <v>0</v>
      </c>
      <c r="AY291" s="2006">
        <v>0</v>
      </c>
      <c r="AZ291" s="3613"/>
      <c r="BA291" s="2006">
        <v>0</v>
      </c>
      <c r="BB291" s="2006">
        <v>0</v>
      </c>
      <c r="BC291" s="2006">
        <v>0</v>
      </c>
      <c r="BD291" s="2006">
        <v>0</v>
      </c>
      <c r="BE291" s="2006">
        <v>0</v>
      </c>
      <c r="BF291" s="2006">
        <v>0</v>
      </c>
      <c r="BG291" s="2006">
        <v>0</v>
      </c>
      <c r="BH291" s="2006">
        <v>0</v>
      </c>
      <c r="BI291" s="2006">
        <v>0</v>
      </c>
      <c r="BJ291" s="2006">
        <v>0</v>
      </c>
      <c r="BK291" s="2006">
        <v>0</v>
      </c>
      <c r="BL291" s="2006">
        <v>0</v>
      </c>
      <c r="BM291" s="2006">
        <v>0</v>
      </c>
      <c r="BN291" s="2006">
        <v>0</v>
      </c>
      <c r="BO291" s="2006">
        <v>0</v>
      </c>
      <c r="BP291" s="2006">
        <v>0</v>
      </c>
      <c r="BQ291" s="2006">
        <v>0</v>
      </c>
      <c r="BR291" s="2006">
        <v>0</v>
      </c>
      <c r="BS291" s="2006">
        <v>0</v>
      </c>
      <c r="BT291" s="2006">
        <v>0</v>
      </c>
      <c r="BU291" s="2006">
        <v>0</v>
      </c>
      <c r="BV291" s="2006">
        <v>0</v>
      </c>
      <c r="BW291" s="2006">
        <v>0</v>
      </c>
      <c r="BX291" s="2006">
        <v>0</v>
      </c>
      <c r="BY291" s="2006">
        <v>0</v>
      </c>
      <c r="BZ291" s="2006">
        <v>0</v>
      </c>
      <c r="CA291" s="2006">
        <v>0</v>
      </c>
      <c r="CB291" s="2006">
        <v>0</v>
      </c>
      <c r="CC291" s="2006">
        <v>0</v>
      </c>
      <c r="CD291" s="2006">
        <v>0</v>
      </c>
      <c r="CE291" s="2006">
        <v>0</v>
      </c>
      <c r="CF291" s="421"/>
    </row>
    <row r="292" spans="1:84" ht="9.9499999999999993" customHeight="1">
      <c r="A292" s="2006">
        <v>0</v>
      </c>
      <c r="B292" s="2006">
        <v>0</v>
      </c>
      <c r="C292" s="2006">
        <v>0</v>
      </c>
      <c r="D292" s="2006">
        <v>0</v>
      </c>
      <c r="E292" s="2006">
        <v>0</v>
      </c>
      <c r="F292" s="2006">
        <v>0</v>
      </c>
      <c r="G292" s="2006">
        <v>0</v>
      </c>
      <c r="H292" s="2006">
        <v>0</v>
      </c>
      <c r="I292" s="2006">
        <v>0</v>
      </c>
      <c r="J292" s="2006">
        <v>0</v>
      </c>
      <c r="K292" s="2006">
        <v>0</v>
      </c>
      <c r="L292" s="2006">
        <v>0</v>
      </c>
      <c r="M292" s="2006">
        <v>0</v>
      </c>
      <c r="N292" s="2006">
        <v>0</v>
      </c>
      <c r="O292" s="2006">
        <v>0</v>
      </c>
      <c r="P292" s="2006">
        <v>0</v>
      </c>
      <c r="Q292" s="2006">
        <v>0</v>
      </c>
      <c r="R292" s="2006">
        <v>0</v>
      </c>
      <c r="S292" s="2006">
        <v>0</v>
      </c>
      <c r="T292" s="2006">
        <v>0</v>
      </c>
      <c r="U292" s="2006">
        <v>0</v>
      </c>
      <c r="V292" s="2006">
        <v>0</v>
      </c>
      <c r="W292" s="2006">
        <v>0</v>
      </c>
      <c r="X292" s="2006">
        <v>0</v>
      </c>
      <c r="Y292" s="2006">
        <v>0</v>
      </c>
      <c r="Z292" s="2006">
        <v>0</v>
      </c>
      <c r="AA292" s="2006">
        <v>0</v>
      </c>
      <c r="AB292" s="2006">
        <v>0</v>
      </c>
      <c r="AC292" s="2006">
        <v>0</v>
      </c>
      <c r="AD292" s="2006">
        <v>0</v>
      </c>
      <c r="AE292" s="2006">
        <v>0</v>
      </c>
      <c r="AF292" s="2006">
        <v>0</v>
      </c>
      <c r="AG292" s="2006">
        <v>0</v>
      </c>
      <c r="AH292" s="2006">
        <v>0</v>
      </c>
      <c r="AI292" s="2006">
        <v>0</v>
      </c>
      <c r="AJ292" s="2006">
        <v>0</v>
      </c>
      <c r="AK292" s="2006">
        <v>0</v>
      </c>
      <c r="AL292" s="2006">
        <v>0</v>
      </c>
      <c r="AM292" s="2006">
        <v>0</v>
      </c>
      <c r="AN292" s="2006">
        <v>0</v>
      </c>
      <c r="AO292" s="2006">
        <v>0</v>
      </c>
      <c r="AP292" s="2006">
        <v>0</v>
      </c>
      <c r="AQ292" s="2006">
        <v>0</v>
      </c>
      <c r="AR292" s="2006">
        <v>0</v>
      </c>
      <c r="AS292" s="2006">
        <v>0</v>
      </c>
      <c r="AT292" s="2006">
        <v>0</v>
      </c>
      <c r="AU292" s="2006">
        <v>0</v>
      </c>
      <c r="AV292" s="2006">
        <v>0</v>
      </c>
      <c r="AW292" s="2006">
        <v>0</v>
      </c>
      <c r="AX292" s="2006">
        <v>0</v>
      </c>
      <c r="AY292" s="2006">
        <v>0</v>
      </c>
      <c r="AZ292" s="2006">
        <v>0</v>
      </c>
      <c r="BA292" s="2006">
        <v>0</v>
      </c>
      <c r="BB292" s="2006">
        <v>0</v>
      </c>
      <c r="BC292" s="2006">
        <v>0</v>
      </c>
      <c r="BD292" s="2006">
        <v>0</v>
      </c>
      <c r="BE292" s="2006">
        <v>0</v>
      </c>
      <c r="BF292" s="2006">
        <v>0</v>
      </c>
      <c r="BG292" s="2006">
        <v>0</v>
      </c>
      <c r="BH292" s="2006">
        <v>0</v>
      </c>
      <c r="BI292" s="2006">
        <v>0</v>
      </c>
      <c r="BJ292" s="2006">
        <v>0</v>
      </c>
      <c r="BK292" s="2006">
        <v>0</v>
      </c>
      <c r="BL292" s="2006">
        <v>0</v>
      </c>
      <c r="BM292" s="2006">
        <v>0</v>
      </c>
      <c r="BN292" s="2006">
        <v>0</v>
      </c>
      <c r="BO292" s="2006">
        <v>0</v>
      </c>
      <c r="BP292" s="2006">
        <v>0</v>
      </c>
      <c r="BQ292" s="2006">
        <v>0</v>
      </c>
      <c r="BR292" s="2006">
        <v>0</v>
      </c>
      <c r="BS292" s="2006">
        <v>0</v>
      </c>
      <c r="BT292" s="2006">
        <v>0</v>
      </c>
      <c r="BU292" s="2006">
        <v>0</v>
      </c>
      <c r="BV292" s="2006">
        <v>0</v>
      </c>
      <c r="BW292" s="2006">
        <v>0</v>
      </c>
      <c r="BX292" s="2006">
        <v>0</v>
      </c>
      <c r="BY292" s="2006">
        <v>0</v>
      </c>
      <c r="BZ292" s="2006">
        <v>0</v>
      </c>
      <c r="CA292" s="2006">
        <v>0</v>
      </c>
      <c r="CB292" s="2006">
        <v>0</v>
      </c>
      <c r="CC292" s="2006">
        <v>0</v>
      </c>
      <c r="CD292" s="2006">
        <v>0</v>
      </c>
      <c r="CE292" s="2006">
        <v>0</v>
      </c>
      <c r="CF292" s="421"/>
    </row>
    <row r="293" spans="1:84" ht="9.9499999999999993" customHeight="1">
      <c r="A293" s="2006">
        <v>0</v>
      </c>
      <c r="B293" s="3401">
        <v>22</v>
      </c>
      <c r="D293" s="3611"/>
      <c r="E293" s="2006">
        <v>0</v>
      </c>
      <c r="F293" s="2006">
        <v>0</v>
      </c>
      <c r="G293" s="2006">
        <v>0</v>
      </c>
      <c r="H293" s="3611"/>
      <c r="I293" s="2006">
        <v>0</v>
      </c>
      <c r="J293" s="2006">
        <v>0</v>
      </c>
      <c r="K293" s="2006">
        <v>0</v>
      </c>
      <c r="L293" s="3611"/>
      <c r="M293" s="2006">
        <v>0</v>
      </c>
      <c r="N293" s="2006">
        <v>0</v>
      </c>
      <c r="O293" s="2006">
        <v>0</v>
      </c>
      <c r="P293" s="3611"/>
      <c r="Q293" s="2006">
        <v>0</v>
      </c>
      <c r="R293" s="2006">
        <v>0</v>
      </c>
      <c r="S293" s="2006">
        <v>0</v>
      </c>
      <c r="T293" s="3611"/>
      <c r="U293" s="2006">
        <v>0</v>
      </c>
      <c r="V293" s="2006">
        <v>0</v>
      </c>
      <c r="W293" s="2006">
        <v>0</v>
      </c>
      <c r="X293" s="3520" t="s">
        <v>498</v>
      </c>
      <c r="Y293" s="2006">
        <v>0</v>
      </c>
      <c r="Z293" s="2006">
        <v>0</v>
      </c>
      <c r="AA293" s="2006">
        <v>0</v>
      </c>
      <c r="AB293" s="3611"/>
      <c r="AC293" s="2006">
        <v>0</v>
      </c>
      <c r="AD293" s="2006">
        <v>0</v>
      </c>
      <c r="AE293" s="2006">
        <v>0</v>
      </c>
      <c r="AF293" s="3700" t="s">
        <v>505</v>
      </c>
      <c r="AG293" s="2006">
        <v>0</v>
      </c>
      <c r="AH293" s="2006">
        <v>0</v>
      </c>
      <c r="AI293" s="2006">
        <v>0</v>
      </c>
      <c r="AJ293" s="3611"/>
      <c r="AK293" s="2006">
        <v>0</v>
      </c>
      <c r="AL293" s="2006">
        <v>0</v>
      </c>
      <c r="AM293" s="2006">
        <v>0</v>
      </c>
      <c r="AN293" s="3611"/>
      <c r="AO293" s="2006">
        <v>0</v>
      </c>
      <c r="AP293" s="2006">
        <v>0</v>
      </c>
      <c r="AQ293" s="2006">
        <v>0</v>
      </c>
      <c r="AR293" s="3611"/>
      <c r="AS293" s="2006">
        <v>0</v>
      </c>
      <c r="AT293" s="2006">
        <v>0</v>
      </c>
      <c r="AU293" s="2006">
        <v>0</v>
      </c>
      <c r="AV293" s="3611"/>
      <c r="AW293" s="2006">
        <v>0</v>
      </c>
      <c r="AX293" s="2006">
        <v>0</v>
      </c>
      <c r="AY293" s="2006">
        <v>0</v>
      </c>
      <c r="AZ293" s="3611"/>
      <c r="BA293" s="2006">
        <v>0</v>
      </c>
      <c r="BB293" s="2006">
        <v>0</v>
      </c>
      <c r="BC293" s="2006">
        <v>0</v>
      </c>
      <c r="BD293" s="2006">
        <v>0</v>
      </c>
      <c r="BE293" s="2006">
        <v>0</v>
      </c>
      <c r="BF293" s="2006">
        <v>0</v>
      </c>
      <c r="BG293" s="2006">
        <v>0</v>
      </c>
      <c r="BH293" s="2006">
        <v>0</v>
      </c>
      <c r="BI293" s="2006">
        <v>0</v>
      </c>
      <c r="BJ293" s="2006">
        <v>0</v>
      </c>
      <c r="BK293" s="2006">
        <v>0</v>
      </c>
      <c r="BL293" s="2006">
        <v>0</v>
      </c>
      <c r="BM293" s="2006">
        <v>0</v>
      </c>
      <c r="BN293" s="2006">
        <v>0</v>
      </c>
      <c r="BO293" s="2006">
        <v>0</v>
      </c>
      <c r="BP293" s="2006">
        <v>0</v>
      </c>
      <c r="BQ293" s="2006">
        <v>0</v>
      </c>
      <c r="BR293" s="2006">
        <v>0</v>
      </c>
      <c r="BS293" s="2006">
        <v>0</v>
      </c>
      <c r="BT293" s="2006">
        <v>0</v>
      </c>
      <c r="BU293" s="2006">
        <v>0</v>
      </c>
      <c r="BV293" s="2006">
        <v>0</v>
      </c>
      <c r="BW293" s="2006">
        <v>0</v>
      </c>
      <c r="BX293" s="2006">
        <v>0</v>
      </c>
      <c r="BY293" s="2006">
        <v>0</v>
      </c>
      <c r="BZ293" s="2006">
        <v>0</v>
      </c>
      <c r="CA293" s="2006">
        <v>0</v>
      </c>
      <c r="CB293" s="2006">
        <v>0</v>
      </c>
      <c r="CC293" s="2006">
        <v>0</v>
      </c>
      <c r="CD293" s="2006">
        <v>0</v>
      </c>
      <c r="CE293" s="2006">
        <v>0</v>
      </c>
      <c r="CF293" s="421"/>
    </row>
    <row r="294" spans="1:84" ht="5.0999999999999996" customHeight="1">
      <c r="A294" s="2006">
        <v>0</v>
      </c>
      <c r="B294" s="3402"/>
      <c r="D294" s="3612"/>
      <c r="E294" s="2006">
        <v>0</v>
      </c>
      <c r="F294" s="2007">
        <v>0</v>
      </c>
      <c r="G294" s="2006">
        <v>0</v>
      </c>
      <c r="H294" s="3612"/>
      <c r="I294" s="2006">
        <v>0</v>
      </c>
      <c r="J294" s="2007">
        <v>0</v>
      </c>
      <c r="K294" s="2006">
        <v>0</v>
      </c>
      <c r="L294" s="3612"/>
      <c r="M294" s="2006">
        <v>0</v>
      </c>
      <c r="N294" s="2007">
        <v>0</v>
      </c>
      <c r="O294" s="2006">
        <v>0</v>
      </c>
      <c r="P294" s="3612"/>
      <c r="Q294" s="2006">
        <v>0</v>
      </c>
      <c r="R294" s="2007">
        <v>0</v>
      </c>
      <c r="S294" s="2006">
        <v>0</v>
      </c>
      <c r="T294" s="3612"/>
      <c r="U294" s="2006">
        <v>0</v>
      </c>
      <c r="V294" s="2007">
        <v>0</v>
      </c>
      <c r="W294" s="2006">
        <v>0</v>
      </c>
      <c r="X294" s="3521"/>
      <c r="Y294" s="2006">
        <v>0</v>
      </c>
      <c r="Z294" s="2007">
        <v>0</v>
      </c>
      <c r="AA294" s="2006">
        <v>0</v>
      </c>
      <c r="AB294" s="3612"/>
      <c r="AC294" s="2006">
        <v>0</v>
      </c>
      <c r="AD294" s="2007">
        <v>0</v>
      </c>
      <c r="AE294" s="2006">
        <v>0</v>
      </c>
      <c r="AF294" s="3701"/>
      <c r="AG294" s="2006">
        <v>0</v>
      </c>
      <c r="AH294" s="2007">
        <v>0</v>
      </c>
      <c r="AI294" s="2006">
        <v>0</v>
      </c>
      <c r="AJ294" s="3612"/>
      <c r="AK294" s="2006">
        <v>0</v>
      </c>
      <c r="AL294" s="2007">
        <v>0</v>
      </c>
      <c r="AM294" s="2006">
        <v>0</v>
      </c>
      <c r="AN294" s="3612"/>
      <c r="AO294" s="2006">
        <v>0</v>
      </c>
      <c r="AP294" s="2007">
        <v>0</v>
      </c>
      <c r="AQ294" s="2006">
        <v>0</v>
      </c>
      <c r="AR294" s="3612"/>
      <c r="AS294" s="2006">
        <v>0</v>
      </c>
      <c r="AT294" s="2007">
        <v>0</v>
      </c>
      <c r="AU294" s="2006">
        <v>0</v>
      </c>
      <c r="AV294" s="3612"/>
      <c r="AW294" s="2006">
        <v>0</v>
      </c>
      <c r="AX294" s="2007">
        <v>0</v>
      </c>
      <c r="AY294" s="2006">
        <v>0</v>
      </c>
      <c r="AZ294" s="3612"/>
      <c r="BA294" s="2006">
        <v>0</v>
      </c>
      <c r="BB294" s="2006">
        <v>0</v>
      </c>
      <c r="BC294" s="2006">
        <v>0</v>
      </c>
      <c r="BD294" s="2006">
        <v>0</v>
      </c>
      <c r="BE294" s="2006">
        <v>0</v>
      </c>
      <c r="BF294" s="2006">
        <v>0</v>
      </c>
      <c r="BG294" s="2006">
        <v>0</v>
      </c>
      <c r="BH294" s="2006">
        <v>0</v>
      </c>
      <c r="BI294" s="2006">
        <v>0</v>
      </c>
      <c r="BJ294" s="2006">
        <v>0</v>
      </c>
      <c r="BK294" s="2006">
        <v>0</v>
      </c>
      <c r="BL294" s="2006">
        <v>0</v>
      </c>
      <c r="BM294" s="2006">
        <v>0</v>
      </c>
      <c r="BN294" s="2006">
        <v>0</v>
      </c>
      <c r="BO294" s="2006">
        <v>0</v>
      </c>
      <c r="BP294" s="2006">
        <v>0</v>
      </c>
      <c r="BQ294" s="2006">
        <v>0</v>
      </c>
      <c r="BR294" s="2006">
        <v>0</v>
      </c>
      <c r="BS294" s="2006">
        <v>0</v>
      </c>
      <c r="BT294" s="2006">
        <v>0</v>
      </c>
      <c r="BU294" s="2006">
        <v>0</v>
      </c>
      <c r="BV294" s="2006">
        <v>0</v>
      </c>
      <c r="BW294" s="2006">
        <v>0</v>
      </c>
      <c r="BX294" s="2006">
        <v>0</v>
      </c>
      <c r="BY294" s="2006">
        <v>0</v>
      </c>
      <c r="BZ294" s="2006">
        <v>0</v>
      </c>
      <c r="CA294" s="2006">
        <v>0</v>
      </c>
      <c r="CB294" s="2006">
        <v>0</v>
      </c>
      <c r="CC294" s="2006">
        <v>0</v>
      </c>
      <c r="CD294" s="2006">
        <v>0</v>
      </c>
      <c r="CE294" s="2006">
        <v>0</v>
      </c>
      <c r="CF294" s="421"/>
    </row>
    <row r="295" spans="1:84" ht="9.9499999999999993" customHeight="1">
      <c r="A295" s="2006">
        <v>0</v>
      </c>
      <c r="B295" s="3403"/>
      <c r="D295" s="3613"/>
      <c r="E295" s="2006">
        <v>0</v>
      </c>
      <c r="F295" s="2006">
        <v>0</v>
      </c>
      <c r="G295" s="2006">
        <v>0</v>
      </c>
      <c r="H295" s="3613"/>
      <c r="I295" s="2006">
        <v>0</v>
      </c>
      <c r="J295" s="2006">
        <v>0</v>
      </c>
      <c r="K295" s="2006">
        <v>0</v>
      </c>
      <c r="L295" s="3613"/>
      <c r="M295" s="2006">
        <v>0</v>
      </c>
      <c r="N295" s="2006">
        <v>0</v>
      </c>
      <c r="O295" s="2006">
        <v>0</v>
      </c>
      <c r="P295" s="3613"/>
      <c r="Q295" s="2006">
        <v>0</v>
      </c>
      <c r="R295" s="2006">
        <v>0</v>
      </c>
      <c r="S295" s="2006">
        <v>0</v>
      </c>
      <c r="T295" s="3613"/>
      <c r="U295" s="2006">
        <v>0</v>
      </c>
      <c r="V295" s="2006">
        <v>0</v>
      </c>
      <c r="W295" s="2006">
        <v>0</v>
      </c>
      <c r="X295" s="191"/>
      <c r="Y295" s="2006">
        <v>0</v>
      </c>
      <c r="Z295" s="2006">
        <v>0</v>
      </c>
      <c r="AA295" s="2006">
        <v>0</v>
      </c>
      <c r="AB295" s="3613"/>
      <c r="AC295" s="2006">
        <v>0</v>
      </c>
      <c r="AD295" s="2006">
        <v>0</v>
      </c>
      <c r="AE295" s="2006">
        <v>0</v>
      </c>
      <c r="AF295" s="191"/>
      <c r="AG295" s="2006">
        <v>0</v>
      </c>
      <c r="AH295" s="2006">
        <v>0</v>
      </c>
      <c r="AI295" s="2006">
        <v>0</v>
      </c>
      <c r="AJ295" s="3613"/>
      <c r="AK295" s="2006">
        <v>0</v>
      </c>
      <c r="AL295" s="2006">
        <v>0</v>
      </c>
      <c r="AM295" s="2006">
        <v>0</v>
      </c>
      <c r="AN295" s="3613"/>
      <c r="AO295" s="2006">
        <v>0</v>
      </c>
      <c r="AP295" s="2006">
        <v>0</v>
      </c>
      <c r="AQ295" s="2006">
        <v>0</v>
      </c>
      <c r="AR295" s="3613"/>
      <c r="AS295" s="2006">
        <v>0</v>
      </c>
      <c r="AT295" s="2006">
        <v>0</v>
      </c>
      <c r="AU295" s="2006">
        <v>0</v>
      </c>
      <c r="AV295" s="3613"/>
      <c r="AW295" s="2006">
        <v>0</v>
      </c>
      <c r="AX295" s="2006">
        <v>0</v>
      </c>
      <c r="AY295" s="2006">
        <v>0</v>
      </c>
      <c r="AZ295" s="3613"/>
      <c r="BA295" s="2006">
        <v>0</v>
      </c>
      <c r="BB295" s="2006">
        <v>0</v>
      </c>
      <c r="BC295" s="2006">
        <v>0</v>
      </c>
      <c r="BD295" s="2006">
        <v>0</v>
      </c>
      <c r="BE295" s="2006">
        <v>0</v>
      </c>
      <c r="BF295" s="2006">
        <v>0</v>
      </c>
      <c r="BG295" s="2006">
        <v>0</v>
      </c>
      <c r="BH295" s="2006">
        <v>0</v>
      </c>
      <c r="BI295" s="2006">
        <v>0</v>
      </c>
      <c r="BJ295" s="2006">
        <v>0</v>
      </c>
      <c r="BK295" s="2006">
        <v>0</v>
      </c>
      <c r="BL295" s="2006">
        <v>0</v>
      </c>
      <c r="BM295" s="2006">
        <v>0</v>
      </c>
      <c r="BN295" s="2006">
        <v>0</v>
      </c>
      <c r="BO295" s="2006">
        <v>0</v>
      </c>
      <c r="BP295" s="2006">
        <v>0</v>
      </c>
      <c r="BQ295" s="2006">
        <v>0</v>
      </c>
      <c r="BR295" s="2006">
        <v>0</v>
      </c>
      <c r="BS295" s="2006">
        <v>0</v>
      </c>
      <c r="BT295" s="2006">
        <v>0</v>
      </c>
      <c r="BU295" s="2006">
        <v>0</v>
      </c>
      <c r="BV295" s="2006">
        <v>0</v>
      </c>
      <c r="BW295" s="2006">
        <v>0</v>
      </c>
      <c r="BX295" s="2006">
        <v>0</v>
      </c>
      <c r="BY295" s="2006">
        <v>0</v>
      </c>
      <c r="BZ295" s="2006">
        <v>0</v>
      </c>
      <c r="CA295" s="2006">
        <v>0</v>
      </c>
      <c r="CB295" s="2006">
        <v>0</v>
      </c>
      <c r="CC295" s="2006">
        <v>0</v>
      </c>
      <c r="CD295" s="2006">
        <v>0</v>
      </c>
      <c r="CE295" s="2006">
        <v>0</v>
      </c>
      <c r="CF295" s="421"/>
    </row>
    <row r="296" spans="1:84" ht="9.9499999999999993" customHeight="1">
      <c r="A296" s="2006">
        <v>0</v>
      </c>
      <c r="B296" s="2006">
        <v>0</v>
      </c>
      <c r="C296" s="2006">
        <v>0</v>
      </c>
      <c r="D296" s="2006">
        <v>0</v>
      </c>
      <c r="E296" s="2006">
        <v>0</v>
      </c>
      <c r="F296" s="2006">
        <v>0</v>
      </c>
      <c r="G296" s="2006">
        <v>0</v>
      </c>
      <c r="H296" s="2006">
        <v>0</v>
      </c>
      <c r="I296" s="2006">
        <v>0</v>
      </c>
      <c r="J296" s="2006">
        <v>0</v>
      </c>
      <c r="K296" s="2006">
        <v>0</v>
      </c>
      <c r="L296" s="2006">
        <v>0</v>
      </c>
      <c r="M296" s="2006">
        <v>0</v>
      </c>
      <c r="N296" s="2006">
        <v>0</v>
      </c>
      <c r="O296" s="2006">
        <v>0</v>
      </c>
      <c r="P296" s="2006">
        <v>0</v>
      </c>
      <c r="Q296" s="2006">
        <v>0</v>
      </c>
      <c r="R296" s="2006">
        <v>0</v>
      </c>
      <c r="S296" s="2006">
        <v>0</v>
      </c>
      <c r="T296" s="2006">
        <v>0</v>
      </c>
      <c r="U296" s="2006">
        <v>0</v>
      </c>
      <c r="V296" s="2006">
        <v>0</v>
      </c>
      <c r="W296" s="2006">
        <v>0</v>
      </c>
      <c r="X296" s="2006">
        <v>0</v>
      </c>
      <c r="Y296" s="2006">
        <v>0</v>
      </c>
      <c r="Z296" s="2006">
        <v>0</v>
      </c>
      <c r="AA296" s="2006">
        <v>0</v>
      </c>
      <c r="AB296" s="2006">
        <v>0</v>
      </c>
      <c r="AC296" s="2006">
        <v>0</v>
      </c>
      <c r="AD296" s="2006">
        <v>0</v>
      </c>
      <c r="AE296" s="2006">
        <v>0</v>
      </c>
      <c r="AF296" s="2006">
        <v>0</v>
      </c>
      <c r="AG296" s="2006">
        <v>0</v>
      </c>
      <c r="AH296" s="2006">
        <v>0</v>
      </c>
      <c r="AI296" s="2006">
        <v>0</v>
      </c>
      <c r="AJ296" s="2006">
        <v>0</v>
      </c>
      <c r="AK296" s="2006">
        <v>0</v>
      </c>
      <c r="AL296" s="2006">
        <v>0</v>
      </c>
      <c r="AM296" s="2006">
        <v>0</v>
      </c>
      <c r="AN296" s="2006">
        <v>0</v>
      </c>
      <c r="AO296" s="2006">
        <v>0</v>
      </c>
      <c r="AP296" s="2006">
        <v>0</v>
      </c>
      <c r="AQ296" s="2006">
        <v>0</v>
      </c>
      <c r="AR296" s="2006">
        <v>0</v>
      </c>
      <c r="AS296" s="2006">
        <v>0</v>
      </c>
      <c r="AT296" s="2006">
        <v>0</v>
      </c>
      <c r="AU296" s="2006">
        <v>0</v>
      </c>
      <c r="AV296" s="2006">
        <v>0</v>
      </c>
      <c r="AW296" s="2006">
        <v>0</v>
      </c>
      <c r="AX296" s="2006">
        <v>0</v>
      </c>
      <c r="AY296" s="2006">
        <v>0</v>
      </c>
      <c r="AZ296" s="2006">
        <v>0</v>
      </c>
      <c r="BA296" s="2006">
        <v>0</v>
      </c>
      <c r="BB296" s="2006">
        <v>0</v>
      </c>
      <c r="BC296" s="2006">
        <v>0</v>
      </c>
      <c r="BD296" s="2006">
        <v>0</v>
      </c>
      <c r="BE296" s="2006">
        <v>0</v>
      </c>
      <c r="BF296" s="2006">
        <v>0</v>
      </c>
      <c r="BG296" s="2006">
        <v>0</v>
      </c>
      <c r="BH296" s="2006">
        <v>0</v>
      </c>
      <c r="BI296" s="2006">
        <v>0</v>
      </c>
      <c r="BJ296" s="2006">
        <v>0</v>
      </c>
      <c r="BK296" s="2006">
        <v>0</v>
      </c>
      <c r="BL296" s="2006">
        <v>0</v>
      </c>
      <c r="BM296" s="2006">
        <v>0</v>
      </c>
      <c r="BN296" s="2006">
        <v>0</v>
      </c>
      <c r="BO296" s="2006">
        <v>0</v>
      </c>
      <c r="BP296" s="2006">
        <v>0</v>
      </c>
      <c r="BQ296" s="2006">
        <v>0</v>
      </c>
      <c r="BR296" s="2006">
        <v>0</v>
      </c>
      <c r="BS296" s="2006">
        <v>0</v>
      </c>
      <c r="BT296" s="2006">
        <v>0</v>
      </c>
      <c r="BU296" s="2006">
        <v>0</v>
      </c>
      <c r="BV296" s="2006">
        <v>0</v>
      </c>
      <c r="BW296" s="2006">
        <v>0</v>
      </c>
      <c r="BX296" s="2006">
        <v>0</v>
      </c>
      <c r="BY296" s="2006">
        <v>0</v>
      </c>
      <c r="BZ296" s="2006">
        <v>0</v>
      </c>
      <c r="CA296" s="2006">
        <v>0</v>
      </c>
      <c r="CB296" s="2006">
        <v>0</v>
      </c>
      <c r="CC296" s="2006">
        <v>0</v>
      </c>
      <c r="CD296" s="2006">
        <v>0</v>
      </c>
      <c r="CE296" s="2006">
        <v>0</v>
      </c>
      <c r="CF296" s="421"/>
    </row>
    <row r="297" spans="1:84" ht="9.9499999999999993" customHeight="1">
      <c r="A297" s="2006">
        <v>0</v>
      </c>
      <c r="B297" s="3401">
        <v>23</v>
      </c>
      <c r="D297" s="3611"/>
      <c r="E297" s="2006">
        <v>0</v>
      </c>
      <c r="F297" s="2006">
        <v>0</v>
      </c>
      <c r="G297" s="2006">
        <v>0</v>
      </c>
      <c r="H297" s="3611"/>
      <c r="I297" s="2006">
        <v>0</v>
      </c>
      <c r="J297" s="2006">
        <v>0</v>
      </c>
      <c r="K297" s="2006">
        <v>0</v>
      </c>
      <c r="L297" s="3611"/>
      <c r="M297" s="2006">
        <v>0</v>
      </c>
      <c r="N297" s="2006">
        <v>0</v>
      </c>
      <c r="O297" s="2006">
        <v>0</v>
      </c>
      <c r="P297" s="3611"/>
      <c r="Q297" s="2006">
        <v>0</v>
      </c>
      <c r="R297" s="2006">
        <v>0</v>
      </c>
      <c r="S297" s="2006">
        <v>0</v>
      </c>
      <c r="T297" s="3611"/>
      <c r="U297" s="2006">
        <v>0</v>
      </c>
      <c r="V297" s="2006">
        <v>0</v>
      </c>
      <c r="W297" s="2006">
        <v>0</v>
      </c>
      <c r="X297" s="3520" t="s">
        <v>500</v>
      </c>
      <c r="Y297" s="2006">
        <v>0</v>
      </c>
      <c r="Z297" s="2006">
        <v>0</v>
      </c>
      <c r="AA297" s="2006">
        <v>0</v>
      </c>
      <c r="AB297" s="3611"/>
      <c r="AC297" s="2006">
        <v>0</v>
      </c>
      <c r="AD297" s="2006">
        <v>0</v>
      </c>
      <c r="AE297" s="2006">
        <v>0</v>
      </c>
      <c r="AF297" s="3700" t="s">
        <v>506</v>
      </c>
      <c r="AG297" s="2006">
        <v>0</v>
      </c>
      <c r="AH297" s="2006">
        <v>0</v>
      </c>
      <c r="AI297" s="2006">
        <v>0</v>
      </c>
      <c r="AJ297" s="3611"/>
      <c r="AK297" s="2006">
        <v>0</v>
      </c>
      <c r="AL297" s="2006">
        <v>0</v>
      </c>
      <c r="AM297" s="2006">
        <v>0</v>
      </c>
      <c r="AN297" s="3611"/>
      <c r="AO297" s="2006">
        <v>0</v>
      </c>
      <c r="AP297" s="2006">
        <v>0</v>
      </c>
      <c r="AQ297" s="2006">
        <v>0</v>
      </c>
      <c r="AR297" s="3611"/>
      <c r="AS297" s="2006">
        <v>0</v>
      </c>
      <c r="AT297" s="2006">
        <v>0</v>
      </c>
      <c r="AU297" s="2006">
        <v>0</v>
      </c>
      <c r="AV297" s="3611"/>
      <c r="AW297" s="2006">
        <v>0</v>
      </c>
      <c r="AX297" s="2006">
        <v>0</v>
      </c>
      <c r="AY297" s="2006">
        <v>0</v>
      </c>
      <c r="AZ297" s="3611"/>
      <c r="BA297" s="2006">
        <v>0</v>
      </c>
      <c r="BB297" s="2006">
        <v>0</v>
      </c>
      <c r="BC297" s="2006">
        <v>0</v>
      </c>
      <c r="BD297" s="2006">
        <v>0</v>
      </c>
      <c r="BE297" s="2006">
        <v>0</v>
      </c>
      <c r="BF297" s="2006">
        <v>0</v>
      </c>
      <c r="BG297" s="2006">
        <v>0</v>
      </c>
      <c r="BH297" s="2006">
        <v>0</v>
      </c>
      <c r="BI297" s="2006">
        <v>0</v>
      </c>
      <c r="BJ297" s="2006">
        <v>0</v>
      </c>
      <c r="BK297" s="2006">
        <v>0</v>
      </c>
      <c r="BL297" s="2006">
        <v>0</v>
      </c>
      <c r="BM297" s="2006">
        <v>0</v>
      </c>
      <c r="BN297" s="2006">
        <v>0</v>
      </c>
      <c r="BO297" s="2006">
        <v>0</v>
      </c>
      <c r="BP297" s="2006">
        <v>0</v>
      </c>
      <c r="BQ297" s="2006">
        <v>0</v>
      </c>
      <c r="BR297" s="2006">
        <v>0</v>
      </c>
      <c r="BS297" s="2006">
        <v>0</v>
      </c>
      <c r="BT297" s="2006">
        <v>0</v>
      </c>
      <c r="BU297" s="2006">
        <v>0</v>
      </c>
      <c r="BV297" s="2006">
        <v>0</v>
      </c>
      <c r="BW297" s="2006">
        <v>0</v>
      </c>
      <c r="BX297" s="2006">
        <v>0</v>
      </c>
      <c r="BY297" s="2006">
        <v>0</v>
      </c>
      <c r="BZ297" s="2006">
        <v>0</v>
      </c>
      <c r="CA297" s="2006">
        <v>0</v>
      </c>
      <c r="CB297" s="2006">
        <v>0</v>
      </c>
      <c r="CC297" s="2006">
        <v>0</v>
      </c>
      <c r="CD297" s="2006">
        <v>0</v>
      </c>
      <c r="CE297" s="2006">
        <v>0</v>
      </c>
      <c r="CF297" s="421"/>
    </row>
    <row r="298" spans="1:84" ht="5.0999999999999996" customHeight="1">
      <c r="A298" s="2006">
        <v>0</v>
      </c>
      <c r="B298" s="3402"/>
      <c r="D298" s="3612"/>
      <c r="E298" s="2006">
        <v>0</v>
      </c>
      <c r="F298" s="2007">
        <v>0</v>
      </c>
      <c r="G298" s="2006">
        <v>0</v>
      </c>
      <c r="H298" s="3612"/>
      <c r="I298" s="2006">
        <v>0</v>
      </c>
      <c r="J298" s="2007">
        <v>0</v>
      </c>
      <c r="K298" s="2006">
        <v>0</v>
      </c>
      <c r="L298" s="3612"/>
      <c r="M298" s="2006">
        <v>0</v>
      </c>
      <c r="N298" s="2007">
        <v>0</v>
      </c>
      <c r="O298" s="2006">
        <v>0</v>
      </c>
      <c r="P298" s="3612"/>
      <c r="Q298" s="2006">
        <v>0</v>
      </c>
      <c r="R298" s="2007">
        <v>0</v>
      </c>
      <c r="S298" s="2006">
        <v>0</v>
      </c>
      <c r="T298" s="3612"/>
      <c r="U298" s="2006">
        <v>0</v>
      </c>
      <c r="V298" s="2007">
        <v>0</v>
      </c>
      <c r="W298" s="2006">
        <v>0</v>
      </c>
      <c r="X298" s="3521"/>
      <c r="Y298" s="2006">
        <v>0</v>
      </c>
      <c r="Z298" s="2007">
        <v>0</v>
      </c>
      <c r="AA298" s="2006">
        <v>0</v>
      </c>
      <c r="AB298" s="3612"/>
      <c r="AC298" s="2006">
        <v>0</v>
      </c>
      <c r="AD298" s="2007">
        <v>0</v>
      </c>
      <c r="AE298" s="2006">
        <v>0</v>
      </c>
      <c r="AF298" s="3701"/>
      <c r="AG298" s="2006">
        <v>0</v>
      </c>
      <c r="AH298" s="2007">
        <v>0</v>
      </c>
      <c r="AI298" s="2006">
        <v>0</v>
      </c>
      <c r="AJ298" s="3612"/>
      <c r="AK298" s="2006">
        <v>0</v>
      </c>
      <c r="AL298" s="2007">
        <v>0</v>
      </c>
      <c r="AM298" s="2006">
        <v>0</v>
      </c>
      <c r="AN298" s="3612"/>
      <c r="AO298" s="2006">
        <v>0</v>
      </c>
      <c r="AP298" s="2007">
        <v>0</v>
      </c>
      <c r="AQ298" s="2006">
        <v>0</v>
      </c>
      <c r="AR298" s="3612"/>
      <c r="AS298" s="2006">
        <v>0</v>
      </c>
      <c r="AT298" s="2007">
        <v>0</v>
      </c>
      <c r="AU298" s="2006">
        <v>0</v>
      </c>
      <c r="AV298" s="3612"/>
      <c r="AW298" s="2006">
        <v>0</v>
      </c>
      <c r="AX298" s="2007">
        <v>0</v>
      </c>
      <c r="AY298" s="2006">
        <v>0</v>
      </c>
      <c r="AZ298" s="3612"/>
      <c r="BA298" s="2006">
        <v>0</v>
      </c>
      <c r="BB298" s="2006">
        <v>0</v>
      </c>
      <c r="BC298" s="2006">
        <v>0</v>
      </c>
      <c r="BD298" s="2006">
        <v>0</v>
      </c>
      <c r="BE298" s="2006">
        <v>0</v>
      </c>
      <c r="BF298" s="2006">
        <v>0</v>
      </c>
      <c r="BG298" s="2006">
        <v>0</v>
      </c>
      <c r="BH298" s="2006">
        <v>0</v>
      </c>
      <c r="BI298" s="2006">
        <v>0</v>
      </c>
      <c r="BJ298" s="2006">
        <v>0</v>
      </c>
      <c r="BK298" s="2006">
        <v>0</v>
      </c>
      <c r="BL298" s="2006">
        <v>0</v>
      </c>
      <c r="BM298" s="2006">
        <v>0</v>
      </c>
      <c r="BN298" s="2006">
        <v>0</v>
      </c>
      <c r="BO298" s="2006">
        <v>0</v>
      </c>
      <c r="BP298" s="2006">
        <v>0</v>
      </c>
      <c r="BQ298" s="2006">
        <v>0</v>
      </c>
      <c r="BR298" s="2006">
        <v>0</v>
      </c>
      <c r="BS298" s="2006">
        <v>0</v>
      </c>
      <c r="BT298" s="2006">
        <v>0</v>
      </c>
      <c r="BU298" s="2006">
        <v>0</v>
      </c>
      <c r="BV298" s="2006">
        <v>0</v>
      </c>
      <c r="BW298" s="2006">
        <v>0</v>
      </c>
      <c r="BX298" s="2006">
        <v>0</v>
      </c>
      <c r="BY298" s="2006">
        <v>0</v>
      </c>
      <c r="BZ298" s="2006">
        <v>0</v>
      </c>
      <c r="CA298" s="2006">
        <v>0</v>
      </c>
      <c r="CB298" s="2006">
        <v>0</v>
      </c>
      <c r="CC298" s="2006">
        <v>0</v>
      </c>
      <c r="CD298" s="2006">
        <v>0</v>
      </c>
      <c r="CE298" s="2006">
        <v>0</v>
      </c>
      <c r="CF298" s="421"/>
    </row>
    <row r="299" spans="1:84" ht="9.9499999999999993" customHeight="1">
      <c r="A299" s="2006">
        <v>0</v>
      </c>
      <c r="B299" s="3403"/>
      <c r="D299" s="3613"/>
      <c r="E299" s="2006">
        <v>0</v>
      </c>
      <c r="F299" s="2006">
        <v>0</v>
      </c>
      <c r="G299" s="2006">
        <v>0</v>
      </c>
      <c r="H299" s="3613"/>
      <c r="I299" s="2006">
        <v>0</v>
      </c>
      <c r="J299" s="2006">
        <v>0</v>
      </c>
      <c r="K299" s="2006">
        <v>0</v>
      </c>
      <c r="L299" s="3613"/>
      <c r="M299" s="2006">
        <v>0</v>
      </c>
      <c r="N299" s="2006">
        <v>0</v>
      </c>
      <c r="O299" s="2006">
        <v>0</v>
      </c>
      <c r="P299" s="3613"/>
      <c r="Q299" s="2006">
        <v>0</v>
      </c>
      <c r="R299" s="2006">
        <v>0</v>
      </c>
      <c r="S299" s="2006">
        <v>0</v>
      </c>
      <c r="T299" s="3613"/>
      <c r="U299" s="2006">
        <v>0</v>
      </c>
      <c r="V299" s="2006">
        <v>0</v>
      </c>
      <c r="W299" s="2006">
        <v>0</v>
      </c>
      <c r="X299" s="191"/>
      <c r="Y299" s="2006">
        <v>0</v>
      </c>
      <c r="Z299" s="2006">
        <v>0</v>
      </c>
      <c r="AA299" s="2006">
        <v>0</v>
      </c>
      <c r="AB299" s="3613"/>
      <c r="AC299" s="2006">
        <v>0</v>
      </c>
      <c r="AD299" s="2006">
        <v>0</v>
      </c>
      <c r="AE299" s="2006">
        <v>0</v>
      </c>
      <c r="AF299" s="191"/>
      <c r="AG299" s="2006">
        <v>0</v>
      </c>
      <c r="AH299" s="2006">
        <v>0</v>
      </c>
      <c r="AI299" s="2006">
        <v>0</v>
      </c>
      <c r="AJ299" s="3613"/>
      <c r="AK299" s="2006">
        <v>0</v>
      </c>
      <c r="AL299" s="2006">
        <v>0</v>
      </c>
      <c r="AM299" s="2006">
        <v>0</v>
      </c>
      <c r="AN299" s="3613"/>
      <c r="AO299" s="2006">
        <v>0</v>
      </c>
      <c r="AP299" s="2006">
        <v>0</v>
      </c>
      <c r="AQ299" s="2006">
        <v>0</v>
      </c>
      <c r="AR299" s="3613"/>
      <c r="AS299" s="2006">
        <v>0</v>
      </c>
      <c r="AT299" s="2006">
        <v>0</v>
      </c>
      <c r="AU299" s="2006">
        <v>0</v>
      </c>
      <c r="AV299" s="3613"/>
      <c r="AW299" s="2006">
        <v>0</v>
      </c>
      <c r="AX299" s="2006">
        <v>0</v>
      </c>
      <c r="AY299" s="2006">
        <v>0</v>
      </c>
      <c r="AZ299" s="3613"/>
      <c r="BA299" s="2006">
        <v>0</v>
      </c>
      <c r="BB299" s="2006">
        <v>0</v>
      </c>
      <c r="BC299" s="2006">
        <v>0</v>
      </c>
      <c r="BD299" s="2006">
        <v>0</v>
      </c>
      <c r="BE299" s="2006">
        <v>0</v>
      </c>
      <c r="BF299" s="2006">
        <v>0</v>
      </c>
      <c r="BG299" s="2006">
        <v>0</v>
      </c>
      <c r="BH299" s="2006">
        <v>0</v>
      </c>
      <c r="BI299" s="2006">
        <v>0</v>
      </c>
      <c r="BJ299" s="2006">
        <v>0</v>
      </c>
      <c r="BK299" s="2006">
        <v>0</v>
      </c>
      <c r="BL299" s="2006">
        <v>0</v>
      </c>
      <c r="BM299" s="2006">
        <v>0</v>
      </c>
      <c r="BN299" s="2006">
        <v>0</v>
      </c>
      <c r="BO299" s="2006">
        <v>0</v>
      </c>
      <c r="BP299" s="2006">
        <v>0</v>
      </c>
      <c r="BQ299" s="2006">
        <v>0</v>
      </c>
      <c r="BR299" s="2006">
        <v>0</v>
      </c>
      <c r="BS299" s="2006">
        <v>0</v>
      </c>
      <c r="BT299" s="2006">
        <v>0</v>
      </c>
      <c r="BU299" s="2006">
        <v>0</v>
      </c>
      <c r="BV299" s="2006">
        <v>0</v>
      </c>
      <c r="BW299" s="2006">
        <v>0</v>
      </c>
      <c r="BX299" s="2006">
        <v>0</v>
      </c>
      <c r="BY299" s="2006">
        <v>0</v>
      </c>
      <c r="BZ299" s="2006">
        <v>0</v>
      </c>
      <c r="CA299" s="2006">
        <v>0</v>
      </c>
      <c r="CB299" s="2006">
        <v>0</v>
      </c>
      <c r="CC299" s="2006">
        <v>0</v>
      </c>
      <c r="CD299" s="2006">
        <v>0</v>
      </c>
      <c r="CE299" s="2006">
        <v>0</v>
      </c>
      <c r="CF299" s="421"/>
    </row>
    <row r="300" spans="1:84" ht="9.9499999999999993" customHeight="1">
      <c r="A300" s="2006">
        <v>0</v>
      </c>
      <c r="B300" s="2006">
        <v>0</v>
      </c>
      <c r="C300" s="2006">
        <v>0</v>
      </c>
      <c r="D300" s="2006">
        <v>0</v>
      </c>
      <c r="E300" s="2006">
        <v>0</v>
      </c>
      <c r="F300" s="2006">
        <v>0</v>
      </c>
      <c r="G300" s="2006">
        <v>0</v>
      </c>
      <c r="H300" s="2006">
        <v>0</v>
      </c>
      <c r="I300" s="2006">
        <v>0</v>
      </c>
      <c r="J300" s="2006">
        <v>0</v>
      </c>
      <c r="K300" s="2006">
        <v>0</v>
      </c>
      <c r="L300" s="2006">
        <v>0</v>
      </c>
      <c r="M300" s="2006">
        <v>0</v>
      </c>
      <c r="N300" s="2006">
        <v>0</v>
      </c>
      <c r="O300" s="2006">
        <v>0</v>
      </c>
      <c r="P300" s="2006">
        <v>0</v>
      </c>
      <c r="Q300" s="2006">
        <v>0</v>
      </c>
      <c r="R300" s="2006">
        <v>0</v>
      </c>
      <c r="S300" s="2006">
        <v>0</v>
      </c>
      <c r="T300" s="2006">
        <v>0</v>
      </c>
      <c r="U300" s="2006">
        <v>0</v>
      </c>
      <c r="V300" s="2006">
        <v>0</v>
      </c>
      <c r="W300" s="2006">
        <v>0</v>
      </c>
      <c r="X300" s="2006">
        <v>0</v>
      </c>
      <c r="Y300" s="2006">
        <v>0</v>
      </c>
      <c r="Z300" s="2006">
        <v>0</v>
      </c>
      <c r="AA300" s="2006">
        <v>0</v>
      </c>
      <c r="AB300" s="2006">
        <v>0</v>
      </c>
      <c r="AC300" s="2006">
        <v>0</v>
      </c>
      <c r="AD300" s="2006">
        <v>0</v>
      </c>
      <c r="AE300" s="2006">
        <v>0</v>
      </c>
      <c r="AF300" s="2006">
        <v>0</v>
      </c>
      <c r="AG300" s="2006">
        <v>0</v>
      </c>
      <c r="AH300" s="2006">
        <v>0</v>
      </c>
      <c r="AI300" s="2006">
        <v>0</v>
      </c>
      <c r="AJ300" s="2006">
        <v>0</v>
      </c>
      <c r="AK300" s="2006">
        <v>0</v>
      </c>
      <c r="AL300" s="2006">
        <v>0</v>
      </c>
      <c r="AM300" s="2006">
        <v>0</v>
      </c>
      <c r="AN300" s="2006">
        <v>0</v>
      </c>
      <c r="AO300" s="2006">
        <v>0</v>
      </c>
      <c r="AP300" s="2006">
        <v>0</v>
      </c>
      <c r="AQ300" s="2006">
        <v>0</v>
      </c>
      <c r="AR300" s="2006">
        <v>0</v>
      </c>
      <c r="AS300" s="2006">
        <v>0</v>
      </c>
      <c r="AT300" s="2006">
        <v>0</v>
      </c>
      <c r="AU300" s="2006">
        <v>0</v>
      </c>
      <c r="AV300" s="2006">
        <v>0</v>
      </c>
      <c r="AW300" s="2006">
        <v>0</v>
      </c>
      <c r="AX300" s="2006">
        <v>0</v>
      </c>
      <c r="AY300" s="2006">
        <v>0</v>
      </c>
      <c r="AZ300" s="2006">
        <v>0</v>
      </c>
      <c r="BA300" s="2006">
        <v>0</v>
      </c>
      <c r="BB300" s="2006">
        <v>0</v>
      </c>
      <c r="BC300" s="2006">
        <v>0</v>
      </c>
      <c r="BD300" s="2006">
        <v>0</v>
      </c>
      <c r="BE300" s="2006">
        <v>0</v>
      </c>
      <c r="BF300" s="2006">
        <v>0</v>
      </c>
      <c r="BG300" s="2006">
        <v>0</v>
      </c>
      <c r="BH300" s="2006">
        <v>0</v>
      </c>
      <c r="BI300" s="2006">
        <v>0</v>
      </c>
      <c r="BJ300" s="2006">
        <v>0</v>
      </c>
      <c r="BK300" s="2006">
        <v>0</v>
      </c>
      <c r="BL300" s="2006">
        <v>0</v>
      </c>
      <c r="BM300" s="2006">
        <v>0</v>
      </c>
      <c r="BN300" s="2006">
        <v>0</v>
      </c>
      <c r="BO300" s="2006">
        <v>0</v>
      </c>
      <c r="BP300" s="2006">
        <v>0</v>
      </c>
      <c r="BQ300" s="2006">
        <v>0</v>
      </c>
      <c r="BR300" s="2006">
        <v>0</v>
      </c>
      <c r="BS300" s="2006">
        <v>0</v>
      </c>
      <c r="BT300" s="2006">
        <v>0</v>
      </c>
      <c r="BU300" s="2006">
        <v>0</v>
      </c>
      <c r="BV300" s="2006">
        <v>0</v>
      </c>
      <c r="BW300" s="2006">
        <v>0</v>
      </c>
      <c r="BX300" s="2006">
        <v>0</v>
      </c>
      <c r="BY300" s="2006">
        <v>0</v>
      </c>
      <c r="BZ300" s="2006">
        <v>0</v>
      </c>
      <c r="CA300" s="2006">
        <v>0</v>
      </c>
      <c r="CB300" s="2006">
        <v>0</v>
      </c>
      <c r="CC300" s="2006">
        <v>0</v>
      </c>
      <c r="CD300" s="2006">
        <v>0</v>
      </c>
      <c r="CE300" s="2006">
        <v>0</v>
      </c>
      <c r="CF300" s="421"/>
    </row>
    <row r="301" spans="1:84" ht="9.9499999999999993" customHeight="1">
      <c r="A301" s="2006">
        <v>0</v>
      </c>
      <c r="B301" s="3401">
        <v>24</v>
      </c>
      <c r="D301" s="3611"/>
      <c r="E301" s="2006">
        <v>0</v>
      </c>
      <c r="F301" s="2006">
        <v>0</v>
      </c>
      <c r="G301" s="2006">
        <v>0</v>
      </c>
      <c r="H301" s="3611"/>
      <c r="I301" s="2006">
        <v>0</v>
      </c>
      <c r="J301" s="2006">
        <v>0</v>
      </c>
      <c r="K301" s="2006">
        <v>0</v>
      </c>
      <c r="L301" s="3611"/>
      <c r="M301" s="2006">
        <v>0</v>
      </c>
      <c r="N301" s="2006">
        <v>0</v>
      </c>
      <c r="O301" s="2006">
        <v>0</v>
      </c>
      <c r="P301" s="3611"/>
      <c r="Q301" s="2006">
        <v>0</v>
      </c>
      <c r="R301" s="2006">
        <v>0</v>
      </c>
      <c r="S301" s="2006">
        <v>0</v>
      </c>
      <c r="T301" s="3611"/>
      <c r="U301" s="2006">
        <v>0</v>
      </c>
      <c r="V301" s="2006">
        <v>0</v>
      </c>
      <c r="W301" s="2006">
        <v>0</v>
      </c>
      <c r="X301" s="3520" t="s">
        <v>502</v>
      </c>
      <c r="Y301" s="2006">
        <v>0</v>
      </c>
      <c r="Z301" s="2006">
        <v>0</v>
      </c>
      <c r="AA301" s="2006">
        <v>0</v>
      </c>
      <c r="AB301" s="3611"/>
      <c r="AC301" s="2006">
        <v>0</v>
      </c>
      <c r="AD301" s="2006">
        <v>0</v>
      </c>
      <c r="AE301" s="2006">
        <v>0</v>
      </c>
      <c r="AF301" s="3700" t="s">
        <v>508</v>
      </c>
      <c r="AG301" s="2006">
        <v>0</v>
      </c>
      <c r="AH301" s="2006">
        <v>0</v>
      </c>
      <c r="AI301" s="2006">
        <v>0</v>
      </c>
      <c r="AJ301" s="3611"/>
      <c r="AK301" s="2006">
        <v>0</v>
      </c>
      <c r="AL301" s="2006">
        <v>0</v>
      </c>
      <c r="AM301" s="2006">
        <v>0</v>
      </c>
      <c r="AN301" s="3611"/>
      <c r="AO301" s="2006">
        <v>0</v>
      </c>
      <c r="AP301" s="2006">
        <v>0</v>
      </c>
      <c r="AQ301" s="2006">
        <v>0</v>
      </c>
      <c r="AR301" s="3611"/>
      <c r="AS301" s="2006">
        <v>0</v>
      </c>
      <c r="AT301" s="2006">
        <v>0</v>
      </c>
      <c r="AU301" s="2006">
        <v>0</v>
      </c>
      <c r="AV301" s="3611"/>
      <c r="AW301" s="2006">
        <v>0</v>
      </c>
      <c r="AX301" s="2006">
        <v>0</v>
      </c>
      <c r="AY301" s="2006">
        <v>0</v>
      </c>
      <c r="AZ301" s="3611"/>
      <c r="BA301" s="2006">
        <v>0</v>
      </c>
      <c r="BB301" s="2006">
        <v>0</v>
      </c>
      <c r="BC301" s="2006">
        <v>0</v>
      </c>
      <c r="BD301" s="2006">
        <v>0</v>
      </c>
      <c r="BE301" s="2006">
        <v>0</v>
      </c>
      <c r="BF301" s="2006">
        <v>0</v>
      </c>
      <c r="BG301" s="2006">
        <v>0</v>
      </c>
      <c r="BH301" s="2006">
        <v>0</v>
      </c>
      <c r="BI301" s="2006">
        <v>0</v>
      </c>
      <c r="BJ301" s="2006">
        <v>0</v>
      </c>
      <c r="BK301" s="2006">
        <v>0</v>
      </c>
      <c r="BL301" s="2006">
        <v>0</v>
      </c>
      <c r="BM301" s="2006">
        <v>0</v>
      </c>
      <c r="BN301" s="2006">
        <v>0</v>
      </c>
      <c r="BO301" s="2006">
        <v>0</v>
      </c>
      <c r="BP301" s="2006">
        <v>0</v>
      </c>
      <c r="BQ301" s="2006">
        <v>0</v>
      </c>
      <c r="BR301" s="2006">
        <v>0</v>
      </c>
      <c r="BS301" s="2006">
        <v>0</v>
      </c>
      <c r="BT301" s="2006">
        <v>0</v>
      </c>
      <c r="BU301" s="2006">
        <v>0</v>
      </c>
      <c r="BV301" s="2006">
        <v>0</v>
      </c>
      <c r="BW301" s="2006">
        <v>0</v>
      </c>
      <c r="BX301" s="2006">
        <v>0</v>
      </c>
      <c r="BY301" s="2006">
        <v>0</v>
      </c>
      <c r="BZ301" s="2006">
        <v>0</v>
      </c>
      <c r="CA301" s="2006">
        <v>0</v>
      </c>
      <c r="CB301" s="2006">
        <v>0</v>
      </c>
      <c r="CC301" s="2006">
        <v>0</v>
      </c>
      <c r="CD301" s="2006">
        <v>0</v>
      </c>
      <c r="CE301" s="2006">
        <v>0</v>
      </c>
      <c r="CF301" s="421"/>
    </row>
    <row r="302" spans="1:84" ht="5.0999999999999996" customHeight="1">
      <c r="A302" s="2006">
        <v>0</v>
      </c>
      <c r="B302" s="3402"/>
      <c r="D302" s="3612"/>
      <c r="E302" s="2006">
        <v>0</v>
      </c>
      <c r="F302" s="2007">
        <v>0</v>
      </c>
      <c r="G302" s="2006">
        <v>0</v>
      </c>
      <c r="H302" s="3612"/>
      <c r="I302" s="2006">
        <v>0</v>
      </c>
      <c r="J302" s="2007">
        <v>0</v>
      </c>
      <c r="K302" s="2006">
        <v>0</v>
      </c>
      <c r="L302" s="3612"/>
      <c r="M302" s="2006">
        <v>0</v>
      </c>
      <c r="N302" s="2007">
        <v>0</v>
      </c>
      <c r="O302" s="2006">
        <v>0</v>
      </c>
      <c r="P302" s="3612"/>
      <c r="Q302" s="2006">
        <v>0</v>
      </c>
      <c r="R302" s="2007">
        <v>0</v>
      </c>
      <c r="S302" s="2006">
        <v>0</v>
      </c>
      <c r="T302" s="3612"/>
      <c r="U302" s="2006">
        <v>0</v>
      </c>
      <c r="V302" s="2007">
        <v>0</v>
      </c>
      <c r="W302" s="2006">
        <v>0</v>
      </c>
      <c r="X302" s="3521"/>
      <c r="Y302" s="2006">
        <v>0</v>
      </c>
      <c r="Z302" s="2007">
        <v>0</v>
      </c>
      <c r="AA302" s="2006">
        <v>0</v>
      </c>
      <c r="AB302" s="3612"/>
      <c r="AC302" s="2006">
        <v>0</v>
      </c>
      <c r="AD302" s="2007">
        <v>0</v>
      </c>
      <c r="AE302" s="2006">
        <v>0</v>
      </c>
      <c r="AF302" s="3701"/>
      <c r="AG302" s="2006">
        <v>0</v>
      </c>
      <c r="AH302" s="2007">
        <v>0</v>
      </c>
      <c r="AI302" s="2006">
        <v>0</v>
      </c>
      <c r="AJ302" s="3612"/>
      <c r="AK302" s="2006">
        <v>0</v>
      </c>
      <c r="AL302" s="2007">
        <v>0</v>
      </c>
      <c r="AM302" s="2006">
        <v>0</v>
      </c>
      <c r="AN302" s="3612"/>
      <c r="AO302" s="2006">
        <v>0</v>
      </c>
      <c r="AP302" s="2007">
        <v>0</v>
      </c>
      <c r="AQ302" s="2006">
        <v>0</v>
      </c>
      <c r="AR302" s="3612"/>
      <c r="AS302" s="2006">
        <v>0</v>
      </c>
      <c r="AT302" s="2007">
        <v>0</v>
      </c>
      <c r="AU302" s="2006">
        <v>0</v>
      </c>
      <c r="AV302" s="3612"/>
      <c r="AW302" s="2006">
        <v>0</v>
      </c>
      <c r="AX302" s="2007">
        <v>0</v>
      </c>
      <c r="AY302" s="2006">
        <v>0</v>
      </c>
      <c r="AZ302" s="3612"/>
      <c r="BA302" s="2006">
        <v>0</v>
      </c>
      <c r="BB302" s="2006">
        <v>0</v>
      </c>
      <c r="BC302" s="2006">
        <v>0</v>
      </c>
      <c r="BD302" s="2006">
        <v>0</v>
      </c>
      <c r="BE302" s="2006">
        <v>0</v>
      </c>
      <c r="BF302" s="2006">
        <v>0</v>
      </c>
      <c r="BG302" s="2006">
        <v>0</v>
      </c>
      <c r="BH302" s="2006">
        <v>0</v>
      </c>
      <c r="BI302" s="2006">
        <v>0</v>
      </c>
      <c r="BJ302" s="2006">
        <v>0</v>
      </c>
      <c r="BK302" s="2006">
        <v>0</v>
      </c>
      <c r="BL302" s="2006">
        <v>0</v>
      </c>
      <c r="BM302" s="2006">
        <v>0</v>
      </c>
      <c r="BN302" s="2006">
        <v>0</v>
      </c>
      <c r="BO302" s="2006">
        <v>0</v>
      </c>
      <c r="BP302" s="2006">
        <v>0</v>
      </c>
      <c r="BQ302" s="2006">
        <v>0</v>
      </c>
      <c r="BR302" s="2006">
        <v>0</v>
      </c>
      <c r="BS302" s="2006">
        <v>0</v>
      </c>
      <c r="BT302" s="2006">
        <v>0</v>
      </c>
      <c r="BU302" s="2006">
        <v>0</v>
      </c>
      <c r="BV302" s="2006">
        <v>0</v>
      </c>
      <c r="BW302" s="2006">
        <v>0</v>
      </c>
      <c r="BX302" s="2006">
        <v>0</v>
      </c>
      <c r="BY302" s="2006">
        <v>0</v>
      </c>
      <c r="BZ302" s="2006">
        <v>0</v>
      </c>
      <c r="CA302" s="2006">
        <v>0</v>
      </c>
      <c r="CB302" s="2006">
        <v>0</v>
      </c>
      <c r="CC302" s="2006">
        <v>0</v>
      </c>
      <c r="CD302" s="2006">
        <v>0</v>
      </c>
      <c r="CE302" s="2006">
        <v>0</v>
      </c>
      <c r="CF302" s="421"/>
    </row>
    <row r="303" spans="1:84" ht="9.9499999999999993" customHeight="1">
      <c r="A303" s="2006">
        <v>0</v>
      </c>
      <c r="B303" s="3403"/>
      <c r="D303" s="3613"/>
      <c r="E303" s="2006">
        <v>0</v>
      </c>
      <c r="F303" s="2006">
        <v>0</v>
      </c>
      <c r="G303" s="2006">
        <v>0</v>
      </c>
      <c r="H303" s="3613"/>
      <c r="I303" s="2006">
        <v>0</v>
      </c>
      <c r="J303" s="2006">
        <v>0</v>
      </c>
      <c r="K303" s="2006">
        <v>0</v>
      </c>
      <c r="L303" s="3613"/>
      <c r="M303" s="2006">
        <v>0</v>
      </c>
      <c r="N303" s="2006">
        <v>0</v>
      </c>
      <c r="O303" s="2006">
        <v>0</v>
      </c>
      <c r="P303" s="3613"/>
      <c r="Q303" s="2006">
        <v>0</v>
      </c>
      <c r="R303" s="2006">
        <v>0</v>
      </c>
      <c r="S303" s="2006">
        <v>0</v>
      </c>
      <c r="T303" s="3613"/>
      <c r="U303" s="2006">
        <v>0</v>
      </c>
      <c r="V303" s="2006">
        <v>0</v>
      </c>
      <c r="W303" s="2006">
        <v>0</v>
      </c>
      <c r="X303" s="191"/>
      <c r="Y303" s="2006">
        <v>0</v>
      </c>
      <c r="Z303" s="2006">
        <v>0</v>
      </c>
      <c r="AA303" s="2006">
        <v>0</v>
      </c>
      <c r="AB303" s="3613"/>
      <c r="AC303" s="2006">
        <v>0</v>
      </c>
      <c r="AD303" s="2006">
        <v>0</v>
      </c>
      <c r="AE303" s="2006">
        <v>0</v>
      </c>
      <c r="AF303" s="191"/>
      <c r="AG303" s="2006">
        <v>0</v>
      </c>
      <c r="AH303" s="2006">
        <v>0</v>
      </c>
      <c r="AI303" s="2006">
        <v>0</v>
      </c>
      <c r="AJ303" s="3613"/>
      <c r="AK303" s="2006">
        <v>0</v>
      </c>
      <c r="AL303" s="2006">
        <v>0</v>
      </c>
      <c r="AM303" s="2006">
        <v>0</v>
      </c>
      <c r="AN303" s="3613"/>
      <c r="AO303" s="2006">
        <v>0</v>
      </c>
      <c r="AP303" s="2006">
        <v>0</v>
      </c>
      <c r="AQ303" s="2006">
        <v>0</v>
      </c>
      <c r="AR303" s="3613"/>
      <c r="AS303" s="2006">
        <v>0</v>
      </c>
      <c r="AT303" s="2006">
        <v>0</v>
      </c>
      <c r="AU303" s="2006">
        <v>0</v>
      </c>
      <c r="AV303" s="3613"/>
      <c r="AW303" s="2006">
        <v>0</v>
      </c>
      <c r="AX303" s="2006">
        <v>0</v>
      </c>
      <c r="AY303" s="2006">
        <v>0</v>
      </c>
      <c r="AZ303" s="3613"/>
      <c r="BA303" s="2006">
        <v>0</v>
      </c>
      <c r="BB303" s="2006">
        <v>0</v>
      </c>
      <c r="BC303" s="2006">
        <v>0</v>
      </c>
      <c r="BD303" s="2006">
        <v>0</v>
      </c>
      <c r="BE303" s="2006">
        <v>0</v>
      </c>
      <c r="BF303" s="2006">
        <v>0</v>
      </c>
      <c r="BG303" s="2006">
        <v>0</v>
      </c>
      <c r="BH303" s="2006">
        <v>0</v>
      </c>
      <c r="BI303" s="2006">
        <v>0</v>
      </c>
      <c r="BJ303" s="2006">
        <v>0</v>
      </c>
      <c r="BK303" s="2006">
        <v>0</v>
      </c>
      <c r="BL303" s="2006">
        <v>0</v>
      </c>
      <c r="BM303" s="2006">
        <v>0</v>
      </c>
      <c r="BN303" s="2006">
        <v>0</v>
      </c>
      <c r="BO303" s="2006">
        <v>0</v>
      </c>
      <c r="BP303" s="2006">
        <v>0</v>
      </c>
      <c r="BQ303" s="2006">
        <v>0</v>
      </c>
      <c r="BR303" s="2006">
        <v>0</v>
      </c>
      <c r="BS303" s="2006">
        <v>0</v>
      </c>
      <c r="BT303" s="2006">
        <v>0</v>
      </c>
      <c r="BU303" s="2006">
        <v>0</v>
      </c>
      <c r="BV303" s="2006">
        <v>0</v>
      </c>
      <c r="BW303" s="2006">
        <v>0</v>
      </c>
      <c r="BX303" s="2006">
        <v>0</v>
      </c>
      <c r="BY303" s="2006">
        <v>0</v>
      </c>
      <c r="BZ303" s="2006">
        <v>0</v>
      </c>
      <c r="CA303" s="2006">
        <v>0</v>
      </c>
      <c r="CB303" s="2006">
        <v>0</v>
      </c>
      <c r="CC303" s="2006">
        <v>0</v>
      </c>
      <c r="CD303" s="2006">
        <v>0</v>
      </c>
      <c r="CE303" s="2006">
        <v>0</v>
      </c>
      <c r="CF303" s="421"/>
    </row>
    <row r="304" spans="1:84" ht="9.9499999999999993" customHeight="1">
      <c r="A304" s="2006">
        <v>0</v>
      </c>
      <c r="B304" s="2006">
        <v>0</v>
      </c>
      <c r="C304" s="2006">
        <v>0</v>
      </c>
      <c r="D304" s="2006">
        <v>0</v>
      </c>
      <c r="E304" s="2006">
        <v>0</v>
      </c>
      <c r="F304" s="2006">
        <v>0</v>
      </c>
      <c r="G304" s="2006">
        <v>0</v>
      </c>
      <c r="H304" s="2006">
        <v>0</v>
      </c>
      <c r="I304" s="2006">
        <v>0</v>
      </c>
      <c r="J304" s="2006">
        <v>0</v>
      </c>
      <c r="K304" s="2006">
        <v>0</v>
      </c>
      <c r="L304" s="2006">
        <v>0</v>
      </c>
      <c r="M304" s="2006">
        <v>0</v>
      </c>
      <c r="N304" s="2006">
        <v>0</v>
      </c>
      <c r="O304" s="2006">
        <v>0</v>
      </c>
      <c r="P304" s="2006">
        <v>0</v>
      </c>
      <c r="Q304" s="2006">
        <v>0</v>
      </c>
      <c r="R304" s="2006">
        <v>0</v>
      </c>
      <c r="S304" s="2006">
        <v>0</v>
      </c>
      <c r="T304" s="2006">
        <v>0</v>
      </c>
      <c r="U304" s="2006">
        <v>0</v>
      </c>
      <c r="V304" s="2006">
        <v>0</v>
      </c>
      <c r="W304" s="2006">
        <v>0</v>
      </c>
      <c r="X304" s="2006">
        <v>0</v>
      </c>
      <c r="Y304" s="2006">
        <v>0</v>
      </c>
      <c r="Z304" s="2006">
        <v>0</v>
      </c>
      <c r="AA304" s="2006">
        <v>0</v>
      </c>
      <c r="AB304" s="2006">
        <v>0</v>
      </c>
      <c r="AC304" s="2006">
        <v>0</v>
      </c>
      <c r="AD304" s="2006">
        <v>0</v>
      </c>
      <c r="AE304" s="2006">
        <v>0</v>
      </c>
      <c r="AF304" s="2006">
        <v>0</v>
      </c>
      <c r="AG304" s="2006">
        <v>0</v>
      </c>
      <c r="AH304" s="2006">
        <v>0</v>
      </c>
      <c r="AI304" s="2006">
        <v>0</v>
      </c>
      <c r="AJ304" s="2006">
        <v>0</v>
      </c>
      <c r="AK304" s="2006">
        <v>0</v>
      </c>
      <c r="AL304" s="2006">
        <v>0</v>
      </c>
      <c r="AM304" s="2006">
        <v>0</v>
      </c>
      <c r="AN304" s="2006">
        <v>0</v>
      </c>
      <c r="AO304" s="2006">
        <v>0</v>
      </c>
      <c r="AP304" s="2006">
        <v>0</v>
      </c>
      <c r="AQ304" s="2006">
        <v>0</v>
      </c>
      <c r="AR304" s="2006">
        <v>0</v>
      </c>
      <c r="AS304" s="2006">
        <v>0</v>
      </c>
      <c r="AT304" s="2006">
        <v>0</v>
      </c>
      <c r="AU304" s="2006">
        <v>0</v>
      </c>
      <c r="AV304" s="2006">
        <v>0</v>
      </c>
      <c r="AW304" s="2006">
        <v>0</v>
      </c>
      <c r="AX304" s="2006">
        <v>0</v>
      </c>
      <c r="AY304" s="2006">
        <v>0</v>
      </c>
      <c r="AZ304" s="2006">
        <v>0</v>
      </c>
      <c r="BA304" s="2006">
        <v>0</v>
      </c>
      <c r="BB304" s="2006">
        <v>0</v>
      </c>
      <c r="BC304" s="2006">
        <v>0</v>
      </c>
      <c r="BD304" s="2006">
        <v>0</v>
      </c>
      <c r="BE304" s="2006">
        <v>0</v>
      </c>
      <c r="BF304" s="2006">
        <v>0</v>
      </c>
      <c r="BG304" s="2006">
        <v>0</v>
      </c>
      <c r="BH304" s="2006">
        <v>0</v>
      </c>
      <c r="BI304" s="2006">
        <v>0</v>
      </c>
      <c r="BJ304" s="2006">
        <v>0</v>
      </c>
      <c r="BK304" s="2006">
        <v>0</v>
      </c>
      <c r="BL304" s="2006">
        <v>0</v>
      </c>
      <c r="BM304" s="2006">
        <v>0</v>
      </c>
      <c r="BN304" s="2006">
        <v>0</v>
      </c>
      <c r="BO304" s="2006">
        <v>0</v>
      </c>
      <c r="BP304" s="2006">
        <v>0</v>
      </c>
      <c r="BQ304" s="2006">
        <v>0</v>
      </c>
      <c r="BR304" s="2006">
        <v>0</v>
      </c>
      <c r="BS304" s="2006">
        <v>0</v>
      </c>
      <c r="BT304" s="2006">
        <v>0</v>
      </c>
      <c r="BU304" s="2006">
        <v>0</v>
      </c>
      <c r="BV304" s="2006">
        <v>0</v>
      </c>
      <c r="BW304" s="2006">
        <v>0</v>
      </c>
      <c r="BX304" s="2006">
        <v>0</v>
      </c>
      <c r="BY304" s="2006">
        <v>0</v>
      </c>
      <c r="BZ304" s="2006">
        <v>0</v>
      </c>
      <c r="CA304" s="2006">
        <v>0</v>
      </c>
      <c r="CB304" s="2006">
        <v>0</v>
      </c>
      <c r="CC304" s="2006">
        <v>0</v>
      </c>
      <c r="CD304" s="2006">
        <v>0</v>
      </c>
      <c r="CE304" s="2006">
        <v>0</v>
      </c>
      <c r="CF304" s="421"/>
    </row>
    <row r="305" spans="1:84" ht="9.9499999999999993" customHeight="1">
      <c r="A305" s="2006">
        <v>0</v>
      </c>
      <c r="B305" s="3401">
        <v>25</v>
      </c>
      <c r="D305" s="3611"/>
      <c r="E305" s="2006">
        <v>0</v>
      </c>
      <c r="F305" s="2006">
        <v>0</v>
      </c>
      <c r="G305" s="2006">
        <v>0</v>
      </c>
      <c r="H305" s="3611"/>
      <c r="I305" s="2006">
        <v>0</v>
      </c>
      <c r="J305" s="2006">
        <v>0</v>
      </c>
      <c r="K305" s="2006">
        <v>0</v>
      </c>
      <c r="L305" s="3611"/>
      <c r="M305" s="2006">
        <v>0</v>
      </c>
      <c r="N305" s="2006">
        <v>0</v>
      </c>
      <c r="O305" s="2006">
        <v>0</v>
      </c>
      <c r="P305" s="3611"/>
      <c r="Q305" s="2006">
        <v>0</v>
      </c>
      <c r="R305" s="2006">
        <v>0</v>
      </c>
      <c r="S305" s="2006">
        <v>0</v>
      </c>
      <c r="T305" s="3611"/>
      <c r="U305" s="2006">
        <v>0</v>
      </c>
      <c r="V305" s="2006">
        <v>0</v>
      </c>
      <c r="W305" s="2006">
        <v>0</v>
      </c>
      <c r="X305" s="3520"/>
      <c r="Y305" s="2006">
        <v>0</v>
      </c>
      <c r="Z305" s="2006">
        <v>0</v>
      </c>
      <c r="AA305" s="2006">
        <v>0</v>
      </c>
      <c r="AB305" s="3611"/>
      <c r="AC305" s="2006">
        <v>0</v>
      </c>
      <c r="AD305" s="2006">
        <v>0</v>
      </c>
      <c r="AE305" s="2006">
        <v>0</v>
      </c>
      <c r="AF305" s="3700" t="s">
        <v>514</v>
      </c>
      <c r="AG305" s="2006">
        <v>0</v>
      </c>
      <c r="AH305" s="2006">
        <v>0</v>
      </c>
      <c r="AI305" s="2006">
        <v>0</v>
      </c>
      <c r="AJ305" s="3611"/>
      <c r="AK305" s="2006">
        <v>0</v>
      </c>
      <c r="AL305" s="2006">
        <v>0</v>
      </c>
      <c r="AM305" s="2006">
        <v>0</v>
      </c>
      <c r="AN305" s="3611"/>
      <c r="AO305" s="2006">
        <v>0</v>
      </c>
      <c r="AP305" s="2006">
        <v>0</v>
      </c>
      <c r="AQ305" s="2006">
        <v>0</v>
      </c>
      <c r="AR305" s="3611"/>
      <c r="AS305" s="2006">
        <v>0</v>
      </c>
      <c r="AT305" s="2006">
        <v>0</v>
      </c>
      <c r="AU305" s="2006">
        <v>0</v>
      </c>
      <c r="AV305" s="3611"/>
      <c r="AW305" s="2006">
        <v>0</v>
      </c>
      <c r="AX305" s="2006">
        <v>0</v>
      </c>
      <c r="AY305" s="2006">
        <v>0</v>
      </c>
      <c r="AZ305" s="3611"/>
      <c r="BA305" s="2006">
        <v>0</v>
      </c>
      <c r="BB305" s="2006">
        <v>0</v>
      </c>
      <c r="BC305" s="2006">
        <v>0</v>
      </c>
      <c r="BD305" s="2006">
        <v>0</v>
      </c>
      <c r="BE305" s="2006">
        <v>0</v>
      </c>
      <c r="BF305" s="2006">
        <v>0</v>
      </c>
      <c r="BG305" s="2006">
        <v>0</v>
      </c>
      <c r="BH305" s="2006">
        <v>0</v>
      </c>
      <c r="BI305" s="2006">
        <v>0</v>
      </c>
      <c r="BJ305" s="2006">
        <v>0</v>
      </c>
      <c r="BK305" s="2006">
        <v>0</v>
      </c>
      <c r="BL305" s="2006">
        <v>0</v>
      </c>
      <c r="BM305" s="2006">
        <v>0</v>
      </c>
      <c r="BN305" s="2006">
        <v>0</v>
      </c>
      <c r="BO305" s="2006">
        <v>0</v>
      </c>
      <c r="BP305" s="2006">
        <v>0</v>
      </c>
      <c r="BQ305" s="2006">
        <v>0</v>
      </c>
      <c r="BR305" s="2006">
        <v>0</v>
      </c>
      <c r="BS305" s="2006">
        <v>0</v>
      </c>
      <c r="BT305" s="2006">
        <v>0</v>
      </c>
      <c r="BU305" s="2006">
        <v>0</v>
      </c>
      <c r="BV305" s="2006">
        <v>0</v>
      </c>
      <c r="BW305" s="2006">
        <v>0</v>
      </c>
      <c r="BX305" s="2006">
        <v>0</v>
      </c>
      <c r="BY305" s="2006">
        <v>0</v>
      </c>
      <c r="BZ305" s="2006">
        <v>0</v>
      </c>
      <c r="CA305" s="2006">
        <v>0</v>
      </c>
      <c r="CB305" s="2006">
        <v>0</v>
      </c>
      <c r="CC305" s="2006">
        <v>0</v>
      </c>
      <c r="CD305" s="2006">
        <v>0</v>
      </c>
      <c r="CE305" s="2006">
        <v>0</v>
      </c>
      <c r="CF305" s="421"/>
    </row>
    <row r="306" spans="1:84" ht="5.0999999999999996" customHeight="1">
      <c r="A306" s="2006">
        <v>0</v>
      </c>
      <c r="B306" s="3402"/>
      <c r="D306" s="3612"/>
      <c r="E306" s="2006">
        <v>0</v>
      </c>
      <c r="F306" s="2007">
        <v>0</v>
      </c>
      <c r="G306" s="2006">
        <v>0</v>
      </c>
      <c r="H306" s="3612"/>
      <c r="I306" s="2006">
        <v>0</v>
      </c>
      <c r="J306" s="2007">
        <v>0</v>
      </c>
      <c r="K306" s="2006">
        <v>0</v>
      </c>
      <c r="L306" s="3612"/>
      <c r="M306" s="2006">
        <v>0</v>
      </c>
      <c r="N306" s="2007">
        <v>0</v>
      </c>
      <c r="O306" s="2006">
        <v>0</v>
      </c>
      <c r="P306" s="3612"/>
      <c r="Q306" s="2006">
        <v>0</v>
      </c>
      <c r="R306" s="2007">
        <v>0</v>
      </c>
      <c r="S306" s="2006">
        <v>0</v>
      </c>
      <c r="T306" s="3612"/>
      <c r="U306" s="2006">
        <v>0</v>
      </c>
      <c r="V306" s="2007">
        <v>0</v>
      </c>
      <c r="W306" s="2006">
        <v>0</v>
      </c>
      <c r="X306" s="3521"/>
      <c r="Y306" s="2006">
        <v>0</v>
      </c>
      <c r="Z306" s="2007">
        <v>0</v>
      </c>
      <c r="AA306" s="2006">
        <v>0</v>
      </c>
      <c r="AB306" s="3612"/>
      <c r="AC306" s="2006">
        <v>0</v>
      </c>
      <c r="AD306" s="2007">
        <v>0</v>
      </c>
      <c r="AE306" s="2006">
        <v>0</v>
      </c>
      <c r="AF306" s="3701"/>
      <c r="AG306" s="2006">
        <v>0</v>
      </c>
      <c r="AH306" s="2007">
        <v>0</v>
      </c>
      <c r="AI306" s="2006">
        <v>0</v>
      </c>
      <c r="AJ306" s="3612"/>
      <c r="AK306" s="2006">
        <v>0</v>
      </c>
      <c r="AL306" s="2007">
        <v>0</v>
      </c>
      <c r="AM306" s="2006">
        <v>0</v>
      </c>
      <c r="AN306" s="3612"/>
      <c r="AO306" s="2006">
        <v>0</v>
      </c>
      <c r="AP306" s="2007">
        <v>0</v>
      </c>
      <c r="AQ306" s="2006">
        <v>0</v>
      </c>
      <c r="AR306" s="3612"/>
      <c r="AS306" s="2006">
        <v>0</v>
      </c>
      <c r="AT306" s="2007">
        <v>0</v>
      </c>
      <c r="AU306" s="2006">
        <v>0</v>
      </c>
      <c r="AV306" s="3612"/>
      <c r="AW306" s="2006">
        <v>0</v>
      </c>
      <c r="AX306" s="2007">
        <v>0</v>
      </c>
      <c r="AY306" s="2006">
        <v>0</v>
      </c>
      <c r="AZ306" s="3612"/>
      <c r="BA306" s="2006">
        <v>0</v>
      </c>
      <c r="BB306" s="2006">
        <v>0</v>
      </c>
      <c r="BC306" s="2006">
        <v>0</v>
      </c>
      <c r="BD306" s="2006">
        <v>0</v>
      </c>
      <c r="BE306" s="2006">
        <v>0</v>
      </c>
      <c r="BF306" s="2006">
        <v>0</v>
      </c>
      <c r="BG306" s="2006">
        <v>0</v>
      </c>
      <c r="BH306" s="2006">
        <v>0</v>
      </c>
      <c r="BI306" s="2006">
        <v>0</v>
      </c>
      <c r="BJ306" s="2006">
        <v>0</v>
      </c>
      <c r="BK306" s="2006">
        <v>0</v>
      </c>
      <c r="BL306" s="2006">
        <v>0</v>
      </c>
      <c r="BM306" s="2006">
        <v>0</v>
      </c>
      <c r="BN306" s="2006">
        <v>0</v>
      </c>
      <c r="BO306" s="2006">
        <v>0</v>
      </c>
      <c r="BP306" s="2006">
        <v>0</v>
      </c>
      <c r="BQ306" s="2006">
        <v>0</v>
      </c>
      <c r="BR306" s="2006">
        <v>0</v>
      </c>
      <c r="BS306" s="2006">
        <v>0</v>
      </c>
      <c r="BT306" s="2006">
        <v>0</v>
      </c>
      <c r="BU306" s="2006">
        <v>0</v>
      </c>
      <c r="BV306" s="2006">
        <v>0</v>
      </c>
      <c r="BW306" s="2006">
        <v>0</v>
      </c>
      <c r="BX306" s="2006">
        <v>0</v>
      </c>
      <c r="BY306" s="2006">
        <v>0</v>
      </c>
      <c r="BZ306" s="2006">
        <v>0</v>
      </c>
      <c r="CA306" s="2006">
        <v>0</v>
      </c>
      <c r="CB306" s="2006">
        <v>0</v>
      </c>
      <c r="CC306" s="2006">
        <v>0</v>
      </c>
      <c r="CD306" s="2006">
        <v>0</v>
      </c>
      <c r="CE306" s="2006">
        <v>0</v>
      </c>
      <c r="CF306" s="421"/>
    </row>
    <row r="307" spans="1:84" ht="9.9499999999999993" customHeight="1">
      <c r="A307" s="2006">
        <v>0</v>
      </c>
      <c r="B307" s="3403"/>
      <c r="D307" s="3613"/>
      <c r="E307" s="2006">
        <v>0</v>
      </c>
      <c r="F307" s="2006">
        <v>0</v>
      </c>
      <c r="G307" s="2006">
        <v>0</v>
      </c>
      <c r="H307" s="3613"/>
      <c r="I307" s="2006">
        <v>0</v>
      </c>
      <c r="J307" s="2006">
        <v>0</v>
      </c>
      <c r="K307" s="2006">
        <v>0</v>
      </c>
      <c r="L307" s="3613"/>
      <c r="M307" s="2006">
        <v>0</v>
      </c>
      <c r="N307" s="2006">
        <v>0</v>
      </c>
      <c r="O307" s="2006">
        <v>0</v>
      </c>
      <c r="P307" s="3613"/>
      <c r="Q307" s="2006">
        <v>0</v>
      </c>
      <c r="R307" s="2006">
        <v>0</v>
      </c>
      <c r="S307" s="2006">
        <v>0</v>
      </c>
      <c r="T307" s="3613"/>
      <c r="U307" s="2006">
        <v>0</v>
      </c>
      <c r="V307" s="2006">
        <v>0</v>
      </c>
      <c r="W307" s="2006">
        <v>0</v>
      </c>
      <c r="X307" s="191"/>
      <c r="Y307" s="2006">
        <v>0</v>
      </c>
      <c r="Z307" s="2006">
        <v>0</v>
      </c>
      <c r="AA307" s="2006">
        <v>0</v>
      </c>
      <c r="AB307" s="3613"/>
      <c r="AC307" s="2006">
        <v>0</v>
      </c>
      <c r="AD307" s="2006">
        <v>0</v>
      </c>
      <c r="AE307" s="2006">
        <v>0</v>
      </c>
      <c r="AF307" s="191"/>
      <c r="AG307" s="2006">
        <v>0</v>
      </c>
      <c r="AH307" s="2006">
        <v>0</v>
      </c>
      <c r="AI307" s="2006">
        <v>0</v>
      </c>
      <c r="AJ307" s="3613"/>
      <c r="AK307" s="2006">
        <v>0</v>
      </c>
      <c r="AL307" s="2006">
        <v>0</v>
      </c>
      <c r="AM307" s="2006">
        <v>0</v>
      </c>
      <c r="AN307" s="3613"/>
      <c r="AO307" s="2006">
        <v>0</v>
      </c>
      <c r="AP307" s="2006">
        <v>0</v>
      </c>
      <c r="AQ307" s="2006">
        <v>0</v>
      </c>
      <c r="AR307" s="3613"/>
      <c r="AS307" s="2006">
        <v>0</v>
      </c>
      <c r="AT307" s="2006">
        <v>0</v>
      </c>
      <c r="AU307" s="2006">
        <v>0</v>
      </c>
      <c r="AV307" s="3613"/>
      <c r="AW307" s="2006">
        <v>0</v>
      </c>
      <c r="AX307" s="2006">
        <v>0</v>
      </c>
      <c r="AY307" s="2006">
        <v>0</v>
      </c>
      <c r="AZ307" s="3613"/>
      <c r="BA307" s="2006">
        <v>0</v>
      </c>
      <c r="BB307" s="2006">
        <v>0</v>
      </c>
      <c r="BC307" s="2006">
        <v>0</v>
      </c>
      <c r="BD307" s="2006">
        <v>0</v>
      </c>
      <c r="BE307" s="2006">
        <v>0</v>
      </c>
      <c r="BF307" s="2006">
        <v>0</v>
      </c>
      <c r="BG307" s="2006">
        <v>0</v>
      </c>
      <c r="BH307" s="2006">
        <v>0</v>
      </c>
      <c r="BI307" s="2006">
        <v>0</v>
      </c>
      <c r="BJ307" s="2006">
        <v>0</v>
      </c>
      <c r="BK307" s="2006">
        <v>0</v>
      </c>
      <c r="BL307" s="2006">
        <v>0</v>
      </c>
      <c r="BM307" s="2006">
        <v>0</v>
      </c>
      <c r="BN307" s="2006">
        <v>0</v>
      </c>
      <c r="BO307" s="2006">
        <v>0</v>
      </c>
      <c r="BP307" s="2006">
        <v>0</v>
      </c>
      <c r="BQ307" s="2006">
        <v>0</v>
      </c>
      <c r="BR307" s="2006">
        <v>0</v>
      </c>
      <c r="BS307" s="2006">
        <v>0</v>
      </c>
      <c r="BT307" s="2006">
        <v>0</v>
      </c>
      <c r="BU307" s="2006">
        <v>0</v>
      </c>
      <c r="BV307" s="2006">
        <v>0</v>
      </c>
      <c r="BW307" s="2006">
        <v>0</v>
      </c>
      <c r="BX307" s="2006">
        <v>0</v>
      </c>
      <c r="BY307" s="2006">
        <v>0</v>
      </c>
      <c r="BZ307" s="2006">
        <v>0</v>
      </c>
      <c r="CA307" s="2006">
        <v>0</v>
      </c>
      <c r="CB307" s="2006">
        <v>0</v>
      </c>
      <c r="CC307" s="2006">
        <v>0</v>
      </c>
      <c r="CD307" s="2006">
        <v>0</v>
      </c>
      <c r="CE307" s="2006">
        <v>0</v>
      </c>
      <c r="CF307" s="421"/>
    </row>
    <row r="308" spans="1:84" ht="9.9499999999999993" customHeight="1">
      <c r="A308" s="2006">
        <v>0</v>
      </c>
      <c r="B308" s="2006">
        <v>0</v>
      </c>
      <c r="C308" s="2006">
        <v>0</v>
      </c>
      <c r="D308" s="2006">
        <v>0</v>
      </c>
      <c r="E308" s="2006">
        <v>0</v>
      </c>
      <c r="F308" s="2006">
        <v>0</v>
      </c>
      <c r="G308" s="2006">
        <v>0</v>
      </c>
      <c r="H308" s="2006">
        <v>0</v>
      </c>
      <c r="I308" s="2006">
        <v>0</v>
      </c>
      <c r="J308" s="2006">
        <v>0</v>
      </c>
      <c r="K308" s="2006">
        <v>0</v>
      </c>
      <c r="L308" s="2006">
        <v>0</v>
      </c>
      <c r="M308" s="2006">
        <v>0</v>
      </c>
      <c r="N308" s="2006">
        <v>0</v>
      </c>
      <c r="O308" s="2006">
        <v>0</v>
      </c>
      <c r="P308" s="2006">
        <v>0</v>
      </c>
      <c r="Q308" s="2006">
        <v>0</v>
      </c>
      <c r="R308" s="2006">
        <v>0</v>
      </c>
      <c r="S308" s="2006">
        <v>0</v>
      </c>
      <c r="T308" s="2006">
        <v>0</v>
      </c>
      <c r="U308" s="2006">
        <v>0</v>
      </c>
      <c r="V308" s="2006">
        <v>0</v>
      </c>
      <c r="W308" s="2006">
        <v>0</v>
      </c>
      <c r="X308" s="2006">
        <v>0</v>
      </c>
      <c r="Y308" s="2006">
        <v>0</v>
      </c>
      <c r="Z308" s="2006">
        <v>0</v>
      </c>
      <c r="AA308" s="2006">
        <v>0</v>
      </c>
      <c r="AB308" s="2006">
        <v>0</v>
      </c>
      <c r="AC308" s="2006">
        <v>0</v>
      </c>
      <c r="AD308" s="2006">
        <v>0</v>
      </c>
      <c r="AE308" s="2006">
        <v>0</v>
      </c>
      <c r="AF308" s="2006">
        <v>0</v>
      </c>
      <c r="AG308" s="2006">
        <v>0</v>
      </c>
      <c r="AH308" s="2006">
        <v>0</v>
      </c>
      <c r="AI308" s="2006">
        <v>0</v>
      </c>
      <c r="AJ308" s="2006">
        <v>0</v>
      </c>
      <c r="AK308" s="2006">
        <v>0</v>
      </c>
      <c r="AL308" s="2006">
        <v>0</v>
      </c>
      <c r="AM308" s="2006">
        <v>0</v>
      </c>
      <c r="AN308" s="2006">
        <v>0</v>
      </c>
      <c r="AO308" s="2006">
        <v>0</v>
      </c>
      <c r="AP308" s="2006">
        <v>0</v>
      </c>
      <c r="AQ308" s="2006">
        <v>0</v>
      </c>
      <c r="AR308" s="2006">
        <v>0</v>
      </c>
      <c r="AS308" s="2006">
        <v>0</v>
      </c>
      <c r="AT308" s="2006">
        <v>0</v>
      </c>
      <c r="AU308" s="2006">
        <v>0</v>
      </c>
      <c r="AV308" s="2006">
        <v>0</v>
      </c>
      <c r="AW308" s="2006">
        <v>0</v>
      </c>
      <c r="AX308" s="2006">
        <v>0</v>
      </c>
      <c r="AY308" s="2006">
        <v>0</v>
      </c>
      <c r="AZ308" s="2006">
        <v>0</v>
      </c>
      <c r="BA308" s="2006">
        <v>0</v>
      </c>
      <c r="BB308" s="2006">
        <v>0</v>
      </c>
      <c r="BC308" s="2006">
        <v>0</v>
      </c>
      <c r="BD308" s="2006">
        <v>0</v>
      </c>
      <c r="BE308" s="2006">
        <v>0</v>
      </c>
      <c r="BF308" s="2006">
        <v>0</v>
      </c>
      <c r="BG308" s="2006">
        <v>0</v>
      </c>
      <c r="BH308" s="2006">
        <v>0</v>
      </c>
      <c r="BI308" s="2006">
        <v>0</v>
      </c>
      <c r="BJ308" s="2006">
        <v>0</v>
      </c>
      <c r="BK308" s="2006">
        <v>0</v>
      </c>
      <c r="BL308" s="2006">
        <v>0</v>
      </c>
      <c r="BM308" s="2006">
        <v>0</v>
      </c>
      <c r="BN308" s="2006">
        <v>0</v>
      </c>
      <c r="BO308" s="2006">
        <v>0</v>
      </c>
      <c r="BP308" s="2006">
        <v>0</v>
      </c>
      <c r="BQ308" s="2006">
        <v>0</v>
      </c>
      <c r="BR308" s="2006">
        <v>0</v>
      </c>
      <c r="BS308" s="2006">
        <v>0</v>
      </c>
      <c r="BT308" s="2006">
        <v>0</v>
      </c>
      <c r="BU308" s="2006">
        <v>0</v>
      </c>
      <c r="BV308" s="2006">
        <v>0</v>
      </c>
      <c r="BW308" s="2006">
        <v>0</v>
      </c>
      <c r="BX308" s="2006">
        <v>0</v>
      </c>
      <c r="BY308" s="2006">
        <v>0</v>
      </c>
      <c r="BZ308" s="2006">
        <v>0</v>
      </c>
      <c r="CA308" s="2006">
        <v>0</v>
      </c>
      <c r="CB308" s="2006">
        <v>0</v>
      </c>
      <c r="CC308" s="2006">
        <v>0</v>
      </c>
      <c r="CD308" s="2006">
        <v>0</v>
      </c>
      <c r="CE308" s="2006">
        <v>0</v>
      </c>
      <c r="CF308" s="421"/>
    </row>
    <row r="309" spans="1:84" ht="9.9499999999999993" customHeight="1">
      <c r="A309" s="2006">
        <v>0</v>
      </c>
      <c r="B309" s="3401">
        <v>26</v>
      </c>
      <c r="D309" s="3611"/>
      <c r="E309" s="2006">
        <v>0</v>
      </c>
      <c r="F309" s="2006">
        <v>0</v>
      </c>
      <c r="G309" s="2006">
        <v>0</v>
      </c>
      <c r="H309" s="3611"/>
      <c r="I309" s="2006">
        <v>0</v>
      </c>
      <c r="J309" s="2006">
        <v>0</v>
      </c>
      <c r="K309" s="2006">
        <v>0</v>
      </c>
      <c r="L309" s="3611"/>
      <c r="M309" s="2006">
        <v>0</v>
      </c>
      <c r="N309" s="2006">
        <v>0</v>
      </c>
      <c r="O309" s="2006">
        <v>0</v>
      </c>
      <c r="P309" s="3611"/>
      <c r="Q309" s="2006">
        <v>0</v>
      </c>
      <c r="R309" s="2006">
        <v>0</v>
      </c>
      <c r="S309" s="2006">
        <v>0</v>
      </c>
      <c r="T309" s="3611"/>
      <c r="U309" s="2006">
        <v>0</v>
      </c>
      <c r="V309" s="2006">
        <v>0</v>
      </c>
      <c r="W309" s="2006">
        <v>0</v>
      </c>
      <c r="X309" s="3611"/>
      <c r="Y309" s="2006">
        <v>0</v>
      </c>
      <c r="Z309" s="2006">
        <v>0</v>
      </c>
      <c r="AA309" s="2006">
        <v>0</v>
      </c>
      <c r="AB309" s="3611"/>
      <c r="AC309" s="2006">
        <v>0</v>
      </c>
      <c r="AD309" s="2006">
        <v>0</v>
      </c>
      <c r="AE309" s="2006">
        <v>0</v>
      </c>
      <c r="AF309" s="3700" t="s">
        <v>517</v>
      </c>
      <c r="AG309" s="2006">
        <v>0</v>
      </c>
      <c r="AH309" s="2006">
        <v>0</v>
      </c>
      <c r="AI309" s="2006">
        <v>0</v>
      </c>
      <c r="AJ309" s="3611"/>
      <c r="AK309" s="2006">
        <v>0</v>
      </c>
      <c r="AL309" s="2006">
        <v>0</v>
      </c>
      <c r="AM309" s="2006">
        <v>0</v>
      </c>
      <c r="AN309" s="3611"/>
      <c r="AO309" s="2006">
        <v>0</v>
      </c>
      <c r="AP309" s="2006">
        <v>0</v>
      </c>
      <c r="AQ309" s="2006">
        <v>0</v>
      </c>
      <c r="AR309" s="3611"/>
      <c r="AS309" s="2006">
        <v>0</v>
      </c>
      <c r="AT309" s="2006">
        <v>0</v>
      </c>
      <c r="AU309" s="2006">
        <v>0</v>
      </c>
      <c r="AV309" s="3611"/>
      <c r="AW309" s="2006">
        <v>0</v>
      </c>
      <c r="AX309" s="2006">
        <v>0</v>
      </c>
      <c r="AY309" s="2006">
        <v>0</v>
      </c>
      <c r="AZ309" s="3611"/>
      <c r="BA309" s="2006">
        <v>0</v>
      </c>
      <c r="BB309" s="2006">
        <v>0</v>
      </c>
      <c r="BC309" s="2006">
        <v>0</v>
      </c>
      <c r="BD309" s="2006">
        <v>0</v>
      </c>
      <c r="BE309" s="2006">
        <v>0</v>
      </c>
      <c r="BF309" s="2006">
        <v>0</v>
      </c>
      <c r="BG309" s="2006">
        <v>0</v>
      </c>
      <c r="BH309" s="2006">
        <v>0</v>
      </c>
      <c r="BI309" s="2006">
        <v>0</v>
      </c>
      <c r="BJ309" s="2006">
        <v>0</v>
      </c>
      <c r="BK309" s="2006">
        <v>0</v>
      </c>
      <c r="BL309" s="2006">
        <v>0</v>
      </c>
      <c r="BM309" s="2006">
        <v>0</v>
      </c>
      <c r="BN309" s="2006">
        <v>0</v>
      </c>
      <c r="BO309" s="2006">
        <v>0</v>
      </c>
      <c r="BP309" s="2006">
        <v>0</v>
      </c>
      <c r="BQ309" s="2006">
        <v>0</v>
      </c>
      <c r="BR309" s="2006">
        <v>0</v>
      </c>
      <c r="BS309" s="2006">
        <v>0</v>
      </c>
      <c r="BT309" s="2006">
        <v>0</v>
      </c>
      <c r="BU309" s="2006">
        <v>0</v>
      </c>
      <c r="BV309" s="2006">
        <v>0</v>
      </c>
      <c r="BW309" s="2006">
        <v>0</v>
      </c>
      <c r="BX309" s="2006">
        <v>0</v>
      </c>
      <c r="BY309" s="2006">
        <v>0</v>
      </c>
      <c r="BZ309" s="2006">
        <v>0</v>
      </c>
      <c r="CA309" s="2006">
        <v>0</v>
      </c>
      <c r="CB309" s="2006">
        <v>0</v>
      </c>
      <c r="CC309" s="2006">
        <v>0</v>
      </c>
      <c r="CD309" s="2006">
        <v>0</v>
      </c>
      <c r="CE309" s="2006">
        <v>0</v>
      </c>
      <c r="CF309" s="421"/>
    </row>
    <row r="310" spans="1:84" ht="5.0999999999999996" customHeight="1">
      <c r="A310" s="2006">
        <v>0</v>
      </c>
      <c r="B310" s="3402"/>
      <c r="D310" s="3612"/>
      <c r="E310" s="2006">
        <v>0</v>
      </c>
      <c r="F310" s="2007">
        <v>0</v>
      </c>
      <c r="G310" s="2006">
        <v>0</v>
      </c>
      <c r="H310" s="3612"/>
      <c r="I310" s="2006">
        <v>0</v>
      </c>
      <c r="J310" s="2007">
        <v>0</v>
      </c>
      <c r="K310" s="2006">
        <v>0</v>
      </c>
      <c r="L310" s="3612"/>
      <c r="M310" s="2006">
        <v>0</v>
      </c>
      <c r="N310" s="2007">
        <v>0</v>
      </c>
      <c r="O310" s="2006">
        <v>0</v>
      </c>
      <c r="P310" s="3612"/>
      <c r="Q310" s="2006">
        <v>0</v>
      </c>
      <c r="R310" s="2007">
        <v>0</v>
      </c>
      <c r="S310" s="2006">
        <v>0</v>
      </c>
      <c r="T310" s="3612"/>
      <c r="U310" s="2006">
        <v>0</v>
      </c>
      <c r="V310" s="2007">
        <v>0</v>
      </c>
      <c r="W310" s="2006">
        <v>0</v>
      </c>
      <c r="X310" s="3612"/>
      <c r="Y310" s="2006">
        <v>0</v>
      </c>
      <c r="Z310" s="2007">
        <v>0</v>
      </c>
      <c r="AA310" s="2006">
        <v>0</v>
      </c>
      <c r="AB310" s="3612"/>
      <c r="AC310" s="2006">
        <v>0</v>
      </c>
      <c r="AD310" s="2007">
        <v>0</v>
      </c>
      <c r="AE310" s="2006">
        <v>0</v>
      </c>
      <c r="AF310" s="3701"/>
      <c r="AG310" s="2006">
        <v>0</v>
      </c>
      <c r="AH310" s="2007">
        <v>0</v>
      </c>
      <c r="AI310" s="2006">
        <v>0</v>
      </c>
      <c r="AJ310" s="3612"/>
      <c r="AK310" s="2006">
        <v>0</v>
      </c>
      <c r="AL310" s="2007">
        <v>0</v>
      </c>
      <c r="AM310" s="2006">
        <v>0</v>
      </c>
      <c r="AN310" s="3612"/>
      <c r="AO310" s="2006">
        <v>0</v>
      </c>
      <c r="AP310" s="2007">
        <v>0</v>
      </c>
      <c r="AQ310" s="2006">
        <v>0</v>
      </c>
      <c r="AR310" s="3612"/>
      <c r="AS310" s="2006">
        <v>0</v>
      </c>
      <c r="AT310" s="2007">
        <v>0</v>
      </c>
      <c r="AU310" s="2006">
        <v>0</v>
      </c>
      <c r="AV310" s="3612"/>
      <c r="AW310" s="2006">
        <v>0</v>
      </c>
      <c r="AX310" s="2007">
        <v>0</v>
      </c>
      <c r="AY310" s="2006">
        <v>0</v>
      </c>
      <c r="AZ310" s="3612"/>
      <c r="BA310" s="2006">
        <v>0</v>
      </c>
      <c r="BB310" s="2006">
        <v>0</v>
      </c>
      <c r="BC310" s="2006">
        <v>0</v>
      </c>
      <c r="BD310" s="2006">
        <v>0</v>
      </c>
      <c r="BE310" s="2006">
        <v>0</v>
      </c>
      <c r="BF310" s="2006">
        <v>0</v>
      </c>
      <c r="BG310" s="2006">
        <v>0</v>
      </c>
      <c r="BH310" s="2006">
        <v>0</v>
      </c>
      <c r="BI310" s="2006">
        <v>0</v>
      </c>
      <c r="BJ310" s="2006">
        <v>0</v>
      </c>
      <c r="BK310" s="2006">
        <v>0</v>
      </c>
      <c r="BL310" s="2006">
        <v>0</v>
      </c>
      <c r="BM310" s="2006">
        <v>0</v>
      </c>
      <c r="BN310" s="2006">
        <v>0</v>
      </c>
      <c r="BO310" s="2006">
        <v>0</v>
      </c>
      <c r="BP310" s="2006">
        <v>0</v>
      </c>
      <c r="BQ310" s="2006">
        <v>0</v>
      </c>
      <c r="BR310" s="2006">
        <v>0</v>
      </c>
      <c r="BS310" s="2006">
        <v>0</v>
      </c>
      <c r="BT310" s="2006">
        <v>0</v>
      </c>
      <c r="BU310" s="2006">
        <v>0</v>
      </c>
      <c r="BV310" s="2006">
        <v>0</v>
      </c>
      <c r="BW310" s="2006">
        <v>0</v>
      </c>
      <c r="BX310" s="2006">
        <v>0</v>
      </c>
      <c r="BY310" s="2006">
        <v>0</v>
      </c>
      <c r="BZ310" s="2006">
        <v>0</v>
      </c>
      <c r="CA310" s="2006">
        <v>0</v>
      </c>
      <c r="CB310" s="2006">
        <v>0</v>
      </c>
      <c r="CC310" s="2006">
        <v>0</v>
      </c>
      <c r="CD310" s="2006">
        <v>0</v>
      </c>
      <c r="CE310" s="2006">
        <v>0</v>
      </c>
      <c r="CF310" s="421"/>
    </row>
    <row r="311" spans="1:84" ht="9.9499999999999993" customHeight="1">
      <c r="A311" s="2006">
        <v>0</v>
      </c>
      <c r="B311" s="3403"/>
      <c r="D311" s="3613"/>
      <c r="E311" s="2006">
        <v>0</v>
      </c>
      <c r="F311" s="2006">
        <v>0</v>
      </c>
      <c r="G311" s="2006">
        <v>0</v>
      </c>
      <c r="H311" s="3613"/>
      <c r="I311" s="2006">
        <v>0</v>
      </c>
      <c r="J311" s="2006">
        <v>0</v>
      </c>
      <c r="K311" s="2006">
        <v>0</v>
      </c>
      <c r="L311" s="3613"/>
      <c r="M311" s="2006">
        <v>0</v>
      </c>
      <c r="N311" s="2006">
        <v>0</v>
      </c>
      <c r="O311" s="2006">
        <v>0</v>
      </c>
      <c r="P311" s="3613"/>
      <c r="Q311" s="2006">
        <v>0</v>
      </c>
      <c r="R311" s="2006">
        <v>0</v>
      </c>
      <c r="S311" s="2006">
        <v>0</v>
      </c>
      <c r="T311" s="3613"/>
      <c r="U311" s="2006">
        <v>0</v>
      </c>
      <c r="V311" s="2006">
        <v>0</v>
      </c>
      <c r="W311" s="2006">
        <v>0</v>
      </c>
      <c r="X311" s="3613"/>
      <c r="Y311" s="2006">
        <v>0</v>
      </c>
      <c r="Z311" s="2006">
        <v>0</v>
      </c>
      <c r="AA311" s="2006">
        <v>0</v>
      </c>
      <c r="AB311" s="3613"/>
      <c r="AC311" s="2006">
        <v>0</v>
      </c>
      <c r="AD311" s="2006">
        <v>0</v>
      </c>
      <c r="AE311" s="2006">
        <v>0</v>
      </c>
      <c r="AF311" s="191"/>
      <c r="AG311" s="2006">
        <v>0</v>
      </c>
      <c r="AH311" s="2006">
        <v>0</v>
      </c>
      <c r="AI311" s="2006">
        <v>0</v>
      </c>
      <c r="AJ311" s="3613"/>
      <c r="AK311" s="2006">
        <v>0</v>
      </c>
      <c r="AL311" s="2006">
        <v>0</v>
      </c>
      <c r="AM311" s="2006">
        <v>0</v>
      </c>
      <c r="AN311" s="3613"/>
      <c r="AO311" s="2006">
        <v>0</v>
      </c>
      <c r="AP311" s="2006">
        <v>0</v>
      </c>
      <c r="AQ311" s="2006">
        <v>0</v>
      </c>
      <c r="AR311" s="3613"/>
      <c r="AS311" s="2006">
        <v>0</v>
      </c>
      <c r="AT311" s="2006">
        <v>0</v>
      </c>
      <c r="AU311" s="2006">
        <v>0</v>
      </c>
      <c r="AV311" s="3613"/>
      <c r="AW311" s="2006">
        <v>0</v>
      </c>
      <c r="AX311" s="2006">
        <v>0</v>
      </c>
      <c r="AY311" s="2006">
        <v>0</v>
      </c>
      <c r="AZ311" s="3613"/>
      <c r="BA311" s="2006">
        <v>0</v>
      </c>
      <c r="BB311" s="2006">
        <v>0</v>
      </c>
      <c r="BC311" s="2006">
        <v>0</v>
      </c>
      <c r="BD311" s="2006">
        <v>0</v>
      </c>
      <c r="BE311" s="2006">
        <v>0</v>
      </c>
      <c r="BF311" s="2006">
        <v>0</v>
      </c>
      <c r="BG311" s="2006">
        <v>0</v>
      </c>
      <c r="BH311" s="2006">
        <v>0</v>
      </c>
      <c r="BI311" s="2006">
        <v>0</v>
      </c>
      <c r="BJ311" s="2006">
        <v>0</v>
      </c>
      <c r="BK311" s="2006">
        <v>0</v>
      </c>
      <c r="BL311" s="2006">
        <v>0</v>
      </c>
      <c r="BM311" s="2006">
        <v>0</v>
      </c>
      <c r="BN311" s="2006">
        <v>0</v>
      </c>
      <c r="BO311" s="2006">
        <v>0</v>
      </c>
      <c r="BP311" s="2006">
        <v>0</v>
      </c>
      <c r="BQ311" s="2006">
        <v>0</v>
      </c>
      <c r="BR311" s="2006">
        <v>0</v>
      </c>
      <c r="BS311" s="2006">
        <v>0</v>
      </c>
      <c r="BT311" s="2006">
        <v>0</v>
      </c>
      <c r="BU311" s="2006">
        <v>0</v>
      </c>
      <c r="BV311" s="2006">
        <v>0</v>
      </c>
      <c r="BW311" s="2006">
        <v>0</v>
      </c>
      <c r="BX311" s="2006">
        <v>0</v>
      </c>
      <c r="BY311" s="2006">
        <v>0</v>
      </c>
      <c r="BZ311" s="2006">
        <v>0</v>
      </c>
      <c r="CA311" s="2006">
        <v>0</v>
      </c>
      <c r="CB311" s="2006">
        <v>0</v>
      </c>
      <c r="CC311" s="2006">
        <v>0</v>
      </c>
      <c r="CD311" s="2006">
        <v>0</v>
      </c>
      <c r="CE311" s="2006">
        <v>0</v>
      </c>
      <c r="CF311" s="421"/>
    </row>
    <row r="312" spans="1:84" ht="9.9499999999999993" customHeight="1">
      <c r="A312" s="2006">
        <v>0</v>
      </c>
      <c r="B312" s="2006">
        <v>0</v>
      </c>
      <c r="C312" s="2006">
        <v>0</v>
      </c>
      <c r="D312" s="2006">
        <v>0</v>
      </c>
      <c r="E312" s="2006">
        <v>0</v>
      </c>
      <c r="F312" s="2006">
        <v>0</v>
      </c>
      <c r="G312" s="2006">
        <v>0</v>
      </c>
      <c r="H312" s="2006">
        <v>0</v>
      </c>
      <c r="I312" s="2006">
        <v>0</v>
      </c>
      <c r="J312" s="2006">
        <v>0</v>
      </c>
      <c r="K312" s="2006">
        <v>0</v>
      </c>
      <c r="L312" s="2006">
        <v>0</v>
      </c>
      <c r="M312" s="2006">
        <v>0</v>
      </c>
      <c r="N312" s="2006">
        <v>0</v>
      </c>
      <c r="O312" s="2006">
        <v>0</v>
      </c>
      <c r="P312" s="2006">
        <v>0</v>
      </c>
      <c r="Q312" s="2006">
        <v>0</v>
      </c>
      <c r="R312" s="2006">
        <v>0</v>
      </c>
      <c r="S312" s="2006">
        <v>0</v>
      </c>
      <c r="T312" s="2006">
        <v>0</v>
      </c>
      <c r="U312" s="2006">
        <v>0</v>
      </c>
      <c r="V312" s="2006">
        <v>0</v>
      </c>
      <c r="W312" s="2006">
        <v>0</v>
      </c>
      <c r="X312" s="2006">
        <v>0</v>
      </c>
      <c r="Y312" s="2006">
        <v>0</v>
      </c>
      <c r="Z312" s="2006">
        <v>0</v>
      </c>
      <c r="AA312" s="2006">
        <v>0</v>
      </c>
      <c r="AB312" s="2006">
        <v>0</v>
      </c>
      <c r="AC312" s="2006">
        <v>0</v>
      </c>
      <c r="AD312" s="2006">
        <v>0</v>
      </c>
      <c r="AE312" s="2006">
        <v>0</v>
      </c>
      <c r="AF312" s="2006">
        <v>0</v>
      </c>
      <c r="AG312" s="2006">
        <v>0</v>
      </c>
      <c r="AH312" s="2006">
        <v>0</v>
      </c>
      <c r="AI312" s="2006">
        <v>0</v>
      </c>
      <c r="AJ312" s="2006">
        <v>0</v>
      </c>
      <c r="AK312" s="2006">
        <v>0</v>
      </c>
      <c r="AL312" s="2006">
        <v>0</v>
      </c>
      <c r="AM312" s="2006">
        <v>0</v>
      </c>
      <c r="AN312" s="2006">
        <v>0</v>
      </c>
      <c r="AO312" s="2006">
        <v>0</v>
      </c>
      <c r="AP312" s="2006">
        <v>0</v>
      </c>
      <c r="AQ312" s="2006">
        <v>0</v>
      </c>
      <c r="AR312" s="2006">
        <v>0</v>
      </c>
      <c r="AS312" s="2006">
        <v>0</v>
      </c>
      <c r="AT312" s="2006">
        <v>0</v>
      </c>
      <c r="AU312" s="2006">
        <v>0</v>
      </c>
      <c r="AV312" s="2006">
        <v>0</v>
      </c>
      <c r="AW312" s="2006">
        <v>0</v>
      </c>
      <c r="AX312" s="2006">
        <v>0</v>
      </c>
      <c r="AY312" s="2006">
        <v>0</v>
      </c>
      <c r="AZ312" s="2006">
        <v>0</v>
      </c>
      <c r="BA312" s="2006">
        <v>0</v>
      </c>
      <c r="BB312" s="2006">
        <v>0</v>
      </c>
      <c r="BC312" s="2006">
        <v>0</v>
      </c>
      <c r="BD312" s="2006">
        <v>0</v>
      </c>
      <c r="BE312" s="2006">
        <v>0</v>
      </c>
      <c r="BF312" s="2006">
        <v>0</v>
      </c>
      <c r="BG312" s="2006">
        <v>0</v>
      </c>
      <c r="BH312" s="2006">
        <v>0</v>
      </c>
      <c r="BI312" s="2006">
        <v>0</v>
      </c>
      <c r="BJ312" s="2006">
        <v>0</v>
      </c>
      <c r="BK312" s="2006">
        <v>0</v>
      </c>
      <c r="BL312" s="2006">
        <v>0</v>
      </c>
      <c r="BM312" s="2006">
        <v>0</v>
      </c>
      <c r="BN312" s="2006">
        <v>0</v>
      </c>
      <c r="BO312" s="2006">
        <v>0</v>
      </c>
      <c r="BP312" s="2006">
        <v>0</v>
      </c>
      <c r="BQ312" s="2006">
        <v>0</v>
      </c>
      <c r="BR312" s="2006">
        <v>0</v>
      </c>
      <c r="BS312" s="2006">
        <v>0</v>
      </c>
      <c r="BT312" s="2006">
        <v>0</v>
      </c>
      <c r="BU312" s="2006">
        <v>0</v>
      </c>
      <c r="BV312" s="2006">
        <v>0</v>
      </c>
      <c r="BW312" s="2006">
        <v>0</v>
      </c>
      <c r="BX312" s="2006">
        <v>0</v>
      </c>
      <c r="BY312" s="2006">
        <v>0</v>
      </c>
      <c r="BZ312" s="2006">
        <v>0</v>
      </c>
      <c r="CA312" s="2006">
        <v>0</v>
      </c>
      <c r="CB312" s="2006">
        <v>0</v>
      </c>
      <c r="CC312" s="2006">
        <v>0</v>
      </c>
      <c r="CD312" s="2006">
        <v>0</v>
      </c>
      <c r="CE312" s="2006">
        <v>0</v>
      </c>
      <c r="CF312" s="421"/>
    </row>
    <row r="313" spans="1:84" ht="9.9499999999999993" customHeight="1">
      <c r="A313" s="2006">
        <v>0</v>
      </c>
      <c r="B313" s="3401">
        <v>27</v>
      </c>
      <c r="D313" s="3611"/>
      <c r="E313" s="2006">
        <v>0</v>
      </c>
      <c r="F313" s="2006">
        <v>0</v>
      </c>
      <c r="G313" s="2006">
        <v>0</v>
      </c>
      <c r="H313" s="3611"/>
      <c r="I313" s="2006">
        <v>0</v>
      </c>
      <c r="J313" s="2006">
        <v>0</v>
      </c>
      <c r="K313" s="2006">
        <v>0</v>
      </c>
      <c r="L313" s="3611"/>
      <c r="M313" s="2006">
        <v>0</v>
      </c>
      <c r="N313" s="2006">
        <v>0</v>
      </c>
      <c r="O313" s="2006">
        <v>0</v>
      </c>
      <c r="P313" s="3611"/>
      <c r="Q313" s="2006">
        <v>0</v>
      </c>
      <c r="R313" s="2006">
        <v>0</v>
      </c>
      <c r="S313" s="2006">
        <v>0</v>
      </c>
      <c r="T313" s="3611"/>
      <c r="U313" s="2006">
        <v>0</v>
      </c>
      <c r="V313" s="2006">
        <v>0</v>
      </c>
      <c r="W313" s="2006">
        <v>0</v>
      </c>
      <c r="X313" s="3611"/>
      <c r="Y313" s="2006">
        <v>0</v>
      </c>
      <c r="Z313" s="2006">
        <v>0</v>
      </c>
      <c r="AA313" s="2006">
        <v>0</v>
      </c>
      <c r="AB313" s="3611"/>
      <c r="AC313" s="2006">
        <v>0</v>
      </c>
      <c r="AD313" s="2006">
        <v>0</v>
      </c>
      <c r="AE313" s="2006">
        <v>0</v>
      </c>
      <c r="AF313" s="3700"/>
      <c r="AG313" s="2006">
        <v>0</v>
      </c>
      <c r="AH313" s="2006">
        <v>0</v>
      </c>
      <c r="AI313" s="2006">
        <v>0</v>
      </c>
      <c r="AJ313" s="3611"/>
      <c r="AK313" s="2006">
        <v>0</v>
      </c>
      <c r="AL313" s="2006">
        <v>0</v>
      </c>
      <c r="AM313" s="2006">
        <v>0</v>
      </c>
      <c r="AN313" s="3611"/>
      <c r="AO313" s="2006">
        <v>0</v>
      </c>
      <c r="AP313" s="2006">
        <v>0</v>
      </c>
      <c r="AQ313" s="2006">
        <v>0</v>
      </c>
      <c r="AR313" s="3611"/>
      <c r="AS313" s="2006">
        <v>0</v>
      </c>
      <c r="AT313" s="2006">
        <v>0</v>
      </c>
      <c r="AU313" s="2006">
        <v>0</v>
      </c>
      <c r="AV313" s="3611"/>
      <c r="AW313" s="2006">
        <v>0</v>
      </c>
      <c r="AX313" s="2006">
        <v>0</v>
      </c>
      <c r="AY313" s="2006">
        <v>0</v>
      </c>
      <c r="AZ313" s="3611"/>
      <c r="BA313" s="2006">
        <v>0</v>
      </c>
      <c r="BB313" s="2006">
        <v>0</v>
      </c>
      <c r="BC313" s="2006">
        <v>0</v>
      </c>
      <c r="BD313" s="2006">
        <v>0</v>
      </c>
      <c r="BE313" s="2006">
        <v>0</v>
      </c>
      <c r="BF313" s="2006">
        <v>0</v>
      </c>
      <c r="BG313" s="2006">
        <v>0</v>
      </c>
      <c r="BH313" s="2006">
        <v>0</v>
      </c>
      <c r="BI313" s="2006">
        <v>0</v>
      </c>
      <c r="BJ313" s="2006">
        <v>0</v>
      </c>
      <c r="BK313" s="2006">
        <v>0</v>
      </c>
      <c r="BL313" s="2006">
        <v>0</v>
      </c>
      <c r="BM313" s="2006">
        <v>0</v>
      </c>
      <c r="BN313" s="2006">
        <v>0</v>
      </c>
      <c r="BO313" s="2006">
        <v>0</v>
      </c>
      <c r="BP313" s="2006">
        <v>0</v>
      </c>
      <c r="BQ313" s="2006">
        <v>0</v>
      </c>
      <c r="BR313" s="2006">
        <v>0</v>
      </c>
      <c r="BS313" s="2006">
        <v>0</v>
      </c>
      <c r="BT313" s="2006">
        <v>0</v>
      </c>
      <c r="BU313" s="2006">
        <v>0</v>
      </c>
      <c r="BV313" s="2006">
        <v>0</v>
      </c>
      <c r="BW313" s="2006">
        <v>0</v>
      </c>
      <c r="BX313" s="2006">
        <v>0</v>
      </c>
      <c r="BY313" s="2006">
        <v>0</v>
      </c>
      <c r="BZ313" s="2006">
        <v>0</v>
      </c>
      <c r="CA313" s="2006">
        <v>0</v>
      </c>
      <c r="CB313" s="2006">
        <v>0</v>
      </c>
      <c r="CC313" s="2006">
        <v>0</v>
      </c>
      <c r="CD313" s="2006">
        <v>0</v>
      </c>
      <c r="CE313" s="2006">
        <v>0</v>
      </c>
      <c r="CF313" s="421"/>
    </row>
    <row r="314" spans="1:84" ht="5.0999999999999996" customHeight="1">
      <c r="A314" s="2006">
        <v>0</v>
      </c>
      <c r="B314" s="3402"/>
      <c r="D314" s="3612"/>
      <c r="E314" s="2006">
        <v>0</v>
      </c>
      <c r="F314" s="2007">
        <v>0</v>
      </c>
      <c r="G314" s="2006">
        <v>0</v>
      </c>
      <c r="H314" s="3612"/>
      <c r="I314" s="2006">
        <v>0</v>
      </c>
      <c r="J314" s="2007">
        <v>0</v>
      </c>
      <c r="K314" s="2006">
        <v>0</v>
      </c>
      <c r="L314" s="3612"/>
      <c r="M314" s="2006">
        <v>0</v>
      </c>
      <c r="N314" s="2007">
        <v>0</v>
      </c>
      <c r="O314" s="2006">
        <v>0</v>
      </c>
      <c r="P314" s="3612"/>
      <c r="Q314" s="2006">
        <v>0</v>
      </c>
      <c r="R314" s="2007">
        <v>0</v>
      </c>
      <c r="S314" s="2006">
        <v>0</v>
      </c>
      <c r="T314" s="3612"/>
      <c r="U314" s="2006">
        <v>0</v>
      </c>
      <c r="V314" s="2007">
        <v>0</v>
      </c>
      <c r="W314" s="2006">
        <v>0</v>
      </c>
      <c r="X314" s="3612"/>
      <c r="Y314" s="2006">
        <v>0</v>
      </c>
      <c r="Z314" s="2007">
        <v>0</v>
      </c>
      <c r="AA314" s="2006">
        <v>0</v>
      </c>
      <c r="AB314" s="3612"/>
      <c r="AC314" s="2006">
        <v>0</v>
      </c>
      <c r="AD314" s="2007">
        <v>0</v>
      </c>
      <c r="AE314" s="2006">
        <v>0</v>
      </c>
      <c r="AF314" s="3701"/>
      <c r="AG314" s="2006">
        <v>0</v>
      </c>
      <c r="AH314" s="2007">
        <v>0</v>
      </c>
      <c r="AI314" s="2006">
        <v>0</v>
      </c>
      <c r="AJ314" s="3612"/>
      <c r="AK314" s="2006">
        <v>0</v>
      </c>
      <c r="AL314" s="2007">
        <v>0</v>
      </c>
      <c r="AM314" s="2006">
        <v>0</v>
      </c>
      <c r="AN314" s="3612"/>
      <c r="AO314" s="2006">
        <v>0</v>
      </c>
      <c r="AP314" s="2007">
        <v>0</v>
      </c>
      <c r="AQ314" s="2006">
        <v>0</v>
      </c>
      <c r="AR314" s="3612"/>
      <c r="AS314" s="2006">
        <v>0</v>
      </c>
      <c r="AT314" s="2007">
        <v>0</v>
      </c>
      <c r="AU314" s="2006">
        <v>0</v>
      </c>
      <c r="AV314" s="3612"/>
      <c r="AW314" s="2006">
        <v>0</v>
      </c>
      <c r="AX314" s="2007">
        <v>0</v>
      </c>
      <c r="AY314" s="2006">
        <v>0</v>
      </c>
      <c r="AZ314" s="3612"/>
      <c r="BA314" s="2006">
        <v>0</v>
      </c>
      <c r="BB314" s="2006">
        <v>0</v>
      </c>
      <c r="BC314" s="2006">
        <v>0</v>
      </c>
      <c r="BD314" s="2006">
        <v>0</v>
      </c>
      <c r="BE314" s="2006">
        <v>0</v>
      </c>
      <c r="BF314" s="2006">
        <v>0</v>
      </c>
      <c r="BG314" s="2006">
        <v>0</v>
      </c>
      <c r="BH314" s="2006">
        <v>0</v>
      </c>
      <c r="BI314" s="2006">
        <v>0</v>
      </c>
      <c r="BJ314" s="2006">
        <v>0</v>
      </c>
      <c r="BK314" s="2006">
        <v>0</v>
      </c>
      <c r="BL314" s="2006">
        <v>0</v>
      </c>
      <c r="BM314" s="2006">
        <v>0</v>
      </c>
      <c r="BN314" s="2006">
        <v>0</v>
      </c>
      <c r="BO314" s="2006">
        <v>0</v>
      </c>
      <c r="BP314" s="2006">
        <v>0</v>
      </c>
      <c r="BQ314" s="2006">
        <v>0</v>
      </c>
      <c r="BR314" s="2006">
        <v>0</v>
      </c>
      <c r="BS314" s="2006">
        <v>0</v>
      </c>
      <c r="BT314" s="2006">
        <v>0</v>
      </c>
      <c r="BU314" s="2006">
        <v>0</v>
      </c>
      <c r="BV314" s="2006">
        <v>0</v>
      </c>
      <c r="BW314" s="2006">
        <v>0</v>
      </c>
      <c r="BX314" s="2006">
        <v>0</v>
      </c>
      <c r="BY314" s="2006">
        <v>0</v>
      </c>
      <c r="BZ314" s="2006">
        <v>0</v>
      </c>
      <c r="CA314" s="2006">
        <v>0</v>
      </c>
      <c r="CB314" s="2006">
        <v>0</v>
      </c>
      <c r="CC314" s="2006">
        <v>0</v>
      </c>
      <c r="CD314" s="2006">
        <v>0</v>
      </c>
      <c r="CE314" s="2006">
        <v>0</v>
      </c>
      <c r="CF314" s="421"/>
    </row>
    <row r="315" spans="1:84" ht="9.9499999999999993" customHeight="1">
      <c r="A315" s="2006">
        <v>0</v>
      </c>
      <c r="B315" s="3403"/>
      <c r="D315" s="3613"/>
      <c r="E315" s="2006">
        <v>0</v>
      </c>
      <c r="F315" s="2006">
        <v>0</v>
      </c>
      <c r="G315" s="2006">
        <v>0</v>
      </c>
      <c r="H315" s="3613"/>
      <c r="I315" s="2006">
        <v>0</v>
      </c>
      <c r="J315" s="2006">
        <v>0</v>
      </c>
      <c r="K315" s="2006">
        <v>0</v>
      </c>
      <c r="L315" s="3613"/>
      <c r="M315" s="2006">
        <v>0</v>
      </c>
      <c r="N315" s="2006">
        <v>0</v>
      </c>
      <c r="O315" s="2006">
        <v>0</v>
      </c>
      <c r="P315" s="3613"/>
      <c r="Q315" s="2006">
        <v>0</v>
      </c>
      <c r="R315" s="2006">
        <v>0</v>
      </c>
      <c r="S315" s="2006">
        <v>0</v>
      </c>
      <c r="T315" s="3613"/>
      <c r="U315" s="2006">
        <v>0</v>
      </c>
      <c r="V315" s="2006">
        <v>0</v>
      </c>
      <c r="W315" s="2006">
        <v>0</v>
      </c>
      <c r="X315" s="3613"/>
      <c r="Y315" s="2006">
        <v>0</v>
      </c>
      <c r="Z315" s="2006">
        <v>0</v>
      </c>
      <c r="AA315" s="2006">
        <v>0</v>
      </c>
      <c r="AB315" s="3613"/>
      <c r="AC315" s="2006">
        <v>0</v>
      </c>
      <c r="AD315" s="2006">
        <v>0</v>
      </c>
      <c r="AE315" s="2006">
        <v>0</v>
      </c>
      <c r="AF315" s="191"/>
      <c r="AG315" s="2006">
        <v>0</v>
      </c>
      <c r="AH315" s="2006">
        <v>0</v>
      </c>
      <c r="AI315" s="2006">
        <v>0</v>
      </c>
      <c r="AJ315" s="3613"/>
      <c r="AK315" s="2006">
        <v>0</v>
      </c>
      <c r="AL315" s="2006">
        <v>0</v>
      </c>
      <c r="AM315" s="2006">
        <v>0</v>
      </c>
      <c r="AN315" s="3613"/>
      <c r="AO315" s="2006">
        <v>0</v>
      </c>
      <c r="AP315" s="2006">
        <v>0</v>
      </c>
      <c r="AQ315" s="2006">
        <v>0</v>
      </c>
      <c r="AR315" s="3613"/>
      <c r="AS315" s="2006">
        <v>0</v>
      </c>
      <c r="AT315" s="2006">
        <v>0</v>
      </c>
      <c r="AU315" s="2006">
        <v>0</v>
      </c>
      <c r="AV315" s="3613"/>
      <c r="AW315" s="2006">
        <v>0</v>
      </c>
      <c r="AX315" s="2006">
        <v>0</v>
      </c>
      <c r="AY315" s="2006">
        <v>0</v>
      </c>
      <c r="AZ315" s="3613"/>
      <c r="BA315" s="2006">
        <v>0</v>
      </c>
      <c r="BB315" s="2006">
        <v>0</v>
      </c>
      <c r="BC315" s="2006">
        <v>0</v>
      </c>
      <c r="BD315" s="2006">
        <v>0</v>
      </c>
      <c r="BE315" s="2006">
        <v>0</v>
      </c>
      <c r="BF315" s="2006">
        <v>0</v>
      </c>
      <c r="BG315" s="2006">
        <v>0</v>
      </c>
      <c r="BH315" s="2006">
        <v>0</v>
      </c>
      <c r="BI315" s="2006">
        <v>0</v>
      </c>
      <c r="BJ315" s="2006">
        <v>0</v>
      </c>
      <c r="BK315" s="2006">
        <v>0</v>
      </c>
      <c r="BL315" s="2006">
        <v>0</v>
      </c>
      <c r="BM315" s="2006">
        <v>0</v>
      </c>
      <c r="BN315" s="2006">
        <v>0</v>
      </c>
      <c r="BO315" s="2006">
        <v>0</v>
      </c>
      <c r="BP315" s="2006">
        <v>0</v>
      </c>
      <c r="BQ315" s="2006">
        <v>0</v>
      </c>
      <c r="BR315" s="2006">
        <v>0</v>
      </c>
      <c r="BS315" s="2006">
        <v>0</v>
      </c>
      <c r="BT315" s="2006">
        <v>0</v>
      </c>
      <c r="BU315" s="2006">
        <v>0</v>
      </c>
      <c r="BV315" s="2006">
        <v>0</v>
      </c>
      <c r="BW315" s="2006">
        <v>0</v>
      </c>
      <c r="BX315" s="2006">
        <v>0</v>
      </c>
      <c r="BY315" s="2006">
        <v>0</v>
      </c>
      <c r="BZ315" s="2006">
        <v>0</v>
      </c>
      <c r="CA315" s="2006">
        <v>0</v>
      </c>
      <c r="CB315" s="2006">
        <v>0</v>
      </c>
      <c r="CC315" s="2006">
        <v>0</v>
      </c>
      <c r="CD315" s="2006">
        <v>0</v>
      </c>
      <c r="CE315" s="2006">
        <v>0</v>
      </c>
      <c r="CF315" s="421"/>
    </row>
    <row r="316" spans="1:84" ht="9.9499999999999993" customHeight="1">
      <c r="A316" s="2006">
        <v>0</v>
      </c>
      <c r="B316" s="2006">
        <v>0</v>
      </c>
      <c r="C316" s="2006">
        <v>0</v>
      </c>
      <c r="D316" s="2006">
        <v>0</v>
      </c>
      <c r="E316" s="2006">
        <v>0</v>
      </c>
      <c r="F316" s="2006">
        <v>0</v>
      </c>
      <c r="G316" s="2006">
        <v>0</v>
      </c>
      <c r="H316" s="2006">
        <v>0</v>
      </c>
      <c r="I316" s="2006">
        <v>0</v>
      </c>
      <c r="J316" s="2006">
        <v>0</v>
      </c>
      <c r="K316" s="2006">
        <v>0</v>
      </c>
      <c r="L316" s="2006">
        <v>0</v>
      </c>
      <c r="M316" s="2006">
        <v>0</v>
      </c>
      <c r="N316" s="2006">
        <v>0</v>
      </c>
      <c r="O316" s="2006">
        <v>0</v>
      </c>
      <c r="P316" s="2006">
        <v>0</v>
      </c>
      <c r="Q316" s="2006">
        <v>0</v>
      </c>
      <c r="R316" s="2006">
        <v>0</v>
      </c>
      <c r="S316" s="2006">
        <v>0</v>
      </c>
      <c r="T316" s="2006">
        <v>0</v>
      </c>
      <c r="U316" s="2006">
        <v>0</v>
      </c>
      <c r="V316" s="2006">
        <v>0</v>
      </c>
      <c r="W316" s="2006">
        <v>0</v>
      </c>
      <c r="X316" s="2006">
        <v>0</v>
      </c>
      <c r="Y316" s="2006">
        <v>0</v>
      </c>
      <c r="Z316" s="2006">
        <v>0</v>
      </c>
      <c r="AA316" s="2006">
        <v>0</v>
      </c>
      <c r="AB316" s="2006">
        <v>0</v>
      </c>
      <c r="AC316" s="2006">
        <v>0</v>
      </c>
      <c r="AD316" s="2006">
        <v>0</v>
      </c>
      <c r="AE316" s="2006">
        <v>0</v>
      </c>
      <c r="AF316" s="2006">
        <v>0</v>
      </c>
      <c r="AG316" s="2006">
        <v>0</v>
      </c>
      <c r="AH316" s="2006">
        <v>0</v>
      </c>
      <c r="AI316" s="2006">
        <v>0</v>
      </c>
      <c r="AJ316" s="2006">
        <v>0</v>
      </c>
      <c r="AK316" s="2006">
        <v>0</v>
      </c>
      <c r="AL316" s="2006">
        <v>0</v>
      </c>
      <c r="AM316" s="2006">
        <v>0</v>
      </c>
      <c r="AN316" s="2006">
        <v>0</v>
      </c>
      <c r="AO316" s="2006">
        <v>0</v>
      </c>
      <c r="AP316" s="2006">
        <v>0</v>
      </c>
      <c r="AQ316" s="2006">
        <v>0</v>
      </c>
      <c r="AR316" s="2006">
        <v>0</v>
      </c>
      <c r="AS316" s="2006">
        <v>0</v>
      </c>
      <c r="AT316" s="2006">
        <v>0</v>
      </c>
      <c r="AU316" s="2006">
        <v>0</v>
      </c>
      <c r="AV316" s="2006">
        <v>0</v>
      </c>
      <c r="AW316" s="2006">
        <v>0</v>
      </c>
      <c r="AX316" s="2006">
        <v>0</v>
      </c>
      <c r="AY316" s="2006">
        <v>0</v>
      </c>
      <c r="AZ316" s="2006">
        <v>0</v>
      </c>
      <c r="BA316" s="2006">
        <v>0</v>
      </c>
      <c r="BB316" s="2006">
        <v>0</v>
      </c>
      <c r="BC316" s="2006">
        <v>0</v>
      </c>
      <c r="BD316" s="2006">
        <v>0</v>
      </c>
      <c r="BE316" s="2006">
        <v>0</v>
      </c>
      <c r="BF316" s="2006">
        <v>0</v>
      </c>
      <c r="BG316" s="2006">
        <v>0</v>
      </c>
      <c r="BH316" s="2006">
        <v>0</v>
      </c>
      <c r="BI316" s="2006">
        <v>0</v>
      </c>
      <c r="BJ316" s="2006">
        <v>0</v>
      </c>
      <c r="BK316" s="2006">
        <v>0</v>
      </c>
      <c r="BL316" s="2006">
        <v>0</v>
      </c>
      <c r="BM316" s="2006">
        <v>0</v>
      </c>
      <c r="BN316" s="2006">
        <v>0</v>
      </c>
      <c r="BO316" s="2006">
        <v>0</v>
      </c>
      <c r="BP316" s="2006">
        <v>0</v>
      </c>
      <c r="BQ316" s="2006">
        <v>0</v>
      </c>
      <c r="BR316" s="2006">
        <v>0</v>
      </c>
      <c r="BS316" s="2006">
        <v>0</v>
      </c>
      <c r="BT316" s="2006">
        <v>0</v>
      </c>
      <c r="BU316" s="2006">
        <v>0</v>
      </c>
      <c r="BV316" s="2006">
        <v>0</v>
      </c>
      <c r="BW316" s="2006">
        <v>0</v>
      </c>
      <c r="BX316" s="2006">
        <v>0</v>
      </c>
      <c r="BY316" s="2006">
        <v>0</v>
      </c>
      <c r="BZ316" s="2006">
        <v>0</v>
      </c>
      <c r="CA316" s="2006">
        <v>0</v>
      </c>
      <c r="CB316" s="2006">
        <v>0</v>
      </c>
      <c r="CC316" s="2006">
        <v>0</v>
      </c>
      <c r="CD316" s="2006">
        <v>0</v>
      </c>
      <c r="CE316" s="2006">
        <v>0</v>
      </c>
      <c r="CF316" s="421"/>
    </row>
    <row r="317" spans="1:84">
      <c r="A317" s="2006">
        <v>0</v>
      </c>
      <c r="B317" s="2006">
        <v>0</v>
      </c>
      <c r="C317" s="2006">
        <v>0</v>
      </c>
      <c r="D317" s="2006">
        <v>0</v>
      </c>
      <c r="E317" s="2006">
        <v>0</v>
      </c>
      <c r="F317" s="2006">
        <v>0</v>
      </c>
      <c r="G317" s="2006">
        <v>0</v>
      </c>
      <c r="H317" s="2006">
        <v>0</v>
      </c>
      <c r="I317" s="2006">
        <v>0</v>
      </c>
      <c r="J317" s="2006">
        <v>0</v>
      </c>
      <c r="K317" s="2006">
        <v>0</v>
      </c>
      <c r="L317" s="2006">
        <v>0</v>
      </c>
      <c r="M317" s="2006">
        <v>0</v>
      </c>
      <c r="N317" s="2006">
        <v>0</v>
      </c>
      <c r="O317" s="2006">
        <v>0</v>
      </c>
      <c r="P317" s="2006">
        <v>0</v>
      </c>
      <c r="Q317" s="2006">
        <v>0</v>
      </c>
      <c r="R317" s="2006">
        <v>0</v>
      </c>
      <c r="S317" s="2006">
        <v>0</v>
      </c>
      <c r="T317" s="2006">
        <v>0</v>
      </c>
      <c r="U317" s="2006">
        <v>0</v>
      </c>
      <c r="V317" s="2006">
        <v>0</v>
      </c>
      <c r="W317" s="2006">
        <v>0</v>
      </c>
      <c r="X317" s="2006">
        <v>0</v>
      </c>
      <c r="Y317" s="2006">
        <v>0</v>
      </c>
      <c r="Z317" s="2006">
        <v>0</v>
      </c>
      <c r="AA317" s="2006">
        <v>0</v>
      </c>
      <c r="AB317" s="2006">
        <v>0</v>
      </c>
      <c r="AC317" s="2006">
        <v>0</v>
      </c>
      <c r="AD317" s="2006">
        <v>0</v>
      </c>
      <c r="AE317" s="2006">
        <v>0</v>
      </c>
      <c r="AF317" s="2006">
        <v>0</v>
      </c>
      <c r="AG317" s="2006">
        <v>0</v>
      </c>
      <c r="AH317" s="2006">
        <v>0</v>
      </c>
      <c r="AI317" s="2006">
        <v>0</v>
      </c>
      <c r="AJ317" s="2006">
        <v>0</v>
      </c>
      <c r="AK317" s="2006">
        <v>0</v>
      </c>
      <c r="AL317" s="2006">
        <v>0</v>
      </c>
      <c r="AM317" s="2006">
        <v>0</v>
      </c>
      <c r="AN317" s="2006">
        <v>0</v>
      </c>
      <c r="AO317" s="2006">
        <v>0</v>
      </c>
      <c r="AP317" s="2006">
        <v>0</v>
      </c>
      <c r="AQ317" s="2006">
        <v>0</v>
      </c>
      <c r="AR317" s="2006">
        <v>0</v>
      </c>
      <c r="AS317" s="2006">
        <v>0</v>
      </c>
      <c r="AT317" s="2006">
        <v>0</v>
      </c>
      <c r="AU317" s="2006">
        <v>0</v>
      </c>
      <c r="AV317" s="2006">
        <v>0</v>
      </c>
      <c r="AW317" s="2006">
        <v>0</v>
      </c>
      <c r="AX317" s="2006">
        <v>0</v>
      </c>
      <c r="AY317" s="2006">
        <v>0</v>
      </c>
      <c r="AZ317" s="2006">
        <v>0</v>
      </c>
      <c r="BA317" s="2006">
        <v>0</v>
      </c>
      <c r="BB317" s="2006">
        <v>0</v>
      </c>
      <c r="BC317" s="2006">
        <v>0</v>
      </c>
      <c r="BD317" s="2006">
        <v>0</v>
      </c>
      <c r="BE317" s="2006">
        <v>0</v>
      </c>
      <c r="BF317" s="2006">
        <v>0</v>
      </c>
      <c r="BG317" s="2006">
        <v>0</v>
      </c>
      <c r="BH317" s="2006">
        <v>0</v>
      </c>
      <c r="BI317" s="2006">
        <v>0</v>
      </c>
      <c r="BJ317" s="2006">
        <v>0</v>
      </c>
      <c r="BK317" s="2006">
        <v>0</v>
      </c>
      <c r="BL317" s="2006">
        <v>0</v>
      </c>
      <c r="BM317" s="2006">
        <v>0</v>
      </c>
      <c r="BN317" s="2006">
        <v>0</v>
      </c>
      <c r="BO317" s="2006">
        <v>0</v>
      </c>
      <c r="BP317" s="2006">
        <v>0</v>
      </c>
      <c r="BQ317" s="2006">
        <v>0</v>
      </c>
      <c r="BR317" s="2006">
        <v>0</v>
      </c>
      <c r="BS317" s="2006">
        <v>0</v>
      </c>
      <c r="BT317" s="2006">
        <v>0</v>
      </c>
      <c r="BU317" s="2006">
        <v>0</v>
      </c>
      <c r="BV317" s="2006">
        <v>0</v>
      </c>
      <c r="BW317" s="2006">
        <v>0</v>
      </c>
      <c r="BX317" s="2006">
        <v>0</v>
      </c>
      <c r="BY317" s="2006">
        <v>0</v>
      </c>
      <c r="BZ317" s="2006">
        <v>0</v>
      </c>
      <c r="CA317" s="2006">
        <v>0</v>
      </c>
      <c r="CB317" s="2006">
        <v>0</v>
      </c>
      <c r="CC317" s="2006">
        <v>0</v>
      </c>
      <c r="CD317" s="2006">
        <v>0</v>
      </c>
      <c r="CE317" s="2006">
        <v>0</v>
      </c>
      <c r="CF317" s="421"/>
    </row>
    <row r="318" spans="1:84">
      <c r="A318" s="2006">
        <v>0</v>
      </c>
      <c r="B318" s="2006">
        <v>0</v>
      </c>
      <c r="C318" s="2006">
        <v>0</v>
      </c>
      <c r="D318" s="2006">
        <v>0</v>
      </c>
      <c r="E318" s="2006">
        <v>0</v>
      </c>
      <c r="F318" s="2006">
        <v>0</v>
      </c>
      <c r="G318" s="2006">
        <v>0</v>
      </c>
      <c r="H318" s="2006">
        <v>0</v>
      </c>
      <c r="I318" s="2006">
        <v>0</v>
      </c>
      <c r="J318" s="2006">
        <v>0</v>
      </c>
      <c r="K318" s="2006">
        <v>0</v>
      </c>
      <c r="L318" s="2006">
        <v>0</v>
      </c>
      <c r="M318" s="2006">
        <v>0</v>
      </c>
      <c r="N318" s="2006">
        <v>0</v>
      </c>
      <c r="O318" s="2006">
        <v>0</v>
      </c>
      <c r="P318" s="2006">
        <v>0</v>
      </c>
      <c r="Q318" s="2006">
        <v>0</v>
      </c>
      <c r="R318" s="2006">
        <v>0</v>
      </c>
      <c r="S318" s="2006">
        <v>0</v>
      </c>
      <c r="T318" s="2006">
        <v>0</v>
      </c>
      <c r="U318" s="2006">
        <v>0</v>
      </c>
      <c r="V318" s="2006">
        <v>0</v>
      </c>
      <c r="W318" s="2006">
        <v>0</v>
      </c>
      <c r="X318" s="2006">
        <v>0</v>
      </c>
      <c r="Y318" s="2006">
        <v>0</v>
      </c>
      <c r="Z318" s="2006">
        <v>0</v>
      </c>
      <c r="AA318" s="2006">
        <v>0</v>
      </c>
      <c r="AB318" s="2006">
        <v>0</v>
      </c>
      <c r="AC318" s="2006">
        <v>0</v>
      </c>
      <c r="AD318" s="2006">
        <v>0</v>
      </c>
      <c r="AE318" s="2006">
        <v>0</v>
      </c>
      <c r="AF318" s="2006">
        <v>0</v>
      </c>
      <c r="AG318" s="2006">
        <v>0</v>
      </c>
      <c r="AH318" s="2006">
        <v>0</v>
      </c>
      <c r="AI318" s="2006">
        <v>0</v>
      </c>
      <c r="AJ318" s="2006">
        <v>0</v>
      </c>
      <c r="AK318" s="2006">
        <v>0</v>
      </c>
      <c r="AL318" s="2006">
        <v>0</v>
      </c>
      <c r="AM318" s="2006">
        <v>0</v>
      </c>
      <c r="AN318" s="2006">
        <v>0</v>
      </c>
      <c r="AO318" s="2006">
        <v>0</v>
      </c>
      <c r="AP318" s="2006">
        <v>0</v>
      </c>
      <c r="AQ318" s="2006">
        <v>0</v>
      </c>
      <c r="AR318" s="2006">
        <v>0</v>
      </c>
      <c r="AS318" s="2006">
        <v>0</v>
      </c>
      <c r="AT318" s="2006">
        <v>0</v>
      </c>
      <c r="AU318" s="2006">
        <v>0</v>
      </c>
      <c r="AV318" s="2006">
        <v>0</v>
      </c>
      <c r="AW318" s="2006">
        <v>0</v>
      </c>
      <c r="AX318" s="2006">
        <v>0</v>
      </c>
      <c r="AY318" s="2006">
        <v>0</v>
      </c>
      <c r="AZ318" s="2006">
        <v>0</v>
      </c>
      <c r="BA318" s="2006">
        <v>0</v>
      </c>
      <c r="BB318" s="2006">
        <v>0</v>
      </c>
      <c r="BC318" s="2006">
        <v>0</v>
      </c>
      <c r="BD318" s="2006">
        <v>0</v>
      </c>
      <c r="BE318" s="2006">
        <v>0</v>
      </c>
      <c r="BF318" s="2006">
        <v>0</v>
      </c>
      <c r="BG318" s="2006">
        <v>0</v>
      </c>
      <c r="BH318" s="2006">
        <v>0</v>
      </c>
      <c r="BI318" s="2006">
        <v>0</v>
      </c>
      <c r="BJ318" s="2006">
        <v>0</v>
      </c>
      <c r="BK318" s="2006">
        <v>0</v>
      </c>
      <c r="BL318" s="2006">
        <v>0</v>
      </c>
      <c r="BM318" s="2006">
        <v>0</v>
      </c>
      <c r="BN318" s="2006">
        <v>0</v>
      </c>
      <c r="BO318" s="2006">
        <v>0</v>
      </c>
      <c r="BP318" s="2006">
        <v>0</v>
      </c>
      <c r="BQ318" s="2006">
        <v>0</v>
      </c>
      <c r="BR318" s="2006">
        <v>0</v>
      </c>
      <c r="BS318" s="2006">
        <v>0</v>
      </c>
      <c r="BT318" s="2006">
        <v>0</v>
      </c>
      <c r="BU318" s="2006">
        <v>0</v>
      </c>
      <c r="BV318" s="2006">
        <v>0</v>
      </c>
      <c r="BW318" s="2006">
        <v>0</v>
      </c>
      <c r="BX318" s="2006">
        <v>0</v>
      </c>
      <c r="BY318" s="2006">
        <v>0</v>
      </c>
      <c r="BZ318" s="2006">
        <v>0</v>
      </c>
      <c r="CA318" s="2006">
        <v>0</v>
      </c>
      <c r="CB318" s="2006">
        <v>0</v>
      </c>
      <c r="CC318" s="2006">
        <v>0</v>
      </c>
      <c r="CD318" s="2006">
        <v>0</v>
      </c>
      <c r="CE318" s="2006">
        <v>0</v>
      </c>
      <c r="CF318" s="421"/>
    </row>
    <row r="319" spans="1:84" ht="23.25">
      <c r="A319" s="2006">
        <v>0</v>
      </c>
      <c r="B319" s="34"/>
      <c r="D319" s="3614" t="s">
        <v>519</v>
      </c>
      <c r="E319" s="3615"/>
      <c r="F319" s="3615"/>
      <c r="G319" s="3615"/>
      <c r="H319" s="3615"/>
      <c r="I319" s="3615"/>
      <c r="J319" s="3615"/>
      <c r="K319" s="3615"/>
      <c r="L319" s="3615"/>
      <c r="M319" s="3615"/>
      <c r="N319" s="3615"/>
      <c r="O319" s="3615"/>
      <c r="P319" s="3615"/>
      <c r="Q319" s="3615"/>
      <c r="R319" s="3615"/>
      <c r="S319" s="3615"/>
      <c r="T319" s="3615"/>
      <c r="U319" s="3615"/>
      <c r="V319" s="3615"/>
      <c r="W319" s="3615"/>
      <c r="X319" s="3615"/>
      <c r="Y319" s="3615"/>
      <c r="Z319" s="3615"/>
      <c r="AA319" s="3615"/>
      <c r="AB319" s="3615"/>
      <c r="AC319" s="3615"/>
      <c r="AD319" s="3615"/>
      <c r="AE319" s="3615"/>
      <c r="AF319" s="3616"/>
      <c r="AG319" s="35"/>
      <c r="AH319" s="35"/>
      <c r="AI319" s="35"/>
      <c r="AJ319" s="35"/>
      <c r="AK319" s="35"/>
      <c r="AL319" s="35"/>
      <c r="AM319" s="35"/>
      <c r="AN319" s="35"/>
      <c r="AO319" s="35"/>
      <c r="AP319" s="35"/>
      <c r="AQ319" s="35"/>
      <c r="AR319" s="35"/>
      <c r="AS319" s="35"/>
      <c r="AT319" s="35"/>
      <c r="AU319" s="35"/>
      <c r="AV319" s="35"/>
      <c r="AW319" s="35"/>
      <c r="AX319" s="35"/>
      <c r="AY319" s="35"/>
      <c r="AZ319" s="35"/>
      <c r="BA319" s="2006">
        <v>0</v>
      </c>
      <c r="BB319" s="2006">
        <v>0</v>
      </c>
      <c r="BC319" s="2006">
        <v>0</v>
      </c>
      <c r="BD319" s="2006">
        <v>0</v>
      </c>
      <c r="BE319" s="2006">
        <v>0</v>
      </c>
      <c r="BF319" s="2006">
        <v>0</v>
      </c>
      <c r="BG319" s="2006">
        <v>0</v>
      </c>
      <c r="BH319" s="2006">
        <v>0</v>
      </c>
      <c r="BI319" s="2006">
        <v>0</v>
      </c>
      <c r="BJ319" s="2006">
        <v>0</v>
      </c>
      <c r="BK319" s="2006">
        <v>0</v>
      </c>
      <c r="BL319" s="2006">
        <v>0</v>
      </c>
      <c r="BM319" s="2006">
        <v>0</v>
      </c>
      <c r="BN319" s="2006">
        <v>0</v>
      </c>
      <c r="BO319" s="2006">
        <v>0</v>
      </c>
      <c r="BP319" s="2006">
        <v>0</v>
      </c>
      <c r="BQ319" s="2006">
        <v>0</v>
      </c>
      <c r="BR319" s="2006">
        <v>0</v>
      </c>
      <c r="BS319" s="2006">
        <v>0</v>
      </c>
      <c r="BT319" s="2006">
        <v>0</v>
      </c>
      <c r="BU319" s="2006">
        <v>0</v>
      </c>
      <c r="BV319" s="2006">
        <v>0</v>
      </c>
      <c r="BW319" s="2006">
        <v>0</v>
      </c>
      <c r="BX319" s="2006">
        <v>0</v>
      </c>
      <c r="BY319" s="2006">
        <v>0</v>
      </c>
      <c r="BZ319" s="2006">
        <v>0</v>
      </c>
      <c r="CA319" s="2006">
        <v>0</v>
      </c>
      <c r="CB319" s="2006">
        <v>0</v>
      </c>
      <c r="CC319" s="2006">
        <v>0</v>
      </c>
      <c r="CD319" s="2006">
        <v>0</v>
      </c>
      <c r="CE319" s="2006">
        <v>0</v>
      </c>
      <c r="CF319" s="421"/>
    </row>
    <row r="320" spans="1:84">
      <c r="A320" s="2006">
        <v>0</v>
      </c>
      <c r="BA320" s="2006">
        <v>0</v>
      </c>
      <c r="BB320" s="2006">
        <v>0</v>
      </c>
      <c r="BC320" s="2006">
        <v>0</v>
      </c>
      <c r="BD320" s="2006">
        <v>0</v>
      </c>
      <c r="BE320" s="2006">
        <v>0</v>
      </c>
      <c r="BF320" s="2006">
        <v>0</v>
      </c>
      <c r="BG320" s="2006">
        <v>0</v>
      </c>
      <c r="BH320" s="2006">
        <v>0</v>
      </c>
      <c r="BI320" s="2006">
        <v>0</v>
      </c>
      <c r="BJ320" s="2006">
        <v>0</v>
      </c>
      <c r="BK320" s="2006">
        <v>0</v>
      </c>
      <c r="BL320" s="2006">
        <v>0</v>
      </c>
      <c r="BM320" s="2006">
        <v>0</v>
      </c>
      <c r="BN320" s="2006">
        <v>0</v>
      </c>
      <c r="BO320" s="2006">
        <v>0</v>
      </c>
      <c r="BP320" s="2006">
        <v>0</v>
      </c>
      <c r="BQ320" s="2006">
        <v>0</v>
      </c>
      <c r="BR320" s="2006">
        <v>0</v>
      </c>
      <c r="BS320" s="2006">
        <v>0</v>
      </c>
      <c r="BT320" s="2006">
        <v>0</v>
      </c>
      <c r="BU320" s="2006">
        <v>0</v>
      </c>
      <c r="BV320" s="2006">
        <v>0</v>
      </c>
      <c r="BW320" s="2006">
        <v>0</v>
      </c>
      <c r="BX320" s="2006">
        <v>0</v>
      </c>
      <c r="BY320" s="2006">
        <v>0</v>
      </c>
      <c r="BZ320" s="2006">
        <v>0</v>
      </c>
      <c r="CA320" s="2006">
        <v>0</v>
      </c>
      <c r="CB320" s="2006">
        <v>0</v>
      </c>
      <c r="CC320" s="2006">
        <v>0</v>
      </c>
      <c r="CD320" s="2006">
        <v>0</v>
      </c>
      <c r="CE320" s="2006">
        <v>0</v>
      </c>
      <c r="CF320" s="421"/>
    </row>
    <row r="321" spans="1:84">
      <c r="A321" s="2006">
        <v>0</v>
      </c>
      <c r="BA321" s="2006">
        <v>0</v>
      </c>
      <c r="BB321" s="2006">
        <v>0</v>
      </c>
      <c r="BC321" s="2006">
        <v>0</v>
      </c>
      <c r="BD321" s="2006">
        <v>0</v>
      </c>
      <c r="BE321" s="2006">
        <v>0</v>
      </c>
      <c r="BF321" s="2006">
        <v>0</v>
      </c>
      <c r="BG321" s="2006">
        <v>0</v>
      </c>
      <c r="BH321" s="2006">
        <v>0</v>
      </c>
      <c r="BI321" s="2006">
        <v>0</v>
      </c>
      <c r="BJ321" s="2006">
        <v>0</v>
      </c>
      <c r="BK321" s="2006">
        <v>0</v>
      </c>
      <c r="BL321" s="2006">
        <v>0</v>
      </c>
      <c r="BM321" s="2006">
        <v>0</v>
      </c>
      <c r="BN321" s="2006">
        <v>0</v>
      </c>
      <c r="BO321" s="2006">
        <v>0</v>
      </c>
      <c r="BP321" s="2006">
        <v>0</v>
      </c>
      <c r="BQ321" s="2006">
        <v>0</v>
      </c>
      <c r="BR321" s="2006">
        <v>0</v>
      </c>
      <c r="BS321" s="2006">
        <v>0</v>
      </c>
      <c r="BT321" s="2006">
        <v>0</v>
      </c>
      <c r="BU321" s="2006">
        <v>0</v>
      </c>
      <c r="BV321" s="2006">
        <v>0</v>
      </c>
      <c r="BW321" s="2006">
        <v>0</v>
      </c>
      <c r="BX321" s="2006">
        <v>0</v>
      </c>
      <c r="BY321" s="2006">
        <v>0</v>
      </c>
      <c r="BZ321" s="2006">
        <v>0</v>
      </c>
      <c r="CA321" s="2006">
        <v>0</v>
      </c>
      <c r="CB321" s="2006">
        <v>0</v>
      </c>
      <c r="CC321" s="2006">
        <v>0</v>
      </c>
      <c r="CD321" s="2006">
        <v>0</v>
      </c>
      <c r="CE321" s="2006">
        <v>0</v>
      </c>
      <c r="CF321" s="421"/>
    </row>
    <row r="322" spans="1:84" ht="15.75">
      <c r="A322" s="2006">
        <v>0</v>
      </c>
      <c r="B322" s="3656" t="s">
        <v>1130</v>
      </c>
      <c r="C322" s="3656"/>
      <c r="D322" s="3657" t="s">
        <v>1134</v>
      </c>
      <c r="E322" s="166"/>
      <c r="F322" s="166"/>
      <c r="G322" s="166"/>
      <c r="H322" s="3658" t="s">
        <v>1086</v>
      </c>
      <c r="I322" s="3659"/>
      <c r="J322" s="3659"/>
      <c r="K322" s="3659"/>
      <c r="L322" s="3659"/>
      <c r="M322" s="3659"/>
      <c r="N322" s="3659"/>
      <c r="O322" s="3659"/>
      <c r="P322" s="3659"/>
      <c r="Q322" s="3659"/>
      <c r="R322" s="3659"/>
      <c r="S322" s="3659"/>
      <c r="T322" s="3659"/>
      <c r="U322" s="3659"/>
      <c r="V322" s="3659"/>
      <c r="W322" s="3659"/>
      <c r="X322" s="3660"/>
      <c r="AG322" s="404"/>
      <c r="AH322" s="404"/>
      <c r="AI322" s="404"/>
      <c r="AJ322" s="3661" t="s">
        <v>1131</v>
      </c>
      <c r="AK322" s="3661"/>
      <c r="AL322" s="3661"/>
      <c r="AM322" s="3661"/>
      <c r="AN322" s="3661"/>
      <c r="AO322" s="3661"/>
      <c r="AP322" s="3661"/>
      <c r="AQ322" s="3661"/>
      <c r="AR322" s="3661"/>
      <c r="AS322" s="3661"/>
      <c r="AT322" s="3661"/>
      <c r="AU322" s="3661"/>
      <c r="AV322" s="3661"/>
      <c r="AW322" s="3661"/>
      <c r="AX322" s="3661"/>
      <c r="AY322" s="3661"/>
      <c r="AZ322" s="3661"/>
      <c r="BA322" s="2006">
        <v>0</v>
      </c>
      <c r="BB322" s="2006">
        <v>0</v>
      </c>
      <c r="BC322" s="2006">
        <v>0</v>
      </c>
      <c r="BD322" s="2006">
        <v>0</v>
      </c>
      <c r="BE322" s="2006">
        <v>0</v>
      </c>
      <c r="BF322" s="2006">
        <v>0</v>
      </c>
      <c r="BG322" s="2006">
        <v>0</v>
      </c>
      <c r="BH322" s="2006">
        <v>0</v>
      </c>
      <c r="BI322" s="2006">
        <v>0</v>
      </c>
      <c r="BJ322" s="2006">
        <v>0</v>
      </c>
      <c r="BK322" s="2006">
        <v>0</v>
      </c>
      <c r="BL322" s="2006">
        <v>0</v>
      </c>
      <c r="BM322" s="2006">
        <v>0</v>
      </c>
      <c r="BN322" s="2006">
        <v>0</v>
      </c>
      <c r="BO322" s="2006">
        <v>0</v>
      </c>
      <c r="BP322" s="2006">
        <v>0</v>
      </c>
      <c r="BQ322" s="2006">
        <v>0</v>
      </c>
      <c r="BR322" s="2006">
        <v>0</v>
      </c>
      <c r="BS322" s="2006">
        <v>0</v>
      </c>
      <c r="BT322" s="2006">
        <v>0</v>
      </c>
      <c r="BU322" s="2006">
        <v>0</v>
      </c>
      <c r="BV322" s="2006">
        <v>0</v>
      </c>
      <c r="BW322" s="2006">
        <v>0</v>
      </c>
      <c r="BX322" s="2006">
        <v>0</v>
      </c>
      <c r="BY322" s="2006">
        <v>0</v>
      </c>
      <c r="BZ322" s="2006">
        <v>0</v>
      </c>
      <c r="CA322" s="2006">
        <v>0</v>
      </c>
      <c r="CB322" s="2006">
        <v>0</v>
      </c>
      <c r="CC322" s="2006">
        <v>0</v>
      </c>
      <c r="CD322" s="2006">
        <v>0</v>
      </c>
      <c r="CE322" s="2006">
        <v>0</v>
      </c>
      <c r="CF322" s="421"/>
    </row>
    <row r="323" spans="1:84" ht="15.75">
      <c r="A323" s="2006">
        <v>0</v>
      </c>
      <c r="B323" s="3656"/>
      <c r="C323" s="3656"/>
      <c r="D323" s="3657"/>
      <c r="H323" s="406" t="s">
        <v>1087</v>
      </c>
      <c r="I323" s="407"/>
      <c r="J323" s="407"/>
      <c r="K323" s="407"/>
      <c r="L323" s="408" t="s">
        <v>1088</v>
      </c>
      <c r="M323" s="409"/>
      <c r="N323" s="409"/>
      <c r="O323" s="409"/>
      <c r="P323" s="408" t="s">
        <v>1089</v>
      </c>
      <c r="Q323" s="407"/>
      <c r="R323" s="407"/>
      <c r="S323" s="407"/>
      <c r="T323" s="408" t="s">
        <v>1090</v>
      </c>
      <c r="U323" s="407"/>
      <c r="V323" s="407"/>
      <c r="W323" s="410"/>
      <c r="X323" s="411" t="s">
        <v>1091</v>
      </c>
      <c r="AJ323" s="181"/>
      <c r="CF323" s="421"/>
    </row>
    <row r="324" spans="1:84" ht="15.75">
      <c r="A324" s="2006">
        <v>0</v>
      </c>
      <c r="B324" s="3656"/>
      <c r="C324" s="3656"/>
      <c r="D324" s="3699" t="s">
        <v>1041</v>
      </c>
      <c r="H324" s="3652" t="s">
        <v>1097</v>
      </c>
      <c r="I324" s="331"/>
      <c r="J324" s="331"/>
      <c r="K324" s="331"/>
      <c r="L324" s="3652" t="s">
        <v>1095</v>
      </c>
      <c r="M324" s="331"/>
      <c r="N324" s="331"/>
      <c r="O324" s="331"/>
      <c r="P324" s="3652" t="s">
        <v>1095</v>
      </c>
      <c r="Q324" s="331"/>
      <c r="R324" s="331"/>
      <c r="S324" s="331"/>
      <c r="T324" s="3652" t="s">
        <v>1098</v>
      </c>
      <c r="U324" s="331"/>
      <c r="V324" s="331"/>
      <c r="W324" s="331"/>
      <c r="X324" s="3652" t="s">
        <v>1099</v>
      </c>
      <c r="AB324" s="314" t="s">
        <v>1042</v>
      </c>
      <c r="AG324" s="332"/>
      <c r="AH324" s="332"/>
      <c r="AI324" s="332"/>
      <c r="AJ324" s="448" t="s">
        <v>1043</v>
      </c>
      <c r="CF324" s="421"/>
    </row>
    <row r="325" spans="1:84" ht="15.75" customHeight="1">
      <c r="A325" s="2006">
        <v>0</v>
      </c>
      <c r="B325" s="415"/>
      <c r="D325" s="3699"/>
      <c r="H325" s="3651"/>
      <c r="L325" s="3651"/>
      <c r="P325" s="3651"/>
      <c r="T325" s="3651"/>
      <c r="X325" s="3651"/>
      <c r="AB325" s="449" t="s">
        <v>1138</v>
      </c>
      <c r="AG325" s="332"/>
      <c r="AH325" s="332"/>
      <c r="AI325" s="332"/>
      <c r="AJ325" s="450" t="s">
        <v>1044</v>
      </c>
      <c r="CF325" s="421"/>
    </row>
    <row r="326" spans="1:84" ht="15.75" customHeight="1">
      <c r="A326" s="2006">
        <v>0</v>
      </c>
      <c r="B326" s="415">
        <f>LEN(D326)</f>
        <v>30</v>
      </c>
      <c r="D326" s="3698" t="s">
        <v>1045</v>
      </c>
      <c r="E326" s="87"/>
      <c r="F326" s="87"/>
      <c r="G326" s="87"/>
      <c r="H326" s="3648" t="s">
        <v>1100</v>
      </c>
      <c r="I326" s="334"/>
      <c r="J326" s="334"/>
      <c r="K326" s="334"/>
      <c r="L326" s="3648" t="s">
        <v>1101</v>
      </c>
      <c r="M326" s="334"/>
      <c r="N326" s="334"/>
      <c r="O326" s="334"/>
      <c r="P326" s="3648" t="s">
        <v>1098</v>
      </c>
      <c r="Q326" s="334"/>
      <c r="R326" s="334"/>
      <c r="S326" s="334"/>
      <c r="T326" s="3648" t="s">
        <v>1100</v>
      </c>
      <c r="U326" s="334"/>
      <c r="V326" s="334"/>
      <c r="W326" s="334"/>
      <c r="X326" s="3648" t="s">
        <v>1102</v>
      </c>
      <c r="Y326" s="87"/>
      <c r="Z326" s="87"/>
      <c r="AA326" s="87"/>
      <c r="AB326" s="335" t="s">
        <v>1007</v>
      </c>
      <c r="AG326" s="336"/>
      <c r="AH326" s="336"/>
      <c r="AI326" s="336"/>
      <c r="AJ326" s="451" t="s">
        <v>1046</v>
      </c>
      <c r="AV326" s="412">
        <f>LEN(AJ325)</f>
        <v>382</v>
      </c>
      <c r="BN326" s="2006">
        <v>0</v>
      </c>
      <c r="BO326" s="2006">
        <v>0</v>
      </c>
      <c r="BP326" s="2006">
        <v>0</v>
      </c>
      <c r="BQ326" s="2006">
        <v>0</v>
      </c>
      <c r="BR326" s="2006">
        <v>0</v>
      </c>
      <c r="BS326" s="2006">
        <v>0</v>
      </c>
      <c r="BT326" s="2006">
        <v>0</v>
      </c>
      <c r="BU326" s="2006">
        <v>0</v>
      </c>
      <c r="BV326" s="2006">
        <v>0</v>
      </c>
      <c r="BW326" s="2006">
        <v>0</v>
      </c>
      <c r="BX326" s="2006">
        <v>0</v>
      </c>
      <c r="BY326" s="2006">
        <v>0</v>
      </c>
      <c r="BZ326" s="2006">
        <v>0</v>
      </c>
      <c r="CA326" s="2006">
        <v>0</v>
      </c>
      <c r="CB326" s="2006">
        <v>0</v>
      </c>
      <c r="CC326" s="2006">
        <v>0</v>
      </c>
      <c r="CD326" s="2006">
        <v>0</v>
      </c>
      <c r="CE326" s="2006">
        <v>0</v>
      </c>
      <c r="CF326" s="421"/>
    </row>
    <row r="327" spans="1:84" ht="15.75" customHeight="1">
      <c r="A327" s="2006">
        <v>0</v>
      </c>
      <c r="D327" s="3698"/>
      <c r="E327" s="87"/>
      <c r="F327" s="87"/>
      <c r="G327" s="87"/>
      <c r="H327" s="3649"/>
      <c r="I327" s="338"/>
      <c r="J327" s="338"/>
      <c r="K327" s="338"/>
      <c r="L327" s="3649"/>
      <c r="M327" s="338"/>
      <c r="N327" s="338"/>
      <c r="O327" s="338"/>
      <c r="P327" s="3649"/>
      <c r="Q327" s="338"/>
      <c r="R327" s="338"/>
      <c r="S327" s="338"/>
      <c r="T327" s="3649"/>
      <c r="U327" s="338"/>
      <c r="V327" s="338"/>
      <c r="W327" s="338"/>
      <c r="X327" s="3649"/>
      <c r="Y327" s="87"/>
      <c r="Z327" s="87"/>
      <c r="AA327" s="87"/>
      <c r="AB327" s="339" t="s">
        <v>1009</v>
      </c>
      <c r="AG327" s="340"/>
      <c r="AH327" s="340"/>
      <c r="AI327" s="340"/>
      <c r="AJ327" s="181"/>
      <c r="BN327" s="2006">
        <v>0</v>
      </c>
      <c r="BO327" s="2006">
        <v>0</v>
      </c>
      <c r="BP327" s="2006">
        <v>0</v>
      </c>
      <c r="BQ327" s="2006">
        <v>0</v>
      </c>
      <c r="BR327" s="2006">
        <v>0</v>
      </c>
      <c r="BS327" s="2006">
        <v>0</v>
      </c>
      <c r="BT327" s="2006">
        <v>0</v>
      </c>
      <c r="BU327" s="2006">
        <v>0</v>
      </c>
      <c r="BV327" s="2006">
        <v>0</v>
      </c>
      <c r="BW327" s="2006">
        <v>0</v>
      </c>
      <c r="BX327" s="2006">
        <v>0</v>
      </c>
      <c r="BY327" s="2006">
        <v>0</v>
      </c>
      <c r="BZ327" s="2006">
        <v>0</v>
      </c>
      <c r="CA327" s="2006">
        <v>0</v>
      </c>
      <c r="CB327" s="2006">
        <v>0</v>
      </c>
      <c r="CC327" s="2006">
        <v>0</v>
      </c>
      <c r="CD327" s="2006">
        <v>0</v>
      </c>
      <c r="CE327" s="2006">
        <v>0</v>
      </c>
      <c r="CF327" s="421"/>
    </row>
    <row r="328" spans="1:84" ht="15.75" customHeight="1">
      <c r="A328" s="2006">
        <v>0</v>
      </c>
      <c r="D328" s="3695" t="s">
        <v>1047</v>
      </c>
      <c r="E328" s="87"/>
      <c r="F328" s="87"/>
      <c r="G328" s="87"/>
      <c r="H328" s="3696" t="s">
        <v>1100</v>
      </c>
      <c r="I328" s="341"/>
      <c r="J328" s="341"/>
      <c r="K328" s="341"/>
      <c r="L328" s="3696" t="s">
        <v>1101</v>
      </c>
      <c r="M328" s="341"/>
      <c r="N328" s="341"/>
      <c r="O328" s="341"/>
      <c r="P328" s="3696" t="s">
        <v>1117</v>
      </c>
      <c r="Q328" s="341"/>
      <c r="R328" s="341"/>
      <c r="S328" s="341"/>
      <c r="T328" s="3696" t="s">
        <v>1100</v>
      </c>
      <c r="U328" s="341"/>
      <c r="V328" s="341"/>
      <c r="W328" s="341"/>
      <c r="X328" s="3696" t="s">
        <v>1102</v>
      </c>
      <c r="Y328" s="87"/>
      <c r="Z328" s="87"/>
      <c r="AA328" s="87"/>
      <c r="AB328" s="335" t="s">
        <v>1048</v>
      </c>
      <c r="AG328" s="342"/>
      <c r="AH328" s="342"/>
      <c r="AI328" s="342"/>
      <c r="AJ328" s="452" t="s">
        <v>1049</v>
      </c>
      <c r="BN328" s="2006">
        <v>0</v>
      </c>
      <c r="BO328" s="2006">
        <v>0</v>
      </c>
      <c r="BP328" s="2006">
        <v>0</v>
      </c>
      <c r="BQ328" s="2006">
        <v>0</v>
      </c>
      <c r="BR328" s="2006">
        <v>0</v>
      </c>
      <c r="BS328" s="2006">
        <v>0</v>
      </c>
      <c r="BT328" s="2006">
        <v>0</v>
      </c>
      <c r="BU328" s="2006">
        <v>0</v>
      </c>
      <c r="BV328" s="2006">
        <v>0</v>
      </c>
      <c r="BW328" s="2006">
        <v>0</v>
      </c>
      <c r="BX328" s="2006">
        <v>0</v>
      </c>
      <c r="BY328" s="2006">
        <v>0</v>
      </c>
      <c r="BZ328" s="2006">
        <v>0</v>
      </c>
      <c r="CA328" s="2006">
        <v>0</v>
      </c>
      <c r="CB328" s="2006">
        <v>0</v>
      </c>
      <c r="CC328" s="2006">
        <v>0</v>
      </c>
      <c r="CD328" s="2006">
        <v>0</v>
      </c>
      <c r="CE328" s="2006">
        <v>0</v>
      </c>
      <c r="CF328" s="421"/>
    </row>
    <row r="329" spans="1:84" ht="15.75" customHeight="1">
      <c r="A329" s="2006">
        <v>0</v>
      </c>
      <c r="D329" s="3695"/>
      <c r="E329" s="87"/>
      <c r="F329" s="87"/>
      <c r="G329" s="87"/>
      <c r="H329" s="3697"/>
      <c r="I329" s="343"/>
      <c r="J329" s="343"/>
      <c r="K329" s="343"/>
      <c r="L329" s="3697"/>
      <c r="M329" s="343"/>
      <c r="N329" s="343"/>
      <c r="O329" s="343"/>
      <c r="P329" s="3697"/>
      <c r="Q329" s="343"/>
      <c r="R329" s="343"/>
      <c r="S329" s="343"/>
      <c r="T329" s="3697"/>
      <c r="U329" s="343"/>
      <c r="V329" s="343"/>
      <c r="W329" s="343"/>
      <c r="X329" s="3697"/>
      <c r="Y329" s="87"/>
      <c r="Z329" s="87"/>
      <c r="AA329" s="87"/>
      <c r="AB329" s="344" t="s">
        <v>1050</v>
      </c>
      <c r="AG329" s="342"/>
      <c r="AH329" s="342"/>
      <c r="AI329" s="342"/>
      <c r="AJ329" s="452" t="s">
        <v>1051</v>
      </c>
      <c r="BN329" s="2006">
        <v>0</v>
      </c>
      <c r="BO329" s="2006">
        <v>0</v>
      </c>
      <c r="BP329" s="2006">
        <v>0</v>
      </c>
      <c r="BQ329" s="2006">
        <v>0</v>
      </c>
      <c r="BR329" s="2006">
        <v>0</v>
      </c>
      <c r="BS329" s="2006">
        <v>0</v>
      </c>
      <c r="BT329" s="2006">
        <v>0</v>
      </c>
      <c r="BU329" s="2006">
        <v>0</v>
      </c>
      <c r="BV329" s="2006">
        <v>0</v>
      </c>
      <c r="BW329" s="2006">
        <v>0</v>
      </c>
      <c r="BX329" s="2006">
        <v>0</v>
      </c>
      <c r="BY329" s="2006">
        <v>0</v>
      </c>
      <c r="BZ329" s="2006">
        <v>0</v>
      </c>
      <c r="CA329" s="2006">
        <v>0</v>
      </c>
      <c r="CB329" s="2006">
        <v>0</v>
      </c>
      <c r="CC329" s="2006">
        <v>0</v>
      </c>
      <c r="CD329" s="2006">
        <v>0</v>
      </c>
      <c r="CE329" s="2006">
        <v>0</v>
      </c>
      <c r="CF329" s="421"/>
    </row>
    <row r="330" spans="1:84" ht="27.75" customHeight="1">
      <c r="A330" s="2006">
        <v>0</v>
      </c>
      <c r="B330" s="415">
        <f>LEN(D330)</f>
        <v>28</v>
      </c>
      <c r="D330" s="420" t="s">
        <v>1010</v>
      </c>
      <c r="E330" s="87"/>
      <c r="F330" s="87"/>
      <c r="G330" s="87"/>
      <c r="H330" s="2058" t="s">
        <v>1104</v>
      </c>
      <c r="I330" s="313"/>
      <c r="J330" s="313"/>
      <c r="K330" s="313"/>
      <c r="L330" s="2058" t="s">
        <v>1093</v>
      </c>
      <c r="M330" s="313"/>
      <c r="N330" s="313"/>
      <c r="O330" s="313"/>
      <c r="P330" s="2058" t="s">
        <v>1096</v>
      </c>
      <c r="Q330" s="313"/>
      <c r="R330" s="313"/>
      <c r="S330" s="313"/>
      <c r="T330" s="2058" t="s">
        <v>1104</v>
      </c>
      <c r="U330" s="313"/>
      <c r="V330" s="313"/>
      <c r="W330" s="313"/>
      <c r="X330" s="2058" t="s">
        <v>1096</v>
      </c>
      <c r="AB330" s="314" t="s">
        <v>1011</v>
      </c>
      <c r="AG330" s="315"/>
      <c r="AH330" s="315"/>
      <c r="AI330" s="315"/>
      <c r="AJ330" s="422" t="s">
        <v>1052</v>
      </c>
      <c r="BN330" s="2006">
        <v>0</v>
      </c>
      <c r="BO330" s="2006">
        <v>0</v>
      </c>
      <c r="BP330" s="2006">
        <v>0</v>
      </c>
      <c r="BQ330" s="2006">
        <v>0</v>
      </c>
      <c r="BR330" s="2006">
        <v>0</v>
      </c>
      <c r="BS330" s="2006">
        <v>0</v>
      </c>
      <c r="BT330" s="2006">
        <v>0</v>
      </c>
      <c r="BU330" s="2006">
        <v>0</v>
      </c>
      <c r="BV330" s="2006">
        <v>0</v>
      </c>
      <c r="BW330" s="2006">
        <v>0</v>
      </c>
      <c r="BX330" s="2006">
        <v>0</v>
      </c>
      <c r="BY330" s="2006">
        <v>0</v>
      </c>
      <c r="BZ330" s="2006">
        <v>0</v>
      </c>
      <c r="CA330" s="2006">
        <v>0</v>
      </c>
      <c r="CB330" s="2006">
        <v>0</v>
      </c>
      <c r="CC330" s="2006">
        <v>0</v>
      </c>
      <c r="CD330" s="2006">
        <v>0</v>
      </c>
      <c r="CE330" s="2006">
        <v>0</v>
      </c>
      <c r="CF330" s="421"/>
    </row>
    <row r="331" spans="1:84" ht="15.75" customHeight="1">
      <c r="A331" s="2006">
        <v>0</v>
      </c>
      <c r="D331" s="2059" t="s">
        <v>62</v>
      </c>
      <c r="E331" s="87"/>
      <c r="F331" s="87"/>
      <c r="G331" s="87"/>
      <c r="H331" s="2058"/>
      <c r="I331" s="454"/>
      <c r="J331" s="454"/>
      <c r="K331" s="454"/>
      <c r="L331" s="2058"/>
      <c r="M331" s="454"/>
      <c r="N331" s="454"/>
      <c r="O331" s="454"/>
      <c r="P331" s="2058"/>
      <c r="Q331" s="454"/>
      <c r="R331" s="454"/>
      <c r="S331" s="454"/>
      <c r="T331" s="2058"/>
      <c r="U331" s="454"/>
      <c r="V331" s="454"/>
      <c r="W331" s="454"/>
      <c r="X331" s="2058"/>
      <c r="Y331" s="87"/>
      <c r="Z331" s="87"/>
      <c r="AA331" s="87"/>
      <c r="AG331" s="454"/>
      <c r="AH331" s="454"/>
      <c r="AI331" s="454"/>
      <c r="AJ331" s="455"/>
      <c r="AK331" s="87"/>
      <c r="AL331" s="87"/>
      <c r="AM331" s="87"/>
      <c r="AN331" s="87"/>
      <c r="AO331" s="87"/>
      <c r="AP331" s="87"/>
      <c r="AQ331" s="87"/>
      <c r="AR331" s="87"/>
      <c r="AS331" s="87"/>
      <c r="AT331" s="87"/>
      <c r="AU331" s="87"/>
      <c r="AV331" s="412">
        <f>LEN(AJ329)</f>
        <v>170</v>
      </c>
      <c r="AW331" s="87"/>
      <c r="AX331" s="87"/>
      <c r="AY331" s="87"/>
      <c r="AZ331" s="87"/>
      <c r="BA331" s="87"/>
      <c r="BB331" s="87"/>
      <c r="BC331" s="87"/>
      <c r="BD331" s="87"/>
      <c r="BE331" s="87"/>
      <c r="BF331" s="87"/>
      <c r="BG331" s="87"/>
      <c r="BH331" s="87"/>
      <c r="BI331" s="87"/>
      <c r="BJ331" s="87"/>
      <c r="BK331" s="87"/>
      <c r="BL331" s="87"/>
      <c r="BM331" s="87"/>
      <c r="BN331" s="2006">
        <v>0</v>
      </c>
      <c r="BO331" s="2006">
        <v>0</v>
      </c>
      <c r="BP331" s="2006">
        <v>0</v>
      </c>
      <c r="BQ331" s="2006">
        <v>0</v>
      </c>
      <c r="BR331" s="2006">
        <v>0</v>
      </c>
      <c r="BS331" s="2006">
        <v>0</v>
      </c>
      <c r="BT331" s="2006">
        <v>0</v>
      </c>
      <c r="BU331" s="2006">
        <v>0</v>
      </c>
      <c r="BV331" s="2006">
        <v>0</v>
      </c>
      <c r="BW331" s="2006">
        <v>0</v>
      </c>
      <c r="BX331" s="2006">
        <v>0</v>
      </c>
      <c r="BY331" s="2006">
        <v>0</v>
      </c>
      <c r="BZ331" s="2006">
        <v>0</v>
      </c>
      <c r="CA331" s="2006">
        <v>0</v>
      </c>
      <c r="CB331" s="2006">
        <v>0</v>
      </c>
      <c r="CC331" s="2006">
        <v>0</v>
      </c>
      <c r="CD331" s="2006">
        <v>0</v>
      </c>
      <c r="CE331" s="2006">
        <v>0</v>
      </c>
      <c r="CF331" s="421"/>
    </row>
    <row r="332" spans="1:84" ht="15.75" customHeight="1">
      <c r="A332" s="2006">
        <v>0</v>
      </c>
      <c r="D332" s="2060" t="s">
        <v>64</v>
      </c>
      <c r="E332" s="87"/>
      <c r="F332" s="87"/>
      <c r="G332" s="87"/>
      <c r="H332" s="2056"/>
      <c r="I332" s="341"/>
      <c r="J332" s="341"/>
      <c r="K332" s="341"/>
      <c r="L332" s="2056"/>
      <c r="M332" s="341"/>
      <c r="N332" s="341"/>
      <c r="O332" s="341"/>
      <c r="P332" s="2056"/>
      <c r="Q332" s="341"/>
      <c r="R332" s="341"/>
      <c r="S332" s="341"/>
      <c r="T332" s="2056"/>
      <c r="U332" s="341"/>
      <c r="V332" s="341"/>
      <c r="W332" s="341"/>
      <c r="X332" s="2056"/>
      <c r="Y332" s="87"/>
      <c r="Z332" s="87"/>
      <c r="AA332" s="87"/>
      <c r="AB332" s="87"/>
      <c r="AC332" s="87"/>
      <c r="AD332" s="87"/>
      <c r="AE332" s="87"/>
      <c r="AF332" s="87"/>
      <c r="AG332" s="341"/>
      <c r="AH332" s="341"/>
      <c r="AI332" s="341"/>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2006">
        <v>0</v>
      </c>
      <c r="BO332" s="2006">
        <v>0</v>
      </c>
      <c r="BP332" s="2006">
        <v>0</v>
      </c>
      <c r="BQ332" s="2006">
        <v>0</v>
      </c>
      <c r="BR332" s="2006">
        <v>0</v>
      </c>
      <c r="BS332" s="2006">
        <v>0</v>
      </c>
      <c r="BT332" s="2006">
        <v>0</v>
      </c>
      <c r="BU332" s="2006">
        <v>0</v>
      </c>
      <c r="BV332" s="2006">
        <v>0</v>
      </c>
      <c r="BW332" s="2006">
        <v>0</v>
      </c>
      <c r="BX332" s="2006">
        <v>0</v>
      </c>
      <c r="BY332" s="2006">
        <v>0</v>
      </c>
      <c r="BZ332" s="2006">
        <v>0</v>
      </c>
      <c r="CA332" s="2006">
        <v>0</v>
      </c>
      <c r="CB332" s="2006">
        <v>0</v>
      </c>
      <c r="CC332" s="2006">
        <v>0</v>
      </c>
      <c r="CD332" s="2006">
        <v>0</v>
      </c>
      <c r="CE332" s="2006">
        <v>0</v>
      </c>
      <c r="CF332" s="421"/>
    </row>
    <row r="333" spans="1:84" ht="15.75" customHeight="1">
      <c r="A333" s="2006">
        <v>0</v>
      </c>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2006">
        <v>0</v>
      </c>
      <c r="BO333" s="2006">
        <v>0</v>
      </c>
      <c r="BP333" s="2006">
        <v>0</v>
      </c>
      <c r="BQ333" s="2006">
        <v>0</v>
      </c>
      <c r="BR333" s="2006">
        <v>0</v>
      </c>
      <c r="BS333" s="2006">
        <v>0</v>
      </c>
      <c r="BT333" s="2006">
        <v>0</v>
      </c>
      <c r="BU333" s="2006">
        <v>0</v>
      </c>
      <c r="BV333" s="2006">
        <v>0</v>
      </c>
      <c r="BW333" s="2006">
        <v>0</v>
      </c>
      <c r="BX333" s="2006">
        <v>0</v>
      </c>
      <c r="BY333" s="2006">
        <v>0</v>
      </c>
      <c r="BZ333" s="2006">
        <v>0</v>
      </c>
      <c r="CA333" s="2006">
        <v>0</v>
      </c>
      <c r="CB333" s="2006">
        <v>0</v>
      </c>
      <c r="CC333" s="2006">
        <v>0</v>
      </c>
      <c r="CD333" s="2006">
        <v>0</v>
      </c>
      <c r="CE333" s="2006">
        <v>0</v>
      </c>
      <c r="CF333" s="421"/>
    </row>
    <row r="334" spans="1:84" ht="15.75">
      <c r="A334" s="2006">
        <v>0</v>
      </c>
      <c r="B334" s="34"/>
      <c r="D334" s="142" t="s">
        <v>1133</v>
      </c>
      <c r="E334" s="35"/>
      <c r="F334" s="35"/>
      <c r="G334" s="35"/>
      <c r="H334" s="142"/>
      <c r="I334" s="35"/>
      <c r="J334" s="35"/>
      <c r="K334" s="35"/>
      <c r="L334" s="142"/>
      <c r="P334" s="142"/>
      <c r="Q334" s="142"/>
      <c r="R334" s="142"/>
      <c r="S334" s="142"/>
      <c r="T334" s="142"/>
      <c r="U334" s="142"/>
      <c r="V334" s="142"/>
      <c r="W334" s="35"/>
      <c r="X334" s="142"/>
      <c r="Y334" s="142"/>
      <c r="Z334" s="142"/>
      <c r="AA334" s="142"/>
      <c r="AB334" s="142"/>
      <c r="AC334" s="142"/>
      <c r="AD334" s="142"/>
      <c r="AE334" s="142"/>
      <c r="AF334" s="142"/>
      <c r="AI334" s="35"/>
      <c r="AJ334" s="143"/>
      <c r="AK334" s="35"/>
      <c r="AL334" s="35"/>
      <c r="AM334" s="35"/>
      <c r="AN334" s="143"/>
      <c r="AO334" s="35"/>
      <c r="AP334" s="35"/>
      <c r="AQ334" s="35"/>
      <c r="AR334" s="143"/>
      <c r="AS334" s="35"/>
      <c r="AT334" s="35"/>
      <c r="AU334" s="35"/>
      <c r="AV334" s="35"/>
      <c r="AW334" s="35"/>
      <c r="AX334" s="35"/>
      <c r="AY334" s="35"/>
      <c r="AZ334" s="143"/>
      <c r="BN334" s="2006">
        <v>0</v>
      </c>
      <c r="BO334" s="2006">
        <v>0</v>
      </c>
      <c r="BP334" s="2006">
        <v>0</v>
      </c>
      <c r="BQ334" s="2006">
        <v>0</v>
      </c>
      <c r="BR334" s="2006">
        <v>0</v>
      </c>
      <c r="BS334" s="2006">
        <v>0</v>
      </c>
      <c r="BT334" s="2006">
        <v>0</v>
      </c>
      <c r="BU334" s="2006">
        <v>0</v>
      </c>
      <c r="BV334" s="2006">
        <v>0</v>
      </c>
      <c r="BW334" s="2006">
        <v>0</v>
      </c>
      <c r="BX334" s="2006">
        <v>0</v>
      </c>
      <c r="BY334" s="2006">
        <v>0</v>
      </c>
      <c r="BZ334" s="2006">
        <v>0</v>
      </c>
      <c r="CA334" s="2006">
        <v>0</v>
      </c>
      <c r="CB334" s="2006">
        <v>0</v>
      </c>
      <c r="CC334" s="2006">
        <v>0</v>
      </c>
      <c r="CD334" s="2006">
        <v>0</v>
      </c>
      <c r="CE334" s="2006">
        <v>0</v>
      </c>
      <c r="CF334" s="421"/>
    </row>
    <row r="335" spans="1:84" ht="15.75">
      <c r="A335" s="2006">
        <v>0</v>
      </c>
      <c r="B335" s="34"/>
      <c r="D335" s="142"/>
      <c r="E335" s="35"/>
      <c r="F335" s="35"/>
      <c r="G335" s="35"/>
      <c r="H335" s="142"/>
      <c r="I335" s="35"/>
      <c r="J335" s="35"/>
      <c r="K335" s="35"/>
      <c r="L335" s="142"/>
      <c r="P335" s="142"/>
      <c r="Q335" s="142"/>
      <c r="R335" s="142"/>
      <c r="S335" s="142"/>
      <c r="T335" s="142"/>
      <c r="U335" s="142"/>
      <c r="V335" s="142"/>
      <c r="W335" s="35"/>
      <c r="X335" s="142"/>
      <c r="Y335" s="142"/>
      <c r="Z335" s="142"/>
      <c r="AA335" s="142"/>
      <c r="AB335" s="142"/>
      <c r="AC335" s="142"/>
      <c r="AD335" s="142"/>
      <c r="AE335" s="142"/>
      <c r="AF335" s="142"/>
      <c r="AI335" s="35"/>
      <c r="AJ335" s="143"/>
      <c r="AK335" s="35"/>
      <c r="AL335" s="35"/>
      <c r="AM335" s="35"/>
      <c r="AN335" s="143"/>
      <c r="AO335" s="35"/>
      <c r="AP335" s="35"/>
      <c r="AQ335" s="35"/>
      <c r="AR335" s="143"/>
      <c r="AS335" s="35"/>
      <c r="AT335" s="35"/>
      <c r="AU335" s="35"/>
      <c r="AV335" s="35"/>
      <c r="AW335" s="35"/>
      <c r="AX335" s="35"/>
      <c r="AY335" s="35"/>
      <c r="AZ335" s="143"/>
      <c r="BN335" s="2006">
        <v>0</v>
      </c>
      <c r="BO335" s="2006">
        <v>0</v>
      </c>
      <c r="BP335" s="2006">
        <v>0</v>
      </c>
      <c r="BQ335" s="2006">
        <v>0</v>
      </c>
      <c r="BR335" s="2006">
        <v>0</v>
      </c>
      <c r="BS335" s="2006">
        <v>0</v>
      </c>
      <c r="BT335" s="2006">
        <v>0</v>
      </c>
      <c r="BU335" s="2006">
        <v>0</v>
      </c>
      <c r="BV335" s="2006">
        <v>0</v>
      </c>
      <c r="BW335" s="2006">
        <v>0</v>
      </c>
      <c r="BX335" s="2006">
        <v>0</v>
      </c>
      <c r="BY335" s="2006">
        <v>0</v>
      </c>
      <c r="BZ335" s="2006">
        <v>0</v>
      </c>
      <c r="CA335" s="2006">
        <v>0</v>
      </c>
      <c r="CB335" s="2006">
        <v>0</v>
      </c>
      <c r="CC335" s="2006">
        <v>0</v>
      </c>
      <c r="CD335" s="2006">
        <v>0</v>
      </c>
      <c r="CE335" s="2006">
        <v>0</v>
      </c>
      <c r="CF335" s="421"/>
    </row>
    <row r="336" spans="1:84" ht="20.100000000000001" customHeight="1">
      <c r="A336" s="2006">
        <v>0</v>
      </c>
      <c r="B336" s="3644" t="s">
        <v>124</v>
      </c>
      <c r="D336" s="145" t="s">
        <v>127</v>
      </c>
      <c r="E336" s="40"/>
      <c r="F336" s="40"/>
      <c r="G336" s="40"/>
      <c r="H336" s="145" t="s">
        <v>127</v>
      </c>
      <c r="I336" s="40"/>
      <c r="J336" s="40"/>
      <c r="K336" s="40"/>
      <c r="L336" s="312" t="s">
        <v>129</v>
      </c>
      <c r="M336" s="35"/>
      <c r="N336" s="35"/>
      <c r="O336" s="35"/>
      <c r="P336" s="146" t="s">
        <v>129</v>
      </c>
      <c r="Q336" s="40"/>
      <c r="R336" s="40"/>
      <c r="S336" s="40"/>
      <c r="T336" s="312" t="s">
        <v>129</v>
      </c>
      <c r="U336" s="40"/>
      <c r="V336" s="40"/>
      <c r="X336" s="373" t="s">
        <v>1012</v>
      </c>
      <c r="Y336" s="40"/>
      <c r="Z336" s="40"/>
      <c r="AA336" s="40"/>
      <c r="AB336" s="172"/>
      <c r="AC336" s="36"/>
      <c r="AD336" s="36"/>
      <c r="AE336" s="36"/>
      <c r="AF336" s="172"/>
      <c r="AI336" s="40"/>
      <c r="AJ336" s="35"/>
      <c r="AK336" s="35"/>
      <c r="AL336" s="35"/>
      <c r="AM336" s="35"/>
      <c r="AO336" s="35"/>
      <c r="AP336" s="35"/>
      <c r="AQ336" s="35"/>
      <c r="AR336" s="35"/>
      <c r="AS336" s="35"/>
      <c r="AT336" s="35"/>
      <c r="AU336" s="35"/>
      <c r="AV336" s="35"/>
      <c r="AW336" s="35"/>
      <c r="AX336" s="35"/>
      <c r="AY336" s="35"/>
      <c r="AZ336" s="35"/>
      <c r="BN336" s="2006">
        <v>0</v>
      </c>
      <c r="BO336" s="2006">
        <v>0</v>
      </c>
      <c r="BP336" s="2006">
        <v>0</v>
      </c>
      <c r="BQ336" s="2006">
        <v>0</v>
      </c>
      <c r="BR336" s="2006">
        <v>0</v>
      </c>
      <c r="BS336" s="2006">
        <v>0</v>
      </c>
      <c r="BT336" s="2006">
        <v>0</v>
      </c>
      <c r="BU336" s="2006">
        <v>0</v>
      </c>
      <c r="BV336" s="2006">
        <v>0</v>
      </c>
      <c r="BW336" s="2006">
        <v>0</v>
      </c>
      <c r="BX336" s="2006">
        <v>0</v>
      </c>
      <c r="BY336" s="2006">
        <v>0</v>
      </c>
      <c r="BZ336" s="2006">
        <v>0</v>
      </c>
      <c r="CA336" s="2006">
        <v>0</v>
      </c>
      <c r="CB336" s="2006">
        <v>0</v>
      </c>
      <c r="CC336" s="2006">
        <v>0</v>
      </c>
      <c r="CD336" s="2006">
        <v>0</v>
      </c>
      <c r="CE336" s="2006">
        <v>0</v>
      </c>
      <c r="CF336" s="421"/>
    </row>
    <row r="337" spans="1:84" ht="13.5" customHeight="1">
      <c r="A337" s="2006">
        <v>0</v>
      </c>
      <c r="B337" s="3645"/>
      <c r="D337" s="3410" t="s">
        <v>520</v>
      </c>
      <c r="E337" s="90"/>
      <c r="F337" s="91"/>
      <c r="G337" s="90"/>
      <c r="H337" s="3410" t="s">
        <v>521</v>
      </c>
      <c r="I337" s="90"/>
      <c r="J337" s="91"/>
      <c r="K337" s="90"/>
      <c r="L337" s="3404" t="s">
        <v>522</v>
      </c>
      <c r="M337" s="35"/>
      <c r="N337" s="40"/>
      <c r="O337" s="40"/>
      <c r="P337" s="3410" t="s">
        <v>523</v>
      </c>
      <c r="Q337" s="90"/>
      <c r="R337" s="91"/>
      <c r="S337" s="90"/>
      <c r="T337" s="3404" t="s">
        <v>524</v>
      </c>
      <c r="U337" s="90"/>
      <c r="V337" s="91"/>
      <c r="X337" s="3404" t="s">
        <v>525</v>
      </c>
      <c r="Y337" s="90"/>
      <c r="Z337" s="91"/>
      <c r="AA337" s="90"/>
      <c r="AB337" s="3404"/>
      <c r="AC337" s="173"/>
      <c r="AD337" s="174"/>
      <c r="AE337" s="173"/>
      <c r="AF337" s="3404"/>
      <c r="AI337" s="90"/>
      <c r="AJ337" s="35"/>
      <c r="AK337" s="35"/>
      <c r="AL337" s="35"/>
      <c r="AM337" s="35"/>
      <c r="BN337" s="2006">
        <v>0</v>
      </c>
      <c r="BO337" s="2006">
        <v>0</v>
      </c>
      <c r="BP337" s="2006">
        <v>0</v>
      </c>
      <c r="BQ337" s="2006">
        <v>0</v>
      </c>
      <c r="BR337" s="2006">
        <v>0</v>
      </c>
      <c r="BS337" s="2006">
        <v>0</v>
      </c>
      <c r="BT337" s="2006">
        <v>0</v>
      </c>
      <c r="BU337" s="2006">
        <v>0</v>
      </c>
      <c r="BV337" s="2006">
        <v>0</v>
      </c>
      <c r="BW337" s="2006">
        <v>0</v>
      </c>
      <c r="BX337" s="2006">
        <v>0</v>
      </c>
      <c r="BY337" s="2006">
        <v>0</v>
      </c>
      <c r="BZ337" s="2006">
        <v>0</v>
      </c>
      <c r="CA337" s="2006">
        <v>0</v>
      </c>
      <c r="CB337" s="2006">
        <v>0</v>
      </c>
      <c r="CC337" s="2006">
        <v>0</v>
      </c>
      <c r="CD337" s="2006">
        <v>0</v>
      </c>
      <c r="CE337" s="2006">
        <v>0</v>
      </c>
      <c r="CF337" s="421"/>
    </row>
    <row r="338" spans="1:84" ht="11.25" customHeight="1" thickBot="1">
      <c r="A338" s="2006">
        <v>0</v>
      </c>
      <c r="B338" s="3646"/>
      <c r="D338" s="3647"/>
      <c r="E338" s="40"/>
      <c r="F338" s="40"/>
      <c r="G338" s="40"/>
      <c r="H338" s="3647"/>
      <c r="I338" s="40"/>
      <c r="J338" s="40"/>
      <c r="K338" s="40"/>
      <c r="L338" s="3639"/>
      <c r="M338" s="35"/>
      <c r="N338" s="91"/>
      <c r="O338" s="90"/>
      <c r="P338" s="3647"/>
      <c r="Q338" s="40"/>
      <c r="R338" s="40"/>
      <c r="S338" s="40"/>
      <c r="T338" s="3639"/>
      <c r="U338" s="40"/>
      <c r="V338" s="40"/>
      <c r="X338" s="3639"/>
      <c r="Y338" s="40"/>
      <c r="Z338" s="40"/>
      <c r="AA338" s="40"/>
      <c r="AB338" s="3639"/>
      <c r="AC338" s="36"/>
      <c r="AD338" s="36"/>
      <c r="AE338" s="36"/>
      <c r="AF338" s="3639"/>
      <c r="AI338" s="40"/>
      <c r="AJ338" s="35"/>
      <c r="AK338" s="35"/>
      <c r="AL338" s="35"/>
      <c r="AM338" s="35"/>
      <c r="BN338" s="2006">
        <v>0</v>
      </c>
      <c r="BO338" s="2006">
        <v>0</v>
      </c>
      <c r="BP338" s="2006">
        <v>0</v>
      </c>
      <c r="BQ338" s="2006">
        <v>0</v>
      </c>
      <c r="BR338" s="2006">
        <v>0</v>
      </c>
      <c r="BS338" s="2006">
        <v>0</v>
      </c>
      <c r="BT338" s="2006">
        <v>0</v>
      </c>
      <c r="BU338" s="2006">
        <v>0</v>
      </c>
      <c r="BV338" s="2006">
        <v>0</v>
      </c>
      <c r="BW338" s="2006">
        <v>0</v>
      </c>
      <c r="BX338" s="2006">
        <v>0</v>
      </c>
      <c r="BY338" s="2006">
        <v>0</v>
      </c>
      <c r="BZ338" s="2006">
        <v>0</v>
      </c>
      <c r="CA338" s="2006">
        <v>0</v>
      </c>
      <c r="CB338" s="2006">
        <v>0</v>
      </c>
      <c r="CC338" s="2006">
        <v>0</v>
      </c>
      <c r="CD338" s="2006">
        <v>0</v>
      </c>
      <c r="CE338" s="2006">
        <v>0</v>
      </c>
      <c r="CF338" s="421"/>
    </row>
    <row r="339" spans="1:84" ht="19.5" customHeight="1" thickTop="1">
      <c r="A339" s="2006">
        <v>0</v>
      </c>
      <c r="B339" s="34"/>
      <c r="D339" s="3640" t="s">
        <v>526</v>
      </c>
      <c r="E339" s="148"/>
      <c r="F339" s="148"/>
      <c r="G339" s="148"/>
      <c r="H339" s="3640" t="s">
        <v>527</v>
      </c>
      <c r="I339" s="96"/>
      <c r="J339" s="96"/>
      <c r="K339" s="96"/>
      <c r="L339" s="3640" t="s">
        <v>528</v>
      </c>
      <c r="M339" s="35"/>
      <c r="N339" s="40"/>
      <c r="O339" s="40"/>
      <c r="P339" s="3640" t="s">
        <v>529</v>
      </c>
      <c r="T339" s="3640" t="s">
        <v>529</v>
      </c>
      <c r="X339" s="3640" t="s">
        <v>530</v>
      </c>
      <c r="AI339" s="96"/>
      <c r="AJ339" s="35"/>
      <c r="AK339" s="35"/>
      <c r="AL339" s="35"/>
      <c r="AM339" s="35"/>
      <c r="BN339" s="2006">
        <v>0</v>
      </c>
      <c r="BO339" s="2006">
        <v>0</v>
      </c>
      <c r="BP339" s="2006">
        <v>0</v>
      </c>
      <c r="BQ339" s="2006">
        <v>0</v>
      </c>
      <c r="BR339" s="2006">
        <v>0</v>
      </c>
      <c r="BS339" s="2006">
        <v>0</v>
      </c>
      <c r="BT339" s="2006">
        <v>0</v>
      </c>
      <c r="BU339" s="2006">
        <v>0</v>
      </c>
      <c r="BV339" s="2006">
        <v>0</v>
      </c>
      <c r="BW339" s="2006">
        <v>0</v>
      </c>
      <c r="BX339" s="2006">
        <v>0</v>
      </c>
      <c r="BY339" s="2006">
        <v>0</v>
      </c>
      <c r="BZ339" s="2006">
        <v>0</v>
      </c>
      <c r="CA339" s="2006">
        <v>0</v>
      </c>
      <c r="CB339" s="2006">
        <v>0</v>
      </c>
      <c r="CC339" s="2006">
        <v>0</v>
      </c>
      <c r="CD339" s="2006">
        <v>0</v>
      </c>
      <c r="CE339" s="2006">
        <v>0</v>
      </c>
      <c r="CF339" s="421"/>
    </row>
    <row r="340" spans="1:84" ht="19.5" customHeight="1">
      <c r="A340" s="2006">
        <v>0</v>
      </c>
      <c r="B340" s="34"/>
      <c r="D340" s="3641"/>
      <c r="E340" s="148"/>
      <c r="F340" s="148"/>
      <c r="G340" s="148"/>
      <c r="H340" s="3641"/>
      <c r="I340" s="96"/>
      <c r="J340" s="96"/>
      <c r="K340" s="96"/>
      <c r="L340" s="3641"/>
      <c r="M340" s="35"/>
      <c r="P340" s="3641"/>
      <c r="T340" s="3641"/>
      <c r="X340" s="3641"/>
      <c r="AI340" s="96"/>
      <c r="AJ340" s="35"/>
      <c r="AK340" s="35"/>
      <c r="AL340" s="35"/>
      <c r="AM340" s="35"/>
      <c r="BN340" s="2006">
        <v>0</v>
      </c>
      <c r="BO340" s="2006">
        <v>0</v>
      </c>
      <c r="BP340" s="2006">
        <v>0</v>
      </c>
      <c r="BQ340" s="2006">
        <v>0</v>
      </c>
      <c r="BR340" s="2006">
        <v>0</v>
      </c>
      <c r="BS340" s="2006">
        <v>0</v>
      </c>
      <c r="BT340" s="2006">
        <v>0</v>
      </c>
      <c r="BU340" s="2006">
        <v>0</v>
      </c>
      <c r="BV340" s="2006">
        <v>0</v>
      </c>
      <c r="BW340" s="2006">
        <v>0</v>
      </c>
      <c r="BX340" s="2006">
        <v>0</v>
      </c>
      <c r="BY340" s="2006">
        <v>0</v>
      </c>
      <c r="BZ340" s="2006">
        <v>0</v>
      </c>
      <c r="CA340" s="2006">
        <v>0</v>
      </c>
      <c r="CB340" s="2006">
        <v>0</v>
      </c>
      <c r="CC340" s="2006">
        <v>0</v>
      </c>
      <c r="CD340" s="2006">
        <v>0</v>
      </c>
      <c r="CE340" s="2006">
        <v>0</v>
      </c>
      <c r="CF340" s="421"/>
    </row>
    <row r="341" spans="1:84" ht="19.5" customHeight="1">
      <c r="A341" s="2006">
        <v>0</v>
      </c>
      <c r="B341" s="34"/>
      <c r="D341" s="3641"/>
      <c r="E341" s="148"/>
      <c r="F341" s="148"/>
      <c r="G341" s="148"/>
      <c r="H341" s="3641"/>
      <c r="I341" s="96"/>
      <c r="J341" s="96"/>
      <c r="K341" s="96"/>
      <c r="L341" s="3641"/>
      <c r="M341" s="35"/>
      <c r="P341" s="3641"/>
      <c r="T341" s="3641"/>
      <c r="X341" s="3641"/>
      <c r="AI341" s="96"/>
      <c r="AJ341" s="35"/>
      <c r="AK341" s="35"/>
      <c r="AL341" s="35"/>
      <c r="AM341" s="35"/>
      <c r="BN341" s="2006">
        <v>0</v>
      </c>
      <c r="BO341" s="2006">
        <v>0</v>
      </c>
      <c r="BP341" s="2006">
        <v>0</v>
      </c>
      <c r="BQ341" s="2006">
        <v>0</v>
      </c>
      <c r="BR341" s="2006">
        <v>0</v>
      </c>
      <c r="BS341" s="2006">
        <v>0</v>
      </c>
      <c r="BT341" s="2006">
        <v>0</v>
      </c>
      <c r="BU341" s="2006">
        <v>0</v>
      </c>
      <c r="BV341" s="2006">
        <v>0</v>
      </c>
      <c r="BW341" s="2006">
        <v>0</v>
      </c>
      <c r="BX341" s="2006">
        <v>0</v>
      </c>
      <c r="BY341" s="2006">
        <v>0</v>
      </c>
      <c r="BZ341" s="2006">
        <v>0</v>
      </c>
      <c r="CA341" s="2006">
        <v>0</v>
      </c>
      <c r="CB341" s="2006">
        <v>0</v>
      </c>
      <c r="CC341" s="2006">
        <v>0</v>
      </c>
      <c r="CD341" s="2006">
        <v>0</v>
      </c>
      <c r="CE341" s="2006">
        <v>0</v>
      </c>
      <c r="CF341" s="421"/>
    </row>
    <row r="342" spans="1:84" ht="20.25" customHeight="1">
      <c r="A342" s="2006">
        <v>0</v>
      </c>
      <c r="B342" s="34"/>
      <c r="D342" s="150" t="s">
        <v>300</v>
      </c>
      <c r="E342" s="151"/>
      <c r="F342" s="151"/>
      <c r="G342" s="151"/>
      <c r="H342" s="150"/>
      <c r="I342" s="96"/>
      <c r="J342" s="96"/>
      <c r="K342" s="96"/>
      <c r="L342" s="152"/>
      <c r="M342" s="35"/>
      <c r="P342" s="35"/>
      <c r="Q342" s="96"/>
      <c r="R342" s="96"/>
      <c r="S342" s="96"/>
      <c r="T342" s="35"/>
      <c r="U342" s="96"/>
      <c r="V342" s="96"/>
      <c r="X342" s="175" t="s">
        <v>531</v>
      </c>
      <c r="Y342" s="96"/>
      <c r="Z342" s="96"/>
      <c r="AA342" s="96"/>
      <c r="AB342" s="35"/>
      <c r="AC342" s="96"/>
      <c r="AD342" s="96"/>
      <c r="AE342" s="96"/>
      <c r="AF342" s="35"/>
      <c r="AI342" s="96"/>
      <c r="AJ342" s="35"/>
      <c r="AK342" s="35"/>
      <c r="AL342" s="35"/>
      <c r="AM342" s="35"/>
      <c r="BN342" s="2006">
        <v>0</v>
      </c>
      <c r="BO342" s="2006">
        <v>0</v>
      </c>
      <c r="BP342" s="2006">
        <v>0</v>
      </c>
      <c r="BQ342" s="2006">
        <v>0</v>
      </c>
      <c r="BR342" s="2006">
        <v>0</v>
      </c>
      <c r="BS342" s="2006">
        <v>0</v>
      </c>
      <c r="BT342" s="2006">
        <v>0</v>
      </c>
      <c r="BU342" s="2006">
        <v>0</v>
      </c>
      <c r="BV342" s="2006">
        <v>0</v>
      </c>
      <c r="BW342" s="2006">
        <v>0</v>
      </c>
      <c r="BX342" s="2006">
        <v>0</v>
      </c>
      <c r="BY342" s="2006">
        <v>0</v>
      </c>
      <c r="BZ342" s="2006">
        <v>0</v>
      </c>
      <c r="CA342" s="2006">
        <v>0</v>
      </c>
      <c r="CB342" s="2006">
        <v>0</v>
      </c>
      <c r="CC342" s="2006">
        <v>0</v>
      </c>
      <c r="CD342" s="2006">
        <v>0</v>
      </c>
      <c r="CE342" s="2006">
        <v>0</v>
      </c>
      <c r="CF342" s="421"/>
    </row>
    <row r="343" spans="1:84" ht="9.9499999999999993" customHeight="1">
      <c r="A343" s="2006">
        <v>0</v>
      </c>
      <c r="B343" s="3401">
        <v>1</v>
      </c>
      <c r="D343" s="3685" t="s">
        <v>532</v>
      </c>
      <c r="E343" s="2006">
        <v>0</v>
      </c>
      <c r="F343" s="2006">
        <v>0</v>
      </c>
      <c r="G343" s="2006">
        <v>0</v>
      </c>
      <c r="H343" s="3685" t="s">
        <v>533</v>
      </c>
      <c r="I343" s="2006">
        <v>0</v>
      </c>
      <c r="J343" s="2006">
        <v>0</v>
      </c>
      <c r="K343" s="2006">
        <v>0</v>
      </c>
      <c r="L343" s="3689" t="s">
        <v>136</v>
      </c>
      <c r="M343" s="2006">
        <v>0</v>
      </c>
      <c r="N343" s="2006">
        <v>0</v>
      </c>
      <c r="O343" s="2006">
        <v>0</v>
      </c>
      <c r="P343" s="3693" t="s">
        <v>534</v>
      </c>
      <c r="Q343" s="2006">
        <v>0</v>
      </c>
      <c r="R343" s="2006">
        <v>0</v>
      </c>
      <c r="S343" s="2006">
        <v>0</v>
      </c>
      <c r="T343" s="3687" t="s">
        <v>535</v>
      </c>
      <c r="U343" s="2006">
        <v>0</v>
      </c>
      <c r="V343" s="2006">
        <v>0</v>
      </c>
      <c r="W343" s="2006">
        <v>0</v>
      </c>
      <c r="X343" s="3691" t="s">
        <v>536</v>
      </c>
      <c r="Y343" s="2006">
        <v>0</v>
      </c>
      <c r="Z343" s="2006">
        <v>0</v>
      </c>
      <c r="AA343" s="2006">
        <v>0</v>
      </c>
      <c r="AB343" s="3617"/>
      <c r="AC343" s="2006">
        <v>0</v>
      </c>
      <c r="AD343" s="2006">
        <v>0</v>
      </c>
      <c r="AE343" s="2006">
        <v>0</v>
      </c>
      <c r="AF343" s="2001"/>
      <c r="AI343" s="40"/>
      <c r="AJ343" s="35"/>
      <c r="AK343" s="35"/>
      <c r="AL343" s="35"/>
      <c r="AM343" s="35"/>
      <c r="BN343" s="2006">
        <v>0</v>
      </c>
      <c r="BO343" s="2006">
        <v>0</v>
      </c>
      <c r="BP343" s="2006">
        <v>0</v>
      </c>
      <c r="BQ343" s="2006">
        <v>0</v>
      </c>
      <c r="BR343" s="2006">
        <v>0</v>
      </c>
      <c r="BS343" s="2006">
        <v>0</v>
      </c>
      <c r="BT343" s="2006">
        <v>0</v>
      </c>
      <c r="BU343" s="2006">
        <v>0</v>
      </c>
      <c r="BV343" s="2006">
        <v>0</v>
      </c>
      <c r="BW343" s="2006">
        <v>0</v>
      </c>
      <c r="BX343" s="2006">
        <v>0</v>
      </c>
      <c r="BY343" s="2006">
        <v>0</v>
      </c>
      <c r="BZ343" s="2006">
        <v>0</v>
      </c>
      <c r="CA343" s="2006">
        <v>0</v>
      </c>
      <c r="CB343" s="2006">
        <v>0</v>
      </c>
      <c r="CC343" s="2006">
        <v>0</v>
      </c>
      <c r="CD343" s="2006">
        <v>0</v>
      </c>
      <c r="CE343" s="2006">
        <v>0</v>
      </c>
      <c r="CF343" s="421"/>
    </row>
    <row r="344" spans="1:84" ht="5.0999999999999996" customHeight="1">
      <c r="A344" s="2006">
        <v>0</v>
      </c>
      <c r="B344" s="3402"/>
      <c r="D344" s="3686"/>
      <c r="E344" s="2006">
        <v>0</v>
      </c>
      <c r="F344" s="2007">
        <v>0</v>
      </c>
      <c r="G344" s="2006">
        <v>0</v>
      </c>
      <c r="H344" s="3686"/>
      <c r="I344" s="2006">
        <v>0</v>
      </c>
      <c r="J344" s="2007">
        <v>0</v>
      </c>
      <c r="K344" s="2006">
        <v>0</v>
      </c>
      <c r="L344" s="3690"/>
      <c r="M344" s="2006">
        <v>0</v>
      </c>
      <c r="N344" s="2007">
        <v>0</v>
      </c>
      <c r="O344" s="2006">
        <v>0</v>
      </c>
      <c r="P344" s="3694"/>
      <c r="Q344" s="2006">
        <v>0</v>
      </c>
      <c r="R344" s="2007">
        <v>0</v>
      </c>
      <c r="S344" s="2006">
        <v>0</v>
      </c>
      <c r="T344" s="3688"/>
      <c r="U344" s="2006">
        <v>0</v>
      </c>
      <c r="V344" s="2007">
        <v>0</v>
      </c>
      <c r="W344" s="2006">
        <v>0</v>
      </c>
      <c r="X344" s="3692"/>
      <c r="Y344" s="2006">
        <v>0</v>
      </c>
      <c r="Z344" s="2007">
        <v>0</v>
      </c>
      <c r="AA344" s="2006">
        <v>0</v>
      </c>
      <c r="AB344" s="3618"/>
      <c r="AC344" s="2006">
        <v>0</v>
      </c>
      <c r="AD344" s="2007">
        <v>0</v>
      </c>
      <c r="AE344" s="2006">
        <v>0</v>
      </c>
      <c r="AF344" s="2002"/>
      <c r="AI344" s="90"/>
      <c r="AJ344" s="35"/>
      <c r="AK344" s="35"/>
      <c r="AL344" s="35"/>
      <c r="AM344" s="35"/>
      <c r="BN344" s="2006">
        <v>0</v>
      </c>
      <c r="BO344" s="2006">
        <v>0</v>
      </c>
      <c r="BP344" s="2006">
        <v>0</v>
      </c>
      <c r="BQ344" s="2006">
        <v>0</v>
      </c>
      <c r="BR344" s="2006">
        <v>0</v>
      </c>
      <c r="BS344" s="2006">
        <v>0</v>
      </c>
      <c r="BT344" s="2006">
        <v>0</v>
      </c>
      <c r="BU344" s="2006">
        <v>0</v>
      </c>
      <c r="BV344" s="2006">
        <v>0</v>
      </c>
      <c r="BW344" s="2006">
        <v>0</v>
      </c>
      <c r="BX344" s="2006">
        <v>0</v>
      </c>
      <c r="BY344" s="2006">
        <v>0</v>
      </c>
      <c r="BZ344" s="2006">
        <v>0</v>
      </c>
      <c r="CA344" s="2006">
        <v>0</v>
      </c>
      <c r="CB344" s="2006">
        <v>0</v>
      </c>
      <c r="CC344" s="2006">
        <v>0</v>
      </c>
      <c r="CD344" s="2006">
        <v>0</v>
      </c>
      <c r="CE344" s="2006">
        <v>0</v>
      </c>
      <c r="CF344" s="421"/>
    </row>
    <row r="345" spans="1:84" ht="9.9499999999999993" customHeight="1">
      <c r="A345" s="2006">
        <v>0</v>
      </c>
      <c r="B345" s="3403"/>
      <c r="D345" s="191"/>
      <c r="E345" s="2006">
        <v>0</v>
      </c>
      <c r="F345" s="2006">
        <v>0</v>
      </c>
      <c r="G345" s="2006">
        <v>0</v>
      </c>
      <c r="H345" s="191"/>
      <c r="I345" s="2006">
        <v>0</v>
      </c>
      <c r="J345" s="2006">
        <v>0</v>
      </c>
      <c r="K345" s="2006">
        <v>0</v>
      </c>
      <c r="L345" s="191"/>
      <c r="M345" s="2006">
        <v>0</v>
      </c>
      <c r="N345" s="2006">
        <v>0</v>
      </c>
      <c r="O345" s="2006">
        <v>0</v>
      </c>
      <c r="P345" s="191"/>
      <c r="Q345" s="2006">
        <v>0</v>
      </c>
      <c r="R345" s="2006">
        <v>0</v>
      </c>
      <c r="S345" s="2006">
        <v>0</v>
      </c>
      <c r="T345" s="191"/>
      <c r="U345" s="2006">
        <v>0</v>
      </c>
      <c r="V345" s="2006">
        <v>0</v>
      </c>
      <c r="W345" s="2006">
        <v>0</v>
      </c>
      <c r="X345" s="191"/>
      <c r="Y345" s="2006">
        <v>0</v>
      </c>
      <c r="Z345" s="2006">
        <v>0</v>
      </c>
      <c r="AA345" s="2006">
        <v>0</v>
      </c>
      <c r="AB345" s="3619"/>
      <c r="AC345" s="2006">
        <v>0</v>
      </c>
      <c r="AD345" s="2006">
        <v>0</v>
      </c>
      <c r="AE345" s="2006">
        <v>0</v>
      </c>
      <c r="AF345" s="2003"/>
      <c r="AI345" s="40"/>
      <c r="AJ345" s="35"/>
      <c r="AK345" s="35"/>
      <c r="AL345" s="35"/>
      <c r="AM345" s="35"/>
      <c r="BN345" s="2006">
        <v>0</v>
      </c>
      <c r="BO345" s="2006">
        <v>0</v>
      </c>
      <c r="BP345" s="2006">
        <v>0</v>
      </c>
      <c r="BQ345" s="2006">
        <v>0</v>
      </c>
      <c r="BR345" s="2006">
        <v>0</v>
      </c>
      <c r="BS345" s="2006">
        <v>0</v>
      </c>
      <c r="BT345" s="2006">
        <v>0</v>
      </c>
      <c r="BU345" s="2006">
        <v>0</v>
      </c>
      <c r="BV345" s="2006">
        <v>0</v>
      </c>
      <c r="BW345" s="2006">
        <v>0</v>
      </c>
      <c r="BX345" s="2006">
        <v>0</v>
      </c>
      <c r="BY345" s="2006">
        <v>0</v>
      </c>
      <c r="BZ345" s="2006">
        <v>0</v>
      </c>
      <c r="CA345" s="2006">
        <v>0</v>
      </c>
      <c r="CB345" s="2006">
        <v>0</v>
      </c>
      <c r="CC345" s="2006">
        <v>0</v>
      </c>
      <c r="CD345" s="2006">
        <v>0</v>
      </c>
      <c r="CE345" s="2006">
        <v>0</v>
      </c>
      <c r="CF345" s="421"/>
    </row>
    <row r="346" spans="1:84" ht="9.9499999999999993" customHeight="1">
      <c r="A346" s="2006">
        <v>0</v>
      </c>
      <c r="B346" s="2006">
        <v>0</v>
      </c>
      <c r="C346" s="2006">
        <v>0</v>
      </c>
      <c r="D346" s="2006">
        <v>0</v>
      </c>
      <c r="E346" s="2006">
        <v>0</v>
      </c>
      <c r="F346" s="2006">
        <v>0</v>
      </c>
      <c r="G346" s="2006">
        <v>0</v>
      </c>
      <c r="H346" s="2006">
        <v>0</v>
      </c>
      <c r="I346" s="2006">
        <v>0</v>
      </c>
      <c r="J346" s="2006">
        <v>0</v>
      </c>
      <c r="K346" s="2006">
        <v>0</v>
      </c>
      <c r="L346" s="2006">
        <v>0</v>
      </c>
      <c r="M346" s="2006">
        <v>0</v>
      </c>
      <c r="N346" s="2006">
        <v>0</v>
      </c>
      <c r="O346" s="2006">
        <v>0</v>
      </c>
      <c r="P346" s="2006">
        <v>0</v>
      </c>
      <c r="Q346" s="2006">
        <v>0</v>
      </c>
      <c r="R346" s="2006">
        <v>0</v>
      </c>
      <c r="S346" s="2006">
        <v>0</v>
      </c>
      <c r="T346" s="2006">
        <v>0</v>
      </c>
      <c r="U346" s="2006">
        <v>0</v>
      </c>
      <c r="V346" s="2006">
        <v>0</v>
      </c>
      <c r="W346" s="2006">
        <v>0</v>
      </c>
      <c r="X346" s="2006">
        <v>0</v>
      </c>
      <c r="Y346" s="2006">
        <v>0</v>
      </c>
      <c r="Z346" s="2006">
        <v>0</v>
      </c>
      <c r="AA346" s="2006">
        <v>0</v>
      </c>
      <c r="AB346" s="2006">
        <v>0</v>
      </c>
      <c r="AC346" s="2006">
        <v>0</v>
      </c>
      <c r="AD346" s="2006">
        <v>0</v>
      </c>
      <c r="AE346" s="2006">
        <v>0</v>
      </c>
      <c r="AF346" s="2006">
        <v>0</v>
      </c>
      <c r="BN346" s="2006">
        <v>0</v>
      </c>
      <c r="BO346" s="2006">
        <v>0</v>
      </c>
      <c r="BP346" s="2006">
        <v>0</v>
      </c>
      <c r="BQ346" s="2006">
        <v>0</v>
      </c>
      <c r="BR346" s="2006">
        <v>0</v>
      </c>
      <c r="BS346" s="2006">
        <v>0</v>
      </c>
      <c r="BT346" s="2006">
        <v>0</v>
      </c>
      <c r="BU346" s="2006">
        <v>0</v>
      </c>
      <c r="BV346" s="2006">
        <v>0</v>
      </c>
      <c r="BW346" s="2006">
        <v>0</v>
      </c>
      <c r="BX346" s="2006">
        <v>0</v>
      </c>
      <c r="BY346" s="2006">
        <v>0</v>
      </c>
      <c r="BZ346" s="2006">
        <v>0</v>
      </c>
      <c r="CA346" s="2006">
        <v>0</v>
      </c>
      <c r="CB346" s="2006">
        <v>0</v>
      </c>
      <c r="CC346" s="2006">
        <v>0</v>
      </c>
      <c r="CD346" s="2006">
        <v>0</v>
      </c>
      <c r="CE346" s="2006">
        <v>0</v>
      </c>
      <c r="CF346" s="421"/>
    </row>
    <row r="347" spans="1:84" ht="9.9499999999999993" customHeight="1">
      <c r="A347" s="2006">
        <v>0</v>
      </c>
      <c r="B347" s="3401">
        <v>2</v>
      </c>
      <c r="D347" s="3685" t="s">
        <v>537</v>
      </c>
      <c r="E347" s="2006">
        <v>0</v>
      </c>
      <c r="F347" s="2006">
        <v>0</v>
      </c>
      <c r="G347" s="2006">
        <v>0</v>
      </c>
      <c r="H347" s="3685" t="s">
        <v>538</v>
      </c>
      <c r="I347" s="2006">
        <v>0</v>
      </c>
      <c r="J347" s="2006">
        <v>0</v>
      </c>
      <c r="K347" s="2006">
        <v>0</v>
      </c>
      <c r="L347" s="3689" t="s">
        <v>141</v>
      </c>
      <c r="M347" s="2006">
        <v>0</v>
      </c>
      <c r="N347" s="2006">
        <v>0</v>
      </c>
      <c r="O347" s="2006">
        <v>0</v>
      </c>
      <c r="P347" s="3693" t="s">
        <v>539</v>
      </c>
      <c r="Q347" s="2006">
        <v>0</v>
      </c>
      <c r="R347" s="2006">
        <v>0</v>
      </c>
      <c r="S347" s="2006">
        <v>0</v>
      </c>
      <c r="T347" s="3689" t="s">
        <v>540</v>
      </c>
      <c r="U347" s="2006">
        <v>0</v>
      </c>
      <c r="V347" s="2006">
        <v>0</v>
      </c>
      <c r="W347" s="2006">
        <v>0</v>
      </c>
      <c r="X347" s="3691" t="s">
        <v>541</v>
      </c>
      <c r="Y347" s="2006">
        <v>0</v>
      </c>
      <c r="Z347" s="2006">
        <v>0</v>
      </c>
      <c r="AA347" s="2006">
        <v>0</v>
      </c>
      <c r="AB347" s="3617"/>
      <c r="AC347" s="2006">
        <v>0</v>
      </c>
      <c r="AD347" s="2006">
        <v>0</v>
      </c>
      <c r="AE347" s="2006">
        <v>0</v>
      </c>
      <c r="AF347" s="2001"/>
      <c r="AI347" s="40"/>
      <c r="AJ347" s="35"/>
      <c r="AK347" s="35"/>
      <c r="AL347" s="35"/>
      <c r="AM347" s="35"/>
      <c r="BN347" s="2006">
        <v>0</v>
      </c>
      <c r="BO347" s="2006">
        <v>0</v>
      </c>
      <c r="BP347" s="2006">
        <v>0</v>
      </c>
      <c r="BQ347" s="2006">
        <v>0</v>
      </c>
      <c r="BR347" s="2006">
        <v>0</v>
      </c>
      <c r="BS347" s="2006">
        <v>0</v>
      </c>
      <c r="BT347" s="2006">
        <v>0</v>
      </c>
      <c r="BU347" s="2006">
        <v>0</v>
      </c>
      <c r="BV347" s="2006">
        <v>0</v>
      </c>
      <c r="BW347" s="2006">
        <v>0</v>
      </c>
      <c r="BX347" s="2006">
        <v>0</v>
      </c>
      <c r="BY347" s="2006">
        <v>0</v>
      </c>
      <c r="BZ347" s="2006">
        <v>0</v>
      </c>
      <c r="CA347" s="2006">
        <v>0</v>
      </c>
      <c r="CB347" s="2006">
        <v>0</v>
      </c>
      <c r="CC347" s="2006">
        <v>0</v>
      </c>
      <c r="CD347" s="2006">
        <v>0</v>
      </c>
      <c r="CE347" s="2006">
        <v>0</v>
      </c>
      <c r="CF347" s="421"/>
    </row>
    <row r="348" spans="1:84" ht="5.0999999999999996" customHeight="1">
      <c r="A348" s="2006">
        <v>0</v>
      </c>
      <c r="B348" s="3402"/>
      <c r="D348" s="3686"/>
      <c r="E348" s="2006">
        <v>0</v>
      </c>
      <c r="F348" s="2007">
        <v>0</v>
      </c>
      <c r="G348" s="2006">
        <v>0</v>
      </c>
      <c r="H348" s="3686"/>
      <c r="I348" s="2006">
        <v>0</v>
      </c>
      <c r="J348" s="2007">
        <v>0</v>
      </c>
      <c r="K348" s="2006">
        <v>0</v>
      </c>
      <c r="L348" s="3690"/>
      <c r="M348" s="2006">
        <v>0</v>
      </c>
      <c r="N348" s="2007">
        <v>0</v>
      </c>
      <c r="O348" s="2006">
        <v>0</v>
      </c>
      <c r="P348" s="3694"/>
      <c r="Q348" s="2006">
        <v>0</v>
      </c>
      <c r="R348" s="2007">
        <v>0</v>
      </c>
      <c r="S348" s="2006">
        <v>0</v>
      </c>
      <c r="T348" s="3690"/>
      <c r="U348" s="2006">
        <v>0</v>
      </c>
      <c r="V348" s="2007">
        <v>0</v>
      </c>
      <c r="W348" s="2006">
        <v>0</v>
      </c>
      <c r="X348" s="3692"/>
      <c r="Y348" s="2006">
        <v>0</v>
      </c>
      <c r="Z348" s="2007">
        <v>0</v>
      </c>
      <c r="AA348" s="2006">
        <v>0</v>
      </c>
      <c r="AB348" s="3618"/>
      <c r="AC348" s="2006">
        <v>0</v>
      </c>
      <c r="AD348" s="2007">
        <v>0</v>
      </c>
      <c r="AE348" s="2006">
        <v>0</v>
      </c>
      <c r="AF348" s="2002"/>
      <c r="AI348" s="90"/>
      <c r="AJ348" s="35"/>
      <c r="AK348" s="35"/>
      <c r="AL348" s="35"/>
      <c r="AM348" s="35"/>
      <c r="BN348" s="2006">
        <v>0</v>
      </c>
      <c r="BO348" s="2006">
        <v>0</v>
      </c>
      <c r="BP348" s="2006">
        <v>0</v>
      </c>
      <c r="BQ348" s="2006">
        <v>0</v>
      </c>
      <c r="BR348" s="2006">
        <v>0</v>
      </c>
      <c r="BS348" s="2006">
        <v>0</v>
      </c>
      <c r="BT348" s="2006">
        <v>0</v>
      </c>
      <c r="BU348" s="2006">
        <v>0</v>
      </c>
      <c r="BV348" s="2006">
        <v>0</v>
      </c>
      <c r="BW348" s="2006">
        <v>0</v>
      </c>
      <c r="BX348" s="2006">
        <v>0</v>
      </c>
      <c r="BY348" s="2006">
        <v>0</v>
      </c>
      <c r="BZ348" s="2006">
        <v>0</v>
      </c>
      <c r="CA348" s="2006">
        <v>0</v>
      </c>
      <c r="CB348" s="2006">
        <v>0</v>
      </c>
      <c r="CC348" s="2006">
        <v>0</v>
      </c>
      <c r="CD348" s="2006">
        <v>0</v>
      </c>
      <c r="CE348" s="2006">
        <v>0</v>
      </c>
      <c r="CF348" s="421"/>
    </row>
    <row r="349" spans="1:84" ht="9.9499999999999993" customHeight="1">
      <c r="A349" s="2006">
        <v>0</v>
      </c>
      <c r="B349" s="3403"/>
      <c r="D349" s="191"/>
      <c r="E349" s="2006">
        <v>0</v>
      </c>
      <c r="F349" s="2006">
        <v>0</v>
      </c>
      <c r="G349" s="2006">
        <v>0</v>
      </c>
      <c r="H349" s="191"/>
      <c r="I349" s="2006">
        <v>0</v>
      </c>
      <c r="J349" s="2006">
        <v>0</v>
      </c>
      <c r="K349" s="2006">
        <v>0</v>
      </c>
      <c r="L349" s="191"/>
      <c r="M349" s="2006">
        <v>0</v>
      </c>
      <c r="N349" s="2006">
        <v>0</v>
      </c>
      <c r="O349" s="2006">
        <v>0</v>
      </c>
      <c r="P349" s="191"/>
      <c r="Q349" s="2006">
        <v>0</v>
      </c>
      <c r="R349" s="2006">
        <v>0</v>
      </c>
      <c r="S349" s="2006">
        <v>0</v>
      </c>
      <c r="T349" s="191"/>
      <c r="U349" s="2006">
        <v>0</v>
      </c>
      <c r="V349" s="2006">
        <v>0</v>
      </c>
      <c r="W349" s="2006">
        <v>0</v>
      </c>
      <c r="X349" s="191"/>
      <c r="Y349" s="2006">
        <v>0</v>
      </c>
      <c r="Z349" s="2006">
        <v>0</v>
      </c>
      <c r="AA349" s="2006">
        <v>0</v>
      </c>
      <c r="AB349" s="3619"/>
      <c r="AC349" s="2006">
        <v>0</v>
      </c>
      <c r="AD349" s="2006">
        <v>0</v>
      </c>
      <c r="AE349" s="2006">
        <v>0</v>
      </c>
      <c r="AF349" s="2003"/>
      <c r="AI349" s="40"/>
      <c r="AJ349" s="35"/>
      <c r="AK349" s="35"/>
      <c r="AL349" s="35"/>
      <c r="AM349" s="35"/>
      <c r="BN349" s="2006">
        <v>0</v>
      </c>
      <c r="BO349" s="2006">
        <v>0</v>
      </c>
      <c r="BP349" s="2006">
        <v>0</v>
      </c>
      <c r="BQ349" s="2006">
        <v>0</v>
      </c>
      <c r="BR349" s="2006">
        <v>0</v>
      </c>
      <c r="BS349" s="2006">
        <v>0</v>
      </c>
      <c r="BT349" s="2006">
        <v>0</v>
      </c>
      <c r="BU349" s="2006">
        <v>0</v>
      </c>
      <c r="BV349" s="2006">
        <v>0</v>
      </c>
      <c r="BW349" s="2006">
        <v>0</v>
      </c>
      <c r="BX349" s="2006">
        <v>0</v>
      </c>
      <c r="BY349" s="2006">
        <v>0</v>
      </c>
      <c r="BZ349" s="2006">
        <v>0</v>
      </c>
      <c r="CA349" s="2006">
        <v>0</v>
      </c>
      <c r="CB349" s="2006">
        <v>0</v>
      </c>
      <c r="CC349" s="2006">
        <v>0</v>
      </c>
      <c r="CD349" s="2006">
        <v>0</v>
      </c>
      <c r="CE349" s="2006">
        <v>0</v>
      </c>
      <c r="CF349" s="421"/>
    </row>
    <row r="350" spans="1:84" ht="9.9499999999999993" customHeight="1">
      <c r="A350" s="2006">
        <v>0</v>
      </c>
      <c r="B350" s="2006">
        <v>0</v>
      </c>
      <c r="C350" s="2006">
        <v>0</v>
      </c>
      <c r="D350" s="2006">
        <v>0</v>
      </c>
      <c r="E350" s="2006">
        <v>0</v>
      </c>
      <c r="F350" s="2006">
        <v>0</v>
      </c>
      <c r="G350" s="2006">
        <v>0</v>
      </c>
      <c r="H350" s="2006">
        <v>0</v>
      </c>
      <c r="I350" s="2006">
        <v>0</v>
      </c>
      <c r="J350" s="2006">
        <v>0</v>
      </c>
      <c r="K350" s="2006">
        <v>0</v>
      </c>
      <c r="L350" s="2006">
        <v>0</v>
      </c>
      <c r="M350" s="2006">
        <v>0</v>
      </c>
      <c r="N350" s="2006">
        <v>0</v>
      </c>
      <c r="O350" s="2006">
        <v>0</v>
      </c>
      <c r="P350" s="2006">
        <v>0</v>
      </c>
      <c r="Q350" s="2006">
        <v>0</v>
      </c>
      <c r="R350" s="2006">
        <v>0</v>
      </c>
      <c r="S350" s="2006">
        <v>0</v>
      </c>
      <c r="T350" s="2006">
        <v>0</v>
      </c>
      <c r="U350" s="2006">
        <v>0</v>
      </c>
      <c r="V350" s="2006">
        <v>0</v>
      </c>
      <c r="W350" s="2006">
        <v>0</v>
      </c>
      <c r="X350" s="2006">
        <v>0</v>
      </c>
      <c r="Y350" s="2006">
        <v>0</v>
      </c>
      <c r="Z350" s="2006">
        <v>0</v>
      </c>
      <c r="AA350" s="2006">
        <v>0</v>
      </c>
      <c r="AB350" s="2006">
        <v>0</v>
      </c>
      <c r="AC350" s="2006">
        <v>0</v>
      </c>
      <c r="AD350" s="2006">
        <v>0</v>
      </c>
      <c r="AE350" s="2006">
        <v>0</v>
      </c>
      <c r="AF350" s="2006">
        <v>0</v>
      </c>
      <c r="AI350" s="96"/>
      <c r="AJ350" s="35"/>
      <c r="AK350" s="35"/>
      <c r="AL350" s="35"/>
      <c r="AM350" s="35"/>
      <c r="BN350" s="2006">
        <v>0</v>
      </c>
      <c r="BO350" s="2006">
        <v>0</v>
      </c>
      <c r="BP350" s="2006">
        <v>0</v>
      </c>
      <c r="BQ350" s="2006">
        <v>0</v>
      </c>
      <c r="BR350" s="2006">
        <v>0</v>
      </c>
      <c r="BS350" s="2006">
        <v>0</v>
      </c>
      <c r="BT350" s="2006">
        <v>0</v>
      </c>
      <c r="BU350" s="2006">
        <v>0</v>
      </c>
      <c r="BV350" s="2006">
        <v>0</v>
      </c>
      <c r="BW350" s="2006">
        <v>0</v>
      </c>
      <c r="BX350" s="2006">
        <v>0</v>
      </c>
      <c r="BY350" s="2006">
        <v>0</v>
      </c>
      <c r="BZ350" s="2006">
        <v>0</v>
      </c>
      <c r="CA350" s="2006">
        <v>0</v>
      </c>
      <c r="CB350" s="2006">
        <v>0</v>
      </c>
      <c r="CC350" s="2006">
        <v>0</v>
      </c>
      <c r="CD350" s="2006">
        <v>0</v>
      </c>
      <c r="CE350" s="2006">
        <v>0</v>
      </c>
      <c r="CF350" s="421"/>
    </row>
    <row r="351" spans="1:84" ht="9.9499999999999993" customHeight="1">
      <c r="A351" s="2006">
        <v>0</v>
      </c>
      <c r="B351" s="3401">
        <v>3</v>
      </c>
      <c r="D351" s="3685" t="s">
        <v>151</v>
      </c>
      <c r="E351" s="40"/>
      <c r="F351" s="40"/>
      <c r="G351" s="40"/>
      <c r="H351" s="3685" t="s">
        <v>542</v>
      </c>
      <c r="I351" s="40"/>
      <c r="J351" s="40"/>
      <c r="K351" s="40"/>
      <c r="L351" s="3689" t="s">
        <v>543</v>
      </c>
      <c r="M351" s="40"/>
      <c r="N351" s="40"/>
      <c r="O351" s="40"/>
      <c r="P351" s="3693" t="s">
        <v>544</v>
      </c>
      <c r="Q351" s="40"/>
      <c r="R351" s="40"/>
      <c r="S351" s="40"/>
      <c r="T351" s="3689" t="s">
        <v>545</v>
      </c>
      <c r="U351" s="40"/>
      <c r="V351" s="40"/>
      <c r="W351" s="40"/>
      <c r="X351" s="3691" t="s">
        <v>558</v>
      </c>
      <c r="Y351" s="40"/>
      <c r="Z351" s="40"/>
      <c r="AA351" s="40"/>
      <c r="AB351" s="3617"/>
      <c r="AC351" s="40"/>
      <c r="AD351" s="40"/>
      <c r="AE351" s="40"/>
      <c r="AF351" s="2001"/>
      <c r="AI351" s="40"/>
      <c r="AJ351" s="35"/>
      <c r="AK351" s="35"/>
      <c r="AL351" s="35"/>
      <c r="AM351" s="35"/>
      <c r="BN351" s="2006">
        <v>0</v>
      </c>
      <c r="BO351" s="2006">
        <v>0</v>
      </c>
      <c r="BP351" s="2006">
        <v>0</v>
      </c>
      <c r="BQ351" s="2006">
        <v>0</v>
      </c>
      <c r="BR351" s="2006">
        <v>0</v>
      </c>
      <c r="BS351" s="2006">
        <v>0</v>
      </c>
      <c r="BT351" s="2006">
        <v>0</v>
      </c>
      <c r="BU351" s="2006">
        <v>0</v>
      </c>
      <c r="BV351" s="2006">
        <v>0</v>
      </c>
      <c r="BW351" s="2006">
        <v>0</v>
      </c>
      <c r="BX351" s="2006">
        <v>0</v>
      </c>
      <c r="BY351" s="2006">
        <v>0</v>
      </c>
      <c r="BZ351" s="2006">
        <v>0</v>
      </c>
      <c r="CA351" s="2006">
        <v>0</v>
      </c>
      <c r="CB351" s="2006">
        <v>0</v>
      </c>
      <c r="CC351" s="2006">
        <v>0</v>
      </c>
      <c r="CD351" s="2006">
        <v>0</v>
      </c>
      <c r="CE351" s="2006">
        <v>0</v>
      </c>
      <c r="CF351" s="421"/>
    </row>
    <row r="352" spans="1:84" ht="5.0999999999999996" customHeight="1">
      <c r="A352" s="2006">
        <v>0</v>
      </c>
      <c r="B352" s="3402"/>
      <c r="D352" s="3686"/>
      <c r="E352" s="90"/>
      <c r="F352" s="91"/>
      <c r="G352" s="90"/>
      <c r="H352" s="3686"/>
      <c r="I352" s="90"/>
      <c r="J352" s="91"/>
      <c r="K352" s="90"/>
      <c r="L352" s="3690"/>
      <c r="M352" s="90"/>
      <c r="N352" s="91"/>
      <c r="O352" s="90"/>
      <c r="P352" s="3694"/>
      <c r="Q352" s="90"/>
      <c r="R352" s="91"/>
      <c r="S352" s="90"/>
      <c r="T352" s="3690"/>
      <c r="U352" s="90"/>
      <c r="V352" s="91"/>
      <c r="W352" s="90"/>
      <c r="X352" s="3692"/>
      <c r="Y352" s="90"/>
      <c r="Z352" s="91"/>
      <c r="AA352" s="90"/>
      <c r="AB352" s="3618"/>
      <c r="AC352" s="90"/>
      <c r="AD352" s="91"/>
      <c r="AE352" s="90"/>
      <c r="AF352" s="2002"/>
      <c r="AI352" s="90"/>
      <c r="AJ352" s="35"/>
      <c r="AK352" s="35"/>
      <c r="AL352" s="35"/>
      <c r="AM352" s="35"/>
      <c r="BN352" s="2006">
        <v>0</v>
      </c>
      <c r="BO352" s="2006">
        <v>0</v>
      </c>
      <c r="BP352" s="2006">
        <v>0</v>
      </c>
      <c r="BQ352" s="2006">
        <v>0</v>
      </c>
      <c r="BR352" s="2006">
        <v>0</v>
      </c>
      <c r="BS352" s="2006">
        <v>0</v>
      </c>
      <c r="BT352" s="2006">
        <v>0</v>
      </c>
      <c r="BU352" s="2006">
        <v>0</v>
      </c>
      <c r="BV352" s="2006">
        <v>0</v>
      </c>
      <c r="BW352" s="2006">
        <v>0</v>
      </c>
      <c r="BX352" s="2006">
        <v>0</v>
      </c>
      <c r="BY352" s="2006">
        <v>0</v>
      </c>
      <c r="BZ352" s="2006">
        <v>0</v>
      </c>
      <c r="CA352" s="2006">
        <v>0</v>
      </c>
      <c r="CB352" s="2006">
        <v>0</v>
      </c>
      <c r="CC352" s="2006">
        <v>0</v>
      </c>
      <c r="CD352" s="2006">
        <v>0</v>
      </c>
      <c r="CE352" s="2006">
        <v>0</v>
      </c>
      <c r="CF352" s="421"/>
    </row>
    <row r="353" spans="1:84" ht="9.9499999999999993" customHeight="1">
      <c r="A353" s="2006">
        <v>0</v>
      </c>
      <c r="B353" s="3403"/>
      <c r="D353" s="191"/>
      <c r="E353" s="40"/>
      <c r="F353" s="40"/>
      <c r="G353" s="40"/>
      <c r="H353" s="191"/>
      <c r="I353" s="40"/>
      <c r="J353" s="40"/>
      <c r="K353" s="40"/>
      <c r="L353" s="191"/>
      <c r="M353" s="40"/>
      <c r="N353" s="40"/>
      <c r="O353" s="40"/>
      <c r="P353" s="191"/>
      <c r="Q353" s="40"/>
      <c r="R353" s="40"/>
      <c r="S353" s="40"/>
      <c r="T353" s="191"/>
      <c r="U353" s="40"/>
      <c r="V353" s="40"/>
      <c r="W353" s="40"/>
      <c r="X353" s="191"/>
      <c r="Y353" s="40"/>
      <c r="Z353" s="40"/>
      <c r="AA353" s="40"/>
      <c r="AB353" s="3619"/>
      <c r="AC353" s="40"/>
      <c r="AD353" s="40"/>
      <c r="AE353" s="40"/>
      <c r="AF353" s="2003"/>
      <c r="AI353" s="40"/>
      <c r="AJ353" s="35"/>
      <c r="AK353" s="35"/>
      <c r="AL353" s="35"/>
      <c r="AM353" s="35"/>
      <c r="BN353" s="2006">
        <v>0</v>
      </c>
      <c r="BO353" s="2006">
        <v>0</v>
      </c>
      <c r="BP353" s="2006">
        <v>0</v>
      </c>
      <c r="BQ353" s="2006">
        <v>0</v>
      </c>
      <c r="BR353" s="2006">
        <v>0</v>
      </c>
      <c r="BS353" s="2006">
        <v>0</v>
      </c>
      <c r="BT353" s="2006">
        <v>0</v>
      </c>
      <c r="BU353" s="2006">
        <v>0</v>
      </c>
      <c r="BV353" s="2006">
        <v>0</v>
      </c>
      <c r="BW353" s="2006">
        <v>0</v>
      </c>
      <c r="BX353" s="2006">
        <v>0</v>
      </c>
      <c r="BY353" s="2006">
        <v>0</v>
      </c>
      <c r="BZ353" s="2006">
        <v>0</v>
      </c>
      <c r="CA353" s="2006">
        <v>0</v>
      </c>
      <c r="CB353" s="2006">
        <v>0</v>
      </c>
      <c r="CC353" s="2006">
        <v>0</v>
      </c>
      <c r="CD353" s="2006">
        <v>0</v>
      </c>
      <c r="CE353" s="2006">
        <v>0</v>
      </c>
      <c r="CF353" s="421"/>
    </row>
    <row r="354" spans="1:84" ht="9.9499999999999993" customHeight="1">
      <c r="A354" s="2006">
        <v>0</v>
      </c>
      <c r="B354" s="2006">
        <v>0</v>
      </c>
      <c r="C354" s="2006">
        <v>0</v>
      </c>
      <c r="D354" s="2006">
        <v>0</v>
      </c>
      <c r="E354" s="2006">
        <v>0</v>
      </c>
      <c r="F354" s="2006">
        <v>0</v>
      </c>
      <c r="G354" s="2006">
        <v>0</v>
      </c>
      <c r="H354" s="2006">
        <v>0</v>
      </c>
      <c r="I354" s="2006">
        <v>0</v>
      </c>
      <c r="J354" s="2006">
        <v>0</v>
      </c>
      <c r="K354" s="2006">
        <v>0</v>
      </c>
      <c r="L354" s="2006">
        <v>0</v>
      </c>
      <c r="M354" s="2006">
        <v>0</v>
      </c>
      <c r="N354" s="2006">
        <v>0</v>
      </c>
      <c r="O354" s="2006">
        <v>0</v>
      </c>
      <c r="P354" s="2006">
        <v>0</v>
      </c>
      <c r="Q354" s="2006">
        <v>0</v>
      </c>
      <c r="R354" s="2006">
        <v>0</v>
      </c>
      <c r="S354" s="2006">
        <v>0</v>
      </c>
      <c r="T354" s="2006">
        <v>0</v>
      </c>
      <c r="U354" s="2006">
        <v>0</v>
      </c>
      <c r="V354" s="2006">
        <v>0</v>
      </c>
      <c r="W354" s="2006">
        <v>0</v>
      </c>
      <c r="X354" s="2006">
        <v>0</v>
      </c>
      <c r="Y354" s="2006">
        <v>0</v>
      </c>
      <c r="Z354" s="2006">
        <v>0</v>
      </c>
      <c r="AA354" s="2006">
        <v>0</v>
      </c>
      <c r="AB354" s="2006">
        <v>0</v>
      </c>
      <c r="AC354" s="2006">
        <v>0</v>
      </c>
      <c r="AD354" s="2006">
        <v>0</v>
      </c>
      <c r="AE354" s="2006">
        <v>0</v>
      </c>
      <c r="AF354" s="2006">
        <v>0</v>
      </c>
      <c r="AI354" s="96"/>
      <c r="AJ354" s="35"/>
      <c r="AK354" s="35"/>
      <c r="AL354" s="35"/>
      <c r="AM354" s="35"/>
      <c r="BN354" s="2006">
        <v>0</v>
      </c>
      <c r="BO354" s="2006">
        <v>0</v>
      </c>
      <c r="BP354" s="2006">
        <v>0</v>
      </c>
      <c r="BQ354" s="2006">
        <v>0</v>
      </c>
      <c r="BR354" s="2006">
        <v>0</v>
      </c>
      <c r="BS354" s="2006">
        <v>0</v>
      </c>
      <c r="BT354" s="2006">
        <v>0</v>
      </c>
      <c r="BU354" s="2006">
        <v>0</v>
      </c>
      <c r="BV354" s="2006">
        <v>0</v>
      </c>
      <c r="BW354" s="2006">
        <v>0</v>
      </c>
      <c r="BX354" s="2006">
        <v>0</v>
      </c>
      <c r="BY354" s="2006">
        <v>0</v>
      </c>
      <c r="BZ354" s="2006">
        <v>0</v>
      </c>
      <c r="CA354" s="2006">
        <v>0</v>
      </c>
      <c r="CB354" s="2006">
        <v>0</v>
      </c>
      <c r="CC354" s="2006">
        <v>0</v>
      </c>
      <c r="CD354" s="2006">
        <v>0</v>
      </c>
      <c r="CE354" s="2006">
        <v>0</v>
      </c>
      <c r="CF354" s="421"/>
    </row>
    <row r="355" spans="1:84" ht="9.9499999999999993" customHeight="1">
      <c r="A355" s="2006">
        <v>0</v>
      </c>
      <c r="B355" s="3401">
        <v>4</v>
      </c>
      <c r="D355" s="3685" t="s">
        <v>154</v>
      </c>
      <c r="E355" s="2006">
        <v>0</v>
      </c>
      <c r="F355" s="2006">
        <v>0</v>
      </c>
      <c r="G355" s="2006">
        <v>0</v>
      </c>
      <c r="H355" s="3685" t="s">
        <v>547</v>
      </c>
      <c r="I355" s="2006">
        <v>0</v>
      </c>
      <c r="J355" s="2006">
        <v>0</v>
      </c>
      <c r="K355" s="2006">
        <v>0</v>
      </c>
      <c r="L355" s="3689" t="s">
        <v>548</v>
      </c>
      <c r="M355" s="2006">
        <v>0</v>
      </c>
      <c r="N355" s="2006">
        <v>0</v>
      </c>
      <c r="O355" s="2006">
        <v>0</v>
      </c>
      <c r="P355" s="3693" t="s">
        <v>549</v>
      </c>
      <c r="Q355" s="2006">
        <v>0</v>
      </c>
      <c r="R355" s="2006">
        <v>0</v>
      </c>
      <c r="S355" s="2006">
        <v>0</v>
      </c>
      <c r="T355" s="3689" t="s">
        <v>550</v>
      </c>
      <c r="U355" s="2006">
        <v>0</v>
      </c>
      <c r="V355" s="2006">
        <v>0</v>
      </c>
      <c r="W355" s="2006">
        <v>0</v>
      </c>
      <c r="X355" s="3691" t="s">
        <v>551</v>
      </c>
      <c r="Y355" s="2006">
        <v>0</v>
      </c>
      <c r="Z355" s="2006">
        <v>0</v>
      </c>
      <c r="AA355" s="2006">
        <v>0</v>
      </c>
      <c r="AB355" s="3617"/>
      <c r="AC355" s="2006">
        <v>0</v>
      </c>
      <c r="AD355" s="2006">
        <v>0</v>
      </c>
      <c r="AE355" s="2006">
        <v>0</v>
      </c>
      <c r="AF355" s="2001"/>
      <c r="AI355" s="40"/>
      <c r="AJ355" s="35"/>
      <c r="AK355" s="35"/>
      <c r="AL355" s="35"/>
      <c r="AM355" s="35"/>
      <c r="BN355" s="2006">
        <v>0</v>
      </c>
      <c r="BO355" s="2006">
        <v>0</v>
      </c>
      <c r="BP355" s="2006">
        <v>0</v>
      </c>
      <c r="BQ355" s="2006">
        <v>0</v>
      </c>
      <c r="BR355" s="2006">
        <v>0</v>
      </c>
      <c r="BS355" s="2006">
        <v>0</v>
      </c>
      <c r="BT355" s="2006">
        <v>0</v>
      </c>
      <c r="BU355" s="2006">
        <v>0</v>
      </c>
      <c r="BV355" s="2006">
        <v>0</v>
      </c>
      <c r="BW355" s="2006">
        <v>0</v>
      </c>
      <c r="BX355" s="2006">
        <v>0</v>
      </c>
      <c r="BY355" s="2006">
        <v>0</v>
      </c>
      <c r="BZ355" s="2006">
        <v>0</v>
      </c>
      <c r="CA355" s="2006">
        <v>0</v>
      </c>
      <c r="CB355" s="2006">
        <v>0</v>
      </c>
      <c r="CC355" s="2006">
        <v>0</v>
      </c>
      <c r="CD355" s="2006">
        <v>0</v>
      </c>
      <c r="CE355" s="2006">
        <v>0</v>
      </c>
      <c r="CF355" s="421"/>
    </row>
    <row r="356" spans="1:84" ht="5.0999999999999996" customHeight="1">
      <c r="A356" s="2006">
        <v>0</v>
      </c>
      <c r="B356" s="3402"/>
      <c r="D356" s="3686"/>
      <c r="E356" s="2006">
        <v>0</v>
      </c>
      <c r="F356" s="2007">
        <v>0</v>
      </c>
      <c r="G356" s="2006">
        <v>0</v>
      </c>
      <c r="H356" s="3686"/>
      <c r="I356" s="2006">
        <v>0</v>
      </c>
      <c r="J356" s="2007">
        <v>0</v>
      </c>
      <c r="K356" s="2006">
        <v>0</v>
      </c>
      <c r="L356" s="3690"/>
      <c r="M356" s="2006">
        <v>0</v>
      </c>
      <c r="N356" s="2007">
        <v>0</v>
      </c>
      <c r="O356" s="2006">
        <v>0</v>
      </c>
      <c r="P356" s="3694"/>
      <c r="Q356" s="2006">
        <v>0</v>
      </c>
      <c r="R356" s="2007">
        <v>0</v>
      </c>
      <c r="S356" s="2006">
        <v>0</v>
      </c>
      <c r="T356" s="3690"/>
      <c r="U356" s="2006">
        <v>0</v>
      </c>
      <c r="V356" s="2007">
        <v>0</v>
      </c>
      <c r="W356" s="2006">
        <v>0</v>
      </c>
      <c r="X356" s="3692"/>
      <c r="Y356" s="2006">
        <v>0</v>
      </c>
      <c r="Z356" s="2007">
        <v>0</v>
      </c>
      <c r="AA356" s="2006">
        <v>0</v>
      </c>
      <c r="AB356" s="3618"/>
      <c r="AC356" s="2006">
        <v>0</v>
      </c>
      <c r="AD356" s="2007">
        <v>0</v>
      </c>
      <c r="AE356" s="2006">
        <v>0</v>
      </c>
      <c r="AF356" s="2002"/>
      <c r="AI356" s="90"/>
      <c r="AJ356" s="35"/>
      <c r="AK356" s="35"/>
      <c r="AL356" s="35"/>
      <c r="AM356" s="35"/>
      <c r="BN356" s="2006">
        <v>0</v>
      </c>
      <c r="BO356" s="2006">
        <v>0</v>
      </c>
      <c r="BP356" s="2006">
        <v>0</v>
      </c>
      <c r="BQ356" s="2006">
        <v>0</v>
      </c>
      <c r="BR356" s="2006">
        <v>0</v>
      </c>
      <c r="BS356" s="2006">
        <v>0</v>
      </c>
      <c r="BT356" s="2006">
        <v>0</v>
      </c>
      <c r="BU356" s="2006">
        <v>0</v>
      </c>
      <c r="BV356" s="2006">
        <v>0</v>
      </c>
      <c r="BW356" s="2006">
        <v>0</v>
      </c>
      <c r="BX356" s="2006">
        <v>0</v>
      </c>
      <c r="BY356" s="2006">
        <v>0</v>
      </c>
      <c r="BZ356" s="2006">
        <v>0</v>
      </c>
      <c r="CA356" s="2006">
        <v>0</v>
      </c>
      <c r="CB356" s="2006">
        <v>0</v>
      </c>
      <c r="CC356" s="2006">
        <v>0</v>
      </c>
      <c r="CD356" s="2006">
        <v>0</v>
      </c>
      <c r="CE356" s="2006">
        <v>0</v>
      </c>
      <c r="CF356" s="421"/>
    </row>
    <row r="357" spans="1:84" ht="9.9499999999999993" customHeight="1">
      <c r="A357" s="2006">
        <v>0</v>
      </c>
      <c r="B357" s="3403"/>
      <c r="D357" s="191"/>
      <c r="E357" s="2006">
        <v>0</v>
      </c>
      <c r="F357" s="2006">
        <v>0</v>
      </c>
      <c r="G357" s="2006">
        <v>0</v>
      </c>
      <c r="H357" s="191"/>
      <c r="I357" s="2006">
        <v>0</v>
      </c>
      <c r="J357" s="2006">
        <v>0</v>
      </c>
      <c r="K357" s="2006">
        <v>0</v>
      </c>
      <c r="L357" s="191"/>
      <c r="M357" s="2006">
        <v>0</v>
      </c>
      <c r="N357" s="2006">
        <v>0</v>
      </c>
      <c r="O357" s="2006">
        <v>0</v>
      </c>
      <c r="P357" s="191"/>
      <c r="Q357" s="2006">
        <v>0</v>
      </c>
      <c r="R357" s="2006">
        <v>0</v>
      </c>
      <c r="S357" s="2006">
        <v>0</v>
      </c>
      <c r="T357" s="191"/>
      <c r="U357" s="2006">
        <v>0</v>
      </c>
      <c r="V357" s="2006">
        <v>0</v>
      </c>
      <c r="W357" s="2006">
        <v>0</v>
      </c>
      <c r="X357" s="191"/>
      <c r="Y357" s="2006">
        <v>0</v>
      </c>
      <c r="Z357" s="2006">
        <v>0</v>
      </c>
      <c r="AA357" s="2006">
        <v>0</v>
      </c>
      <c r="AB357" s="3619"/>
      <c r="AC357" s="2006">
        <v>0</v>
      </c>
      <c r="AD357" s="2006">
        <v>0</v>
      </c>
      <c r="AE357" s="2006">
        <v>0</v>
      </c>
      <c r="AF357" s="2003"/>
      <c r="AI357" s="40"/>
      <c r="AJ357" s="35"/>
      <c r="AK357" s="35"/>
      <c r="AL357" s="35"/>
      <c r="AM357" s="35"/>
      <c r="BN357" s="2006">
        <v>0</v>
      </c>
      <c r="BO357" s="2006">
        <v>0</v>
      </c>
      <c r="BP357" s="2006">
        <v>0</v>
      </c>
      <c r="BQ357" s="2006">
        <v>0</v>
      </c>
      <c r="BR357" s="2006">
        <v>0</v>
      </c>
      <c r="BS357" s="2006">
        <v>0</v>
      </c>
      <c r="BT357" s="2006">
        <v>0</v>
      </c>
      <c r="BU357" s="2006">
        <v>0</v>
      </c>
      <c r="BV357" s="2006">
        <v>0</v>
      </c>
      <c r="BW357" s="2006">
        <v>0</v>
      </c>
      <c r="BX357" s="2006">
        <v>0</v>
      </c>
      <c r="BY357" s="2006">
        <v>0</v>
      </c>
      <c r="BZ357" s="2006">
        <v>0</v>
      </c>
      <c r="CA357" s="2006">
        <v>0</v>
      </c>
      <c r="CB357" s="2006">
        <v>0</v>
      </c>
      <c r="CC357" s="2006">
        <v>0</v>
      </c>
      <c r="CD357" s="2006">
        <v>0</v>
      </c>
      <c r="CE357" s="2006">
        <v>0</v>
      </c>
      <c r="CF357" s="421"/>
    </row>
    <row r="358" spans="1:84" ht="9.9499999999999993" customHeight="1">
      <c r="A358" s="2006">
        <v>0</v>
      </c>
      <c r="B358" s="2006">
        <v>0</v>
      </c>
      <c r="C358" s="2006">
        <v>0</v>
      </c>
      <c r="D358" s="2006">
        <v>0</v>
      </c>
      <c r="E358" s="2006">
        <v>0</v>
      </c>
      <c r="F358" s="2006">
        <v>0</v>
      </c>
      <c r="G358" s="2006">
        <v>0</v>
      </c>
      <c r="H358" s="2006">
        <v>0</v>
      </c>
      <c r="I358" s="2006">
        <v>0</v>
      </c>
      <c r="J358" s="2006">
        <v>0</v>
      </c>
      <c r="K358" s="2006">
        <v>0</v>
      </c>
      <c r="L358" s="2006">
        <v>0</v>
      </c>
      <c r="M358" s="2006">
        <v>0</v>
      </c>
      <c r="N358" s="2006">
        <v>0</v>
      </c>
      <c r="O358" s="2006">
        <v>0</v>
      </c>
      <c r="P358" s="2006">
        <v>0</v>
      </c>
      <c r="Q358" s="2006">
        <v>0</v>
      </c>
      <c r="R358" s="2006">
        <v>0</v>
      </c>
      <c r="S358" s="2006">
        <v>0</v>
      </c>
      <c r="T358" s="2006">
        <v>0</v>
      </c>
      <c r="U358" s="2006">
        <v>0</v>
      </c>
      <c r="V358" s="2006">
        <v>0</v>
      </c>
      <c r="W358" s="2006">
        <v>0</v>
      </c>
      <c r="X358" s="2006">
        <v>0</v>
      </c>
      <c r="Y358" s="2006">
        <v>0</v>
      </c>
      <c r="Z358" s="2006">
        <v>0</v>
      </c>
      <c r="AA358" s="2006">
        <v>0</v>
      </c>
      <c r="AB358" s="2006">
        <v>0</v>
      </c>
      <c r="AC358" s="2006">
        <v>0</v>
      </c>
      <c r="AD358" s="2006">
        <v>0</v>
      </c>
      <c r="AE358" s="2006">
        <v>0</v>
      </c>
      <c r="AF358" s="2006">
        <v>0</v>
      </c>
      <c r="AI358" s="96"/>
      <c r="AJ358" s="35"/>
      <c r="AK358" s="35"/>
      <c r="AL358" s="35"/>
      <c r="AM358" s="35"/>
      <c r="BN358" s="2006">
        <v>0</v>
      </c>
      <c r="BO358" s="2006">
        <v>0</v>
      </c>
      <c r="BP358" s="2006">
        <v>0</v>
      </c>
      <c r="BQ358" s="2006">
        <v>0</v>
      </c>
      <c r="BR358" s="2006">
        <v>0</v>
      </c>
      <c r="BS358" s="2006">
        <v>0</v>
      </c>
      <c r="BT358" s="2006">
        <v>0</v>
      </c>
      <c r="BU358" s="2006">
        <v>0</v>
      </c>
      <c r="BV358" s="2006">
        <v>0</v>
      </c>
      <c r="BW358" s="2006">
        <v>0</v>
      </c>
      <c r="BX358" s="2006">
        <v>0</v>
      </c>
      <c r="BY358" s="2006">
        <v>0</v>
      </c>
      <c r="BZ358" s="2006">
        <v>0</v>
      </c>
      <c r="CA358" s="2006">
        <v>0</v>
      </c>
      <c r="CB358" s="2006">
        <v>0</v>
      </c>
      <c r="CC358" s="2006">
        <v>0</v>
      </c>
      <c r="CD358" s="2006">
        <v>0</v>
      </c>
      <c r="CE358" s="2006">
        <v>0</v>
      </c>
      <c r="CF358" s="421"/>
    </row>
    <row r="359" spans="1:84" ht="9.9499999999999993" customHeight="1">
      <c r="A359" s="2006">
        <v>0</v>
      </c>
      <c r="B359" s="3401">
        <v>5</v>
      </c>
      <c r="D359" s="3685" t="s">
        <v>159</v>
      </c>
      <c r="E359" s="2006">
        <v>0</v>
      </c>
      <c r="F359" s="2006">
        <v>0</v>
      </c>
      <c r="G359" s="2006">
        <v>0</v>
      </c>
      <c r="H359" s="3685" t="s">
        <v>552</v>
      </c>
      <c r="I359" s="2006">
        <v>0</v>
      </c>
      <c r="J359" s="2006">
        <v>0</v>
      </c>
      <c r="K359" s="2006">
        <v>0</v>
      </c>
      <c r="L359" s="3689" t="s">
        <v>553</v>
      </c>
      <c r="M359" s="2006">
        <v>0</v>
      </c>
      <c r="N359" s="2006">
        <v>0</v>
      </c>
      <c r="O359" s="2006">
        <v>0</v>
      </c>
      <c r="P359" s="3693" t="s">
        <v>554</v>
      </c>
      <c r="Q359" s="2006">
        <v>0</v>
      </c>
      <c r="R359" s="2006">
        <v>0</v>
      </c>
      <c r="S359" s="2006">
        <v>0</v>
      </c>
      <c r="T359" s="3689" t="s">
        <v>182</v>
      </c>
      <c r="U359" s="2006">
        <v>0</v>
      </c>
      <c r="V359" s="2006">
        <v>0</v>
      </c>
      <c r="W359" s="2006">
        <v>0</v>
      </c>
      <c r="X359" s="3691" t="s">
        <v>560</v>
      </c>
      <c r="Y359" s="2006">
        <v>0</v>
      </c>
      <c r="Z359" s="2006">
        <v>0</v>
      </c>
      <c r="AA359" s="2006">
        <v>0</v>
      </c>
      <c r="AB359" s="3617"/>
      <c r="AC359" s="2006">
        <v>0</v>
      </c>
      <c r="AD359" s="2006">
        <v>0</v>
      </c>
      <c r="AE359" s="2006">
        <v>0</v>
      </c>
      <c r="AF359" s="2001"/>
      <c r="AI359" s="40"/>
      <c r="AJ359" s="35"/>
      <c r="AK359" s="35"/>
      <c r="AL359" s="35"/>
      <c r="AM359" s="35"/>
      <c r="BN359" s="2006">
        <v>0</v>
      </c>
      <c r="BO359" s="2006">
        <v>0</v>
      </c>
      <c r="BP359" s="2006">
        <v>0</v>
      </c>
      <c r="BQ359" s="2006">
        <v>0</v>
      </c>
      <c r="BR359" s="2006">
        <v>0</v>
      </c>
      <c r="BS359" s="2006">
        <v>0</v>
      </c>
      <c r="BT359" s="2006">
        <v>0</v>
      </c>
      <c r="BU359" s="2006">
        <v>0</v>
      </c>
      <c r="BV359" s="2006">
        <v>0</v>
      </c>
      <c r="BW359" s="2006">
        <v>0</v>
      </c>
      <c r="BX359" s="2006">
        <v>0</v>
      </c>
      <c r="BY359" s="2006">
        <v>0</v>
      </c>
      <c r="BZ359" s="2006">
        <v>0</v>
      </c>
      <c r="CA359" s="2006">
        <v>0</v>
      </c>
      <c r="CB359" s="2006">
        <v>0</v>
      </c>
      <c r="CC359" s="2006">
        <v>0</v>
      </c>
      <c r="CD359" s="2006">
        <v>0</v>
      </c>
      <c r="CE359" s="2006">
        <v>0</v>
      </c>
      <c r="CF359" s="421"/>
    </row>
    <row r="360" spans="1:84" ht="5.0999999999999996" customHeight="1">
      <c r="A360" s="2006">
        <v>0</v>
      </c>
      <c r="B360" s="3402"/>
      <c r="D360" s="3686"/>
      <c r="E360" s="2006">
        <v>0</v>
      </c>
      <c r="F360" s="2007">
        <v>0</v>
      </c>
      <c r="G360" s="2006">
        <v>0</v>
      </c>
      <c r="H360" s="3686"/>
      <c r="I360" s="2006">
        <v>0</v>
      </c>
      <c r="J360" s="2007">
        <v>0</v>
      </c>
      <c r="K360" s="2006">
        <v>0</v>
      </c>
      <c r="L360" s="3690"/>
      <c r="M360" s="2006">
        <v>0</v>
      </c>
      <c r="N360" s="2007">
        <v>0</v>
      </c>
      <c r="O360" s="2006">
        <v>0</v>
      </c>
      <c r="P360" s="3694"/>
      <c r="Q360" s="2006">
        <v>0</v>
      </c>
      <c r="R360" s="2007">
        <v>0</v>
      </c>
      <c r="S360" s="2006">
        <v>0</v>
      </c>
      <c r="T360" s="3690"/>
      <c r="U360" s="2006">
        <v>0</v>
      </c>
      <c r="V360" s="2007">
        <v>0</v>
      </c>
      <c r="W360" s="2006">
        <v>0</v>
      </c>
      <c r="X360" s="3692"/>
      <c r="Y360" s="2006">
        <v>0</v>
      </c>
      <c r="Z360" s="2007">
        <v>0</v>
      </c>
      <c r="AA360" s="2006">
        <v>0</v>
      </c>
      <c r="AB360" s="3618"/>
      <c r="AC360" s="2006">
        <v>0</v>
      </c>
      <c r="AD360" s="2007">
        <v>0</v>
      </c>
      <c r="AE360" s="2006">
        <v>0</v>
      </c>
      <c r="AF360" s="2002"/>
      <c r="AI360" s="90"/>
      <c r="AJ360" s="35"/>
      <c r="AK360" s="35"/>
      <c r="AL360" s="35"/>
      <c r="AM360" s="35"/>
      <c r="BN360" s="2006">
        <v>0</v>
      </c>
      <c r="BO360" s="2006">
        <v>0</v>
      </c>
      <c r="BP360" s="2006">
        <v>0</v>
      </c>
      <c r="BQ360" s="2006">
        <v>0</v>
      </c>
      <c r="BR360" s="2006">
        <v>0</v>
      </c>
      <c r="BS360" s="2006">
        <v>0</v>
      </c>
      <c r="BT360" s="2006">
        <v>0</v>
      </c>
      <c r="BU360" s="2006">
        <v>0</v>
      </c>
      <c r="BV360" s="2006">
        <v>0</v>
      </c>
      <c r="BW360" s="2006">
        <v>0</v>
      </c>
      <c r="BX360" s="2006">
        <v>0</v>
      </c>
      <c r="BY360" s="2006">
        <v>0</v>
      </c>
      <c r="BZ360" s="2006">
        <v>0</v>
      </c>
      <c r="CA360" s="2006">
        <v>0</v>
      </c>
      <c r="CB360" s="2006">
        <v>0</v>
      </c>
      <c r="CC360" s="2006">
        <v>0</v>
      </c>
      <c r="CD360" s="2006">
        <v>0</v>
      </c>
      <c r="CE360" s="2006">
        <v>0</v>
      </c>
      <c r="CF360" s="421"/>
    </row>
    <row r="361" spans="1:84" ht="9.9499999999999993" customHeight="1">
      <c r="A361" s="2006">
        <v>0</v>
      </c>
      <c r="B361" s="3403"/>
      <c r="D361" s="191"/>
      <c r="E361" s="2006">
        <v>0</v>
      </c>
      <c r="F361" s="2006">
        <v>0</v>
      </c>
      <c r="G361" s="2006">
        <v>0</v>
      </c>
      <c r="H361" s="191"/>
      <c r="I361" s="2006">
        <v>0</v>
      </c>
      <c r="J361" s="2006">
        <v>0</v>
      </c>
      <c r="K361" s="2006">
        <v>0</v>
      </c>
      <c r="L361" s="191"/>
      <c r="M361" s="2006">
        <v>0</v>
      </c>
      <c r="N361" s="2006">
        <v>0</v>
      </c>
      <c r="O361" s="2006">
        <v>0</v>
      </c>
      <c r="P361" s="191"/>
      <c r="Q361" s="2006">
        <v>0</v>
      </c>
      <c r="R361" s="2006">
        <v>0</v>
      </c>
      <c r="S361" s="2006">
        <v>0</v>
      </c>
      <c r="T361" s="191"/>
      <c r="U361" s="2006">
        <v>0</v>
      </c>
      <c r="V361" s="2006">
        <v>0</v>
      </c>
      <c r="W361" s="2006">
        <v>0</v>
      </c>
      <c r="X361" s="191"/>
      <c r="Y361" s="2006">
        <v>0</v>
      </c>
      <c r="Z361" s="2006">
        <v>0</v>
      </c>
      <c r="AA361" s="2006">
        <v>0</v>
      </c>
      <c r="AB361" s="3619"/>
      <c r="AC361" s="2006">
        <v>0</v>
      </c>
      <c r="AD361" s="2006">
        <v>0</v>
      </c>
      <c r="AE361" s="2006">
        <v>0</v>
      </c>
      <c r="AF361" s="2003"/>
      <c r="AI361" s="40"/>
      <c r="AJ361" s="35"/>
      <c r="AK361" s="35"/>
      <c r="AL361" s="35"/>
      <c r="AM361" s="35"/>
      <c r="BN361" s="2006">
        <v>0</v>
      </c>
      <c r="BO361" s="2006">
        <v>0</v>
      </c>
      <c r="BP361" s="2006">
        <v>0</v>
      </c>
      <c r="BQ361" s="2006">
        <v>0</v>
      </c>
      <c r="BR361" s="2006">
        <v>0</v>
      </c>
      <c r="BS361" s="2006">
        <v>0</v>
      </c>
      <c r="BT361" s="2006">
        <v>0</v>
      </c>
      <c r="BU361" s="2006">
        <v>0</v>
      </c>
      <c r="BV361" s="2006">
        <v>0</v>
      </c>
      <c r="BW361" s="2006">
        <v>0</v>
      </c>
      <c r="BX361" s="2006">
        <v>0</v>
      </c>
      <c r="BY361" s="2006">
        <v>0</v>
      </c>
      <c r="BZ361" s="2006">
        <v>0</v>
      </c>
      <c r="CA361" s="2006">
        <v>0</v>
      </c>
      <c r="CB361" s="2006">
        <v>0</v>
      </c>
      <c r="CC361" s="2006">
        <v>0</v>
      </c>
      <c r="CD361" s="2006">
        <v>0</v>
      </c>
      <c r="CE361" s="2006">
        <v>0</v>
      </c>
      <c r="CF361" s="421"/>
    </row>
    <row r="362" spans="1:84" ht="9.9499999999999993" customHeight="1">
      <c r="A362" s="2006">
        <v>0</v>
      </c>
      <c r="B362" s="2006">
        <v>0</v>
      </c>
      <c r="C362" s="2006">
        <v>0</v>
      </c>
      <c r="D362" s="2006">
        <v>0</v>
      </c>
      <c r="E362" s="2006">
        <v>0</v>
      </c>
      <c r="F362" s="2006">
        <v>0</v>
      </c>
      <c r="G362" s="2006">
        <v>0</v>
      </c>
      <c r="H362" s="2006">
        <v>0</v>
      </c>
      <c r="I362" s="2006">
        <v>0</v>
      </c>
      <c r="J362" s="2006">
        <v>0</v>
      </c>
      <c r="K362" s="2006">
        <v>0</v>
      </c>
      <c r="L362" s="2006">
        <v>0</v>
      </c>
      <c r="M362" s="2006">
        <v>0</v>
      </c>
      <c r="N362" s="2006">
        <v>0</v>
      </c>
      <c r="O362" s="2006">
        <v>0</v>
      </c>
      <c r="P362" s="2006">
        <v>0</v>
      </c>
      <c r="Q362" s="2006">
        <v>0</v>
      </c>
      <c r="R362" s="2006">
        <v>0</v>
      </c>
      <c r="S362" s="2006">
        <v>0</v>
      </c>
      <c r="T362" s="2006">
        <v>0</v>
      </c>
      <c r="U362" s="2006">
        <v>0</v>
      </c>
      <c r="V362" s="2006">
        <v>0</v>
      </c>
      <c r="W362" s="2006">
        <v>0</v>
      </c>
      <c r="X362" s="2006">
        <v>0</v>
      </c>
      <c r="Y362" s="2006">
        <v>0</v>
      </c>
      <c r="Z362" s="2006">
        <v>0</v>
      </c>
      <c r="AA362" s="2006">
        <v>0</v>
      </c>
      <c r="AB362" s="2006">
        <v>0</v>
      </c>
      <c r="AC362" s="2006">
        <v>0</v>
      </c>
      <c r="AD362" s="2006">
        <v>0</v>
      </c>
      <c r="AE362" s="2006">
        <v>0</v>
      </c>
      <c r="AF362" s="2006">
        <v>0</v>
      </c>
      <c r="AI362" s="96"/>
      <c r="AJ362" s="35"/>
      <c r="AK362" s="35"/>
      <c r="AL362" s="35"/>
      <c r="AM362" s="35"/>
      <c r="BN362" s="2006">
        <v>0</v>
      </c>
      <c r="BO362" s="2006">
        <v>0</v>
      </c>
      <c r="BP362" s="2006">
        <v>0</v>
      </c>
      <c r="BQ362" s="2006">
        <v>0</v>
      </c>
      <c r="BR362" s="2006">
        <v>0</v>
      </c>
      <c r="BS362" s="2006">
        <v>0</v>
      </c>
      <c r="BT362" s="2006">
        <v>0</v>
      </c>
      <c r="BU362" s="2006">
        <v>0</v>
      </c>
      <c r="BV362" s="2006">
        <v>0</v>
      </c>
      <c r="BW362" s="2006">
        <v>0</v>
      </c>
      <c r="BX362" s="2006">
        <v>0</v>
      </c>
      <c r="BY362" s="2006">
        <v>0</v>
      </c>
      <c r="BZ362" s="2006">
        <v>0</v>
      </c>
      <c r="CA362" s="2006">
        <v>0</v>
      </c>
      <c r="CB362" s="2006">
        <v>0</v>
      </c>
      <c r="CC362" s="2006">
        <v>0</v>
      </c>
      <c r="CD362" s="2006">
        <v>0</v>
      </c>
      <c r="CE362" s="2006">
        <v>0</v>
      </c>
      <c r="CF362" s="421"/>
    </row>
    <row r="363" spans="1:84" ht="9.9499999999999993" customHeight="1">
      <c r="A363" s="2006">
        <v>0</v>
      </c>
      <c r="B363" s="3401">
        <v>6</v>
      </c>
      <c r="D363" s="3685" t="s">
        <v>164</v>
      </c>
      <c r="E363" s="2006">
        <v>0</v>
      </c>
      <c r="F363" s="2006">
        <v>0</v>
      </c>
      <c r="G363" s="2006">
        <v>0</v>
      </c>
      <c r="H363" s="3685"/>
      <c r="I363" s="2006">
        <v>0</v>
      </c>
      <c r="J363" s="2006">
        <v>0</v>
      </c>
      <c r="K363" s="2006">
        <v>0</v>
      </c>
      <c r="L363" s="3689" t="s">
        <v>187</v>
      </c>
      <c r="M363" s="2006">
        <v>0</v>
      </c>
      <c r="N363" s="2006">
        <v>0</v>
      </c>
      <c r="O363" s="2006">
        <v>0</v>
      </c>
      <c r="P363" s="3693" t="s">
        <v>556</v>
      </c>
      <c r="Q363" s="2006">
        <v>0</v>
      </c>
      <c r="R363" s="2006">
        <v>0</v>
      </c>
      <c r="S363" s="2006">
        <v>0</v>
      </c>
      <c r="T363" s="3689" t="s">
        <v>557</v>
      </c>
      <c r="U363" s="2006">
        <v>0</v>
      </c>
      <c r="V363" s="2006">
        <v>0</v>
      </c>
      <c r="W363" s="2006">
        <v>0</v>
      </c>
      <c r="X363" s="3691" t="s">
        <v>562</v>
      </c>
      <c r="Y363" s="2006">
        <v>0</v>
      </c>
      <c r="Z363" s="2006">
        <v>0</v>
      </c>
      <c r="AA363" s="2006">
        <v>0</v>
      </c>
      <c r="AB363" s="3617"/>
      <c r="AC363" s="2006">
        <v>0</v>
      </c>
      <c r="AD363" s="2006">
        <v>0</v>
      </c>
      <c r="AE363" s="2006">
        <v>0</v>
      </c>
      <c r="AF363" s="2001"/>
      <c r="AI363" s="40"/>
      <c r="AJ363" s="35"/>
      <c r="AK363" s="35"/>
      <c r="AL363" s="35"/>
      <c r="AM363" s="35"/>
      <c r="BN363" s="2006">
        <v>0</v>
      </c>
      <c r="BO363" s="2006">
        <v>0</v>
      </c>
      <c r="BP363" s="2006">
        <v>0</v>
      </c>
      <c r="BQ363" s="2006">
        <v>0</v>
      </c>
      <c r="BR363" s="2006">
        <v>0</v>
      </c>
      <c r="BS363" s="2006">
        <v>0</v>
      </c>
      <c r="BT363" s="2006">
        <v>0</v>
      </c>
      <c r="BU363" s="2006">
        <v>0</v>
      </c>
      <c r="BV363" s="2006">
        <v>0</v>
      </c>
      <c r="BW363" s="2006">
        <v>0</v>
      </c>
      <c r="BX363" s="2006">
        <v>0</v>
      </c>
      <c r="BY363" s="2006">
        <v>0</v>
      </c>
      <c r="BZ363" s="2006">
        <v>0</v>
      </c>
      <c r="CA363" s="2006">
        <v>0</v>
      </c>
      <c r="CB363" s="2006">
        <v>0</v>
      </c>
      <c r="CC363" s="2006">
        <v>0</v>
      </c>
      <c r="CD363" s="2006">
        <v>0</v>
      </c>
      <c r="CE363" s="2006">
        <v>0</v>
      </c>
      <c r="CF363" s="421"/>
    </row>
    <row r="364" spans="1:84" ht="5.0999999999999996" customHeight="1">
      <c r="A364" s="2006">
        <v>0</v>
      </c>
      <c r="B364" s="3402"/>
      <c r="D364" s="3686"/>
      <c r="E364" s="2006">
        <v>0</v>
      </c>
      <c r="F364" s="2007">
        <v>0</v>
      </c>
      <c r="G364" s="2006">
        <v>0</v>
      </c>
      <c r="H364" s="3686"/>
      <c r="I364" s="2006">
        <v>0</v>
      </c>
      <c r="J364" s="2007">
        <v>0</v>
      </c>
      <c r="K364" s="2006">
        <v>0</v>
      </c>
      <c r="L364" s="3690"/>
      <c r="M364" s="2006">
        <v>0</v>
      </c>
      <c r="N364" s="2007">
        <v>0</v>
      </c>
      <c r="O364" s="2006">
        <v>0</v>
      </c>
      <c r="P364" s="3694"/>
      <c r="Q364" s="2006">
        <v>0</v>
      </c>
      <c r="R364" s="2007">
        <v>0</v>
      </c>
      <c r="S364" s="2006">
        <v>0</v>
      </c>
      <c r="T364" s="3690"/>
      <c r="U364" s="2006">
        <v>0</v>
      </c>
      <c r="V364" s="2007">
        <v>0</v>
      </c>
      <c r="W364" s="2006">
        <v>0</v>
      </c>
      <c r="X364" s="3692"/>
      <c r="Y364" s="2006">
        <v>0</v>
      </c>
      <c r="Z364" s="2007">
        <v>0</v>
      </c>
      <c r="AA364" s="2006">
        <v>0</v>
      </c>
      <c r="AB364" s="3618"/>
      <c r="AC364" s="2006">
        <v>0</v>
      </c>
      <c r="AD364" s="2007">
        <v>0</v>
      </c>
      <c r="AE364" s="2006">
        <v>0</v>
      </c>
      <c r="AF364" s="2002"/>
      <c r="AI364" s="90"/>
      <c r="AJ364" s="35"/>
      <c r="AK364" s="35"/>
      <c r="AL364" s="35"/>
      <c r="AM364" s="35"/>
      <c r="BN364" s="2006">
        <v>0</v>
      </c>
      <c r="BO364" s="2006">
        <v>0</v>
      </c>
      <c r="BP364" s="2006">
        <v>0</v>
      </c>
      <c r="BQ364" s="2006">
        <v>0</v>
      </c>
      <c r="BR364" s="2006">
        <v>0</v>
      </c>
      <c r="BS364" s="2006">
        <v>0</v>
      </c>
      <c r="BT364" s="2006">
        <v>0</v>
      </c>
      <c r="BU364" s="2006">
        <v>0</v>
      </c>
      <c r="BV364" s="2006">
        <v>0</v>
      </c>
      <c r="BW364" s="2006">
        <v>0</v>
      </c>
      <c r="BX364" s="2006">
        <v>0</v>
      </c>
      <c r="BY364" s="2006">
        <v>0</v>
      </c>
      <c r="BZ364" s="2006">
        <v>0</v>
      </c>
      <c r="CA364" s="2006">
        <v>0</v>
      </c>
      <c r="CB364" s="2006">
        <v>0</v>
      </c>
      <c r="CC364" s="2006">
        <v>0</v>
      </c>
      <c r="CD364" s="2006">
        <v>0</v>
      </c>
      <c r="CE364" s="2006">
        <v>0</v>
      </c>
      <c r="CF364" s="421"/>
    </row>
    <row r="365" spans="1:84" ht="9.9499999999999993" customHeight="1">
      <c r="A365" s="2006">
        <v>0</v>
      </c>
      <c r="B365" s="3403"/>
      <c r="D365" s="191"/>
      <c r="E365" s="2006">
        <v>0</v>
      </c>
      <c r="F365" s="2006">
        <v>0</v>
      </c>
      <c r="G365" s="2006">
        <v>0</v>
      </c>
      <c r="H365" s="191"/>
      <c r="I365" s="2006">
        <v>0</v>
      </c>
      <c r="J365" s="2006">
        <v>0</v>
      </c>
      <c r="K365" s="2006">
        <v>0</v>
      </c>
      <c r="L365" s="191"/>
      <c r="M365" s="2006">
        <v>0</v>
      </c>
      <c r="N365" s="2006">
        <v>0</v>
      </c>
      <c r="O365" s="2006">
        <v>0</v>
      </c>
      <c r="P365" s="191"/>
      <c r="Q365" s="2006">
        <v>0</v>
      </c>
      <c r="R365" s="2006">
        <v>0</v>
      </c>
      <c r="S365" s="2006">
        <v>0</v>
      </c>
      <c r="T365" s="191"/>
      <c r="U365" s="2006">
        <v>0</v>
      </c>
      <c r="V365" s="2006">
        <v>0</v>
      </c>
      <c r="W365" s="2006">
        <v>0</v>
      </c>
      <c r="X365" s="191"/>
      <c r="Y365" s="2006">
        <v>0</v>
      </c>
      <c r="Z365" s="2006">
        <v>0</v>
      </c>
      <c r="AA365" s="2006">
        <v>0</v>
      </c>
      <c r="AB365" s="3619"/>
      <c r="AC365" s="2006">
        <v>0</v>
      </c>
      <c r="AD365" s="2006">
        <v>0</v>
      </c>
      <c r="AE365" s="2006">
        <v>0</v>
      </c>
      <c r="AF365" s="2003"/>
      <c r="AI365" s="40"/>
      <c r="AJ365" s="35"/>
      <c r="AK365" s="35"/>
      <c r="AL365" s="35"/>
      <c r="AM365" s="35"/>
      <c r="BN365" s="2006">
        <v>0</v>
      </c>
      <c r="BO365" s="2006">
        <v>0</v>
      </c>
      <c r="BP365" s="2006">
        <v>0</v>
      </c>
      <c r="BQ365" s="2006">
        <v>0</v>
      </c>
      <c r="BR365" s="2006">
        <v>0</v>
      </c>
      <c r="BS365" s="2006">
        <v>0</v>
      </c>
      <c r="BT365" s="2006">
        <v>0</v>
      </c>
      <c r="BU365" s="2006">
        <v>0</v>
      </c>
      <c r="BV365" s="2006">
        <v>0</v>
      </c>
      <c r="BW365" s="2006">
        <v>0</v>
      </c>
      <c r="BX365" s="2006">
        <v>0</v>
      </c>
      <c r="BY365" s="2006">
        <v>0</v>
      </c>
      <c r="BZ365" s="2006">
        <v>0</v>
      </c>
      <c r="CA365" s="2006">
        <v>0</v>
      </c>
      <c r="CB365" s="2006">
        <v>0</v>
      </c>
      <c r="CC365" s="2006">
        <v>0</v>
      </c>
      <c r="CD365" s="2006">
        <v>0</v>
      </c>
      <c r="CE365" s="2006">
        <v>0</v>
      </c>
      <c r="CF365" s="421"/>
    </row>
    <row r="366" spans="1:84" ht="9.9499999999999993" customHeight="1">
      <c r="A366" s="2006">
        <v>0</v>
      </c>
      <c r="B366" s="2006">
        <v>0</v>
      </c>
      <c r="C366" s="2006">
        <v>0</v>
      </c>
      <c r="D366" s="2006">
        <v>0</v>
      </c>
      <c r="E366" s="2006">
        <v>0</v>
      </c>
      <c r="F366" s="2006">
        <v>0</v>
      </c>
      <c r="G366" s="2006">
        <v>0</v>
      </c>
      <c r="H366" s="2006">
        <v>0</v>
      </c>
      <c r="I366" s="2006">
        <v>0</v>
      </c>
      <c r="J366" s="2006">
        <v>0</v>
      </c>
      <c r="K366" s="2006">
        <v>0</v>
      </c>
      <c r="L366" s="2006">
        <v>0</v>
      </c>
      <c r="M366" s="2006">
        <v>0</v>
      </c>
      <c r="N366" s="2006">
        <v>0</v>
      </c>
      <c r="O366" s="2006">
        <v>0</v>
      </c>
      <c r="P366" s="2006">
        <v>0</v>
      </c>
      <c r="Q366" s="2006">
        <v>0</v>
      </c>
      <c r="R366" s="2006">
        <v>0</v>
      </c>
      <c r="S366" s="2006">
        <v>0</v>
      </c>
      <c r="T366" s="2006">
        <v>0</v>
      </c>
      <c r="U366" s="2006">
        <v>0</v>
      </c>
      <c r="V366" s="2006">
        <v>0</v>
      </c>
      <c r="W366" s="2006">
        <v>0</v>
      </c>
      <c r="X366" s="2006">
        <v>0</v>
      </c>
      <c r="Y366" s="2006">
        <v>0</v>
      </c>
      <c r="Z366" s="2006">
        <v>0</v>
      </c>
      <c r="AA366" s="2006">
        <v>0</v>
      </c>
      <c r="AB366" s="2006">
        <v>0</v>
      </c>
      <c r="AC366" s="2006">
        <v>0</v>
      </c>
      <c r="AD366" s="2006">
        <v>0</v>
      </c>
      <c r="AE366" s="2006">
        <v>0</v>
      </c>
      <c r="AF366" s="2006">
        <v>0</v>
      </c>
      <c r="AI366" s="159"/>
      <c r="AJ366" s="35"/>
      <c r="AK366" s="35"/>
      <c r="AL366" s="35"/>
      <c r="AM366" s="35"/>
      <c r="BN366" s="2006">
        <v>0</v>
      </c>
      <c r="BO366" s="2006">
        <v>0</v>
      </c>
      <c r="BP366" s="2006">
        <v>0</v>
      </c>
      <c r="BQ366" s="2006">
        <v>0</v>
      </c>
      <c r="BR366" s="2006">
        <v>0</v>
      </c>
      <c r="BS366" s="2006">
        <v>0</v>
      </c>
      <c r="BT366" s="2006">
        <v>0</v>
      </c>
      <c r="BU366" s="2006">
        <v>0</v>
      </c>
      <c r="BV366" s="2006">
        <v>0</v>
      </c>
      <c r="BW366" s="2006">
        <v>0</v>
      </c>
      <c r="BX366" s="2006">
        <v>0</v>
      </c>
      <c r="BY366" s="2006">
        <v>0</v>
      </c>
      <c r="BZ366" s="2006">
        <v>0</v>
      </c>
      <c r="CA366" s="2006">
        <v>0</v>
      </c>
      <c r="CB366" s="2006">
        <v>0</v>
      </c>
      <c r="CC366" s="2006">
        <v>0</v>
      </c>
      <c r="CD366" s="2006">
        <v>0</v>
      </c>
      <c r="CE366" s="2006">
        <v>0</v>
      </c>
      <c r="CF366" s="421"/>
    </row>
    <row r="367" spans="1:84" ht="9.9499999999999993" customHeight="1">
      <c r="A367" s="2006">
        <v>0</v>
      </c>
      <c r="B367" s="3401">
        <v>7</v>
      </c>
      <c r="D367" s="3685" t="s">
        <v>169</v>
      </c>
      <c r="E367" s="2006">
        <v>0</v>
      </c>
      <c r="F367" s="2006">
        <v>0</v>
      </c>
      <c r="G367" s="2006">
        <v>0</v>
      </c>
      <c r="H367" s="3685"/>
      <c r="I367" s="2006">
        <v>0</v>
      </c>
      <c r="J367" s="2006">
        <v>0</v>
      </c>
      <c r="K367" s="2006">
        <v>0</v>
      </c>
      <c r="L367" s="3689" t="s">
        <v>559</v>
      </c>
      <c r="M367" s="2006">
        <v>0</v>
      </c>
      <c r="N367" s="2006">
        <v>0</v>
      </c>
      <c r="O367" s="2006">
        <v>0</v>
      </c>
      <c r="P367" s="3693" t="s">
        <v>546</v>
      </c>
      <c r="Q367" s="2006">
        <v>0</v>
      </c>
      <c r="R367" s="2006">
        <v>0</v>
      </c>
      <c r="S367" s="2006">
        <v>0</v>
      </c>
      <c r="T367" s="3689" t="s">
        <v>199</v>
      </c>
      <c r="U367" s="2006">
        <v>0</v>
      </c>
      <c r="V367" s="2006">
        <v>0</v>
      </c>
      <c r="W367" s="2006">
        <v>0</v>
      </c>
      <c r="X367" s="3691"/>
      <c r="Y367" s="2006">
        <v>0</v>
      </c>
      <c r="Z367" s="2006">
        <v>0</v>
      </c>
      <c r="AA367" s="2006">
        <v>0</v>
      </c>
      <c r="AB367" s="3617"/>
      <c r="AC367" s="2006">
        <v>0</v>
      </c>
      <c r="AD367" s="2006">
        <v>0</v>
      </c>
      <c r="AE367" s="2006">
        <v>0</v>
      </c>
      <c r="AF367" s="2001"/>
      <c r="AI367" s="40"/>
      <c r="AJ367" s="35"/>
      <c r="AK367" s="35"/>
      <c r="AL367" s="35"/>
      <c r="AM367" s="35"/>
      <c r="BN367" s="2006">
        <v>0</v>
      </c>
      <c r="BO367" s="2006">
        <v>0</v>
      </c>
      <c r="BP367" s="2006">
        <v>0</v>
      </c>
      <c r="BQ367" s="2006">
        <v>0</v>
      </c>
      <c r="BR367" s="2006">
        <v>0</v>
      </c>
      <c r="BS367" s="2006">
        <v>0</v>
      </c>
      <c r="BT367" s="2006">
        <v>0</v>
      </c>
      <c r="BU367" s="2006">
        <v>0</v>
      </c>
      <c r="BV367" s="2006">
        <v>0</v>
      </c>
      <c r="BW367" s="2006">
        <v>0</v>
      </c>
      <c r="BX367" s="2006">
        <v>0</v>
      </c>
      <c r="BY367" s="2006">
        <v>0</v>
      </c>
      <c r="BZ367" s="2006">
        <v>0</v>
      </c>
      <c r="CA367" s="2006">
        <v>0</v>
      </c>
      <c r="CB367" s="2006">
        <v>0</v>
      </c>
      <c r="CC367" s="2006">
        <v>0</v>
      </c>
      <c r="CD367" s="2006">
        <v>0</v>
      </c>
      <c r="CE367" s="2006">
        <v>0</v>
      </c>
      <c r="CF367" s="421"/>
    </row>
    <row r="368" spans="1:84" ht="5.0999999999999996" customHeight="1">
      <c r="A368" s="2006">
        <v>0</v>
      </c>
      <c r="B368" s="3402"/>
      <c r="D368" s="3686"/>
      <c r="E368" s="2006">
        <v>0</v>
      </c>
      <c r="F368" s="2007">
        <v>0</v>
      </c>
      <c r="G368" s="2006">
        <v>0</v>
      </c>
      <c r="H368" s="3686"/>
      <c r="I368" s="2006">
        <v>0</v>
      </c>
      <c r="J368" s="2007">
        <v>0</v>
      </c>
      <c r="K368" s="2006">
        <v>0</v>
      </c>
      <c r="L368" s="3690"/>
      <c r="M368" s="2006">
        <v>0</v>
      </c>
      <c r="N368" s="2007">
        <v>0</v>
      </c>
      <c r="O368" s="2006">
        <v>0</v>
      </c>
      <c r="P368" s="3694"/>
      <c r="Q368" s="2006">
        <v>0</v>
      </c>
      <c r="R368" s="2007">
        <v>0</v>
      </c>
      <c r="S368" s="2006">
        <v>0</v>
      </c>
      <c r="T368" s="3690"/>
      <c r="U368" s="2006">
        <v>0</v>
      </c>
      <c r="V368" s="2007">
        <v>0</v>
      </c>
      <c r="W368" s="2006">
        <v>0</v>
      </c>
      <c r="X368" s="3692"/>
      <c r="Y368" s="2006">
        <v>0</v>
      </c>
      <c r="Z368" s="2007">
        <v>0</v>
      </c>
      <c r="AA368" s="2006">
        <v>0</v>
      </c>
      <c r="AB368" s="3618"/>
      <c r="AC368" s="2006">
        <v>0</v>
      </c>
      <c r="AD368" s="2007">
        <v>0</v>
      </c>
      <c r="AE368" s="2006">
        <v>0</v>
      </c>
      <c r="AF368" s="2002"/>
      <c r="AI368" s="90"/>
      <c r="AJ368" s="35"/>
      <c r="AK368" s="35"/>
      <c r="AL368" s="35"/>
      <c r="AM368" s="35"/>
      <c r="BN368" s="2006">
        <v>0</v>
      </c>
      <c r="BO368" s="2006">
        <v>0</v>
      </c>
      <c r="BP368" s="2006">
        <v>0</v>
      </c>
      <c r="BQ368" s="2006">
        <v>0</v>
      </c>
      <c r="BR368" s="2006">
        <v>0</v>
      </c>
      <c r="BS368" s="2006">
        <v>0</v>
      </c>
      <c r="BT368" s="2006">
        <v>0</v>
      </c>
      <c r="BU368" s="2006">
        <v>0</v>
      </c>
      <c r="BV368" s="2006">
        <v>0</v>
      </c>
      <c r="BW368" s="2006">
        <v>0</v>
      </c>
      <c r="BX368" s="2006">
        <v>0</v>
      </c>
      <c r="BY368" s="2006">
        <v>0</v>
      </c>
      <c r="BZ368" s="2006">
        <v>0</v>
      </c>
      <c r="CA368" s="2006">
        <v>0</v>
      </c>
      <c r="CB368" s="2006">
        <v>0</v>
      </c>
      <c r="CC368" s="2006">
        <v>0</v>
      </c>
      <c r="CD368" s="2006">
        <v>0</v>
      </c>
      <c r="CE368" s="2006">
        <v>0</v>
      </c>
      <c r="CF368" s="421"/>
    </row>
    <row r="369" spans="1:84" ht="9.9499999999999993" customHeight="1">
      <c r="A369" s="2006">
        <v>0</v>
      </c>
      <c r="B369" s="3403"/>
      <c r="D369" s="191"/>
      <c r="E369" s="2006">
        <v>0</v>
      </c>
      <c r="F369" s="2006">
        <v>0</v>
      </c>
      <c r="G369" s="2006">
        <v>0</v>
      </c>
      <c r="H369" s="191"/>
      <c r="I369" s="2006">
        <v>0</v>
      </c>
      <c r="J369" s="2006">
        <v>0</v>
      </c>
      <c r="K369" s="2006">
        <v>0</v>
      </c>
      <c r="L369" s="191"/>
      <c r="M369" s="2006">
        <v>0</v>
      </c>
      <c r="N369" s="2006">
        <v>0</v>
      </c>
      <c r="O369" s="2006">
        <v>0</v>
      </c>
      <c r="P369" s="191"/>
      <c r="Q369" s="2006">
        <v>0</v>
      </c>
      <c r="R369" s="2006">
        <v>0</v>
      </c>
      <c r="S369" s="2006">
        <v>0</v>
      </c>
      <c r="T369" s="191"/>
      <c r="U369" s="2006">
        <v>0</v>
      </c>
      <c r="V369" s="2006">
        <v>0</v>
      </c>
      <c r="W369" s="2006">
        <v>0</v>
      </c>
      <c r="X369" s="191"/>
      <c r="Y369" s="2006">
        <v>0</v>
      </c>
      <c r="Z369" s="2006">
        <v>0</v>
      </c>
      <c r="AA369" s="2006">
        <v>0</v>
      </c>
      <c r="AB369" s="3619"/>
      <c r="AC369" s="2006">
        <v>0</v>
      </c>
      <c r="AD369" s="2006">
        <v>0</v>
      </c>
      <c r="AE369" s="2006">
        <v>0</v>
      </c>
      <c r="AF369" s="2003"/>
      <c r="AI369" s="40"/>
      <c r="AJ369" s="35"/>
      <c r="AK369" s="35"/>
      <c r="AL369" s="35"/>
      <c r="AM369" s="35"/>
      <c r="BN369" s="2006">
        <v>0</v>
      </c>
      <c r="BO369" s="2006">
        <v>0</v>
      </c>
      <c r="BP369" s="2006">
        <v>0</v>
      </c>
      <c r="BQ369" s="2006">
        <v>0</v>
      </c>
      <c r="BR369" s="2006">
        <v>0</v>
      </c>
      <c r="BS369" s="2006">
        <v>0</v>
      </c>
      <c r="BT369" s="2006">
        <v>0</v>
      </c>
      <c r="BU369" s="2006">
        <v>0</v>
      </c>
      <c r="BV369" s="2006">
        <v>0</v>
      </c>
      <c r="BW369" s="2006">
        <v>0</v>
      </c>
      <c r="BX369" s="2006">
        <v>0</v>
      </c>
      <c r="BY369" s="2006">
        <v>0</v>
      </c>
      <c r="BZ369" s="2006">
        <v>0</v>
      </c>
      <c r="CA369" s="2006">
        <v>0</v>
      </c>
      <c r="CB369" s="2006">
        <v>0</v>
      </c>
      <c r="CC369" s="2006">
        <v>0</v>
      </c>
      <c r="CD369" s="2006">
        <v>0</v>
      </c>
      <c r="CE369" s="2006">
        <v>0</v>
      </c>
      <c r="CF369" s="421"/>
    </row>
    <row r="370" spans="1:84" ht="9.9499999999999993" customHeight="1">
      <c r="A370" s="2006">
        <v>0</v>
      </c>
      <c r="B370" s="2006">
        <v>0</v>
      </c>
      <c r="C370" s="2006">
        <v>0</v>
      </c>
      <c r="D370" s="2006">
        <v>0</v>
      </c>
      <c r="E370" s="2006">
        <v>0</v>
      </c>
      <c r="F370" s="2006">
        <v>0</v>
      </c>
      <c r="G370" s="2006">
        <v>0</v>
      </c>
      <c r="H370" s="2006">
        <v>0</v>
      </c>
      <c r="I370" s="2006">
        <v>0</v>
      </c>
      <c r="J370" s="2006">
        <v>0</v>
      </c>
      <c r="K370" s="2006">
        <v>0</v>
      </c>
      <c r="L370" s="2006">
        <v>0</v>
      </c>
      <c r="M370" s="2006">
        <v>0</v>
      </c>
      <c r="N370" s="2006">
        <v>0</v>
      </c>
      <c r="O370" s="2006">
        <v>0</v>
      </c>
      <c r="P370" s="2006">
        <v>0</v>
      </c>
      <c r="Q370" s="2006">
        <v>0</v>
      </c>
      <c r="R370" s="2006">
        <v>0</v>
      </c>
      <c r="S370" s="2006">
        <v>0</v>
      </c>
      <c r="T370" s="2006">
        <v>0</v>
      </c>
      <c r="U370" s="2006">
        <v>0</v>
      </c>
      <c r="V370" s="2006">
        <v>0</v>
      </c>
      <c r="W370" s="2006">
        <v>0</v>
      </c>
      <c r="X370" s="2006">
        <v>0</v>
      </c>
      <c r="Y370" s="2006">
        <v>0</v>
      </c>
      <c r="Z370" s="2006">
        <v>0</v>
      </c>
      <c r="AA370" s="2006">
        <v>0</v>
      </c>
      <c r="AB370" s="2006">
        <v>0</v>
      </c>
      <c r="AC370" s="2006">
        <v>0</v>
      </c>
      <c r="AD370" s="2006">
        <v>0</v>
      </c>
      <c r="AE370" s="2006">
        <v>0</v>
      </c>
      <c r="AF370" s="2006">
        <v>0</v>
      </c>
      <c r="AI370" s="159"/>
      <c r="AJ370" s="35"/>
      <c r="AK370" s="35"/>
      <c r="AL370" s="35"/>
      <c r="AM370" s="35"/>
      <c r="BN370" s="2006">
        <v>0</v>
      </c>
      <c r="BO370" s="2006">
        <v>0</v>
      </c>
      <c r="BP370" s="2006">
        <v>0</v>
      </c>
      <c r="BQ370" s="2006">
        <v>0</v>
      </c>
      <c r="BR370" s="2006">
        <v>0</v>
      </c>
      <c r="BS370" s="2006">
        <v>0</v>
      </c>
      <c r="BT370" s="2006">
        <v>0</v>
      </c>
      <c r="BU370" s="2006">
        <v>0</v>
      </c>
      <c r="BV370" s="2006">
        <v>0</v>
      </c>
      <c r="BW370" s="2006">
        <v>0</v>
      </c>
      <c r="BX370" s="2006">
        <v>0</v>
      </c>
      <c r="BY370" s="2006">
        <v>0</v>
      </c>
      <c r="BZ370" s="2006">
        <v>0</v>
      </c>
      <c r="CA370" s="2006">
        <v>0</v>
      </c>
      <c r="CB370" s="2006">
        <v>0</v>
      </c>
      <c r="CC370" s="2006">
        <v>0</v>
      </c>
      <c r="CD370" s="2006">
        <v>0</v>
      </c>
      <c r="CE370" s="2006">
        <v>0</v>
      </c>
      <c r="CF370" s="421"/>
    </row>
    <row r="371" spans="1:84" ht="9.9499999999999993" customHeight="1">
      <c r="A371" s="2006">
        <v>0</v>
      </c>
      <c r="B371" s="3401">
        <v>8</v>
      </c>
      <c r="D371" s="3685" t="s">
        <v>173</v>
      </c>
      <c r="E371" s="2006">
        <v>0</v>
      </c>
      <c r="F371" s="2006">
        <v>0</v>
      </c>
      <c r="G371" s="2006">
        <v>0</v>
      </c>
      <c r="H371" s="3611"/>
      <c r="I371" s="2006">
        <v>0</v>
      </c>
      <c r="J371" s="2006">
        <v>0</v>
      </c>
      <c r="K371" s="2006">
        <v>0</v>
      </c>
      <c r="L371" s="3689" t="s">
        <v>561</v>
      </c>
      <c r="M371" s="2006">
        <v>0</v>
      </c>
      <c r="N371" s="2006">
        <v>0</v>
      </c>
      <c r="O371" s="2006">
        <v>0</v>
      </c>
      <c r="P371" s="3693" t="s">
        <v>555</v>
      </c>
      <c r="Q371" s="2006">
        <v>0</v>
      </c>
      <c r="R371" s="2006">
        <v>0</v>
      </c>
      <c r="S371" s="2006">
        <v>0</v>
      </c>
      <c r="T371" s="3689"/>
      <c r="U371" s="2006">
        <v>0</v>
      </c>
      <c r="V371" s="2006">
        <v>0</v>
      </c>
      <c r="W371" s="2006">
        <v>0</v>
      </c>
      <c r="X371" s="3611"/>
      <c r="Y371" s="2006">
        <v>0</v>
      </c>
      <c r="Z371" s="2006">
        <v>0</v>
      </c>
      <c r="AA371" s="2006">
        <v>0</v>
      </c>
      <c r="AB371" s="3611"/>
      <c r="AC371" s="2006">
        <v>0</v>
      </c>
      <c r="AD371" s="2006">
        <v>0</v>
      </c>
      <c r="AE371" s="2006">
        <v>0</v>
      </c>
      <c r="AF371" s="3611"/>
      <c r="AI371" s="40"/>
      <c r="AJ371" s="35"/>
      <c r="AK371" s="35"/>
      <c r="AL371" s="35"/>
      <c r="AM371" s="35"/>
      <c r="BN371" s="2006">
        <v>0</v>
      </c>
      <c r="BO371" s="2006">
        <v>0</v>
      </c>
      <c r="BP371" s="2006">
        <v>0</v>
      </c>
      <c r="BQ371" s="2006">
        <v>0</v>
      </c>
      <c r="BR371" s="2006">
        <v>0</v>
      </c>
      <c r="BS371" s="2006">
        <v>0</v>
      </c>
      <c r="BT371" s="2006">
        <v>0</v>
      </c>
      <c r="BU371" s="2006">
        <v>0</v>
      </c>
      <c r="BV371" s="2006">
        <v>0</v>
      </c>
      <c r="BW371" s="2006">
        <v>0</v>
      </c>
      <c r="BX371" s="2006">
        <v>0</v>
      </c>
      <c r="BY371" s="2006">
        <v>0</v>
      </c>
      <c r="BZ371" s="2006">
        <v>0</v>
      </c>
      <c r="CA371" s="2006">
        <v>0</v>
      </c>
      <c r="CB371" s="2006">
        <v>0</v>
      </c>
      <c r="CC371" s="2006">
        <v>0</v>
      </c>
      <c r="CD371" s="2006">
        <v>0</v>
      </c>
      <c r="CE371" s="2006">
        <v>0</v>
      </c>
      <c r="CF371" s="421"/>
    </row>
    <row r="372" spans="1:84" ht="5.0999999999999996" customHeight="1">
      <c r="A372" s="2006">
        <v>0</v>
      </c>
      <c r="B372" s="3402"/>
      <c r="D372" s="3686"/>
      <c r="E372" s="2006">
        <v>0</v>
      </c>
      <c r="F372" s="2007">
        <v>0</v>
      </c>
      <c r="G372" s="2006">
        <v>0</v>
      </c>
      <c r="H372" s="3612"/>
      <c r="I372" s="2006">
        <v>0</v>
      </c>
      <c r="J372" s="2007">
        <v>0</v>
      </c>
      <c r="K372" s="2006">
        <v>0</v>
      </c>
      <c r="L372" s="3690"/>
      <c r="M372" s="2006">
        <v>0</v>
      </c>
      <c r="N372" s="2007">
        <v>0</v>
      </c>
      <c r="O372" s="2006">
        <v>0</v>
      </c>
      <c r="P372" s="3694"/>
      <c r="Q372" s="2006">
        <v>0</v>
      </c>
      <c r="R372" s="2007">
        <v>0</v>
      </c>
      <c r="S372" s="2006">
        <v>0</v>
      </c>
      <c r="T372" s="3690"/>
      <c r="U372" s="2006">
        <v>0</v>
      </c>
      <c r="V372" s="2007">
        <v>0</v>
      </c>
      <c r="W372" s="2006">
        <v>0</v>
      </c>
      <c r="X372" s="3612"/>
      <c r="Y372" s="2006">
        <v>0</v>
      </c>
      <c r="Z372" s="2007">
        <v>0</v>
      </c>
      <c r="AA372" s="2006">
        <v>0</v>
      </c>
      <c r="AB372" s="3612"/>
      <c r="AC372" s="2006">
        <v>0</v>
      </c>
      <c r="AD372" s="2007">
        <v>0</v>
      </c>
      <c r="AE372" s="2006">
        <v>0</v>
      </c>
      <c r="AF372" s="3612"/>
      <c r="AI372" s="90"/>
      <c r="AJ372" s="35"/>
      <c r="AK372" s="35"/>
      <c r="AL372" s="35"/>
      <c r="AM372" s="35"/>
      <c r="BN372" s="2006">
        <v>0</v>
      </c>
      <c r="BO372" s="2006">
        <v>0</v>
      </c>
      <c r="BP372" s="2006">
        <v>0</v>
      </c>
      <c r="BQ372" s="2006">
        <v>0</v>
      </c>
      <c r="BR372" s="2006">
        <v>0</v>
      </c>
      <c r="BS372" s="2006">
        <v>0</v>
      </c>
      <c r="BT372" s="2006">
        <v>0</v>
      </c>
      <c r="BU372" s="2006">
        <v>0</v>
      </c>
      <c r="BV372" s="2006">
        <v>0</v>
      </c>
      <c r="BW372" s="2006">
        <v>0</v>
      </c>
      <c r="BX372" s="2006">
        <v>0</v>
      </c>
      <c r="BY372" s="2006">
        <v>0</v>
      </c>
      <c r="BZ372" s="2006">
        <v>0</v>
      </c>
      <c r="CA372" s="2006">
        <v>0</v>
      </c>
      <c r="CB372" s="2006">
        <v>0</v>
      </c>
      <c r="CC372" s="2006">
        <v>0</v>
      </c>
      <c r="CD372" s="2006">
        <v>0</v>
      </c>
      <c r="CE372" s="2006">
        <v>0</v>
      </c>
      <c r="CF372" s="421"/>
    </row>
    <row r="373" spans="1:84" ht="9.9499999999999993" customHeight="1">
      <c r="A373" s="2006">
        <v>0</v>
      </c>
      <c r="B373" s="3403"/>
      <c r="D373" s="191"/>
      <c r="E373" s="2006">
        <v>0</v>
      </c>
      <c r="F373" s="2006">
        <v>0</v>
      </c>
      <c r="G373" s="2006">
        <v>0</v>
      </c>
      <c r="H373" s="3613"/>
      <c r="I373" s="2006">
        <v>0</v>
      </c>
      <c r="J373" s="2006">
        <v>0</v>
      </c>
      <c r="K373" s="2006">
        <v>0</v>
      </c>
      <c r="L373" s="191"/>
      <c r="M373" s="2006">
        <v>0</v>
      </c>
      <c r="N373" s="2006">
        <v>0</v>
      </c>
      <c r="O373" s="2006">
        <v>0</v>
      </c>
      <c r="P373" s="191"/>
      <c r="Q373" s="2006">
        <v>0</v>
      </c>
      <c r="R373" s="2006">
        <v>0</v>
      </c>
      <c r="S373" s="2006">
        <v>0</v>
      </c>
      <c r="T373" s="191"/>
      <c r="U373" s="2006">
        <v>0</v>
      </c>
      <c r="V373" s="2006">
        <v>0</v>
      </c>
      <c r="W373" s="2006">
        <v>0</v>
      </c>
      <c r="X373" s="3613"/>
      <c r="Y373" s="2006">
        <v>0</v>
      </c>
      <c r="Z373" s="2006">
        <v>0</v>
      </c>
      <c r="AA373" s="2006">
        <v>0</v>
      </c>
      <c r="AB373" s="3613"/>
      <c r="AC373" s="2006">
        <v>0</v>
      </c>
      <c r="AD373" s="2006">
        <v>0</v>
      </c>
      <c r="AE373" s="2006">
        <v>0</v>
      </c>
      <c r="AF373" s="3613"/>
      <c r="AI373" s="40"/>
      <c r="AJ373" s="35"/>
      <c r="AK373" s="35"/>
      <c r="AL373" s="35"/>
      <c r="AM373" s="35"/>
      <c r="BN373" s="2006">
        <v>0</v>
      </c>
      <c r="BO373" s="2006">
        <v>0</v>
      </c>
      <c r="BP373" s="2006">
        <v>0</v>
      </c>
      <c r="BQ373" s="2006">
        <v>0</v>
      </c>
      <c r="BR373" s="2006">
        <v>0</v>
      </c>
      <c r="BS373" s="2006">
        <v>0</v>
      </c>
      <c r="BT373" s="2006">
        <v>0</v>
      </c>
      <c r="BU373" s="2006">
        <v>0</v>
      </c>
      <c r="BV373" s="2006">
        <v>0</v>
      </c>
      <c r="BW373" s="2006">
        <v>0</v>
      </c>
      <c r="BX373" s="2006">
        <v>0</v>
      </c>
      <c r="BY373" s="2006">
        <v>0</v>
      </c>
      <c r="BZ373" s="2006">
        <v>0</v>
      </c>
      <c r="CA373" s="2006">
        <v>0</v>
      </c>
      <c r="CB373" s="2006">
        <v>0</v>
      </c>
      <c r="CC373" s="2006">
        <v>0</v>
      </c>
      <c r="CD373" s="2006">
        <v>0</v>
      </c>
      <c r="CE373" s="2006">
        <v>0</v>
      </c>
      <c r="CF373" s="421"/>
    </row>
    <row r="374" spans="1:84" ht="9.9499999999999993" customHeight="1">
      <c r="A374" s="2006">
        <v>0</v>
      </c>
      <c r="B374" s="2006">
        <v>0</v>
      </c>
      <c r="C374" s="2006">
        <v>0</v>
      </c>
      <c r="D374" s="2006">
        <v>0</v>
      </c>
      <c r="E374" s="2006">
        <v>0</v>
      </c>
      <c r="F374" s="2006">
        <v>0</v>
      </c>
      <c r="G374" s="2006">
        <v>0</v>
      </c>
      <c r="H374" s="2006">
        <v>0</v>
      </c>
      <c r="I374" s="2006">
        <v>0</v>
      </c>
      <c r="J374" s="2006">
        <v>0</v>
      </c>
      <c r="K374" s="2006">
        <v>0</v>
      </c>
      <c r="L374" s="2006">
        <v>0</v>
      </c>
      <c r="M374" s="2006">
        <v>0</v>
      </c>
      <c r="N374" s="2006">
        <v>0</v>
      </c>
      <c r="O374" s="2006">
        <v>0</v>
      </c>
      <c r="P374" s="2006">
        <v>0</v>
      </c>
      <c r="Q374" s="2006">
        <v>0</v>
      </c>
      <c r="R374" s="2006">
        <v>0</v>
      </c>
      <c r="S374" s="2006">
        <v>0</v>
      </c>
      <c r="T374" s="2006">
        <v>0</v>
      </c>
      <c r="U374" s="2006">
        <v>0</v>
      </c>
      <c r="V374" s="2006">
        <v>0</v>
      </c>
      <c r="W374" s="2006">
        <v>0</v>
      </c>
      <c r="X374" s="2006">
        <v>0</v>
      </c>
      <c r="Y374" s="2006">
        <v>0</v>
      </c>
      <c r="Z374" s="2006">
        <v>0</v>
      </c>
      <c r="AA374" s="2006">
        <v>0</v>
      </c>
      <c r="AB374" s="2006">
        <v>0</v>
      </c>
      <c r="AC374" s="2006">
        <v>0</v>
      </c>
      <c r="AD374" s="2006">
        <v>0</v>
      </c>
      <c r="AE374" s="2006">
        <v>0</v>
      </c>
      <c r="AF374" s="2006">
        <v>0</v>
      </c>
      <c r="AI374" s="159"/>
      <c r="AJ374" s="35"/>
      <c r="AK374" s="35"/>
      <c r="AL374" s="35"/>
      <c r="AM374" s="35"/>
      <c r="BN374" s="2006">
        <v>0</v>
      </c>
      <c r="BO374" s="2006">
        <v>0</v>
      </c>
      <c r="BP374" s="2006">
        <v>0</v>
      </c>
      <c r="BQ374" s="2006">
        <v>0</v>
      </c>
      <c r="BR374" s="2006">
        <v>0</v>
      </c>
      <c r="BS374" s="2006">
        <v>0</v>
      </c>
      <c r="BT374" s="2006">
        <v>0</v>
      </c>
      <c r="BU374" s="2006">
        <v>0</v>
      </c>
      <c r="BV374" s="2006">
        <v>0</v>
      </c>
      <c r="BW374" s="2006">
        <v>0</v>
      </c>
      <c r="BX374" s="2006">
        <v>0</v>
      </c>
      <c r="BY374" s="2006">
        <v>0</v>
      </c>
      <c r="BZ374" s="2006">
        <v>0</v>
      </c>
      <c r="CA374" s="2006">
        <v>0</v>
      </c>
      <c r="CB374" s="2006">
        <v>0</v>
      </c>
      <c r="CC374" s="2006">
        <v>0</v>
      </c>
      <c r="CD374" s="2006">
        <v>0</v>
      </c>
      <c r="CE374" s="2006">
        <v>0</v>
      </c>
      <c r="CF374" s="421"/>
    </row>
    <row r="375" spans="1:84" ht="9.9499999999999993" customHeight="1">
      <c r="A375" s="2006">
        <v>0</v>
      </c>
      <c r="B375" s="3401">
        <v>9</v>
      </c>
      <c r="D375" s="3685" t="s">
        <v>177</v>
      </c>
      <c r="E375" s="2006">
        <v>0</v>
      </c>
      <c r="F375" s="2006">
        <v>0</v>
      </c>
      <c r="G375" s="2006">
        <v>0</v>
      </c>
      <c r="H375" s="3611"/>
      <c r="I375" s="2006">
        <v>0</v>
      </c>
      <c r="J375" s="2006">
        <v>0</v>
      </c>
      <c r="K375" s="2006">
        <v>0</v>
      </c>
      <c r="L375" s="3689" t="s">
        <v>202</v>
      </c>
      <c r="M375" s="2006">
        <v>0</v>
      </c>
      <c r="N375" s="2006">
        <v>0</v>
      </c>
      <c r="O375" s="2006">
        <v>0</v>
      </c>
      <c r="P375" s="3611"/>
      <c r="Q375" s="2006">
        <v>0</v>
      </c>
      <c r="R375" s="2006">
        <v>0</v>
      </c>
      <c r="S375" s="2006">
        <v>0</v>
      </c>
      <c r="T375" s="3611"/>
      <c r="U375" s="2006">
        <v>0</v>
      </c>
      <c r="V375" s="2006">
        <v>0</v>
      </c>
      <c r="W375" s="2006">
        <v>0</v>
      </c>
      <c r="X375" s="3611"/>
      <c r="Y375" s="2006">
        <v>0</v>
      </c>
      <c r="Z375" s="2006">
        <v>0</v>
      </c>
      <c r="AA375" s="2006">
        <v>0</v>
      </c>
      <c r="AB375" s="3611"/>
      <c r="AC375" s="2006">
        <v>0</v>
      </c>
      <c r="AD375" s="2006">
        <v>0</v>
      </c>
      <c r="AE375" s="2006">
        <v>0</v>
      </c>
      <c r="AF375" s="3611"/>
      <c r="AI375" s="40"/>
      <c r="AJ375" s="35"/>
      <c r="AK375" s="35"/>
      <c r="AL375" s="35"/>
      <c r="AM375" s="35"/>
      <c r="BN375" s="2006">
        <v>0</v>
      </c>
      <c r="BO375" s="2006">
        <v>0</v>
      </c>
      <c r="BP375" s="2006">
        <v>0</v>
      </c>
      <c r="BQ375" s="2006">
        <v>0</v>
      </c>
      <c r="BR375" s="2006">
        <v>0</v>
      </c>
      <c r="BS375" s="2006">
        <v>0</v>
      </c>
      <c r="BT375" s="2006">
        <v>0</v>
      </c>
      <c r="BU375" s="2006">
        <v>0</v>
      </c>
      <c r="BV375" s="2006">
        <v>0</v>
      </c>
      <c r="BW375" s="2006">
        <v>0</v>
      </c>
      <c r="BX375" s="2006">
        <v>0</v>
      </c>
      <c r="BY375" s="2006">
        <v>0</v>
      </c>
      <c r="BZ375" s="2006">
        <v>0</v>
      </c>
      <c r="CA375" s="2006">
        <v>0</v>
      </c>
      <c r="CB375" s="2006">
        <v>0</v>
      </c>
      <c r="CC375" s="2006">
        <v>0</v>
      </c>
      <c r="CD375" s="2006">
        <v>0</v>
      </c>
      <c r="CE375" s="2006">
        <v>0</v>
      </c>
      <c r="CF375" s="421"/>
    </row>
    <row r="376" spans="1:84" ht="5.0999999999999996" customHeight="1">
      <c r="A376" s="2006">
        <v>0</v>
      </c>
      <c r="B376" s="3402"/>
      <c r="D376" s="3686"/>
      <c r="E376" s="2006">
        <v>0</v>
      </c>
      <c r="F376" s="2007">
        <v>0</v>
      </c>
      <c r="G376" s="2006">
        <v>0</v>
      </c>
      <c r="H376" s="3612"/>
      <c r="I376" s="2006">
        <v>0</v>
      </c>
      <c r="J376" s="2007">
        <v>0</v>
      </c>
      <c r="K376" s="2006">
        <v>0</v>
      </c>
      <c r="L376" s="3690"/>
      <c r="M376" s="2006">
        <v>0</v>
      </c>
      <c r="N376" s="2007">
        <v>0</v>
      </c>
      <c r="O376" s="2006">
        <v>0</v>
      </c>
      <c r="P376" s="3612"/>
      <c r="Q376" s="2006">
        <v>0</v>
      </c>
      <c r="R376" s="2007">
        <v>0</v>
      </c>
      <c r="S376" s="2006">
        <v>0</v>
      </c>
      <c r="T376" s="3612"/>
      <c r="U376" s="2006">
        <v>0</v>
      </c>
      <c r="V376" s="2007">
        <v>0</v>
      </c>
      <c r="W376" s="2006">
        <v>0</v>
      </c>
      <c r="X376" s="3612"/>
      <c r="Y376" s="2006">
        <v>0</v>
      </c>
      <c r="Z376" s="2007">
        <v>0</v>
      </c>
      <c r="AA376" s="2006">
        <v>0</v>
      </c>
      <c r="AB376" s="3612"/>
      <c r="AC376" s="2006">
        <v>0</v>
      </c>
      <c r="AD376" s="2007">
        <v>0</v>
      </c>
      <c r="AE376" s="2006">
        <v>0</v>
      </c>
      <c r="AF376" s="3612"/>
      <c r="AI376" s="90"/>
      <c r="AJ376" s="35"/>
      <c r="AK376" s="35"/>
      <c r="AL376" s="35"/>
      <c r="AM376" s="35"/>
      <c r="BN376" s="2006">
        <v>0</v>
      </c>
      <c r="BO376" s="2006">
        <v>0</v>
      </c>
      <c r="BP376" s="2006">
        <v>0</v>
      </c>
      <c r="BQ376" s="2006">
        <v>0</v>
      </c>
      <c r="BR376" s="2006">
        <v>0</v>
      </c>
      <c r="BS376" s="2006">
        <v>0</v>
      </c>
      <c r="BT376" s="2006">
        <v>0</v>
      </c>
      <c r="BU376" s="2006">
        <v>0</v>
      </c>
      <c r="BV376" s="2006">
        <v>0</v>
      </c>
      <c r="BW376" s="2006">
        <v>0</v>
      </c>
      <c r="BX376" s="2006">
        <v>0</v>
      </c>
      <c r="BY376" s="2006">
        <v>0</v>
      </c>
      <c r="BZ376" s="2006">
        <v>0</v>
      </c>
      <c r="CA376" s="2006">
        <v>0</v>
      </c>
      <c r="CB376" s="2006">
        <v>0</v>
      </c>
      <c r="CC376" s="2006">
        <v>0</v>
      </c>
      <c r="CD376" s="2006">
        <v>0</v>
      </c>
      <c r="CE376" s="2006">
        <v>0</v>
      </c>
      <c r="CF376" s="421"/>
    </row>
    <row r="377" spans="1:84" ht="9.9499999999999993" customHeight="1">
      <c r="A377" s="2006">
        <v>0</v>
      </c>
      <c r="B377" s="3403"/>
      <c r="D377" s="191"/>
      <c r="E377" s="2006">
        <v>0</v>
      </c>
      <c r="F377" s="2006">
        <v>0</v>
      </c>
      <c r="G377" s="2006">
        <v>0</v>
      </c>
      <c r="H377" s="3613"/>
      <c r="I377" s="2006">
        <v>0</v>
      </c>
      <c r="J377" s="2006">
        <v>0</v>
      </c>
      <c r="K377" s="2006">
        <v>0</v>
      </c>
      <c r="L377" s="191"/>
      <c r="M377" s="2006">
        <v>0</v>
      </c>
      <c r="N377" s="2006">
        <v>0</v>
      </c>
      <c r="O377" s="2006">
        <v>0</v>
      </c>
      <c r="P377" s="3613"/>
      <c r="Q377" s="2006">
        <v>0</v>
      </c>
      <c r="R377" s="2006">
        <v>0</v>
      </c>
      <c r="S377" s="2006">
        <v>0</v>
      </c>
      <c r="T377" s="3613"/>
      <c r="U377" s="2006">
        <v>0</v>
      </c>
      <c r="V377" s="2006">
        <v>0</v>
      </c>
      <c r="W377" s="2006">
        <v>0</v>
      </c>
      <c r="X377" s="3613"/>
      <c r="Y377" s="2006">
        <v>0</v>
      </c>
      <c r="Z377" s="2006">
        <v>0</v>
      </c>
      <c r="AA377" s="2006">
        <v>0</v>
      </c>
      <c r="AB377" s="3613"/>
      <c r="AC377" s="2006">
        <v>0</v>
      </c>
      <c r="AD377" s="2006">
        <v>0</v>
      </c>
      <c r="AE377" s="2006">
        <v>0</v>
      </c>
      <c r="AF377" s="3613"/>
      <c r="AI377" s="40"/>
      <c r="AJ377" s="35"/>
      <c r="AK377" s="35"/>
      <c r="AL377" s="35"/>
      <c r="AM377" s="35"/>
      <c r="BN377" s="2006">
        <v>0</v>
      </c>
      <c r="BO377" s="2006">
        <v>0</v>
      </c>
      <c r="BP377" s="2006">
        <v>0</v>
      </c>
      <c r="BQ377" s="2006">
        <v>0</v>
      </c>
      <c r="BR377" s="2006">
        <v>0</v>
      </c>
      <c r="BS377" s="2006">
        <v>0</v>
      </c>
      <c r="BT377" s="2006">
        <v>0</v>
      </c>
      <c r="BU377" s="2006">
        <v>0</v>
      </c>
      <c r="BV377" s="2006">
        <v>0</v>
      </c>
      <c r="BW377" s="2006">
        <v>0</v>
      </c>
      <c r="BX377" s="2006">
        <v>0</v>
      </c>
      <c r="BY377" s="2006">
        <v>0</v>
      </c>
      <c r="BZ377" s="2006">
        <v>0</v>
      </c>
      <c r="CA377" s="2006">
        <v>0</v>
      </c>
      <c r="CB377" s="2006">
        <v>0</v>
      </c>
      <c r="CC377" s="2006">
        <v>0</v>
      </c>
      <c r="CD377" s="2006">
        <v>0</v>
      </c>
      <c r="CE377" s="2006">
        <v>0</v>
      </c>
      <c r="CF377" s="421"/>
    </row>
    <row r="378" spans="1:84" ht="9.9499999999999993" customHeight="1">
      <c r="A378" s="2006">
        <v>0</v>
      </c>
      <c r="B378" s="2006">
        <v>0</v>
      </c>
      <c r="C378" s="2006">
        <v>0</v>
      </c>
      <c r="D378" s="2006">
        <v>0</v>
      </c>
      <c r="E378" s="2006">
        <v>0</v>
      </c>
      <c r="F378" s="2006">
        <v>0</v>
      </c>
      <c r="G378" s="2006">
        <v>0</v>
      </c>
      <c r="H378" s="2006">
        <v>0</v>
      </c>
      <c r="I378" s="2006">
        <v>0</v>
      </c>
      <c r="J378" s="2006">
        <v>0</v>
      </c>
      <c r="K378" s="2006">
        <v>0</v>
      </c>
      <c r="L378" s="2006">
        <v>0</v>
      </c>
      <c r="M378" s="2006">
        <v>0</v>
      </c>
      <c r="N378" s="2006">
        <v>0</v>
      </c>
      <c r="O378" s="2006">
        <v>0</v>
      </c>
      <c r="P378" s="2006">
        <v>0</v>
      </c>
      <c r="Q378" s="2006">
        <v>0</v>
      </c>
      <c r="R378" s="2006">
        <v>0</v>
      </c>
      <c r="S378" s="2006">
        <v>0</v>
      </c>
      <c r="T378" s="2006">
        <v>0</v>
      </c>
      <c r="U378" s="2006">
        <v>0</v>
      </c>
      <c r="V378" s="2006">
        <v>0</v>
      </c>
      <c r="W378" s="2006">
        <v>0</v>
      </c>
      <c r="X378" s="2006">
        <v>0</v>
      </c>
      <c r="Y378" s="2006">
        <v>0</v>
      </c>
      <c r="Z378" s="2006">
        <v>0</v>
      </c>
      <c r="AA378" s="2006">
        <v>0</v>
      </c>
      <c r="AB378" s="2006">
        <v>0</v>
      </c>
      <c r="AC378" s="2006">
        <v>0</v>
      </c>
      <c r="AD378" s="2006">
        <v>0</v>
      </c>
      <c r="AE378" s="2006">
        <v>0</v>
      </c>
      <c r="AF378" s="2006">
        <v>0</v>
      </c>
      <c r="AI378" s="159"/>
      <c r="AJ378" s="35"/>
      <c r="AK378" s="35"/>
      <c r="AL378" s="35"/>
      <c r="AM378" s="35"/>
      <c r="BN378" s="2006">
        <v>0</v>
      </c>
      <c r="BO378" s="2006">
        <v>0</v>
      </c>
      <c r="BP378" s="2006">
        <v>0</v>
      </c>
      <c r="BQ378" s="2006">
        <v>0</v>
      </c>
      <c r="BR378" s="2006">
        <v>0</v>
      </c>
      <c r="BS378" s="2006">
        <v>0</v>
      </c>
      <c r="BT378" s="2006">
        <v>0</v>
      </c>
      <c r="BU378" s="2006">
        <v>0</v>
      </c>
      <c r="BV378" s="2006">
        <v>0</v>
      </c>
      <c r="BW378" s="2006">
        <v>0</v>
      </c>
      <c r="BX378" s="2006">
        <v>0</v>
      </c>
      <c r="BY378" s="2006">
        <v>0</v>
      </c>
      <c r="BZ378" s="2006">
        <v>0</v>
      </c>
      <c r="CA378" s="2006">
        <v>0</v>
      </c>
      <c r="CB378" s="2006">
        <v>0</v>
      </c>
      <c r="CC378" s="2006">
        <v>0</v>
      </c>
      <c r="CD378" s="2006">
        <v>0</v>
      </c>
      <c r="CE378" s="2006">
        <v>0</v>
      </c>
      <c r="CF378" s="421"/>
    </row>
    <row r="379" spans="1:84" ht="9.9499999999999993" customHeight="1">
      <c r="A379" s="2006">
        <v>0</v>
      </c>
      <c r="B379" s="3401">
        <v>10</v>
      </c>
      <c r="D379" s="3685" t="s">
        <v>185</v>
      </c>
      <c r="E379" s="2006">
        <v>0</v>
      </c>
      <c r="F379" s="2006">
        <v>0</v>
      </c>
      <c r="G379" s="2006">
        <v>0</v>
      </c>
      <c r="H379" s="3611"/>
      <c r="I379" s="2006">
        <v>0</v>
      </c>
      <c r="J379" s="2006">
        <v>0</v>
      </c>
      <c r="K379" s="2006">
        <v>0</v>
      </c>
      <c r="L379" s="3689" t="s">
        <v>563</v>
      </c>
      <c r="M379" s="2006">
        <v>0</v>
      </c>
      <c r="N379" s="2006">
        <v>0</v>
      </c>
      <c r="O379" s="2006">
        <v>0</v>
      </c>
      <c r="P379" s="3611"/>
      <c r="Q379" s="2006">
        <v>0</v>
      </c>
      <c r="R379" s="2006">
        <v>0</v>
      </c>
      <c r="S379" s="2006">
        <v>0</v>
      </c>
      <c r="T379" s="3611"/>
      <c r="U379" s="2006">
        <v>0</v>
      </c>
      <c r="V379" s="2006">
        <v>0</v>
      </c>
      <c r="W379" s="2006">
        <v>0</v>
      </c>
      <c r="X379" s="3611"/>
      <c r="Y379" s="2006">
        <v>0</v>
      </c>
      <c r="Z379" s="2006">
        <v>0</v>
      </c>
      <c r="AA379" s="2006">
        <v>0</v>
      </c>
      <c r="AB379" s="3611"/>
      <c r="AC379" s="2006">
        <v>0</v>
      </c>
      <c r="AD379" s="2006">
        <v>0</v>
      </c>
      <c r="AE379" s="2006">
        <v>0</v>
      </c>
      <c r="AF379" s="3611"/>
      <c r="AI379" s="40"/>
      <c r="AJ379" s="35"/>
      <c r="AK379" s="35"/>
      <c r="AL379" s="35"/>
      <c r="AM379" s="35"/>
      <c r="BN379" s="2006">
        <v>0</v>
      </c>
      <c r="BO379" s="2006">
        <v>0</v>
      </c>
      <c r="BP379" s="2006">
        <v>0</v>
      </c>
      <c r="BQ379" s="2006">
        <v>0</v>
      </c>
      <c r="BR379" s="2006">
        <v>0</v>
      </c>
      <c r="BS379" s="2006">
        <v>0</v>
      </c>
      <c r="BT379" s="2006">
        <v>0</v>
      </c>
      <c r="BU379" s="2006">
        <v>0</v>
      </c>
      <c r="BV379" s="2006">
        <v>0</v>
      </c>
      <c r="BW379" s="2006">
        <v>0</v>
      </c>
      <c r="BX379" s="2006">
        <v>0</v>
      </c>
      <c r="BY379" s="2006">
        <v>0</v>
      </c>
      <c r="BZ379" s="2006">
        <v>0</v>
      </c>
      <c r="CA379" s="2006">
        <v>0</v>
      </c>
      <c r="CB379" s="2006">
        <v>0</v>
      </c>
      <c r="CC379" s="2006">
        <v>0</v>
      </c>
      <c r="CD379" s="2006">
        <v>0</v>
      </c>
      <c r="CE379" s="2006">
        <v>0</v>
      </c>
      <c r="CF379" s="421"/>
    </row>
    <row r="380" spans="1:84" ht="5.0999999999999996" customHeight="1">
      <c r="A380" s="2006">
        <v>0</v>
      </c>
      <c r="B380" s="3402"/>
      <c r="D380" s="3686"/>
      <c r="E380" s="2006">
        <v>0</v>
      </c>
      <c r="F380" s="2007">
        <v>0</v>
      </c>
      <c r="G380" s="2006">
        <v>0</v>
      </c>
      <c r="H380" s="3612"/>
      <c r="I380" s="2006">
        <v>0</v>
      </c>
      <c r="J380" s="2007">
        <v>0</v>
      </c>
      <c r="K380" s="2006">
        <v>0</v>
      </c>
      <c r="L380" s="3690"/>
      <c r="M380" s="2006">
        <v>0</v>
      </c>
      <c r="N380" s="2007">
        <v>0</v>
      </c>
      <c r="O380" s="2006">
        <v>0</v>
      </c>
      <c r="P380" s="3612"/>
      <c r="Q380" s="2006">
        <v>0</v>
      </c>
      <c r="R380" s="2007">
        <v>0</v>
      </c>
      <c r="S380" s="2006">
        <v>0</v>
      </c>
      <c r="T380" s="3612"/>
      <c r="U380" s="2006">
        <v>0</v>
      </c>
      <c r="V380" s="2007">
        <v>0</v>
      </c>
      <c r="W380" s="2006">
        <v>0</v>
      </c>
      <c r="X380" s="3612"/>
      <c r="Y380" s="2006">
        <v>0</v>
      </c>
      <c r="Z380" s="2007">
        <v>0</v>
      </c>
      <c r="AA380" s="2006">
        <v>0</v>
      </c>
      <c r="AB380" s="3612"/>
      <c r="AC380" s="2006">
        <v>0</v>
      </c>
      <c r="AD380" s="2007">
        <v>0</v>
      </c>
      <c r="AE380" s="2006">
        <v>0</v>
      </c>
      <c r="AF380" s="3612"/>
      <c r="AI380" s="90"/>
      <c r="AJ380" s="35"/>
      <c r="AK380" s="35"/>
      <c r="AL380" s="35"/>
      <c r="AM380" s="35"/>
      <c r="BN380" s="2006">
        <v>0</v>
      </c>
      <c r="BO380" s="2006">
        <v>0</v>
      </c>
      <c r="BP380" s="2006">
        <v>0</v>
      </c>
      <c r="BQ380" s="2006">
        <v>0</v>
      </c>
      <c r="BR380" s="2006">
        <v>0</v>
      </c>
      <c r="BS380" s="2006">
        <v>0</v>
      </c>
      <c r="BT380" s="2006">
        <v>0</v>
      </c>
      <c r="BU380" s="2006">
        <v>0</v>
      </c>
      <c r="BV380" s="2006">
        <v>0</v>
      </c>
      <c r="BW380" s="2006">
        <v>0</v>
      </c>
      <c r="BX380" s="2006">
        <v>0</v>
      </c>
      <c r="BY380" s="2006">
        <v>0</v>
      </c>
      <c r="BZ380" s="2006">
        <v>0</v>
      </c>
      <c r="CA380" s="2006">
        <v>0</v>
      </c>
      <c r="CB380" s="2006">
        <v>0</v>
      </c>
      <c r="CC380" s="2006">
        <v>0</v>
      </c>
      <c r="CD380" s="2006">
        <v>0</v>
      </c>
      <c r="CE380" s="2006">
        <v>0</v>
      </c>
      <c r="CF380" s="421"/>
    </row>
    <row r="381" spans="1:84" ht="9.9499999999999993" customHeight="1">
      <c r="A381" s="2006">
        <v>0</v>
      </c>
      <c r="B381" s="3403"/>
      <c r="D381" s="191"/>
      <c r="E381" s="2006">
        <v>0</v>
      </c>
      <c r="F381" s="2006">
        <v>0</v>
      </c>
      <c r="G381" s="2006">
        <v>0</v>
      </c>
      <c r="H381" s="3613"/>
      <c r="I381" s="2006">
        <v>0</v>
      </c>
      <c r="J381" s="2006">
        <v>0</v>
      </c>
      <c r="K381" s="2006">
        <v>0</v>
      </c>
      <c r="L381" s="191"/>
      <c r="M381" s="2006">
        <v>0</v>
      </c>
      <c r="N381" s="2006">
        <v>0</v>
      </c>
      <c r="O381" s="2006">
        <v>0</v>
      </c>
      <c r="P381" s="3613"/>
      <c r="Q381" s="2006">
        <v>0</v>
      </c>
      <c r="R381" s="2006">
        <v>0</v>
      </c>
      <c r="S381" s="2006">
        <v>0</v>
      </c>
      <c r="T381" s="3613"/>
      <c r="U381" s="2006">
        <v>0</v>
      </c>
      <c r="V381" s="2006">
        <v>0</v>
      </c>
      <c r="W381" s="2006">
        <v>0</v>
      </c>
      <c r="X381" s="3613"/>
      <c r="Y381" s="2006">
        <v>0</v>
      </c>
      <c r="Z381" s="2006">
        <v>0</v>
      </c>
      <c r="AA381" s="2006">
        <v>0</v>
      </c>
      <c r="AB381" s="3613"/>
      <c r="AC381" s="2006">
        <v>0</v>
      </c>
      <c r="AD381" s="2006">
        <v>0</v>
      </c>
      <c r="AE381" s="2006">
        <v>0</v>
      </c>
      <c r="AF381" s="3613"/>
      <c r="AI381" s="40"/>
      <c r="AJ381" s="35"/>
      <c r="AK381" s="35"/>
      <c r="AL381" s="35"/>
      <c r="AM381" s="35"/>
      <c r="BN381" s="2006">
        <v>0</v>
      </c>
      <c r="BO381" s="2006">
        <v>0</v>
      </c>
      <c r="BP381" s="2006">
        <v>0</v>
      </c>
      <c r="BQ381" s="2006">
        <v>0</v>
      </c>
      <c r="BR381" s="2006">
        <v>0</v>
      </c>
      <c r="BS381" s="2006">
        <v>0</v>
      </c>
      <c r="BT381" s="2006">
        <v>0</v>
      </c>
      <c r="BU381" s="2006">
        <v>0</v>
      </c>
      <c r="BV381" s="2006">
        <v>0</v>
      </c>
      <c r="BW381" s="2006">
        <v>0</v>
      </c>
      <c r="BX381" s="2006">
        <v>0</v>
      </c>
      <c r="BY381" s="2006">
        <v>0</v>
      </c>
      <c r="BZ381" s="2006">
        <v>0</v>
      </c>
      <c r="CA381" s="2006">
        <v>0</v>
      </c>
      <c r="CB381" s="2006">
        <v>0</v>
      </c>
      <c r="CC381" s="2006">
        <v>0</v>
      </c>
      <c r="CD381" s="2006">
        <v>0</v>
      </c>
      <c r="CE381" s="2006">
        <v>0</v>
      </c>
      <c r="CF381" s="421"/>
    </row>
    <row r="382" spans="1:84" ht="9.9499999999999993" customHeight="1">
      <c r="A382" s="2006">
        <v>0</v>
      </c>
      <c r="B382" s="2006">
        <v>0</v>
      </c>
      <c r="C382" s="2006">
        <v>0</v>
      </c>
      <c r="D382" s="2006">
        <v>0</v>
      </c>
      <c r="E382" s="2006">
        <v>0</v>
      </c>
      <c r="F382" s="2006">
        <v>0</v>
      </c>
      <c r="G382" s="2006">
        <v>0</v>
      </c>
      <c r="H382" s="2006">
        <v>0</v>
      </c>
      <c r="I382" s="2006">
        <v>0</v>
      </c>
      <c r="J382" s="2006">
        <v>0</v>
      </c>
      <c r="K382" s="2006">
        <v>0</v>
      </c>
      <c r="L382" s="2006">
        <v>0</v>
      </c>
      <c r="M382" s="2006">
        <v>0</v>
      </c>
      <c r="N382" s="2006">
        <v>0</v>
      </c>
      <c r="O382" s="2006">
        <v>0</v>
      </c>
      <c r="P382" s="2006">
        <v>0</v>
      </c>
      <c r="Q382" s="2006">
        <v>0</v>
      </c>
      <c r="R382" s="2006">
        <v>0</v>
      </c>
      <c r="S382" s="2006">
        <v>0</v>
      </c>
      <c r="T382" s="2006">
        <v>0</v>
      </c>
      <c r="U382" s="2006">
        <v>0</v>
      </c>
      <c r="V382" s="2006">
        <v>0</v>
      </c>
      <c r="W382" s="2006">
        <v>0</v>
      </c>
      <c r="X382" s="2006">
        <v>0</v>
      </c>
      <c r="Y382" s="2006">
        <v>0</v>
      </c>
      <c r="Z382" s="2006">
        <v>0</v>
      </c>
      <c r="AA382" s="2006">
        <v>0</v>
      </c>
      <c r="AB382" s="2006">
        <v>0</v>
      </c>
      <c r="AC382" s="2006">
        <v>0</v>
      </c>
      <c r="AD382" s="2006">
        <v>0</v>
      </c>
      <c r="AE382" s="2006">
        <v>0</v>
      </c>
      <c r="AF382" s="2006">
        <v>0</v>
      </c>
      <c r="AI382" s="159"/>
      <c r="AJ382" s="35"/>
      <c r="AK382" s="35"/>
      <c r="AL382" s="35"/>
      <c r="AM382" s="35"/>
      <c r="BN382" s="2006">
        <v>0</v>
      </c>
      <c r="BO382" s="2006">
        <v>0</v>
      </c>
      <c r="BP382" s="2006">
        <v>0</v>
      </c>
      <c r="BQ382" s="2006">
        <v>0</v>
      </c>
      <c r="BR382" s="2006">
        <v>0</v>
      </c>
      <c r="BS382" s="2006">
        <v>0</v>
      </c>
      <c r="BT382" s="2006">
        <v>0</v>
      </c>
      <c r="BU382" s="2006">
        <v>0</v>
      </c>
      <c r="BV382" s="2006">
        <v>0</v>
      </c>
      <c r="BW382" s="2006">
        <v>0</v>
      </c>
      <c r="BX382" s="2006">
        <v>0</v>
      </c>
      <c r="BY382" s="2006">
        <v>0</v>
      </c>
      <c r="BZ382" s="2006">
        <v>0</v>
      </c>
      <c r="CA382" s="2006">
        <v>0</v>
      </c>
      <c r="CB382" s="2006">
        <v>0</v>
      </c>
      <c r="CC382" s="2006">
        <v>0</v>
      </c>
      <c r="CD382" s="2006">
        <v>0</v>
      </c>
      <c r="CE382" s="2006">
        <v>0</v>
      </c>
      <c r="CF382" s="421"/>
    </row>
    <row r="383" spans="1:84" ht="9.9499999999999993" customHeight="1">
      <c r="A383" s="2006">
        <v>0</v>
      </c>
      <c r="B383" s="3401">
        <v>11</v>
      </c>
      <c r="D383" s="3685" t="s">
        <v>190</v>
      </c>
      <c r="E383" s="2006">
        <v>0</v>
      </c>
      <c r="F383" s="2006">
        <v>0</v>
      </c>
      <c r="G383" s="2006">
        <v>0</v>
      </c>
      <c r="H383" s="3611"/>
      <c r="I383" s="2006">
        <v>0</v>
      </c>
      <c r="J383" s="2006">
        <v>0</v>
      </c>
      <c r="K383" s="2006">
        <v>0</v>
      </c>
      <c r="L383" s="3689" t="s">
        <v>358</v>
      </c>
      <c r="M383" s="2006">
        <v>0</v>
      </c>
      <c r="N383" s="2006">
        <v>0</v>
      </c>
      <c r="O383" s="2006">
        <v>0</v>
      </c>
      <c r="P383" s="3611"/>
      <c r="Q383" s="2006">
        <v>0</v>
      </c>
      <c r="R383" s="2006">
        <v>0</v>
      </c>
      <c r="S383" s="2006">
        <v>0</v>
      </c>
      <c r="T383" s="3611"/>
      <c r="U383" s="2006">
        <v>0</v>
      </c>
      <c r="V383" s="2006">
        <v>0</v>
      </c>
      <c r="W383" s="2006">
        <v>0</v>
      </c>
      <c r="X383" s="3611"/>
      <c r="Y383" s="2006">
        <v>0</v>
      </c>
      <c r="Z383" s="2006">
        <v>0</v>
      </c>
      <c r="AA383" s="2006">
        <v>0</v>
      </c>
      <c r="AB383" s="3611"/>
      <c r="AC383" s="2006">
        <v>0</v>
      </c>
      <c r="AD383" s="2006">
        <v>0</v>
      </c>
      <c r="AE383" s="2006">
        <v>0</v>
      </c>
      <c r="AF383" s="3611"/>
      <c r="AI383" s="40"/>
      <c r="AJ383" s="35"/>
      <c r="AK383" s="35"/>
      <c r="AL383" s="35"/>
      <c r="AM383" s="35"/>
      <c r="BN383" s="2006">
        <v>0</v>
      </c>
      <c r="BO383" s="2006">
        <v>0</v>
      </c>
      <c r="BP383" s="2006">
        <v>0</v>
      </c>
      <c r="BQ383" s="2006">
        <v>0</v>
      </c>
      <c r="BR383" s="2006">
        <v>0</v>
      </c>
      <c r="BS383" s="2006">
        <v>0</v>
      </c>
      <c r="BT383" s="2006">
        <v>0</v>
      </c>
      <c r="BU383" s="2006">
        <v>0</v>
      </c>
      <c r="BV383" s="2006">
        <v>0</v>
      </c>
      <c r="BW383" s="2006">
        <v>0</v>
      </c>
      <c r="BX383" s="2006">
        <v>0</v>
      </c>
      <c r="BY383" s="2006">
        <v>0</v>
      </c>
      <c r="BZ383" s="2006">
        <v>0</v>
      </c>
      <c r="CA383" s="2006">
        <v>0</v>
      </c>
      <c r="CB383" s="2006">
        <v>0</v>
      </c>
      <c r="CC383" s="2006">
        <v>0</v>
      </c>
      <c r="CD383" s="2006">
        <v>0</v>
      </c>
      <c r="CE383" s="2006">
        <v>0</v>
      </c>
      <c r="CF383" s="421"/>
    </row>
    <row r="384" spans="1:84" ht="5.0999999999999996" customHeight="1">
      <c r="A384" s="2006">
        <v>0</v>
      </c>
      <c r="B384" s="3402"/>
      <c r="D384" s="3686"/>
      <c r="E384" s="2006">
        <v>0</v>
      </c>
      <c r="F384" s="2007">
        <v>0</v>
      </c>
      <c r="G384" s="2006">
        <v>0</v>
      </c>
      <c r="H384" s="3612"/>
      <c r="I384" s="2006">
        <v>0</v>
      </c>
      <c r="J384" s="2007">
        <v>0</v>
      </c>
      <c r="K384" s="2006">
        <v>0</v>
      </c>
      <c r="L384" s="3690"/>
      <c r="M384" s="2006">
        <v>0</v>
      </c>
      <c r="N384" s="2007">
        <v>0</v>
      </c>
      <c r="O384" s="2006">
        <v>0</v>
      </c>
      <c r="P384" s="3612"/>
      <c r="Q384" s="2006">
        <v>0</v>
      </c>
      <c r="R384" s="2007">
        <v>0</v>
      </c>
      <c r="S384" s="2006">
        <v>0</v>
      </c>
      <c r="T384" s="3612"/>
      <c r="U384" s="2006">
        <v>0</v>
      </c>
      <c r="V384" s="2007">
        <v>0</v>
      </c>
      <c r="W384" s="2006">
        <v>0</v>
      </c>
      <c r="X384" s="3612"/>
      <c r="Y384" s="2006">
        <v>0</v>
      </c>
      <c r="Z384" s="2007">
        <v>0</v>
      </c>
      <c r="AA384" s="2006">
        <v>0</v>
      </c>
      <c r="AB384" s="3612"/>
      <c r="AC384" s="2006">
        <v>0</v>
      </c>
      <c r="AD384" s="2007">
        <v>0</v>
      </c>
      <c r="AE384" s="2006">
        <v>0</v>
      </c>
      <c r="AF384" s="3612"/>
      <c r="AI384" s="90"/>
      <c r="AJ384" s="35"/>
      <c r="AK384" s="35"/>
      <c r="AL384" s="35"/>
      <c r="AM384" s="35"/>
      <c r="BN384" s="2006">
        <v>0</v>
      </c>
      <c r="BO384" s="2006">
        <v>0</v>
      </c>
      <c r="BP384" s="2006">
        <v>0</v>
      </c>
      <c r="BQ384" s="2006">
        <v>0</v>
      </c>
      <c r="BR384" s="2006">
        <v>0</v>
      </c>
      <c r="BS384" s="2006">
        <v>0</v>
      </c>
      <c r="BT384" s="2006">
        <v>0</v>
      </c>
      <c r="BU384" s="2006">
        <v>0</v>
      </c>
      <c r="BV384" s="2006">
        <v>0</v>
      </c>
      <c r="BW384" s="2006">
        <v>0</v>
      </c>
      <c r="BX384" s="2006">
        <v>0</v>
      </c>
      <c r="BY384" s="2006">
        <v>0</v>
      </c>
      <c r="BZ384" s="2006">
        <v>0</v>
      </c>
      <c r="CA384" s="2006">
        <v>0</v>
      </c>
      <c r="CB384" s="2006">
        <v>0</v>
      </c>
      <c r="CC384" s="2006">
        <v>0</v>
      </c>
      <c r="CD384" s="2006">
        <v>0</v>
      </c>
      <c r="CE384" s="2006">
        <v>0</v>
      </c>
      <c r="CF384" s="421"/>
    </row>
    <row r="385" spans="1:84" ht="9.9499999999999993" customHeight="1">
      <c r="A385" s="2006">
        <v>0</v>
      </c>
      <c r="B385" s="3403"/>
      <c r="D385" s="191"/>
      <c r="E385" s="2006">
        <v>0</v>
      </c>
      <c r="F385" s="2006">
        <v>0</v>
      </c>
      <c r="G385" s="2006">
        <v>0</v>
      </c>
      <c r="H385" s="3613"/>
      <c r="I385" s="2006">
        <v>0</v>
      </c>
      <c r="J385" s="2006">
        <v>0</v>
      </c>
      <c r="K385" s="2006">
        <v>0</v>
      </c>
      <c r="L385" s="191"/>
      <c r="M385" s="2006">
        <v>0</v>
      </c>
      <c r="N385" s="2006">
        <v>0</v>
      </c>
      <c r="O385" s="2006">
        <v>0</v>
      </c>
      <c r="P385" s="3613"/>
      <c r="Q385" s="2006">
        <v>0</v>
      </c>
      <c r="R385" s="2006">
        <v>0</v>
      </c>
      <c r="S385" s="2006">
        <v>0</v>
      </c>
      <c r="T385" s="3613"/>
      <c r="U385" s="2006">
        <v>0</v>
      </c>
      <c r="V385" s="2006">
        <v>0</v>
      </c>
      <c r="W385" s="2006">
        <v>0</v>
      </c>
      <c r="X385" s="3613"/>
      <c r="Y385" s="2006">
        <v>0</v>
      </c>
      <c r="Z385" s="2006">
        <v>0</v>
      </c>
      <c r="AA385" s="2006">
        <v>0</v>
      </c>
      <c r="AB385" s="3613"/>
      <c r="AC385" s="2006">
        <v>0</v>
      </c>
      <c r="AD385" s="2006">
        <v>0</v>
      </c>
      <c r="AE385" s="2006">
        <v>0</v>
      </c>
      <c r="AF385" s="3613"/>
      <c r="AI385" s="40"/>
      <c r="AJ385" s="35"/>
      <c r="AK385" s="35"/>
      <c r="AL385" s="35"/>
      <c r="AM385" s="35"/>
      <c r="BN385" s="2006">
        <v>0</v>
      </c>
      <c r="BO385" s="2006">
        <v>0</v>
      </c>
      <c r="BP385" s="2006">
        <v>0</v>
      </c>
      <c r="BQ385" s="2006">
        <v>0</v>
      </c>
      <c r="BR385" s="2006">
        <v>0</v>
      </c>
      <c r="BS385" s="2006">
        <v>0</v>
      </c>
      <c r="BT385" s="2006">
        <v>0</v>
      </c>
      <c r="BU385" s="2006">
        <v>0</v>
      </c>
      <c r="BV385" s="2006">
        <v>0</v>
      </c>
      <c r="BW385" s="2006">
        <v>0</v>
      </c>
      <c r="BX385" s="2006">
        <v>0</v>
      </c>
      <c r="BY385" s="2006">
        <v>0</v>
      </c>
      <c r="BZ385" s="2006">
        <v>0</v>
      </c>
      <c r="CA385" s="2006">
        <v>0</v>
      </c>
      <c r="CB385" s="2006">
        <v>0</v>
      </c>
      <c r="CC385" s="2006">
        <v>0</v>
      </c>
      <c r="CD385" s="2006">
        <v>0</v>
      </c>
      <c r="CE385" s="2006">
        <v>0</v>
      </c>
      <c r="CF385" s="421"/>
    </row>
    <row r="386" spans="1:84" ht="9.9499999999999993" customHeight="1">
      <c r="A386" s="2006">
        <v>0</v>
      </c>
      <c r="B386" s="2006">
        <v>0</v>
      </c>
      <c r="C386" s="2006">
        <v>0</v>
      </c>
      <c r="D386" s="2006">
        <v>0</v>
      </c>
      <c r="E386" s="2006">
        <v>0</v>
      </c>
      <c r="F386" s="2006">
        <v>0</v>
      </c>
      <c r="G386" s="2006">
        <v>0</v>
      </c>
      <c r="H386" s="2006">
        <v>0</v>
      </c>
      <c r="I386" s="2006">
        <v>0</v>
      </c>
      <c r="J386" s="2006">
        <v>0</v>
      </c>
      <c r="K386" s="2006">
        <v>0</v>
      </c>
      <c r="L386" s="2006">
        <v>0</v>
      </c>
      <c r="M386" s="2006">
        <v>0</v>
      </c>
      <c r="N386" s="2006">
        <v>0</v>
      </c>
      <c r="O386" s="2006">
        <v>0</v>
      </c>
      <c r="P386" s="2006">
        <v>0</v>
      </c>
      <c r="Q386" s="2006">
        <v>0</v>
      </c>
      <c r="R386" s="2006">
        <v>0</v>
      </c>
      <c r="S386" s="2006">
        <v>0</v>
      </c>
      <c r="T386" s="2006">
        <v>0</v>
      </c>
      <c r="U386" s="2006">
        <v>0</v>
      </c>
      <c r="V386" s="2006">
        <v>0</v>
      </c>
      <c r="W386" s="2006">
        <v>0</v>
      </c>
      <c r="X386" s="2006">
        <v>0</v>
      </c>
      <c r="Y386" s="2006">
        <v>0</v>
      </c>
      <c r="Z386" s="2006">
        <v>0</v>
      </c>
      <c r="AA386" s="2006">
        <v>0</v>
      </c>
      <c r="AB386" s="2006">
        <v>0</v>
      </c>
      <c r="AC386" s="2006">
        <v>0</v>
      </c>
      <c r="AD386" s="2006">
        <v>0</v>
      </c>
      <c r="AE386" s="2006">
        <v>0</v>
      </c>
      <c r="AF386" s="2006">
        <v>0</v>
      </c>
      <c r="AI386" s="159"/>
      <c r="AJ386" s="35"/>
      <c r="AK386" s="35"/>
      <c r="AL386" s="35"/>
      <c r="AM386" s="35"/>
      <c r="BN386" s="2006">
        <v>0</v>
      </c>
      <c r="BO386" s="2006">
        <v>0</v>
      </c>
      <c r="BP386" s="2006">
        <v>0</v>
      </c>
      <c r="BQ386" s="2006">
        <v>0</v>
      </c>
      <c r="BR386" s="2006">
        <v>0</v>
      </c>
      <c r="BS386" s="2006">
        <v>0</v>
      </c>
      <c r="BT386" s="2006">
        <v>0</v>
      </c>
      <c r="BU386" s="2006">
        <v>0</v>
      </c>
      <c r="BV386" s="2006">
        <v>0</v>
      </c>
      <c r="BW386" s="2006">
        <v>0</v>
      </c>
      <c r="BX386" s="2006">
        <v>0</v>
      </c>
      <c r="BY386" s="2006">
        <v>0</v>
      </c>
      <c r="BZ386" s="2006">
        <v>0</v>
      </c>
      <c r="CA386" s="2006">
        <v>0</v>
      </c>
      <c r="CB386" s="2006">
        <v>0</v>
      </c>
      <c r="CC386" s="2006">
        <v>0</v>
      </c>
      <c r="CD386" s="2006">
        <v>0</v>
      </c>
      <c r="CE386" s="2006">
        <v>0</v>
      </c>
      <c r="CF386" s="421"/>
    </row>
    <row r="387" spans="1:84" ht="9.9499999999999993" customHeight="1">
      <c r="A387" s="2006">
        <v>0</v>
      </c>
      <c r="B387" s="3401">
        <v>12</v>
      </c>
      <c r="D387" s="3685" t="s">
        <v>194</v>
      </c>
      <c r="E387" s="2006">
        <v>0</v>
      </c>
      <c r="F387" s="2006">
        <v>0</v>
      </c>
      <c r="G387" s="2006">
        <v>0</v>
      </c>
      <c r="H387" s="3611"/>
      <c r="I387" s="2006">
        <v>0</v>
      </c>
      <c r="J387" s="2006">
        <v>0</v>
      </c>
      <c r="K387" s="2006">
        <v>0</v>
      </c>
      <c r="L387" s="3689" t="s">
        <v>207</v>
      </c>
      <c r="M387" s="2006">
        <v>0</v>
      </c>
      <c r="N387" s="2006">
        <v>0</v>
      </c>
      <c r="O387" s="2006">
        <v>0</v>
      </c>
      <c r="P387" s="3611"/>
      <c r="Q387" s="2006">
        <v>0</v>
      </c>
      <c r="R387" s="2006">
        <v>0</v>
      </c>
      <c r="S387" s="2006">
        <v>0</v>
      </c>
      <c r="T387" s="3611"/>
      <c r="U387" s="2006">
        <v>0</v>
      </c>
      <c r="V387" s="2006">
        <v>0</v>
      </c>
      <c r="W387" s="2006">
        <v>0</v>
      </c>
      <c r="X387" s="3611"/>
      <c r="Y387" s="2006">
        <v>0</v>
      </c>
      <c r="Z387" s="2006">
        <v>0</v>
      </c>
      <c r="AA387" s="2006">
        <v>0</v>
      </c>
      <c r="AB387" s="3611"/>
      <c r="AC387" s="2006">
        <v>0</v>
      </c>
      <c r="AD387" s="2006">
        <v>0</v>
      </c>
      <c r="AE387" s="2006">
        <v>0</v>
      </c>
      <c r="AF387" s="3611"/>
      <c r="AI387" s="40"/>
      <c r="AJ387" s="35"/>
      <c r="AK387" s="35"/>
      <c r="AL387" s="35"/>
      <c r="AM387" s="35"/>
      <c r="BN387" s="2006">
        <v>0</v>
      </c>
      <c r="BO387" s="2006">
        <v>0</v>
      </c>
      <c r="BP387" s="2006">
        <v>0</v>
      </c>
      <c r="BQ387" s="2006">
        <v>0</v>
      </c>
      <c r="BR387" s="2006">
        <v>0</v>
      </c>
      <c r="BS387" s="2006">
        <v>0</v>
      </c>
      <c r="BT387" s="2006">
        <v>0</v>
      </c>
      <c r="BU387" s="2006">
        <v>0</v>
      </c>
      <c r="BV387" s="2006">
        <v>0</v>
      </c>
      <c r="BW387" s="2006">
        <v>0</v>
      </c>
      <c r="BX387" s="2006">
        <v>0</v>
      </c>
      <c r="BY387" s="2006">
        <v>0</v>
      </c>
      <c r="BZ387" s="2006">
        <v>0</v>
      </c>
      <c r="CA387" s="2006">
        <v>0</v>
      </c>
      <c r="CB387" s="2006">
        <v>0</v>
      </c>
      <c r="CC387" s="2006">
        <v>0</v>
      </c>
      <c r="CD387" s="2006">
        <v>0</v>
      </c>
      <c r="CE387" s="2006">
        <v>0</v>
      </c>
      <c r="CF387" s="421"/>
    </row>
    <row r="388" spans="1:84" ht="5.0999999999999996" customHeight="1">
      <c r="A388" s="2006">
        <v>0</v>
      </c>
      <c r="B388" s="3402"/>
      <c r="D388" s="3686"/>
      <c r="E388" s="2006">
        <v>0</v>
      </c>
      <c r="F388" s="2007">
        <v>0</v>
      </c>
      <c r="G388" s="2006">
        <v>0</v>
      </c>
      <c r="H388" s="3612"/>
      <c r="I388" s="2006">
        <v>0</v>
      </c>
      <c r="J388" s="2007">
        <v>0</v>
      </c>
      <c r="K388" s="2006">
        <v>0</v>
      </c>
      <c r="L388" s="3690"/>
      <c r="M388" s="2006">
        <v>0</v>
      </c>
      <c r="N388" s="2007">
        <v>0</v>
      </c>
      <c r="O388" s="2006">
        <v>0</v>
      </c>
      <c r="P388" s="3612"/>
      <c r="Q388" s="2006">
        <v>0</v>
      </c>
      <c r="R388" s="2007">
        <v>0</v>
      </c>
      <c r="S388" s="2006">
        <v>0</v>
      </c>
      <c r="T388" s="3612"/>
      <c r="U388" s="2006">
        <v>0</v>
      </c>
      <c r="V388" s="2007">
        <v>0</v>
      </c>
      <c r="W388" s="2006">
        <v>0</v>
      </c>
      <c r="X388" s="3612"/>
      <c r="Y388" s="2006">
        <v>0</v>
      </c>
      <c r="Z388" s="2007">
        <v>0</v>
      </c>
      <c r="AA388" s="2006">
        <v>0</v>
      </c>
      <c r="AB388" s="3612"/>
      <c r="AC388" s="2006">
        <v>0</v>
      </c>
      <c r="AD388" s="2007">
        <v>0</v>
      </c>
      <c r="AE388" s="2006">
        <v>0</v>
      </c>
      <c r="AF388" s="3612"/>
      <c r="AI388" s="90"/>
      <c r="AJ388" s="35"/>
      <c r="AK388" s="35"/>
      <c r="AL388" s="35"/>
      <c r="AM388" s="35"/>
      <c r="BN388" s="2006">
        <v>0</v>
      </c>
      <c r="BO388" s="2006">
        <v>0</v>
      </c>
      <c r="BP388" s="2006">
        <v>0</v>
      </c>
      <c r="BQ388" s="2006">
        <v>0</v>
      </c>
      <c r="BR388" s="2006">
        <v>0</v>
      </c>
      <c r="BS388" s="2006">
        <v>0</v>
      </c>
      <c r="BT388" s="2006">
        <v>0</v>
      </c>
      <c r="BU388" s="2006">
        <v>0</v>
      </c>
      <c r="BV388" s="2006">
        <v>0</v>
      </c>
      <c r="BW388" s="2006">
        <v>0</v>
      </c>
      <c r="BX388" s="2006">
        <v>0</v>
      </c>
      <c r="BY388" s="2006">
        <v>0</v>
      </c>
      <c r="BZ388" s="2006">
        <v>0</v>
      </c>
      <c r="CA388" s="2006">
        <v>0</v>
      </c>
      <c r="CB388" s="2006">
        <v>0</v>
      </c>
      <c r="CC388" s="2006">
        <v>0</v>
      </c>
      <c r="CD388" s="2006">
        <v>0</v>
      </c>
      <c r="CE388" s="2006">
        <v>0</v>
      </c>
      <c r="CF388" s="421"/>
    </row>
    <row r="389" spans="1:84" ht="9.9499999999999993" customHeight="1">
      <c r="A389" s="2006">
        <v>0</v>
      </c>
      <c r="B389" s="3403"/>
      <c r="D389" s="191"/>
      <c r="E389" s="2006">
        <v>0</v>
      </c>
      <c r="F389" s="2006">
        <v>0</v>
      </c>
      <c r="G389" s="2006">
        <v>0</v>
      </c>
      <c r="H389" s="3613"/>
      <c r="I389" s="2006">
        <v>0</v>
      </c>
      <c r="J389" s="2006">
        <v>0</v>
      </c>
      <c r="K389" s="2006">
        <v>0</v>
      </c>
      <c r="L389" s="191"/>
      <c r="M389" s="2006">
        <v>0</v>
      </c>
      <c r="N389" s="2006">
        <v>0</v>
      </c>
      <c r="O389" s="2006">
        <v>0</v>
      </c>
      <c r="P389" s="3613"/>
      <c r="Q389" s="2006">
        <v>0</v>
      </c>
      <c r="R389" s="2006">
        <v>0</v>
      </c>
      <c r="S389" s="2006">
        <v>0</v>
      </c>
      <c r="T389" s="3613"/>
      <c r="U389" s="2006">
        <v>0</v>
      </c>
      <c r="V389" s="2006">
        <v>0</v>
      </c>
      <c r="W389" s="2006">
        <v>0</v>
      </c>
      <c r="X389" s="3613"/>
      <c r="Y389" s="2006">
        <v>0</v>
      </c>
      <c r="Z389" s="2006">
        <v>0</v>
      </c>
      <c r="AA389" s="2006">
        <v>0</v>
      </c>
      <c r="AB389" s="3613"/>
      <c r="AC389" s="2006">
        <v>0</v>
      </c>
      <c r="AD389" s="2006">
        <v>0</v>
      </c>
      <c r="AE389" s="2006">
        <v>0</v>
      </c>
      <c r="AF389" s="3613"/>
      <c r="AI389" s="40"/>
      <c r="AJ389" s="35"/>
      <c r="AK389" s="35"/>
      <c r="AL389" s="35"/>
      <c r="AM389" s="35"/>
      <c r="BN389" s="2006">
        <v>0</v>
      </c>
      <c r="BO389" s="2006">
        <v>0</v>
      </c>
      <c r="BP389" s="2006">
        <v>0</v>
      </c>
      <c r="BQ389" s="2006">
        <v>0</v>
      </c>
      <c r="BR389" s="2006">
        <v>0</v>
      </c>
      <c r="BS389" s="2006">
        <v>0</v>
      </c>
      <c r="BT389" s="2006">
        <v>0</v>
      </c>
      <c r="BU389" s="2006">
        <v>0</v>
      </c>
      <c r="BV389" s="2006">
        <v>0</v>
      </c>
      <c r="BW389" s="2006">
        <v>0</v>
      </c>
      <c r="BX389" s="2006">
        <v>0</v>
      </c>
      <c r="BY389" s="2006">
        <v>0</v>
      </c>
      <c r="BZ389" s="2006">
        <v>0</v>
      </c>
      <c r="CA389" s="2006">
        <v>0</v>
      </c>
      <c r="CB389" s="2006">
        <v>0</v>
      </c>
      <c r="CC389" s="2006">
        <v>0</v>
      </c>
      <c r="CD389" s="2006">
        <v>0</v>
      </c>
      <c r="CE389" s="2006">
        <v>0</v>
      </c>
      <c r="CF389" s="421"/>
    </row>
    <row r="390" spans="1:84" ht="9.9499999999999993" customHeight="1">
      <c r="A390" s="2006">
        <v>0</v>
      </c>
      <c r="B390" s="2006">
        <v>0</v>
      </c>
      <c r="C390" s="2006">
        <v>0</v>
      </c>
      <c r="D390" s="2006">
        <v>0</v>
      </c>
      <c r="E390" s="2006">
        <v>0</v>
      </c>
      <c r="F390" s="2006">
        <v>0</v>
      </c>
      <c r="G390" s="2006">
        <v>0</v>
      </c>
      <c r="H390" s="2006">
        <v>0</v>
      </c>
      <c r="I390" s="2006">
        <v>0</v>
      </c>
      <c r="J390" s="2006">
        <v>0</v>
      </c>
      <c r="K390" s="2006">
        <v>0</v>
      </c>
      <c r="L390" s="2006">
        <v>0</v>
      </c>
      <c r="M390" s="2006">
        <v>0</v>
      </c>
      <c r="N390" s="2006">
        <v>0</v>
      </c>
      <c r="O390" s="2006">
        <v>0</v>
      </c>
      <c r="P390" s="2006">
        <v>0</v>
      </c>
      <c r="Q390" s="2006">
        <v>0</v>
      </c>
      <c r="R390" s="2006">
        <v>0</v>
      </c>
      <c r="S390" s="2006">
        <v>0</v>
      </c>
      <c r="T390" s="2006">
        <v>0</v>
      </c>
      <c r="U390" s="2006">
        <v>0</v>
      </c>
      <c r="V390" s="2006">
        <v>0</v>
      </c>
      <c r="W390" s="2006">
        <v>0</v>
      </c>
      <c r="X390" s="2006">
        <v>0</v>
      </c>
      <c r="Y390" s="2006">
        <v>0</v>
      </c>
      <c r="Z390" s="2006">
        <v>0</v>
      </c>
      <c r="AA390" s="2006">
        <v>0</v>
      </c>
      <c r="AB390" s="2006">
        <v>0</v>
      </c>
      <c r="AC390" s="2006">
        <v>0</v>
      </c>
      <c r="AD390" s="2006">
        <v>0</v>
      </c>
      <c r="AE390" s="2006">
        <v>0</v>
      </c>
      <c r="AF390" s="2006">
        <v>0</v>
      </c>
      <c r="AI390" s="159"/>
      <c r="AJ390" s="35"/>
      <c r="AK390" s="35"/>
      <c r="AL390" s="35"/>
      <c r="AM390" s="35"/>
      <c r="BN390" s="2006">
        <v>0</v>
      </c>
      <c r="BO390" s="2006">
        <v>0</v>
      </c>
      <c r="BP390" s="2006">
        <v>0</v>
      </c>
      <c r="BQ390" s="2006">
        <v>0</v>
      </c>
      <c r="BR390" s="2006">
        <v>0</v>
      </c>
      <c r="BS390" s="2006">
        <v>0</v>
      </c>
      <c r="BT390" s="2006">
        <v>0</v>
      </c>
      <c r="BU390" s="2006">
        <v>0</v>
      </c>
      <c r="BV390" s="2006">
        <v>0</v>
      </c>
      <c r="BW390" s="2006">
        <v>0</v>
      </c>
      <c r="BX390" s="2006">
        <v>0</v>
      </c>
      <c r="BY390" s="2006">
        <v>0</v>
      </c>
      <c r="BZ390" s="2006">
        <v>0</v>
      </c>
      <c r="CA390" s="2006">
        <v>0</v>
      </c>
      <c r="CB390" s="2006">
        <v>0</v>
      </c>
      <c r="CC390" s="2006">
        <v>0</v>
      </c>
      <c r="CD390" s="2006">
        <v>0</v>
      </c>
      <c r="CE390" s="2006">
        <v>0</v>
      </c>
      <c r="CF390" s="421"/>
    </row>
    <row r="391" spans="1:84" ht="9.9499999999999993" customHeight="1">
      <c r="A391" s="2006">
        <v>0</v>
      </c>
      <c r="B391" s="3401">
        <v>13</v>
      </c>
      <c r="D391" s="3685" t="s">
        <v>181</v>
      </c>
      <c r="E391" s="2006">
        <v>0</v>
      </c>
      <c r="F391" s="2006">
        <v>0</v>
      </c>
      <c r="G391" s="2006">
        <v>0</v>
      </c>
      <c r="H391" s="3611"/>
      <c r="I391" s="2006">
        <v>0</v>
      </c>
      <c r="J391" s="2006">
        <v>0</v>
      </c>
      <c r="K391" s="2006">
        <v>0</v>
      </c>
      <c r="L391" s="3689" t="s">
        <v>216</v>
      </c>
      <c r="M391" s="2006">
        <v>0</v>
      </c>
      <c r="N391" s="2006">
        <v>0</v>
      </c>
      <c r="O391" s="2006">
        <v>0</v>
      </c>
      <c r="P391" s="3611"/>
      <c r="Q391" s="2006">
        <v>0</v>
      </c>
      <c r="R391" s="2006">
        <v>0</v>
      </c>
      <c r="S391" s="2006">
        <v>0</v>
      </c>
      <c r="T391" s="3611"/>
      <c r="U391" s="2006">
        <v>0</v>
      </c>
      <c r="V391" s="2006">
        <v>0</v>
      </c>
      <c r="W391" s="2006">
        <v>0</v>
      </c>
      <c r="X391" s="3611"/>
      <c r="Y391" s="2006">
        <v>0</v>
      </c>
      <c r="Z391" s="2006">
        <v>0</v>
      </c>
      <c r="AA391" s="2006">
        <v>0</v>
      </c>
      <c r="AB391" s="3611"/>
      <c r="AC391" s="2006">
        <v>0</v>
      </c>
      <c r="AD391" s="2006">
        <v>0</v>
      </c>
      <c r="AE391" s="2006">
        <v>0</v>
      </c>
      <c r="AF391" s="3611"/>
      <c r="AI391" s="40"/>
      <c r="AJ391" s="35"/>
      <c r="AK391" s="35"/>
      <c r="AL391" s="35"/>
      <c r="AM391" s="35"/>
      <c r="BN391" s="2006">
        <v>0</v>
      </c>
      <c r="BO391" s="2006">
        <v>0</v>
      </c>
      <c r="BP391" s="2006">
        <v>0</v>
      </c>
      <c r="BQ391" s="2006">
        <v>0</v>
      </c>
      <c r="BR391" s="2006">
        <v>0</v>
      </c>
      <c r="BS391" s="2006">
        <v>0</v>
      </c>
      <c r="BT391" s="2006">
        <v>0</v>
      </c>
      <c r="BU391" s="2006">
        <v>0</v>
      </c>
      <c r="BV391" s="2006">
        <v>0</v>
      </c>
      <c r="BW391" s="2006">
        <v>0</v>
      </c>
      <c r="BX391" s="2006">
        <v>0</v>
      </c>
      <c r="BY391" s="2006">
        <v>0</v>
      </c>
      <c r="BZ391" s="2006">
        <v>0</v>
      </c>
      <c r="CA391" s="2006">
        <v>0</v>
      </c>
      <c r="CB391" s="2006">
        <v>0</v>
      </c>
      <c r="CC391" s="2006">
        <v>0</v>
      </c>
      <c r="CD391" s="2006">
        <v>0</v>
      </c>
      <c r="CE391" s="2006">
        <v>0</v>
      </c>
      <c r="CF391" s="421"/>
    </row>
    <row r="392" spans="1:84" ht="5.0999999999999996" customHeight="1">
      <c r="A392" s="2006">
        <v>0</v>
      </c>
      <c r="B392" s="3402"/>
      <c r="D392" s="3686"/>
      <c r="E392" s="2006">
        <v>0</v>
      </c>
      <c r="F392" s="2007">
        <v>0</v>
      </c>
      <c r="G392" s="2006">
        <v>0</v>
      </c>
      <c r="H392" s="3612"/>
      <c r="I392" s="2006">
        <v>0</v>
      </c>
      <c r="J392" s="2007">
        <v>0</v>
      </c>
      <c r="K392" s="2006">
        <v>0</v>
      </c>
      <c r="L392" s="3690"/>
      <c r="M392" s="2006">
        <v>0</v>
      </c>
      <c r="N392" s="2007">
        <v>0</v>
      </c>
      <c r="O392" s="2006">
        <v>0</v>
      </c>
      <c r="P392" s="3612"/>
      <c r="Q392" s="2006">
        <v>0</v>
      </c>
      <c r="R392" s="2007">
        <v>0</v>
      </c>
      <c r="S392" s="2006">
        <v>0</v>
      </c>
      <c r="T392" s="3612"/>
      <c r="U392" s="2006">
        <v>0</v>
      </c>
      <c r="V392" s="2007">
        <v>0</v>
      </c>
      <c r="W392" s="2006">
        <v>0</v>
      </c>
      <c r="X392" s="3612"/>
      <c r="Y392" s="2006">
        <v>0</v>
      </c>
      <c r="Z392" s="2007">
        <v>0</v>
      </c>
      <c r="AA392" s="2006">
        <v>0</v>
      </c>
      <c r="AB392" s="3612"/>
      <c r="AC392" s="2006">
        <v>0</v>
      </c>
      <c r="AD392" s="2007">
        <v>0</v>
      </c>
      <c r="AE392" s="2006">
        <v>0</v>
      </c>
      <c r="AF392" s="3612"/>
      <c r="AI392" s="90"/>
      <c r="AJ392" s="35"/>
      <c r="AK392" s="35"/>
      <c r="AL392" s="35"/>
      <c r="AM392" s="35"/>
      <c r="BN392" s="2006">
        <v>0</v>
      </c>
      <c r="BO392" s="2006">
        <v>0</v>
      </c>
      <c r="BP392" s="2006">
        <v>0</v>
      </c>
      <c r="BQ392" s="2006">
        <v>0</v>
      </c>
      <c r="BR392" s="2006">
        <v>0</v>
      </c>
      <c r="BS392" s="2006">
        <v>0</v>
      </c>
      <c r="BT392" s="2006">
        <v>0</v>
      </c>
      <c r="BU392" s="2006">
        <v>0</v>
      </c>
      <c r="BV392" s="2006">
        <v>0</v>
      </c>
      <c r="BW392" s="2006">
        <v>0</v>
      </c>
      <c r="BX392" s="2006">
        <v>0</v>
      </c>
      <c r="BY392" s="2006">
        <v>0</v>
      </c>
      <c r="BZ392" s="2006">
        <v>0</v>
      </c>
      <c r="CA392" s="2006">
        <v>0</v>
      </c>
      <c r="CB392" s="2006">
        <v>0</v>
      </c>
      <c r="CC392" s="2006">
        <v>0</v>
      </c>
      <c r="CD392" s="2006">
        <v>0</v>
      </c>
      <c r="CE392" s="2006">
        <v>0</v>
      </c>
      <c r="CF392" s="421"/>
    </row>
    <row r="393" spans="1:84" ht="9.9499999999999993" customHeight="1">
      <c r="A393" s="2006">
        <v>0</v>
      </c>
      <c r="B393" s="3403"/>
      <c r="D393" s="191"/>
      <c r="E393" s="2006">
        <v>0</v>
      </c>
      <c r="F393" s="2006">
        <v>0</v>
      </c>
      <c r="G393" s="2006">
        <v>0</v>
      </c>
      <c r="H393" s="3613"/>
      <c r="I393" s="2006">
        <v>0</v>
      </c>
      <c r="J393" s="2006">
        <v>0</v>
      </c>
      <c r="K393" s="2006">
        <v>0</v>
      </c>
      <c r="L393" s="191"/>
      <c r="M393" s="2006">
        <v>0</v>
      </c>
      <c r="N393" s="2006">
        <v>0</v>
      </c>
      <c r="O393" s="2006">
        <v>0</v>
      </c>
      <c r="P393" s="3613"/>
      <c r="Q393" s="2006">
        <v>0</v>
      </c>
      <c r="R393" s="2006">
        <v>0</v>
      </c>
      <c r="S393" s="2006">
        <v>0</v>
      </c>
      <c r="T393" s="3613"/>
      <c r="U393" s="2006">
        <v>0</v>
      </c>
      <c r="V393" s="2006">
        <v>0</v>
      </c>
      <c r="W393" s="2006">
        <v>0</v>
      </c>
      <c r="X393" s="3613"/>
      <c r="Y393" s="2006">
        <v>0</v>
      </c>
      <c r="Z393" s="2006">
        <v>0</v>
      </c>
      <c r="AA393" s="2006">
        <v>0</v>
      </c>
      <c r="AB393" s="3613"/>
      <c r="AC393" s="2006">
        <v>0</v>
      </c>
      <c r="AD393" s="2006">
        <v>0</v>
      </c>
      <c r="AE393" s="2006">
        <v>0</v>
      </c>
      <c r="AF393" s="3613"/>
      <c r="AI393" s="40"/>
      <c r="AJ393" s="35"/>
      <c r="AK393" s="35"/>
      <c r="AL393" s="35"/>
      <c r="AM393" s="35"/>
      <c r="BN393" s="2006">
        <v>0</v>
      </c>
      <c r="BO393" s="2006">
        <v>0</v>
      </c>
      <c r="BP393" s="2006">
        <v>0</v>
      </c>
      <c r="BQ393" s="2006">
        <v>0</v>
      </c>
      <c r="BR393" s="2006">
        <v>0</v>
      </c>
      <c r="BS393" s="2006">
        <v>0</v>
      </c>
      <c r="BT393" s="2006">
        <v>0</v>
      </c>
      <c r="BU393" s="2006">
        <v>0</v>
      </c>
      <c r="BV393" s="2006">
        <v>0</v>
      </c>
      <c r="BW393" s="2006">
        <v>0</v>
      </c>
      <c r="BX393" s="2006">
        <v>0</v>
      </c>
      <c r="BY393" s="2006">
        <v>0</v>
      </c>
      <c r="BZ393" s="2006">
        <v>0</v>
      </c>
      <c r="CA393" s="2006">
        <v>0</v>
      </c>
      <c r="CB393" s="2006">
        <v>0</v>
      </c>
      <c r="CC393" s="2006">
        <v>0</v>
      </c>
      <c r="CD393" s="2006">
        <v>0</v>
      </c>
      <c r="CE393" s="2006">
        <v>0</v>
      </c>
      <c r="CF393" s="421"/>
    </row>
    <row r="394" spans="1:84" ht="9.9499999999999993" customHeight="1">
      <c r="A394" s="2006">
        <v>0</v>
      </c>
      <c r="B394" s="2006">
        <v>0</v>
      </c>
      <c r="C394" s="2006">
        <v>0</v>
      </c>
      <c r="D394" s="2006">
        <v>0</v>
      </c>
      <c r="E394" s="2006">
        <v>0</v>
      </c>
      <c r="F394" s="2006">
        <v>0</v>
      </c>
      <c r="G394" s="2006">
        <v>0</v>
      </c>
      <c r="H394" s="2006">
        <v>0</v>
      </c>
      <c r="I394" s="2006">
        <v>0</v>
      </c>
      <c r="J394" s="2006">
        <v>0</v>
      </c>
      <c r="K394" s="2006">
        <v>0</v>
      </c>
      <c r="L394" s="2006">
        <v>0</v>
      </c>
      <c r="M394" s="2006">
        <v>0</v>
      </c>
      <c r="N394" s="2006">
        <v>0</v>
      </c>
      <c r="O394" s="2006">
        <v>0</v>
      </c>
      <c r="P394" s="2006">
        <v>0</v>
      </c>
      <c r="Q394" s="2006">
        <v>0</v>
      </c>
      <c r="R394" s="2006">
        <v>0</v>
      </c>
      <c r="S394" s="2006">
        <v>0</v>
      </c>
      <c r="T394" s="2006">
        <v>0</v>
      </c>
      <c r="U394" s="2006">
        <v>0</v>
      </c>
      <c r="V394" s="2006">
        <v>0</v>
      </c>
      <c r="W394" s="2006">
        <v>0</v>
      </c>
      <c r="X394" s="2006">
        <v>0</v>
      </c>
      <c r="Y394" s="2006">
        <v>0</v>
      </c>
      <c r="Z394" s="2006">
        <v>0</v>
      </c>
      <c r="AA394" s="2006">
        <v>0</v>
      </c>
      <c r="AB394" s="2006">
        <v>0</v>
      </c>
      <c r="AC394" s="2006">
        <v>0</v>
      </c>
      <c r="AD394" s="2006">
        <v>0</v>
      </c>
      <c r="AE394" s="2006">
        <v>0</v>
      </c>
      <c r="AF394" s="2006">
        <v>0</v>
      </c>
      <c r="AI394" s="159"/>
      <c r="AJ394" s="35"/>
      <c r="AK394" s="35"/>
      <c r="AL394" s="35"/>
      <c r="AM394" s="35"/>
      <c r="BN394" s="2006">
        <v>0</v>
      </c>
      <c r="BO394" s="2006">
        <v>0</v>
      </c>
      <c r="BP394" s="2006">
        <v>0</v>
      </c>
      <c r="BQ394" s="2006">
        <v>0</v>
      </c>
      <c r="BR394" s="2006">
        <v>0</v>
      </c>
      <c r="BS394" s="2006">
        <v>0</v>
      </c>
      <c r="BT394" s="2006">
        <v>0</v>
      </c>
      <c r="BU394" s="2006">
        <v>0</v>
      </c>
      <c r="BV394" s="2006">
        <v>0</v>
      </c>
      <c r="BW394" s="2006">
        <v>0</v>
      </c>
      <c r="BX394" s="2006">
        <v>0</v>
      </c>
      <c r="BY394" s="2006">
        <v>0</v>
      </c>
      <c r="BZ394" s="2006">
        <v>0</v>
      </c>
      <c r="CA394" s="2006">
        <v>0</v>
      </c>
      <c r="CB394" s="2006">
        <v>0</v>
      </c>
      <c r="CC394" s="2006">
        <v>0</v>
      </c>
      <c r="CD394" s="2006">
        <v>0</v>
      </c>
      <c r="CE394" s="2006">
        <v>0</v>
      </c>
      <c r="CF394" s="421"/>
    </row>
    <row r="395" spans="1:84" ht="9.9499999999999993" customHeight="1">
      <c r="A395" s="2006">
        <v>0</v>
      </c>
      <c r="B395" s="3401">
        <v>14</v>
      </c>
      <c r="D395" s="3685" t="s">
        <v>564</v>
      </c>
      <c r="E395" s="2006">
        <v>0</v>
      </c>
      <c r="F395" s="2006">
        <v>0</v>
      </c>
      <c r="G395" s="2006">
        <v>0</v>
      </c>
      <c r="H395" s="3611"/>
      <c r="I395" s="2006">
        <v>0</v>
      </c>
      <c r="J395" s="2006">
        <v>0</v>
      </c>
      <c r="K395" s="2006">
        <v>0</v>
      </c>
      <c r="L395" s="3689" t="s">
        <v>565</v>
      </c>
      <c r="M395" s="2006">
        <v>0</v>
      </c>
      <c r="N395" s="2006">
        <v>0</v>
      </c>
      <c r="O395" s="2006">
        <v>0</v>
      </c>
      <c r="P395" s="3611"/>
      <c r="Q395" s="2006">
        <v>0</v>
      </c>
      <c r="R395" s="2006">
        <v>0</v>
      </c>
      <c r="S395" s="2006">
        <v>0</v>
      </c>
      <c r="T395" s="3611"/>
      <c r="U395" s="2006">
        <v>0</v>
      </c>
      <c r="V395" s="2006">
        <v>0</v>
      </c>
      <c r="W395" s="2006">
        <v>0</v>
      </c>
      <c r="X395" s="3611"/>
      <c r="Y395" s="2006">
        <v>0</v>
      </c>
      <c r="Z395" s="2006">
        <v>0</v>
      </c>
      <c r="AA395" s="2006">
        <v>0</v>
      </c>
      <c r="AB395" s="3611"/>
      <c r="AC395" s="2006">
        <v>0</v>
      </c>
      <c r="AD395" s="2006">
        <v>0</v>
      </c>
      <c r="AE395" s="2006">
        <v>0</v>
      </c>
      <c r="AF395" s="3611"/>
      <c r="AI395" s="40"/>
      <c r="AJ395" s="35"/>
      <c r="AK395" s="35"/>
      <c r="AL395" s="35"/>
      <c r="AM395" s="35"/>
      <c r="BN395" s="2006">
        <v>0</v>
      </c>
      <c r="BO395" s="2006">
        <v>0</v>
      </c>
      <c r="BP395" s="2006">
        <v>0</v>
      </c>
      <c r="BQ395" s="2006">
        <v>0</v>
      </c>
      <c r="BR395" s="2006">
        <v>0</v>
      </c>
      <c r="BS395" s="2006">
        <v>0</v>
      </c>
      <c r="BT395" s="2006">
        <v>0</v>
      </c>
      <c r="BU395" s="2006">
        <v>0</v>
      </c>
      <c r="BV395" s="2006">
        <v>0</v>
      </c>
      <c r="BW395" s="2006">
        <v>0</v>
      </c>
      <c r="BX395" s="2006">
        <v>0</v>
      </c>
      <c r="BY395" s="2006">
        <v>0</v>
      </c>
      <c r="BZ395" s="2006">
        <v>0</v>
      </c>
      <c r="CA395" s="2006">
        <v>0</v>
      </c>
      <c r="CB395" s="2006">
        <v>0</v>
      </c>
      <c r="CC395" s="2006">
        <v>0</v>
      </c>
      <c r="CD395" s="2006">
        <v>0</v>
      </c>
      <c r="CE395" s="2006">
        <v>0</v>
      </c>
      <c r="CF395" s="421"/>
    </row>
    <row r="396" spans="1:84" ht="5.0999999999999996" customHeight="1">
      <c r="A396" s="2006">
        <v>0</v>
      </c>
      <c r="B396" s="3402"/>
      <c r="D396" s="3686"/>
      <c r="E396" s="2006">
        <v>0</v>
      </c>
      <c r="F396" s="2007">
        <v>0</v>
      </c>
      <c r="G396" s="2006">
        <v>0</v>
      </c>
      <c r="H396" s="3612"/>
      <c r="I396" s="2006">
        <v>0</v>
      </c>
      <c r="J396" s="2007">
        <v>0</v>
      </c>
      <c r="K396" s="2006">
        <v>0</v>
      </c>
      <c r="L396" s="3690"/>
      <c r="M396" s="2006">
        <v>0</v>
      </c>
      <c r="N396" s="2007">
        <v>0</v>
      </c>
      <c r="O396" s="2006">
        <v>0</v>
      </c>
      <c r="P396" s="3612"/>
      <c r="Q396" s="2006">
        <v>0</v>
      </c>
      <c r="R396" s="2007">
        <v>0</v>
      </c>
      <c r="S396" s="2006">
        <v>0</v>
      </c>
      <c r="T396" s="3612"/>
      <c r="U396" s="2006">
        <v>0</v>
      </c>
      <c r="V396" s="2007">
        <v>0</v>
      </c>
      <c r="W396" s="2006">
        <v>0</v>
      </c>
      <c r="X396" s="3612"/>
      <c r="Y396" s="2006">
        <v>0</v>
      </c>
      <c r="Z396" s="2007">
        <v>0</v>
      </c>
      <c r="AA396" s="2006">
        <v>0</v>
      </c>
      <c r="AB396" s="3612"/>
      <c r="AC396" s="2006">
        <v>0</v>
      </c>
      <c r="AD396" s="2007">
        <v>0</v>
      </c>
      <c r="AE396" s="2006">
        <v>0</v>
      </c>
      <c r="AF396" s="3612"/>
      <c r="AI396" s="90"/>
      <c r="AJ396" s="35"/>
      <c r="AK396" s="35"/>
      <c r="AL396" s="35"/>
      <c r="AM396" s="35"/>
      <c r="BN396" s="2006">
        <v>0</v>
      </c>
      <c r="BO396" s="2006">
        <v>0</v>
      </c>
      <c r="BP396" s="2006">
        <v>0</v>
      </c>
      <c r="BQ396" s="2006">
        <v>0</v>
      </c>
      <c r="BR396" s="2006">
        <v>0</v>
      </c>
      <c r="BS396" s="2006">
        <v>0</v>
      </c>
      <c r="BT396" s="2006">
        <v>0</v>
      </c>
      <c r="BU396" s="2006">
        <v>0</v>
      </c>
      <c r="BV396" s="2006">
        <v>0</v>
      </c>
      <c r="BW396" s="2006">
        <v>0</v>
      </c>
      <c r="BX396" s="2006">
        <v>0</v>
      </c>
      <c r="BY396" s="2006">
        <v>0</v>
      </c>
      <c r="BZ396" s="2006">
        <v>0</v>
      </c>
      <c r="CA396" s="2006">
        <v>0</v>
      </c>
      <c r="CB396" s="2006">
        <v>0</v>
      </c>
      <c r="CC396" s="2006">
        <v>0</v>
      </c>
      <c r="CD396" s="2006">
        <v>0</v>
      </c>
      <c r="CE396" s="2006">
        <v>0</v>
      </c>
      <c r="CF396" s="421"/>
    </row>
    <row r="397" spans="1:84" ht="9.9499999999999993" customHeight="1">
      <c r="A397" s="2006">
        <v>0</v>
      </c>
      <c r="B397" s="3403"/>
      <c r="D397" s="191"/>
      <c r="E397" s="2006">
        <v>0</v>
      </c>
      <c r="F397" s="2006">
        <v>0</v>
      </c>
      <c r="G397" s="2006">
        <v>0</v>
      </c>
      <c r="H397" s="3613"/>
      <c r="I397" s="2006">
        <v>0</v>
      </c>
      <c r="J397" s="2006">
        <v>0</v>
      </c>
      <c r="K397" s="2006">
        <v>0</v>
      </c>
      <c r="L397" s="191"/>
      <c r="M397" s="2006">
        <v>0</v>
      </c>
      <c r="N397" s="2006">
        <v>0</v>
      </c>
      <c r="O397" s="2006">
        <v>0</v>
      </c>
      <c r="P397" s="3613"/>
      <c r="Q397" s="2006">
        <v>0</v>
      </c>
      <c r="R397" s="2006">
        <v>0</v>
      </c>
      <c r="S397" s="2006">
        <v>0</v>
      </c>
      <c r="T397" s="3613"/>
      <c r="U397" s="2006">
        <v>0</v>
      </c>
      <c r="V397" s="2006">
        <v>0</v>
      </c>
      <c r="W397" s="2006">
        <v>0</v>
      </c>
      <c r="X397" s="3613"/>
      <c r="Y397" s="2006">
        <v>0</v>
      </c>
      <c r="Z397" s="2006">
        <v>0</v>
      </c>
      <c r="AA397" s="2006">
        <v>0</v>
      </c>
      <c r="AB397" s="3613"/>
      <c r="AC397" s="2006">
        <v>0</v>
      </c>
      <c r="AD397" s="2006">
        <v>0</v>
      </c>
      <c r="AE397" s="2006">
        <v>0</v>
      </c>
      <c r="AF397" s="3613"/>
      <c r="AI397" s="40"/>
      <c r="AJ397" s="35"/>
      <c r="AK397" s="35"/>
      <c r="AL397" s="35"/>
      <c r="AM397" s="35"/>
      <c r="BN397" s="2006">
        <v>0</v>
      </c>
      <c r="BO397" s="2006">
        <v>0</v>
      </c>
      <c r="BP397" s="2006">
        <v>0</v>
      </c>
      <c r="BQ397" s="2006">
        <v>0</v>
      </c>
      <c r="BR397" s="2006">
        <v>0</v>
      </c>
      <c r="BS397" s="2006">
        <v>0</v>
      </c>
      <c r="BT397" s="2006">
        <v>0</v>
      </c>
      <c r="BU397" s="2006">
        <v>0</v>
      </c>
      <c r="BV397" s="2006">
        <v>0</v>
      </c>
      <c r="BW397" s="2006">
        <v>0</v>
      </c>
      <c r="BX397" s="2006">
        <v>0</v>
      </c>
      <c r="BY397" s="2006">
        <v>0</v>
      </c>
      <c r="BZ397" s="2006">
        <v>0</v>
      </c>
      <c r="CA397" s="2006">
        <v>0</v>
      </c>
      <c r="CB397" s="2006">
        <v>0</v>
      </c>
      <c r="CC397" s="2006">
        <v>0</v>
      </c>
      <c r="CD397" s="2006">
        <v>0</v>
      </c>
      <c r="CE397" s="2006">
        <v>0</v>
      </c>
      <c r="CF397" s="421"/>
    </row>
    <row r="398" spans="1:84" ht="9.9499999999999993" customHeight="1">
      <c r="A398" s="2006">
        <v>0</v>
      </c>
      <c r="B398" s="2006">
        <v>0</v>
      </c>
      <c r="C398" s="2006">
        <v>0</v>
      </c>
      <c r="D398" s="2006">
        <v>0</v>
      </c>
      <c r="E398" s="2006">
        <v>0</v>
      </c>
      <c r="F398" s="2006">
        <v>0</v>
      </c>
      <c r="G398" s="2006">
        <v>0</v>
      </c>
      <c r="H398" s="2006">
        <v>0</v>
      </c>
      <c r="I398" s="2006">
        <v>0</v>
      </c>
      <c r="J398" s="2006">
        <v>0</v>
      </c>
      <c r="K398" s="2006">
        <v>0</v>
      </c>
      <c r="L398" s="2006">
        <v>0</v>
      </c>
      <c r="M398" s="2006">
        <v>0</v>
      </c>
      <c r="N398" s="2006">
        <v>0</v>
      </c>
      <c r="O398" s="2006">
        <v>0</v>
      </c>
      <c r="P398" s="2006">
        <v>0</v>
      </c>
      <c r="Q398" s="2006">
        <v>0</v>
      </c>
      <c r="R398" s="2006">
        <v>0</v>
      </c>
      <c r="S398" s="2006">
        <v>0</v>
      </c>
      <c r="T398" s="2006">
        <v>0</v>
      </c>
      <c r="U398" s="2006">
        <v>0</v>
      </c>
      <c r="V398" s="2006">
        <v>0</v>
      </c>
      <c r="W398" s="2006">
        <v>0</v>
      </c>
      <c r="X398" s="2006">
        <v>0</v>
      </c>
      <c r="Y398" s="2006">
        <v>0</v>
      </c>
      <c r="Z398" s="2006">
        <v>0</v>
      </c>
      <c r="AA398" s="2006">
        <v>0</v>
      </c>
      <c r="AB398" s="2006">
        <v>0</v>
      </c>
      <c r="AC398" s="2006">
        <v>0</v>
      </c>
      <c r="AD398" s="2006">
        <v>0</v>
      </c>
      <c r="AE398" s="2006">
        <v>0</v>
      </c>
      <c r="AF398" s="2006">
        <v>0</v>
      </c>
      <c r="AI398" s="159"/>
      <c r="AJ398" s="35"/>
      <c r="AK398" s="35"/>
      <c r="AL398" s="35"/>
      <c r="AM398" s="35"/>
      <c r="BN398" s="2006">
        <v>0</v>
      </c>
      <c r="BO398" s="2006">
        <v>0</v>
      </c>
      <c r="BP398" s="2006">
        <v>0</v>
      </c>
      <c r="BQ398" s="2006">
        <v>0</v>
      </c>
      <c r="BR398" s="2006">
        <v>0</v>
      </c>
      <c r="BS398" s="2006">
        <v>0</v>
      </c>
      <c r="BT398" s="2006">
        <v>0</v>
      </c>
      <c r="BU398" s="2006">
        <v>0</v>
      </c>
      <c r="BV398" s="2006">
        <v>0</v>
      </c>
      <c r="BW398" s="2006">
        <v>0</v>
      </c>
      <c r="BX398" s="2006">
        <v>0</v>
      </c>
      <c r="BY398" s="2006">
        <v>0</v>
      </c>
      <c r="BZ398" s="2006">
        <v>0</v>
      </c>
      <c r="CA398" s="2006">
        <v>0</v>
      </c>
      <c r="CB398" s="2006">
        <v>0</v>
      </c>
      <c r="CC398" s="2006">
        <v>0</v>
      </c>
      <c r="CD398" s="2006">
        <v>0</v>
      </c>
      <c r="CE398" s="2006">
        <v>0</v>
      </c>
      <c r="CF398" s="421"/>
    </row>
    <row r="399" spans="1:84" ht="9.9499999999999993" customHeight="1">
      <c r="A399" s="2006">
        <v>0</v>
      </c>
      <c r="B399" s="3401">
        <v>15</v>
      </c>
      <c r="D399" s="3685" t="s">
        <v>195</v>
      </c>
      <c r="E399" s="2006">
        <v>0</v>
      </c>
      <c r="F399" s="2006">
        <v>0</v>
      </c>
      <c r="G399" s="2006">
        <v>0</v>
      </c>
      <c r="H399" s="3611"/>
      <c r="I399" s="2006">
        <v>0</v>
      </c>
      <c r="J399" s="2006">
        <v>0</v>
      </c>
      <c r="K399" s="2006">
        <v>0</v>
      </c>
      <c r="L399" s="3687"/>
      <c r="M399" s="2006">
        <v>0</v>
      </c>
      <c r="N399" s="2006">
        <v>0</v>
      </c>
      <c r="O399" s="2006">
        <v>0</v>
      </c>
      <c r="P399" s="3611"/>
      <c r="Q399" s="2006">
        <v>0</v>
      </c>
      <c r="R399" s="2006">
        <v>0</v>
      </c>
      <c r="S399" s="2006">
        <v>0</v>
      </c>
      <c r="T399" s="3611"/>
      <c r="U399" s="2006">
        <v>0</v>
      </c>
      <c r="V399" s="2006">
        <v>0</v>
      </c>
      <c r="W399" s="2006">
        <v>0</v>
      </c>
      <c r="X399" s="3611"/>
      <c r="Y399" s="2006">
        <v>0</v>
      </c>
      <c r="Z399" s="2006">
        <v>0</v>
      </c>
      <c r="AA399" s="2006">
        <v>0</v>
      </c>
      <c r="AB399" s="3611"/>
      <c r="AC399" s="2006">
        <v>0</v>
      </c>
      <c r="AD399" s="2006">
        <v>0</v>
      </c>
      <c r="AE399" s="2006">
        <v>0</v>
      </c>
      <c r="AF399" s="3611"/>
      <c r="AI399" s="40"/>
      <c r="AJ399" s="35"/>
      <c r="AK399" s="35"/>
      <c r="AL399" s="35"/>
      <c r="AM399" s="35"/>
      <c r="BN399" s="2006">
        <v>0</v>
      </c>
      <c r="BO399" s="2006">
        <v>0</v>
      </c>
      <c r="BP399" s="2006">
        <v>0</v>
      </c>
      <c r="BQ399" s="2006">
        <v>0</v>
      </c>
      <c r="BR399" s="2006">
        <v>0</v>
      </c>
      <c r="BS399" s="2006">
        <v>0</v>
      </c>
      <c r="BT399" s="2006">
        <v>0</v>
      </c>
      <c r="BU399" s="2006">
        <v>0</v>
      </c>
      <c r="BV399" s="2006">
        <v>0</v>
      </c>
      <c r="BW399" s="2006">
        <v>0</v>
      </c>
      <c r="BX399" s="2006">
        <v>0</v>
      </c>
      <c r="BY399" s="2006">
        <v>0</v>
      </c>
      <c r="BZ399" s="2006">
        <v>0</v>
      </c>
      <c r="CA399" s="2006">
        <v>0</v>
      </c>
      <c r="CB399" s="2006">
        <v>0</v>
      </c>
      <c r="CC399" s="2006">
        <v>0</v>
      </c>
      <c r="CD399" s="2006">
        <v>0</v>
      </c>
      <c r="CE399" s="2006">
        <v>0</v>
      </c>
      <c r="CF399" s="421"/>
    </row>
    <row r="400" spans="1:84" ht="5.0999999999999996" customHeight="1">
      <c r="A400" s="2006">
        <v>0</v>
      </c>
      <c r="B400" s="3402"/>
      <c r="D400" s="3686"/>
      <c r="E400" s="2006">
        <v>0</v>
      </c>
      <c r="F400" s="2007">
        <v>0</v>
      </c>
      <c r="G400" s="2006">
        <v>0</v>
      </c>
      <c r="H400" s="3612"/>
      <c r="I400" s="2006">
        <v>0</v>
      </c>
      <c r="J400" s="2007">
        <v>0</v>
      </c>
      <c r="K400" s="2006">
        <v>0</v>
      </c>
      <c r="L400" s="3688"/>
      <c r="M400" s="2006">
        <v>0</v>
      </c>
      <c r="N400" s="2007">
        <v>0</v>
      </c>
      <c r="O400" s="2006">
        <v>0</v>
      </c>
      <c r="P400" s="3612"/>
      <c r="Q400" s="2006">
        <v>0</v>
      </c>
      <c r="R400" s="2007">
        <v>0</v>
      </c>
      <c r="S400" s="2006">
        <v>0</v>
      </c>
      <c r="T400" s="3612"/>
      <c r="U400" s="2006">
        <v>0</v>
      </c>
      <c r="V400" s="2007">
        <v>0</v>
      </c>
      <c r="W400" s="2006">
        <v>0</v>
      </c>
      <c r="X400" s="3612"/>
      <c r="Y400" s="2006">
        <v>0</v>
      </c>
      <c r="Z400" s="2007">
        <v>0</v>
      </c>
      <c r="AA400" s="2006">
        <v>0</v>
      </c>
      <c r="AB400" s="3612"/>
      <c r="AC400" s="2006">
        <v>0</v>
      </c>
      <c r="AD400" s="2007">
        <v>0</v>
      </c>
      <c r="AE400" s="2006">
        <v>0</v>
      </c>
      <c r="AF400" s="3612"/>
      <c r="AI400" s="90"/>
      <c r="AJ400" s="35"/>
      <c r="AK400" s="35"/>
      <c r="AL400" s="35"/>
      <c r="AM400" s="35"/>
      <c r="BN400" s="2006">
        <v>0</v>
      </c>
      <c r="BO400" s="2006">
        <v>0</v>
      </c>
      <c r="BP400" s="2006">
        <v>0</v>
      </c>
      <c r="BQ400" s="2006">
        <v>0</v>
      </c>
      <c r="BR400" s="2006">
        <v>0</v>
      </c>
      <c r="BS400" s="2006">
        <v>0</v>
      </c>
      <c r="BT400" s="2006">
        <v>0</v>
      </c>
      <c r="BU400" s="2006">
        <v>0</v>
      </c>
      <c r="BV400" s="2006">
        <v>0</v>
      </c>
      <c r="BW400" s="2006">
        <v>0</v>
      </c>
      <c r="BX400" s="2006">
        <v>0</v>
      </c>
      <c r="BY400" s="2006">
        <v>0</v>
      </c>
      <c r="BZ400" s="2006">
        <v>0</v>
      </c>
      <c r="CA400" s="2006">
        <v>0</v>
      </c>
      <c r="CB400" s="2006">
        <v>0</v>
      </c>
      <c r="CC400" s="2006">
        <v>0</v>
      </c>
      <c r="CD400" s="2006">
        <v>0</v>
      </c>
      <c r="CE400" s="2006">
        <v>0</v>
      </c>
      <c r="CF400" s="421"/>
    </row>
    <row r="401" spans="1:84" ht="9.9499999999999993" customHeight="1">
      <c r="A401" s="2006">
        <v>0</v>
      </c>
      <c r="B401" s="3403"/>
      <c r="D401" s="191"/>
      <c r="E401" s="2006">
        <v>0</v>
      </c>
      <c r="F401" s="2006">
        <v>0</v>
      </c>
      <c r="G401" s="2006">
        <v>0</v>
      </c>
      <c r="H401" s="3613"/>
      <c r="I401" s="2006">
        <v>0</v>
      </c>
      <c r="J401" s="2006">
        <v>0</v>
      </c>
      <c r="K401" s="2006">
        <v>0</v>
      </c>
      <c r="L401" s="191"/>
      <c r="M401" s="2006">
        <v>0</v>
      </c>
      <c r="N401" s="2006">
        <v>0</v>
      </c>
      <c r="O401" s="2006">
        <v>0</v>
      </c>
      <c r="P401" s="3613"/>
      <c r="Q401" s="2006">
        <v>0</v>
      </c>
      <c r="R401" s="2006">
        <v>0</v>
      </c>
      <c r="S401" s="2006">
        <v>0</v>
      </c>
      <c r="T401" s="3613"/>
      <c r="U401" s="2006">
        <v>0</v>
      </c>
      <c r="V401" s="2006">
        <v>0</v>
      </c>
      <c r="W401" s="2006">
        <v>0</v>
      </c>
      <c r="X401" s="3613"/>
      <c r="Y401" s="2006">
        <v>0</v>
      </c>
      <c r="Z401" s="2006">
        <v>0</v>
      </c>
      <c r="AA401" s="2006">
        <v>0</v>
      </c>
      <c r="AB401" s="3613"/>
      <c r="AC401" s="2006">
        <v>0</v>
      </c>
      <c r="AD401" s="2006">
        <v>0</v>
      </c>
      <c r="AE401" s="2006">
        <v>0</v>
      </c>
      <c r="AF401" s="3613"/>
      <c r="AI401" s="40"/>
      <c r="AJ401" s="35"/>
      <c r="AK401" s="35"/>
      <c r="AL401" s="35"/>
      <c r="AM401" s="35"/>
      <c r="BN401" s="2006">
        <v>0</v>
      </c>
      <c r="BO401" s="2006">
        <v>0</v>
      </c>
      <c r="BP401" s="2006">
        <v>0</v>
      </c>
      <c r="BQ401" s="2006">
        <v>0</v>
      </c>
      <c r="BR401" s="2006">
        <v>0</v>
      </c>
      <c r="BS401" s="2006">
        <v>0</v>
      </c>
      <c r="BT401" s="2006">
        <v>0</v>
      </c>
      <c r="BU401" s="2006">
        <v>0</v>
      </c>
      <c r="BV401" s="2006">
        <v>0</v>
      </c>
      <c r="BW401" s="2006">
        <v>0</v>
      </c>
      <c r="BX401" s="2006">
        <v>0</v>
      </c>
      <c r="BY401" s="2006">
        <v>0</v>
      </c>
      <c r="BZ401" s="2006">
        <v>0</v>
      </c>
      <c r="CA401" s="2006">
        <v>0</v>
      </c>
      <c r="CB401" s="2006">
        <v>0</v>
      </c>
      <c r="CC401" s="2006">
        <v>0</v>
      </c>
      <c r="CD401" s="2006">
        <v>0</v>
      </c>
      <c r="CE401" s="2006">
        <v>0</v>
      </c>
      <c r="CF401" s="421"/>
    </row>
    <row r="402" spans="1:84" ht="9.9499999999999993" customHeight="1">
      <c r="A402" s="2006">
        <v>0</v>
      </c>
      <c r="B402" s="2006">
        <v>0</v>
      </c>
      <c r="C402" s="2006">
        <v>0</v>
      </c>
      <c r="D402" s="2006">
        <v>0</v>
      </c>
      <c r="E402" s="2006">
        <v>0</v>
      </c>
      <c r="F402" s="2006">
        <v>0</v>
      </c>
      <c r="G402" s="2006">
        <v>0</v>
      </c>
      <c r="H402" s="2006">
        <v>0</v>
      </c>
      <c r="I402" s="2006">
        <v>0</v>
      </c>
      <c r="J402" s="2006">
        <v>0</v>
      </c>
      <c r="K402" s="2006">
        <v>0</v>
      </c>
      <c r="L402" s="2006">
        <v>0</v>
      </c>
      <c r="M402" s="2006">
        <v>0</v>
      </c>
      <c r="N402" s="2006">
        <v>0</v>
      </c>
      <c r="O402" s="2006">
        <v>0</v>
      </c>
      <c r="P402" s="2006">
        <v>0</v>
      </c>
      <c r="Q402" s="2006">
        <v>0</v>
      </c>
      <c r="R402" s="2006">
        <v>0</v>
      </c>
      <c r="S402" s="2006">
        <v>0</v>
      </c>
      <c r="T402" s="2006">
        <v>0</v>
      </c>
      <c r="U402" s="2006">
        <v>0</v>
      </c>
      <c r="V402" s="2006">
        <v>0</v>
      </c>
      <c r="W402" s="2006">
        <v>0</v>
      </c>
      <c r="X402" s="2006">
        <v>0</v>
      </c>
      <c r="Y402" s="2006">
        <v>0</v>
      </c>
      <c r="Z402" s="2006">
        <v>0</v>
      </c>
      <c r="AA402" s="2006">
        <v>0</v>
      </c>
      <c r="AB402" s="2006">
        <v>0</v>
      </c>
      <c r="AC402" s="2006">
        <v>0</v>
      </c>
      <c r="AD402" s="2006">
        <v>0</v>
      </c>
      <c r="AE402" s="2006">
        <v>0</v>
      </c>
      <c r="AF402" s="2006">
        <v>0</v>
      </c>
      <c r="AI402" s="159"/>
      <c r="AJ402" s="35"/>
      <c r="AK402" s="35"/>
      <c r="AL402" s="35"/>
      <c r="AM402" s="35"/>
      <c r="BN402" s="2006">
        <v>0</v>
      </c>
      <c r="BO402" s="2006">
        <v>0</v>
      </c>
      <c r="BP402" s="2006">
        <v>0</v>
      </c>
      <c r="BQ402" s="2006">
        <v>0</v>
      </c>
      <c r="BR402" s="2006">
        <v>0</v>
      </c>
      <c r="BS402" s="2006">
        <v>0</v>
      </c>
      <c r="BT402" s="2006">
        <v>0</v>
      </c>
      <c r="BU402" s="2006">
        <v>0</v>
      </c>
      <c r="BV402" s="2006">
        <v>0</v>
      </c>
      <c r="BW402" s="2006">
        <v>0</v>
      </c>
      <c r="BX402" s="2006">
        <v>0</v>
      </c>
      <c r="BY402" s="2006">
        <v>0</v>
      </c>
      <c r="BZ402" s="2006">
        <v>0</v>
      </c>
      <c r="CA402" s="2006">
        <v>0</v>
      </c>
      <c r="CB402" s="2006">
        <v>0</v>
      </c>
      <c r="CC402" s="2006">
        <v>0</v>
      </c>
      <c r="CD402" s="2006">
        <v>0</v>
      </c>
      <c r="CE402" s="2006">
        <v>0</v>
      </c>
      <c r="CF402" s="421"/>
    </row>
    <row r="403" spans="1:84" ht="9.9499999999999993" customHeight="1">
      <c r="A403" s="2006">
        <v>0</v>
      </c>
      <c r="B403" s="3401">
        <v>16</v>
      </c>
      <c r="D403" s="3685" t="s">
        <v>220</v>
      </c>
      <c r="E403" s="2006">
        <v>0</v>
      </c>
      <c r="F403" s="2006">
        <v>0</v>
      </c>
      <c r="G403" s="2006">
        <v>0</v>
      </c>
      <c r="H403" s="3611"/>
      <c r="I403" s="2006">
        <v>0</v>
      </c>
      <c r="J403" s="2006">
        <v>0</v>
      </c>
      <c r="K403" s="2006">
        <v>0</v>
      </c>
      <c r="L403" s="3611"/>
      <c r="M403" s="2006">
        <v>0</v>
      </c>
      <c r="N403" s="2006">
        <v>0</v>
      </c>
      <c r="O403" s="2006">
        <v>0</v>
      </c>
      <c r="P403" s="3611"/>
      <c r="Q403" s="2006">
        <v>0</v>
      </c>
      <c r="R403" s="2006">
        <v>0</v>
      </c>
      <c r="S403" s="2006">
        <v>0</v>
      </c>
      <c r="T403" s="3611"/>
      <c r="U403" s="2006">
        <v>0</v>
      </c>
      <c r="V403" s="2006">
        <v>0</v>
      </c>
      <c r="W403" s="2006">
        <v>0</v>
      </c>
      <c r="X403" s="3611"/>
      <c r="Y403" s="2006">
        <v>0</v>
      </c>
      <c r="Z403" s="2006">
        <v>0</v>
      </c>
      <c r="AA403" s="2006">
        <v>0</v>
      </c>
      <c r="AB403" s="3611"/>
      <c r="AC403" s="2006">
        <v>0</v>
      </c>
      <c r="AD403" s="2006">
        <v>0</v>
      </c>
      <c r="AE403" s="2006">
        <v>0</v>
      </c>
      <c r="AF403" s="3611"/>
      <c r="AI403" s="40"/>
      <c r="AJ403" s="35"/>
      <c r="AK403" s="35"/>
      <c r="AL403" s="35"/>
      <c r="AM403" s="35"/>
      <c r="BN403" s="2006">
        <v>0</v>
      </c>
      <c r="BO403" s="2006">
        <v>0</v>
      </c>
      <c r="BP403" s="2006">
        <v>0</v>
      </c>
      <c r="BQ403" s="2006">
        <v>0</v>
      </c>
      <c r="BR403" s="2006">
        <v>0</v>
      </c>
      <c r="BS403" s="2006">
        <v>0</v>
      </c>
      <c r="BT403" s="2006">
        <v>0</v>
      </c>
      <c r="BU403" s="2006">
        <v>0</v>
      </c>
      <c r="BV403" s="2006">
        <v>0</v>
      </c>
      <c r="BW403" s="2006">
        <v>0</v>
      </c>
      <c r="BX403" s="2006">
        <v>0</v>
      </c>
      <c r="BY403" s="2006">
        <v>0</v>
      </c>
      <c r="BZ403" s="2006">
        <v>0</v>
      </c>
      <c r="CA403" s="2006">
        <v>0</v>
      </c>
      <c r="CB403" s="2006">
        <v>0</v>
      </c>
      <c r="CC403" s="2006">
        <v>0</v>
      </c>
      <c r="CD403" s="2006">
        <v>0</v>
      </c>
      <c r="CE403" s="2006">
        <v>0</v>
      </c>
      <c r="CF403" s="421"/>
    </row>
    <row r="404" spans="1:84" ht="5.0999999999999996" customHeight="1">
      <c r="A404" s="2006">
        <v>0</v>
      </c>
      <c r="B404" s="3402"/>
      <c r="D404" s="3686"/>
      <c r="E404" s="2006">
        <v>0</v>
      </c>
      <c r="F404" s="2007">
        <v>0</v>
      </c>
      <c r="G404" s="2006">
        <v>0</v>
      </c>
      <c r="H404" s="3612"/>
      <c r="I404" s="2006">
        <v>0</v>
      </c>
      <c r="J404" s="2007">
        <v>0</v>
      </c>
      <c r="K404" s="2006">
        <v>0</v>
      </c>
      <c r="L404" s="3612"/>
      <c r="M404" s="2006">
        <v>0</v>
      </c>
      <c r="N404" s="2007">
        <v>0</v>
      </c>
      <c r="O404" s="2006">
        <v>0</v>
      </c>
      <c r="P404" s="3612"/>
      <c r="Q404" s="2006">
        <v>0</v>
      </c>
      <c r="R404" s="2007">
        <v>0</v>
      </c>
      <c r="S404" s="2006">
        <v>0</v>
      </c>
      <c r="T404" s="3612"/>
      <c r="U404" s="2006">
        <v>0</v>
      </c>
      <c r="V404" s="2007">
        <v>0</v>
      </c>
      <c r="W404" s="2006">
        <v>0</v>
      </c>
      <c r="X404" s="3612"/>
      <c r="Y404" s="2006">
        <v>0</v>
      </c>
      <c r="Z404" s="2007">
        <v>0</v>
      </c>
      <c r="AA404" s="2006">
        <v>0</v>
      </c>
      <c r="AB404" s="3612"/>
      <c r="AC404" s="2006">
        <v>0</v>
      </c>
      <c r="AD404" s="2007">
        <v>0</v>
      </c>
      <c r="AE404" s="2006">
        <v>0</v>
      </c>
      <c r="AF404" s="3612"/>
      <c r="AI404" s="90"/>
      <c r="AJ404" s="35"/>
      <c r="AK404" s="35"/>
      <c r="AL404" s="35"/>
      <c r="AM404" s="35"/>
      <c r="BN404" s="2006">
        <v>0</v>
      </c>
      <c r="BO404" s="2006">
        <v>0</v>
      </c>
      <c r="BP404" s="2006">
        <v>0</v>
      </c>
      <c r="BQ404" s="2006">
        <v>0</v>
      </c>
      <c r="BR404" s="2006">
        <v>0</v>
      </c>
      <c r="BS404" s="2006">
        <v>0</v>
      </c>
      <c r="BT404" s="2006">
        <v>0</v>
      </c>
      <c r="BU404" s="2006">
        <v>0</v>
      </c>
      <c r="BV404" s="2006">
        <v>0</v>
      </c>
      <c r="BW404" s="2006">
        <v>0</v>
      </c>
      <c r="BX404" s="2006">
        <v>0</v>
      </c>
      <c r="BY404" s="2006">
        <v>0</v>
      </c>
      <c r="BZ404" s="2006">
        <v>0</v>
      </c>
      <c r="CA404" s="2006">
        <v>0</v>
      </c>
      <c r="CB404" s="2006">
        <v>0</v>
      </c>
      <c r="CC404" s="2006">
        <v>0</v>
      </c>
      <c r="CD404" s="2006">
        <v>0</v>
      </c>
      <c r="CE404" s="2006">
        <v>0</v>
      </c>
      <c r="CF404" s="421"/>
    </row>
    <row r="405" spans="1:84" ht="9.9499999999999993" customHeight="1">
      <c r="A405" s="2006">
        <v>0</v>
      </c>
      <c r="B405" s="3403"/>
      <c r="D405" s="191"/>
      <c r="E405" s="2006">
        <v>0</v>
      </c>
      <c r="F405" s="2006">
        <v>0</v>
      </c>
      <c r="G405" s="2006">
        <v>0</v>
      </c>
      <c r="H405" s="3613"/>
      <c r="I405" s="2006">
        <v>0</v>
      </c>
      <c r="J405" s="2006">
        <v>0</v>
      </c>
      <c r="K405" s="2006">
        <v>0</v>
      </c>
      <c r="L405" s="3613"/>
      <c r="M405" s="2006">
        <v>0</v>
      </c>
      <c r="N405" s="2006">
        <v>0</v>
      </c>
      <c r="O405" s="2006">
        <v>0</v>
      </c>
      <c r="P405" s="3613"/>
      <c r="Q405" s="2006">
        <v>0</v>
      </c>
      <c r="R405" s="2006">
        <v>0</v>
      </c>
      <c r="S405" s="2006">
        <v>0</v>
      </c>
      <c r="T405" s="3613"/>
      <c r="U405" s="2006">
        <v>0</v>
      </c>
      <c r="V405" s="2006">
        <v>0</v>
      </c>
      <c r="W405" s="2006">
        <v>0</v>
      </c>
      <c r="X405" s="3613"/>
      <c r="Y405" s="2006">
        <v>0</v>
      </c>
      <c r="Z405" s="2006">
        <v>0</v>
      </c>
      <c r="AA405" s="2006">
        <v>0</v>
      </c>
      <c r="AB405" s="3613"/>
      <c r="AC405" s="2006">
        <v>0</v>
      </c>
      <c r="AD405" s="2006">
        <v>0</v>
      </c>
      <c r="AE405" s="2006">
        <v>0</v>
      </c>
      <c r="AF405" s="3613"/>
      <c r="AI405" s="40"/>
      <c r="AJ405" s="35"/>
      <c r="AK405" s="35"/>
      <c r="AL405" s="35"/>
      <c r="AM405" s="35"/>
      <c r="BN405" s="2006">
        <v>0</v>
      </c>
      <c r="BO405" s="2006">
        <v>0</v>
      </c>
      <c r="BP405" s="2006">
        <v>0</v>
      </c>
      <c r="BQ405" s="2006">
        <v>0</v>
      </c>
      <c r="BR405" s="2006">
        <v>0</v>
      </c>
      <c r="BS405" s="2006">
        <v>0</v>
      </c>
      <c r="BT405" s="2006">
        <v>0</v>
      </c>
      <c r="BU405" s="2006">
        <v>0</v>
      </c>
      <c r="BV405" s="2006">
        <v>0</v>
      </c>
      <c r="BW405" s="2006">
        <v>0</v>
      </c>
      <c r="BX405" s="2006">
        <v>0</v>
      </c>
      <c r="BY405" s="2006">
        <v>0</v>
      </c>
      <c r="BZ405" s="2006">
        <v>0</v>
      </c>
      <c r="CA405" s="2006">
        <v>0</v>
      </c>
      <c r="CB405" s="2006">
        <v>0</v>
      </c>
      <c r="CC405" s="2006">
        <v>0</v>
      </c>
      <c r="CD405" s="2006">
        <v>0</v>
      </c>
      <c r="CE405" s="2006">
        <v>0</v>
      </c>
      <c r="CF405" s="421"/>
    </row>
    <row r="406" spans="1:84" ht="9.9499999999999993" customHeight="1">
      <c r="A406" s="2006">
        <v>0</v>
      </c>
      <c r="B406" s="2006">
        <v>0</v>
      </c>
      <c r="C406" s="2006">
        <v>0</v>
      </c>
      <c r="D406" s="2006">
        <v>0</v>
      </c>
      <c r="E406" s="2006">
        <v>0</v>
      </c>
      <c r="F406" s="2006">
        <v>0</v>
      </c>
      <c r="G406" s="2006">
        <v>0</v>
      </c>
      <c r="H406" s="2006">
        <v>0</v>
      </c>
      <c r="I406" s="2006">
        <v>0</v>
      </c>
      <c r="J406" s="2006">
        <v>0</v>
      </c>
      <c r="K406" s="2006">
        <v>0</v>
      </c>
      <c r="L406" s="2006">
        <v>0</v>
      </c>
      <c r="M406" s="2006">
        <v>0</v>
      </c>
      <c r="N406" s="2006">
        <v>0</v>
      </c>
      <c r="O406" s="2006">
        <v>0</v>
      </c>
      <c r="P406" s="2006">
        <v>0</v>
      </c>
      <c r="Q406" s="2006">
        <v>0</v>
      </c>
      <c r="R406" s="2006">
        <v>0</v>
      </c>
      <c r="S406" s="2006">
        <v>0</v>
      </c>
      <c r="T406" s="2006">
        <v>0</v>
      </c>
      <c r="U406" s="2006">
        <v>0</v>
      </c>
      <c r="V406" s="2006">
        <v>0</v>
      </c>
      <c r="W406" s="2006">
        <v>0</v>
      </c>
      <c r="X406" s="2006">
        <v>0</v>
      </c>
      <c r="Y406" s="2006">
        <v>0</v>
      </c>
      <c r="Z406" s="2006">
        <v>0</v>
      </c>
      <c r="AA406" s="2006">
        <v>0</v>
      </c>
      <c r="AB406" s="2006">
        <v>0</v>
      </c>
      <c r="AC406" s="2006">
        <v>0</v>
      </c>
      <c r="AD406" s="2006">
        <v>0</v>
      </c>
      <c r="AE406" s="2006">
        <v>0</v>
      </c>
      <c r="AF406" s="2006">
        <v>0</v>
      </c>
      <c r="AI406" s="159"/>
      <c r="AJ406" s="35"/>
      <c r="AK406" s="35"/>
      <c r="AL406" s="35"/>
      <c r="AM406" s="35"/>
      <c r="BN406" s="2006">
        <v>0</v>
      </c>
      <c r="BO406" s="2006">
        <v>0</v>
      </c>
      <c r="BP406" s="2006">
        <v>0</v>
      </c>
      <c r="BQ406" s="2006">
        <v>0</v>
      </c>
      <c r="BR406" s="2006">
        <v>0</v>
      </c>
      <c r="BS406" s="2006">
        <v>0</v>
      </c>
      <c r="BT406" s="2006">
        <v>0</v>
      </c>
      <c r="BU406" s="2006">
        <v>0</v>
      </c>
      <c r="BV406" s="2006">
        <v>0</v>
      </c>
      <c r="BW406" s="2006">
        <v>0</v>
      </c>
      <c r="BX406" s="2006">
        <v>0</v>
      </c>
      <c r="BY406" s="2006">
        <v>0</v>
      </c>
      <c r="BZ406" s="2006">
        <v>0</v>
      </c>
      <c r="CA406" s="2006">
        <v>0</v>
      </c>
      <c r="CB406" s="2006">
        <v>0</v>
      </c>
      <c r="CC406" s="2006">
        <v>0</v>
      </c>
      <c r="CD406" s="2006">
        <v>0</v>
      </c>
      <c r="CE406" s="2006">
        <v>0</v>
      </c>
      <c r="CF406" s="421"/>
    </row>
    <row r="407" spans="1:84" ht="9.9499999999999993" customHeight="1">
      <c r="A407" s="2006">
        <v>0</v>
      </c>
      <c r="B407" s="3401">
        <v>17</v>
      </c>
      <c r="D407" s="3685" t="s">
        <v>198</v>
      </c>
      <c r="E407" s="2006">
        <v>0</v>
      </c>
      <c r="F407" s="2006">
        <v>0</v>
      </c>
      <c r="G407" s="2006">
        <v>0</v>
      </c>
      <c r="H407" s="3611"/>
      <c r="I407" s="2006">
        <v>0</v>
      </c>
      <c r="J407" s="2006">
        <v>0</v>
      </c>
      <c r="K407" s="2006">
        <v>0</v>
      </c>
      <c r="L407" s="3611"/>
      <c r="M407" s="2006">
        <v>0</v>
      </c>
      <c r="N407" s="2006">
        <v>0</v>
      </c>
      <c r="O407" s="2006">
        <v>0</v>
      </c>
      <c r="P407" s="3611"/>
      <c r="Q407" s="2006">
        <v>0</v>
      </c>
      <c r="R407" s="2006">
        <v>0</v>
      </c>
      <c r="S407" s="2006">
        <v>0</v>
      </c>
      <c r="T407" s="3611"/>
      <c r="U407" s="2006">
        <v>0</v>
      </c>
      <c r="V407" s="2006">
        <v>0</v>
      </c>
      <c r="W407" s="2006">
        <v>0</v>
      </c>
      <c r="X407" s="3611"/>
      <c r="Y407" s="2006">
        <v>0</v>
      </c>
      <c r="Z407" s="2006">
        <v>0</v>
      </c>
      <c r="AA407" s="2006">
        <v>0</v>
      </c>
      <c r="AB407" s="3611"/>
      <c r="AC407" s="2006">
        <v>0</v>
      </c>
      <c r="AD407" s="2006">
        <v>0</v>
      </c>
      <c r="AE407" s="2006">
        <v>0</v>
      </c>
      <c r="AF407" s="3611"/>
      <c r="AI407" s="40"/>
      <c r="AJ407" s="35"/>
      <c r="AK407" s="35"/>
      <c r="AL407" s="35"/>
      <c r="AM407" s="35"/>
      <c r="BN407" s="2006">
        <v>0</v>
      </c>
      <c r="BO407" s="2006">
        <v>0</v>
      </c>
      <c r="BP407" s="2006">
        <v>0</v>
      </c>
      <c r="BQ407" s="2006">
        <v>0</v>
      </c>
      <c r="BR407" s="2006">
        <v>0</v>
      </c>
      <c r="BS407" s="2006">
        <v>0</v>
      </c>
      <c r="BT407" s="2006">
        <v>0</v>
      </c>
      <c r="BU407" s="2006">
        <v>0</v>
      </c>
      <c r="BV407" s="2006">
        <v>0</v>
      </c>
      <c r="BW407" s="2006">
        <v>0</v>
      </c>
      <c r="BX407" s="2006">
        <v>0</v>
      </c>
      <c r="BY407" s="2006">
        <v>0</v>
      </c>
      <c r="BZ407" s="2006">
        <v>0</v>
      </c>
      <c r="CA407" s="2006">
        <v>0</v>
      </c>
      <c r="CB407" s="2006">
        <v>0</v>
      </c>
      <c r="CC407" s="2006">
        <v>0</v>
      </c>
      <c r="CD407" s="2006">
        <v>0</v>
      </c>
      <c r="CE407" s="2006">
        <v>0</v>
      </c>
      <c r="CF407" s="421"/>
    </row>
    <row r="408" spans="1:84" ht="5.0999999999999996" customHeight="1">
      <c r="A408" s="2006">
        <v>0</v>
      </c>
      <c r="B408" s="3402"/>
      <c r="D408" s="3686"/>
      <c r="E408" s="2006">
        <v>0</v>
      </c>
      <c r="F408" s="2007">
        <v>0</v>
      </c>
      <c r="G408" s="2006">
        <v>0</v>
      </c>
      <c r="H408" s="3612"/>
      <c r="I408" s="2006">
        <v>0</v>
      </c>
      <c r="J408" s="2007">
        <v>0</v>
      </c>
      <c r="K408" s="2006">
        <v>0</v>
      </c>
      <c r="L408" s="3612"/>
      <c r="M408" s="2006">
        <v>0</v>
      </c>
      <c r="N408" s="2007">
        <v>0</v>
      </c>
      <c r="O408" s="2006">
        <v>0</v>
      </c>
      <c r="P408" s="3612"/>
      <c r="Q408" s="2006">
        <v>0</v>
      </c>
      <c r="R408" s="2007">
        <v>0</v>
      </c>
      <c r="S408" s="2006">
        <v>0</v>
      </c>
      <c r="T408" s="3612"/>
      <c r="U408" s="2006">
        <v>0</v>
      </c>
      <c r="V408" s="2007">
        <v>0</v>
      </c>
      <c r="W408" s="2006">
        <v>0</v>
      </c>
      <c r="X408" s="3612"/>
      <c r="Y408" s="2006">
        <v>0</v>
      </c>
      <c r="Z408" s="2007">
        <v>0</v>
      </c>
      <c r="AA408" s="2006">
        <v>0</v>
      </c>
      <c r="AB408" s="3612"/>
      <c r="AC408" s="2006">
        <v>0</v>
      </c>
      <c r="AD408" s="2007">
        <v>0</v>
      </c>
      <c r="AE408" s="2006">
        <v>0</v>
      </c>
      <c r="AF408" s="3612"/>
      <c r="AI408" s="90"/>
      <c r="AJ408" s="35"/>
      <c r="AK408" s="35"/>
      <c r="AL408" s="35"/>
      <c r="AM408" s="35"/>
      <c r="BN408" s="2006">
        <v>0</v>
      </c>
      <c r="BO408" s="2006">
        <v>0</v>
      </c>
      <c r="BP408" s="2006">
        <v>0</v>
      </c>
      <c r="BQ408" s="2006">
        <v>0</v>
      </c>
      <c r="BR408" s="2006">
        <v>0</v>
      </c>
      <c r="BS408" s="2006">
        <v>0</v>
      </c>
      <c r="BT408" s="2006">
        <v>0</v>
      </c>
      <c r="BU408" s="2006">
        <v>0</v>
      </c>
      <c r="BV408" s="2006">
        <v>0</v>
      </c>
      <c r="BW408" s="2006">
        <v>0</v>
      </c>
      <c r="BX408" s="2006">
        <v>0</v>
      </c>
      <c r="BY408" s="2006">
        <v>0</v>
      </c>
      <c r="BZ408" s="2006">
        <v>0</v>
      </c>
      <c r="CA408" s="2006">
        <v>0</v>
      </c>
      <c r="CB408" s="2006">
        <v>0</v>
      </c>
      <c r="CC408" s="2006">
        <v>0</v>
      </c>
      <c r="CD408" s="2006">
        <v>0</v>
      </c>
      <c r="CE408" s="2006">
        <v>0</v>
      </c>
      <c r="CF408" s="421"/>
    </row>
    <row r="409" spans="1:84" ht="9.9499999999999993" customHeight="1">
      <c r="A409" s="2006">
        <v>0</v>
      </c>
      <c r="B409" s="3403"/>
      <c r="D409" s="191"/>
      <c r="E409" s="2006">
        <v>0</v>
      </c>
      <c r="F409" s="2006">
        <v>0</v>
      </c>
      <c r="G409" s="2006">
        <v>0</v>
      </c>
      <c r="H409" s="3613"/>
      <c r="I409" s="2006">
        <v>0</v>
      </c>
      <c r="J409" s="2006">
        <v>0</v>
      </c>
      <c r="K409" s="2006">
        <v>0</v>
      </c>
      <c r="L409" s="3613"/>
      <c r="M409" s="2006">
        <v>0</v>
      </c>
      <c r="N409" s="2006">
        <v>0</v>
      </c>
      <c r="O409" s="2006">
        <v>0</v>
      </c>
      <c r="P409" s="3613"/>
      <c r="Q409" s="2006">
        <v>0</v>
      </c>
      <c r="R409" s="2006">
        <v>0</v>
      </c>
      <c r="S409" s="2006">
        <v>0</v>
      </c>
      <c r="T409" s="3613"/>
      <c r="U409" s="2006">
        <v>0</v>
      </c>
      <c r="V409" s="2006">
        <v>0</v>
      </c>
      <c r="W409" s="2006">
        <v>0</v>
      </c>
      <c r="X409" s="3613"/>
      <c r="Y409" s="2006">
        <v>0</v>
      </c>
      <c r="Z409" s="2006">
        <v>0</v>
      </c>
      <c r="AA409" s="2006">
        <v>0</v>
      </c>
      <c r="AB409" s="3613"/>
      <c r="AC409" s="2006">
        <v>0</v>
      </c>
      <c r="AD409" s="2006">
        <v>0</v>
      </c>
      <c r="AE409" s="2006">
        <v>0</v>
      </c>
      <c r="AF409" s="3613"/>
      <c r="AI409" s="40"/>
      <c r="AJ409" s="35"/>
      <c r="AK409" s="35"/>
      <c r="AL409" s="35"/>
      <c r="AM409" s="35"/>
      <c r="BN409" s="2006">
        <v>0</v>
      </c>
      <c r="BO409" s="2006">
        <v>0</v>
      </c>
      <c r="BP409" s="2006">
        <v>0</v>
      </c>
      <c r="BQ409" s="2006">
        <v>0</v>
      </c>
      <c r="BR409" s="2006">
        <v>0</v>
      </c>
      <c r="BS409" s="2006">
        <v>0</v>
      </c>
      <c r="BT409" s="2006">
        <v>0</v>
      </c>
      <c r="BU409" s="2006">
        <v>0</v>
      </c>
      <c r="BV409" s="2006">
        <v>0</v>
      </c>
      <c r="BW409" s="2006">
        <v>0</v>
      </c>
      <c r="BX409" s="2006">
        <v>0</v>
      </c>
      <c r="BY409" s="2006">
        <v>0</v>
      </c>
      <c r="BZ409" s="2006">
        <v>0</v>
      </c>
      <c r="CA409" s="2006">
        <v>0</v>
      </c>
      <c r="CB409" s="2006">
        <v>0</v>
      </c>
      <c r="CC409" s="2006">
        <v>0</v>
      </c>
      <c r="CD409" s="2006">
        <v>0</v>
      </c>
      <c r="CE409" s="2006">
        <v>0</v>
      </c>
      <c r="CF409" s="421"/>
    </row>
    <row r="410" spans="1:84" ht="9.9499999999999993" customHeight="1">
      <c r="A410" s="2006">
        <v>0</v>
      </c>
      <c r="B410" s="2006">
        <v>0</v>
      </c>
      <c r="C410" s="2006">
        <v>0</v>
      </c>
      <c r="D410" s="2006">
        <v>0</v>
      </c>
      <c r="E410" s="2006">
        <v>0</v>
      </c>
      <c r="F410" s="2006">
        <v>0</v>
      </c>
      <c r="G410" s="2006">
        <v>0</v>
      </c>
      <c r="H410" s="2006">
        <v>0</v>
      </c>
      <c r="I410" s="2006">
        <v>0</v>
      </c>
      <c r="J410" s="2006">
        <v>0</v>
      </c>
      <c r="K410" s="2006">
        <v>0</v>
      </c>
      <c r="L410" s="2006">
        <v>0</v>
      </c>
      <c r="M410" s="2006">
        <v>0</v>
      </c>
      <c r="N410" s="2006">
        <v>0</v>
      </c>
      <c r="O410" s="2006">
        <v>0</v>
      </c>
      <c r="P410" s="2006">
        <v>0</v>
      </c>
      <c r="Q410" s="2006">
        <v>0</v>
      </c>
      <c r="R410" s="2006">
        <v>0</v>
      </c>
      <c r="S410" s="2006">
        <v>0</v>
      </c>
      <c r="T410" s="2006">
        <v>0</v>
      </c>
      <c r="U410" s="2006">
        <v>0</v>
      </c>
      <c r="V410" s="2006">
        <v>0</v>
      </c>
      <c r="W410" s="2006">
        <v>0</v>
      </c>
      <c r="X410" s="2006">
        <v>0</v>
      </c>
      <c r="Y410" s="2006">
        <v>0</v>
      </c>
      <c r="Z410" s="2006">
        <v>0</v>
      </c>
      <c r="AA410" s="2006">
        <v>0</v>
      </c>
      <c r="AB410" s="2006">
        <v>0</v>
      </c>
      <c r="AC410" s="2006">
        <v>0</v>
      </c>
      <c r="AD410" s="2006">
        <v>0</v>
      </c>
      <c r="AE410" s="2006">
        <v>0</v>
      </c>
      <c r="AF410" s="2006">
        <v>0</v>
      </c>
      <c r="AI410" s="159"/>
      <c r="AJ410" s="35"/>
      <c r="AK410" s="35"/>
      <c r="AL410" s="35"/>
      <c r="AM410" s="35"/>
      <c r="BN410" s="2006">
        <v>0</v>
      </c>
      <c r="BO410" s="2006">
        <v>0</v>
      </c>
      <c r="BP410" s="2006">
        <v>0</v>
      </c>
      <c r="BQ410" s="2006">
        <v>0</v>
      </c>
      <c r="BR410" s="2006">
        <v>0</v>
      </c>
      <c r="BS410" s="2006">
        <v>0</v>
      </c>
      <c r="BT410" s="2006">
        <v>0</v>
      </c>
      <c r="BU410" s="2006">
        <v>0</v>
      </c>
      <c r="BV410" s="2006">
        <v>0</v>
      </c>
      <c r="BW410" s="2006">
        <v>0</v>
      </c>
      <c r="BX410" s="2006">
        <v>0</v>
      </c>
      <c r="BY410" s="2006">
        <v>0</v>
      </c>
      <c r="BZ410" s="2006">
        <v>0</v>
      </c>
      <c r="CA410" s="2006">
        <v>0</v>
      </c>
      <c r="CB410" s="2006">
        <v>0</v>
      </c>
      <c r="CC410" s="2006">
        <v>0</v>
      </c>
      <c r="CD410" s="2006">
        <v>0</v>
      </c>
      <c r="CE410" s="2006">
        <v>0</v>
      </c>
      <c r="CF410" s="421"/>
    </row>
    <row r="411" spans="1:84" ht="9.9499999999999993" customHeight="1">
      <c r="A411" s="2006">
        <v>0</v>
      </c>
      <c r="B411" s="3401">
        <v>18</v>
      </c>
      <c r="D411" s="3685" t="s">
        <v>201</v>
      </c>
      <c r="E411" s="2006">
        <v>0</v>
      </c>
      <c r="F411" s="2006">
        <v>0</v>
      </c>
      <c r="G411" s="2006">
        <v>0</v>
      </c>
      <c r="H411" s="3611"/>
      <c r="I411" s="2006">
        <v>0</v>
      </c>
      <c r="J411" s="2006">
        <v>0</v>
      </c>
      <c r="K411" s="2006">
        <v>0</v>
      </c>
      <c r="L411" s="3611"/>
      <c r="M411" s="2006">
        <v>0</v>
      </c>
      <c r="N411" s="2006">
        <v>0</v>
      </c>
      <c r="O411" s="2006">
        <v>0</v>
      </c>
      <c r="P411" s="3611"/>
      <c r="Q411" s="2006">
        <v>0</v>
      </c>
      <c r="R411" s="2006">
        <v>0</v>
      </c>
      <c r="S411" s="2006">
        <v>0</v>
      </c>
      <c r="T411" s="3611"/>
      <c r="U411" s="2006">
        <v>0</v>
      </c>
      <c r="V411" s="2006">
        <v>0</v>
      </c>
      <c r="W411" s="2006">
        <v>0</v>
      </c>
      <c r="X411" s="3611"/>
      <c r="Y411" s="2006">
        <v>0</v>
      </c>
      <c r="Z411" s="2006">
        <v>0</v>
      </c>
      <c r="AA411" s="2006">
        <v>0</v>
      </c>
      <c r="AB411" s="3611"/>
      <c r="AC411" s="2006">
        <v>0</v>
      </c>
      <c r="AD411" s="2006">
        <v>0</v>
      </c>
      <c r="AE411" s="2006">
        <v>0</v>
      </c>
      <c r="AF411" s="3611"/>
      <c r="AI411" s="40"/>
      <c r="AJ411" s="35"/>
      <c r="AK411" s="35"/>
      <c r="AL411" s="35"/>
      <c r="AM411" s="35"/>
      <c r="BN411" s="2006">
        <v>0</v>
      </c>
      <c r="BO411" s="2006">
        <v>0</v>
      </c>
      <c r="BP411" s="2006">
        <v>0</v>
      </c>
      <c r="BQ411" s="2006">
        <v>0</v>
      </c>
      <c r="BR411" s="2006">
        <v>0</v>
      </c>
      <c r="BS411" s="2006">
        <v>0</v>
      </c>
      <c r="BT411" s="2006">
        <v>0</v>
      </c>
      <c r="BU411" s="2006">
        <v>0</v>
      </c>
      <c r="BV411" s="2006">
        <v>0</v>
      </c>
      <c r="BW411" s="2006">
        <v>0</v>
      </c>
      <c r="BX411" s="2006">
        <v>0</v>
      </c>
      <c r="BY411" s="2006">
        <v>0</v>
      </c>
      <c r="BZ411" s="2006">
        <v>0</v>
      </c>
      <c r="CA411" s="2006">
        <v>0</v>
      </c>
      <c r="CB411" s="2006">
        <v>0</v>
      </c>
      <c r="CC411" s="2006">
        <v>0</v>
      </c>
      <c r="CD411" s="2006">
        <v>0</v>
      </c>
      <c r="CE411" s="2006">
        <v>0</v>
      </c>
      <c r="CF411" s="421"/>
    </row>
    <row r="412" spans="1:84" ht="5.0999999999999996" customHeight="1">
      <c r="A412" s="2006">
        <v>0</v>
      </c>
      <c r="B412" s="3402"/>
      <c r="D412" s="3686"/>
      <c r="E412" s="2006">
        <v>0</v>
      </c>
      <c r="F412" s="2007">
        <v>0</v>
      </c>
      <c r="G412" s="2006">
        <v>0</v>
      </c>
      <c r="H412" s="3612"/>
      <c r="I412" s="2006">
        <v>0</v>
      </c>
      <c r="J412" s="2007">
        <v>0</v>
      </c>
      <c r="K412" s="2006">
        <v>0</v>
      </c>
      <c r="L412" s="3612"/>
      <c r="M412" s="2006">
        <v>0</v>
      </c>
      <c r="N412" s="2007">
        <v>0</v>
      </c>
      <c r="O412" s="2006">
        <v>0</v>
      </c>
      <c r="P412" s="3612"/>
      <c r="Q412" s="2006">
        <v>0</v>
      </c>
      <c r="R412" s="2007">
        <v>0</v>
      </c>
      <c r="S412" s="2006">
        <v>0</v>
      </c>
      <c r="T412" s="3612"/>
      <c r="U412" s="2006">
        <v>0</v>
      </c>
      <c r="V412" s="2007">
        <v>0</v>
      </c>
      <c r="W412" s="2006">
        <v>0</v>
      </c>
      <c r="X412" s="3612"/>
      <c r="Y412" s="2006">
        <v>0</v>
      </c>
      <c r="Z412" s="2007">
        <v>0</v>
      </c>
      <c r="AA412" s="2006">
        <v>0</v>
      </c>
      <c r="AB412" s="3612"/>
      <c r="AC412" s="2006">
        <v>0</v>
      </c>
      <c r="AD412" s="2007">
        <v>0</v>
      </c>
      <c r="AE412" s="2006">
        <v>0</v>
      </c>
      <c r="AF412" s="3612"/>
      <c r="AI412" s="90"/>
      <c r="AJ412" s="35"/>
      <c r="AK412" s="35"/>
      <c r="AL412" s="35"/>
      <c r="AM412" s="35"/>
      <c r="BN412" s="2006">
        <v>0</v>
      </c>
      <c r="BO412" s="2006">
        <v>0</v>
      </c>
      <c r="BP412" s="2006">
        <v>0</v>
      </c>
      <c r="BQ412" s="2006">
        <v>0</v>
      </c>
      <c r="BR412" s="2006">
        <v>0</v>
      </c>
      <c r="BS412" s="2006">
        <v>0</v>
      </c>
      <c r="BT412" s="2006">
        <v>0</v>
      </c>
      <c r="BU412" s="2006">
        <v>0</v>
      </c>
      <c r="BV412" s="2006">
        <v>0</v>
      </c>
      <c r="BW412" s="2006">
        <v>0</v>
      </c>
      <c r="BX412" s="2006">
        <v>0</v>
      </c>
      <c r="BY412" s="2006">
        <v>0</v>
      </c>
      <c r="BZ412" s="2006">
        <v>0</v>
      </c>
      <c r="CA412" s="2006">
        <v>0</v>
      </c>
      <c r="CB412" s="2006">
        <v>0</v>
      </c>
      <c r="CC412" s="2006">
        <v>0</v>
      </c>
      <c r="CD412" s="2006">
        <v>0</v>
      </c>
      <c r="CE412" s="2006">
        <v>0</v>
      </c>
      <c r="CF412" s="421"/>
    </row>
    <row r="413" spans="1:84" ht="9.9499999999999993" customHeight="1">
      <c r="A413" s="2006">
        <v>0</v>
      </c>
      <c r="B413" s="3403"/>
      <c r="D413" s="191"/>
      <c r="E413" s="2006">
        <v>0</v>
      </c>
      <c r="F413" s="2006">
        <v>0</v>
      </c>
      <c r="G413" s="2006">
        <v>0</v>
      </c>
      <c r="H413" s="3613"/>
      <c r="I413" s="2006">
        <v>0</v>
      </c>
      <c r="J413" s="2006">
        <v>0</v>
      </c>
      <c r="K413" s="2006">
        <v>0</v>
      </c>
      <c r="L413" s="3613"/>
      <c r="M413" s="2006">
        <v>0</v>
      </c>
      <c r="N413" s="2006">
        <v>0</v>
      </c>
      <c r="O413" s="2006">
        <v>0</v>
      </c>
      <c r="P413" s="3613"/>
      <c r="Q413" s="2006">
        <v>0</v>
      </c>
      <c r="R413" s="2006">
        <v>0</v>
      </c>
      <c r="S413" s="2006">
        <v>0</v>
      </c>
      <c r="T413" s="3613"/>
      <c r="U413" s="2006">
        <v>0</v>
      </c>
      <c r="V413" s="2006">
        <v>0</v>
      </c>
      <c r="W413" s="2006">
        <v>0</v>
      </c>
      <c r="X413" s="3613"/>
      <c r="Y413" s="2006">
        <v>0</v>
      </c>
      <c r="Z413" s="2006">
        <v>0</v>
      </c>
      <c r="AA413" s="2006">
        <v>0</v>
      </c>
      <c r="AB413" s="3613"/>
      <c r="AC413" s="2006">
        <v>0</v>
      </c>
      <c r="AD413" s="2006">
        <v>0</v>
      </c>
      <c r="AE413" s="2006">
        <v>0</v>
      </c>
      <c r="AF413" s="3613"/>
      <c r="AI413" s="40"/>
      <c r="AJ413" s="35"/>
      <c r="AK413" s="35"/>
      <c r="AL413" s="35"/>
      <c r="AM413" s="35"/>
      <c r="BN413" s="2006">
        <v>0</v>
      </c>
      <c r="BO413" s="2006">
        <v>0</v>
      </c>
      <c r="BP413" s="2006">
        <v>0</v>
      </c>
      <c r="BQ413" s="2006">
        <v>0</v>
      </c>
      <c r="BR413" s="2006">
        <v>0</v>
      </c>
      <c r="BS413" s="2006">
        <v>0</v>
      </c>
      <c r="BT413" s="2006">
        <v>0</v>
      </c>
      <c r="BU413" s="2006">
        <v>0</v>
      </c>
      <c r="BV413" s="2006">
        <v>0</v>
      </c>
      <c r="BW413" s="2006">
        <v>0</v>
      </c>
      <c r="BX413" s="2006">
        <v>0</v>
      </c>
      <c r="BY413" s="2006">
        <v>0</v>
      </c>
      <c r="BZ413" s="2006">
        <v>0</v>
      </c>
      <c r="CA413" s="2006">
        <v>0</v>
      </c>
      <c r="CB413" s="2006">
        <v>0</v>
      </c>
      <c r="CC413" s="2006">
        <v>0</v>
      </c>
      <c r="CD413" s="2006">
        <v>0</v>
      </c>
      <c r="CE413" s="2006">
        <v>0</v>
      </c>
      <c r="CF413" s="421"/>
    </row>
    <row r="414" spans="1:84" ht="9.9499999999999993" customHeight="1">
      <c r="A414" s="2006">
        <v>0</v>
      </c>
      <c r="B414" s="2006">
        <v>0</v>
      </c>
      <c r="C414" s="2006">
        <v>0</v>
      </c>
      <c r="D414" s="2006">
        <v>0</v>
      </c>
      <c r="E414" s="2006">
        <v>0</v>
      </c>
      <c r="F414" s="2006">
        <v>0</v>
      </c>
      <c r="G414" s="2006">
        <v>0</v>
      </c>
      <c r="H414" s="2006">
        <v>0</v>
      </c>
      <c r="I414" s="2006">
        <v>0</v>
      </c>
      <c r="J414" s="2006">
        <v>0</v>
      </c>
      <c r="K414" s="2006">
        <v>0</v>
      </c>
      <c r="L414" s="2006">
        <v>0</v>
      </c>
      <c r="M414" s="2006">
        <v>0</v>
      </c>
      <c r="N414" s="2006">
        <v>0</v>
      </c>
      <c r="O414" s="2006">
        <v>0</v>
      </c>
      <c r="P414" s="2006">
        <v>0</v>
      </c>
      <c r="Q414" s="2006">
        <v>0</v>
      </c>
      <c r="R414" s="2006">
        <v>0</v>
      </c>
      <c r="S414" s="2006">
        <v>0</v>
      </c>
      <c r="T414" s="2006">
        <v>0</v>
      </c>
      <c r="U414" s="2006">
        <v>0</v>
      </c>
      <c r="V414" s="2006">
        <v>0</v>
      </c>
      <c r="W414" s="2006">
        <v>0</v>
      </c>
      <c r="X414" s="2006">
        <v>0</v>
      </c>
      <c r="Y414" s="2006">
        <v>0</v>
      </c>
      <c r="Z414" s="2006">
        <v>0</v>
      </c>
      <c r="AA414" s="2006">
        <v>0</v>
      </c>
      <c r="AB414" s="2006">
        <v>0</v>
      </c>
      <c r="AC414" s="2006">
        <v>0</v>
      </c>
      <c r="AD414" s="2006">
        <v>0</v>
      </c>
      <c r="AE414" s="2006">
        <v>0</v>
      </c>
      <c r="AF414" s="2006">
        <v>0</v>
      </c>
      <c r="AI414" s="159"/>
      <c r="AJ414" s="35"/>
      <c r="AK414" s="35"/>
      <c r="AL414" s="35"/>
      <c r="AM414" s="35"/>
      <c r="BN414" s="2006">
        <v>0</v>
      </c>
      <c r="BO414" s="2006">
        <v>0</v>
      </c>
      <c r="BP414" s="2006">
        <v>0</v>
      </c>
      <c r="BQ414" s="2006">
        <v>0</v>
      </c>
      <c r="BR414" s="2006">
        <v>0</v>
      </c>
      <c r="BS414" s="2006">
        <v>0</v>
      </c>
      <c r="BT414" s="2006">
        <v>0</v>
      </c>
      <c r="BU414" s="2006">
        <v>0</v>
      </c>
      <c r="BV414" s="2006">
        <v>0</v>
      </c>
      <c r="BW414" s="2006">
        <v>0</v>
      </c>
      <c r="BX414" s="2006">
        <v>0</v>
      </c>
      <c r="BY414" s="2006">
        <v>0</v>
      </c>
      <c r="BZ414" s="2006">
        <v>0</v>
      </c>
      <c r="CA414" s="2006">
        <v>0</v>
      </c>
      <c r="CB414" s="2006">
        <v>0</v>
      </c>
      <c r="CC414" s="2006">
        <v>0</v>
      </c>
      <c r="CD414" s="2006">
        <v>0</v>
      </c>
      <c r="CE414" s="2006">
        <v>0</v>
      </c>
      <c r="CF414" s="421"/>
    </row>
    <row r="415" spans="1:84" ht="9.9499999999999993" customHeight="1">
      <c r="A415" s="2006">
        <v>0</v>
      </c>
      <c r="B415" s="3401">
        <v>19</v>
      </c>
      <c r="D415" s="3685" t="s">
        <v>206</v>
      </c>
      <c r="E415" s="40"/>
      <c r="F415" s="40"/>
      <c r="G415" s="40"/>
      <c r="H415" s="3611"/>
      <c r="I415" s="40"/>
      <c r="J415" s="40"/>
      <c r="K415" s="40"/>
      <c r="L415" s="3611"/>
      <c r="M415" s="40"/>
      <c r="N415" s="40"/>
      <c r="O415" s="40"/>
      <c r="P415" s="3611"/>
      <c r="Q415" s="40"/>
      <c r="R415" s="40"/>
      <c r="S415" s="40"/>
      <c r="T415" s="3611"/>
      <c r="U415" s="40"/>
      <c r="V415" s="40"/>
      <c r="W415" s="40"/>
      <c r="X415" s="3611"/>
      <c r="Y415" s="40"/>
      <c r="Z415" s="40"/>
      <c r="AA415" s="40"/>
      <c r="AB415" s="3611"/>
      <c r="AC415" s="40"/>
      <c r="AD415" s="40"/>
      <c r="AE415" s="40"/>
      <c r="AF415" s="3611"/>
      <c r="AI415" s="40"/>
      <c r="AJ415" s="35"/>
      <c r="AK415" s="35"/>
      <c r="AL415" s="35"/>
      <c r="AM415" s="35"/>
      <c r="BN415" s="2006">
        <v>0</v>
      </c>
      <c r="BO415" s="2006">
        <v>0</v>
      </c>
      <c r="BP415" s="2006">
        <v>0</v>
      </c>
      <c r="BQ415" s="2006">
        <v>0</v>
      </c>
      <c r="BR415" s="2006">
        <v>0</v>
      </c>
      <c r="BS415" s="2006">
        <v>0</v>
      </c>
      <c r="BT415" s="2006">
        <v>0</v>
      </c>
      <c r="BU415" s="2006">
        <v>0</v>
      </c>
      <c r="BV415" s="2006">
        <v>0</v>
      </c>
      <c r="BW415" s="2006">
        <v>0</v>
      </c>
      <c r="BX415" s="2006">
        <v>0</v>
      </c>
      <c r="BY415" s="2006">
        <v>0</v>
      </c>
      <c r="BZ415" s="2006">
        <v>0</v>
      </c>
      <c r="CA415" s="2006">
        <v>0</v>
      </c>
      <c r="CB415" s="2006">
        <v>0</v>
      </c>
      <c r="CC415" s="2006">
        <v>0</v>
      </c>
      <c r="CD415" s="2006">
        <v>0</v>
      </c>
      <c r="CE415" s="2006">
        <v>0</v>
      </c>
      <c r="CF415" s="421"/>
    </row>
    <row r="416" spans="1:84" ht="5.0999999999999996" customHeight="1">
      <c r="A416" s="2006">
        <v>0</v>
      </c>
      <c r="B416" s="3402"/>
      <c r="D416" s="3686"/>
      <c r="E416" s="90"/>
      <c r="F416" s="91"/>
      <c r="G416" s="90"/>
      <c r="H416" s="3612"/>
      <c r="I416" s="90"/>
      <c r="J416" s="91"/>
      <c r="K416" s="90"/>
      <c r="L416" s="3612"/>
      <c r="M416" s="90"/>
      <c r="N416" s="91"/>
      <c r="O416" s="90"/>
      <c r="P416" s="3612"/>
      <c r="Q416" s="90"/>
      <c r="R416" s="91"/>
      <c r="S416" s="90"/>
      <c r="T416" s="3612"/>
      <c r="U416" s="90"/>
      <c r="V416" s="91"/>
      <c r="W416" s="90"/>
      <c r="X416" s="3612"/>
      <c r="Y416" s="90"/>
      <c r="Z416" s="91"/>
      <c r="AA416" s="90"/>
      <c r="AB416" s="3612"/>
      <c r="AC416" s="90"/>
      <c r="AD416" s="91"/>
      <c r="AE416" s="90"/>
      <c r="AF416" s="3612"/>
      <c r="AI416" s="90"/>
      <c r="AJ416" s="35"/>
      <c r="AK416" s="35"/>
      <c r="AL416" s="35"/>
      <c r="AM416" s="35"/>
      <c r="BN416" s="2006">
        <v>0</v>
      </c>
      <c r="BO416" s="2006">
        <v>0</v>
      </c>
      <c r="BP416" s="2006">
        <v>0</v>
      </c>
      <c r="BQ416" s="2006">
        <v>0</v>
      </c>
      <c r="BR416" s="2006">
        <v>0</v>
      </c>
      <c r="BS416" s="2006">
        <v>0</v>
      </c>
      <c r="BT416" s="2006">
        <v>0</v>
      </c>
      <c r="BU416" s="2006">
        <v>0</v>
      </c>
      <c r="BV416" s="2006">
        <v>0</v>
      </c>
      <c r="BW416" s="2006">
        <v>0</v>
      </c>
      <c r="BX416" s="2006">
        <v>0</v>
      </c>
      <c r="BY416" s="2006">
        <v>0</v>
      </c>
      <c r="BZ416" s="2006">
        <v>0</v>
      </c>
      <c r="CA416" s="2006">
        <v>0</v>
      </c>
      <c r="CB416" s="2006">
        <v>0</v>
      </c>
      <c r="CC416" s="2006">
        <v>0</v>
      </c>
      <c r="CD416" s="2006">
        <v>0</v>
      </c>
      <c r="CE416" s="2006">
        <v>0</v>
      </c>
      <c r="CF416" s="421"/>
    </row>
    <row r="417" spans="1:84" ht="9.9499999999999993" customHeight="1">
      <c r="A417" s="2006">
        <v>0</v>
      </c>
      <c r="B417" s="3403"/>
      <c r="D417" s="191"/>
      <c r="E417" s="40"/>
      <c r="F417" s="40"/>
      <c r="G417" s="40"/>
      <c r="H417" s="3613"/>
      <c r="I417" s="40"/>
      <c r="J417" s="40"/>
      <c r="K417" s="40"/>
      <c r="L417" s="3613"/>
      <c r="M417" s="40"/>
      <c r="N417" s="40"/>
      <c r="O417" s="40"/>
      <c r="P417" s="3613"/>
      <c r="Q417" s="40"/>
      <c r="R417" s="40"/>
      <c r="S417" s="40"/>
      <c r="T417" s="3613"/>
      <c r="U417" s="40"/>
      <c r="V417" s="40"/>
      <c r="W417" s="40"/>
      <c r="X417" s="3613"/>
      <c r="Y417" s="40"/>
      <c r="Z417" s="40"/>
      <c r="AA417" s="40"/>
      <c r="AB417" s="3613"/>
      <c r="AC417" s="40"/>
      <c r="AD417" s="40"/>
      <c r="AE417" s="40"/>
      <c r="AF417" s="3613"/>
      <c r="AI417" s="40"/>
      <c r="AJ417" s="35"/>
      <c r="AK417" s="35"/>
      <c r="AL417" s="35"/>
      <c r="AM417" s="35"/>
      <c r="BN417" s="2006">
        <v>0</v>
      </c>
      <c r="BO417" s="2006">
        <v>0</v>
      </c>
      <c r="BP417" s="2006">
        <v>0</v>
      </c>
      <c r="BQ417" s="2006">
        <v>0</v>
      </c>
      <c r="BR417" s="2006">
        <v>0</v>
      </c>
      <c r="BS417" s="2006">
        <v>0</v>
      </c>
      <c r="BT417" s="2006">
        <v>0</v>
      </c>
      <c r="BU417" s="2006">
        <v>0</v>
      </c>
      <c r="BV417" s="2006">
        <v>0</v>
      </c>
      <c r="BW417" s="2006">
        <v>0</v>
      </c>
      <c r="BX417" s="2006">
        <v>0</v>
      </c>
      <c r="BY417" s="2006">
        <v>0</v>
      </c>
      <c r="BZ417" s="2006">
        <v>0</v>
      </c>
      <c r="CA417" s="2006">
        <v>0</v>
      </c>
      <c r="CB417" s="2006">
        <v>0</v>
      </c>
      <c r="CC417" s="2006">
        <v>0</v>
      </c>
      <c r="CD417" s="2006">
        <v>0</v>
      </c>
      <c r="CE417" s="2006">
        <v>0</v>
      </c>
      <c r="CF417" s="421"/>
    </row>
    <row r="418" spans="1:84" ht="9.9499999999999993" customHeight="1">
      <c r="A418" s="2006">
        <v>0</v>
      </c>
      <c r="B418" s="2006">
        <v>0</v>
      </c>
      <c r="C418" s="2006">
        <v>0</v>
      </c>
      <c r="D418" s="2006">
        <v>0</v>
      </c>
      <c r="E418" s="2006">
        <v>0</v>
      </c>
      <c r="F418" s="2006">
        <v>0</v>
      </c>
      <c r="G418" s="2006">
        <v>0</v>
      </c>
      <c r="H418" s="2006">
        <v>0</v>
      </c>
      <c r="I418" s="2006">
        <v>0</v>
      </c>
      <c r="J418" s="2006">
        <v>0</v>
      </c>
      <c r="K418" s="2006">
        <v>0</v>
      </c>
      <c r="L418" s="2006">
        <v>0</v>
      </c>
      <c r="M418" s="2006">
        <v>0</v>
      </c>
      <c r="N418" s="2006">
        <v>0</v>
      </c>
      <c r="O418" s="2006">
        <v>0</v>
      </c>
      <c r="P418" s="2006">
        <v>0</v>
      </c>
      <c r="Q418" s="2006">
        <v>0</v>
      </c>
      <c r="R418" s="2006">
        <v>0</v>
      </c>
      <c r="S418" s="2006">
        <v>0</v>
      </c>
      <c r="T418" s="2006">
        <v>0</v>
      </c>
      <c r="U418" s="2006">
        <v>0</v>
      </c>
      <c r="V418" s="2006">
        <v>0</v>
      </c>
      <c r="W418" s="2006">
        <v>0</v>
      </c>
      <c r="X418" s="2006">
        <v>0</v>
      </c>
      <c r="Y418" s="2006">
        <v>0</v>
      </c>
      <c r="Z418" s="2006">
        <v>0</v>
      </c>
      <c r="AA418" s="2006">
        <v>0</v>
      </c>
      <c r="AB418" s="2006">
        <v>0</v>
      </c>
      <c r="AC418" s="2006">
        <v>0</v>
      </c>
      <c r="AD418" s="2006">
        <v>0</v>
      </c>
      <c r="AE418" s="2006">
        <v>0</v>
      </c>
      <c r="AF418" s="2006">
        <v>0</v>
      </c>
      <c r="AI418" s="159"/>
      <c r="AJ418" s="35"/>
      <c r="AK418" s="35"/>
      <c r="AL418" s="35"/>
      <c r="AM418" s="35"/>
      <c r="BN418" s="2006">
        <v>0</v>
      </c>
      <c r="BO418" s="2006">
        <v>0</v>
      </c>
      <c r="BP418" s="2006">
        <v>0</v>
      </c>
      <c r="BQ418" s="2006">
        <v>0</v>
      </c>
      <c r="BR418" s="2006">
        <v>0</v>
      </c>
      <c r="BS418" s="2006">
        <v>0</v>
      </c>
      <c r="BT418" s="2006">
        <v>0</v>
      </c>
      <c r="BU418" s="2006">
        <v>0</v>
      </c>
      <c r="BV418" s="2006">
        <v>0</v>
      </c>
      <c r="BW418" s="2006">
        <v>0</v>
      </c>
      <c r="BX418" s="2006">
        <v>0</v>
      </c>
      <c r="BY418" s="2006">
        <v>0</v>
      </c>
      <c r="BZ418" s="2006">
        <v>0</v>
      </c>
      <c r="CA418" s="2006">
        <v>0</v>
      </c>
      <c r="CB418" s="2006">
        <v>0</v>
      </c>
      <c r="CC418" s="2006">
        <v>0</v>
      </c>
      <c r="CD418" s="2006">
        <v>0</v>
      </c>
      <c r="CE418" s="2006">
        <v>0</v>
      </c>
      <c r="CF418" s="421"/>
    </row>
    <row r="419" spans="1:84" ht="9.9499999999999993" customHeight="1">
      <c r="A419" s="2006">
        <v>0</v>
      </c>
      <c r="B419" s="3401">
        <v>20</v>
      </c>
      <c r="D419" s="3685" t="s">
        <v>566</v>
      </c>
      <c r="E419" s="2006">
        <v>0</v>
      </c>
      <c r="F419" s="2006">
        <v>0</v>
      </c>
      <c r="G419" s="2006">
        <v>0</v>
      </c>
      <c r="H419" s="3611"/>
      <c r="I419" s="2006">
        <v>0</v>
      </c>
      <c r="J419" s="2006">
        <v>0</v>
      </c>
      <c r="K419" s="2006">
        <v>0</v>
      </c>
      <c r="L419" s="3611"/>
      <c r="M419" s="2006">
        <v>0</v>
      </c>
      <c r="N419" s="2006">
        <v>0</v>
      </c>
      <c r="O419" s="2006">
        <v>0</v>
      </c>
      <c r="P419" s="3611"/>
      <c r="Q419" s="2006">
        <v>0</v>
      </c>
      <c r="R419" s="2006">
        <v>0</v>
      </c>
      <c r="S419" s="2006">
        <v>0</v>
      </c>
      <c r="T419" s="3611"/>
      <c r="U419" s="2006">
        <v>0</v>
      </c>
      <c r="V419" s="2006">
        <v>0</v>
      </c>
      <c r="W419" s="2006">
        <v>0</v>
      </c>
      <c r="X419" s="3611"/>
      <c r="Y419" s="2006">
        <v>0</v>
      </c>
      <c r="Z419" s="2006">
        <v>0</v>
      </c>
      <c r="AA419" s="2006">
        <v>0</v>
      </c>
      <c r="AB419" s="3611"/>
      <c r="AC419" s="2006">
        <v>0</v>
      </c>
      <c r="AD419" s="2006">
        <v>0</v>
      </c>
      <c r="AE419" s="2006">
        <v>0</v>
      </c>
      <c r="AF419" s="3611"/>
      <c r="AI419" s="40"/>
      <c r="AJ419" s="35"/>
      <c r="AK419" s="35"/>
      <c r="AL419" s="35"/>
      <c r="AM419" s="35"/>
      <c r="BN419" s="2006">
        <v>0</v>
      </c>
      <c r="BO419" s="2006">
        <v>0</v>
      </c>
      <c r="BP419" s="2006">
        <v>0</v>
      </c>
      <c r="BQ419" s="2006">
        <v>0</v>
      </c>
      <c r="BR419" s="2006">
        <v>0</v>
      </c>
      <c r="BS419" s="2006">
        <v>0</v>
      </c>
      <c r="BT419" s="2006">
        <v>0</v>
      </c>
      <c r="BU419" s="2006">
        <v>0</v>
      </c>
      <c r="BV419" s="2006">
        <v>0</v>
      </c>
      <c r="BW419" s="2006">
        <v>0</v>
      </c>
      <c r="BX419" s="2006">
        <v>0</v>
      </c>
      <c r="BY419" s="2006">
        <v>0</v>
      </c>
      <c r="BZ419" s="2006">
        <v>0</v>
      </c>
      <c r="CA419" s="2006">
        <v>0</v>
      </c>
      <c r="CB419" s="2006">
        <v>0</v>
      </c>
      <c r="CC419" s="2006">
        <v>0</v>
      </c>
      <c r="CD419" s="2006">
        <v>0</v>
      </c>
      <c r="CE419" s="2006">
        <v>0</v>
      </c>
      <c r="CF419" s="421"/>
    </row>
    <row r="420" spans="1:84" ht="5.0999999999999996" customHeight="1">
      <c r="A420" s="2006">
        <v>0</v>
      </c>
      <c r="B420" s="3402"/>
      <c r="D420" s="3686"/>
      <c r="E420" s="2006">
        <v>0</v>
      </c>
      <c r="F420" s="2007">
        <v>0</v>
      </c>
      <c r="G420" s="2006">
        <v>0</v>
      </c>
      <c r="H420" s="3612"/>
      <c r="I420" s="2006">
        <v>0</v>
      </c>
      <c r="J420" s="2007">
        <v>0</v>
      </c>
      <c r="K420" s="2006">
        <v>0</v>
      </c>
      <c r="L420" s="3612"/>
      <c r="M420" s="2006">
        <v>0</v>
      </c>
      <c r="N420" s="2007">
        <v>0</v>
      </c>
      <c r="O420" s="2006">
        <v>0</v>
      </c>
      <c r="P420" s="3612"/>
      <c r="Q420" s="2006">
        <v>0</v>
      </c>
      <c r="R420" s="2007">
        <v>0</v>
      </c>
      <c r="S420" s="2006">
        <v>0</v>
      </c>
      <c r="T420" s="3612"/>
      <c r="U420" s="2006">
        <v>0</v>
      </c>
      <c r="V420" s="2007">
        <v>0</v>
      </c>
      <c r="W420" s="2006">
        <v>0</v>
      </c>
      <c r="X420" s="3612"/>
      <c r="Y420" s="2006">
        <v>0</v>
      </c>
      <c r="Z420" s="2007">
        <v>0</v>
      </c>
      <c r="AA420" s="2006">
        <v>0</v>
      </c>
      <c r="AB420" s="3612"/>
      <c r="AC420" s="2006">
        <v>0</v>
      </c>
      <c r="AD420" s="2007">
        <v>0</v>
      </c>
      <c r="AE420" s="2006">
        <v>0</v>
      </c>
      <c r="AF420" s="3612"/>
      <c r="AI420" s="90"/>
      <c r="AJ420" s="35"/>
      <c r="AK420" s="35"/>
      <c r="AL420" s="35"/>
      <c r="AM420" s="35"/>
      <c r="BN420" s="2006">
        <v>0</v>
      </c>
      <c r="BO420" s="2006">
        <v>0</v>
      </c>
      <c r="BP420" s="2006">
        <v>0</v>
      </c>
      <c r="BQ420" s="2006">
        <v>0</v>
      </c>
      <c r="BR420" s="2006">
        <v>0</v>
      </c>
      <c r="BS420" s="2006">
        <v>0</v>
      </c>
      <c r="BT420" s="2006">
        <v>0</v>
      </c>
      <c r="BU420" s="2006">
        <v>0</v>
      </c>
      <c r="BV420" s="2006">
        <v>0</v>
      </c>
      <c r="BW420" s="2006">
        <v>0</v>
      </c>
      <c r="BX420" s="2006">
        <v>0</v>
      </c>
      <c r="BY420" s="2006">
        <v>0</v>
      </c>
      <c r="BZ420" s="2006">
        <v>0</v>
      </c>
      <c r="CA420" s="2006">
        <v>0</v>
      </c>
      <c r="CB420" s="2006">
        <v>0</v>
      </c>
      <c r="CC420" s="2006">
        <v>0</v>
      </c>
      <c r="CD420" s="2006">
        <v>0</v>
      </c>
      <c r="CE420" s="2006">
        <v>0</v>
      </c>
      <c r="CF420" s="421"/>
    </row>
    <row r="421" spans="1:84" ht="9.9499999999999993" customHeight="1">
      <c r="A421" s="2006">
        <v>0</v>
      </c>
      <c r="B421" s="3403"/>
      <c r="D421" s="191"/>
      <c r="E421" s="2006">
        <v>0</v>
      </c>
      <c r="F421" s="2006">
        <v>0</v>
      </c>
      <c r="G421" s="2006">
        <v>0</v>
      </c>
      <c r="H421" s="3613"/>
      <c r="I421" s="2006">
        <v>0</v>
      </c>
      <c r="J421" s="2006">
        <v>0</v>
      </c>
      <c r="K421" s="2006">
        <v>0</v>
      </c>
      <c r="L421" s="3613"/>
      <c r="M421" s="2006">
        <v>0</v>
      </c>
      <c r="N421" s="2006">
        <v>0</v>
      </c>
      <c r="O421" s="2006">
        <v>0</v>
      </c>
      <c r="P421" s="3613"/>
      <c r="Q421" s="2006">
        <v>0</v>
      </c>
      <c r="R421" s="2006">
        <v>0</v>
      </c>
      <c r="S421" s="2006">
        <v>0</v>
      </c>
      <c r="T421" s="3613"/>
      <c r="U421" s="2006">
        <v>0</v>
      </c>
      <c r="V421" s="2006">
        <v>0</v>
      </c>
      <c r="W421" s="2006">
        <v>0</v>
      </c>
      <c r="X421" s="3613"/>
      <c r="Y421" s="2006">
        <v>0</v>
      </c>
      <c r="Z421" s="2006">
        <v>0</v>
      </c>
      <c r="AA421" s="2006">
        <v>0</v>
      </c>
      <c r="AB421" s="3613"/>
      <c r="AC421" s="2006">
        <v>0</v>
      </c>
      <c r="AD421" s="2006">
        <v>0</v>
      </c>
      <c r="AE421" s="2006">
        <v>0</v>
      </c>
      <c r="AF421" s="3613"/>
      <c r="AI421" s="40"/>
      <c r="AJ421" s="35"/>
      <c r="AK421" s="35"/>
      <c r="AL421" s="35"/>
      <c r="AM421" s="35"/>
      <c r="BN421" s="2006">
        <v>0</v>
      </c>
      <c r="BO421" s="2006">
        <v>0</v>
      </c>
      <c r="BP421" s="2006">
        <v>0</v>
      </c>
      <c r="BQ421" s="2006">
        <v>0</v>
      </c>
      <c r="BR421" s="2006">
        <v>0</v>
      </c>
      <c r="BS421" s="2006">
        <v>0</v>
      </c>
      <c r="BT421" s="2006">
        <v>0</v>
      </c>
      <c r="BU421" s="2006">
        <v>0</v>
      </c>
      <c r="BV421" s="2006">
        <v>0</v>
      </c>
      <c r="BW421" s="2006">
        <v>0</v>
      </c>
      <c r="BX421" s="2006">
        <v>0</v>
      </c>
      <c r="BY421" s="2006">
        <v>0</v>
      </c>
      <c r="BZ421" s="2006">
        <v>0</v>
      </c>
      <c r="CA421" s="2006">
        <v>0</v>
      </c>
      <c r="CB421" s="2006">
        <v>0</v>
      </c>
      <c r="CC421" s="2006">
        <v>0</v>
      </c>
      <c r="CD421" s="2006">
        <v>0</v>
      </c>
      <c r="CE421" s="2006">
        <v>0</v>
      </c>
      <c r="CF421" s="421"/>
    </row>
    <row r="422" spans="1:84" ht="9.9499999999999993" customHeight="1">
      <c r="A422" s="2006">
        <v>0</v>
      </c>
      <c r="B422" s="2006">
        <v>0</v>
      </c>
      <c r="C422" s="2006">
        <v>0</v>
      </c>
      <c r="D422" s="2006">
        <v>0</v>
      </c>
      <c r="E422" s="2006">
        <v>0</v>
      </c>
      <c r="F422" s="2006">
        <v>0</v>
      </c>
      <c r="G422" s="2006">
        <v>0</v>
      </c>
      <c r="H422" s="2006">
        <v>0</v>
      </c>
      <c r="I422" s="2006">
        <v>0</v>
      </c>
      <c r="J422" s="2006">
        <v>0</v>
      </c>
      <c r="K422" s="2006">
        <v>0</v>
      </c>
      <c r="L422" s="2006">
        <v>0</v>
      </c>
      <c r="M422" s="2006">
        <v>0</v>
      </c>
      <c r="N422" s="2006">
        <v>0</v>
      </c>
      <c r="O422" s="2006">
        <v>0</v>
      </c>
      <c r="P422" s="2006">
        <v>0</v>
      </c>
      <c r="Q422" s="2006">
        <v>0</v>
      </c>
      <c r="R422" s="2006">
        <v>0</v>
      </c>
      <c r="S422" s="2006">
        <v>0</v>
      </c>
      <c r="T422" s="2006">
        <v>0</v>
      </c>
      <c r="U422" s="2006">
        <v>0</v>
      </c>
      <c r="V422" s="2006">
        <v>0</v>
      </c>
      <c r="W422" s="2006">
        <v>0</v>
      </c>
      <c r="X422" s="2006">
        <v>0</v>
      </c>
      <c r="Y422" s="2006">
        <v>0</v>
      </c>
      <c r="Z422" s="2006">
        <v>0</v>
      </c>
      <c r="AA422" s="2006">
        <v>0</v>
      </c>
      <c r="AB422" s="2006">
        <v>0</v>
      </c>
      <c r="AC422" s="2006">
        <v>0</v>
      </c>
      <c r="AD422" s="2006">
        <v>0</v>
      </c>
      <c r="AE422" s="2006">
        <v>0</v>
      </c>
      <c r="AF422" s="2006">
        <v>0</v>
      </c>
      <c r="AI422" s="159"/>
      <c r="AJ422" s="35"/>
      <c r="AK422" s="35"/>
      <c r="AL422" s="35"/>
      <c r="AM422" s="35"/>
      <c r="BN422" s="2006">
        <v>0</v>
      </c>
      <c r="BO422" s="2006">
        <v>0</v>
      </c>
      <c r="BP422" s="2006">
        <v>0</v>
      </c>
      <c r="BQ422" s="2006">
        <v>0</v>
      </c>
      <c r="BR422" s="2006">
        <v>0</v>
      </c>
      <c r="BS422" s="2006">
        <v>0</v>
      </c>
      <c r="BT422" s="2006">
        <v>0</v>
      </c>
      <c r="BU422" s="2006">
        <v>0</v>
      </c>
      <c r="BV422" s="2006">
        <v>0</v>
      </c>
      <c r="BW422" s="2006">
        <v>0</v>
      </c>
      <c r="BX422" s="2006">
        <v>0</v>
      </c>
      <c r="BY422" s="2006">
        <v>0</v>
      </c>
      <c r="BZ422" s="2006">
        <v>0</v>
      </c>
      <c r="CA422" s="2006">
        <v>0</v>
      </c>
      <c r="CB422" s="2006">
        <v>0</v>
      </c>
      <c r="CC422" s="2006">
        <v>0</v>
      </c>
      <c r="CD422" s="2006">
        <v>0</v>
      </c>
      <c r="CE422" s="2006">
        <v>0</v>
      </c>
      <c r="CF422" s="421"/>
    </row>
    <row r="423" spans="1:84" ht="9.9499999999999993" customHeight="1">
      <c r="A423" s="2006">
        <v>0</v>
      </c>
      <c r="B423" s="3401">
        <v>21</v>
      </c>
      <c r="D423" s="3685" t="s">
        <v>344</v>
      </c>
      <c r="E423" s="2006">
        <v>0</v>
      </c>
      <c r="F423" s="2006">
        <v>0</v>
      </c>
      <c r="G423" s="2006">
        <v>0</v>
      </c>
      <c r="H423" s="3611"/>
      <c r="I423" s="2006">
        <v>0</v>
      </c>
      <c r="J423" s="2006">
        <v>0</v>
      </c>
      <c r="K423" s="2006">
        <v>0</v>
      </c>
      <c r="L423" s="3611"/>
      <c r="M423" s="2006">
        <v>0</v>
      </c>
      <c r="N423" s="2006">
        <v>0</v>
      </c>
      <c r="O423" s="2006">
        <v>0</v>
      </c>
      <c r="P423" s="3611"/>
      <c r="Q423" s="2006">
        <v>0</v>
      </c>
      <c r="R423" s="2006">
        <v>0</v>
      </c>
      <c r="S423" s="2006">
        <v>0</v>
      </c>
      <c r="T423" s="3611"/>
      <c r="U423" s="2006">
        <v>0</v>
      </c>
      <c r="V423" s="2006">
        <v>0</v>
      </c>
      <c r="W423" s="2006">
        <v>0</v>
      </c>
      <c r="X423" s="3611"/>
      <c r="Y423" s="2006">
        <v>0</v>
      </c>
      <c r="Z423" s="2006">
        <v>0</v>
      </c>
      <c r="AA423" s="2006">
        <v>0</v>
      </c>
      <c r="AB423" s="3611"/>
      <c r="AC423" s="2006">
        <v>0</v>
      </c>
      <c r="AD423" s="2006">
        <v>0</v>
      </c>
      <c r="AE423" s="2006">
        <v>0</v>
      </c>
      <c r="AF423" s="3611"/>
      <c r="AI423" s="40"/>
      <c r="AJ423" s="35"/>
      <c r="AK423" s="35"/>
      <c r="AL423" s="35"/>
      <c r="AM423" s="35"/>
      <c r="BN423" s="2006">
        <v>0</v>
      </c>
      <c r="BO423" s="2006">
        <v>0</v>
      </c>
      <c r="BP423" s="2006">
        <v>0</v>
      </c>
      <c r="BQ423" s="2006">
        <v>0</v>
      </c>
      <c r="BR423" s="2006">
        <v>0</v>
      </c>
      <c r="BS423" s="2006">
        <v>0</v>
      </c>
      <c r="BT423" s="2006">
        <v>0</v>
      </c>
      <c r="BU423" s="2006">
        <v>0</v>
      </c>
      <c r="BV423" s="2006">
        <v>0</v>
      </c>
      <c r="BW423" s="2006">
        <v>0</v>
      </c>
      <c r="BX423" s="2006">
        <v>0</v>
      </c>
      <c r="BY423" s="2006">
        <v>0</v>
      </c>
      <c r="BZ423" s="2006">
        <v>0</v>
      </c>
      <c r="CA423" s="2006">
        <v>0</v>
      </c>
      <c r="CB423" s="2006">
        <v>0</v>
      </c>
      <c r="CC423" s="2006">
        <v>0</v>
      </c>
      <c r="CD423" s="2006">
        <v>0</v>
      </c>
      <c r="CE423" s="2006">
        <v>0</v>
      </c>
      <c r="CF423" s="421"/>
    </row>
    <row r="424" spans="1:84" ht="5.0999999999999996" customHeight="1">
      <c r="A424" s="2006">
        <v>0</v>
      </c>
      <c r="B424" s="3402"/>
      <c r="D424" s="3686"/>
      <c r="E424" s="2006">
        <v>0</v>
      </c>
      <c r="F424" s="2007">
        <v>0</v>
      </c>
      <c r="G424" s="2006">
        <v>0</v>
      </c>
      <c r="H424" s="3612"/>
      <c r="I424" s="2006">
        <v>0</v>
      </c>
      <c r="J424" s="2007">
        <v>0</v>
      </c>
      <c r="K424" s="2006">
        <v>0</v>
      </c>
      <c r="L424" s="3612"/>
      <c r="M424" s="2006">
        <v>0</v>
      </c>
      <c r="N424" s="2007">
        <v>0</v>
      </c>
      <c r="O424" s="2006">
        <v>0</v>
      </c>
      <c r="P424" s="3612"/>
      <c r="Q424" s="2006">
        <v>0</v>
      </c>
      <c r="R424" s="2007">
        <v>0</v>
      </c>
      <c r="S424" s="2006">
        <v>0</v>
      </c>
      <c r="T424" s="3612"/>
      <c r="U424" s="2006">
        <v>0</v>
      </c>
      <c r="V424" s="2007">
        <v>0</v>
      </c>
      <c r="W424" s="2006">
        <v>0</v>
      </c>
      <c r="X424" s="3612"/>
      <c r="Y424" s="2006">
        <v>0</v>
      </c>
      <c r="Z424" s="2007">
        <v>0</v>
      </c>
      <c r="AA424" s="2006">
        <v>0</v>
      </c>
      <c r="AB424" s="3612"/>
      <c r="AC424" s="2006">
        <v>0</v>
      </c>
      <c r="AD424" s="2007">
        <v>0</v>
      </c>
      <c r="AE424" s="2006">
        <v>0</v>
      </c>
      <c r="AF424" s="3612"/>
      <c r="AI424" s="90"/>
      <c r="AJ424" s="35"/>
      <c r="AK424" s="35"/>
      <c r="AL424" s="35"/>
      <c r="AM424" s="35"/>
      <c r="BN424" s="2006">
        <v>0</v>
      </c>
      <c r="BO424" s="2006">
        <v>0</v>
      </c>
      <c r="BP424" s="2006">
        <v>0</v>
      </c>
      <c r="BQ424" s="2006">
        <v>0</v>
      </c>
      <c r="BR424" s="2006">
        <v>0</v>
      </c>
      <c r="BS424" s="2006">
        <v>0</v>
      </c>
      <c r="BT424" s="2006">
        <v>0</v>
      </c>
      <c r="BU424" s="2006">
        <v>0</v>
      </c>
      <c r="BV424" s="2006">
        <v>0</v>
      </c>
      <c r="BW424" s="2006">
        <v>0</v>
      </c>
      <c r="BX424" s="2006">
        <v>0</v>
      </c>
      <c r="BY424" s="2006">
        <v>0</v>
      </c>
      <c r="BZ424" s="2006">
        <v>0</v>
      </c>
      <c r="CA424" s="2006">
        <v>0</v>
      </c>
      <c r="CB424" s="2006">
        <v>0</v>
      </c>
      <c r="CC424" s="2006">
        <v>0</v>
      </c>
      <c r="CD424" s="2006">
        <v>0</v>
      </c>
      <c r="CE424" s="2006">
        <v>0</v>
      </c>
      <c r="CF424" s="421"/>
    </row>
    <row r="425" spans="1:84" ht="9.9499999999999993" customHeight="1">
      <c r="A425" s="2006">
        <v>0</v>
      </c>
      <c r="B425" s="3403"/>
      <c r="D425" s="191"/>
      <c r="E425" s="2006">
        <v>0</v>
      </c>
      <c r="F425" s="2006">
        <v>0</v>
      </c>
      <c r="G425" s="2006">
        <v>0</v>
      </c>
      <c r="H425" s="3613"/>
      <c r="I425" s="2006">
        <v>0</v>
      </c>
      <c r="J425" s="2006">
        <v>0</v>
      </c>
      <c r="K425" s="2006">
        <v>0</v>
      </c>
      <c r="L425" s="3613"/>
      <c r="M425" s="2006">
        <v>0</v>
      </c>
      <c r="N425" s="2006">
        <v>0</v>
      </c>
      <c r="O425" s="2006">
        <v>0</v>
      </c>
      <c r="P425" s="3613"/>
      <c r="Q425" s="2006">
        <v>0</v>
      </c>
      <c r="R425" s="2006">
        <v>0</v>
      </c>
      <c r="S425" s="2006">
        <v>0</v>
      </c>
      <c r="T425" s="3613"/>
      <c r="U425" s="2006">
        <v>0</v>
      </c>
      <c r="V425" s="2006">
        <v>0</v>
      </c>
      <c r="W425" s="2006">
        <v>0</v>
      </c>
      <c r="X425" s="3613"/>
      <c r="Y425" s="2006">
        <v>0</v>
      </c>
      <c r="Z425" s="2006">
        <v>0</v>
      </c>
      <c r="AA425" s="2006">
        <v>0</v>
      </c>
      <c r="AB425" s="3613"/>
      <c r="AC425" s="2006">
        <v>0</v>
      </c>
      <c r="AD425" s="2006">
        <v>0</v>
      </c>
      <c r="AE425" s="2006">
        <v>0</v>
      </c>
      <c r="AF425" s="3613"/>
      <c r="AI425" s="40"/>
      <c r="AJ425" s="35"/>
      <c r="AK425" s="35"/>
      <c r="AL425" s="35"/>
      <c r="AM425" s="35"/>
      <c r="BN425" s="2006">
        <v>0</v>
      </c>
      <c r="BO425" s="2006">
        <v>0</v>
      </c>
      <c r="BP425" s="2006">
        <v>0</v>
      </c>
      <c r="BQ425" s="2006">
        <v>0</v>
      </c>
      <c r="BR425" s="2006">
        <v>0</v>
      </c>
      <c r="BS425" s="2006">
        <v>0</v>
      </c>
      <c r="BT425" s="2006">
        <v>0</v>
      </c>
      <c r="BU425" s="2006">
        <v>0</v>
      </c>
      <c r="BV425" s="2006">
        <v>0</v>
      </c>
      <c r="BW425" s="2006">
        <v>0</v>
      </c>
      <c r="BX425" s="2006">
        <v>0</v>
      </c>
      <c r="BY425" s="2006">
        <v>0</v>
      </c>
      <c r="BZ425" s="2006">
        <v>0</v>
      </c>
      <c r="CA425" s="2006">
        <v>0</v>
      </c>
      <c r="CB425" s="2006">
        <v>0</v>
      </c>
      <c r="CC425" s="2006">
        <v>0</v>
      </c>
      <c r="CD425" s="2006">
        <v>0</v>
      </c>
      <c r="CE425" s="2006">
        <v>0</v>
      </c>
      <c r="CF425" s="421"/>
    </row>
    <row r="426" spans="1:84" ht="9.9499999999999993" customHeight="1">
      <c r="A426" s="2006">
        <v>0</v>
      </c>
      <c r="B426" s="2006">
        <v>0</v>
      </c>
      <c r="C426" s="2006">
        <v>0</v>
      </c>
      <c r="D426" s="2006">
        <v>0</v>
      </c>
      <c r="E426" s="2006">
        <v>0</v>
      </c>
      <c r="F426" s="2006">
        <v>0</v>
      </c>
      <c r="G426" s="2006">
        <v>0</v>
      </c>
      <c r="H426" s="2006">
        <v>0</v>
      </c>
      <c r="I426" s="2006">
        <v>0</v>
      </c>
      <c r="J426" s="2006">
        <v>0</v>
      </c>
      <c r="K426" s="2006">
        <v>0</v>
      </c>
      <c r="L426" s="2006">
        <v>0</v>
      </c>
      <c r="M426" s="2006">
        <v>0</v>
      </c>
      <c r="N426" s="2006">
        <v>0</v>
      </c>
      <c r="O426" s="2006">
        <v>0</v>
      </c>
      <c r="P426" s="2006">
        <v>0</v>
      </c>
      <c r="Q426" s="2006">
        <v>0</v>
      </c>
      <c r="R426" s="2006">
        <v>0</v>
      </c>
      <c r="S426" s="2006">
        <v>0</v>
      </c>
      <c r="T426" s="2006">
        <v>0</v>
      </c>
      <c r="U426" s="2006">
        <v>0</v>
      </c>
      <c r="V426" s="2006">
        <v>0</v>
      </c>
      <c r="W426" s="2006">
        <v>0</v>
      </c>
      <c r="X426" s="2006">
        <v>0</v>
      </c>
      <c r="Y426" s="2006">
        <v>0</v>
      </c>
      <c r="Z426" s="2006">
        <v>0</v>
      </c>
      <c r="AA426" s="2006">
        <v>0</v>
      </c>
      <c r="AB426" s="2006">
        <v>0</v>
      </c>
      <c r="AC426" s="2006">
        <v>0</v>
      </c>
      <c r="AD426" s="2006">
        <v>0</v>
      </c>
      <c r="AE426" s="2006">
        <v>0</v>
      </c>
      <c r="AF426" s="2006">
        <v>0</v>
      </c>
      <c r="AI426" s="159"/>
      <c r="AJ426" s="35"/>
      <c r="AK426" s="35"/>
      <c r="AL426" s="35"/>
      <c r="AM426" s="35"/>
      <c r="BN426" s="2006">
        <v>0</v>
      </c>
      <c r="BO426" s="2006">
        <v>0</v>
      </c>
      <c r="BP426" s="2006">
        <v>0</v>
      </c>
      <c r="BQ426" s="2006">
        <v>0</v>
      </c>
      <c r="BR426" s="2006">
        <v>0</v>
      </c>
      <c r="BS426" s="2006">
        <v>0</v>
      </c>
      <c r="BT426" s="2006">
        <v>0</v>
      </c>
      <c r="BU426" s="2006">
        <v>0</v>
      </c>
      <c r="BV426" s="2006">
        <v>0</v>
      </c>
      <c r="BW426" s="2006">
        <v>0</v>
      </c>
      <c r="BX426" s="2006">
        <v>0</v>
      </c>
      <c r="BY426" s="2006">
        <v>0</v>
      </c>
      <c r="BZ426" s="2006">
        <v>0</v>
      </c>
      <c r="CA426" s="2006">
        <v>0</v>
      </c>
      <c r="CB426" s="2006">
        <v>0</v>
      </c>
      <c r="CC426" s="2006">
        <v>0</v>
      </c>
      <c r="CD426" s="2006">
        <v>0</v>
      </c>
      <c r="CE426" s="2006">
        <v>0</v>
      </c>
      <c r="CF426" s="421"/>
    </row>
    <row r="427" spans="1:84" ht="9.9499999999999993" customHeight="1">
      <c r="A427" s="2006">
        <v>0</v>
      </c>
      <c r="B427" s="3401">
        <v>22</v>
      </c>
      <c r="D427" s="3685" t="s">
        <v>210</v>
      </c>
      <c r="E427" s="2006">
        <v>0</v>
      </c>
      <c r="F427" s="2006">
        <v>0</v>
      </c>
      <c r="G427" s="2006">
        <v>0</v>
      </c>
      <c r="H427" s="3611"/>
      <c r="I427" s="2006">
        <v>0</v>
      </c>
      <c r="J427" s="2006">
        <v>0</v>
      </c>
      <c r="K427" s="2006">
        <v>0</v>
      </c>
      <c r="L427" s="3611"/>
      <c r="M427" s="2006">
        <v>0</v>
      </c>
      <c r="N427" s="2006">
        <v>0</v>
      </c>
      <c r="O427" s="2006">
        <v>0</v>
      </c>
      <c r="P427" s="3611"/>
      <c r="Q427" s="2006">
        <v>0</v>
      </c>
      <c r="R427" s="2006">
        <v>0</v>
      </c>
      <c r="S427" s="2006">
        <v>0</v>
      </c>
      <c r="T427" s="3611"/>
      <c r="U427" s="2006">
        <v>0</v>
      </c>
      <c r="V427" s="2006">
        <v>0</v>
      </c>
      <c r="W427" s="2006">
        <v>0</v>
      </c>
      <c r="X427" s="3611"/>
      <c r="Y427" s="2006">
        <v>0</v>
      </c>
      <c r="Z427" s="2006">
        <v>0</v>
      </c>
      <c r="AA427" s="2006">
        <v>0</v>
      </c>
      <c r="AB427" s="3611"/>
      <c r="AC427" s="2006">
        <v>0</v>
      </c>
      <c r="AD427" s="2006">
        <v>0</v>
      </c>
      <c r="AE427" s="2006">
        <v>0</v>
      </c>
      <c r="AF427" s="3611"/>
      <c r="AI427" s="40"/>
      <c r="AJ427" s="35"/>
      <c r="AK427" s="35"/>
      <c r="AL427" s="35"/>
      <c r="AM427" s="35"/>
      <c r="BN427" s="2006">
        <v>0</v>
      </c>
      <c r="BO427" s="2006">
        <v>0</v>
      </c>
      <c r="BP427" s="2006">
        <v>0</v>
      </c>
      <c r="BQ427" s="2006">
        <v>0</v>
      </c>
      <c r="BR427" s="2006">
        <v>0</v>
      </c>
      <c r="BS427" s="2006">
        <v>0</v>
      </c>
      <c r="BT427" s="2006">
        <v>0</v>
      </c>
      <c r="BU427" s="2006">
        <v>0</v>
      </c>
      <c r="BV427" s="2006">
        <v>0</v>
      </c>
      <c r="BW427" s="2006">
        <v>0</v>
      </c>
      <c r="BX427" s="2006">
        <v>0</v>
      </c>
      <c r="BY427" s="2006">
        <v>0</v>
      </c>
      <c r="BZ427" s="2006">
        <v>0</v>
      </c>
      <c r="CA427" s="2006">
        <v>0</v>
      </c>
      <c r="CB427" s="2006">
        <v>0</v>
      </c>
      <c r="CC427" s="2006">
        <v>0</v>
      </c>
      <c r="CD427" s="2006">
        <v>0</v>
      </c>
      <c r="CE427" s="2006">
        <v>0</v>
      </c>
      <c r="CF427" s="421"/>
    </row>
    <row r="428" spans="1:84" ht="5.0999999999999996" customHeight="1">
      <c r="A428" s="2006">
        <v>0</v>
      </c>
      <c r="B428" s="3402"/>
      <c r="D428" s="3686"/>
      <c r="E428" s="2006">
        <v>0</v>
      </c>
      <c r="F428" s="2007">
        <v>0</v>
      </c>
      <c r="G428" s="2006">
        <v>0</v>
      </c>
      <c r="H428" s="3612"/>
      <c r="I428" s="2006">
        <v>0</v>
      </c>
      <c r="J428" s="2007">
        <v>0</v>
      </c>
      <c r="K428" s="2006">
        <v>0</v>
      </c>
      <c r="L428" s="3612"/>
      <c r="M428" s="2006">
        <v>0</v>
      </c>
      <c r="N428" s="2007">
        <v>0</v>
      </c>
      <c r="O428" s="2006">
        <v>0</v>
      </c>
      <c r="P428" s="3612"/>
      <c r="Q428" s="2006">
        <v>0</v>
      </c>
      <c r="R428" s="2007">
        <v>0</v>
      </c>
      <c r="S428" s="2006">
        <v>0</v>
      </c>
      <c r="T428" s="3612"/>
      <c r="U428" s="2006">
        <v>0</v>
      </c>
      <c r="V428" s="2007">
        <v>0</v>
      </c>
      <c r="W428" s="2006">
        <v>0</v>
      </c>
      <c r="X428" s="3612"/>
      <c r="Y428" s="2006">
        <v>0</v>
      </c>
      <c r="Z428" s="2007">
        <v>0</v>
      </c>
      <c r="AA428" s="2006">
        <v>0</v>
      </c>
      <c r="AB428" s="3612"/>
      <c r="AC428" s="2006">
        <v>0</v>
      </c>
      <c r="AD428" s="2007">
        <v>0</v>
      </c>
      <c r="AE428" s="2006">
        <v>0</v>
      </c>
      <c r="AF428" s="3612"/>
      <c r="AI428" s="90"/>
      <c r="AJ428" s="35"/>
      <c r="AK428" s="35"/>
      <c r="AL428" s="35"/>
      <c r="AM428" s="35"/>
      <c r="BN428" s="2006">
        <v>0</v>
      </c>
      <c r="BO428" s="2006">
        <v>0</v>
      </c>
      <c r="BP428" s="2006">
        <v>0</v>
      </c>
      <c r="BQ428" s="2006">
        <v>0</v>
      </c>
      <c r="BR428" s="2006">
        <v>0</v>
      </c>
      <c r="BS428" s="2006">
        <v>0</v>
      </c>
      <c r="BT428" s="2006">
        <v>0</v>
      </c>
      <c r="BU428" s="2006">
        <v>0</v>
      </c>
      <c r="BV428" s="2006">
        <v>0</v>
      </c>
      <c r="BW428" s="2006">
        <v>0</v>
      </c>
      <c r="BX428" s="2006">
        <v>0</v>
      </c>
      <c r="BY428" s="2006">
        <v>0</v>
      </c>
      <c r="BZ428" s="2006">
        <v>0</v>
      </c>
      <c r="CA428" s="2006">
        <v>0</v>
      </c>
      <c r="CB428" s="2006">
        <v>0</v>
      </c>
      <c r="CC428" s="2006">
        <v>0</v>
      </c>
      <c r="CD428" s="2006">
        <v>0</v>
      </c>
      <c r="CE428" s="2006">
        <v>0</v>
      </c>
      <c r="CF428" s="421"/>
    </row>
    <row r="429" spans="1:84" ht="9.9499999999999993" customHeight="1">
      <c r="A429" s="2006">
        <v>0</v>
      </c>
      <c r="B429" s="3403"/>
      <c r="D429" s="191"/>
      <c r="E429" s="2006">
        <v>0</v>
      </c>
      <c r="F429" s="2006">
        <v>0</v>
      </c>
      <c r="G429" s="2006">
        <v>0</v>
      </c>
      <c r="H429" s="3613"/>
      <c r="I429" s="2006">
        <v>0</v>
      </c>
      <c r="J429" s="2006">
        <v>0</v>
      </c>
      <c r="K429" s="2006">
        <v>0</v>
      </c>
      <c r="L429" s="3613"/>
      <c r="M429" s="2006">
        <v>0</v>
      </c>
      <c r="N429" s="2006">
        <v>0</v>
      </c>
      <c r="O429" s="2006">
        <v>0</v>
      </c>
      <c r="P429" s="3613"/>
      <c r="Q429" s="2006">
        <v>0</v>
      </c>
      <c r="R429" s="2006">
        <v>0</v>
      </c>
      <c r="S429" s="2006">
        <v>0</v>
      </c>
      <c r="T429" s="3613"/>
      <c r="U429" s="2006">
        <v>0</v>
      </c>
      <c r="V429" s="2006">
        <v>0</v>
      </c>
      <c r="W429" s="2006">
        <v>0</v>
      </c>
      <c r="X429" s="3613"/>
      <c r="Y429" s="2006">
        <v>0</v>
      </c>
      <c r="Z429" s="2006">
        <v>0</v>
      </c>
      <c r="AA429" s="2006">
        <v>0</v>
      </c>
      <c r="AB429" s="3613"/>
      <c r="AC429" s="2006">
        <v>0</v>
      </c>
      <c r="AD429" s="2006">
        <v>0</v>
      </c>
      <c r="AE429" s="2006">
        <v>0</v>
      </c>
      <c r="AF429" s="3613"/>
      <c r="AI429" s="40"/>
      <c r="AJ429" s="35"/>
      <c r="AK429" s="35"/>
      <c r="AL429" s="35"/>
      <c r="AM429" s="35"/>
      <c r="BN429" s="2006">
        <v>0</v>
      </c>
      <c r="BO429" s="2006">
        <v>0</v>
      </c>
      <c r="BP429" s="2006">
        <v>0</v>
      </c>
      <c r="BQ429" s="2006">
        <v>0</v>
      </c>
      <c r="BR429" s="2006">
        <v>0</v>
      </c>
      <c r="BS429" s="2006">
        <v>0</v>
      </c>
      <c r="BT429" s="2006">
        <v>0</v>
      </c>
      <c r="BU429" s="2006">
        <v>0</v>
      </c>
      <c r="BV429" s="2006">
        <v>0</v>
      </c>
      <c r="BW429" s="2006">
        <v>0</v>
      </c>
      <c r="BX429" s="2006">
        <v>0</v>
      </c>
      <c r="BY429" s="2006">
        <v>0</v>
      </c>
      <c r="BZ429" s="2006">
        <v>0</v>
      </c>
      <c r="CA429" s="2006">
        <v>0</v>
      </c>
      <c r="CB429" s="2006">
        <v>0</v>
      </c>
      <c r="CC429" s="2006">
        <v>0</v>
      </c>
      <c r="CD429" s="2006">
        <v>0</v>
      </c>
      <c r="CE429" s="2006">
        <v>0</v>
      </c>
      <c r="CF429" s="421"/>
    </row>
    <row r="430" spans="1:84" ht="9.9499999999999993" customHeight="1">
      <c r="A430" s="2006">
        <v>0</v>
      </c>
      <c r="B430" s="2006">
        <v>0</v>
      </c>
      <c r="C430" s="2006">
        <v>0</v>
      </c>
      <c r="D430" s="2006">
        <v>0</v>
      </c>
      <c r="E430" s="2006">
        <v>0</v>
      </c>
      <c r="F430" s="2006">
        <v>0</v>
      </c>
      <c r="G430" s="2006">
        <v>0</v>
      </c>
      <c r="H430" s="2006">
        <v>0</v>
      </c>
      <c r="I430" s="2006">
        <v>0</v>
      </c>
      <c r="J430" s="2006">
        <v>0</v>
      </c>
      <c r="K430" s="2006">
        <v>0</v>
      </c>
      <c r="L430" s="2006">
        <v>0</v>
      </c>
      <c r="M430" s="2006">
        <v>0</v>
      </c>
      <c r="N430" s="2006">
        <v>0</v>
      </c>
      <c r="O430" s="2006">
        <v>0</v>
      </c>
      <c r="P430" s="2006">
        <v>0</v>
      </c>
      <c r="Q430" s="2006">
        <v>0</v>
      </c>
      <c r="R430" s="2006">
        <v>0</v>
      </c>
      <c r="S430" s="2006">
        <v>0</v>
      </c>
      <c r="T430" s="2006">
        <v>0</v>
      </c>
      <c r="U430" s="2006">
        <v>0</v>
      </c>
      <c r="V430" s="2006">
        <v>0</v>
      </c>
      <c r="W430" s="2006">
        <v>0</v>
      </c>
      <c r="X430" s="2006">
        <v>0</v>
      </c>
      <c r="Y430" s="2006">
        <v>0</v>
      </c>
      <c r="Z430" s="2006">
        <v>0</v>
      </c>
      <c r="AA430" s="2006">
        <v>0</v>
      </c>
      <c r="AB430" s="2006">
        <v>0</v>
      </c>
      <c r="AC430" s="2006">
        <v>0</v>
      </c>
      <c r="AD430" s="2006">
        <v>0</v>
      </c>
      <c r="AE430" s="2006">
        <v>0</v>
      </c>
      <c r="AF430" s="2006">
        <v>0</v>
      </c>
      <c r="AI430" s="159"/>
      <c r="AJ430" s="35"/>
      <c r="AK430" s="35"/>
      <c r="AL430" s="35"/>
      <c r="AM430" s="35"/>
      <c r="BN430" s="2006">
        <v>0</v>
      </c>
      <c r="BO430" s="2006">
        <v>0</v>
      </c>
      <c r="BP430" s="2006">
        <v>0</v>
      </c>
      <c r="BQ430" s="2006">
        <v>0</v>
      </c>
      <c r="BR430" s="2006">
        <v>0</v>
      </c>
      <c r="BS430" s="2006">
        <v>0</v>
      </c>
      <c r="BT430" s="2006">
        <v>0</v>
      </c>
      <c r="BU430" s="2006">
        <v>0</v>
      </c>
      <c r="BV430" s="2006">
        <v>0</v>
      </c>
      <c r="BW430" s="2006">
        <v>0</v>
      </c>
      <c r="BX430" s="2006">
        <v>0</v>
      </c>
      <c r="BY430" s="2006">
        <v>0</v>
      </c>
      <c r="BZ430" s="2006">
        <v>0</v>
      </c>
      <c r="CA430" s="2006">
        <v>0</v>
      </c>
      <c r="CB430" s="2006">
        <v>0</v>
      </c>
      <c r="CC430" s="2006">
        <v>0</v>
      </c>
      <c r="CD430" s="2006">
        <v>0</v>
      </c>
      <c r="CE430" s="2006">
        <v>0</v>
      </c>
      <c r="CF430" s="421"/>
    </row>
    <row r="431" spans="1:84" ht="9.9499999999999993" customHeight="1">
      <c r="A431" s="2006">
        <v>0</v>
      </c>
      <c r="B431" s="3401">
        <v>23</v>
      </c>
      <c r="D431" s="3685" t="s">
        <v>567</v>
      </c>
      <c r="E431" s="2006">
        <v>0</v>
      </c>
      <c r="F431" s="2006">
        <v>0</v>
      </c>
      <c r="G431" s="2006">
        <v>0</v>
      </c>
      <c r="H431" s="3611"/>
      <c r="I431" s="2006">
        <v>0</v>
      </c>
      <c r="J431" s="2006">
        <v>0</v>
      </c>
      <c r="K431" s="2006">
        <v>0</v>
      </c>
      <c r="L431" s="3611"/>
      <c r="M431" s="2006">
        <v>0</v>
      </c>
      <c r="N431" s="2006">
        <v>0</v>
      </c>
      <c r="O431" s="2006">
        <v>0</v>
      </c>
      <c r="P431" s="3611"/>
      <c r="Q431" s="2006">
        <v>0</v>
      </c>
      <c r="R431" s="2006">
        <v>0</v>
      </c>
      <c r="S431" s="2006">
        <v>0</v>
      </c>
      <c r="T431" s="3611"/>
      <c r="U431" s="2006">
        <v>0</v>
      </c>
      <c r="V431" s="2006">
        <v>0</v>
      </c>
      <c r="W431" s="2006">
        <v>0</v>
      </c>
      <c r="X431" s="3611"/>
      <c r="Y431" s="2006">
        <v>0</v>
      </c>
      <c r="Z431" s="2006">
        <v>0</v>
      </c>
      <c r="AA431" s="2006">
        <v>0</v>
      </c>
      <c r="AB431" s="3611"/>
      <c r="AC431" s="2006">
        <v>0</v>
      </c>
      <c r="AD431" s="2006">
        <v>0</v>
      </c>
      <c r="AE431" s="2006">
        <v>0</v>
      </c>
      <c r="AF431" s="3611"/>
      <c r="AI431" s="40"/>
      <c r="AJ431" s="35"/>
      <c r="AK431" s="35"/>
      <c r="AL431" s="35"/>
      <c r="AM431" s="35"/>
      <c r="BN431" s="2006">
        <v>0</v>
      </c>
      <c r="BO431" s="2006">
        <v>0</v>
      </c>
      <c r="BP431" s="2006">
        <v>0</v>
      </c>
      <c r="BQ431" s="2006">
        <v>0</v>
      </c>
      <c r="BR431" s="2006">
        <v>0</v>
      </c>
      <c r="BS431" s="2006">
        <v>0</v>
      </c>
      <c r="BT431" s="2006">
        <v>0</v>
      </c>
      <c r="BU431" s="2006">
        <v>0</v>
      </c>
      <c r="BV431" s="2006">
        <v>0</v>
      </c>
      <c r="BW431" s="2006">
        <v>0</v>
      </c>
      <c r="BX431" s="2006">
        <v>0</v>
      </c>
      <c r="BY431" s="2006">
        <v>0</v>
      </c>
      <c r="BZ431" s="2006">
        <v>0</v>
      </c>
      <c r="CA431" s="2006">
        <v>0</v>
      </c>
      <c r="CB431" s="2006">
        <v>0</v>
      </c>
      <c r="CC431" s="2006">
        <v>0</v>
      </c>
      <c r="CD431" s="2006">
        <v>0</v>
      </c>
      <c r="CE431" s="2006">
        <v>0</v>
      </c>
      <c r="CF431" s="421"/>
    </row>
    <row r="432" spans="1:84" ht="5.0999999999999996" customHeight="1">
      <c r="A432" s="2006">
        <v>0</v>
      </c>
      <c r="B432" s="3402"/>
      <c r="D432" s="3686"/>
      <c r="E432" s="2006">
        <v>0</v>
      </c>
      <c r="F432" s="2007">
        <v>0</v>
      </c>
      <c r="G432" s="2006">
        <v>0</v>
      </c>
      <c r="H432" s="3612"/>
      <c r="I432" s="2006">
        <v>0</v>
      </c>
      <c r="J432" s="2007">
        <v>0</v>
      </c>
      <c r="K432" s="2006">
        <v>0</v>
      </c>
      <c r="L432" s="3612"/>
      <c r="M432" s="2006">
        <v>0</v>
      </c>
      <c r="N432" s="2007">
        <v>0</v>
      </c>
      <c r="O432" s="2006">
        <v>0</v>
      </c>
      <c r="P432" s="3612"/>
      <c r="Q432" s="2006">
        <v>0</v>
      </c>
      <c r="R432" s="2007">
        <v>0</v>
      </c>
      <c r="S432" s="2006">
        <v>0</v>
      </c>
      <c r="T432" s="3612"/>
      <c r="U432" s="2006">
        <v>0</v>
      </c>
      <c r="V432" s="2007">
        <v>0</v>
      </c>
      <c r="W432" s="2006">
        <v>0</v>
      </c>
      <c r="X432" s="3612"/>
      <c r="Y432" s="2006">
        <v>0</v>
      </c>
      <c r="Z432" s="2007">
        <v>0</v>
      </c>
      <c r="AA432" s="2006">
        <v>0</v>
      </c>
      <c r="AB432" s="3612"/>
      <c r="AC432" s="2006">
        <v>0</v>
      </c>
      <c r="AD432" s="2007">
        <v>0</v>
      </c>
      <c r="AE432" s="2006">
        <v>0</v>
      </c>
      <c r="AF432" s="3612"/>
      <c r="AI432" s="90"/>
      <c r="AJ432" s="35"/>
      <c r="AK432" s="35"/>
      <c r="AL432" s="35"/>
      <c r="AM432" s="35"/>
      <c r="BN432" s="2006">
        <v>0</v>
      </c>
      <c r="BO432" s="2006">
        <v>0</v>
      </c>
      <c r="BP432" s="2006">
        <v>0</v>
      </c>
      <c r="BQ432" s="2006">
        <v>0</v>
      </c>
      <c r="BR432" s="2006">
        <v>0</v>
      </c>
      <c r="BS432" s="2006">
        <v>0</v>
      </c>
      <c r="BT432" s="2006">
        <v>0</v>
      </c>
      <c r="BU432" s="2006">
        <v>0</v>
      </c>
      <c r="BV432" s="2006">
        <v>0</v>
      </c>
      <c r="BW432" s="2006">
        <v>0</v>
      </c>
      <c r="BX432" s="2006">
        <v>0</v>
      </c>
      <c r="BY432" s="2006">
        <v>0</v>
      </c>
      <c r="BZ432" s="2006">
        <v>0</v>
      </c>
      <c r="CA432" s="2006">
        <v>0</v>
      </c>
      <c r="CB432" s="2006">
        <v>0</v>
      </c>
      <c r="CC432" s="2006">
        <v>0</v>
      </c>
      <c r="CD432" s="2006">
        <v>0</v>
      </c>
      <c r="CE432" s="2006">
        <v>0</v>
      </c>
      <c r="CF432" s="421"/>
    </row>
    <row r="433" spans="1:84" ht="9.9499999999999993" customHeight="1">
      <c r="A433" s="2006">
        <v>0</v>
      </c>
      <c r="B433" s="3403"/>
      <c r="D433" s="191"/>
      <c r="E433" s="2006">
        <v>0</v>
      </c>
      <c r="F433" s="2006">
        <v>0</v>
      </c>
      <c r="G433" s="2006">
        <v>0</v>
      </c>
      <c r="H433" s="3613"/>
      <c r="I433" s="2006">
        <v>0</v>
      </c>
      <c r="J433" s="2006">
        <v>0</v>
      </c>
      <c r="K433" s="2006">
        <v>0</v>
      </c>
      <c r="L433" s="3613"/>
      <c r="M433" s="2006">
        <v>0</v>
      </c>
      <c r="N433" s="2006">
        <v>0</v>
      </c>
      <c r="O433" s="2006">
        <v>0</v>
      </c>
      <c r="P433" s="3613"/>
      <c r="Q433" s="2006">
        <v>0</v>
      </c>
      <c r="R433" s="2006">
        <v>0</v>
      </c>
      <c r="S433" s="2006">
        <v>0</v>
      </c>
      <c r="T433" s="3613"/>
      <c r="U433" s="2006">
        <v>0</v>
      </c>
      <c r="V433" s="2006">
        <v>0</v>
      </c>
      <c r="W433" s="2006">
        <v>0</v>
      </c>
      <c r="X433" s="3613"/>
      <c r="Y433" s="2006">
        <v>0</v>
      </c>
      <c r="Z433" s="2006">
        <v>0</v>
      </c>
      <c r="AA433" s="2006">
        <v>0</v>
      </c>
      <c r="AB433" s="3613"/>
      <c r="AC433" s="2006">
        <v>0</v>
      </c>
      <c r="AD433" s="2006">
        <v>0</v>
      </c>
      <c r="AE433" s="2006">
        <v>0</v>
      </c>
      <c r="AF433" s="3613"/>
      <c r="AI433" s="40"/>
      <c r="AJ433" s="35"/>
      <c r="AK433" s="35"/>
      <c r="AL433" s="35"/>
      <c r="AM433" s="35"/>
      <c r="BN433" s="2006">
        <v>0</v>
      </c>
      <c r="BO433" s="2006">
        <v>0</v>
      </c>
      <c r="BP433" s="2006">
        <v>0</v>
      </c>
      <c r="BQ433" s="2006">
        <v>0</v>
      </c>
      <c r="BR433" s="2006">
        <v>0</v>
      </c>
      <c r="BS433" s="2006">
        <v>0</v>
      </c>
      <c r="BT433" s="2006">
        <v>0</v>
      </c>
      <c r="BU433" s="2006">
        <v>0</v>
      </c>
      <c r="BV433" s="2006">
        <v>0</v>
      </c>
      <c r="BW433" s="2006">
        <v>0</v>
      </c>
      <c r="BX433" s="2006">
        <v>0</v>
      </c>
      <c r="BY433" s="2006">
        <v>0</v>
      </c>
      <c r="BZ433" s="2006">
        <v>0</v>
      </c>
      <c r="CA433" s="2006">
        <v>0</v>
      </c>
      <c r="CB433" s="2006">
        <v>0</v>
      </c>
      <c r="CC433" s="2006">
        <v>0</v>
      </c>
      <c r="CD433" s="2006">
        <v>0</v>
      </c>
      <c r="CE433" s="2006">
        <v>0</v>
      </c>
      <c r="CF433" s="421"/>
    </row>
    <row r="434" spans="1:84" ht="9.9499999999999993" customHeight="1">
      <c r="A434" s="2006">
        <v>0</v>
      </c>
      <c r="B434" s="2006">
        <v>0</v>
      </c>
      <c r="C434" s="2006">
        <v>0</v>
      </c>
      <c r="D434" s="2006">
        <v>0</v>
      </c>
      <c r="E434" s="2006">
        <v>0</v>
      </c>
      <c r="F434" s="2006">
        <v>0</v>
      </c>
      <c r="G434" s="2006">
        <v>0</v>
      </c>
      <c r="H434" s="2006">
        <v>0</v>
      </c>
      <c r="I434" s="2006">
        <v>0</v>
      </c>
      <c r="J434" s="2006">
        <v>0</v>
      </c>
      <c r="K434" s="2006">
        <v>0</v>
      </c>
      <c r="L434" s="2006">
        <v>0</v>
      </c>
      <c r="M434" s="2006">
        <v>0</v>
      </c>
      <c r="N434" s="2006">
        <v>0</v>
      </c>
      <c r="O434" s="2006">
        <v>0</v>
      </c>
      <c r="P434" s="2006">
        <v>0</v>
      </c>
      <c r="Q434" s="2006">
        <v>0</v>
      </c>
      <c r="R434" s="2006">
        <v>0</v>
      </c>
      <c r="S434" s="2006">
        <v>0</v>
      </c>
      <c r="T434" s="2006">
        <v>0</v>
      </c>
      <c r="U434" s="2006">
        <v>0</v>
      </c>
      <c r="V434" s="2006">
        <v>0</v>
      </c>
      <c r="W434" s="2006">
        <v>0</v>
      </c>
      <c r="X434" s="2006">
        <v>0</v>
      </c>
      <c r="Y434" s="2006">
        <v>0</v>
      </c>
      <c r="Z434" s="2006">
        <v>0</v>
      </c>
      <c r="AA434" s="2006">
        <v>0</v>
      </c>
      <c r="AB434" s="2006">
        <v>0</v>
      </c>
      <c r="AC434" s="2006">
        <v>0</v>
      </c>
      <c r="AD434" s="2006">
        <v>0</v>
      </c>
      <c r="AE434" s="2006">
        <v>0</v>
      </c>
      <c r="AF434" s="2006">
        <v>0</v>
      </c>
      <c r="AI434" s="159"/>
      <c r="AJ434" s="35"/>
      <c r="AK434" s="35"/>
      <c r="AL434" s="35"/>
      <c r="AM434" s="35"/>
      <c r="BN434" s="2006">
        <v>0</v>
      </c>
      <c r="BO434" s="2006">
        <v>0</v>
      </c>
      <c r="BP434" s="2006">
        <v>0</v>
      </c>
      <c r="BQ434" s="2006">
        <v>0</v>
      </c>
      <c r="BR434" s="2006">
        <v>0</v>
      </c>
      <c r="BS434" s="2006">
        <v>0</v>
      </c>
      <c r="BT434" s="2006">
        <v>0</v>
      </c>
      <c r="BU434" s="2006">
        <v>0</v>
      </c>
      <c r="BV434" s="2006">
        <v>0</v>
      </c>
      <c r="BW434" s="2006">
        <v>0</v>
      </c>
      <c r="BX434" s="2006">
        <v>0</v>
      </c>
      <c r="BY434" s="2006">
        <v>0</v>
      </c>
      <c r="BZ434" s="2006">
        <v>0</v>
      </c>
      <c r="CA434" s="2006">
        <v>0</v>
      </c>
      <c r="CB434" s="2006">
        <v>0</v>
      </c>
      <c r="CC434" s="2006">
        <v>0</v>
      </c>
      <c r="CD434" s="2006">
        <v>0</v>
      </c>
      <c r="CE434" s="2006">
        <v>0</v>
      </c>
      <c r="CF434" s="421"/>
    </row>
    <row r="435" spans="1:84" ht="9.9499999999999993" customHeight="1">
      <c r="A435" s="2006">
        <v>0</v>
      </c>
      <c r="B435" s="3401">
        <v>24</v>
      </c>
      <c r="D435" s="3685" t="s">
        <v>568</v>
      </c>
      <c r="E435" s="2006">
        <v>0</v>
      </c>
      <c r="F435" s="2006">
        <v>0</v>
      </c>
      <c r="G435" s="2006">
        <v>0</v>
      </c>
      <c r="H435" s="3611"/>
      <c r="I435" s="2006">
        <v>0</v>
      </c>
      <c r="J435" s="2006">
        <v>0</v>
      </c>
      <c r="K435" s="2006">
        <v>0</v>
      </c>
      <c r="L435" s="3611"/>
      <c r="M435" s="2006">
        <v>0</v>
      </c>
      <c r="N435" s="2006">
        <v>0</v>
      </c>
      <c r="O435" s="2006">
        <v>0</v>
      </c>
      <c r="P435" s="3611"/>
      <c r="Q435" s="2006">
        <v>0</v>
      </c>
      <c r="R435" s="2006">
        <v>0</v>
      </c>
      <c r="S435" s="2006">
        <v>0</v>
      </c>
      <c r="T435" s="3611"/>
      <c r="U435" s="2006">
        <v>0</v>
      </c>
      <c r="V435" s="2006">
        <v>0</v>
      </c>
      <c r="W435" s="2006">
        <v>0</v>
      </c>
      <c r="X435" s="3611"/>
      <c r="Y435" s="2006">
        <v>0</v>
      </c>
      <c r="Z435" s="2006">
        <v>0</v>
      </c>
      <c r="AA435" s="2006">
        <v>0</v>
      </c>
      <c r="AB435" s="3611"/>
      <c r="AC435" s="2006">
        <v>0</v>
      </c>
      <c r="AD435" s="2006">
        <v>0</v>
      </c>
      <c r="AE435" s="2006">
        <v>0</v>
      </c>
      <c r="AF435" s="3611"/>
      <c r="AI435" s="40"/>
      <c r="AJ435" s="35"/>
      <c r="AK435" s="35"/>
      <c r="AL435" s="35"/>
      <c r="AM435" s="35"/>
      <c r="BN435" s="2006">
        <v>0</v>
      </c>
      <c r="BO435" s="2006">
        <v>0</v>
      </c>
      <c r="BP435" s="2006">
        <v>0</v>
      </c>
      <c r="BQ435" s="2006">
        <v>0</v>
      </c>
      <c r="BR435" s="2006">
        <v>0</v>
      </c>
      <c r="BS435" s="2006">
        <v>0</v>
      </c>
      <c r="BT435" s="2006">
        <v>0</v>
      </c>
      <c r="BU435" s="2006">
        <v>0</v>
      </c>
      <c r="BV435" s="2006">
        <v>0</v>
      </c>
      <c r="BW435" s="2006">
        <v>0</v>
      </c>
      <c r="BX435" s="2006">
        <v>0</v>
      </c>
      <c r="BY435" s="2006">
        <v>0</v>
      </c>
      <c r="BZ435" s="2006">
        <v>0</v>
      </c>
      <c r="CA435" s="2006">
        <v>0</v>
      </c>
      <c r="CB435" s="2006">
        <v>0</v>
      </c>
      <c r="CC435" s="2006">
        <v>0</v>
      </c>
      <c r="CD435" s="2006">
        <v>0</v>
      </c>
      <c r="CE435" s="2006">
        <v>0</v>
      </c>
      <c r="CF435" s="421"/>
    </row>
    <row r="436" spans="1:84" ht="5.0999999999999996" customHeight="1">
      <c r="A436" s="2006">
        <v>0</v>
      </c>
      <c r="B436" s="3402"/>
      <c r="D436" s="3686"/>
      <c r="E436" s="2006">
        <v>0</v>
      </c>
      <c r="F436" s="2007">
        <v>0</v>
      </c>
      <c r="G436" s="2006">
        <v>0</v>
      </c>
      <c r="H436" s="3612"/>
      <c r="I436" s="2006">
        <v>0</v>
      </c>
      <c r="J436" s="2007">
        <v>0</v>
      </c>
      <c r="K436" s="2006">
        <v>0</v>
      </c>
      <c r="L436" s="3612"/>
      <c r="M436" s="2006">
        <v>0</v>
      </c>
      <c r="N436" s="2007">
        <v>0</v>
      </c>
      <c r="O436" s="2006">
        <v>0</v>
      </c>
      <c r="P436" s="3612"/>
      <c r="Q436" s="2006">
        <v>0</v>
      </c>
      <c r="R436" s="2007">
        <v>0</v>
      </c>
      <c r="S436" s="2006">
        <v>0</v>
      </c>
      <c r="T436" s="3612"/>
      <c r="U436" s="2006">
        <v>0</v>
      </c>
      <c r="V436" s="2007">
        <v>0</v>
      </c>
      <c r="W436" s="2006">
        <v>0</v>
      </c>
      <c r="X436" s="3612"/>
      <c r="Y436" s="2006">
        <v>0</v>
      </c>
      <c r="Z436" s="2007">
        <v>0</v>
      </c>
      <c r="AA436" s="2006">
        <v>0</v>
      </c>
      <c r="AB436" s="3612"/>
      <c r="AC436" s="2006">
        <v>0</v>
      </c>
      <c r="AD436" s="2007">
        <v>0</v>
      </c>
      <c r="AE436" s="2006">
        <v>0</v>
      </c>
      <c r="AF436" s="3612"/>
      <c r="AI436" s="90"/>
      <c r="AJ436" s="35"/>
      <c r="AK436" s="35"/>
      <c r="AL436" s="35"/>
      <c r="AM436" s="35"/>
      <c r="BN436" s="2006">
        <v>0</v>
      </c>
      <c r="BO436" s="2006">
        <v>0</v>
      </c>
      <c r="BP436" s="2006">
        <v>0</v>
      </c>
      <c r="BQ436" s="2006">
        <v>0</v>
      </c>
      <c r="BR436" s="2006">
        <v>0</v>
      </c>
      <c r="BS436" s="2006">
        <v>0</v>
      </c>
      <c r="BT436" s="2006">
        <v>0</v>
      </c>
      <c r="BU436" s="2006">
        <v>0</v>
      </c>
      <c r="BV436" s="2006">
        <v>0</v>
      </c>
      <c r="BW436" s="2006">
        <v>0</v>
      </c>
      <c r="BX436" s="2006">
        <v>0</v>
      </c>
      <c r="BY436" s="2006">
        <v>0</v>
      </c>
      <c r="BZ436" s="2006">
        <v>0</v>
      </c>
      <c r="CA436" s="2006">
        <v>0</v>
      </c>
      <c r="CB436" s="2006">
        <v>0</v>
      </c>
      <c r="CC436" s="2006">
        <v>0</v>
      </c>
      <c r="CD436" s="2006">
        <v>0</v>
      </c>
      <c r="CE436" s="2006">
        <v>0</v>
      </c>
      <c r="CF436" s="421"/>
    </row>
    <row r="437" spans="1:84" ht="9.9499999999999993" customHeight="1">
      <c r="A437" s="2006">
        <v>0</v>
      </c>
      <c r="B437" s="3403"/>
      <c r="D437" s="191"/>
      <c r="E437" s="2006">
        <v>0</v>
      </c>
      <c r="F437" s="2006">
        <v>0</v>
      </c>
      <c r="G437" s="2006">
        <v>0</v>
      </c>
      <c r="H437" s="3613"/>
      <c r="I437" s="2006">
        <v>0</v>
      </c>
      <c r="J437" s="2006">
        <v>0</v>
      </c>
      <c r="K437" s="2006">
        <v>0</v>
      </c>
      <c r="L437" s="3613"/>
      <c r="M437" s="2006">
        <v>0</v>
      </c>
      <c r="N437" s="2006">
        <v>0</v>
      </c>
      <c r="O437" s="2006">
        <v>0</v>
      </c>
      <c r="P437" s="3613"/>
      <c r="Q437" s="2006">
        <v>0</v>
      </c>
      <c r="R437" s="2006">
        <v>0</v>
      </c>
      <c r="S437" s="2006">
        <v>0</v>
      </c>
      <c r="T437" s="3613"/>
      <c r="U437" s="2006">
        <v>0</v>
      </c>
      <c r="V437" s="2006">
        <v>0</v>
      </c>
      <c r="W437" s="2006">
        <v>0</v>
      </c>
      <c r="X437" s="3613"/>
      <c r="Y437" s="2006">
        <v>0</v>
      </c>
      <c r="Z437" s="2006">
        <v>0</v>
      </c>
      <c r="AA437" s="2006">
        <v>0</v>
      </c>
      <c r="AB437" s="3613"/>
      <c r="AC437" s="2006">
        <v>0</v>
      </c>
      <c r="AD437" s="2006">
        <v>0</v>
      </c>
      <c r="AE437" s="2006">
        <v>0</v>
      </c>
      <c r="AF437" s="3613"/>
      <c r="AI437" s="40"/>
      <c r="AJ437" s="35"/>
      <c r="AK437" s="35"/>
      <c r="AL437" s="35"/>
      <c r="AM437" s="35"/>
      <c r="BN437" s="2006">
        <v>0</v>
      </c>
      <c r="BO437" s="2006">
        <v>0</v>
      </c>
      <c r="BP437" s="2006">
        <v>0</v>
      </c>
      <c r="BQ437" s="2006">
        <v>0</v>
      </c>
      <c r="BR437" s="2006">
        <v>0</v>
      </c>
      <c r="BS437" s="2006">
        <v>0</v>
      </c>
      <c r="BT437" s="2006">
        <v>0</v>
      </c>
      <c r="BU437" s="2006">
        <v>0</v>
      </c>
      <c r="BV437" s="2006">
        <v>0</v>
      </c>
      <c r="BW437" s="2006">
        <v>0</v>
      </c>
      <c r="BX437" s="2006">
        <v>0</v>
      </c>
      <c r="BY437" s="2006">
        <v>0</v>
      </c>
      <c r="BZ437" s="2006">
        <v>0</v>
      </c>
      <c r="CA437" s="2006">
        <v>0</v>
      </c>
      <c r="CB437" s="2006">
        <v>0</v>
      </c>
      <c r="CC437" s="2006">
        <v>0</v>
      </c>
      <c r="CD437" s="2006">
        <v>0</v>
      </c>
      <c r="CE437" s="2006">
        <v>0</v>
      </c>
      <c r="CF437" s="421"/>
    </row>
    <row r="438" spans="1:84" ht="9.9499999999999993" customHeight="1">
      <c r="A438" s="2006">
        <v>0</v>
      </c>
      <c r="B438" s="2006">
        <v>0</v>
      </c>
      <c r="C438" s="2006">
        <v>0</v>
      </c>
      <c r="D438" s="2006">
        <v>0</v>
      </c>
      <c r="E438" s="2006">
        <v>0</v>
      </c>
      <c r="F438" s="2006">
        <v>0</v>
      </c>
      <c r="G438" s="2006">
        <v>0</v>
      </c>
      <c r="H438" s="2006">
        <v>0</v>
      </c>
      <c r="I438" s="2006">
        <v>0</v>
      </c>
      <c r="J438" s="2006">
        <v>0</v>
      </c>
      <c r="K438" s="2006">
        <v>0</v>
      </c>
      <c r="L438" s="2006">
        <v>0</v>
      </c>
      <c r="M438" s="2006">
        <v>0</v>
      </c>
      <c r="N438" s="2006">
        <v>0</v>
      </c>
      <c r="O438" s="2006">
        <v>0</v>
      </c>
      <c r="P438" s="2006">
        <v>0</v>
      </c>
      <c r="Q438" s="2006">
        <v>0</v>
      </c>
      <c r="R438" s="2006">
        <v>0</v>
      </c>
      <c r="S438" s="2006">
        <v>0</v>
      </c>
      <c r="T438" s="2006">
        <v>0</v>
      </c>
      <c r="U438" s="2006">
        <v>0</v>
      </c>
      <c r="V438" s="2006">
        <v>0</v>
      </c>
      <c r="W438" s="2006">
        <v>0</v>
      </c>
      <c r="X438" s="2006">
        <v>0</v>
      </c>
      <c r="Y438" s="2006">
        <v>0</v>
      </c>
      <c r="Z438" s="2006">
        <v>0</v>
      </c>
      <c r="AA438" s="2006">
        <v>0</v>
      </c>
      <c r="AB438" s="2006">
        <v>0</v>
      </c>
      <c r="AC438" s="2006">
        <v>0</v>
      </c>
      <c r="AD438" s="2006">
        <v>0</v>
      </c>
      <c r="AE438" s="2006">
        <v>0</v>
      </c>
      <c r="AF438" s="2006">
        <v>0</v>
      </c>
      <c r="AI438" s="159"/>
      <c r="AJ438" s="35"/>
      <c r="AK438" s="35"/>
      <c r="AL438" s="35"/>
      <c r="AM438" s="35"/>
      <c r="BN438" s="2006">
        <v>0</v>
      </c>
      <c r="BO438" s="2006">
        <v>0</v>
      </c>
      <c r="BP438" s="2006">
        <v>0</v>
      </c>
      <c r="BQ438" s="2006">
        <v>0</v>
      </c>
      <c r="BR438" s="2006">
        <v>0</v>
      </c>
      <c r="BS438" s="2006">
        <v>0</v>
      </c>
      <c r="BT438" s="2006">
        <v>0</v>
      </c>
      <c r="BU438" s="2006">
        <v>0</v>
      </c>
      <c r="BV438" s="2006">
        <v>0</v>
      </c>
      <c r="BW438" s="2006">
        <v>0</v>
      </c>
      <c r="BX438" s="2006">
        <v>0</v>
      </c>
      <c r="BY438" s="2006">
        <v>0</v>
      </c>
      <c r="BZ438" s="2006">
        <v>0</v>
      </c>
      <c r="CA438" s="2006">
        <v>0</v>
      </c>
      <c r="CB438" s="2006">
        <v>0</v>
      </c>
      <c r="CC438" s="2006">
        <v>0</v>
      </c>
      <c r="CD438" s="2006">
        <v>0</v>
      </c>
      <c r="CE438" s="2006">
        <v>0</v>
      </c>
      <c r="CF438" s="421"/>
    </row>
    <row r="439" spans="1:84" ht="9.9499999999999993" customHeight="1">
      <c r="A439" s="2006">
        <v>0</v>
      </c>
      <c r="B439" s="3401">
        <v>25</v>
      </c>
      <c r="D439" s="3685" t="s">
        <v>353</v>
      </c>
      <c r="E439" s="2006">
        <v>0</v>
      </c>
      <c r="F439" s="2006">
        <v>0</v>
      </c>
      <c r="G439" s="2006">
        <v>0</v>
      </c>
      <c r="H439" s="3611"/>
      <c r="I439" s="2006">
        <v>0</v>
      </c>
      <c r="J439" s="2006">
        <v>0</v>
      </c>
      <c r="K439" s="2006">
        <v>0</v>
      </c>
      <c r="L439" s="3611"/>
      <c r="M439" s="2006">
        <v>0</v>
      </c>
      <c r="N439" s="2006">
        <v>0</v>
      </c>
      <c r="O439" s="2006">
        <v>0</v>
      </c>
      <c r="P439" s="3611"/>
      <c r="Q439" s="2006">
        <v>0</v>
      </c>
      <c r="R439" s="2006">
        <v>0</v>
      </c>
      <c r="S439" s="2006">
        <v>0</v>
      </c>
      <c r="T439" s="3611"/>
      <c r="U439" s="2006">
        <v>0</v>
      </c>
      <c r="V439" s="2006">
        <v>0</v>
      </c>
      <c r="W439" s="2006">
        <v>0</v>
      </c>
      <c r="X439" s="3611"/>
      <c r="Y439" s="2006">
        <v>0</v>
      </c>
      <c r="Z439" s="2006">
        <v>0</v>
      </c>
      <c r="AA439" s="2006">
        <v>0</v>
      </c>
      <c r="AB439" s="3611"/>
      <c r="AC439" s="2006">
        <v>0</v>
      </c>
      <c r="AD439" s="2006">
        <v>0</v>
      </c>
      <c r="AE439" s="2006">
        <v>0</v>
      </c>
      <c r="AF439" s="3611"/>
      <c r="AI439" s="40"/>
      <c r="AJ439" s="35"/>
      <c r="AK439" s="35"/>
      <c r="AL439" s="35"/>
      <c r="AM439" s="35"/>
      <c r="BN439" s="2006">
        <v>0</v>
      </c>
      <c r="BO439" s="2006">
        <v>0</v>
      </c>
      <c r="BP439" s="2006">
        <v>0</v>
      </c>
      <c r="BQ439" s="2006">
        <v>0</v>
      </c>
      <c r="BR439" s="2006">
        <v>0</v>
      </c>
      <c r="BS439" s="2006">
        <v>0</v>
      </c>
      <c r="BT439" s="2006">
        <v>0</v>
      </c>
      <c r="BU439" s="2006">
        <v>0</v>
      </c>
      <c r="BV439" s="2006">
        <v>0</v>
      </c>
      <c r="BW439" s="2006">
        <v>0</v>
      </c>
      <c r="BX439" s="2006">
        <v>0</v>
      </c>
      <c r="BY439" s="2006">
        <v>0</v>
      </c>
      <c r="BZ439" s="2006">
        <v>0</v>
      </c>
      <c r="CA439" s="2006">
        <v>0</v>
      </c>
      <c r="CB439" s="2006">
        <v>0</v>
      </c>
      <c r="CC439" s="2006">
        <v>0</v>
      </c>
      <c r="CD439" s="2006">
        <v>0</v>
      </c>
      <c r="CE439" s="2006">
        <v>0</v>
      </c>
      <c r="CF439" s="421"/>
    </row>
    <row r="440" spans="1:84" ht="5.0999999999999996" customHeight="1">
      <c r="A440" s="2006">
        <v>0</v>
      </c>
      <c r="B440" s="3402"/>
      <c r="D440" s="3686"/>
      <c r="E440" s="2006">
        <v>0</v>
      </c>
      <c r="F440" s="2007">
        <v>0</v>
      </c>
      <c r="G440" s="2006">
        <v>0</v>
      </c>
      <c r="H440" s="3612"/>
      <c r="I440" s="2006">
        <v>0</v>
      </c>
      <c r="J440" s="2007">
        <v>0</v>
      </c>
      <c r="K440" s="2006">
        <v>0</v>
      </c>
      <c r="L440" s="3612"/>
      <c r="M440" s="2006">
        <v>0</v>
      </c>
      <c r="N440" s="2007">
        <v>0</v>
      </c>
      <c r="O440" s="2006">
        <v>0</v>
      </c>
      <c r="P440" s="3612"/>
      <c r="Q440" s="2006">
        <v>0</v>
      </c>
      <c r="R440" s="2007">
        <v>0</v>
      </c>
      <c r="S440" s="2006">
        <v>0</v>
      </c>
      <c r="T440" s="3612"/>
      <c r="U440" s="2006">
        <v>0</v>
      </c>
      <c r="V440" s="2007">
        <v>0</v>
      </c>
      <c r="W440" s="2006">
        <v>0</v>
      </c>
      <c r="X440" s="3612"/>
      <c r="Y440" s="2006">
        <v>0</v>
      </c>
      <c r="Z440" s="2007">
        <v>0</v>
      </c>
      <c r="AA440" s="2006">
        <v>0</v>
      </c>
      <c r="AB440" s="3612"/>
      <c r="AC440" s="2006">
        <v>0</v>
      </c>
      <c r="AD440" s="2007">
        <v>0</v>
      </c>
      <c r="AE440" s="2006">
        <v>0</v>
      </c>
      <c r="AF440" s="3612"/>
      <c r="AI440" s="90"/>
      <c r="AJ440" s="35"/>
      <c r="AK440" s="35"/>
      <c r="AL440" s="35"/>
      <c r="AM440" s="35"/>
      <c r="BN440" s="2006">
        <v>0</v>
      </c>
      <c r="BO440" s="2006">
        <v>0</v>
      </c>
      <c r="BP440" s="2006">
        <v>0</v>
      </c>
      <c r="BQ440" s="2006">
        <v>0</v>
      </c>
      <c r="BR440" s="2006">
        <v>0</v>
      </c>
      <c r="BS440" s="2006">
        <v>0</v>
      </c>
      <c r="BT440" s="2006">
        <v>0</v>
      </c>
      <c r="BU440" s="2006">
        <v>0</v>
      </c>
      <c r="BV440" s="2006">
        <v>0</v>
      </c>
      <c r="BW440" s="2006">
        <v>0</v>
      </c>
      <c r="BX440" s="2006">
        <v>0</v>
      </c>
      <c r="BY440" s="2006">
        <v>0</v>
      </c>
      <c r="BZ440" s="2006">
        <v>0</v>
      </c>
      <c r="CA440" s="2006">
        <v>0</v>
      </c>
      <c r="CB440" s="2006">
        <v>0</v>
      </c>
      <c r="CC440" s="2006">
        <v>0</v>
      </c>
      <c r="CD440" s="2006">
        <v>0</v>
      </c>
      <c r="CE440" s="2006">
        <v>0</v>
      </c>
      <c r="CF440" s="421"/>
    </row>
    <row r="441" spans="1:84" ht="9.9499999999999993" customHeight="1">
      <c r="A441" s="2006">
        <v>0</v>
      </c>
      <c r="B441" s="3403"/>
      <c r="D441" s="191"/>
      <c r="E441" s="2006">
        <v>0</v>
      </c>
      <c r="F441" s="2006">
        <v>0</v>
      </c>
      <c r="G441" s="2006">
        <v>0</v>
      </c>
      <c r="H441" s="3613"/>
      <c r="I441" s="2006">
        <v>0</v>
      </c>
      <c r="J441" s="2006">
        <v>0</v>
      </c>
      <c r="K441" s="2006">
        <v>0</v>
      </c>
      <c r="L441" s="3613"/>
      <c r="M441" s="2006">
        <v>0</v>
      </c>
      <c r="N441" s="2006">
        <v>0</v>
      </c>
      <c r="O441" s="2006">
        <v>0</v>
      </c>
      <c r="P441" s="3613"/>
      <c r="Q441" s="2006">
        <v>0</v>
      </c>
      <c r="R441" s="2006">
        <v>0</v>
      </c>
      <c r="S441" s="2006">
        <v>0</v>
      </c>
      <c r="T441" s="3613"/>
      <c r="U441" s="2006">
        <v>0</v>
      </c>
      <c r="V441" s="2006">
        <v>0</v>
      </c>
      <c r="W441" s="2006">
        <v>0</v>
      </c>
      <c r="X441" s="3613"/>
      <c r="Y441" s="2006">
        <v>0</v>
      </c>
      <c r="Z441" s="2006">
        <v>0</v>
      </c>
      <c r="AA441" s="2006">
        <v>0</v>
      </c>
      <c r="AB441" s="3613"/>
      <c r="AC441" s="2006">
        <v>0</v>
      </c>
      <c r="AD441" s="2006">
        <v>0</v>
      </c>
      <c r="AE441" s="2006">
        <v>0</v>
      </c>
      <c r="AF441" s="3613"/>
      <c r="AI441" s="40"/>
      <c r="AJ441" s="35"/>
      <c r="AK441" s="35"/>
      <c r="AL441" s="35"/>
      <c r="AM441" s="35"/>
      <c r="BN441" s="2006">
        <v>0</v>
      </c>
      <c r="BO441" s="2006">
        <v>0</v>
      </c>
      <c r="BP441" s="2006">
        <v>0</v>
      </c>
      <c r="BQ441" s="2006">
        <v>0</v>
      </c>
      <c r="BR441" s="2006">
        <v>0</v>
      </c>
      <c r="BS441" s="2006">
        <v>0</v>
      </c>
      <c r="BT441" s="2006">
        <v>0</v>
      </c>
      <c r="BU441" s="2006">
        <v>0</v>
      </c>
      <c r="BV441" s="2006">
        <v>0</v>
      </c>
      <c r="BW441" s="2006">
        <v>0</v>
      </c>
      <c r="BX441" s="2006">
        <v>0</v>
      </c>
      <c r="BY441" s="2006">
        <v>0</v>
      </c>
      <c r="BZ441" s="2006">
        <v>0</v>
      </c>
      <c r="CA441" s="2006">
        <v>0</v>
      </c>
      <c r="CB441" s="2006">
        <v>0</v>
      </c>
      <c r="CC441" s="2006">
        <v>0</v>
      </c>
      <c r="CD441" s="2006">
        <v>0</v>
      </c>
      <c r="CE441" s="2006">
        <v>0</v>
      </c>
      <c r="CF441" s="421"/>
    </row>
    <row r="442" spans="1:84" ht="9.9499999999999993" customHeight="1">
      <c r="A442" s="2006">
        <v>0</v>
      </c>
      <c r="B442" s="2006">
        <v>0</v>
      </c>
      <c r="C442" s="2006">
        <v>0</v>
      </c>
      <c r="D442" s="2006">
        <v>0</v>
      </c>
      <c r="E442" s="2006">
        <v>0</v>
      </c>
      <c r="F442" s="2006">
        <v>0</v>
      </c>
      <c r="G442" s="2006">
        <v>0</v>
      </c>
      <c r="H442" s="2006">
        <v>0</v>
      </c>
      <c r="I442" s="2006">
        <v>0</v>
      </c>
      <c r="J442" s="2006">
        <v>0</v>
      </c>
      <c r="K442" s="2006">
        <v>0</v>
      </c>
      <c r="L442" s="2006">
        <v>0</v>
      </c>
      <c r="M442" s="2006">
        <v>0</v>
      </c>
      <c r="N442" s="2006">
        <v>0</v>
      </c>
      <c r="O442" s="2006">
        <v>0</v>
      </c>
      <c r="P442" s="2006">
        <v>0</v>
      </c>
      <c r="Q442" s="2006">
        <v>0</v>
      </c>
      <c r="R442" s="2006">
        <v>0</v>
      </c>
      <c r="S442" s="2006">
        <v>0</v>
      </c>
      <c r="T442" s="2006">
        <v>0</v>
      </c>
      <c r="U442" s="2006">
        <v>0</v>
      </c>
      <c r="V442" s="2006">
        <v>0</v>
      </c>
      <c r="W442" s="2006">
        <v>0</v>
      </c>
      <c r="X442" s="2006">
        <v>0</v>
      </c>
      <c r="Y442" s="2006">
        <v>0</v>
      </c>
      <c r="Z442" s="2006">
        <v>0</v>
      </c>
      <c r="AA442" s="2006">
        <v>0</v>
      </c>
      <c r="AB442" s="2006">
        <v>0</v>
      </c>
      <c r="AC442" s="2006">
        <v>0</v>
      </c>
      <c r="AD442" s="2006">
        <v>0</v>
      </c>
      <c r="AE442" s="2006">
        <v>0</v>
      </c>
      <c r="AF442" s="2006">
        <v>0</v>
      </c>
      <c r="AI442" s="159"/>
      <c r="AJ442" s="35"/>
      <c r="AK442" s="35"/>
      <c r="AL442" s="35"/>
      <c r="AM442" s="35"/>
      <c r="BN442" s="2006">
        <v>0</v>
      </c>
      <c r="BO442" s="2006">
        <v>0</v>
      </c>
      <c r="BP442" s="2006">
        <v>0</v>
      </c>
      <c r="BQ442" s="2006">
        <v>0</v>
      </c>
      <c r="BR442" s="2006">
        <v>0</v>
      </c>
      <c r="BS442" s="2006">
        <v>0</v>
      </c>
      <c r="BT442" s="2006">
        <v>0</v>
      </c>
      <c r="BU442" s="2006">
        <v>0</v>
      </c>
      <c r="BV442" s="2006">
        <v>0</v>
      </c>
      <c r="BW442" s="2006">
        <v>0</v>
      </c>
      <c r="BX442" s="2006">
        <v>0</v>
      </c>
      <c r="BY442" s="2006">
        <v>0</v>
      </c>
      <c r="BZ442" s="2006">
        <v>0</v>
      </c>
      <c r="CA442" s="2006">
        <v>0</v>
      </c>
      <c r="CB442" s="2006">
        <v>0</v>
      </c>
      <c r="CC442" s="2006">
        <v>0</v>
      </c>
      <c r="CD442" s="2006">
        <v>0</v>
      </c>
      <c r="CE442" s="2006">
        <v>0</v>
      </c>
      <c r="CF442" s="421"/>
    </row>
    <row r="443" spans="1:84" ht="9.9499999999999993" customHeight="1">
      <c r="A443" s="2006">
        <v>0</v>
      </c>
      <c r="B443" s="3401">
        <v>26</v>
      </c>
      <c r="D443" s="3685" t="s">
        <v>569</v>
      </c>
      <c r="E443" s="2006">
        <v>0</v>
      </c>
      <c r="F443" s="2006">
        <v>0</v>
      </c>
      <c r="G443" s="2006">
        <v>0</v>
      </c>
      <c r="H443" s="3611"/>
      <c r="I443" s="2006">
        <v>0</v>
      </c>
      <c r="J443" s="2006">
        <v>0</v>
      </c>
      <c r="K443" s="2006">
        <v>0</v>
      </c>
      <c r="L443" s="3611"/>
      <c r="M443" s="2006">
        <v>0</v>
      </c>
      <c r="N443" s="2006">
        <v>0</v>
      </c>
      <c r="O443" s="2006">
        <v>0</v>
      </c>
      <c r="P443" s="3611"/>
      <c r="Q443" s="2006">
        <v>0</v>
      </c>
      <c r="R443" s="2006">
        <v>0</v>
      </c>
      <c r="S443" s="2006">
        <v>0</v>
      </c>
      <c r="T443" s="3611"/>
      <c r="U443" s="2006">
        <v>0</v>
      </c>
      <c r="V443" s="2006">
        <v>0</v>
      </c>
      <c r="W443" s="2006">
        <v>0</v>
      </c>
      <c r="X443" s="3611"/>
      <c r="Y443" s="2006">
        <v>0</v>
      </c>
      <c r="Z443" s="2006">
        <v>0</v>
      </c>
      <c r="AA443" s="2006">
        <v>0</v>
      </c>
      <c r="AB443" s="3611"/>
      <c r="AC443" s="2006">
        <v>0</v>
      </c>
      <c r="AD443" s="2006">
        <v>0</v>
      </c>
      <c r="AE443" s="2006">
        <v>0</v>
      </c>
      <c r="AF443" s="3611"/>
      <c r="AI443" s="40"/>
      <c r="AJ443" s="35"/>
      <c r="AK443" s="35"/>
      <c r="AL443" s="35"/>
      <c r="AM443" s="35"/>
      <c r="BN443" s="2006">
        <v>0</v>
      </c>
      <c r="BO443" s="2006">
        <v>0</v>
      </c>
      <c r="BP443" s="2006">
        <v>0</v>
      </c>
      <c r="BQ443" s="2006">
        <v>0</v>
      </c>
      <c r="BR443" s="2006">
        <v>0</v>
      </c>
      <c r="BS443" s="2006">
        <v>0</v>
      </c>
      <c r="BT443" s="2006">
        <v>0</v>
      </c>
      <c r="BU443" s="2006">
        <v>0</v>
      </c>
      <c r="BV443" s="2006">
        <v>0</v>
      </c>
      <c r="BW443" s="2006">
        <v>0</v>
      </c>
      <c r="BX443" s="2006">
        <v>0</v>
      </c>
      <c r="BY443" s="2006">
        <v>0</v>
      </c>
      <c r="BZ443" s="2006">
        <v>0</v>
      </c>
      <c r="CA443" s="2006">
        <v>0</v>
      </c>
      <c r="CB443" s="2006">
        <v>0</v>
      </c>
      <c r="CC443" s="2006">
        <v>0</v>
      </c>
      <c r="CD443" s="2006">
        <v>0</v>
      </c>
      <c r="CE443" s="2006">
        <v>0</v>
      </c>
      <c r="CF443" s="421"/>
    </row>
    <row r="444" spans="1:84" ht="5.0999999999999996" customHeight="1">
      <c r="A444" s="2006">
        <v>0</v>
      </c>
      <c r="B444" s="3402"/>
      <c r="D444" s="3686"/>
      <c r="E444" s="2006">
        <v>0</v>
      </c>
      <c r="F444" s="2007">
        <v>0</v>
      </c>
      <c r="G444" s="2006">
        <v>0</v>
      </c>
      <c r="H444" s="3612"/>
      <c r="I444" s="2006">
        <v>0</v>
      </c>
      <c r="J444" s="2007">
        <v>0</v>
      </c>
      <c r="K444" s="2006">
        <v>0</v>
      </c>
      <c r="L444" s="3612"/>
      <c r="M444" s="2006">
        <v>0</v>
      </c>
      <c r="N444" s="2007">
        <v>0</v>
      </c>
      <c r="O444" s="2006">
        <v>0</v>
      </c>
      <c r="P444" s="3612"/>
      <c r="Q444" s="2006">
        <v>0</v>
      </c>
      <c r="R444" s="2007">
        <v>0</v>
      </c>
      <c r="S444" s="2006">
        <v>0</v>
      </c>
      <c r="T444" s="3612"/>
      <c r="U444" s="2006">
        <v>0</v>
      </c>
      <c r="V444" s="2007">
        <v>0</v>
      </c>
      <c r="W444" s="2006">
        <v>0</v>
      </c>
      <c r="X444" s="3612"/>
      <c r="Y444" s="2006">
        <v>0</v>
      </c>
      <c r="Z444" s="2007">
        <v>0</v>
      </c>
      <c r="AA444" s="2006">
        <v>0</v>
      </c>
      <c r="AB444" s="3612"/>
      <c r="AC444" s="2006">
        <v>0</v>
      </c>
      <c r="AD444" s="2007">
        <v>0</v>
      </c>
      <c r="AE444" s="2006">
        <v>0</v>
      </c>
      <c r="AF444" s="3612"/>
      <c r="AI444" s="90"/>
      <c r="AJ444" s="35"/>
      <c r="AK444" s="35"/>
      <c r="AL444" s="35"/>
      <c r="AM444" s="35"/>
      <c r="BN444" s="2006">
        <v>0</v>
      </c>
      <c r="BO444" s="2006">
        <v>0</v>
      </c>
      <c r="BP444" s="2006">
        <v>0</v>
      </c>
      <c r="BQ444" s="2006">
        <v>0</v>
      </c>
      <c r="BR444" s="2006">
        <v>0</v>
      </c>
      <c r="BS444" s="2006">
        <v>0</v>
      </c>
      <c r="BT444" s="2006">
        <v>0</v>
      </c>
      <c r="BU444" s="2006">
        <v>0</v>
      </c>
      <c r="BV444" s="2006">
        <v>0</v>
      </c>
      <c r="BW444" s="2006">
        <v>0</v>
      </c>
      <c r="BX444" s="2006">
        <v>0</v>
      </c>
      <c r="BY444" s="2006">
        <v>0</v>
      </c>
      <c r="BZ444" s="2006">
        <v>0</v>
      </c>
      <c r="CA444" s="2006">
        <v>0</v>
      </c>
      <c r="CB444" s="2006">
        <v>0</v>
      </c>
      <c r="CC444" s="2006">
        <v>0</v>
      </c>
      <c r="CD444" s="2006">
        <v>0</v>
      </c>
      <c r="CE444" s="2006">
        <v>0</v>
      </c>
      <c r="CF444" s="421"/>
    </row>
    <row r="445" spans="1:84" ht="9.9499999999999993" customHeight="1">
      <c r="A445" s="2006">
        <v>0</v>
      </c>
      <c r="B445" s="3403"/>
      <c r="D445" s="191"/>
      <c r="E445" s="2006">
        <v>0</v>
      </c>
      <c r="F445" s="2006">
        <v>0</v>
      </c>
      <c r="G445" s="2006">
        <v>0</v>
      </c>
      <c r="H445" s="3613"/>
      <c r="I445" s="2006">
        <v>0</v>
      </c>
      <c r="J445" s="2006">
        <v>0</v>
      </c>
      <c r="K445" s="2006">
        <v>0</v>
      </c>
      <c r="L445" s="3613"/>
      <c r="M445" s="2006">
        <v>0</v>
      </c>
      <c r="N445" s="2006">
        <v>0</v>
      </c>
      <c r="O445" s="2006">
        <v>0</v>
      </c>
      <c r="P445" s="3613"/>
      <c r="Q445" s="2006">
        <v>0</v>
      </c>
      <c r="R445" s="2006">
        <v>0</v>
      </c>
      <c r="S445" s="2006">
        <v>0</v>
      </c>
      <c r="T445" s="3613"/>
      <c r="U445" s="2006">
        <v>0</v>
      </c>
      <c r="V445" s="2006">
        <v>0</v>
      </c>
      <c r="W445" s="2006">
        <v>0</v>
      </c>
      <c r="X445" s="3613"/>
      <c r="Y445" s="2006">
        <v>0</v>
      </c>
      <c r="Z445" s="2006">
        <v>0</v>
      </c>
      <c r="AA445" s="2006">
        <v>0</v>
      </c>
      <c r="AB445" s="3613"/>
      <c r="AC445" s="2006">
        <v>0</v>
      </c>
      <c r="AD445" s="2006">
        <v>0</v>
      </c>
      <c r="AE445" s="2006">
        <v>0</v>
      </c>
      <c r="AF445" s="3613"/>
      <c r="AI445" s="40"/>
      <c r="AJ445" s="35"/>
      <c r="AK445" s="35"/>
      <c r="AL445" s="35"/>
      <c r="AM445" s="35"/>
      <c r="BN445" s="2006">
        <v>0</v>
      </c>
      <c r="BO445" s="2006">
        <v>0</v>
      </c>
      <c r="BP445" s="2006">
        <v>0</v>
      </c>
      <c r="BQ445" s="2006">
        <v>0</v>
      </c>
      <c r="BR445" s="2006">
        <v>0</v>
      </c>
      <c r="BS445" s="2006">
        <v>0</v>
      </c>
      <c r="BT445" s="2006">
        <v>0</v>
      </c>
      <c r="BU445" s="2006">
        <v>0</v>
      </c>
      <c r="BV445" s="2006">
        <v>0</v>
      </c>
      <c r="BW445" s="2006">
        <v>0</v>
      </c>
      <c r="BX445" s="2006">
        <v>0</v>
      </c>
      <c r="BY445" s="2006">
        <v>0</v>
      </c>
      <c r="BZ445" s="2006">
        <v>0</v>
      </c>
      <c r="CA445" s="2006">
        <v>0</v>
      </c>
      <c r="CB445" s="2006">
        <v>0</v>
      </c>
      <c r="CC445" s="2006">
        <v>0</v>
      </c>
      <c r="CD445" s="2006">
        <v>0</v>
      </c>
      <c r="CE445" s="2006">
        <v>0</v>
      </c>
      <c r="CF445" s="421"/>
    </row>
    <row r="446" spans="1:84" ht="9.9499999999999993" customHeight="1">
      <c r="A446" s="2006">
        <v>0</v>
      </c>
      <c r="B446" s="2006">
        <v>0</v>
      </c>
      <c r="C446" s="2006">
        <v>0</v>
      </c>
      <c r="D446" s="2006">
        <v>0</v>
      </c>
      <c r="E446" s="2006">
        <v>0</v>
      </c>
      <c r="F446" s="2006">
        <v>0</v>
      </c>
      <c r="G446" s="2006">
        <v>0</v>
      </c>
      <c r="H446" s="2006">
        <v>0</v>
      </c>
      <c r="I446" s="2006">
        <v>0</v>
      </c>
      <c r="J446" s="2006">
        <v>0</v>
      </c>
      <c r="K446" s="2006">
        <v>0</v>
      </c>
      <c r="L446" s="2006">
        <v>0</v>
      </c>
      <c r="M446" s="2006">
        <v>0</v>
      </c>
      <c r="N446" s="2006">
        <v>0</v>
      </c>
      <c r="O446" s="2006">
        <v>0</v>
      </c>
      <c r="P446" s="2006">
        <v>0</v>
      </c>
      <c r="Q446" s="2006">
        <v>0</v>
      </c>
      <c r="R446" s="2006">
        <v>0</v>
      </c>
      <c r="S446" s="2006">
        <v>0</v>
      </c>
      <c r="T446" s="2006">
        <v>0</v>
      </c>
      <c r="U446" s="2006">
        <v>0</v>
      </c>
      <c r="V446" s="2006">
        <v>0</v>
      </c>
      <c r="W446" s="2006">
        <v>0</v>
      </c>
      <c r="X446" s="2006">
        <v>0</v>
      </c>
      <c r="Y446" s="2006">
        <v>0</v>
      </c>
      <c r="Z446" s="2006">
        <v>0</v>
      </c>
      <c r="AA446" s="2006">
        <v>0</v>
      </c>
      <c r="AB446" s="2006">
        <v>0</v>
      </c>
      <c r="AC446" s="2006">
        <v>0</v>
      </c>
      <c r="AD446" s="2006">
        <v>0</v>
      </c>
      <c r="AE446" s="2006">
        <v>0</v>
      </c>
      <c r="AF446" s="2006">
        <v>0</v>
      </c>
      <c r="AI446" s="159"/>
      <c r="AJ446" s="35"/>
      <c r="AK446" s="35"/>
      <c r="AL446" s="35"/>
      <c r="AM446" s="35"/>
      <c r="BN446" s="2006">
        <v>0</v>
      </c>
      <c r="BO446" s="2006">
        <v>0</v>
      </c>
      <c r="BP446" s="2006">
        <v>0</v>
      </c>
      <c r="BQ446" s="2006">
        <v>0</v>
      </c>
      <c r="BR446" s="2006">
        <v>0</v>
      </c>
      <c r="BS446" s="2006">
        <v>0</v>
      </c>
      <c r="BT446" s="2006">
        <v>0</v>
      </c>
      <c r="BU446" s="2006">
        <v>0</v>
      </c>
      <c r="BV446" s="2006">
        <v>0</v>
      </c>
      <c r="BW446" s="2006">
        <v>0</v>
      </c>
      <c r="BX446" s="2006">
        <v>0</v>
      </c>
      <c r="BY446" s="2006">
        <v>0</v>
      </c>
      <c r="BZ446" s="2006">
        <v>0</v>
      </c>
      <c r="CA446" s="2006">
        <v>0</v>
      </c>
      <c r="CB446" s="2006">
        <v>0</v>
      </c>
      <c r="CC446" s="2006">
        <v>0</v>
      </c>
      <c r="CD446" s="2006">
        <v>0</v>
      </c>
      <c r="CE446" s="2006">
        <v>0</v>
      </c>
      <c r="CF446" s="421"/>
    </row>
    <row r="447" spans="1:84" ht="9.9499999999999993" customHeight="1">
      <c r="A447" s="2006">
        <v>0</v>
      </c>
      <c r="B447" s="3401">
        <v>27</v>
      </c>
      <c r="D447" s="3685" t="s">
        <v>236</v>
      </c>
      <c r="E447" s="2006">
        <v>0</v>
      </c>
      <c r="F447" s="2006">
        <v>0</v>
      </c>
      <c r="G447" s="2006">
        <v>0</v>
      </c>
      <c r="H447" s="3611"/>
      <c r="I447" s="2006">
        <v>0</v>
      </c>
      <c r="J447" s="2006">
        <v>0</v>
      </c>
      <c r="K447" s="2006">
        <v>0</v>
      </c>
      <c r="L447" s="3611"/>
      <c r="M447" s="2006">
        <v>0</v>
      </c>
      <c r="N447" s="2006">
        <v>0</v>
      </c>
      <c r="O447" s="2006">
        <v>0</v>
      </c>
      <c r="P447" s="3611"/>
      <c r="Q447" s="2006">
        <v>0</v>
      </c>
      <c r="R447" s="2006">
        <v>0</v>
      </c>
      <c r="S447" s="2006">
        <v>0</v>
      </c>
      <c r="T447" s="3611"/>
      <c r="U447" s="2006">
        <v>0</v>
      </c>
      <c r="V447" s="2006">
        <v>0</v>
      </c>
      <c r="W447" s="2006">
        <v>0</v>
      </c>
      <c r="X447" s="3611"/>
      <c r="Y447" s="2006">
        <v>0</v>
      </c>
      <c r="Z447" s="2006">
        <v>0</v>
      </c>
      <c r="AA447" s="2006">
        <v>0</v>
      </c>
      <c r="AB447" s="3611"/>
      <c r="AC447" s="2006">
        <v>0</v>
      </c>
      <c r="AD447" s="2006">
        <v>0</v>
      </c>
      <c r="AE447" s="2006">
        <v>0</v>
      </c>
      <c r="AF447" s="3611"/>
      <c r="AI447" s="40"/>
      <c r="AJ447" s="35"/>
      <c r="AK447" s="35"/>
      <c r="AL447" s="35"/>
      <c r="AM447" s="35"/>
      <c r="BN447" s="2006">
        <v>0</v>
      </c>
      <c r="BO447" s="2006">
        <v>0</v>
      </c>
      <c r="BP447" s="2006">
        <v>0</v>
      </c>
      <c r="BQ447" s="2006">
        <v>0</v>
      </c>
      <c r="BR447" s="2006">
        <v>0</v>
      </c>
      <c r="BS447" s="2006">
        <v>0</v>
      </c>
      <c r="BT447" s="2006">
        <v>0</v>
      </c>
      <c r="BU447" s="2006">
        <v>0</v>
      </c>
      <c r="BV447" s="2006">
        <v>0</v>
      </c>
      <c r="BW447" s="2006">
        <v>0</v>
      </c>
      <c r="BX447" s="2006">
        <v>0</v>
      </c>
      <c r="BY447" s="2006">
        <v>0</v>
      </c>
      <c r="BZ447" s="2006">
        <v>0</v>
      </c>
      <c r="CA447" s="2006">
        <v>0</v>
      </c>
      <c r="CB447" s="2006">
        <v>0</v>
      </c>
      <c r="CC447" s="2006">
        <v>0</v>
      </c>
      <c r="CD447" s="2006">
        <v>0</v>
      </c>
      <c r="CE447" s="2006">
        <v>0</v>
      </c>
      <c r="CF447" s="421"/>
    </row>
    <row r="448" spans="1:84" ht="5.0999999999999996" customHeight="1">
      <c r="A448" s="2006">
        <v>0</v>
      </c>
      <c r="B448" s="3402"/>
      <c r="D448" s="3686"/>
      <c r="E448" s="2006">
        <v>0</v>
      </c>
      <c r="F448" s="2007">
        <v>0</v>
      </c>
      <c r="G448" s="2006">
        <v>0</v>
      </c>
      <c r="H448" s="3612"/>
      <c r="I448" s="2006">
        <v>0</v>
      </c>
      <c r="J448" s="2007">
        <v>0</v>
      </c>
      <c r="K448" s="2006">
        <v>0</v>
      </c>
      <c r="L448" s="3612"/>
      <c r="M448" s="2006">
        <v>0</v>
      </c>
      <c r="N448" s="2007">
        <v>0</v>
      </c>
      <c r="O448" s="2006">
        <v>0</v>
      </c>
      <c r="P448" s="3612"/>
      <c r="Q448" s="2006">
        <v>0</v>
      </c>
      <c r="R448" s="2007">
        <v>0</v>
      </c>
      <c r="S448" s="2006">
        <v>0</v>
      </c>
      <c r="T448" s="3612"/>
      <c r="U448" s="2006">
        <v>0</v>
      </c>
      <c r="V448" s="2007">
        <v>0</v>
      </c>
      <c r="W448" s="2006">
        <v>0</v>
      </c>
      <c r="X448" s="3612"/>
      <c r="Y448" s="2006">
        <v>0</v>
      </c>
      <c r="Z448" s="2007">
        <v>0</v>
      </c>
      <c r="AA448" s="2006">
        <v>0</v>
      </c>
      <c r="AB448" s="3612"/>
      <c r="AC448" s="2006">
        <v>0</v>
      </c>
      <c r="AD448" s="2007">
        <v>0</v>
      </c>
      <c r="AE448" s="2006">
        <v>0</v>
      </c>
      <c r="AF448" s="3612"/>
      <c r="AI448" s="90"/>
      <c r="AJ448" s="35"/>
      <c r="AK448" s="35"/>
      <c r="AL448" s="35"/>
      <c r="AM448" s="35"/>
      <c r="BN448" s="2006">
        <v>0</v>
      </c>
      <c r="BO448" s="2006">
        <v>0</v>
      </c>
      <c r="BP448" s="2006">
        <v>0</v>
      </c>
      <c r="BQ448" s="2006">
        <v>0</v>
      </c>
      <c r="BR448" s="2006">
        <v>0</v>
      </c>
      <c r="BS448" s="2006">
        <v>0</v>
      </c>
      <c r="BT448" s="2006">
        <v>0</v>
      </c>
      <c r="BU448" s="2006">
        <v>0</v>
      </c>
      <c r="BV448" s="2006">
        <v>0</v>
      </c>
      <c r="BW448" s="2006">
        <v>0</v>
      </c>
      <c r="BX448" s="2006">
        <v>0</v>
      </c>
      <c r="BY448" s="2006">
        <v>0</v>
      </c>
      <c r="BZ448" s="2006">
        <v>0</v>
      </c>
      <c r="CA448" s="2006">
        <v>0</v>
      </c>
      <c r="CB448" s="2006">
        <v>0</v>
      </c>
      <c r="CC448" s="2006">
        <v>0</v>
      </c>
      <c r="CD448" s="2006">
        <v>0</v>
      </c>
      <c r="CE448" s="2006">
        <v>0</v>
      </c>
      <c r="CF448" s="421"/>
    </row>
    <row r="449" spans="1:84" ht="9.9499999999999993" customHeight="1">
      <c r="A449" s="2006">
        <v>0</v>
      </c>
      <c r="B449" s="3403"/>
      <c r="D449" s="191"/>
      <c r="E449" s="2006">
        <v>0</v>
      </c>
      <c r="F449" s="2006">
        <v>0</v>
      </c>
      <c r="G449" s="2006">
        <v>0</v>
      </c>
      <c r="H449" s="3613"/>
      <c r="I449" s="2006">
        <v>0</v>
      </c>
      <c r="J449" s="2006">
        <v>0</v>
      </c>
      <c r="K449" s="2006">
        <v>0</v>
      </c>
      <c r="L449" s="3613"/>
      <c r="M449" s="2006">
        <v>0</v>
      </c>
      <c r="N449" s="2006">
        <v>0</v>
      </c>
      <c r="O449" s="2006">
        <v>0</v>
      </c>
      <c r="P449" s="3613"/>
      <c r="Q449" s="2006">
        <v>0</v>
      </c>
      <c r="R449" s="2006">
        <v>0</v>
      </c>
      <c r="S449" s="2006">
        <v>0</v>
      </c>
      <c r="T449" s="3613"/>
      <c r="U449" s="2006">
        <v>0</v>
      </c>
      <c r="V449" s="2006">
        <v>0</v>
      </c>
      <c r="W449" s="2006">
        <v>0</v>
      </c>
      <c r="X449" s="3613"/>
      <c r="Y449" s="2006">
        <v>0</v>
      </c>
      <c r="Z449" s="2006">
        <v>0</v>
      </c>
      <c r="AA449" s="2006">
        <v>0</v>
      </c>
      <c r="AB449" s="3613"/>
      <c r="AC449" s="2006">
        <v>0</v>
      </c>
      <c r="AD449" s="2006">
        <v>0</v>
      </c>
      <c r="AE449" s="2006">
        <v>0</v>
      </c>
      <c r="AF449" s="3613"/>
      <c r="AI449" s="40"/>
      <c r="AJ449" s="35"/>
      <c r="AK449" s="35"/>
      <c r="AL449" s="35"/>
      <c r="AM449" s="35"/>
      <c r="BN449" s="2006">
        <v>0</v>
      </c>
      <c r="BO449" s="2006">
        <v>0</v>
      </c>
      <c r="BP449" s="2006">
        <v>0</v>
      </c>
      <c r="BQ449" s="2006">
        <v>0</v>
      </c>
      <c r="BR449" s="2006">
        <v>0</v>
      </c>
      <c r="BS449" s="2006">
        <v>0</v>
      </c>
      <c r="BT449" s="2006">
        <v>0</v>
      </c>
      <c r="BU449" s="2006">
        <v>0</v>
      </c>
      <c r="BV449" s="2006">
        <v>0</v>
      </c>
      <c r="BW449" s="2006">
        <v>0</v>
      </c>
      <c r="BX449" s="2006">
        <v>0</v>
      </c>
      <c r="BY449" s="2006">
        <v>0</v>
      </c>
      <c r="BZ449" s="2006">
        <v>0</v>
      </c>
      <c r="CA449" s="2006">
        <v>0</v>
      </c>
      <c r="CB449" s="2006">
        <v>0</v>
      </c>
      <c r="CC449" s="2006">
        <v>0</v>
      </c>
      <c r="CD449" s="2006">
        <v>0</v>
      </c>
      <c r="CE449" s="2006">
        <v>0</v>
      </c>
      <c r="CF449" s="421"/>
    </row>
    <row r="450" spans="1:84" ht="9.9499999999999993" customHeight="1">
      <c r="A450" s="2006">
        <v>0</v>
      </c>
      <c r="B450" s="2006">
        <v>0</v>
      </c>
      <c r="C450" s="2006">
        <v>0</v>
      </c>
      <c r="D450" s="2006">
        <v>0</v>
      </c>
      <c r="E450" s="2006">
        <v>0</v>
      </c>
      <c r="F450" s="2006">
        <v>0</v>
      </c>
      <c r="G450" s="2006">
        <v>0</v>
      </c>
      <c r="H450" s="2006">
        <v>0</v>
      </c>
      <c r="I450" s="2006">
        <v>0</v>
      </c>
      <c r="J450" s="2006">
        <v>0</v>
      </c>
      <c r="K450" s="2006">
        <v>0</v>
      </c>
      <c r="L450" s="2006">
        <v>0</v>
      </c>
      <c r="M450" s="2006">
        <v>0</v>
      </c>
      <c r="N450" s="2006">
        <v>0</v>
      </c>
      <c r="O450" s="2006">
        <v>0</v>
      </c>
      <c r="P450" s="2006">
        <v>0</v>
      </c>
      <c r="Q450" s="2006">
        <v>0</v>
      </c>
      <c r="R450" s="2006">
        <v>0</v>
      </c>
      <c r="S450" s="2006">
        <v>0</v>
      </c>
      <c r="T450" s="2006">
        <v>0</v>
      </c>
      <c r="U450" s="2006">
        <v>0</v>
      </c>
      <c r="V450" s="2006">
        <v>0</v>
      </c>
      <c r="W450" s="2006">
        <v>0</v>
      </c>
      <c r="X450" s="2006">
        <v>0</v>
      </c>
      <c r="Y450" s="2006">
        <v>0</v>
      </c>
      <c r="Z450" s="2006">
        <v>0</v>
      </c>
      <c r="AA450" s="2006">
        <v>0</v>
      </c>
      <c r="AB450" s="2006">
        <v>0</v>
      </c>
      <c r="AC450" s="2006">
        <v>0</v>
      </c>
      <c r="AD450" s="2006">
        <v>0</v>
      </c>
      <c r="AE450" s="2006">
        <v>0</v>
      </c>
      <c r="AF450" s="2006">
        <v>0</v>
      </c>
      <c r="AI450" s="159"/>
      <c r="AJ450" s="35"/>
      <c r="AK450" s="35"/>
      <c r="AL450" s="35"/>
      <c r="AM450" s="35"/>
      <c r="BN450" s="2006">
        <v>0</v>
      </c>
      <c r="BO450" s="2006">
        <v>0</v>
      </c>
      <c r="BP450" s="2006">
        <v>0</v>
      </c>
      <c r="BQ450" s="2006">
        <v>0</v>
      </c>
      <c r="BR450" s="2006">
        <v>0</v>
      </c>
      <c r="BS450" s="2006">
        <v>0</v>
      </c>
      <c r="BT450" s="2006">
        <v>0</v>
      </c>
      <c r="BU450" s="2006">
        <v>0</v>
      </c>
      <c r="BV450" s="2006">
        <v>0</v>
      </c>
      <c r="BW450" s="2006">
        <v>0</v>
      </c>
      <c r="BX450" s="2006">
        <v>0</v>
      </c>
      <c r="BY450" s="2006">
        <v>0</v>
      </c>
      <c r="BZ450" s="2006">
        <v>0</v>
      </c>
      <c r="CA450" s="2006">
        <v>0</v>
      </c>
      <c r="CB450" s="2006">
        <v>0</v>
      </c>
      <c r="CC450" s="2006">
        <v>0</v>
      </c>
      <c r="CD450" s="2006">
        <v>0</v>
      </c>
      <c r="CE450" s="2006">
        <v>0</v>
      </c>
      <c r="CF450" s="421"/>
    </row>
    <row r="451" spans="1:84" ht="9.9499999999999993" customHeight="1">
      <c r="A451" s="2006">
        <v>0</v>
      </c>
      <c r="B451" s="3401">
        <v>28</v>
      </c>
      <c r="D451" s="3685" t="s">
        <v>570</v>
      </c>
      <c r="E451" s="2006">
        <v>0</v>
      </c>
      <c r="F451" s="2006">
        <v>0</v>
      </c>
      <c r="G451" s="2006">
        <v>0</v>
      </c>
      <c r="H451" s="3611"/>
      <c r="I451" s="2006">
        <v>0</v>
      </c>
      <c r="J451" s="2006">
        <v>0</v>
      </c>
      <c r="K451" s="2006">
        <v>0</v>
      </c>
      <c r="L451" s="3611"/>
      <c r="M451" s="2006">
        <v>0</v>
      </c>
      <c r="N451" s="2006">
        <v>0</v>
      </c>
      <c r="O451" s="2006">
        <v>0</v>
      </c>
      <c r="P451" s="3611"/>
      <c r="Q451" s="2006">
        <v>0</v>
      </c>
      <c r="R451" s="2006">
        <v>0</v>
      </c>
      <c r="S451" s="2006">
        <v>0</v>
      </c>
      <c r="T451" s="3611"/>
      <c r="U451" s="2006">
        <v>0</v>
      </c>
      <c r="V451" s="2006">
        <v>0</v>
      </c>
      <c r="W451" s="2006">
        <v>0</v>
      </c>
      <c r="X451" s="3611"/>
      <c r="Y451" s="2006">
        <v>0</v>
      </c>
      <c r="Z451" s="2006">
        <v>0</v>
      </c>
      <c r="AA451" s="2006">
        <v>0</v>
      </c>
      <c r="AB451" s="3611"/>
      <c r="AC451" s="2006">
        <v>0</v>
      </c>
      <c r="AD451" s="2006">
        <v>0</v>
      </c>
      <c r="AE451" s="2006">
        <v>0</v>
      </c>
      <c r="AF451" s="3611"/>
      <c r="AI451" s="40"/>
      <c r="AJ451" s="35"/>
      <c r="AK451" s="35"/>
      <c r="AL451" s="35"/>
      <c r="AM451" s="35"/>
      <c r="BN451" s="2006">
        <v>0</v>
      </c>
      <c r="BO451" s="2006">
        <v>0</v>
      </c>
      <c r="BP451" s="2006">
        <v>0</v>
      </c>
      <c r="BQ451" s="2006">
        <v>0</v>
      </c>
      <c r="BR451" s="2006">
        <v>0</v>
      </c>
      <c r="BS451" s="2006">
        <v>0</v>
      </c>
      <c r="BT451" s="2006">
        <v>0</v>
      </c>
      <c r="BU451" s="2006">
        <v>0</v>
      </c>
      <c r="BV451" s="2006">
        <v>0</v>
      </c>
      <c r="BW451" s="2006">
        <v>0</v>
      </c>
      <c r="BX451" s="2006">
        <v>0</v>
      </c>
      <c r="BY451" s="2006">
        <v>0</v>
      </c>
      <c r="BZ451" s="2006">
        <v>0</v>
      </c>
      <c r="CA451" s="2006">
        <v>0</v>
      </c>
      <c r="CB451" s="2006">
        <v>0</v>
      </c>
      <c r="CC451" s="2006">
        <v>0</v>
      </c>
      <c r="CD451" s="2006">
        <v>0</v>
      </c>
      <c r="CE451" s="2006">
        <v>0</v>
      </c>
      <c r="CF451" s="421"/>
    </row>
    <row r="452" spans="1:84" ht="5.0999999999999996" customHeight="1">
      <c r="A452" s="2006">
        <v>0</v>
      </c>
      <c r="B452" s="3402"/>
      <c r="D452" s="3686"/>
      <c r="E452" s="2006">
        <v>0</v>
      </c>
      <c r="F452" s="2007">
        <v>0</v>
      </c>
      <c r="G452" s="2006">
        <v>0</v>
      </c>
      <c r="H452" s="3612"/>
      <c r="I452" s="2006">
        <v>0</v>
      </c>
      <c r="J452" s="2007">
        <v>0</v>
      </c>
      <c r="K452" s="2006">
        <v>0</v>
      </c>
      <c r="L452" s="3612"/>
      <c r="M452" s="2006">
        <v>0</v>
      </c>
      <c r="N452" s="2007">
        <v>0</v>
      </c>
      <c r="O452" s="2006">
        <v>0</v>
      </c>
      <c r="P452" s="3612"/>
      <c r="Q452" s="2006">
        <v>0</v>
      </c>
      <c r="R452" s="2007">
        <v>0</v>
      </c>
      <c r="S452" s="2006">
        <v>0</v>
      </c>
      <c r="T452" s="3612"/>
      <c r="U452" s="2006">
        <v>0</v>
      </c>
      <c r="V452" s="2007">
        <v>0</v>
      </c>
      <c r="W452" s="2006">
        <v>0</v>
      </c>
      <c r="X452" s="3612"/>
      <c r="Y452" s="2006">
        <v>0</v>
      </c>
      <c r="Z452" s="2007">
        <v>0</v>
      </c>
      <c r="AA452" s="2006">
        <v>0</v>
      </c>
      <c r="AB452" s="3612"/>
      <c r="AC452" s="2006">
        <v>0</v>
      </c>
      <c r="AD452" s="2007">
        <v>0</v>
      </c>
      <c r="AE452" s="2006">
        <v>0</v>
      </c>
      <c r="AF452" s="3612"/>
      <c r="AI452" s="90"/>
      <c r="AJ452" s="35"/>
      <c r="AK452" s="35"/>
      <c r="AL452" s="35"/>
      <c r="AM452" s="35"/>
      <c r="BN452" s="2006">
        <v>0</v>
      </c>
      <c r="BO452" s="2006">
        <v>0</v>
      </c>
      <c r="BP452" s="2006">
        <v>0</v>
      </c>
      <c r="BQ452" s="2006">
        <v>0</v>
      </c>
      <c r="BR452" s="2006">
        <v>0</v>
      </c>
      <c r="BS452" s="2006">
        <v>0</v>
      </c>
      <c r="BT452" s="2006">
        <v>0</v>
      </c>
      <c r="BU452" s="2006">
        <v>0</v>
      </c>
      <c r="BV452" s="2006">
        <v>0</v>
      </c>
      <c r="BW452" s="2006">
        <v>0</v>
      </c>
      <c r="BX452" s="2006">
        <v>0</v>
      </c>
      <c r="BY452" s="2006">
        <v>0</v>
      </c>
      <c r="BZ452" s="2006">
        <v>0</v>
      </c>
      <c r="CA452" s="2006">
        <v>0</v>
      </c>
      <c r="CB452" s="2006">
        <v>0</v>
      </c>
      <c r="CC452" s="2006">
        <v>0</v>
      </c>
      <c r="CD452" s="2006">
        <v>0</v>
      </c>
      <c r="CE452" s="2006">
        <v>0</v>
      </c>
      <c r="CF452" s="421"/>
    </row>
    <row r="453" spans="1:84" ht="9.9499999999999993" customHeight="1">
      <c r="A453" s="2006">
        <v>0</v>
      </c>
      <c r="B453" s="3403"/>
      <c r="D453" s="191"/>
      <c r="E453" s="2006">
        <v>0</v>
      </c>
      <c r="F453" s="2006">
        <v>0</v>
      </c>
      <c r="G453" s="2006">
        <v>0</v>
      </c>
      <c r="H453" s="3613"/>
      <c r="I453" s="2006">
        <v>0</v>
      </c>
      <c r="J453" s="2006">
        <v>0</v>
      </c>
      <c r="K453" s="2006">
        <v>0</v>
      </c>
      <c r="L453" s="3613"/>
      <c r="M453" s="2006">
        <v>0</v>
      </c>
      <c r="N453" s="2006">
        <v>0</v>
      </c>
      <c r="O453" s="2006">
        <v>0</v>
      </c>
      <c r="P453" s="3613"/>
      <c r="Q453" s="2006">
        <v>0</v>
      </c>
      <c r="R453" s="2006">
        <v>0</v>
      </c>
      <c r="S453" s="2006">
        <v>0</v>
      </c>
      <c r="T453" s="3613"/>
      <c r="U453" s="2006">
        <v>0</v>
      </c>
      <c r="V453" s="2006">
        <v>0</v>
      </c>
      <c r="W453" s="2006">
        <v>0</v>
      </c>
      <c r="X453" s="3613"/>
      <c r="Y453" s="2006">
        <v>0</v>
      </c>
      <c r="Z453" s="2006">
        <v>0</v>
      </c>
      <c r="AA453" s="2006">
        <v>0</v>
      </c>
      <c r="AB453" s="3613"/>
      <c r="AC453" s="2006">
        <v>0</v>
      </c>
      <c r="AD453" s="2006">
        <v>0</v>
      </c>
      <c r="AE453" s="2006">
        <v>0</v>
      </c>
      <c r="AF453" s="3613"/>
      <c r="AI453" s="40"/>
      <c r="AJ453" s="35"/>
      <c r="AK453" s="35"/>
      <c r="AL453" s="35"/>
      <c r="AM453" s="35"/>
      <c r="BN453" s="2006">
        <v>0</v>
      </c>
      <c r="BO453" s="2006">
        <v>0</v>
      </c>
      <c r="BP453" s="2006">
        <v>0</v>
      </c>
      <c r="BQ453" s="2006">
        <v>0</v>
      </c>
      <c r="BR453" s="2006">
        <v>0</v>
      </c>
      <c r="BS453" s="2006">
        <v>0</v>
      </c>
      <c r="BT453" s="2006">
        <v>0</v>
      </c>
      <c r="BU453" s="2006">
        <v>0</v>
      </c>
      <c r="BV453" s="2006">
        <v>0</v>
      </c>
      <c r="BW453" s="2006">
        <v>0</v>
      </c>
      <c r="BX453" s="2006">
        <v>0</v>
      </c>
      <c r="BY453" s="2006">
        <v>0</v>
      </c>
      <c r="BZ453" s="2006">
        <v>0</v>
      </c>
      <c r="CA453" s="2006">
        <v>0</v>
      </c>
      <c r="CB453" s="2006">
        <v>0</v>
      </c>
      <c r="CC453" s="2006">
        <v>0</v>
      </c>
      <c r="CD453" s="2006">
        <v>0</v>
      </c>
      <c r="CE453" s="2006">
        <v>0</v>
      </c>
      <c r="CF453" s="421"/>
    </row>
    <row r="454" spans="1:84" ht="9.9499999999999993" customHeight="1">
      <c r="A454" s="2006">
        <v>0</v>
      </c>
      <c r="B454" s="2006">
        <v>0</v>
      </c>
      <c r="C454" s="2006">
        <v>0</v>
      </c>
      <c r="D454" s="2006">
        <v>0</v>
      </c>
      <c r="E454" s="2006">
        <v>0</v>
      </c>
      <c r="F454" s="2006">
        <v>0</v>
      </c>
      <c r="G454" s="2006">
        <v>0</v>
      </c>
      <c r="H454" s="2006">
        <v>0</v>
      </c>
      <c r="I454" s="2006">
        <v>0</v>
      </c>
      <c r="J454" s="2006">
        <v>0</v>
      </c>
      <c r="K454" s="2006">
        <v>0</v>
      </c>
      <c r="L454" s="2006">
        <v>0</v>
      </c>
      <c r="M454" s="2006">
        <v>0</v>
      </c>
      <c r="N454" s="2006">
        <v>0</v>
      </c>
      <c r="O454" s="2006">
        <v>0</v>
      </c>
      <c r="P454" s="2006">
        <v>0</v>
      </c>
      <c r="Q454" s="2006">
        <v>0</v>
      </c>
      <c r="R454" s="2006">
        <v>0</v>
      </c>
      <c r="S454" s="2006">
        <v>0</v>
      </c>
      <c r="T454" s="2006">
        <v>0</v>
      </c>
      <c r="U454" s="2006">
        <v>0</v>
      </c>
      <c r="V454" s="2006">
        <v>0</v>
      </c>
      <c r="W454" s="2006">
        <v>0</v>
      </c>
      <c r="X454" s="2006">
        <v>0</v>
      </c>
      <c r="Y454" s="2006">
        <v>0</v>
      </c>
      <c r="Z454" s="2006">
        <v>0</v>
      </c>
      <c r="AA454" s="2006">
        <v>0</v>
      </c>
      <c r="AB454" s="2006">
        <v>0</v>
      </c>
      <c r="AC454" s="2006">
        <v>0</v>
      </c>
      <c r="AD454" s="2006">
        <v>0</v>
      </c>
      <c r="AE454" s="2006">
        <v>0</v>
      </c>
      <c r="AF454" s="2006">
        <v>0</v>
      </c>
      <c r="AI454" s="159"/>
      <c r="AJ454" s="35"/>
      <c r="AK454" s="35"/>
      <c r="AL454" s="35"/>
      <c r="AM454" s="35"/>
      <c r="BN454" s="2006">
        <v>0</v>
      </c>
      <c r="BO454" s="2006">
        <v>0</v>
      </c>
      <c r="BP454" s="2006">
        <v>0</v>
      </c>
      <c r="BQ454" s="2006">
        <v>0</v>
      </c>
      <c r="BR454" s="2006">
        <v>0</v>
      </c>
      <c r="BS454" s="2006">
        <v>0</v>
      </c>
      <c r="BT454" s="2006">
        <v>0</v>
      </c>
      <c r="BU454" s="2006">
        <v>0</v>
      </c>
      <c r="BV454" s="2006">
        <v>0</v>
      </c>
      <c r="BW454" s="2006">
        <v>0</v>
      </c>
      <c r="BX454" s="2006">
        <v>0</v>
      </c>
      <c r="BY454" s="2006">
        <v>0</v>
      </c>
      <c r="BZ454" s="2006">
        <v>0</v>
      </c>
      <c r="CA454" s="2006">
        <v>0</v>
      </c>
      <c r="CB454" s="2006">
        <v>0</v>
      </c>
      <c r="CC454" s="2006">
        <v>0</v>
      </c>
      <c r="CD454" s="2006">
        <v>0</v>
      </c>
      <c r="CE454" s="2006">
        <v>0</v>
      </c>
      <c r="CF454" s="421"/>
    </row>
    <row r="455" spans="1:84" ht="9.9499999999999993" customHeight="1">
      <c r="A455" s="2006">
        <v>0</v>
      </c>
      <c r="B455" s="3401">
        <v>29</v>
      </c>
      <c r="D455" s="3685" t="s">
        <v>244</v>
      </c>
      <c r="E455" s="2006">
        <v>0</v>
      </c>
      <c r="F455" s="2006">
        <v>0</v>
      </c>
      <c r="G455" s="2006">
        <v>0</v>
      </c>
      <c r="H455" s="3611"/>
      <c r="I455" s="2006">
        <v>0</v>
      </c>
      <c r="J455" s="2006">
        <v>0</v>
      </c>
      <c r="K455" s="2006">
        <v>0</v>
      </c>
      <c r="L455" s="3611"/>
      <c r="M455" s="2006">
        <v>0</v>
      </c>
      <c r="N455" s="2006">
        <v>0</v>
      </c>
      <c r="O455" s="2006">
        <v>0</v>
      </c>
      <c r="P455" s="3611"/>
      <c r="Q455" s="2006">
        <v>0</v>
      </c>
      <c r="R455" s="2006">
        <v>0</v>
      </c>
      <c r="S455" s="2006">
        <v>0</v>
      </c>
      <c r="T455" s="3611"/>
      <c r="U455" s="2006">
        <v>0</v>
      </c>
      <c r="V455" s="2006">
        <v>0</v>
      </c>
      <c r="W455" s="2006">
        <v>0</v>
      </c>
      <c r="X455" s="3611"/>
      <c r="Y455" s="2006">
        <v>0</v>
      </c>
      <c r="Z455" s="2006">
        <v>0</v>
      </c>
      <c r="AA455" s="2006">
        <v>0</v>
      </c>
      <c r="AB455" s="3611"/>
      <c r="AC455" s="2006">
        <v>0</v>
      </c>
      <c r="AD455" s="2006">
        <v>0</v>
      </c>
      <c r="AE455" s="2006">
        <v>0</v>
      </c>
      <c r="AF455" s="3611"/>
      <c r="AI455" s="40"/>
      <c r="AJ455" s="35"/>
      <c r="AK455" s="35"/>
      <c r="AL455" s="35"/>
      <c r="AM455" s="35"/>
      <c r="BN455" s="2006">
        <v>0</v>
      </c>
      <c r="BO455" s="2006">
        <v>0</v>
      </c>
      <c r="BP455" s="2006">
        <v>0</v>
      </c>
      <c r="BQ455" s="2006">
        <v>0</v>
      </c>
      <c r="BR455" s="2006">
        <v>0</v>
      </c>
      <c r="BS455" s="2006">
        <v>0</v>
      </c>
      <c r="BT455" s="2006">
        <v>0</v>
      </c>
      <c r="BU455" s="2006">
        <v>0</v>
      </c>
      <c r="BV455" s="2006">
        <v>0</v>
      </c>
      <c r="BW455" s="2006">
        <v>0</v>
      </c>
      <c r="BX455" s="2006">
        <v>0</v>
      </c>
      <c r="BY455" s="2006">
        <v>0</v>
      </c>
      <c r="BZ455" s="2006">
        <v>0</v>
      </c>
      <c r="CA455" s="2006">
        <v>0</v>
      </c>
      <c r="CB455" s="2006">
        <v>0</v>
      </c>
      <c r="CC455" s="2006">
        <v>0</v>
      </c>
      <c r="CD455" s="2006">
        <v>0</v>
      </c>
      <c r="CE455" s="2006">
        <v>0</v>
      </c>
      <c r="CF455" s="421"/>
    </row>
    <row r="456" spans="1:84" ht="5.0999999999999996" customHeight="1">
      <c r="A456" s="2006">
        <v>0</v>
      </c>
      <c r="B456" s="3402"/>
      <c r="D456" s="3686"/>
      <c r="E456" s="2006">
        <v>0</v>
      </c>
      <c r="F456" s="2007">
        <v>0</v>
      </c>
      <c r="G456" s="2006">
        <v>0</v>
      </c>
      <c r="H456" s="3612"/>
      <c r="I456" s="2006">
        <v>0</v>
      </c>
      <c r="J456" s="2007">
        <v>0</v>
      </c>
      <c r="K456" s="2006">
        <v>0</v>
      </c>
      <c r="L456" s="3612"/>
      <c r="M456" s="2006">
        <v>0</v>
      </c>
      <c r="N456" s="2007">
        <v>0</v>
      </c>
      <c r="O456" s="2006">
        <v>0</v>
      </c>
      <c r="P456" s="3612"/>
      <c r="Q456" s="2006">
        <v>0</v>
      </c>
      <c r="R456" s="2007">
        <v>0</v>
      </c>
      <c r="S456" s="2006">
        <v>0</v>
      </c>
      <c r="T456" s="3612"/>
      <c r="U456" s="2006">
        <v>0</v>
      </c>
      <c r="V456" s="2007">
        <v>0</v>
      </c>
      <c r="W456" s="2006">
        <v>0</v>
      </c>
      <c r="X456" s="3612"/>
      <c r="Y456" s="2006">
        <v>0</v>
      </c>
      <c r="Z456" s="2007">
        <v>0</v>
      </c>
      <c r="AA456" s="2006">
        <v>0</v>
      </c>
      <c r="AB456" s="3612"/>
      <c r="AC456" s="2006">
        <v>0</v>
      </c>
      <c r="AD456" s="2007">
        <v>0</v>
      </c>
      <c r="AE456" s="2006">
        <v>0</v>
      </c>
      <c r="AF456" s="3612"/>
      <c r="AI456" s="90"/>
      <c r="AJ456" s="35"/>
      <c r="AK456" s="35"/>
      <c r="AL456" s="35"/>
      <c r="AM456" s="35"/>
      <c r="BN456" s="2006">
        <v>0</v>
      </c>
      <c r="BO456" s="2006">
        <v>0</v>
      </c>
      <c r="BP456" s="2006">
        <v>0</v>
      </c>
      <c r="BQ456" s="2006">
        <v>0</v>
      </c>
      <c r="BR456" s="2006">
        <v>0</v>
      </c>
      <c r="BS456" s="2006">
        <v>0</v>
      </c>
      <c r="BT456" s="2006">
        <v>0</v>
      </c>
      <c r="BU456" s="2006">
        <v>0</v>
      </c>
      <c r="BV456" s="2006">
        <v>0</v>
      </c>
      <c r="BW456" s="2006">
        <v>0</v>
      </c>
      <c r="BX456" s="2006">
        <v>0</v>
      </c>
      <c r="BY456" s="2006">
        <v>0</v>
      </c>
      <c r="BZ456" s="2006">
        <v>0</v>
      </c>
      <c r="CA456" s="2006">
        <v>0</v>
      </c>
      <c r="CB456" s="2006">
        <v>0</v>
      </c>
      <c r="CC456" s="2006">
        <v>0</v>
      </c>
      <c r="CD456" s="2006">
        <v>0</v>
      </c>
      <c r="CE456" s="2006">
        <v>0</v>
      </c>
      <c r="CF456" s="421"/>
    </row>
    <row r="457" spans="1:84" ht="9.9499999999999993" customHeight="1">
      <c r="A457" s="2006">
        <v>0</v>
      </c>
      <c r="B457" s="3403"/>
      <c r="D457" s="191"/>
      <c r="E457" s="2006">
        <v>0</v>
      </c>
      <c r="F457" s="2006">
        <v>0</v>
      </c>
      <c r="G457" s="2006">
        <v>0</v>
      </c>
      <c r="H457" s="3613"/>
      <c r="I457" s="2006">
        <v>0</v>
      </c>
      <c r="J457" s="2006">
        <v>0</v>
      </c>
      <c r="K457" s="2006">
        <v>0</v>
      </c>
      <c r="L457" s="3613"/>
      <c r="M457" s="2006">
        <v>0</v>
      </c>
      <c r="N457" s="2006">
        <v>0</v>
      </c>
      <c r="O457" s="2006">
        <v>0</v>
      </c>
      <c r="P457" s="3613"/>
      <c r="Q457" s="2006">
        <v>0</v>
      </c>
      <c r="R457" s="2006">
        <v>0</v>
      </c>
      <c r="S457" s="2006">
        <v>0</v>
      </c>
      <c r="T457" s="3613"/>
      <c r="U457" s="2006">
        <v>0</v>
      </c>
      <c r="V457" s="2006">
        <v>0</v>
      </c>
      <c r="W457" s="2006">
        <v>0</v>
      </c>
      <c r="X457" s="3613"/>
      <c r="Y457" s="2006">
        <v>0</v>
      </c>
      <c r="Z457" s="2006">
        <v>0</v>
      </c>
      <c r="AA457" s="2006">
        <v>0</v>
      </c>
      <c r="AB457" s="3613"/>
      <c r="AC457" s="2006">
        <v>0</v>
      </c>
      <c r="AD457" s="2006">
        <v>0</v>
      </c>
      <c r="AE457" s="2006">
        <v>0</v>
      </c>
      <c r="AF457" s="3613"/>
      <c r="AI457" s="40"/>
      <c r="AJ457" s="35"/>
      <c r="AK457" s="35"/>
      <c r="AL457" s="35"/>
      <c r="AM457" s="35"/>
      <c r="BN457" s="2006">
        <v>0</v>
      </c>
      <c r="BO457" s="2006">
        <v>0</v>
      </c>
      <c r="BP457" s="2006">
        <v>0</v>
      </c>
      <c r="BQ457" s="2006">
        <v>0</v>
      </c>
      <c r="BR457" s="2006">
        <v>0</v>
      </c>
      <c r="BS457" s="2006">
        <v>0</v>
      </c>
      <c r="BT457" s="2006">
        <v>0</v>
      </c>
      <c r="BU457" s="2006">
        <v>0</v>
      </c>
      <c r="BV457" s="2006">
        <v>0</v>
      </c>
      <c r="BW457" s="2006">
        <v>0</v>
      </c>
      <c r="BX457" s="2006">
        <v>0</v>
      </c>
      <c r="BY457" s="2006">
        <v>0</v>
      </c>
      <c r="BZ457" s="2006">
        <v>0</v>
      </c>
      <c r="CA457" s="2006">
        <v>0</v>
      </c>
      <c r="CB457" s="2006">
        <v>0</v>
      </c>
      <c r="CC457" s="2006">
        <v>0</v>
      </c>
      <c r="CD457" s="2006">
        <v>0</v>
      </c>
      <c r="CE457" s="2006">
        <v>0</v>
      </c>
      <c r="CF457" s="421"/>
    </row>
    <row r="458" spans="1:84" ht="9.9499999999999993" customHeight="1">
      <c r="A458" s="2006">
        <v>0</v>
      </c>
      <c r="B458" s="2006">
        <v>0</v>
      </c>
      <c r="C458" s="2006">
        <v>0</v>
      </c>
      <c r="D458" s="2006">
        <v>0</v>
      </c>
      <c r="E458" s="2006">
        <v>0</v>
      </c>
      <c r="F458" s="2006">
        <v>0</v>
      </c>
      <c r="G458" s="2006">
        <v>0</v>
      </c>
      <c r="H458" s="2006">
        <v>0</v>
      </c>
      <c r="I458" s="2006">
        <v>0</v>
      </c>
      <c r="J458" s="2006">
        <v>0</v>
      </c>
      <c r="K458" s="2006">
        <v>0</v>
      </c>
      <c r="L458" s="2006">
        <v>0</v>
      </c>
      <c r="M458" s="2006">
        <v>0</v>
      </c>
      <c r="N458" s="2006">
        <v>0</v>
      </c>
      <c r="O458" s="2006">
        <v>0</v>
      </c>
      <c r="P458" s="2006">
        <v>0</v>
      </c>
      <c r="Q458" s="2006">
        <v>0</v>
      </c>
      <c r="R458" s="2006">
        <v>0</v>
      </c>
      <c r="S458" s="2006">
        <v>0</v>
      </c>
      <c r="T458" s="2006">
        <v>0</v>
      </c>
      <c r="U458" s="2006">
        <v>0</v>
      </c>
      <c r="V458" s="2006">
        <v>0</v>
      </c>
      <c r="W458" s="2006">
        <v>0</v>
      </c>
      <c r="X458" s="2006">
        <v>0</v>
      </c>
      <c r="Y458" s="2006">
        <v>0</v>
      </c>
      <c r="Z458" s="2006">
        <v>0</v>
      </c>
      <c r="AA458" s="2006">
        <v>0</v>
      </c>
      <c r="AB458" s="2006">
        <v>0</v>
      </c>
      <c r="AC458" s="2006">
        <v>0</v>
      </c>
      <c r="AD458" s="2006">
        <v>0</v>
      </c>
      <c r="AE458" s="2006">
        <v>0</v>
      </c>
      <c r="AF458" s="2006">
        <v>0</v>
      </c>
      <c r="AI458" s="159"/>
      <c r="AJ458" s="35"/>
      <c r="AK458" s="35"/>
      <c r="AL458" s="35"/>
      <c r="AM458" s="35"/>
      <c r="BN458" s="2006">
        <v>0</v>
      </c>
      <c r="BO458" s="2006">
        <v>0</v>
      </c>
      <c r="BP458" s="2006">
        <v>0</v>
      </c>
      <c r="BQ458" s="2006">
        <v>0</v>
      </c>
      <c r="BR458" s="2006">
        <v>0</v>
      </c>
      <c r="BS458" s="2006">
        <v>0</v>
      </c>
      <c r="BT458" s="2006">
        <v>0</v>
      </c>
      <c r="BU458" s="2006">
        <v>0</v>
      </c>
      <c r="BV458" s="2006">
        <v>0</v>
      </c>
      <c r="BW458" s="2006">
        <v>0</v>
      </c>
      <c r="BX458" s="2006">
        <v>0</v>
      </c>
      <c r="BY458" s="2006">
        <v>0</v>
      </c>
      <c r="BZ458" s="2006">
        <v>0</v>
      </c>
      <c r="CA458" s="2006">
        <v>0</v>
      </c>
      <c r="CB458" s="2006">
        <v>0</v>
      </c>
      <c r="CC458" s="2006">
        <v>0</v>
      </c>
      <c r="CD458" s="2006">
        <v>0</v>
      </c>
      <c r="CE458" s="2006">
        <v>0</v>
      </c>
      <c r="CF458" s="421"/>
    </row>
    <row r="459" spans="1:84" ht="9.9499999999999993" customHeight="1">
      <c r="A459" s="2006">
        <v>0</v>
      </c>
      <c r="B459" s="3401">
        <v>30</v>
      </c>
      <c r="D459" s="3685" t="s">
        <v>571</v>
      </c>
      <c r="E459" s="2006">
        <v>0</v>
      </c>
      <c r="F459" s="2006">
        <v>0</v>
      </c>
      <c r="G459" s="2006">
        <v>0</v>
      </c>
      <c r="H459" s="3611"/>
      <c r="I459" s="2006">
        <v>0</v>
      </c>
      <c r="J459" s="2006">
        <v>0</v>
      </c>
      <c r="K459" s="2006">
        <v>0</v>
      </c>
      <c r="L459" s="3611"/>
      <c r="M459" s="2006">
        <v>0</v>
      </c>
      <c r="N459" s="2006">
        <v>0</v>
      </c>
      <c r="O459" s="2006">
        <v>0</v>
      </c>
      <c r="P459" s="3611"/>
      <c r="Q459" s="2006">
        <v>0</v>
      </c>
      <c r="R459" s="2006">
        <v>0</v>
      </c>
      <c r="S459" s="2006">
        <v>0</v>
      </c>
      <c r="T459" s="3611"/>
      <c r="U459" s="2006">
        <v>0</v>
      </c>
      <c r="V459" s="2006">
        <v>0</v>
      </c>
      <c r="W459" s="2006">
        <v>0</v>
      </c>
      <c r="X459" s="3611"/>
      <c r="Y459" s="2006">
        <v>0</v>
      </c>
      <c r="Z459" s="2006">
        <v>0</v>
      </c>
      <c r="AA459" s="2006">
        <v>0</v>
      </c>
      <c r="AB459" s="3611"/>
      <c r="AC459" s="2006">
        <v>0</v>
      </c>
      <c r="AD459" s="2006">
        <v>0</v>
      </c>
      <c r="AE459" s="2006">
        <v>0</v>
      </c>
      <c r="AF459" s="3611"/>
      <c r="AI459" s="40"/>
      <c r="AJ459" s="35"/>
      <c r="AK459" s="35"/>
      <c r="AL459" s="35"/>
      <c r="AM459" s="35"/>
      <c r="BN459" s="2006">
        <v>0</v>
      </c>
      <c r="BO459" s="2006">
        <v>0</v>
      </c>
      <c r="BP459" s="2006">
        <v>0</v>
      </c>
      <c r="BQ459" s="2006">
        <v>0</v>
      </c>
      <c r="BR459" s="2006">
        <v>0</v>
      </c>
      <c r="BS459" s="2006">
        <v>0</v>
      </c>
      <c r="BT459" s="2006">
        <v>0</v>
      </c>
      <c r="BU459" s="2006">
        <v>0</v>
      </c>
      <c r="BV459" s="2006">
        <v>0</v>
      </c>
      <c r="BW459" s="2006">
        <v>0</v>
      </c>
      <c r="BX459" s="2006">
        <v>0</v>
      </c>
      <c r="BY459" s="2006">
        <v>0</v>
      </c>
      <c r="BZ459" s="2006">
        <v>0</v>
      </c>
      <c r="CA459" s="2006">
        <v>0</v>
      </c>
      <c r="CB459" s="2006">
        <v>0</v>
      </c>
      <c r="CC459" s="2006">
        <v>0</v>
      </c>
      <c r="CD459" s="2006">
        <v>0</v>
      </c>
      <c r="CE459" s="2006">
        <v>0</v>
      </c>
      <c r="CF459" s="421"/>
    </row>
    <row r="460" spans="1:84" ht="5.0999999999999996" customHeight="1">
      <c r="A460" s="2006">
        <v>0</v>
      </c>
      <c r="B460" s="3402"/>
      <c r="D460" s="3686"/>
      <c r="E460" s="2006">
        <v>0</v>
      </c>
      <c r="F460" s="2007">
        <v>0</v>
      </c>
      <c r="G460" s="2006">
        <v>0</v>
      </c>
      <c r="H460" s="3612"/>
      <c r="I460" s="2006">
        <v>0</v>
      </c>
      <c r="J460" s="2007">
        <v>0</v>
      </c>
      <c r="K460" s="2006">
        <v>0</v>
      </c>
      <c r="L460" s="3612"/>
      <c r="M460" s="2006">
        <v>0</v>
      </c>
      <c r="N460" s="2007">
        <v>0</v>
      </c>
      <c r="O460" s="2006">
        <v>0</v>
      </c>
      <c r="P460" s="3612"/>
      <c r="Q460" s="2006">
        <v>0</v>
      </c>
      <c r="R460" s="2007">
        <v>0</v>
      </c>
      <c r="S460" s="2006">
        <v>0</v>
      </c>
      <c r="T460" s="3612"/>
      <c r="U460" s="2006">
        <v>0</v>
      </c>
      <c r="V460" s="2007">
        <v>0</v>
      </c>
      <c r="W460" s="2006">
        <v>0</v>
      </c>
      <c r="X460" s="3612"/>
      <c r="Y460" s="2006">
        <v>0</v>
      </c>
      <c r="Z460" s="2007">
        <v>0</v>
      </c>
      <c r="AA460" s="2006">
        <v>0</v>
      </c>
      <c r="AB460" s="3612"/>
      <c r="AC460" s="2006">
        <v>0</v>
      </c>
      <c r="AD460" s="2007">
        <v>0</v>
      </c>
      <c r="AE460" s="2006">
        <v>0</v>
      </c>
      <c r="AF460" s="3612"/>
      <c r="AI460" s="90"/>
      <c r="AJ460" s="35"/>
      <c r="AK460" s="35"/>
      <c r="AL460" s="35"/>
      <c r="AM460" s="35"/>
      <c r="BN460" s="2006">
        <v>0</v>
      </c>
      <c r="BO460" s="2006">
        <v>0</v>
      </c>
      <c r="BP460" s="2006">
        <v>0</v>
      </c>
      <c r="BQ460" s="2006">
        <v>0</v>
      </c>
      <c r="BR460" s="2006">
        <v>0</v>
      </c>
      <c r="BS460" s="2006">
        <v>0</v>
      </c>
      <c r="BT460" s="2006">
        <v>0</v>
      </c>
      <c r="BU460" s="2006">
        <v>0</v>
      </c>
      <c r="BV460" s="2006">
        <v>0</v>
      </c>
      <c r="BW460" s="2006">
        <v>0</v>
      </c>
      <c r="BX460" s="2006">
        <v>0</v>
      </c>
      <c r="BY460" s="2006">
        <v>0</v>
      </c>
      <c r="BZ460" s="2006">
        <v>0</v>
      </c>
      <c r="CA460" s="2006">
        <v>0</v>
      </c>
      <c r="CB460" s="2006">
        <v>0</v>
      </c>
      <c r="CC460" s="2006">
        <v>0</v>
      </c>
      <c r="CD460" s="2006">
        <v>0</v>
      </c>
      <c r="CE460" s="2006">
        <v>0</v>
      </c>
      <c r="CF460" s="421"/>
    </row>
    <row r="461" spans="1:84" ht="9.9499999999999993" customHeight="1">
      <c r="A461" s="2006">
        <v>0</v>
      </c>
      <c r="B461" s="3403"/>
      <c r="D461" s="191"/>
      <c r="E461" s="2006">
        <v>0</v>
      </c>
      <c r="F461" s="2006">
        <v>0</v>
      </c>
      <c r="G461" s="2006">
        <v>0</v>
      </c>
      <c r="H461" s="3613"/>
      <c r="I461" s="2006">
        <v>0</v>
      </c>
      <c r="J461" s="2006">
        <v>0</v>
      </c>
      <c r="K461" s="2006">
        <v>0</v>
      </c>
      <c r="L461" s="3613"/>
      <c r="M461" s="2006">
        <v>0</v>
      </c>
      <c r="N461" s="2006">
        <v>0</v>
      </c>
      <c r="O461" s="2006">
        <v>0</v>
      </c>
      <c r="P461" s="3613"/>
      <c r="Q461" s="2006">
        <v>0</v>
      </c>
      <c r="R461" s="2006">
        <v>0</v>
      </c>
      <c r="S461" s="2006">
        <v>0</v>
      </c>
      <c r="T461" s="3613"/>
      <c r="U461" s="2006">
        <v>0</v>
      </c>
      <c r="V461" s="2006">
        <v>0</v>
      </c>
      <c r="W461" s="2006">
        <v>0</v>
      </c>
      <c r="X461" s="3613"/>
      <c r="Y461" s="2006">
        <v>0</v>
      </c>
      <c r="Z461" s="2006">
        <v>0</v>
      </c>
      <c r="AA461" s="2006">
        <v>0</v>
      </c>
      <c r="AB461" s="3613"/>
      <c r="AC461" s="2006">
        <v>0</v>
      </c>
      <c r="AD461" s="2006">
        <v>0</v>
      </c>
      <c r="AE461" s="2006">
        <v>0</v>
      </c>
      <c r="AF461" s="3613"/>
      <c r="AI461" s="40"/>
      <c r="AJ461" s="35"/>
      <c r="AK461" s="35"/>
      <c r="AL461" s="35"/>
      <c r="AM461" s="35"/>
      <c r="BN461" s="2006">
        <v>0</v>
      </c>
      <c r="BO461" s="2006">
        <v>0</v>
      </c>
      <c r="BP461" s="2006">
        <v>0</v>
      </c>
      <c r="BQ461" s="2006">
        <v>0</v>
      </c>
      <c r="BR461" s="2006">
        <v>0</v>
      </c>
      <c r="BS461" s="2006">
        <v>0</v>
      </c>
      <c r="BT461" s="2006">
        <v>0</v>
      </c>
      <c r="BU461" s="2006">
        <v>0</v>
      </c>
      <c r="BV461" s="2006">
        <v>0</v>
      </c>
      <c r="BW461" s="2006">
        <v>0</v>
      </c>
      <c r="BX461" s="2006">
        <v>0</v>
      </c>
      <c r="BY461" s="2006">
        <v>0</v>
      </c>
      <c r="BZ461" s="2006">
        <v>0</v>
      </c>
      <c r="CA461" s="2006">
        <v>0</v>
      </c>
      <c r="CB461" s="2006">
        <v>0</v>
      </c>
      <c r="CC461" s="2006">
        <v>0</v>
      </c>
      <c r="CD461" s="2006">
        <v>0</v>
      </c>
      <c r="CE461" s="2006">
        <v>0</v>
      </c>
      <c r="CF461" s="421"/>
    </row>
    <row r="462" spans="1:84" ht="9.9499999999999993" customHeight="1">
      <c r="A462" s="2006">
        <v>0</v>
      </c>
      <c r="B462" s="2006">
        <v>0</v>
      </c>
      <c r="C462" s="2006">
        <v>0</v>
      </c>
      <c r="D462" s="2006">
        <v>0</v>
      </c>
      <c r="E462" s="2006">
        <v>0</v>
      </c>
      <c r="F462" s="2006">
        <v>0</v>
      </c>
      <c r="G462" s="2006">
        <v>0</v>
      </c>
      <c r="H462" s="2006">
        <v>0</v>
      </c>
      <c r="I462" s="2006">
        <v>0</v>
      </c>
      <c r="J462" s="2006">
        <v>0</v>
      </c>
      <c r="K462" s="2006">
        <v>0</v>
      </c>
      <c r="L462" s="2006">
        <v>0</v>
      </c>
      <c r="M462" s="2006">
        <v>0</v>
      </c>
      <c r="N462" s="2006">
        <v>0</v>
      </c>
      <c r="O462" s="2006">
        <v>0</v>
      </c>
      <c r="P462" s="2006">
        <v>0</v>
      </c>
      <c r="Q462" s="2006">
        <v>0</v>
      </c>
      <c r="R462" s="2006">
        <v>0</v>
      </c>
      <c r="S462" s="2006">
        <v>0</v>
      </c>
      <c r="T462" s="2006">
        <v>0</v>
      </c>
      <c r="U462" s="2006">
        <v>0</v>
      </c>
      <c r="V462" s="2006">
        <v>0</v>
      </c>
      <c r="W462" s="2006">
        <v>0</v>
      </c>
      <c r="X462" s="2006">
        <v>0</v>
      </c>
      <c r="Y462" s="2006">
        <v>0</v>
      </c>
      <c r="Z462" s="2006">
        <v>0</v>
      </c>
      <c r="AA462" s="2006">
        <v>0</v>
      </c>
      <c r="AB462" s="2006">
        <v>0</v>
      </c>
      <c r="AC462" s="2006">
        <v>0</v>
      </c>
      <c r="AD462" s="2006">
        <v>0</v>
      </c>
      <c r="AE462" s="2006">
        <v>0</v>
      </c>
      <c r="AF462" s="2006">
        <v>0</v>
      </c>
      <c r="AI462" s="159"/>
      <c r="AJ462" s="35"/>
      <c r="AK462" s="35"/>
      <c r="AL462" s="35"/>
      <c r="AM462" s="35"/>
      <c r="BN462" s="2006">
        <v>0</v>
      </c>
      <c r="BO462" s="2006">
        <v>0</v>
      </c>
      <c r="BP462" s="2006">
        <v>0</v>
      </c>
      <c r="BQ462" s="2006">
        <v>0</v>
      </c>
      <c r="BR462" s="2006">
        <v>0</v>
      </c>
      <c r="BS462" s="2006">
        <v>0</v>
      </c>
      <c r="BT462" s="2006">
        <v>0</v>
      </c>
      <c r="BU462" s="2006">
        <v>0</v>
      </c>
      <c r="BV462" s="2006">
        <v>0</v>
      </c>
      <c r="BW462" s="2006">
        <v>0</v>
      </c>
      <c r="BX462" s="2006">
        <v>0</v>
      </c>
      <c r="BY462" s="2006">
        <v>0</v>
      </c>
      <c r="BZ462" s="2006">
        <v>0</v>
      </c>
      <c r="CA462" s="2006">
        <v>0</v>
      </c>
      <c r="CB462" s="2006">
        <v>0</v>
      </c>
      <c r="CC462" s="2006">
        <v>0</v>
      </c>
      <c r="CD462" s="2006">
        <v>0</v>
      </c>
      <c r="CE462" s="2006">
        <v>0</v>
      </c>
      <c r="CF462" s="421"/>
    </row>
    <row r="463" spans="1:84" ht="9.9499999999999993" customHeight="1">
      <c r="A463" s="2006">
        <v>0</v>
      </c>
      <c r="B463" s="3401">
        <v>31</v>
      </c>
      <c r="D463" s="3685" t="s">
        <v>246</v>
      </c>
      <c r="E463" s="2006">
        <v>0</v>
      </c>
      <c r="F463" s="2006">
        <v>0</v>
      </c>
      <c r="G463" s="2006">
        <v>0</v>
      </c>
      <c r="H463" s="3611"/>
      <c r="I463" s="2006">
        <v>0</v>
      </c>
      <c r="J463" s="2006">
        <v>0</v>
      </c>
      <c r="K463" s="2006">
        <v>0</v>
      </c>
      <c r="L463" s="3611"/>
      <c r="M463" s="2006">
        <v>0</v>
      </c>
      <c r="N463" s="2006">
        <v>0</v>
      </c>
      <c r="O463" s="2006">
        <v>0</v>
      </c>
      <c r="P463" s="3611"/>
      <c r="Q463" s="2006">
        <v>0</v>
      </c>
      <c r="R463" s="2006">
        <v>0</v>
      </c>
      <c r="S463" s="2006">
        <v>0</v>
      </c>
      <c r="T463" s="3611"/>
      <c r="U463" s="2006">
        <v>0</v>
      </c>
      <c r="V463" s="2006">
        <v>0</v>
      </c>
      <c r="W463" s="2006">
        <v>0</v>
      </c>
      <c r="X463" s="3611"/>
      <c r="Y463" s="2006">
        <v>0</v>
      </c>
      <c r="Z463" s="2006">
        <v>0</v>
      </c>
      <c r="AA463" s="2006">
        <v>0</v>
      </c>
      <c r="AB463" s="3611"/>
      <c r="AC463" s="2006">
        <v>0</v>
      </c>
      <c r="AD463" s="2006">
        <v>0</v>
      </c>
      <c r="AE463" s="2006">
        <v>0</v>
      </c>
      <c r="AF463" s="3611"/>
      <c r="AI463" s="40"/>
      <c r="AJ463" s="35"/>
      <c r="AK463" s="35"/>
      <c r="AL463" s="35"/>
      <c r="AM463" s="35"/>
      <c r="BN463" s="2006">
        <v>0</v>
      </c>
      <c r="BO463" s="2006">
        <v>0</v>
      </c>
      <c r="BP463" s="2006">
        <v>0</v>
      </c>
      <c r="BQ463" s="2006">
        <v>0</v>
      </c>
      <c r="BR463" s="2006">
        <v>0</v>
      </c>
      <c r="BS463" s="2006">
        <v>0</v>
      </c>
      <c r="BT463" s="2006">
        <v>0</v>
      </c>
      <c r="BU463" s="2006">
        <v>0</v>
      </c>
      <c r="BV463" s="2006">
        <v>0</v>
      </c>
      <c r="BW463" s="2006">
        <v>0</v>
      </c>
      <c r="BX463" s="2006">
        <v>0</v>
      </c>
      <c r="BY463" s="2006">
        <v>0</v>
      </c>
      <c r="BZ463" s="2006">
        <v>0</v>
      </c>
      <c r="CA463" s="2006">
        <v>0</v>
      </c>
      <c r="CB463" s="2006">
        <v>0</v>
      </c>
      <c r="CC463" s="2006">
        <v>0</v>
      </c>
      <c r="CD463" s="2006">
        <v>0</v>
      </c>
      <c r="CE463" s="2006">
        <v>0</v>
      </c>
      <c r="CF463" s="421"/>
    </row>
    <row r="464" spans="1:84" ht="5.0999999999999996" customHeight="1">
      <c r="A464" s="2006">
        <v>0</v>
      </c>
      <c r="B464" s="3402"/>
      <c r="D464" s="3686"/>
      <c r="E464" s="2006">
        <v>0</v>
      </c>
      <c r="F464" s="2007">
        <v>0</v>
      </c>
      <c r="G464" s="2006">
        <v>0</v>
      </c>
      <c r="H464" s="3612"/>
      <c r="I464" s="2006">
        <v>0</v>
      </c>
      <c r="J464" s="2007">
        <v>0</v>
      </c>
      <c r="K464" s="2006">
        <v>0</v>
      </c>
      <c r="L464" s="3612"/>
      <c r="M464" s="2006">
        <v>0</v>
      </c>
      <c r="N464" s="2007">
        <v>0</v>
      </c>
      <c r="O464" s="2006">
        <v>0</v>
      </c>
      <c r="P464" s="3612"/>
      <c r="Q464" s="2006">
        <v>0</v>
      </c>
      <c r="R464" s="2007">
        <v>0</v>
      </c>
      <c r="S464" s="2006">
        <v>0</v>
      </c>
      <c r="T464" s="3612"/>
      <c r="U464" s="2006">
        <v>0</v>
      </c>
      <c r="V464" s="2007">
        <v>0</v>
      </c>
      <c r="W464" s="2006">
        <v>0</v>
      </c>
      <c r="X464" s="3612"/>
      <c r="Y464" s="2006">
        <v>0</v>
      </c>
      <c r="Z464" s="2007">
        <v>0</v>
      </c>
      <c r="AA464" s="2006">
        <v>0</v>
      </c>
      <c r="AB464" s="3612"/>
      <c r="AC464" s="2006">
        <v>0</v>
      </c>
      <c r="AD464" s="2007">
        <v>0</v>
      </c>
      <c r="AE464" s="2006">
        <v>0</v>
      </c>
      <c r="AF464" s="3612"/>
      <c r="AI464" s="90"/>
      <c r="AJ464" s="35"/>
      <c r="AK464" s="35"/>
      <c r="AL464" s="35"/>
      <c r="AM464" s="35"/>
      <c r="BN464" s="2006">
        <v>0</v>
      </c>
      <c r="BO464" s="2006">
        <v>0</v>
      </c>
      <c r="BP464" s="2006">
        <v>0</v>
      </c>
      <c r="BQ464" s="2006">
        <v>0</v>
      </c>
      <c r="BR464" s="2006">
        <v>0</v>
      </c>
      <c r="BS464" s="2006">
        <v>0</v>
      </c>
      <c r="BT464" s="2006">
        <v>0</v>
      </c>
      <c r="BU464" s="2006">
        <v>0</v>
      </c>
      <c r="BV464" s="2006">
        <v>0</v>
      </c>
      <c r="BW464" s="2006">
        <v>0</v>
      </c>
      <c r="BX464" s="2006">
        <v>0</v>
      </c>
      <c r="BY464" s="2006">
        <v>0</v>
      </c>
      <c r="BZ464" s="2006">
        <v>0</v>
      </c>
      <c r="CA464" s="2006">
        <v>0</v>
      </c>
      <c r="CB464" s="2006">
        <v>0</v>
      </c>
      <c r="CC464" s="2006">
        <v>0</v>
      </c>
      <c r="CD464" s="2006">
        <v>0</v>
      </c>
      <c r="CE464" s="2006">
        <v>0</v>
      </c>
      <c r="CF464" s="421"/>
    </row>
    <row r="465" spans="1:84" ht="9.9499999999999993" customHeight="1">
      <c r="A465" s="2006">
        <v>0</v>
      </c>
      <c r="B465" s="3403"/>
      <c r="D465" s="191"/>
      <c r="E465" s="2006">
        <v>0</v>
      </c>
      <c r="F465" s="2006">
        <v>0</v>
      </c>
      <c r="G465" s="2006">
        <v>0</v>
      </c>
      <c r="H465" s="3613"/>
      <c r="I465" s="2006">
        <v>0</v>
      </c>
      <c r="J465" s="2006">
        <v>0</v>
      </c>
      <c r="K465" s="2006">
        <v>0</v>
      </c>
      <c r="L465" s="3613"/>
      <c r="M465" s="2006">
        <v>0</v>
      </c>
      <c r="N465" s="2006">
        <v>0</v>
      </c>
      <c r="O465" s="2006">
        <v>0</v>
      </c>
      <c r="P465" s="3613"/>
      <c r="Q465" s="2006">
        <v>0</v>
      </c>
      <c r="R465" s="2006">
        <v>0</v>
      </c>
      <c r="S465" s="2006">
        <v>0</v>
      </c>
      <c r="T465" s="3613"/>
      <c r="U465" s="2006">
        <v>0</v>
      </c>
      <c r="V465" s="2006">
        <v>0</v>
      </c>
      <c r="W465" s="2006">
        <v>0</v>
      </c>
      <c r="X465" s="3613"/>
      <c r="Y465" s="2006">
        <v>0</v>
      </c>
      <c r="Z465" s="2006">
        <v>0</v>
      </c>
      <c r="AA465" s="2006">
        <v>0</v>
      </c>
      <c r="AB465" s="3613"/>
      <c r="AC465" s="2006">
        <v>0</v>
      </c>
      <c r="AD465" s="2006">
        <v>0</v>
      </c>
      <c r="AE465" s="2006">
        <v>0</v>
      </c>
      <c r="AF465" s="3613"/>
      <c r="AI465" s="40"/>
      <c r="AJ465" s="35"/>
      <c r="AK465" s="35"/>
      <c r="AL465" s="35"/>
      <c r="AM465" s="35"/>
      <c r="BN465" s="2006">
        <v>0</v>
      </c>
      <c r="BO465" s="2006">
        <v>0</v>
      </c>
      <c r="BP465" s="2006">
        <v>0</v>
      </c>
      <c r="BQ465" s="2006">
        <v>0</v>
      </c>
      <c r="BR465" s="2006">
        <v>0</v>
      </c>
      <c r="BS465" s="2006">
        <v>0</v>
      </c>
      <c r="BT465" s="2006">
        <v>0</v>
      </c>
      <c r="BU465" s="2006">
        <v>0</v>
      </c>
      <c r="BV465" s="2006">
        <v>0</v>
      </c>
      <c r="BW465" s="2006">
        <v>0</v>
      </c>
      <c r="BX465" s="2006">
        <v>0</v>
      </c>
      <c r="BY465" s="2006">
        <v>0</v>
      </c>
      <c r="BZ465" s="2006">
        <v>0</v>
      </c>
      <c r="CA465" s="2006">
        <v>0</v>
      </c>
      <c r="CB465" s="2006">
        <v>0</v>
      </c>
      <c r="CC465" s="2006">
        <v>0</v>
      </c>
      <c r="CD465" s="2006">
        <v>0</v>
      </c>
      <c r="CE465" s="2006">
        <v>0</v>
      </c>
      <c r="CF465" s="421"/>
    </row>
    <row r="466" spans="1:84" ht="9.9499999999999993" customHeight="1">
      <c r="A466" s="2006">
        <v>0</v>
      </c>
      <c r="B466" s="2006">
        <v>0</v>
      </c>
      <c r="C466" s="2006">
        <v>0</v>
      </c>
      <c r="D466" s="2006">
        <v>0</v>
      </c>
      <c r="E466" s="2006">
        <v>0</v>
      </c>
      <c r="F466" s="2006">
        <v>0</v>
      </c>
      <c r="G466" s="2006">
        <v>0</v>
      </c>
      <c r="H466" s="2006">
        <v>0</v>
      </c>
      <c r="I466" s="2006">
        <v>0</v>
      </c>
      <c r="J466" s="2006">
        <v>0</v>
      </c>
      <c r="K466" s="2006">
        <v>0</v>
      </c>
      <c r="L466" s="2006">
        <v>0</v>
      </c>
      <c r="M466" s="2006">
        <v>0</v>
      </c>
      <c r="N466" s="2006">
        <v>0</v>
      </c>
      <c r="O466" s="2006">
        <v>0</v>
      </c>
      <c r="P466" s="2006">
        <v>0</v>
      </c>
      <c r="Q466" s="2006">
        <v>0</v>
      </c>
      <c r="R466" s="2006">
        <v>0</v>
      </c>
      <c r="S466" s="2006">
        <v>0</v>
      </c>
      <c r="T466" s="2006">
        <v>0</v>
      </c>
      <c r="U466" s="2006">
        <v>0</v>
      </c>
      <c r="V466" s="2006">
        <v>0</v>
      </c>
      <c r="W466" s="2006">
        <v>0</v>
      </c>
      <c r="X466" s="2006">
        <v>0</v>
      </c>
      <c r="Y466" s="2006">
        <v>0</v>
      </c>
      <c r="Z466" s="2006">
        <v>0</v>
      </c>
      <c r="AA466" s="2006">
        <v>0</v>
      </c>
      <c r="AB466" s="2006">
        <v>0</v>
      </c>
      <c r="AC466" s="2006">
        <v>0</v>
      </c>
      <c r="AD466" s="2006">
        <v>0</v>
      </c>
      <c r="AE466" s="2006">
        <v>0</v>
      </c>
      <c r="AF466" s="2006">
        <v>0</v>
      </c>
      <c r="AI466" s="159"/>
      <c r="AJ466" s="35"/>
      <c r="AK466" s="35"/>
      <c r="AL466" s="35"/>
      <c r="AM466" s="35"/>
      <c r="BN466" s="2006">
        <v>0</v>
      </c>
      <c r="BO466" s="2006">
        <v>0</v>
      </c>
      <c r="BP466" s="2006">
        <v>0</v>
      </c>
      <c r="BQ466" s="2006">
        <v>0</v>
      </c>
      <c r="BR466" s="2006">
        <v>0</v>
      </c>
      <c r="BS466" s="2006">
        <v>0</v>
      </c>
      <c r="BT466" s="2006">
        <v>0</v>
      </c>
      <c r="BU466" s="2006">
        <v>0</v>
      </c>
      <c r="BV466" s="2006">
        <v>0</v>
      </c>
      <c r="BW466" s="2006">
        <v>0</v>
      </c>
      <c r="BX466" s="2006">
        <v>0</v>
      </c>
      <c r="BY466" s="2006">
        <v>0</v>
      </c>
      <c r="BZ466" s="2006">
        <v>0</v>
      </c>
      <c r="CA466" s="2006">
        <v>0</v>
      </c>
      <c r="CB466" s="2006">
        <v>0</v>
      </c>
      <c r="CC466" s="2006">
        <v>0</v>
      </c>
      <c r="CD466" s="2006">
        <v>0</v>
      </c>
      <c r="CE466" s="2006">
        <v>0</v>
      </c>
      <c r="CF466" s="421"/>
    </row>
    <row r="467" spans="1:84" ht="9.9499999999999993" customHeight="1">
      <c r="A467" s="2006">
        <v>0</v>
      </c>
      <c r="B467" s="3401">
        <v>32</v>
      </c>
      <c r="D467" s="3685" t="s">
        <v>572</v>
      </c>
      <c r="E467" s="2006">
        <v>0</v>
      </c>
      <c r="F467" s="2006">
        <v>0</v>
      </c>
      <c r="G467" s="2006">
        <v>0</v>
      </c>
      <c r="H467" s="3611"/>
      <c r="I467" s="2006">
        <v>0</v>
      </c>
      <c r="J467" s="2006">
        <v>0</v>
      </c>
      <c r="K467" s="2006">
        <v>0</v>
      </c>
      <c r="L467" s="3611"/>
      <c r="M467" s="2006">
        <v>0</v>
      </c>
      <c r="N467" s="2006">
        <v>0</v>
      </c>
      <c r="O467" s="2006">
        <v>0</v>
      </c>
      <c r="P467" s="3611"/>
      <c r="Q467" s="2006">
        <v>0</v>
      </c>
      <c r="R467" s="2006">
        <v>0</v>
      </c>
      <c r="S467" s="2006">
        <v>0</v>
      </c>
      <c r="T467" s="3611"/>
      <c r="U467" s="2006">
        <v>0</v>
      </c>
      <c r="V467" s="2006">
        <v>0</v>
      </c>
      <c r="W467" s="2006">
        <v>0</v>
      </c>
      <c r="X467" s="3611"/>
      <c r="Y467" s="2006">
        <v>0</v>
      </c>
      <c r="Z467" s="2006">
        <v>0</v>
      </c>
      <c r="AA467" s="2006">
        <v>0</v>
      </c>
      <c r="AB467" s="3611"/>
      <c r="AC467" s="2006">
        <v>0</v>
      </c>
      <c r="AD467" s="2006">
        <v>0</v>
      </c>
      <c r="AE467" s="2006">
        <v>0</v>
      </c>
      <c r="AF467" s="3611"/>
      <c r="AI467" s="40"/>
      <c r="AJ467" s="35"/>
      <c r="AK467" s="35"/>
      <c r="AL467" s="35"/>
      <c r="AM467" s="35"/>
      <c r="BN467" s="2006">
        <v>0</v>
      </c>
      <c r="BO467" s="2006">
        <v>0</v>
      </c>
      <c r="BP467" s="2006">
        <v>0</v>
      </c>
      <c r="BQ467" s="2006">
        <v>0</v>
      </c>
      <c r="BR467" s="2006">
        <v>0</v>
      </c>
      <c r="BS467" s="2006">
        <v>0</v>
      </c>
      <c r="BT467" s="2006">
        <v>0</v>
      </c>
      <c r="BU467" s="2006">
        <v>0</v>
      </c>
      <c r="BV467" s="2006">
        <v>0</v>
      </c>
      <c r="BW467" s="2006">
        <v>0</v>
      </c>
      <c r="BX467" s="2006">
        <v>0</v>
      </c>
      <c r="BY467" s="2006">
        <v>0</v>
      </c>
      <c r="BZ467" s="2006">
        <v>0</v>
      </c>
      <c r="CA467" s="2006">
        <v>0</v>
      </c>
      <c r="CB467" s="2006">
        <v>0</v>
      </c>
      <c r="CC467" s="2006">
        <v>0</v>
      </c>
      <c r="CD467" s="2006">
        <v>0</v>
      </c>
      <c r="CE467" s="2006">
        <v>0</v>
      </c>
      <c r="CF467" s="421"/>
    </row>
    <row r="468" spans="1:84" ht="5.0999999999999996" customHeight="1">
      <c r="A468" s="2006">
        <v>0</v>
      </c>
      <c r="B468" s="3402"/>
      <c r="D468" s="3686"/>
      <c r="E468" s="2006">
        <v>0</v>
      </c>
      <c r="F468" s="2007">
        <v>0</v>
      </c>
      <c r="G468" s="2006">
        <v>0</v>
      </c>
      <c r="H468" s="3612"/>
      <c r="I468" s="2006">
        <v>0</v>
      </c>
      <c r="J468" s="2007">
        <v>0</v>
      </c>
      <c r="K468" s="2006">
        <v>0</v>
      </c>
      <c r="L468" s="3612"/>
      <c r="M468" s="2006">
        <v>0</v>
      </c>
      <c r="N468" s="2007">
        <v>0</v>
      </c>
      <c r="O468" s="2006">
        <v>0</v>
      </c>
      <c r="P468" s="3612"/>
      <c r="Q468" s="2006">
        <v>0</v>
      </c>
      <c r="R468" s="2007">
        <v>0</v>
      </c>
      <c r="S468" s="2006">
        <v>0</v>
      </c>
      <c r="T468" s="3612"/>
      <c r="U468" s="2006">
        <v>0</v>
      </c>
      <c r="V468" s="2007">
        <v>0</v>
      </c>
      <c r="W468" s="2006">
        <v>0</v>
      </c>
      <c r="X468" s="3612"/>
      <c r="Y468" s="2006">
        <v>0</v>
      </c>
      <c r="Z468" s="2007">
        <v>0</v>
      </c>
      <c r="AA468" s="2006">
        <v>0</v>
      </c>
      <c r="AB468" s="3612"/>
      <c r="AC468" s="2006">
        <v>0</v>
      </c>
      <c r="AD468" s="2007">
        <v>0</v>
      </c>
      <c r="AE468" s="2006">
        <v>0</v>
      </c>
      <c r="AF468" s="3612"/>
      <c r="AI468" s="90"/>
      <c r="AJ468" s="35"/>
      <c r="AK468" s="35"/>
      <c r="AL468" s="35"/>
      <c r="AM468" s="35"/>
      <c r="BN468" s="2006">
        <v>0</v>
      </c>
      <c r="BO468" s="2006">
        <v>0</v>
      </c>
      <c r="BP468" s="2006">
        <v>0</v>
      </c>
      <c r="BQ468" s="2006">
        <v>0</v>
      </c>
      <c r="BR468" s="2006">
        <v>0</v>
      </c>
      <c r="BS468" s="2006">
        <v>0</v>
      </c>
      <c r="BT468" s="2006">
        <v>0</v>
      </c>
      <c r="BU468" s="2006">
        <v>0</v>
      </c>
      <c r="BV468" s="2006">
        <v>0</v>
      </c>
      <c r="BW468" s="2006">
        <v>0</v>
      </c>
      <c r="BX468" s="2006">
        <v>0</v>
      </c>
      <c r="BY468" s="2006">
        <v>0</v>
      </c>
      <c r="BZ468" s="2006">
        <v>0</v>
      </c>
      <c r="CA468" s="2006">
        <v>0</v>
      </c>
      <c r="CB468" s="2006">
        <v>0</v>
      </c>
      <c r="CC468" s="2006">
        <v>0</v>
      </c>
      <c r="CD468" s="2006">
        <v>0</v>
      </c>
      <c r="CE468" s="2006">
        <v>0</v>
      </c>
      <c r="CF468" s="421"/>
    </row>
    <row r="469" spans="1:84" ht="9.9499999999999993" customHeight="1">
      <c r="A469" s="2006">
        <v>0</v>
      </c>
      <c r="B469" s="3403"/>
      <c r="D469" s="191"/>
      <c r="E469" s="2006">
        <v>0</v>
      </c>
      <c r="F469" s="2006">
        <v>0</v>
      </c>
      <c r="G469" s="2006">
        <v>0</v>
      </c>
      <c r="H469" s="3613"/>
      <c r="I469" s="2006">
        <v>0</v>
      </c>
      <c r="J469" s="2006">
        <v>0</v>
      </c>
      <c r="K469" s="2006">
        <v>0</v>
      </c>
      <c r="L469" s="3613"/>
      <c r="M469" s="2006">
        <v>0</v>
      </c>
      <c r="N469" s="2006">
        <v>0</v>
      </c>
      <c r="O469" s="2006">
        <v>0</v>
      </c>
      <c r="P469" s="3613"/>
      <c r="Q469" s="2006">
        <v>0</v>
      </c>
      <c r="R469" s="2006">
        <v>0</v>
      </c>
      <c r="S469" s="2006">
        <v>0</v>
      </c>
      <c r="T469" s="3613"/>
      <c r="U469" s="2006">
        <v>0</v>
      </c>
      <c r="V469" s="2006">
        <v>0</v>
      </c>
      <c r="W469" s="2006">
        <v>0</v>
      </c>
      <c r="X469" s="3613"/>
      <c r="Y469" s="2006">
        <v>0</v>
      </c>
      <c r="Z469" s="2006">
        <v>0</v>
      </c>
      <c r="AA469" s="2006">
        <v>0</v>
      </c>
      <c r="AB469" s="3613"/>
      <c r="AC469" s="2006">
        <v>0</v>
      </c>
      <c r="AD469" s="2006">
        <v>0</v>
      </c>
      <c r="AE469" s="2006">
        <v>0</v>
      </c>
      <c r="AF469" s="3613"/>
      <c r="AI469" s="40"/>
      <c r="AJ469" s="35"/>
      <c r="AK469" s="35"/>
      <c r="AL469" s="35"/>
      <c r="AM469" s="35"/>
      <c r="BN469" s="2006">
        <v>0</v>
      </c>
      <c r="BO469" s="2006">
        <v>0</v>
      </c>
      <c r="BP469" s="2006">
        <v>0</v>
      </c>
      <c r="BQ469" s="2006">
        <v>0</v>
      </c>
      <c r="BR469" s="2006">
        <v>0</v>
      </c>
      <c r="BS469" s="2006">
        <v>0</v>
      </c>
      <c r="BT469" s="2006">
        <v>0</v>
      </c>
      <c r="BU469" s="2006">
        <v>0</v>
      </c>
      <c r="BV469" s="2006">
        <v>0</v>
      </c>
      <c r="BW469" s="2006">
        <v>0</v>
      </c>
      <c r="BX469" s="2006">
        <v>0</v>
      </c>
      <c r="BY469" s="2006">
        <v>0</v>
      </c>
      <c r="BZ469" s="2006">
        <v>0</v>
      </c>
      <c r="CA469" s="2006">
        <v>0</v>
      </c>
      <c r="CB469" s="2006">
        <v>0</v>
      </c>
      <c r="CC469" s="2006">
        <v>0</v>
      </c>
      <c r="CD469" s="2006">
        <v>0</v>
      </c>
      <c r="CE469" s="2006">
        <v>0</v>
      </c>
      <c r="CF469" s="421"/>
    </row>
    <row r="470" spans="1:84" ht="9.9499999999999993" customHeight="1">
      <c r="A470" s="2006">
        <v>0</v>
      </c>
      <c r="B470" s="2006">
        <v>0</v>
      </c>
      <c r="C470" s="2006">
        <v>0</v>
      </c>
      <c r="D470" s="2006">
        <v>0</v>
      </c>
      <c r="E470" s="2006">
        <v>0</v>
      </c>
      <c r="F470" s="2006">
        <v>0</v>
      </c>
      <c r="G470" s="2006">
        <v>0</v>
      </c>
      <c r="H470" s="2006">
        <v>0</v>
      </c>
      <c r="I470" s="2006">
        <v>0</v>
      </c>
      <c r="J470" s="2006">
        <v>0</v>
      </c>
      <c r="K470" s="2006">
        <v>0</v>
      </c>
      <c r="L470" s="2006">
        <v>0</v>
      </c>
      <c r="M470" s="2006">
        <v>0</v>
      </c>
      <c r="N470" s="2006">
        <v>0</v>
      </c>
      <c r="O470" s="2006">
        <v>0</v>
      </c>
      <c r="P470" s="2006">
        <v>0</v>
      </c>
      <c r="Q470" s="2006">
        <v>0</v>
      </c>
      <c r="R470" s="2006">
        <v>0</v>
      </c>
      <c r="S470" s="2006">
        <v>0</v>
      </c>
      <c r="T470" s="2006">
        <v>0</v>
      </c>
      <c r="U470" s="2006">
        <v>0</v>
      </c>
      <c r="V470" s="2006">
        <v>0</v>
      </c>
      <c r="W470" s="2006">
        <v>0</v>
      </c>
      <c r="X470" s="2006">
        <v>0</v>
      </c>
      <c r="Y470" s="2006">
        <v>0</v>
      </c>
      <c r="Z470" s="2006">
        <v>0</v>
      </c>
      <c r="AA470" s="2006">
        <v>0</v>
      </c>
      <c r="AB470" s="2006">
        <v>0</v>
      </c>
      <c r="AC470" s="2006">
        <v>0</v>
      </c>
      <c r="AD470" s="2006">
        <v>0</v>
      </c>
      <c r="AE470" s="2006">
        <v>0</v>
      </c>
      <c r="AF470" s="2006">
        <v>0</v>
      </c>
      <c r="AI470" s="159"/>
      <c r="AJ470" s="35"/>
      <c r="AK470" s="35"/>
      <c r="AL470" s="35"/>
      <c r="AM470" s="35"/>
      <c r="BN470" s="2006">
        <v>0</v>
      </c>
      <c r="BO470" s="2006">
        <v>0</v>
      </c>
      <c r="BP470" s="2006">
        <v>0</v>
      </c>
      <c r="BQ470" s="2006">
        <v>0</v>
      </c>
      <c r="BR470" s="2006">
        <v>0</v>
      </c>
      <c r="BS470" s="2006">
        <v>0</v>
      </c>
      <c r="BT470" s="2006">
        <v>0</v>
      </c>
      <c r="BU470" s="2006">
        <v>0</v>
      </c>
      <c r="BV470" s="2006">
        <v>0</v>
      </c>
      <c r="BW470" s="2006">
        <v>0</v>
      </c>
      <c r="BX470" s="2006">
        <v>0</v>
      </c>
      <c r="BY470" s="2006">
        <v>0</v>
      </c>
      <c r="BZ470" s="2006">
        <v>0</v>
      </c>
      <c r="CA470" s="2006">
        <v>0</v>
      </c>
      <c r="CB470" s="2006">
        <v>0</v>
      </c>
      <c r="CC470" s="2006">
        <v>0</v>
      </c>
      <c r="CD470" s="2006">
        <v>0</v>
      </c>
      <c r="CE470" s="2006">
        <v>0</v>
      </c>
      <c r="CF470" s="421"/>
    </row>
    <row r="471" spans="1:84" ht="9.9499999999999993" customHeight="1">
      <c r="A471" s="2006">
        <v>0</v>
      </c>
      <c r="B471" s="3401">
        <v>33</v>
      </c>
      <c r="D471" s="3685" t="s">
        <v>573</v>
      </c>
      <c r="E471" s="2006">
        <v>0</v>
      </c>
      <c r="F471" s="2006">
        <v>0</v>
      </c>
      <c r="G471" s="2006">
        <v>0</v>
      </c>
      <c r="H471" s="3611"/>
      <c r="I471" s="2006">
        <v>0</v>
      </c>
      <c r="J471" s="2006">
        <v>0</v>
      </c>
      <c r="K471" s="2006">
        <v>0</v>
      </c>
      <c r="L471" s="3611"/>
      <c r="M471" s="2006">
        <v>0</v>
      </c>
      <c r="N471" s="2006">
        <v>0</v>
      </c>
      <c r="O471" s="2006">
        <v>0</v>
      </c>
      <c r="P471" s="3611"/>
      <c r="Q471" s="2006">
        <v>0</v>
      </c>
      <c r="R471" s="2006">
        <v>0</v>
      </c>
      <c r="S471" s="2006">
        <v>0</v>
      </c>
      <c r="T471" s="3611"/>
      <c r="U471" s="2006">
        <v>0</v>
      </c>
      <c r="V471" s="2006">
        <v>0</v>
      </c>
      <c r="W471" s="2006">
        <v>0</v>
      </c>
      <c r="X471" s="3611"/>
      <c r="Y471" s="2006">
        <v>0</v>
      </c>
      <c r="Z471" s="2006">
        <v>0</v>
      </c>
      <c r="AA471" s="2006">
        <v>0</v>
      </c>
      <c r="AB471" s="3611"/>
      <c r="AC471" s="2006">
        <v>0</v>
      </c>
      <c r="AD471" s="2006">
        <v>0</v>
      </c>
      <c r="AE471" s="2006">
        <v>0</v>
      </c>
      <c r="AF471" s="3611"/>
      <c r="AI471" s="40"/>
      <c r="AJ471" s="35"/>
      <c r="AK471" s="35"/>
      <c r="AL471" s="35"/>
      <c r="AM471" s="35"/>
      <c r="BN471" s="2006">
        <v>0</v>
      </c>
      <c r="BO471" s="2006">
        <v>0</v>
      </c>
      <c r="BP471" s="2006">
        <v>0</v>
      </c>
      <c r="BQ471" s="2006">
        <v>0</v>
      </c>
      <c r="BR471" s="2006">
        <v>0</v>
      </c>
      <c r="BS471" s="2006">
        <v>0</v>
      </c>
      <c r="BT471" s="2006">
        <v>0</v>
      </c>
      <c r="BU471" s="2006">
        <v>0</v>
      </c>
      <c r="BV471" s="2006">
        <v>0</v>
      </c>
      <c r="BW471" s="2006">
        <v>0</v>
      </c>
      <c r="BX471" s="2006">
        <v>0</v>
      </c>
      <c r="BY471" s="2006">
        <v>0</v>
      </c>
      <c r="BZ471" s="2006">
        <v>0</v>
      </c>
      <c r="CA471" s="2006">
        <v>0</v>
      </c>
      <c r="CB471" s="2006">
        <v>0</v>
      </c>
      <c r="CC471" s="2006">
        <v>0</v>
      </c>
      <c r="CD471" s="2006">
        <v>0</v>
      </c>
      <c r="CE471" s="2006">
        <v>0</v>
      </c>
      <c r="CF471" s="421"/>
    </row>
    <row r="472" spans="1:84" ht="5.0999999999999996" customHeight="1">
      <c r="A472" s="2006">
        <v>0</v>
      </c>
      <c r="B472" s="3402"/>
      <c r="D472" s="3686"/>
      <c r="E472" s="2006">
        <v>0</v>
      </c>
      <c r="F472" s="2007">
        <v>0</v>
      </c>
      <c r="G472" s="2006">
        <v>0</v>
      </c>
      <c r="H472" s="3612"/>
      <c r="I472" s="2006">
        <v>0</v>
      </c>
      <c r="J472" s="2007">
        <v>0</v>
      </c>
      <c r="K472" s="2006">
        <v>0</v>
      </c>
      <c r="L472" s="3612"/>
      <c r="M472" s="2006">
        <v>0</v>
      </c>
      <c r="N472" s="2007">
        <v>0</v>
      </c>
      <c r="O472" s="2006">
        <v>0</v>
      </c>
      <c r="P472" s="3612"/>
      <c r="Q472" s="2006">
        <v>0</v>
      </c>
      <c r="R472" s="2007">
        <v>0</v>
      </c>
      <c r="S472" s="2006">
        <v>0</v>
      </c>
      <c r="T472" s="3612"/>
      <c r="U472" s="2006">
        <v>0</v>
      </c>
      <c r="V472" s="2007">
        <v>0</v>
      </c>
      <c r="W472" s="2006">
        <v>0</v>
      </c>
      <c r="X472" s="3612"/>
      <c r="Y472" s="2006">
        <v>0</v>
      </c>
      <c r="Z472" s="2007">
        <v>0</v>
      </c>
      <c r="AA472" s="2006">
        <v>0</v>
      </c>
      <c r="AB472" s="3612"/>
      <c r="AC472" s="2006">
        <v>0</v>
      </c>
      <c r="AD472" s="2007">
        <v>0</v>
      </c>
      <c r="AE472" s="2006">
        <v>0</v>
      </c>
      <c r="AF472" s="3612"/>
      <c r="AI472" s="90"/>
      <c r="AJ472" s="35"/>
      <c r="AK472" s="35"/>
      <c r="AL472" s="35"/>
      <c r="AM472" s="35"/>
      <c r="BN472" s="2006">
        <v>0</v>
      </c>
      <c r="BO472" s="2006">
        <v>0</v>
      </c>
      <c r="BP472" s="2006">
        <v>0</v>
      </c>
      <c r="BQ472" s="2006">
        <v>0</v>
      </c>
      <c r="BR472" s="2006">
        <v>0</v>
      </c>
      <c r="BS472" s="2006">
        <v>0</v>
      </c>
      <c r="BT472" s="2006">
        <v>0</v>
      </c>
      <c r="BU472" s="2006">
        <v>0</v>
      </c>
      <c r="BV472" s="2006">
        <v>0</v>
      </c>
      <c r="BW472" s="2006">
        <v>0</v>
      </c>
      <c r="BX472" s="2006">
        <v>0</v>
      </c>
      <c r="BY472" s="2006">
        <v>0</v>
      </c>
      <c r="BZ472" s="2006">
        <v>0</v>
      </c>
      <c r="CA472" s="2006">
        <v>0</v>
      </c>
      <c r="CB472" s="2006">
        <v>0</v>
      </c>
      <c r="CC472" s="2006">
        <v>0</v>
      </c>
      <c r="CD472" s="2006">
        <v>0</v>
      </c>
      <c r="CE472" s="2006">
        <v>0</v>
      </c>
      <c r="CF472" s="421"/>
    </row>
    <row r="473" spans="1:84" ht="9.9499999999999993" customHeight="1">
      <c r="A473" s="2006">
        <v>0</v>
      </c>
      <c r="B473" s="3403"/>
      <c r="D473" s="191"/>
      <c r="E473" s="2006">
        <v>0</v>
      </c>
      <c r="F473" s="2006">
        <v>0</v>
      </c>
      <c r="G473" s="2006">
        <v>0</v>
      </c>
      <c r="H473" s="3613"/>
      <c r="I473" s="2006">
        <v>0</v>
      </c>
      <c r="J473" s="2006">
        <v>0</v>
      </c>
      <c r="K473" s="2006">
        <v>0</v>
      </c>
      <c r="L473" s="3613"/>
      <c r="M473" s="2006">
        <v>0</v>
      </c>
      <c r="N473" s="2006">
        <v>0</v>
      </c>
      <c r="O473" s="2006">
        <v>0</v>
      </c>
      <c r="P473" s="3613"/>
      <c r="Q473" s="2006">
        <v>0</v>
      </c>
      <c r="R473" s="2006">
        <v>0</v>
      </c>
      <c r="S473" s="2006">
        <v>0</v>
      </c>
      <c r="T473" s="3613"/>
      <c r="U473" s="2006">
        <v>0</v>
      </c>
      <c r="V473" s="2006">
        <v>0</v>
      </c>
      <c r="W473" s="2006">
        <v>0</v>
      </c>
      <c r="X473" s="3613"/>
      <c r="Y473" s="2006">
        <v>0</v>
      </c>
      <c r="Z473" s="2006">
        <v>0</v>
      </c>
      <c r="AA473" s="2006">
        <v>0</v>
      </c>
      <c r="AB473" s="3613"/>
      <c r="AC473" s="2006">
        <v>0</v>
      </c>
      <c r="AD473" s="2006">
        <v>0</v>
      </c>
      <c r="AE473" s="2006">
        <v>0</v>
      </c>
      <c r="AF473" s="3613"/>
      <c r="AI473" s="40"/>
      <c r="AJ473" s="35"/>
      <c r="AK473" s="35"/>
      <c r="AL473" s="35"/>
      <c r="AM473" s="35"/>
      <c r="BN473" s="2006">
        <v>0</v>
      </c>
      <c r="BO473" s="2006">
        <v>0</v>
      </c>
      <c r="BP473" s="2006">
        <v>0</v>
      </c>
      <c r="BQ473" s="2006">
        <v>0</v>
      </c>
      <c r="BR473" s="2006">
        <v>0</v>
      </c>
      <c r="BS473" s="2006">
        <v>0</v>
      </c>
      <c r="BT473" s="2006">
        <v>0</v>
      </c>
      <c r="BU473" s="2006">
        <v>0</v>
      </c>
      <c r="BV473" s="2006">
        <v>0</v>
      </c>
      <c r="BW473" s="2006">
        <v>0</v>
      </c>
      <c r="BX473" s="2006">
        <v>0</v>
      </c>
      <c r="BY473" s="2006">
        <v>0</v>
      </c>
      <c r="BZ473" s="2006">
        <v>0</v>
      </c>
      <c r="CA473" s="2006">
        <v>0</v>
      </c>
      <c r="CB473" s="2006">
        <v>0</v>
      </c>
      <c r="CC473" s="2006">
        <v>0</v>
      </c>
      <c r="CD473" s="2006">
        <v>0</v>
      </c>
      <c r="CE473" s="2006">
        <v>0</v>
      </c>
      <c r="CF473" s="421"/>
    </row>
    <row r="474" spans="1:84" ht="9.9499999999999993" customHeight="1">
      <c r="A474" s="2006">
        <v>0</v>
      </c>
      <c r="B474" s="2006">
        <v>0</v>
      </c>
      <c r="C474" s="2006">
        <v>0</v>
      </c>
      <c r="D474" s="2006">
        <v>0</v>
      </c>
      <c r="E474" s="2006">
        <v>0</v>
      </c>
      <c r="F474" s="2006">
        <v>0</v>
      </c>
      <c r="G474" s="2006">
        <v>0</v>
      </c>
      <c r="H474" s="2006">
        <v>0</v>
      </c>
      <c r="I474" s="2006">
        <v>0</v>
      </c>
      <c r="J474" s="2006">
        <v>0</v>
      </c>
      <c r="K474" s="2006">
        <v>0</v>
      </c>
      <c r="L474" s="2006">
        <v>0</v>
      </c>
      <c r="M474" s="2006">
        <v>0</v>
      </c>
      <c r="N474" s="2006">
        <v>0</v>
      </c>
      <c r="O474" s="2006">
        <v>0</v>
      </c>
      <c r="P474" s="2006">
        <v>0</v>
      </c>
      <c r="Q474" s="2006">
        <v>0</v>
      </c>
      <c r="R474" s="2006">
        <v>0</v>
      </c>
      <c r="S474" s="2006">
        <v>0</v>
      </c>
      <c r="T474" s="2006">
        <v>0</v>
      </c>
      <c r="U474" s="2006">
        <v>0</v>
      </c>
      <c r="V474" s="2006">
        <v>0</v>
      </c>
      <c r="W474" s="2006">
        <v>0</v>
      </c>
      <c r="X474" s="2006">
        <v>0</v>
      </c>
      <c r="Y474" s="2006">
        <v>0</v>
      </c>
      <c r="Z474" s="2006">
        <v>0</v>
      </c>
      <c r="AA474" s="2006">
        <v>0</v>
      </c>
      <c r="AB474" s="2006">
        <v>0</v>
      </c>
      <c r="AC474" s="2006">
        <v>0</v>
      </c>
      <c r="AD474" s="2006">
        <v>0</v>
      </c>
      <c r="AE474" s="2006">
        <v>0</v>
      </c>
      <c r="AF474" s="2006">
        <v>0</v>
      </c>
      <c r="AI474" s="159"/>
      <c r="AJ474" s="35"/>
      <c r="AK474" s="35"/>
      <c r="AL474" s="35"/>
      <c r="AM474" s="35"/>
      <c r="BN474" s="2006">
        <v>0</v>
      </c>
      <c r="BO474" s="2006">
        <v>0</v>
      </c>
      <c r="BP474" s="2006">
        <v>0</v>
      </c>
      <c r="BQ474" s="2006">
        <v>0</v>
      </c>
      <c r="BR474" s="2006">
        <v>0</v>
      </c>
      <c r="BS474" s="2006">
        <v>0</v>
      </c>
      <c r="BT474" s="2006">
        <v>0</v>
      </c>
      <c r="BU474" s="2006">
        <v>0</v>
      </c>
      <c r="BV474" s="2006">
        <v>0</v>
      </c>
      <c r="BW474" s="2006">
        <v>0</v>
      </c>
      <c r="BX474" s="2006">
        <v>0</v>
      </c>
      <c r="BY474" s="2006">
        <v>0</v>
      </c>
      <c r="BZ474" s="2006">
        <v>0</v>
      </c>
      <c r="CA474" s="2006">
        <v>0</v>
      </c>
      <c r="CB474" s="2006">
        <v>0</v>
      </c>
      <c r="CC474" s="2006">
        <v>0</v>
      </c>
      <c r="CD474" s="2006">
        <v>0</v>
      </c>
      <c r="CE474" s="2006">
        <v>0</v>
      </c>
      <c r="CF474" s="421"/>
    </row>
    <row r="475" spans="1:84" ht="9.9499999999999993" customHeight="1">
      <c r="A475" s="2006">
        <v>0</v>
      </c>
      <c r="B475" s="3401">
        <v>34</v>
      </c>
      <c r="D475" s="3685" t="s">
        <v>538</v>
      </c>
      <c r="E475" s="2006">
        <v>0</v>
      </c>
      <c r="F475" s="2006">
        <v>0</v>
      </c>
      <c r="G475" s="2006">
        <v>0</v>
      </c>
      <c r="H475" s="3611"/>
      <c r="I475" s="2006">
        <v>0</v>
      </c>
      <c r="J475" s="2006">
        <v>0</v>
      </c>
      <c r="K475" s="2006">
        <v>0</v>
      </c>
      <c r="L475" s="3611"/>
      <c r="M475" s="2006">
        <v>0</v>
      </c>
      <c r="N475" s="2006">
        <v>0</v>
      </c>
      <c r="O475" s="2006">
        <v>0</v>
      </c>
      <c r="P475" s="3611"/>
      <c r="Q475" s="2006">
        <v>0</v>
      </c>
      <c r="R475" s="2006">
        <v>0</v>
      </c>
      <c r="S475" s="2006">
        <v>0</v>
      </c>
      <c r="T475" s="3611"/>
      <c r="U475" s="2006">
        <v>0</v>
      </c>
      <c r="V475" s="2006">
        <v>0</v>
      </c>
      <c r="W475" s="2006">
        <v>0</v>
      </c>
      <c r="X475" s="3611"/>
      <c r="Y475" s="2006">
        <v>0</v>
      </c>
      <c r="Z475" s="2006">
        <v>0</v>
      </c>
      <c r="AA475" s="2006">
        <v>0</v>
      </c>
      <c r="AB475" s="3611"/>
      <c r="AC475" s="2006">
        <v>0</v>
      </c>
      <c r="AD475" s="2006">
        <v>0</v>
      </c>
      <c r="AE475" s="2006">
        <v>0</v>
      </c>
      <c r="AF475" s="3611"/>
      <c r="AI475" s="40"/>
      <c r="AJ475" s="35"/>
      <c r="AK475" s="35"/>
      <c r="AL475" s="35"/>
      <c r="AM475" s="35"/>
      <c r="BN475" s="2006">
        <v>0</v>
      </c>
      <c r="BO475" s="2006">
        <v>0</v>
      </c>
      <c r="BP475" s="2006">
        <v>0</v>
      </c>
      <c r="BQ475" s="2006">
        <v>0</v>
      </c>
      <c r="BR475" s="2006">
        <v>0</v>
      </c>
      <c r="BS475" s="2006">
        <v>0</v>
      </c>
      <c r="BT475" s="2006">
        <v>0</v>
      </c>
      <c r="BU475" s="2006">
        <v>0</v>
      </c>
      <c r="BV475" s="2006">
        <v>0</v>
      </c>
      <c r="BW475" s="2006">
        <v>0</v>
      </c>
      <c r="BX475" s="2006">
        <v>0</v>
      </c>
      <c r="BY475" s="2006">
        <v>0</v>
      </c>
      <c r="BZ475" s="2006">
        <v>0</v>
      </c>
      <c r="CA475" s="2006">
        <v>0</v>
      </c>
      <c r="CB475" s="2006">
        <v>0</v>
      </c>
      <c r="CC475" s="2006">
        <v>0</v>
      </c>
      <c r="CD475" s="2006">
        <v>0</v>
      </c>
      <c r="CE475" s="2006">
        <v>0</v>
      </c>
      <c r="CF475" s="421"/>
    </row>
    <row r="476" spans="1:84" ht="5.0999999999999996" customHeight="1">
      <c r="A476" s="2006">
        <v>0</v>
      </c>
      <c r="B476" s="3402"/>
      <c r="D476" s="3686"/>
      <c r="E476" s="2006">
        <v>0</v>
      </c>
      <c r="F476" s="2007">
        <v>0</v>
      </c>
      <c r="G476" s="2006">
        <v>0</v>
      </c>
      <c r="H476" s="3612"/>
      <c r="I476" s="2006">
        <v>0</v>
      </c>
      <c r="J476" s="2007">
        <v>0</v>
      </c>
      <c r="K476" s="2006">
        <v>0</v>
      </c>
      <c r="L476" s="3612"/>
      <c r="M476" s="2006">
        <v>0</v>
      </c>
      <c r="N476" s="2007">
        <v>0</v>
      </c>
      <c r="O476" s="2006">
        <v>0</v>
      </c>
      <c r="P476" s="3612"/>
      <c r="Q476" s="2006">
        <v>0</v>
      </c>
      <c r="R476" s="2007">
        <v>0</v>
      </c>
      <c r="S476" s="2006">
        <v>0</v>
      </c>
      <c r="T476" s="3612"/>
      <c r="U476" s="2006">
        <v>0</v>
      </c>
      <c r="V476" s="2007">
        <v>0</v>
      </c>
      <c r="W476" s="2006">
        <v>0</v>
      </c>
      <c r="X476" s="3612"/>
      <c r="Y476" s="2006">
        <v>0</v>
      </c>
      <c r="Z476" s="2007">
        <v>0</v>
      </c>
      <c r="AA476" s="2006">
        <v>0</v>
      </c>
      <c r="AB476" s="3612"/>
      <c r="AC476" s="2006">
        <v>0</v>
      </c>
      <c r="AD476" s="2007">
        <v>0</v>
      </c>
      <c r="AE476" s="2006">
        <v>0</v>
      </c>
      <c r="AF476" s="3612"/>
      <c r="AI476" s="90"/>
      <c r="AJ476" s="35"/>
      <c r="AK476" s="35"/>
      <c r="AL476" s="35"/>
      <c r="AM476" s="35"/>
      <c r="BN476" s="2006">
        <v>0</v>
      </c>
      <c r="BO476" s="2006">
        <v>0</v>
      </c>
      <c r="BP476" s="2006">
        <v>0</v>
      </c>
      <c r="BQ476" s="2006">
        <v>0</v>
      </c>
      <c r="BR476" s="2006">
        <v>0</v>
      </c>
      <c r="BS476" s="2006">
        <v>0</v>
      </c>
      <c r="BT476" s="2006">
        <v>0</v>
      </c>
      <c r="BU476" s="2006">
        <v>0</v>
      </c>
      <c r="BV476" s="2006">
        <v>0</v>
      </c>
      <c r="BW476" s="2006">
        <v>0</v>
      </c>
      <c r="BX476" s="2006">
        <v>0</v>
      </c>
      <c r="BY476" s="2006">
        <v>0</v>
      </c>
      <c r="BZ476" s="2006">
        <v>0</v>
      </c>
      <c r="CA476" s="2006">
        <v>0</v>
      </c>
      <c r="CB476" s="2006">
        <v>0</v>
      </c>
      <c r="CC476" s="2006">
        <v>0</v>
      </c>
      <c r="CD476" s="2006">
        <v>0</v>
      </c>
      <c r="CE476" s="2006">
        <v>0</v>
      </c>
      <c r="CF476" s="421"/>
    </row>
    <row r="477" spans="1:84" ht="9.9499999999999993" customHeight="1">
      <c r="A477" s="2006">
        <v>0</v>
      </c>
      <c r="B477" s="3403"/>
      <c r="D477" s="191"/>
      <c r="E477" s="2006">
        <v>0</v>
      </c>
      <c r="F477" s="2006">
        <v>0</v>
      </c>
      <c r="G477" s="2006">
        <v>0</v>
      </c>
      <c r="H477" s="3613"/>
      <c r="I477" s="2006">
        <v>0</v>
      </c>
      <c r="J477" s="2006">
        <v>0</v>
      </c>
      <c r="K477" s="2006">
        <v>0</v>
      </c>
      <c r="L477" s="3613"/>
      <c r="M477" s="2006">
        <v>0</v>
      </c>
      <c r="N477" s="2006">
        <v>0</v>
      </c>
      <c r="O477" s="2006">
        <v>0</v>
      </c>
      <c r="P477" s="3613"/>
      <c r="Q477" s="2006">
        <v>0</v>
      </c>
      <c r="R477" s="2006">
        <v>0</v>
      </c>
      <c r="S477" s="2006">
        <v>0</v>
      </c>
      <c r="T477" s="3613"/>
      <c r="U477" s="2006">
        <v>0</v>
      </c>
      <c r="V477" s="2006">
        <v>0</v>
      </c>
      <c r="W477" s="2006">
        <v>0</v>
      </c>
      <c r="X477" s="3613"/>
      <c r="Y477" s="2006">
        <v>0</v>
      </c>
      <c r="Z477" s="2006">
        <v>0</v>
      </c>
      <c r="AA477" s="2006">
        <v>0</v>
      </c>
      <c r="AB477" s="3613"/>
      <c r="AC477" s="2006">
        <v>0</v>
      </c>
      <c r="AD477" s="2006">
        <v>0</v>
      </c>
      <c r="AE477" s="2006">
        <v>0</v>
      </c>
      <c r="AF477" s="3613"/>
      <c r="AI477" s="40"/>
      <c r="AJ477" s="35"/>
      <c r="AK477" s="35"/>
      <c r="AL477" s="35"/>
      <c r="AM477" s="35"/>
      <c r="BN477" s="2006">
        <v>0</v>
      </c>
      <c r="BO477" s="2006">
        <v>0</v>
      </c>
      <c r="BP477" s="2006">
        <v>0</v>
      </c>
      <c r="BQ477" s="2006">
        <v>0</v>
      </c>
      <c r="BR477" s="2006">
        <v>0</v>
      </c>
      <c r="BS477" s="2006">
        <v>0</v>
      </c>
      <c r="BT477" s="2006">
        <v>0</v>
      </c>
      <c r="BU477" s="2006">
        <v>0</v>
      </c>
      <c r="BV477" s="2006">
        <v>0</v>
      </c>
      <c r="BW477" s="2006">
        <v>0</v>
      </c>
      <c r="BX477" s="2006">
        <v>0</v>
      </c>
      <c r="BY477" s="2006">
        <v>0</v>
      </c>
      <c r="BZ477" s="2006">
        <v>0</v>
      </c>
      <c r="CA477" s="2006">
        <v>0</v>
      </c>
      <c r="CB477" s="2006">
        <v>0</v>
      </c>
      <c r="CC477" s="2006">
        <v>0</v>
      </c>
      <c r="CD477" s="2006">
        <v>0</v>
      </c>
      <c r="CE477" s="2006">
        <v>0</v>
      </c>
      <c r="CF477" s="421"/>
    </row>
    <row r="478" spans="1:84" ht="9.9499999999999993" customHeight="1">
      <c r="A478" s="2006">
        <v>0</v>
      </c>
      <c r="B478" s="2006">
        <v>0</v>
      </c>
      <c r="C478" s="2006">
        <v>0</v>
      </c>
      <c r="D478" s="2006">
        <v>0</v>
      </c>
      <c r="E478" s="2006">
        <v>0</v>
      </c>
      <c r="F478" s="2006">
        <v>0</v>
      </c>
      <c r="G478" s="2006">
        <v>0</v>
      </c>
      <c r="H478" s="2006">
        <v>0</v>
      </c>
      <c r="I478" s="2006">
        <v>0</v>
      </c>
      <c r="J478" s="2006">
        <v>0</v>
      </c>
      <c r="K478" s="2006">
        <v>0</v>
      </c>
      <c r="L478" s="2006">
        <v>0</v>
      </c>
      <c r="M478" s="2006">
        <v>0</v>
      </c>
      <c r="N478" s="2006">
        <v>0</v>
      </c>
      <c r="O478" s="2006">
        <v>0</v>
      </c>
      <c r="P478" s="2006">
        <v>0</v>
      </c>
      <c r="Q478" s="2006">
        <v>0</v>
      </c>
      <c r="R478" s="2006">
        <v>0</v>
      </c>
      <c r="S478" s="2006">
        <v>0</v>
      </c>
      <c r="T478" s="2006">
        <v>0</v>
      </c>
      <c r="U478" s="2006">
        <v>0</v>
      </c>
      <c r="V478" s="2006">
        <v>0</v>
      </c>
      <c r="W478" s="2006">
        <v>0</v>
      </c>
      <c r="X478" s="2006">
        <v>0</v>
      </c>
      <c r="Y478" s="2006">
        <v>0</v>
      </c>
      <c r="Z478" s="2006">
        <v>0</v>
      </c>
      <c r="AA478" s="2006">
        <v>0</v>
      </c>
      <c r="AB478" s="2006">
        <v>0</v>
      </c>
      <c r="AC478" s="2006">
        <v>0</v>
      </c>
      <c r="AD478" s="2006">
        <v>0</v>
      </c>
      <c r="AE478" s="2006">
        <v>0</v>
      </c>
      <c r="AF478" s="2006">
        <v>0</v>
      </c>
      <c r="AI478" s="159"/>
      <c r="AJ478" s="35"/>
      <c r="AK478" s="35"/>
      <c r="AL478" s="35"/>
      <c r="AM478" s="35"/>
      <c r="BN478" s="2006">
        <v>0</v>
      </c>
      <c r="BO478" s="2006">
        <v>0</v>
      </c>
      <c r="BP478" s="2006">
        <v>0</v>
      </c>
      <c r="BQ478" s="2006">
        <v>0</v>
      </c>
      <c r="BR478" s="2006">
        <v>0</v>
      </c>
      <c r="BS478" s="2006">
        <v>0</v>
      </c>
      <c r="BT478" s="2006">
        <v>0</v>
      </c>
      <c r="BU478" s="2006">
        <v>0</v>
      </c>
      <c r="BV478" s="2006">
        <v>0</v>
      </c>
      <c r="BW478" s="2006">
        <v>0</v>
      </c>
      <c r="BX478" s="2006">
        <v>0</v>
      </c>
      <c r="BY478" s="2006">
        <v>0</v>
      </c>
      <c r="BZ478" s="2006">
        <v>0</v>
      </c>
      <c r="CA478" s="2006">
        <v>0</v>
      </c>
      <c r="CB478" s="2006">
        <v>0</v>
      </c>
      <c r="CC478" s="2006">
        <v>0</v>
      </c>
      <c r="CD478" s="2006">
        <v>0</v>
      </c>
      <c r="CE478" s="2006">
        <v>0</v>
      </c>
      <c r="CF478" s="421"/>
    </row>
    <row r="479" spans="1:84" ht="9.9499999999999993" customHeight="1">
      <c r="A479" s="2006">
        <v>0</v>
      </c>
      <c r="B479" s="3401">
        <v>35</v>
      </c>
      <c r="D479" s="3685" t="s">
        <v>574</v>
      </c>
      <c r="E479" s="2006">
        <v>0</v>
      </c>
      <c r="F479" s="2006">
        <v>0</v>
      </c>
      <c r="G479" s="2006">
        <v>0</v>
      </c>
      <c r="H479" s="3611"/>
      <c r="I479" s="2006">
        <v>0</v>
      </c>
      <c r="J479" s="2006">
        <v>0</v>
      </c>
      <c r="K479" s="2006">
        <v>0</v>
      </c>
      <c r="L479" s="3611"/>
      <c r="M479" s="2006">
        <v>0</v>
      </c>
      <c r="N479" s="2006">
        <v>0</v>
      </c>
      <c r="O479" s="2006">
        <v>0</v>
      </c>
      <c r="P479" s="3611"/>
      <c r="Q479" s="2006">
        <v>0</v>
      </c>
      <c r="R479" s="2006">
        <v>0</v>
      </c>
      <c r="S479" s="2006">
        <v>0</v>
      </c>
      <c r="T479" s="3611"/>
      <c r="U479" s="2006">
        <v>0</v>
      </c>
      <c r="V479" s="2006">
        <v>0</v>
      </c>
      <c r="W479" s="2006">
        <v>0</v>
      </c>
      <c r="X479" s="3611"/>
      <c r="Y479" s="2006">
        <v>0</v>
      </c>
      <c r="Z479" s="2006">
        <v>0</v>
      </c>
      <c r="AA479" s="2006">
        <v>0</v>
      </c>
      <c r="AB479" s="3611"/>
      <c r="AC479" s="2006">
        <v>0</v>
      </c>
      <c r="AD479" s="2006">
        <v>0</v>
      </c>
      <c r="AE479" s="2006">
        <v>0</v>
      </c>
      <c r="AF479" s="3611"/>
      <c r="AI479" s="40"/>
      <c r="AJ479" s="35"/>
      <c r="AK479" s="35"/>
      <c r="AL479" s="35"/>
      <c r="AM479" s="35"/>
      <c r="BN479" s="2006">
        <v>0</v>
      </c>
      <c r="BO479" s="2006">
        <v>0</v>
      </c>
      <c r="BP479" s="2006">
        <v>0</v>
      </c>
      <c r="BQ479" s="2006">
        <v>0</v>
      </c>
      <c r="BR479" s="2006">
        <v>0</v>
      </c>
      <c r="BS479" s="2006">
        <v>0</v>
      </c>
      <c r="BT479" s="2006">
        <v>0</v>
      </c>
      <c r="BU479" s="2006">
        <v>0</v>
      </c>
      <c r="BV479" s="2006">
        <v>0</v>
      </c>
      <c r="BW479" s="2006">
        <v>0</v>
      </c>
      <c r="BX479" s="2006">
        <v>0</v>
      </c>
      <c r="BY479" s="2006">
        <v>0</v>
      </c>
      <c r="BZ479" s="2006">
        <v>0</v>
      </c>
      <c r="CA479" s="2006">
        <v>0</v>
      </c>
      <c r="CB479" s="2006">
        <v>0</v>
      </c>
      <c r="CC479" s="2006">
        <v>0</v>
      </c>
      <c r="CD479" s="2006">
        <v>0</v>
      </c>
      <c r="CE479" s="2006">
        <v>0</v>
      </c>
      <c r="CF479" s="421"/>
    </row>
    <row r="480" spans="1:84" ht="5.0999999999999996" customHeight="1">
      <c r="A480" s="2006">
        <v>0</v>
      </c>
      <c r="B480" s="3402"/>
      <c r="D480" s="3686"/>
      <c r="E480" s="2006">
        <v>0</v>
      </c>
      <c r="F480" s="2007">
        <v>0</v>
      </c>
      <c r="G480" s="2006">
        <v>0</v>
      </c>
      <c r="H480" s="3612"/>
      <c r="I480" s="2006">
        <v>0</v>
      </c>
      <c r="J480" s="2007">
        <v>0</v>
      </c>
      <c r="K480" s="2006">
        <v>0</v>
      </c>
      <c r="L480" s="3612"/>
      <c r="M480" s="2006">
        <v>0</v>
      </c>
      <c r="N480" s="2007">
        <v>0</v>
      </c>
      <c r="O480" s="2006">
        <v>0</v>
      </c>
      <c r="P480" s="3612"/>
      <c r="Q480" s="2006">
        <v>0</v>
      </c>
      <c r="R480" s="2007">
        <v>0</v>
      </c>
      <c r="S480" s="2006">
        <v>0</v>
      </c>
      <c r="T480" s="3612"/>
      <c r="U480" s="2006">
        <v>0</v>
      </c>
      <c r="V480" s="2007">
        <v>0</v>
      </c>
      <c r="W480" s="2006">
        <v>0</v>
      </c>
      <c r="X480" s="3612"/>
      <c r="Y480" s="2006">
        <v>0</v>
      </c>
      <c r="Z480" s="2007">
        <v>0</v>
      </c>
      <c r="AA480" s="2006">
        <v>0</v>
      </c>
      <c r="AB480" s="3612"/>
      <c r="AC480" s="2006">
        <v>0</v>
      </c>
      <c r="AD480" s="2007">
        <v>0</v>
      </c>
      <c r="AE480" s="2006">
        <v>0</v>
      </c>
      <c r="AF480" s="3612"/>
      <c r="AI480" s="90"/>
      <c r="AJ480" s="35"/>
      <c r="AK480" s="35"/>
      <c r="AL480" s="35"/>
      <c r="AM480" s="35"/>
      <c r="BN480" s="2006">
        <v>0</v>
      </c>
      <c r="BO480" s="2006">
        <v>0</v>
      </c>
      <c r="BP480" s="2006">
        <v>0</v>
      </c>
      <c r="BQ480" s="2006">
        <v>0</v>
      </c>
      <c r="BR480" s="2006">
        <v>0</v>
      </c>
      <c r="BS480" s="2006">
        <v>0</v>
      </c>
      <c r="BT480" s="2006">
        <v>0</v>
      </c>
      <c r="BU480" s="2006">
        <v>0</v>
      </c>
      <c r="BV480" s="2006">
        <v>0</v>
      </c>
      <c r="BW480" s="2006">
        <v>0</v>
      </c>
      <c r="BX480" s="2006">
        <v>0</v>
      </c>
      <c r="BY480" s="2006">
        <v>0</v>
      </c>
      <c r="BZ480" s="2006">
        <v>0</v>
      </c>
      <c r="CA480" s="2006">
        <v>0</v>
      </c>
      <c r="CB480" s="2006">
        <v>0</v>
      </c>
      <c r="CC480" s="2006">
        <v>0</v>
      </c>
      <c r="CD480" s="2006">
        <v>0</v>
      </c>
      <c r="CE480" s="2006">
        <v>0</v>
      </c>
      <c r="CF480" s="421"/>
    </row>
    <row r="481" spans="1:84" ht="9.9499999999999993" customHeight="1">
      <c r="A481" s="2006">
        <v>0</v>
      </c>
      <c r="B481" s="3403"/>
      <c r="D481" s="191"/>
      <c r="E481" s="2006">
        <v>0</v>
      </c>
      <c r="F481" s="2006">
        <v>0</v>
      </c>
      <c r="G481" s="2006">
        <v>0</v>
      </c>
      <c r="H481" s="3613"/>
      <c r="I481" s="2006">
        <v>0</v>
      </c>
      <c r="J481" s="2006">
        <v>0</v>
      </c>
      <c r="K481" s="2006">
        <v>0</v>
      </c>
      <c r="L481" s="3613"/>
      <c r="M481" s="2006">
        <v>0</v>
      </c>
      <c r="N481" s="2006">
        <v>0</v>
      </c>
      <c r="O481" s="2006">
        <v>0</v>
      </c>
      <c r="P481" s="3613"/>
      <c r="Q481" s="2006">
        <v>0</v>
      </c>
      <c r="R481" s="2006">
        <v>0</v>
      </c>
      <c r="S481" s="2006">
        <v>0</v>
      </c>
      <c r="T481" s="3613"/>
      <c r="U481" s="2006">
        <v>0</v>
      </c>
      <c r="V481" s="2006">
        <v>0</v>
      </c>
      <c r="W481" s="2006">
        <v>0</v>
      </c>
      <c r="X481" s="3613"/>
      <c r="Y481" s="2006">
        <v>0</v>
      </c>
      <c r="Z481" s="2006">
        <v>0</v>
      </c>
      <c r="AA481" s="2006">
        <v>0</v>
      </c>
      <c r="AB481" s="3613"/>
      <c r="AC481" s="2006">
        <v>0</v>
      </c>
      <c r="AD481" s="2006">
        <v>0</v>
      </c>
      <c r="AE481" s="2006">
        <v>0</v>
      </c>
      <c r="AF481" s="3613"/>
      <c r="AI481" s="40"/>
      <c r="AJ481" s="35"/>
      <c r="AK481" s="35"/>
      <c r="AL481" s="35"/>
      <c r="AM481" s="35"/>
      <c r="BN481" s="2006">
        <v>0</v>
      </c>
      <c r="BO481" s="2006">
        <v>0</v>
      </c>
      <c r="BP481" s="2006">
        <v>0</v>
      </c>
      <c r="BQ481" s="2006">
        <v>0</v>
      </c>
      <c r="BR481" s="2006">
        <v>0</v>
      </c>
      <c r="BS481" s="2006">
        <v>0</v>
      </c>
      <c r="BT481" s="2006">
        <v>0</v>
      </c>
      <c r="BU481" s="2006">
        <v>0</v>
      </c>
      <c r="BV481" s="2006">
        <v>0</v>
      </c>
      <c r="BW481" s="2006">
        <v>0</v>
      </c>
      <c r="BX481" s="2006">
        <v>0</v>
      </c>
      <c r="BY481" s="2006">
        <v>0</v>
      </c>
      <c r="BZ481" s="2006">
        <v>0</v>
      </c>
      <c r="CA481" s="2006">
        <v>0</v>
      </c>
      <c r="CB481" s="2006">
        <v>0</v>
      </c>
      <c r="CC481" s="2006">
        <v>0</v>
      </c>
      <c r="CD481" s="2006">
        <v>0</v>
      </c>
      <c r="CE481" s="2006">
        <v>0</v>
      </c>
      <c r="CF481" s="421"/>
    </row>
    <row r="482" spans="1:84" ht="9.9499999999999993" customHeight="1">
      <c r="A482" s="2006">
        <v>0</v>
      </c>
      <c r="B482" s="2006">
        <v>0</v>
      </c>
      <c r="C482" s="2006">
        <v>0</v>
      </c>
      <c r="D482" s="2006">
        <v>0</v>
      </c>
      <c r="E482" s="2006">
        <v>0</v>
      </c>
      <c r="F482" s="2006">
        <v>0</v>
      </c>
      <c r="G482" s="2006">
        <v>0</v>
      </c>
      <c r="H482" s="2006">
        <v>0</v>
      </c>
      <c r="I482" s="2006">
        <v>0</v>
      </c>
      <c r="J482" s="2006">
        <v>0</v>
      </c>
      <c r="K482" s="2006">
        <v>0</v>
      </c>
      <c r="L482" s="2006">
        <v>0</v>
      </c>
      <c r="M482" s="2006">
        <v>0</v>
      </c>
      <c r="N482" s="2006">
        <v>0</v>
      </c>
      <c r="O482" s="2006">
        <v>0</v>
      </c>
      <c r="P482" s="2006">
        <v>0</v>
      </c>
      <c r="Q482" s="2006">
        <v>0</v>
      </c>
      <c r="R482" s="2006">
        <v>0</v>
      </c>
      <c r="S482" s="2006">
        <v>0</v>
      </c>
      <c r="T482" s="2006">
        <v>0</v>
      </c>
      <c r="U482" s="2006">
        <v>0</v>
      </c>
      <c r="V482" s="2006">
        <v>0</v>
      </c>
      <c r="W482" s="2006">
        <v>0</v>
      </c>
      <c r="X482" s="2006">
        <v>0</v>
      </c>
      <c r="Y482" s="2006">
        <v>0</v>
      </c>
      <c r="Z482" s="2006">
        <v>0</v>
      </c>
      <c r="AA482" s="2006">
        <v>0</v>
      </c>
      <c r="AB482" s="2006">
        <v>0</v>
      </c>
      <c r="AC482" s="2006">
        <v>0</v>
      </c>
      <c r="AD482" s="2006">
        <v>0</v>
      </c>
      <c r="AE482" s="2006">
        <v>0</v>
      </c>
      <c r="AF482" s="2006">
        <v>0</v>
      </c>
      <c r="AI482" s="159"/>
      <c r="AJ482" s="35"/>
      <c r="AK482" s="35"/>
      <c r="AL482" s="35"/>
      <c r="AM482" s="35"/>
      <c r="BN482" s="2006">
        <v>0</v>
      </c>
      <c r="BO482" s="2006">
        <v>0</v>
      </c>
      <c r="BP482" s="2006">
        <v>0</v>
      </c>
      <c r="BQ482" s="2006">
        <v>0</v>
      </c>
      <c r="BR482" s="2006">
        <v>0</v>
      </c>
      <c r="BS482" s="2006">
        <v>0</v>
      </c>
      <c r="BT482" s="2006">
        <v>0</v>
      </c>
      <c r="BU482" s="2006">
        <v>0</v>
      </c>
      <c r="BV482" s="2006">
        <v>0</v>
      </c>
      <c r="BW482" s="2006">
        <v>0</v>
      </c>
      <c r="BX482" s="2006">
        <v>0</v>
      </c>
      <c r="BY482" s="2006">
        <v>0</v>
      </c>
      <c r="BZ482" s="2006">
        <v>0</v>
      </c>
      <c r="CA482" s="2006">
        <v>0</v>
      </c>
      <c r="CB482" s="2006">
        <v>0</v>
      </c>
      <c r="CC482" s="2006">
        <v>0</v>
      </c>
      <c r="CD482" s="2006">
        <v>0</v>
      </c>
      <c r="CE482" s="2006">
        <v>0</v>
      </c>
      <c r="CF482" s="421"/>
    </row>
    <row r="483" spans="1:84" ht="9.9499999999999993" customHeight="1">
      <c r="A483" s="2006">
        <v>0</v>
      </c>
      <c r="B483" s="3401">
        <v>36</v>
      </c>
      <c r="D483" s="3685"/>
      <c r="E483" s="2006">
        <v>0</v>
      </c>
      <c r="F483" s="2006">
        <v>0</v>
      </c>
      <c r="G483" s="2006">
        <v>0</v>
      </c>
      <c r="H483" s="3611"/>
      <c r="I483" s="2006">
        <v>0</v>
      </c>
      <c r="J483" s="2006">
        <v>0</v>
      </c>
      <c r="K483" s="2006">
        <v>0</v>
      </c>
      <c r="L483" s="3611"/>
      <c r="M483" s="2006">
        <v>0</v>
      </c>
      <c r="N483" s="2006">
        <v>0</v>
      </c>
      <c r="O483" s="2006">
        <v>0</v>
      </c>
      <c r="P483" s="3611"/>
      <c r="Q483" s="2006">
        <v>0</v>
      </c>
      <c r="R483" s="2006">
        <v>0</v>
      </c>
      <c r="S483" s="2006">
        <v>0</v>
      </c>
      <c r="T483" s="3611"/>
      <c r="U483" s="2006">
        <v>0</v>
      </c>
      <c r="V483" s="2006">
        <v>0</v>
      </c>
      <c r="W483" s="2006">
        <v>0</v>
      </c>
      <c r="X483" s="3611"/>
      <c r="Y483" s="2006">
        <v>0</v>
      </c>
      <c r="Z483" s="2006">
        <v>0</v>
      </c>
      <c r="AA483" s="2006">
        <v>0</v>
      </c>
      <c r="AB483" s="3611"/>
      <c r="AC483" s="2006">
        <v>0</v>
      </c>
      <c r="AD483" s="2006">
        <v>0</v>
      </c>
      <c r="AE483" s="2006">
        <v>0</v>
      </c>
      <c r="AF483" s="3611"/>
      <c r="AI483" s="40"/>
      <c r="AJ483" s="35"/>
      <c r="AK483" s="35"/>
      <c r="AL483" s="35"/>
      <c r="AM483" s="35"/>
      <c r="BN483" s="2006">
        <v>0</v>
      </c>
      <c r="BO483" s="2006">
        <v>0</v>
      </c>
      <c r="BP483" s="2006">
        <v>0</v>
      </c>
      <c r="BQ483" s="2006">
        <v>0</v>
      </c>
      <c r="BR483" s="2006">
        <v>0</v>
      </c>
      <c r="BS483" s="2006">
        <v>0</v>
      </c>
      <c r="BT483" s="2006">
        <v>0</v>
      </c>
      <c r="BU483" s="2006">
        <v>0</v>
      </c>
      <c r="BV483" s="2006">
        <v>0</v>
      </c>
      <c r="BW483" s="2006">
        <v>0</v>
      </c>
      <c r="BX483" s="2006">
        <v>0</v>
      </c>
      <c r="BY483" s="2006">
        <v>0</v>
      </c>
      <c r="BZ483" s="2006">
        <v>0</v>
      </c>
      <c r="CA483" s="2006">
        <v>0</v>
      </c>
      <c r="CB483" s="2006">
        <v>0</v>
      </c>
      <c r="CC483" s="2006">
        <v>0</v>
      </c>
      <c r="CD483" s="2006">
        <v>0</v>
      </c>
      <c r="CE483" s="2006">
        <v>0</v>
      </c>
      <c r="CF483" s="421"/>
    </row>
    <row r="484" spans="1:84" ht="5.0999999999999996" customHeight="1">
      <c r="A484" s="2006">
        <v>0</v>
      </c>
      <c r="B484" s="3402"/>
      <c r="D484" s="3686"/>
      <c r="E484" s="2006">
        <v>0</v>
      </c>
      <c r="F484" s="2007">
        <v>0</v>
      </c>
      <c r="G484" s="2006">
        <v>0</v>
      </c>
      <c r="H484" s="3612"/>
      <c r="I484" s="2006">
        <v>0</v>
      </c>
      <c r="J484" s="2007">
        <v>0</v>
      </c>
      <c r="K484" s="2006">
        <v>0</v>
      </c>
      <c r="L484" s="3612"/>
      <c r="M484" s="2006">
        <v>0</v>
      </c>
      <c r="N484" s="2007">
        <v>0</v>
      </c>
      <c r="O484" s="2006">
        <v>0</v>
      </c>
      <c r="P484" s="3612"/>
      <c r="Q484" s="2006">
        <v>0</v>
      </c>
      <c r="R484" s="2007">
        <v>0</v>
      </c>
      <c r="S484" s="2006">
        <v>0</v>
      </c>
      <c r="T484" s="3612"/>
      <c r="U484" s="2006">
        <v>0</v>
      </c>
      <c r="V484" s="2007">
        <v>0</v>
      </c>
      <c r="W484" s="2006">
        <v>0</v>
      </c>
      <c r="X484" s="3612"/>
      <c r="Y484" s="2006">
        <v>0</v>
      </c>
      <c r="Z484" s="2007">
        <v>0</v>
      </c>
      <c r="AA484" s="2006">
        <v>0</v>
      </c>
      <c r="AB484" s="3612"/>
      <c r="AC484" s="2006">
        <v>0</v>
      </c>
      <c r="AD484" s="2007">
        <v>0</v>
      </c>
      <c r="AE484" s="2006">
        <v>0</v>
      </c>
      <c r="AF484" s="3612"/>
      <c r="AI484" s="90"/>
      <c r="AJ484" s="35"/>
      <c r="AK484" s="35"/>
      <c r="AL484" s="35"/>
      <c r="AM484" s="35"/>
      <c r="BN484" s="2006">
        <v>0</v>
      </c>
      <c r="BO484" s="2006">
        <v>0</v>
      </c>
      <c r="BP484" s="2006">
        <v>0</v>
      </c>
      <c r="BQ484" s="2006">
        <v>0</v>
      </c>
      <c r="BR484" s="2006">
        <v>0</v>
      </c>
      <c r="BS484" s="2006">
        <v>0</v>
      </c>
      <c r="BT484" s="2006">
        <v>0</v>
      </c>
      <c r="BU484" s="2006">
        <v>0</v>
      </c>
      <c r="BV484" s="2006">
        <v>0</v>
      </c>
      <c r="BW484" s="2006">
        <v>0</v>
      </c>
      <c r="BX484" s="2006">
        <v>0</v>
      </c>
      <c r="BY484" s="2006">
        <v>0</v>
      </c>
      <c r="BZ484" s="2006">
        <v>0</v>
      </c>
      <c r="CA484" s="2006">
        <v>0</v>
      </c>
      <c r="CB484" s="2006">
        <v>0</v>
      </c>
      <c r="CC484" s="2006">
        <v>0</v>
      </c>
      <c r="CD484" s="2006">
        <v>0</v>
      </c>
      <c r="CE484" s="2006">
        <v>0</v>
      </c>
      <c r="CF484" s="421"/>
    </row>
    <row r="485" spans="1:84" ht="9.9499999999999993" customHeight="1">
      <c r="A485" s="2006">
        <v>0</v>
      </c>
      <c r="B485" s="3403"/>
      <c r="D485" s="191"/>
      <c r="E485" s="2006">
        <v>0</v>
      </c>
      <c r="F485" s="2006">
        <v>0</v>
      </c>
      <c r="G485" s="2006">
        <v>0</v>
      </c>
      <c r="H485" s="3613"/>
      <c r="I485" s="2006">
        <v>0</v>
      </c>
      <c r="J485" s="2006">
        <v>0</v>
      </c>
      <c r="K485" s="2006">
        <v>0</v>
      </c>
      <c r="L485" s="3613"/>
      <c r="M485" s="2006">
        <v>0</v>
      </c>
      <c r="N485" s="2006">
        <v>0</v>
      </c>
      <c r="O485" s="2006">
        <v>0</v>
      </c>
      <c r="P485" s="3613"/>
      <c r="Q485" s="2006">
        <v>0</v>
      </c>
      <c r="R485" s="2006">
        <v>0</v>
      </c>
      <c r="S485" s="2006">
        <v>0</v>
      </c>
      <c r="T485" s="3613"/>
      <c r="U485" s="2006">
        <v>0</v>
      </c>
      <c r="V485" s="2006">
        <v>0</v>
      </c>
      <c r="W485" s="2006">
        <v>0</v>
      </c>
      <c r="X485" s="3613"/>
      <c r="Y485" s="2006">
        <v>0</v>
      </c>
      <c r="Z485" s="2006">
        <v>0</v>
      </c>
      <c r="AA485" s="2006">
        <v>0</v>
      </c>
      <c r="AB485" s="3613"/>
      <c r="AC485" s="2006">
        <v>0</v>
      </c>
      <c r="AD485" s="2006">
        <v>0</v>
      </c>
      <c r="AE485" s="2006">
        <v>0</v>
      </c>
      <c r="AF485" s="3613"/>
      <c r="AI485" s="40"/>
      <c r="AJ485" s="35"/>
      <c r="AK485" s="35"/>
      <c r="AL485" s="35"/>
      <c r="AM485" s="35"/>
      <c r="BN485" s="2006">
        <v>0</v>
      </c>
      <c r="BO485" s="2006">
        <v>0</v>
      </c>
      <c r="BP485" s="2006">
        <v>0</v>
      </c>
      <c r="BQ485" s="2006">
        <v>0</v>
      </c>
      <c r="BR485" s="2006">
        <v>0</v>
      </c>
      <c r="BS485" s="2006">
        <v>0</v>
      </c>
      <c r="BT485" s="2006">
        <v>0</v>
      </c>
      <c r="BU485" s="2006">
        <v>0</v>
      </c>
      <c r="BV485" s="2006">
        <v>0</v>
      </c>
      <c r="BW485" s="2006">
        <v>0</v>
      </c>
      <c r="BX485" s="2006">
        <v>0</v>
      </c>
      <c r="BY485" s="2006">
        <v>0</v>
      </c>
      <c r="BZ485" s="2006">
        <v>0</v>
      </c>
      <c r="CA485" s="2006">
        <v>0</v>
      </c>
      <c r="CB485" s="2006">
        <v>0</v>
      </c>
      <c r="CC485" s="2006">
        <v>0</v>
      </c>
      <c r="CD485" s="2006">
        <v>0</v>
      </c>
      <c r="CE485" s="2006">
        <v>0</v>
      </c>
      <c r="CF485" s="421"/>
    </row>
    <row r="486" spans="1:84" ht="11.25" customHeight="1">
      <c r="A486" s="2006">
        <v>0</v>
      </c>
      <c r="B486" s="2006">
        <v>0</v>
      </c>
      <c r="C486" s="2006">
        <v>0</v>
      </c>
      <c r="D486" s="2006">
        <v>0</v>
      </c>
      <c r="E486" s="2006">
        <v>0</v>
      </c>
      <c r="F486" s="2006">
        <v>0</v>
      </c>
      <c r="G486" s="2006">
        <v>0</v>
      </c>
      <c r="H486" s="2006">
        <v>0</v>
      </c>
      <c r="I486" s="2006">
        <v>0</v>
      </c>
      <c r="J486" s="2006">
        <v>0</v>
      </c>
      <c r="K486" s="2006">
        <v>0</v>
      </c>
      <c r="L486" s="2006">
        <v>0</v>
      </c>
      <c r="M486" s="2006">
        <v>0</v>
      </c>
      <c r="N486" s="2006">
        <v>0</v>
      </c>
      <c r="O486" s="2006">
        <v>0</v>
      </c>
      <c r="P486" s="2006">
        <v>0</v>
      </c>
      <c r="Q486" s="2006">
        <v>0</v>
      </c>
      <c r="R486" s="2006">
        <v>0</v>
      </c>
      <c r="S486" s="2006">
        <v>0</v>
      </c>
      <c r="T486" s="2006">
        <v>0</v>
      </c>
      <c r="U486" s="2006">
        <v>0</v>
      </c>
      <c r="V486" s="2006">
        <v>0</v>
      </c>
      <c r="W486" s="2006">
        <v>0</v>
      </c>
      <c r="X486" s="2006">
        <v>0</v>
      </c>
      <c r="Y486" s="2006">
        <v>0</v>
      </c>
      <c r="Z486" s="2006">
        <v>0</v>
      </c>
      <c r="AA486" s="2006">
        <v>0</v>
      </c>
      <c r="AB486" s="2006">
        <v>0</v>
      </c>
      <c r="AC486" s="2006">
        <v>0</v>
      </c>
      <c r="AD486" s="2006">
        <v>0</v>
      </c>
      <c r="AE486" s="2006">
        <v>0</v>
      </c>
      <c r="AF486" s="2006">
        <v>0</v>
      </c>
      <c r="BN486" s="2006">
        <v>0</v>
      </c>
      <c r="BO486" s="2006">
        <v>0</v>
      </c>
      <c r="BP486" s="2006">
        <v>0</v>
      </c>
      <c r="BQ486" s="2006">
        <v>0</v>
      </c>
      <c r="BR486" s="2006">
        <v>0</v>
      </c>
      <c r="BS486" s="2006">
        <v>0</v>
      </c>
      <c r="BT486" s="2006">
        <v>0</v>
      </c>
      <c r="BU486" s="2006">
        <v>0</v>
      </c>
      <c r="BV486" s="2006">
        <v>0</v>
      </c>
      <c r="BW486" s="2006">
        <v>0</v>
      </c>
      <c r="BX486" s="2006">
        <v>0</v>
      </c>
      <c r="BY486" s="2006">
        <v>0</v>
      </c>
      <c r="BZ486" s="2006">
        <v>0</v>
      </c>
      <c r="CA486" s="2006">
        <v>0</v>
      </c>
      <c r="CB486" s="2006">
        <v>0</v>
      </c>
      <c r="CC486" s="2006">
        <v>0</v>
      </c>
      <c r="CD486" s="2006">
        <v>0</v>
      </c>
      <c r="CE486" s="2006">
        <v>0</v>
      </c>
      <c r="CF486" s="421"/>
    </row>
    <row r="487" spans="1:84" ht="11.25" customHeight="1">
      <c r="A487" s="2006">
        <v>0</v>
      </c>
      <c r="B487" s="2006">
        <v>0</v>
      </c>
      <c r="C487" s="2006">
        <v>0</v>
      </c>
      <c r="D487" s="2006">
        <v>0</v>
      </c>
      <c r="E487" s="2006">
        <v>0</v>
      </c>
      <c r="F487" s="2006">
        <v>0</v>
      </c>
      <c r="G487" s="2006">
        <v>0</v>
      </c>
      <c r="H487" s="2006">
        <v>0</v>
      </c>
      <c r="I487" s="2006">
        <v>0</v>
      </c>
      <c r="J487" s="2006">
        <v>0</v>
      </c>
      <c r="K487" s="2006">
        <v>0</v>
      </c>
      <c r="L487" s="2006">
        <v>0</v>
      </c>
      <c r="M487" s="2006">
        <v>0</v>
      </c>
      <c r="N487" s="2006">
        <v>0</v>
      </c>
      <c r="O487" s="2006">
        <v>0</v>
      </c>
      <c r="P487" s="2006">
        <v>0</v>
      </c>
      <c r="Q487" s="2006">
        <v>0</v>
      </c>
      <c r="R487" s="2006">
        <v>0</v>
      </c>
      <c r="S487" s="2006">
        <v>0</v>
      </c>
      <c r="T487" s="2006">
        <v>0</v>
      </c>
      <c r="U487" s="2006">
        <v>0</v>
      </c>
      <c r="V487" s="2006">
        <v>0</v>
      </c>
      <c r="W487" s="2006">
        <v>0</v>
      </c>
      <c r="X487" s="2006">
        <v>0</v>
      </c>
      <c r="Y487" s="2006">
        <v>0</v>
      </c>
      <c r="Z487" s="2006">
        <v>0</v>
      </c>
      <c r="AA487" s="2006">
        <v>0</v>
      </c>
      <c r="AB487" s="2006">
        <v>0</v>
      </c>
      <c r="AC487" s="2006">
        <v>0</v>
      </c>
      <c r="AD487" s="2006">
        <v>0</v>
      </c>
      <c r="AE487" s="2006">
        <v>0</v>
      </c>
      <c r="AF487" s="2006">
        <v>0</v>
      </c>
      <c r="BN487" s="2006">
        <v>0</v>
      </c>
      <c r="BO487" s="2006">
        <v>0</v>
      </c>
      <c r="BP487" s="2006">
        <v>0</v>
      </c>
      <c r="BQ487" s="2006">
        <v>0</v>
      </c>
      <c r="BR487" s="2006">
        <v>0</v>
      </c>
      <c r="BS487" s="2006">
        <v>0</v>
      </c>
      <c r="BT487" s="2006">
        <v>0</v>
      </c>
      <c r="BU487" s="2006">
        <v>0</v>
      </c>
      <c r="BV487" s="2006">
        <v>0</v>
      </c>
      <c r="BW487" s="2006">
        <v>0</v>
      </c>
      <c r="BX487" s="2006">
        <v>0</v>
      </c>
      <c r="BY487" s="2006">
        <v>0</v>
      </c>
      <c r="BZ487" s="2006">
        <v>0</v>
      </c>
      <c r="CA487" s="2006">
        <v>0</v>
      </c>
      <c r="CB487" s="2006">
        <v>0</v>
      </c>
      <c r="CC487" s="2006">
        <v>0</v>
      </c>
      <c r="CD487" s="2006">
        <v>0</v>
      </c>
      <c r="CE487" s="2006">
        <v>0</v>
      </c>
      <c r="CF487" s="421"/>
    </row>
    <row r="488" spans="1:84" ht="23.25">
      <c r="A488" s="2006">
        <v>0</v>
      </c>
      <c r="B488" s="2006">
        <v>0</v>
      </c>
      <c r="C488" s="2006">
        <v>0</v>
      </c>
      <c r="D488" s="3614" t="s">
        <v>575</v>
      </c>
      <c r="E488" s="3615"/>
      <c r="F488" s="3615"/>
      <c r="G488" s="3615"/>
      <c r="H488" s="3615"/>
      <c r="I488" s="3615"/>
      <c r="J488" s="3615"/>
      <c r="K488" s="3615"/>
      <c r="L488" s="3615"/>
      <c r="M488" s="3615"/>
      <c r="N488" s="3615"/>
      <c r="O488" s="3615"/>
      <c r="P488" s="3615"/>
      <c r="Q488" s="3615"/>
      <c r="R488" s="3615"/>
      <c r="S488" s="3615"/>
      <c r="T488" s="3615"/>
      <c r="U488" s="3615"/>
      <c r="V488" s="3615"/>
      <c r="W488" s="3615"/>
      <c r="X488" s="3615"/>
      <c r="Y488" s="3615"/>
      <c r="Z488" s="3615"/>
      <c r="AA488" s="3615"/>
      <c r="AB488" s="3615"/>
      <c r="AC488" s="3615"/>
      <c r="AD488" s="3615"/>
      <c r="AE488" s="3615"/>
      <c r="AF488" s="3615"/>
      <c r="AG488" s="3615"/>
      <c r="AH488" s="3615"/>
      <c r="AI488" s="3615"/>
      <c r="AJ488" s="3615"/>
      <c r="AK488" s="3615"/>
      <c r="AL488" s="3615"/>
      <c r="AM488" s="3615"/>
      <c r="AN488" s="3615"/>
      <c r="AO488" s="3615"/>
      <c r="AP488" s="3615"/>
      <c r="AQ488" s="3615"/>
      <c r="AR488" s="3615"/>
      <c r="AS488" s="3615"/>
      <c r="AT488" s="3615"/>
      <c r="AU488" s="3615"/>
      <c r="AV488" s="3616"/>
      <c r="AW488" s="35"/>
      <c r="BA488" s="87"/>
      <c r="BB488" s="87"/>
      <c r="BC488" s="87"/>
      <c r="BD488" s="87"/>
      <c r="BE488" s="87"/>
      <c r="BN488" s="2006">
        <v>0</v>
      </c>
      <c r="BO488" s="2006">
        <v>0</v>
      </c>
      <c r="BP488" s="2006">
        <v>0</v>
      </c>
      <c r="BQ488" s="2006">
        <v>0</v>
      </c>
      <c r="BR488" s="2006">
        <v>0</v>
      </c>
      <c r="BS488" s="2006">
        <v>0</v>
      </c>
      <c r="BT488" s="2006">
        <v>0</v>
      </c>
      <c r="BU488" s="2006">
        <v>0</v>
      </c>
      <c r="BV488" s="2006">
        <v>0</v>
      </c>
      <c r="BW488" s="2006">
        <v>0</v>
      </c>
      <c r="BX488" s="2006">
        <v>0</v>
      </c>
      <c r="BY488" s="2006">
        <v>0</v>
      </c>
      <c r="BZ488" s="2006">
        <v>0</v>
      </c>
      <c r="CA488" s="2006">
        <v>0</v>
      </c>
      <c r="CB488" s="2006">
        <v>0</v>
      </c>
      <c r="CC488" s="2006">
        <v>0</v>
      </c>
      <c r="CD488" s="2006">
        <v>0</v>
      </c>
      <c r="CE488" s="2006">
        <v>0</v>
      </c>
      <c r="CF488" s="421"/>
    </row>
    <row r="489" spans="1:84" ht="15.75" customHeight="1">
      <c r="A489" s="2006">
        <v>0</v>
      </c>
      <c r="B489" s="2006">
        <v>0</v>
      </c>
      <c r="C489" s="2006">
        <v>0</v>
      </c>
      <c r="D489" s="2006">
        <v>0</v>
      </c>
      <c r="E489" s="2006">
        <v>0</v>
      </c>
      <c r="F489" s="2006">
        <v>0</v>
      </c>
      <c r="G489" s="2006">
        <v>0</v>
      </c>
      <c r="H489" s="2006">
        <v>0</v>
      </c>
      <c r="I489" s="2006">
        <v>0</v>
      </c>
      <c r="J489" s="2006">
        <v>0</v>
      </c>
      <c r="K489" s="2006">
        <v>0</v>
      </c>
      <c r="L489" s="2006">
        <v>0</v>
      </c>
      <c r="M489" s="2006">
        <v>0</v>
      </c>
      <c r="N489" s="2006">
        <v>0</v>
      </c>
      <c r="O489" s="2006">
        <v>0</v>
      </c>
      <c r="P489" s="2006">
        <v>0</v>
      </c>
      <c r="Q489" s="2006">
        <v>0</v>
      </c>
      <c r="R489" s="2006">
        <v>0</v>
      </c>
      <c r="S489" s="2006">
        <v>0</v>
      </c>
      <c r="T489" s="2006">
        <v>0</v>
      </c>
      <c r="U489" s="2006">
        <v>0</v>
      </c>
      <c r="V489" s="2006">
        <v>0</v>
      </c>
      <c r="W489" s="2006">
        <v>0</v>
      </c>
      <c r="X489" s="2006">
        <v>0</v>
      </c>
      <c r="Y489" s="2006">
        <v>0</v>
      </c>
      <c r="Z489" s="2006">
        <v>0</v>
      </c>
      <c r="AA489" s="2006">
        <v>0</v>
      </c>
      <c r="AB489" s="2006">
        <v>0</v>
      </c>
      <c r="AC489" s="2006">
        <v>0</v>
      </c>
      <c r="AD489" s="2006">
        <v>0</v>
      </c>
      <c r="AE489" s="2006">
        <v>0</v>
      </c>
      <c r="AF489" s="2006">
        <v>0</v>
      </c>
      <c r="AG489" s="2006">
        <v>0</v>
      </c>
      <c r="AH489" s="2006">
        <v>0</v>
      </c>
      <c r="AI489" s="2006">
        <v>0</v>
      </c>
      <c r="AJ489" s="2006">
        <v>0</v>
      </c>
      <c r="AK489" s="2006">
        <v>0</v>
      </c>
      <c r="AL489" s="2006">
        <v>0</v>
      </c>
      <c r="AM489" s="2006">
        <v>0</v>
      </c>
      <c r="AN489" s="2006">
        <v>0</v>
      </c>
      <c r="AO489" s="2006">
        <v>0</v>
      </c>
      <c r="AP489" s="2006">
        <v>0</v>
      </c>
      <c r="AQ489" s="2006">
        <v>0</v>
      </c>
      <c r="AR489" s="2006">
        <v>0</v>
      </c>
      <c r="AS489" s="2006">
        <v>0</v>
      </c>
      <c r="AT489" s="2006">
        <v>0</v>
      </c>
      <c r="AU489" s="2006">
        <v>0</v>
      </c>
      <c r="AV489" s="2006">
        <v>0</v>
      </c>
      <c r="BA489" s="87"/>
      <c r="BB489" s="87"/>
      <c r="BC489" s="87"/>
      <c r="BD489" s="87"/>
      <c r="BE489" s="87"/>
      <c r="BN489" s="2006">
        <v>0</v>
      </c>
      <c r="BO489" s="2006">
        <v>0</v>
      </c>
      <c r="BP489" s="2006">
        <v>0</v>
      </c>
      <c r="BQ489" s="2006">
        <v>0</v>
      </c>
      <c r="BR489" s="2006">
        <v>0</v>
      </c>
      <c r="BS489" s="2006">
        <v>0</v>
      </c>
      <c r="BT489" s="2006">
        <v>0</v>
      </c>
      <c r="BU489" s="2006">
        <v>0</v>
      </c>
      <c r="BV489" s="2006">
        <v>0</v>
      </c>
      <c r="BW489" s="2006">
        <v>0</v>
      </c>
      <c r="BX489" s="2006">
        <v>0</v>
      </c>
      <c r="BY489" s="2006">
        <v>0</v>
      </c>
      <c r="BZ489" s="2006">
        <v>0</v>
      </c>
      <c r="CA489" s="2006">
        <v>0</v>
      </c>
      <c r="CB489" s="2006">
        <v>0</v>
      </c>
      <c r="CC489" s="2006">
        <v>0</v>
      </c>
      <c r="CD489" s="2006">
        <v>0</v>
      </c>
      <c r="CE489" s="2006">
        <v>0</v>
      </c>
      <c r="CF489" s="421"/>
    </row>
    <row r="490" spans="1:84" ht="15.75" customHeight="1">
      <c r="A490" s="2006">
        <v>0</v>
      </c>
      <c r="B490" s="3656" t="s">
        <v>1130</v>
      </c>
      <c r="C490" s="3656"/>
      <c r="D490" s="3657" t="s">
        <v>1134</v>
      </c>
      <c r="E490" s="2006">
        <v>0</v>
      </c>
      <c r="F490" s="2006">
        <v>0</v>
      </c>
      <c r="G490" s="2006">
        <v>0</v>
      </c>
      <c r="H490" s="3658" t="s">
        <v>1086</v>
      </c>
      <c r="I490" s="3659"/>
      <c r="J490" s="3659"/>
      <c r="K490" s="3659"/>
      <c r="L490" s="3659"/>
      <c r="M490" s="3659"/>
      <c r="N490" s="3659"/>
      <c r="O490" s="3659"/>
      <c r="P490" s="3659"/>
      <c r="Q490" s="3659"/>
      <c r="R490" s="3659"/>
      <c r="S490" s="3659"/>
      <c r="T490" s="3659"/>
      <c r="U490" s="3659"/>
      <c r="V490" s="3659"/>
      <c r="W490" s="3659"/>
      <c r="X490" s="3660"/>
      <c r="BA490" s="87"/>
      <c r="BB490" s="87"/>
      <c r="BC490" s="87"/>
      <c r="BD490" s="87"/>
      <c r="BE490" s="87"/>
      <c r="BN490" s="2006">
        <v>0</v>
      </c>
      <c r="BO490" s="2006">
        <v>0</v>
      </c>
      <c r="BP490" s="2006">
        <v>0</v>
      </c>
      <c r="BQ490" s="2006">
        <v>0</v>
      </c>
      <c r="BR490" s="2006">
        <v>0</v>
      </c>
      <c r="BS490" s="2006">
        <v>0</v>
      </c>
      <c r="BT490" s="2006">
        <v>0</v>
      </c>
      <c r="BU490" s="2006">
        <v>0</v>
      </c>
      <c r="BV490" s="2006">
        <v>0</v>
      </c>
      <c r="BW490" s="2006">
        <v>0</v>
      </c>
      <c r="BX490" s="2006">
        <v>0</v>
      </c>
      <c r="BY490" s="2006">
        <v>0</v>
      </c>
      <c r="BZ490" s="2006">
        <v>0</v>
      </c>
      <c r="CA490" s="2006">
        <v>0</v>
      </c>
      <c r="CB490" s="2006">
        <v>0</v>
      </c>
      <c r="CC490" s="2006">
        <v>0</v>
      </c>
      <c r="CD490" s="2006">
        <v>0</v>
      </c>
      <c r="CE490" s="2006">
        <v>0</v>
      </c>
      <c r="CF490" s="421"/>
    </row>
    <row r="491" spans="1:84" ht="15.75" customHeight="1">
      <c r="A491" s="2006">
        <v>0</v>
      </c>
      <c r="B491" s="3656"/>
      <c r="C491" s="3656"/>
      <c r="D491" s="3657"/>
      <c r="E491" s="2006">
        <v>0</v>
      </c>
      <c r="F491" s="2006">
        <v>0</v>
      </c>
      <c r="G491" s="2006">
        <v>0</v>
      </c>
      <c r="H491" s="406" t="s">
        <v>1087</v>
      </c>
      <c r="I491" s="407"/>
      <c r="J491" s="407"/>
      <c r="K491" s="407"/>
      <c r="L491" s="408" t="s">
        <v>1088</v>
      </c>
      <c r="M491" s="409"/>
      <c r="N491" s="409"/>
      <c r="O491" s="409"/>
      <c r="P491" s="408" t="s">
        <v>1089</v>
      </c>
      <c r="Q491" s="407"/>
      <c r="R491" s="407"/>
      <c r="S491" s="407"/>
      <c r="T491" s="408" t="s">
        <v>1090</v>
      </c>
      <c r="U491" s="407"/>
      <c r="V491" s="407"/>
      <c r="W491" s="410"/>
      <c r="X491" s="411" t="s">
        <v>1091</v>
      </c>
      <c r="AG491" s="404"/>
      <c r="AH491" s="404"/>
      <c r="AI491" s="404"/>
      <c r="AJ491" s="3661" t="s">
        <v>1131</v>
      </c>
      <c r="AK491" s="3661"/>
      <c r="AL491" s="3661"/>
      <c r="AM491" s="3661"/>
      <c r="AN491" s="3661"/>
      <c r="AO491" s="3661"/>
      <c r="AP491" s="3661"/>
      <c r="AQ491" s="3661"/>
      <c r="AR491" s="3661"/>
      <c r="AS491" s="3661"/>
      <c r="AT491" s="3661"/>
      <c r="AU491" s="3661"/>
      <c r="AV491" s="3661"/>
      <c r="AW491" s="3661"/>
      <c r="AX491" s="3661"/>
      <c r="AY491" s="3661"/>
      <c r="AZ491" s="3661"/>
      <c r="BA491" s="87"/>
      <c r="BB491" s="87"/>
      <c r="BC491" s="87"/>
      <c r="BD491" s="87"/>
      <c r="BE491" s="87"/>
      <c r="BN491" s="2006">
        <v>0</v>
      </c>
      <c r="BO491" s="2006">
        <v>0</v>
      </c>
      <c r="BP491" s="2006">
        <v>0</v>
      </c>
      <c r="BQ491" s="2006">
        <v>0</v>
      </c>
      <c r="BR491" s="2006">
        <v>0</v>
      </c>
      <c r="BS491" s="2006">
        <v>0</v>
      </c>
      <c r="BT491" s="2006">
        <v>0</v>
      </c>
      <c r="BU491" s="2006">
        <v>0</v>
      </c>
      <c r="BV491" s="2006">
        <v>0</v>
      </c>
      <c r="BW491" s="2006">
        <v>0</v>
      </c>
      <c r="BX491" s="2006">
        <v>0</v>
      </c>
      <c r="BY491" s="2006">
        <v>0</v>
      </c>
      <c r="BZ491" s="2006">
        <v>0</v>
      </c>
      <c r="CA491" s="2006">
        <v>0</v>
      </c>
      <c r="CB491" s="2006">
        <v>0</v>
      </c>
      <c r="CC491" s="2006">
        <v>0</v>
      </c>
      <c r="CD491" s="2006">
        <v>0</v>
      </c>
      <c r="CE491" s="2006">
        <v>0</v>
      </c>
      <c r="CF491" s="421"/>
    </row>
    <row r="492" spans="1:84" ht="26.25" customHeight="1">
      <c r="A492" s="2006">
        <v>0</v>
      </c>
      <c r="B492" s="3656"/>
      <c r="C492" s="3656"/>
      <c r="D492" s="457" t="s">
        <v>1053</v>
      </c>
      <c r="E492" s="2006">
        <v>0</v>
      </c>
      <c r="F492" s="2006">
        <v>0</v>
      </c>
      <c r="G492" s="2006">
        <v>0</v>
      </c>
      <c r="H492" s="3652" t="s">
        <v>1119</v>
      </c>
      <c r="I492" s="345"/>
      <c r="J492" s="345"/>
      <c r="K492" s="345"/>
      <c r="L492" s="3652" t="s">
        <v>1120</v>
      </c>
      <c r="M492" s="345"/>
      <c r="N492" s="345"/>
      <c r="O492" s="345"/>
      <c r="P492" s="3652" t="s">
        <v>1121</v>
      </c>
      <c r="Q492" s="345"/>
      <c r="R492" s="345"/>
      <c r="S492" s="345"/>
      <c r="T492" s="3652" t="s">
        <v>1119</v>
      </c>
      <c r="U492" s="345"/>
      <c r="V492" s="345"/>
      <c r="W492" s="345"/>
      <c r="X492" s="3652" t="s">
        <v>1119</v>
      </c>
      <c r="AB492" s="314" t="s">
        <v>1054</v>
      </c>
      <c r="AG492" s="345"/>
      <c r="AH492" s="345"/>
      <c r="AI492" s="345"/>
      <c r="AJ492" s="346" t="s">
        <v>1055</v>
      </c>
      <c r="AK492" s="181"/>
      <c r="AL492" s="181"/>
      <c r="AM492" s="181"/>
      <c r="AN492" s="181"/>
      <c r="BA492" s="87"/>
      <c r="BB492" s="87"/>
      <c r="BC492" s="87"/>
      <c r="BD492" s="87"/>
      <c r="BE492" s="87"/>
      <c r="BN492" s="2006">
        <v>0</v>
      </c>
      <c r="BO492" s="2006">
        <v>0</v>
      </c>
      <c r="BP492" s="2006">
        <v>0</v>
      </c>
      <c r="BQ492" s="2006">
        <v>0</v>
      </c>
      <c r="BR492" s="2006">
        <v>0</v>
      </c>
      <c r="BS492" s="2006">
        <v>0</v>
      </c>
      <c r="BT492" s="2006">
        <v>0</v>
      </c>
      <c r="BU492" s="2006">
        <v>0</v>
      </c>
      <c r="BV492" s="2006">
        <v>0</v>
      </c>
      <c r="BW492" s="2006">
        <v>0</v>
      </c>
      <c r="BX492" s="2006">
        <v>0</v>
      </c>
      <c r="BY492" s="2006">
        <v>0</v>
      </c>
      <c r="BZ492" s="2006">
        <v>0</v>
      </c>
      <c r="CA492" s="2006">
        <v>0</v>
      </c>
      <c r="CB492" s="2006">
        <v>0</v>
      </c>
      <c r="CC492" s="2006">
        <v>0</v>
      </c>
      <c r="CD492" s="2006">
        <v>0</v>
      </c>
      <c r="CE492" s="2006">
        <v>0</v>
      </c>
      <c r="CF492" s="421"/>
    </row>
    <row r="493" spans="1:84" ht="24.75" customHeight="1">
      <c r="A493" s="2006">
        <v>0</v>
      </c>
      <c r="B493" s="415">
        <f>LEN(D493)</f>
        <v>29</v>
      </c>
      <c r="D493" s="458" t="s">
        <v>1053</v>
      </c>
      <c r="E493" s="2006">
        <v>0</v>
      </c>
      <c r="F493" s="2006">
        <v>0</v>
      </c>
      <c r="G493" s="2006">
        <v>0</v>
      </c>
      <c r="H493" s="3651"/>
      <c r="I493" s="347"/>
      <c r="J493" s="347"/>
      <c r="K493" s="347"/>
      <c r="L493" s="3651"/>
      <c r="M493" s="347"/>
      <c r="N493" s="347"/>
      <c r="O493" s="347"/>
      <c r="P493" s="3651"/>
      <c r="Q493" s="347"/>
      <c r="R493" s="347"/>
      <c r="S493" s="347"/>
      <c r="T493" s="3651"/>
      <c r="U493" s="347"/>
      <c r="V493" s="347"/>
      <c r="W493" s="347"/>
      <c r="X493" s="3651"/>
      <c r="AB493" s="348" t="s">
        <v>1056</v>
      </c>
      <c r="AG493" s="459"/>
      <c r="AH493" s="459"/>
      <c r="AI493" s="459"/>
      <c r="AJ493" s="447">
        <f>LEN(AJ492)</f>
        <v>181</v>
      </c>
      <c r="AK493" s="403"/>
      <c r="AL493" s="403"/>
      <c r="AM493" s="403"/>
      <c r="AN493" s="447" t="s">
        <v>1139</v>
      </c>
      <c r="AO493" s="403"/>
      <c r="AP493" s="403"/>
      <c r="AQ493" s="403"/>
      <c r="AR493" s="403"/>
      <c r="AS493" s="403"/>
      <c r="AT493" s="403"/>
      <c r="AU493" s="403"/>
      <c r="AV493" s="403"/>
      <c r="AW493" s="403"/>
      <c r="AX493" s="403"/>
      <c r="AY493" s="403"/>
      <c r="AZ493" s="403"/>
      <c r="BA493" s="87"/>
      <c r="BB493" s="87"/>
      <c r="BC493" s="87"/>
      <c r="BD493" s="87"/>
      <c r="BE493" s="87"/>
      <c r="BN493" s="2006">
        <v>0</v>
      </c>
      <c r="BO493" s="2006">
        <v>0</v>
      </c>
      <c r="BP493" s="2006">
        <v>0</v>
      </c>
      <c r="BQ493" s="2006">
        <v>0</v>
      </c>
      <c r="BR493" s="2006">
        <v>0</v>
      </c>
      <c r="BS493" s="2006">
        <v>0</v>
      </c>
      <c r="BT493" s="2006">
        <v>0</v>
      </c>
      <c r="BU493" s="2006">
        <v>0</v>
      </c>
      <c r="BV493" s="2006">
        <v>0</v>
      </c>
      <c r="BW493" s="2006">
        <v>0</v>
      </c>
      <c r="BX493" s="2006">
        <v>0</v>
      </c>
      <c r="BY493" s="2006">
        <v>0</v>
      </c>
      <c r="BZ493" s="2006">
        <v>0</v>
      </c>
      <c r="CA493" s="2006">
        <v>0</v>
      </c>
      <c r="CB493" s="2006">
        <v>0</v>
      </c>
      <c r="CC493" s="2006">
        <v>0</v>
      </c>
      <c r="CD493" s="2006">
        <v>0</v>
      </c>
      <c r="CE493" s="2006">
        <v>0</v>
      </c>
      <c r="CF493" s="421"/>
    </row>
    <row r="494" spans="1:84" ht="40.5" customHeight="1">
      <c r="A494" s="2006">
        <v>0</v>
      </c>
      <c r="B494" s="415">
        <f>LEN(D494)</f>
        <v>47</v>
      </c>
      <c r="C494" s="206"/>
      <c r="D494" s="460" t="s">
        <v>1057</v>
      </c>
      <c r="E494" s="2006">
        <v>0</v>
      </c>
      <c r="F494" s="2006">
        <v>0</v>
      </c>
      <c r="G494" s="2006">
        <v>0</v>
      </c>
      <c r="H494" s="3682" t="s">
        <v>1110</v>
      </c>
      <c r="I494" s="349"/>
      <c r="J494" s="349"/>
      <c r="K494" s="349"/>
      <c r="L494" s="3682" t="s">
        <v>1119</v>
      </c>
      <c r="M494" s="349"/>
      <c r="N494" s="349"/>
      <c r="O494" s="349"/>
      <c r="P494" s="3682" t="s">
        <v>1119</v>
      </c>
      <c r="Q494" s="349"/>
      <c r="R494" s="349"/>
      <c r="S494" s="349"/>
      <c r="T494" s="3682" t="s">
        <v>1110</v>
      </c>
      <c r="U494" s="349"/>
      <c r="V494" s="349"/>
      <c r="W494" s="349"/>
      <c r="X494" s="3682" t="s">
        <v>1110</v>
      </c>
      <c r="AB494" s="314" t="s">
        <v>1058</v>
      </c>
      <c r="AG494" s="349"/>
      <c r="AH494" s="349"/>
      <c r="AI494" s="349"/>
      <c r="AJ494" s="350" t="s">
        <v>1059</v>
      </c>
      <c r="AK494" s="181"/>
      <c r="AL494" s="181"/>
      <c r="AM494" s="181"/>
      <c r="AN494" s="181"/>
      <c r="BA494" s="87"/>
      <c r="BB494" s="87"/>
      <c r="BC494" s="87"/>
      <c r="BD494" s="87"/>
      <c r="BE494" s="87"/>
      <c r="BN494" s="2006">
        <v>0</v>
      </c>
      <c r="BO494" s="2006">
        <v>0</v>
      </c>
      <c r="BP494" s="2006">
        <v>0</v>
      </c>
      <c r="BQ494" s="2006">
        <v>0</v>
      </c>
      <c r="BR494" s="2006">
        <v>0</v>
      </c>
      <c r="BS494" s="2006">
        <v>0</v>
      </c>
      <c r="BT494" s="2006">
        <v>0</v>
      </c>
      <c r="BU494" s="2006">
        <v>0</v>
      </c>
      <c r="BV494" s="2006">
        <v>0</v>
      </c>
      <c r="BW494" s="2006">
        <v>0</v>
      </c>
      <c r="BX494" s="2006">
        <v>0</v>
      </c>
      <c r="BY494" s="2006">
        <v>0</v>
      </c>
      <c r="BZ494" s="2006">
        <v>0</v>
      </c>
      <c r="CA494" s="2006">
        <v>0</v>
      </c>
      <c r="CB494" s="2006">
        <v>0</v>
      </c>
      <c r="CC494" s="2006">
        <v>0</v>
      </c>
      <c r="CD494" s="2006">
        <v>0</v>
      </c>
      <c r="CE494" s="2006">
        <v>0</v>
      </c>
      <c r="CF494" s="421"/>
    </row>
    <row r="495" spans="1:84" ht="26.25" customHeight="1">
      <c r="A495" s="2006">
        <v>0</v>
      </c>
      <c r="B495" s="415">
        <f>LEN(D495)</f>
        <v>47</v>
      </c>
      <c r="D495" s="461" t="s">
        <v>1057</v>
      </c>
      <c r="E495" s="2006">
        <v>0</v>
      </c>
      <c r="F495" s="2006">
        <v>0</v>
      </c>
      <c r="G495" s="2006">
        <v>0</v>
      </c>
      <c r="H495" s="3650"/>
      <c r="I495" s="351"/>
      <c r="J495" s="351"/>
      <c r="K495" s="351"/>
      <c r="L495" s="3650"/>
      <c r="M495" s="351"/>
      <c r="N495" s="351"/>
      <c r="O495" s="351"/>
      <c r="P495" s="3650"/>
      <c r="Q495" s="351"/>
      <c r="R495" s="351"/>
      <c r="S495" s="351"/>
      <c r="T495" s="3650"/>
      <c r="U495" s="351"/>
      <c r="V495" s="351"/>
      <c r="W495" s="351"/>
      <c r="X495" s="3650"/>
      <c r="AB495" s="351" t="s">
        <v>1060</v>
      </c>
      <c r="AG495" s="462"/>
      <c r="AH495" s="462"/>
      <c r="AI495" s="462"/>
      <c r="AJ495" s="447">
        <f>LEN(AJ494)</f>
        <v>195</v>
      </c>
      <c r="AK495" s="403"/>
      <c r="AL495" s="403"/>
      <c r="AM495" s="403"/>
      <c r="AN495" s="447" t="s">
        <v>1139</v>
      </c>
      <c r="AO495" s="403"/>
      <c r="AP495" s="403"/>
      <c r="AQ495" s="403"/>
      <c r="AR495" s="403"/>
      <c r="AS495" s="403"/>
      <c r="AT495" s="403"/>
      <c r="AU495" s="403"/>
      <c r="AV495" s="403"/>
      <c r="AW495" s="403"/>
      <c r="AX495" s="403"/>
      <c r="AY495" s="403"/>
      <c r="AZ495" s="403"/>
      <c r="BA495" s="87"/>
      <c r="BB495" s="87"/>
      <c r="BC495" s="87"/>
      <c r="BD495" s="87"/>
      <c r="BE495" s="87"/>
      <c r="BN495" s="2006">
        <v>0</v>
      </c>
      <c r="BO495" s="2006">
        <v>0</v>
      </c>
      <c r="BP495" s="2006">
        <v>0</v>
      </c>
      <c r="BQ495" s="2006">
        <v>0</v>
      </c>
      <c r="BR495" s="2006">
        <v>0</v>
      </c>
      <c r="BS495" s="2006">
        <v>0</v>
      </c>
      <c r="BT495" s="2006">
        <v>0</v>
      </c>
      <c r="BU495" s="2006">
        <v>0</v>
      </c>
      <c r="BV495" s="2006">
        <v>0</v>
      </c>
      <c r="BW495" s="2006">
        <v>0</v>
      </c>
      <c r="BX495" s="2006">
        <v>0</v>
      </c>
      <c r="BY495" s="2006">
        <v>0</v>
      </c>
      <c r="BZ495" s="2006">
        <v>0</v>
      </c>
      <c r="CA495" s="2006">
        <v>0</v>
      </c>
      <c r="CB495" s="2006">
        <v>0</v>
      </c>
      <c r="CC495" s="2006">
        <v>0</v>
      </c>
      <c r="CD495" s="2006">
        <v>0</v>
      </c>
      <c r="CE495" s="2006">
        <v>0</v>
      </c>
      <c r="CF495" s="421"/>
    </row>
    <row r="496" spans="1:84" ht="54" customHeight="1">
      <c r="A496" s="2006">
        <v>0</v>
      </c>
      <c r="B496" s="415">
        <f>LEN(D496)</f>
        <v>60</v>
      </c>
      <c r="D496" s="463" t="s">
        <v>1061</v>
      </c>
      <c r="E496" s="2006">
        <v>0</v>
      </c>
      <c r="F496" s="2006">
        <v>0</v>
      </c>
      <c r="G496" s="2006">
        <v>0</v>
      </c>
      <c r="H496" s="3682" t="s">
        <v>1115</v>
      </c>
      <c r="I496" s="352"/>
      <c r="J496" s="352"/>
      <c r="K496" s="352"/>
      <c r="L496" s="3682" t="s">
        <v>1111</v>
      </c>
      <c r="M496" s="352"/>
      <c r="N496" s="352"/>
      <c r="O496" s="352"/>
      <c r="P496" s="3682" t="s">
        <v>1111</v>
      </c>
      <c r="Q496" s="352"/>
      <c r="R496" s="352"/>
      <c r="S496" s="352"/>
      <c r="T496" s="3682" t="s">
        <v>1110</v>
      </c>
      <c r="U496" s="352"/>
      <c r="V496" s="352"/>
      <c r="W496" s="352"/>
      <c r="X496" s="3682" t="s">
        <v>1110</v>
      </c>
      <c r="AB496" s="314" t="s">
        <v>1062</v>
      </c>
      <c r="AG496" s="3684"/>
      <c r="AH496" s="3684"/>
      <c r="AI496" s="3684"/>
      <c r="AJ496" s="464" t="s">
        <v>1063</v>
      </c>
      <c r="AK496" s="464"/>
      <c r="AL496" s="465"/>
      <c r="AM496" s="465"/>
      <c r="AN496" s="465"/>
      <c r="BN496" s="2006">
        <v>0</v>
      </c>
      <c r="BO496" s="2006">
        <v>0</v>
      </c>
      <c r="BP496" s="2006">
        <v>0</v>
      </c>
      <c r="BQ496" s="2006">
        <v>0</v>
      </c>
      <c r="BR496" s="2006">
        <v>0</v>
      </c>
      <c r="BS496" s="2006">
        <v>0</v>
      </c>
      <c r="BT496" s="2006">
        <v>0</v>
      </c>
      <c r="BU496" s="2006">
        <v>0</v>
      </c>
      <c r="BV496" s="2006">
        <v>0</v>
      </c>
      <c r="BW496" s="2006">
        <v>0</v>
      </c>
      <c r="BX496" s="2006">
        <v>0</v>
      </c>
      <c r="BY496" s="2006">
        <v>0</v>
      </c>
      <c r="BZ496" s="2006">
        <v>0</v>
      </c>
      <c r="CA496" s="2006">
        <v>0</v>
      </c>
      <c r="CB496" s="2006">
        <v>0</v>
      </c>
      <c r="CC496" s="2006">
        <v>0</v>
      </c>
      <c r="CD496" s="2006">
        <v>0</v>
      </c>
      <c r="CE496" s="2006">
        <v>0</v>
      </c>
      <c r="CF496" s="421"/>
    </row>
    <row r="497" spans="1:84" ht="38.25" customHeight="1">
      <c r="A497" s="2006">
        <v>0</v>
      </c>
      <c r="B497" s="415">
        <f>LEN(D497)</f>
        <v>60</v>
      </c>
      <c r="D497" s="466" t="s">
        <v>1061</v>
      </c>
      <c r="E497" s="2006">
        <v>0</v>
      </c>
      <c r="F497" s="2006">
        <v>0</v>
      </c>
      <c r="G497" s="2006">
        <v>0</v>
      </c>
      <c r="H497" s="3683"/>
      <c r="I497" s="353"/>
      <c r="J497" s="353"/>
      <c r="K497" s="353"/>
      <c r="L497" s="3683"/>
      <c r="M497" s="353"/>
      <c r="N497" s="353"/>
      <c r="O497" s="353"/>
      <c r="P497" s="3683"/>
      <c r="Q497" s="353"/>
      <c r="R497" s="353"/>
      <c r="S497" s="353"/>
      <c r="T497" s="3683"/>
      <c r="U497" s="353"/>
      <c r="V497" s="353"/>
      <c r="W497" s="353"/>
      <c r="X497" s="3683"/>
      <c r="AB497" s="353" t="s">
        <v>1064</v>
      </c>
      <c r="AG497" s="3684"/>
      <c r="AH497" s="3684"/>
      <c r="AI497" s="3684"/>
      <c r="AJ497" s="354" t="s">
        <v>1065</v>
      </c>
      <c r="AK497" s="181"/>
      <c r="AL497" s="181"/>
      <c r="AM497" s="181"/>
      <c r="AN497" s="181"/>
      <c r="BN497" s="2006">
        <v>0</v>
      </c>
      <c r="BO497" s="2006">
        <v>0</v>
      </c>
      <c r="BP497" s="2006">
        <v>0</v>
      </c>
      <c r="BQ497" s="2006">
        <v>0</v>
      </c>
      <c r="BR497" s="2006">
        <v>0</v>
      </c>
      <c r="BS497" s="2006">
        <v>0</v>
      </c>
      <c r="BT497" s="2006">
        <v>0</v>
      </c>
      <c r="BU497" s="2006">
        <v>0</v>
      </c>
      <c r="BV497" s="2006">
        <v>0</v>
      </c>
      <c r="BW497" s="2006">
        <v>0</v>
      </c>
      <c r="BX497" s="2006">
        <v>0</v>
      </c>
      <c r="BY497" s="2006">
        <v>0</v>
      </c>
      <c r="BZ497" s="2006">
        <v>0</v>
      </c>
      <c r="CA497" s="2006">
        <v>0</v>
      </c>
      <c r="CB497" s="2006">
        <v>0</v>
      </c>
      <c r="CC497" s="2006">
        <v>0</v>
      </c>
      <c r="CD497" s="2006">
        <v>0</v>
      </c>
      <c r="CE497" s="2006">
        <v>0</v>
      </c>
      <c r="CF497" s="421"/>
    </row>
    <row r="498" spans="1:84" ht="15.75" customHeight="1">
      <c r="A498" s="2006">
        <v>0</v>
      </c>
      <c r="AG498" s="403"/>
      <c r="AH498" s="403"/>
      <c r="AI498" s="403"/>
      <c r="AJ498" s="447">
        <f>LEN(AJ497)</f>
        <v>165</v>
      </c>
      <c r="AK498" s="403"/>
      <c r="AL498" s="403"/>
      <c r="AM498" s="403"/>
      <c r="AN498" s="447" t="s">
        <v>1139</v>
      </c>
      <c r="AO498" s="403"/>
      <c r="AP498" s="403"/>
      <c r="AQ498" s="403"/>
      <c r="AR498" s="403"/>
      <c r="AS498" s="403"/>
      <c r="AT498" s="403"/>
      <c r="AU498" s="403"/>
      <c r="AV498" s="403"/>
      <c r="AW498" s="403"/>
      <c r="AX498" s="403"/>
      <c r="AY498" s="403"/>
      <c r="AZ498" s="403"/>
      <c r="BA498" s="2006">
        <v>0</v>
      </c>
      <c r="BB498" s="2006">
        <v>0</v>
      </c>
      <c r="BC498" s="2006">
        <v>0</v>
      </c>
      <c r="BD498" s="2006">
        <v>0</v>
      </c>
      <c r="BE498" s="2006">
        <v>0</v>
      </c>
      <c r="BF498" s="2006">
        <v>0</v>
      </c>
      <c r="BG498" s="2006">
        <v>0</v>
      </c>
      <c r="BH498" s="2006">
        <v>0</v>
      </c>
      <c r="BI498" s="2006">
        <v>0</v>
      </c>
      <c r="BJ498" s="2006">
        <v>0</v>
      </c>
      <c r="BK498" s="2006">
        <v>0</v>
      </c>
      <c r="BL498" s="2006">
        <v>0</v>
      </c>
      <c r="BM498" s="2006">
        <v>0</v>
      </c>
      <c r="BN498" s="2006">
        <v>0</v>
      </c>
      <c r="BO498" s="2006">
        <v>0</v>
      </c>
      <c r="BP498" s="2006">
        <v>0</v>
      </c>
      <c r="BQ498" s="2006">
        <v>0</v>
      </c>
      <c r="BR498" s="2006">
        <v>0</v>
      </c>
      <c r="BS498" s="2006">
        <v>0</v>
      </c>
      <c r="BT498" s="2006">
        <v>0</v>
      </c>
      <c r="BU498" s="2006">
        <v>0</v>
      </c>
      <c r="BV498" s="2006">
        <v>0</v>
      </c>
      <c r="BW498" s="2006">
        <v>0</v>
      </c>
      <c r="BX498" s="2006">
        <v>0</v>
      </c>
      <c r="BY498" s="2006">
        <v>0</v>
      </c>
      <c r="BZ498" s="2006">
        <v>0</v>
      </c>
      <c r="CA498" s="2006">
        <v>0</v>
      </c>
      <c r="CB498" s="2006">
        <v>0</v>
      </c>
      <c r="CC498" s="2006">
        <v>0</v>
      </c>
      <c r="CD498" s="2006">
        <v>0</v>
      </c>
      <c r="CE498" s="2006">
        <v>0</v>
      </c>
      <c r="CF498" s="421"/>
    </row>
    <row r="499" spans="1:84" ht="15.75">
      <c r="A499" s="2006">
        <v>0</v>
      </c>
      <c r="B499" s="34"/>
      <c r="D499" s="142" t="s">
        <v>1133</v>
      </c>
      <c r="E499" s="35"/>
      <c r="F499" s="35"/>
      <c r="G499" s="35"/>
      <c r="H499" s="142"/>
      <c r="I499" s="35"/>
      <c r="J499" s="35"/>
      <c r="K499" s="35"/>
      <c r="L499" s="142"/>
      <c r="P499" s="142"/>
      <c r="Q499" s="142"/>
      <c r="R499" s="142"/>
      <c r="S499" s="142"/>
      <c r="T499" s="142"/>
      <c r="U499" s="142"/>
      <c r="V499" s="142"/>
      <c r="W499" s="35"/>
      <c r="X499" s="142"/>
      <c r="Y499" s="142"/>
      <c r="Z499" s="142"/>
      <c r="AA499" s="142"/>
      <c r="AB499" s="142"/>
      <c r="AC499" s="142"/>
      <c r="AD499" s="142"/>
      <c r="AE499" s="142"/>
      <c r="AF499" s="142"/>
      <c r="AI499" s="35"/>
      <c r="AJ499" s="143"/>
      <c r="AK499" s="35"/>
      <c r="AL499" s="35"/>
      <c r="AM499" s="35"/>
      <c r="AN499" s="143"/>
      <c r="AO499" s="35"/>
      <c r="AP499" s="35"/>
      <c r="AQ499" s="35"/>
      <c r="AR499" s="143"/>
      <c r="AS499" s="35"/>
      <c r="AT499" s="35"/>
      <c r="AU499" s="35"/>
      <c r="AV499" s="35"/>
      <c r="AW499" s="35"/>
      <c r="AX499" s="35"/>
      <c r="AY499" s="35"/>
      <c r="AZ499" s="143"/>
      <c r="BA499" s="2006">
        <v>0</v>
      </c>
      <c r="BB499" s="2006">
        <v>0</v>
      </c>
      <c r="BC499" s="2006">
        <v>0</v>
      </c>
      <c r="BD499" s="2006">
        <v>0</v>
      </c>
      <c r="BE499" s="2006">
        <v>0</v>
      </c>
      <c r="BF499" s="2006">
        <v>0</v>
      </c>
      <c r="BG499" s="2006">
        <v>0</v>
      </c>
      <c r="BH499" s="2006">
        <v>0</v>
      </c>
      <c r="BI499" s="2006">
        <v>0</v>
      </c>
      <c r="BJ499" s="2006">
        <v>0</v>
      </c>
      <c r="BK499" s="2006">
        <v>0</v>
      </c>
      <c r="BL499" s="2006">
        <v>0</v>
      </c>
      <c r="BM499" s="2006">
        <v>0</v>
      </c>
      <c r="BN499" s="2006">
        <v>0</v>
      </c>
      <c r="BO499" s="2006">
        <v>0</v>
      </c>
      <c r="BP499" s="2006">
        <v>0</v>
      </c>
      <c r="BQ499" s="2006">
        <v>0</v>
      </c>
      <c r="BR499" s="2006">
        <v>0</v>
      </c>
      <c r="BS499" s="2006">
        <v>0</v>
      </c>
      <c r="BT499" s="2006">
        <v>0</v>
      </c>
      <c r="BU499" s="2006">
        <v>0</v>
      </c>
      <c r="BV499" s="2006">
        <v>0</v>
      </c>
      <c r="BW499" s="2006">
        <v>0</v>
      </c>
      <c r="BX499" s="2006">
        <v>0</v>
      </c>
      <c r="BY499" s="2006">
        <v>0</v>
      </c>
      <c r="BZ499" s="2006">
        <v>0</v>
      </c>
      <c r="CA499" s="2006">
        <v>0</v>
      </c>
      <c r="CB499" s="2006">
        <v>0</v>
      </c>
      <c r="CC499" s="2006">
        <v>0</v>
      </c>
      <c r="CD499" s="2006">
        <v>0</v>
      </c>
      <c r="CE499" s="2006">
        <v>0</v>
      </c>
      <c r="CF499" s="421"/>
    </row>
    <row r="500" spans="1:84" ht="15.75">
      <c r="A500" s="2006">
        <v>0</v>
      </c>
      <c r="B500" s="34"/>
      <c r="D500" s="142"/>
      <c r="E500" s="35"/>
      <c r="F500" s="35"/>
      <c r="G500" s="35"/>
      <c r="H500" s="142"/>
      <c r="I500" s="35"/>
      <c r="J500" s="35"/>
      <c r="K500" s="35"/>
      <c r="L500" s="142"/>
      <c r="P500" s="142"/>
      <c r="Q500" s="142"/>
      <c r="R500" s="142"/>
      <c r="S500" s="142"/>
      <c r="T500" s="142"/>
      <c r="U500" s="142"/>
      <c r="V500" s="142"/>
      <c r="W500" s="35"/>
      <c r="X500" s="142"/>
      <c r="Y500" s="142"/>
      <c r="Z500" s="142"/>
      <c r="AA500" s="142"/>
      <c r="AB500" s="142"/>
      <c r="AC500" s="142"/>
      <c r="AD500" s="142"/>
      <c r="AE500" s="142"/>
      <c r="AF500" s="142"/>
      <c r="AI500" s="35"/>
      <c r="AJ500" s="143"/>
      <c r="AK500" s="35"/>
      <c r="AL500" s="35"/>
      <c r="AM500" s="35"/>
      <c r="AN500" s="143"/>
      <c r="AO500" s="35"/>
      <c r="AP500" s="35"/>
      <c r="AQ500" s="35"/>
      <c r="AR500" s="143"/>
      <c r="AS500" s="35"/>
      <c r="AT500" s="35"/>
      <c r="AU500" s="35"/>
      <c r="AV500" s="35"/>
      <c r="AW500" s="35"/>
      <c r="AX500" s="35"/>
      <c r="AY500" s="35"/>
      <c r="AZ500" s="143"/>
      <c r="BA500" s="2006">
        <v>0</v>
      </c>
      <c r="BB500" s="2006">
        <v>0</v>
      </c>
      <c r="BC500" s="2006">
        <v>0</v>
      </c>
      <c r="BD500" s="2006">
        <v>0</v>
      </c>
      <c r="BE500" s="2006">
        <v>0</v>
      </c>
      <c r="BF500" s="2006">
        <v>0</v>
      </c>
      <c r="BG500" s="2006">
        <v>0</v>
      </c>
      <c r="BH500" s="2006">
        <v>0</v>
      </c>
      <c r="BI500" s="2006">
        <v>0</v>
      </c>
      <c r="BJ500" s="2006">
        <v>0</v>
      </c>
      <c r="BK500" s="2006">
        <v>0</v>
      </c>
      <c r="BL500" s="2006">
        <v>0</v>
      </c>
      <c r="BM500" s="2006">
        <v>0</v>
      </c>
      <c r="BN500" s="2006">
        <v>0</v>
      </c>
      <c r="BO500" s="2006">
        <v>0</v>
      </c>
      <c r="BP500" s="2006">
        <v>0</v>
      </c>
      <c r="BQ500" s="2006">
        <v>0</v>
      </c>
      <c r="BR500" s="2006">
        <v>0</v>
      </c>
      <c r="BS500" s="2006">
        <v>0</v>
      </c>
      <c r="BT500" s="2006">
        <v>0</v>
      </c>
      <c r="BU500" s="2006">
        <v>0</v>
      </c>
      <c r="BV500" s="2006">
        <v>0</v>
      </c>
      <c r="BW500" s="2006">
        <v>0</v>
      </c>
      <c r="BX500" s="2006">
        <v>0</v>
      </c>
      <c r="BY500" s="2006">
        <v>0</v>
      </c>
      <c r="BZ500" s="2006">
        <v>0</v>
      </c>
      <c r="CA500" s="2006">
        <v>0</v>
      </c>
      <c r="CB500" s="2006">
        <v>0</v>
      </c>
      <c r="CC500" s="2006">
        <v>0</v>
      </c>
      <c r="CD500" s="2006">
        <v>0</v>
      </c>
      <c r="CE500" s="2006">
        <v>0</v>
      </c>
      <c r="CF500" s="421"/>
    </row>
    <row r="501" spans="1:84" ht="19.5" thickBot="1">
      <c r="A501" s="2006">
        <v>0</v>
      </c>
      <c r="B501" s="34"/>
      <c r="D501" s="3679" t="s">
        <v>576</v>
      </c>
      <c r="E501" s="3679"/>
      <c r="F501" s="3679"/>
      <c r="G501" s="3679"/>
      <c r="H501" s="3679"/>
      <c r="I501" s="3679"/>
      <c r="J501" s="3679"/>
      <c r="K501" s="3679"/>
      <c r="L501" s="3679"/>
      <c r="P501" s="3680" t="s">
        <v>577</v>
      </c>
      <c r="Q501" s="3680"/>
      <c r="R501" s="3680"/>
      <c r="S501" s="3680"/>
      <c r="T501" s="3680"/>
      <c r="U501" s="3680"/>
      <c r="V501" s="3680"/>
      <c r="W501" s="3680"/>
      <c r="X501" s="3680"/>
      <c r="Y501" s="142"/>
      <c r="Z501" s="142"/>
      <c r="AA501" s="142"/>
      <c r="AB501" s="3681" t="s">
        <v>578</v>
      </c>
      <c r="AC501" s="3681"/>
      <c r="AD501" s="3681"/>
      <c r="AE501" s="3681"/>
      <c r="AF501" s="3681"/>
      <c r="AG501" s="3681"/>
      <c r="AH501" s="3681"/>
      <c r="AI501" s="3681"/>
      <c r="AJ501" s="3681"/>
      <c r="AK501" s="3681"/>
      <c r="AL501" s="3681"/>
      <c r="AM501" s="3681"/>
      <c r="AN501" s="3681"/>
      <c r="AO501" s="3681"/>
      <c r="AP501" s="3681"/>
      <c r="AQ501" s="3681"/>
      <c r="AR501" s="3681"/>
      <c r="AS501" s="40"/>
      <c r="AT501" s="35"/>
      <c r="AU501" s="35"/>
      <c r="AV501" s="35"/>
      <c r="BA501" s="2006">
        <v>0</v>
      </c>
      <c r="BB501" s="2006">
        <v>0</v>
      </c>
      <c r="BC501" s="2006">
        <v>0</v>
      </c>
      <c r="BD501" s="2006">
        <v>0</v>
      </c>
      <c r="BE501" s="2006">
        <v>0</v>
      </c>
      <c r="BF501" s="2006">
        <v>0</v>
      </c>
      <c r="BG501" s="2006">
        <v>0</v>
      </c>
      <c r="BH501" s="2006">
        <v>0</v>
      </c>
      <c r="BI501" s="2006">
        <v>0</v>
      </c>
      <c r="BJ501" s="2006">
        <v>0</v>
      </c>
      <c r="BK501" s="2006">
        <v>0</v>
      </c>
      <c r="BL501" s="2006">
        <v>0</v>
      </c>
      <c r="BM501" s="2006">
        <v>0</v>
      </c>
      <c r="BN501" s="2006">
        <v>0</v>
      </c>
      <c r="BO501" s="2006">
        <v>0</v>
      </c>
      <c r="BP501" s="2006">
        <v>0</v>
      </c>
      <c r="BQ501" s="2006">
        <v>0</v>
      </c>
      <c r="BR501" s="2006">
        <v>0</v>
      </c>
      <c r="BS501" s="2006">
        <v>0</v>
      </c>
      <c r="BT501" s="2006">
        <v>0</v>
      </c>
      <c r="BU501" s="2006">
        <v>0</v>
      </c>
      <c r="BV501" s="2006">
        <v>0</v>
      </c>
      <c r="BW501" s="2006">
        <v>0</v>
      </c>
      <c r="BX501" s="2006">
        <v>0</v>
      </c>
      <c r="BY501" s="2006">
        <v>0</v>
      </c>
      <c r="BZ501" s="2006">
        <v>0</v>
      </c>
      <c r="CA501" s="2006">
        <v>0</v>
      </c>
      <c r="CB501" s="2006">
        <v>0</v>
      </c>
      <c r="CC501" s="2006">
        <v>0</v>
      </c>
      <c r="CD501" s="2006">
        <v>0</v>
      </c>
      <c r="CE501" s="2006">
        <v>0</v>
      </c>
      <c r="CF501" s="421"/>
    </row>
    <row r="502" spans="1:84" ht="20.100000000000001" customHeight="1">
      <c r="A502" s="2006">
        <v>0</v>
      </c>
      <c r="B502" s="3644" t="s">
        <v>124</v>
      </c>
      <c r="D502" s="176" t="s">
        <v>579</v>
      </c>
      <c r="E502" s="40"/>
      <c r="F502" s="40"/>
      <c r="G502" s="40"/>
      <c r="H502" s="176" t="s">
        <v>579</v>
      </c>
      <c r="I502" s="40"/>
      <c r="J502" s="40"/>
      <c r="K502" s="40"/>
      <c r="L502" s="176" t="s">
        <v>579</v>
      </c>
      <c r="M502" s="40"/>
      <c r="N502" s="40"/>
      <c r="O502" s="40"/>
      <c r="P502" s="2004" t="s">
        <v>580</v>
      </c>
      <c r="Q502" s="40"/>
      <c r="R502" s="40"/>
      <c r="S502" s="40"/>
      <c r="T502" s="2004" t="s">
        <v>580</v>
      </c>
      <c r="U502" s="40"/>
      <c r="V502" s="40"/>
      <c r="W502" s="40"/>
      <c r="X502" s="2004" t="s">
        <v>580</v>
      </c>
      <c r="Y502" s="35"/>
      <c r="Z502" s="35"/>
      <c r="AA502" s="36"/>
      <c r="AB502" s="2000" t="s">
        <v>581</v>
      </c>
      <c r="AC502" s="40"/>
      <c r="AD502" s="40"/>
      <c r="AE502" s="40"/>
      <c r="AF502" s="2000" t="s">
        <v>581</v>
      </c>
      <c r="AG502" s="40"/>
      <c r="AH502" s="40"/>
      <c r="AI502" s="40"/>
      <c r="AJ502" s="2000" t="s">
        <v>581</v>
      </c>
      <c r="AK502" s="40"/>
      <c r="AL502" s="40"/>
      <c r="AM502" s="40"/>
      <c r="AN502" s="2000" t="s">
        <v>581</v>
      </c>
      <c r="AO502" s="40"/>
      <c r="AP502" s="40"/>
      <c r="AQ502" s="40"/>
      <c r="AR502" s="2000" t="s">
        <v>581</v>
      </c>
      <c r="AS502" s="40"/>
      <c r="AT502" s="40"/>
      <c r="AU502" s="40"/>
      <c r="AV502" s="177" t="s">
        <v>582</v>
      </c>
      <c r="AW502" s="40"/>
      <c r="AX502" s="40"/>
      <c r="AY502" s="40"/>
      <c r="AZ502" s="2000" t="s">
        <v>581</v>
      </c>
      <c r="BA502" s="2006">
        <v>0</v>
      </c>
      <c r="BB502" s="2006">
        <v>0</v>
      </c>
      <c r="BC502" s="2006">
        <v>0</v>
      </c>
      <c r="BD502" s="2006">
        <v>0</v>
      </c>
      <c r="BE502" s="2006">
        <v>0</v>
      </c>
      <c r="BF502" s="2006">
        <v>0</v>
      </c>
      <c r="BG502" s="2006">
        <v>0</v>
      </c>
      <c r="BH502" s="2006">
        <v>0</v>
      </c>
      <c r="BI502" s="2006">
        <v>0</v>
      </c>
      <c r="BJ502" s="2006">
        <v>0</v>
      </c>
      <c r="BK502" s="2006">
        <v>0</v>
      </c>
      <c r="BL502" s="2006">
        <v>0</v>
      </c>
      <c r="BM502" s="2006">
        <v>0</v>
      </c>
      <c r="BN502" s="2006">
        <v>0</v>
      </c>
      <c r="BO502" s="2006">
        <v>0</v>
      </c>
      <c r="BP502" s="2006">
        <v>0</v>
      </c>
      <c r="BQ502" s="2006">
        <v>0</v>
      </c>
      <c r="BR502" s="2006">
        <v>0</v>
      </c>
      <c r="BS502" s="2006">
        <v>0</v>
      </c>
      <c r="BT502" s="2006">
        <v>0</v>
      </c>
      <c r="BU502" s="2006">
        <v>0</v>
      </c>
      <c r="BV502" s="2006">
        <v>0</v>
      </c>
      <c r="BW502" s="2006">
        <v>0</v>
      </c>
      <c r="BX502" s="2006">
        <v>0</v>
      </c>
      <c r="BY502" s="2006">
        <v>0</v>
      </c>
      <c r="BZ502" s="2006">
        <v>0</v>
      </c>
      <c r="CA502" s="2006">
        <v>0</v>
      </c>
      <c r="CB502" s="2006">
        <v>0</v>
      </c>
      <c r="CC502" s="2006">
        <v>0</v>
      </c>
      <c r="CD502" s="2006">
        <v>0</v>
      </c>
      <c r="CE502" s="2006">
        <v>0</v>
      </c>
      <c r="CF502" s="421"/>
    </row>
    <row r="503" spans="1:84" ht="13.5" customHeight="1">
      <c r="A503" s="2006">
        <v>0</v>
      </c>
      <c r="B503" s="3645"/>
      <c r="D503" s="3410" t="s">
        <v>583</v>
      </c>
      <c r="E503" s="90"/>
      <c r="F503" s="91"/>
      <c r="G503" s="90"/>
      <c r="H503" s="3410" t="s">
        <v>584</v>
      </c>
      <c r="I503" s="90"/>
      <c r="J503" s="91"/>
      <c r="K503" s="90"/>
      <c r="L503" s="3410" t="s">
        <v>585</v>
      </c>
      <c r="M503" s="90"/>
      <c r="N503" s="91"/>
      <c r="O503" s="90"/>
      <c r="P503" s="3410" t="s">
        <v>583</v>
      </c>
      <c r="Q503" s="90"/>
      <c r="R503" s="91"/>
      <c r="S503" s="90"/>
      <c r="T503" s="3410" t="s">
        <v>584</v>
      </c>
      <c r="U503" s="90"/>
      <c r="V503" s="91"/>
      <c r="W503" s="90"/>
      <c r="X503" s="3410" t="s">
        <v>585</v>
      </c>
      <c r="Y503" s="90"/>
      <c r="Z503" s="91"/>
      <c r="AA503" s="40"/>
      <c r="AB503" s="3410" t="s">
        <v>583</v>
      </c>
      <c r="AC503" s="90"/>
      <c r="AD503" s="91"/>
      <c r="AE503" s="90"/>
      <c r="AF503" s="3410" t="s">
        <v>584</v>
      </c>
      <c r="AG503" s="90"/>
      <c r="AH503" s="91"/>
      <c r="AI503" s="90"/>
      <c r="AJ503" s="3410" t="s">
        <v>584</v>
      </c>
      <c r="AK503" s="90"/>
      <c r="AL503" s="91"/>
      <c r="AM503" s="90"/>
      <c r="AN503" s="3410" t="s">
        <v>586</v>
      </c>
      <c r="AO503" s="90"/>
      <c r="AP503" s="91"/>
      <c r="AQ503" s="90"/>
      <c r="AR503" s="3410" t="s">
        <v>586</v>
      </c>
      <c r="AS503" s="90"/>
      <c r="AT503" s="91"/>
      <c r="AU503" s="90"/>
      <c r="AV503" s="3678" t="s">
        <v>587</v>
      </c>
      <c r="AW503" s="90"/>
      <c r="AX503" s="91"/>
      <c r="AY503" s="90"/>
      <c r="AZ503" s="3410" t="s">
        <v>586</v>
      </c>
      <c r="BA503" s="2006">
        <v>0</v>
      </c>
      <c r="BB503" s="2006">
        <v>0</v>
      </c>
      <c r="BC503" s="2006">
        <v>0</v>
      </c>
      <c r="BD503" s="2006">
        <v>0</v>
      </c>
      <c r="BE503" s="2006">
        <v>0</v>
      </c>
      <c r="BF503" s="2006">
        <v>0</v>
      </c>
      <c r="BG503" s="2006">
        <v>0</v>
      </c>
      <c r="BH503" s="2006">
        <v>0</v>
      </c>
      <c r="BI503" s="2006">
        <v>0</v>
      </c>
      <c r="BJ503" s="2006">
        <v>0</v>
      </c>
      <c r="BK503" s="2006">
        <v>0</v>
      </c>
      <c r="BL503" s="2006">
        <v>0</v>
      </c>
      <c r="BM503" s="2006">
        <v>0</v>
      </c>
      <c r="BN503" s="2006">
        <v>0</v>
      </c>
      <c r="BO503" s="2006">
        <v>0</v>
      </c>
      <c r="BP503" s="2006">
        <v>0</v>
      </c>
      <c r="BQ503" s="2006">
        <v>0</v>
      </c>
      <c r="BR503" s="2006">
        <v>0</v>
      </c>
      <c r="BS503" s="2006">
        <v>0</v>
      </c>
      <c r="BT503" s="2006">
        <v>0</v>
      </c>
      <c r="BU503" s="2006">
        <v>0</v>
      </c>
      <c r="BV503" s="2006">
        <v>0</v>
      </c>
      <c r="BW503" s="2006">
        <v>0</v>
      </c>
      <c r="BX503" s="2006">
        <v>0</v>
      </c>
      <c r="BY503" s="2006">
        <v>0</v>
      </c>
      <c r="BZ503" s="2006">
        <v>0</v>
      </c>
      <c r="CA503" s="2006">
        <v>0</v>
      </c>
      <c r="CB503" s="2006">
        <v>0</v>
      </c>
      <c r="CC503" s="2006">
        <v>0</v>
      </c>
      <c r="CD503" s="2006">
        <v>0</v>
      </c>
      <c r="CE503" s="2006">
        <v>0</v>
      </c>
      <c r="CF503" s="421"/>
    </row>
    <row r="504" spans="1:84" ht="11.25" customHeight="1" thickBot="1">
      <c r="A504" s="2006">
        <v>0</v>
      </c>
      <c r="B504" s="3646"/>
      <c r="D504" s="3647"/>
      <c r="E504" s="40"/>
      <c r="F504" s="40"/>
      <c r="G504" s="40"/>
      <c r="H504" s="3647"/>
      <c r="I504" s="40"/>
      <c r="J504" s="40"/>
      <c r="K504" s="40"/>
      <c r="L504" s="3647"/>
      <c r="M504" s="40"/>
      <c r="N504" s="40"/>
      <c r="O504" s="40"/>
      <c r="P504" s="3647"/>
      <c r="Q504" s="40"/>
      <c r="R504" s="40"/>
      <c r="S504" s="40"/>
      <c r="T504" s="3647"/>
      <c r="U504" s="40"/>
      <c r="V504" s="40"/>
      <c r="W504" s="40"/>
      <c r="X504" s="3647"/>
      <c r="Y504" s="40"/>
      <c r="Z504" s="40"/>
      <c r="AA504" s="90"/>
      <c r="AB504" s="3647"/>
      <c r="AC504" s="40"/>
      <c r="AD504" s="40"/>
      <c r="AE504" s="40"/>
      <c r="AF504" s="3647"/>
      <c r="AG504" s="40"/>
      <c r="AH504" s="40"/>
      <c r="AI504" s="40"/>
      <c r="AJ504" s="3647"/>
      <c r="AK504" s="40"/>
      <c r="AL504" s="40"/>
      <c r="AM504" s="40"/>
      <c r="AN504" s="3647"/>
      <c r="AO504" s="40"/>
      <c r="AP504" s="40"/>
      <c r="AQ504" s="40"/>
      <c r="AR504" s="3647"/>
      <c r="AS504" s="40"/>
      <c r="AT504" s="40"/>
      <c r="AU504" s="40"/>
      <c r="AV504" s="3647"/>
      <c r="AW504" s="40"/>
      <c r="AX504" s="40"/>
      <c r="AY504" s="40"/>
      <c r="AZ504" s="3647"/>
      <c r="BA504" s="2006">
        <v>0</v>
      </c>
      <c r="BB504" s="2006">
        <v>0</v>
      </c>
      <c r="BC504" s="2006">
        <v>0</v>
      </c>
      <c r="BD504" s="2006">
        <v>0</v>
      </c>
      <c r="BE504" s="2006">
        <v>0</v>
      </c>
      <c r="BF504" s="2006">
        <v>0</v>
      </c>
      <c r="BG504" s="2006">
        <v>0</v>
      </c>
      <c r="BH504" s="2006">
        <v>0</v>
      </c>
      <c r="BI504" s="2006">
        <v>0</v>
      </c>
      <c r="BJ504" s="2006">
        <v>0</v>
      </c>
      <c r="BK504" s="2006">
        <v>0</v>
      </c>
      <c r="BL504" s="2006">
        <v>0</v>
      </c>
      <c r="BM504" s="2006">
        <v>0</v>
      </c>
      <c r="BN504" s="2006">
        <v>0</v>
      </c>
      <c r="BO504" s="2006">
        <v>0</v>
      </c>
      <c r="BP504" s="2006">
        <v>0</v>
      </c>
      <c r="BQ504" s="2006">
        <v>0</v>
      </c>
      <c r="BR504" s="2006">
        <v>0</v>
      </c>
      <c r="BS504" s="2006">
        <v>0</v>
      </c>
      <c r="BT504" s="2006">
        <v>0</v>
      </c>
      <c r="BU504" s="2006">
        <v>0</v>
      </c>
      <c r="BV504" s="2006">
        <v>0</v>
      </c>
      <c r="BW504" s="2006">
        <v>0</v>
      </c>
      <c r="BX504" s="2006">
        <v>0</v>
      </c>
      <c r="BY504" s="2006">
        <v>0</v>
      </c>
      <c r="BZ504" s="2006">
        <v>0</v>
      </c>
      <c r="CA504" s="2006">
        <v>0</v>
      </c>
      <c r="CB504" s="2006">
        <v>0</v>
      </c>
      <c r="CC504" s="2006">
        <v>0</v>
      </c>
      <c r="CD504" s="2006">
        <v>0</v>
      </c>
      <c r="CE504" s="2006">
        <v>0</v>
      </c>
      <c r="CF504" s="421"/>
    </row>
    <row r="505" spans="1:84" ht="19.5" customHeight="1" thickTop="1">
      <c r="A505" s="2006">
        <v>0</v>
      </c>
      <c r="B505" s="34"/>
      <c r="D505" s="178"/>
      <c r="E505" s="179"/>
      <c r="F505" s="179"/>
      <c r="G505" s="179"/>
      <c r="H505" s="178"/>
      <c r="I505" s="96"/>
      <c r="J505" s="96"/>
      <c r="K505" s="96"/>
      <c r="L505" s="178"/>
      <c r="M505" s="35"/>
      <c r="N505" s="40"/>
      <c r="O505" s="40"/>
      <c r="P505" s="178"/>
      <c r="T505" s="178"/>
      <c r="X505" s="178"/>
      <c r="AB505" s="180" t="s">
        <v>588</v>
      </c>
      <c r="AF505" s="3677" t="s">
        <v>589</v>
      </c>
      <c r="AG505" s="3677"/>
      <c r="AH505" s="3677"/>
      <c r="AI505" s="3677"/>
      <c r="AJ505" s="3677"/>
      <c r="AK505" s="3677"/>
      <c r="AL505" s="3677"/>
      <c r="AM505" s="3677"/>
      <c r="AN505" s="3677"/>
      <c r="AO505" s="3677"/>
      <c r="AP505" s="3677"/>
      <c r="AQ505" s="3677"/>
      <c r="AR505" s="3677"/>
      <c r="AS505" s="2005"/>
      <c r="AT505" s="181"/>
      <c r="AU505" s="181"/>
      <c r="AV505" s="181"/>
      <c r="AX505" s="398"/>
      <c r="BA505" s="2006">
        <v>0</v>
      </c>
      <c r="BB505" s="2006">
        <v>0</v>
      </c>
      <c r="BC505" s="2006">
        <v>0</v>
      </c>
      <c r="BD505" s="2006">
        <v>0</v>
      </c>
      <c r="BE505" s="2006">
        <v>0</v>
      </c>
      <c r="BF505" s="2006">
        <v>0</v>
      </c>
      <c r="BG505" s="2006">
        <v>0</v>
      </c>
      <c r="BH505" s="2006">
        <v>0</v>
      </c>
      <c r="BI505" s="2006">
        <v>0</v>
      </c>
      <c r="BJ505" s="2006">
        <v>0</v>
      </c>
      <c r="BK505" s="2006">
        <v>0</v>
      </c>
      <c r="BL505" s="2006">
        <v>0</v>
      </c>
      <c r="BM505" s="2006">
        <v>0</v>
      </c>
      <c r="BN505" s="2006">
        <v>0</v>
      </c>
      <c r="BO505" s="2006">
        <v>0</v>
      </c>
      <c r="BP505" s="2006">
        <v>0</v>
      </c>
      <c r="BQ505" s="2006">
        <v>0</v>
      </c>
      <c r="BR505" s="2006">
        <v>0</v>
      </c>
      <c r="BS505" s="2006">
        <v>0</v>
      </c>
      <c r="BT505" s="2006">
        <v>0</v>
      </c>
      <c r="BU505" s="2006">
        <v>0</v>
      </c>
      <c r="BV505" s="2006">
        <v>0</v>
      </c>
      <c r="BW505" s="2006">
        <v>0</v>
      </c>
      <c r="BX505" s="2006">
        <v>0</v>
      </c>
      <c r="BY505" s="2006">
        <v>0</v>
      </c>
      <c r="BZ505" s="2006">
        <v>0</v>
      </c>
      <c r="CA505" s="2006">
        <v>0</v>
      </c>
      <c r="CB505" s="2006">
        <v>0</v>
      </c>
      <c r="CC505" s="2006">
        <v>0</v>
      </c>
      <c r="CD505" s="2006">
        <v>0</v>
      </c>
      <c r="CE505" s="2006">
        <v>0</v>
      </c>
      <c r="CF505" s="421"/>
    </row>
    <row r="506" spans="1:84" ht="19.5" customHeight="1">
      <c r="A506" s="2006">
        <v>0</v>
      </c>
      <c r="B506" s="34"/>
      <c r="D506" s="182"/>
      <c r="E506" s="179"/>
      <c r="F506" s="179"/>
      <c r="G506" s="179"/>
      <c r="H506" s="182"/>
      <c r="I506" s="96"/>
      <c r="J506" s="96"/>
      <c r="K506" s="96"/>
      <c r="L506" s="182"/>
      <c r="M506" s="35"/>
      <c r="P506" s="182"/>
      <c r="T506" s="182"/>
      <c r="X506" s="182"/>
      <c r="AB506" s="180" t="s">
        <v>590</v>
      </c>
      <c r="AF506" s="3677"/>
      <c r="AG506" s="3677"/>
      <c r="AH506" s="3677"/>
      <c r="AI506" s="3677"/>
      <c r="AJ506" s="3677"/>
      <c r="AK506" s="3677"/>
      <c r="AL506" s="3677"/>
      <c r="AM506" s="3677"/>
      <c r="AN506" s="3677"/>
      <c r="AO506" s="3677"/>
      <c r="AP506" s="3677"/>
      <c r="AQ506" s="3677"/>
      <c r="AR506" s="3677"/>
      <c r="AS506" s="2005"/>
      <c r="AT506" s="181"/>
      <c r="AU506" s="181"/>
      <c r="AV506" s="181"/>
      <c r="AX506" s="2061"/>
      <c r="BA506" s="2006">
        <v>0</v>
      </c>
      <c r="BB506" s="2006">
        <v>0</v>
      </c>
      <c r="BC506" s="2006">
        <v>0</v>
      </c>
      <c r="BD506" s="2006">
        <v>0</v>
      </c>
      <c r="BE506" s="2006">
        <v>0</v>
      </c>
      <c r="BF506" s="2006">
        <v>0</v>
      </c>
      <c r="BG506" s="2006">
        <v>0</v>
      </c>
      <c r="BH506" s="2006">
        <v>0</v>
      </c>
      <c r="BI506" s="2006">
        <v>0</v>
      </c>
      <c r="BJ506" s="2006">
        <v>0</v>
      </c>
      <c r="BK506" s="2006">
        <v>0</v>
      </c>
      <c r="BL506" s="2006">
        <v>0</v>
      </c>
      <c r="BM506" s="2006">
        <v>0</v>
      </c>
      <c r="BN506" s="2006">
        <v>0</v>
      </c>
      <c r="BO506" s="2006">
        <v>0</v>
      </c>
      <c r="BP506" s="2006">
        <v>0</v>
      </c>
      <c r="BQ506" s="2006">
        <v>0</v>
      </c>
      <c r="BR506" s="2006">
        <v>0</v>
      </c>
      <c r="BS506" s="2006">
        <v>0</v>
      </c>
      <c r="BT506" s="2006">
        <v>0</v>
      </c>
      <c r="BU506" s="2006">
        <v>0</v>
      </c>
      <c r="BV506" s="2006">
        <v>0</v>
      </c>
      <c r="BW506" s="2006">
        <v>0</v>
      </c>
      <c r="BX506" s="2006">
        <v>0</v>
      </c>
      <c r="BY506" s="2006">
        <v>0</v>
      </c>
      <c r="BZ506" s="2006">
        <v>0</v>
      </c>
      <c r="CA506" s="2006">
        <v>0</v>
      </c>
      <c r="CB506" s="2006">
        <v>0</v>
      </c>
      <c r="CC506" s="2006">
        <v>0</v>
      </c>
      <c r="CD506" s="2006">
        <v>0</v>
      </c>
      <c r="CE506" s="2006">
        <v>0</v>
      </c>
      <c r="CF506" s="421"/>
    </row>
    <row r="507" spans="1:84" ht="20.25" customHeight="1">
      <c r="A507" s="2006">
        <v>0</v>
      </c>
      <c r="B507" s="34"/>
      <c r="D507" s="150"/>
      <c r="E507" s="150"/>
      <c r="F507" s="150"/>
      <c r="G507" s="150"/>
      <c r="H507" s="150"/>
      <c r="I507" s="96"/>
      <c r="J507" s="96"/>
      <c r="K507" s="96"/>
      <c r="L507" s="152"/>
      <c r="M507" s="35"/>
      <c r="P507" s="35"/>
      <c r="Q507" s="96"/>
      <c r="R507" s="96"/>
      <c r="S507" s="96"/>
      <c r="T507" s="35"/>
      <c r="U507" s="96"/>
      <c r="V507" s="96"/>
      <c r="X507" s="175"/>
      <c r="Y507" s="96"/>
      <c r="Z507" s="96"/>
      <c r="AA507" s="96"/>
      <c r="AB507" s="180" t="s">
        <v>591</v>
      </c>
      <c r="AC507" s="96"/>
      <c r="AD507" s="96"/>
      <c r="AF507" s="3677"/>
      <c r="AG507" s="3677"/>
      <c r="AH507" s="3677"/>
      <c r="AI507" s="3677"/>
      <c r="AJ507" s="3677"/>
      <c r="AK507" s="3677"/>
      <c r="AL507" s="3677"/>
      <c r="AM507" s="3677"/>
      <c r="AN507" s="3677"/>
      <c r="AO507" s="3677"/>
      <c r="AP507" s="3677"/>
      <c r="AQ507" s="3677"/>
      <c r="AR507" s="3677"/>
      <c r="AS507" s="2005"/>
      <c r="AT507" s="181"/>
      <c r="AU507" s="181"/>
      <c r="AV507" s="12"/>
      <c r="BA507" s="2006">
        <v>0</v>
      </c>
      <c r="BB507" s="2006">
        <v>0</v>
      </c>
      <c r="BC507" s="2006">
        <v>0</v>
      </c>
      <c r="BD507" s="2006">
        <v>0</v>
      </c>
      <c r="BE507" s="2006">
        <v>0</v>
      </c>
      <c r="BF507" s="2006">
        <v>0</v>
      </c>
      <c r="BG507" s="2006">
        <v>0</v>
      </c>
      <c r="BH507" s="2006">
        <v>0</v>
      </c>
      <c r="BI507" s="2006">
        <v>0</v>
      </c>
      <c r="BJ507" s="2006">
        <v>0</v>
      </c>
      <c r="BK507" s="2006">
        <v>0</v>
      </c>
      <c r="BL507" s="2006">
        <v>0</v>
      </c>
      <c r="BM507" s="2006">
        <v>0</v>
      </c>
      <c r="BN507" s="2006">
        <v>0</v>
      </c>
      <c r="BO507" s="2006">
        <v>0</v>
      </c>
      <c r="BP507" s="2006">
        <v>0</v>
      </c>
      <c r="BQ507" s="2006">
        <v>0</v>
      </c>
      <c r="BR507" s="2006">
        <v>0</v>
      </c>
      <c r="BS507" s="2006">
        <v>0</v>
      </c>
      <c r="BT507" s="2006">
        <v>0</v>
      </c>
      <c r="BU507" s="2006">
        <v>0</v>
      </c>
      <c r="BV507" s="2006">
        <v>0</v>
      </c>
      <c r="BW507" s="2006">
        <v>0</v>
      </c>
      <c r="BX507" s="2006">
        <v>0</v>
      </c>
      <c r="BY507" s="2006">
        <v>0</v>
      </c>
      <c r="BZ507" s="2006">
        <v>0</v>
      </c>
      <c r="CA507" s="2006">
        <v>0</v>
      </c>
      <c r="CB507" s="2006">
        <v>0</v>
      </c>
      <c r="CC507" s="2006">
        <v>0</v>
      </c>
      <c r="CD507" s="2006">
        <v>0</v>
      </c>
      <c r="CE507" s="2006">
        <v>0</v>
      </c>
      <c r="CF507" s="421"/>
    </row>
    <row r="508" spans="1:84" ht="9.9499999999999993" customHeight="1">
      <c r="A508" s="2006">
        <v>0</v>
      </c>
      <c r="B508" s="3401">
        <v>1</v>
      </c>
      <c r="D508" s="3665" t="s">
        <v>592</v>
      </c>
      <c r="E508" s="2006">
        <v>0</v>
      </c>
      <c r="F508" s="2006">
        <v>0</v>
      </c>
      <c r="G508" s="2006">
        <v>0</v>
      </c>
      <c r="H508" s="3665" t="s">
        <v>592</v>
      </c>
      <c r="I508" s="2006">
        <v>0</v>
      </c>
      <c r="J508" s="2006">
        <v>0</v>
      </c>
      <c r="K508" s="2006">
        <v>0</v>
      </c>
      <c r="L508" s="3665" t="s">
        <v>592</v>
      </c>
      <c r="M508" s="2006">
        <v>0</v>
      </c>
      <c r="N508" s="2006">
        <v>0</v>
      </c>
      <c r="O508" s="2006">
        <v>0</v>
      </c>
      <c r="P508" s="3662" t="s">
        <v>593</v>
      </c>
      <c r="Q508" s="2006">
        <v>0</v>
      </c>
      <c r="R508" s="2006">
        <v>0</v>
      </c>
      <c r="S508" s="2006">
        <v>0</v>
      </c>
      <c r="T508" s="3662" t="s">
        <v>594</v>
      </c>
      <c r="U508" s="2006">
        <v>0</v>
      </c>
      <c r="V508" s="2006">
        <v>0</v>
      </c>
      <c r="W508" s="2006">
        <v>0</v>
      </c>
      <c r="X508" s="3662" t="s">
        <v>595</v>
      </c>
      <c r="Y508" s="2006">
        <v>0</v>
      </c>
      <c r="Z508" s="2006">
        <v>0</v>
      </c>
      <c r="AA508" s="2006">
        <v>0</v>
      </c>
      <c r="AB508" s="3653" t="s">
        <v>596</v>
      </c>
      <c r="AC508" s="2006">
        <v>0</v>
      </c>
      <c r="AD508" s="2006">
        <v>0</v>
      </c>
      <c r="AE508" s="2006">
        <v>0</v>
      </c>
      <c r="AF508" s="3653" t="s">
        <v>593</v>
      </c>
      <c r="AG508" s="2006">
        <v>0</v>
      </c>
      <c r="AH508" s="2006">
        <v>0</v>
      </c>
      <c r="AI508" s="2006">
        <v>0</v>
      </c>
      <c r="AJ508" s="3653" t="s">
        <v>597</v>
      </c>
      <c r="AK508" s="2006">
        <v>0</v>
      </c>
      <c r="AL508" s="2006">
        <v>0</v>
      </c>
      <c r="AM508" s="2006">
        <v>0</v>
      </c>
      <c r="AN508" s="3653" t="s">
        <v>593</v>
      </c>
      <c r="AO508" s="2006">
        <v>0</v>
      </c>
      <c r="AP508" s="2006">
        <v>0</v>
      </c>
      <c r="AQ508" s="2006">
        <v>0</v>
      </c>
      <c r="AR508" s="3653" t="s">
        <v>598</v>
      </c>
      <c r="AS508" s="2006">
        <v>0</v>
      </c>
      <c r="AT508" s="2006">
        <v>0</v>
      </c>
      <c r="AU508" s="2006">
        <v>0</v>
      </c>
      <c r="AV508" s="3674" t="s">
        <v>599</v>
      </c>
      <c r="AW508" s="2006">
        <v>0</v>
      </c>
      <c r="AX508" s="2006">
        <v>0</v>
      </c>
      <c r="AY508" s="2006">
        <v>0</v>
      </c>
      <c r="AZ508" s="3653" t="s">
        <v>598</v>
      </c>
      <c r="BA508" s="2006">
        <v>0</v>
      </c>
      <c r="BB508" s="2006">
        <v>0</v>
      </c>
      <c r="BC508" s="2006">
        <v>0</v>
      </c>
      <c r="BD508" s="2006">
        <v>0</v>
      </c>
      <c r="BE508" s="2006">
        <v>0</v>
      </c>
      <c r="BF508" s="2006">
        <v>0</v>
      </c>
      <c r="BG508" s="2006">
        <v>0</v>
      </c>
      <c r="BH508" s="2006">
        <v>0</v>
      </c>
      <c r="BI508" s="2006">
        <v>0</v>
      </c>
      <c r="BJ508" s="2006">
        <v>0</v>
      </c>
      <c r="BK508" s="2006">
        <v>0</v>
      </c>
      <c r="BL508" s="2006">
        <v>0</v>
      </c>
      <c r="BM508" s="2006">
        <v>0</v>
      </c>
      <c r="BN508" s="2006">
        <v>0</v>
      </c>
      <c r="BO508" s="2006">
        <v>0</v>
      </c>
      <c r="BP508" s="2006">
        <v>0</v>
      </c>
      <c r="BQ508" s="2006">
        <v>0</v>
      </c>
      <c r="BR508" s="2006">
        <v>0</v>
      </c>
      <c r="BS508" s="2006">
        <v>0</v>
      </c>
      <c r="BT508" s="2006">
        <v>0</v>
      </c>
      <c r="BU508" s="2006">
        <v>0</v>
      </c>
      <c r="BV508" s="2006">
        <v>0</v>
      </c>
      <c r="BW508" s="2006">
        <v>0</v>
      </c>
      <c r="BX508" s="2006">
        <v>0</v>
      </c>
      <c r="BY508" s="2006">
        <v>0</v>
      </c>
      <c r="BZ508" s="2006">
        <v>0</v>
      </c>
      <c r="CA508" s="2006">
        <v>0</v>
      </c>
      <c r="CB508" s="2006">
        <v>0</v>
      </c>
      <c r="CC508" s="2006">
        <v>0</v>
      </c>
      <c r="CD508" s="2006">
        <v>0</v>
      </c>
      <c r="CE508" s="2006">
        <v>0</v>
      </c>
      <c r="CF508" s="421"/>
    </row>
    <row r="509" spans="1:84" ht="5.0999999999999996" customHeight="1">
      <c r="A509" s="2006">
        <v>0</v>
      </c>
      <c r="B509" s="3402"/>
      <c r="D509" s="3666"/>
      <c r="E509" s="2006">
        <v>0</v>
      </c>
      <c r="F509" s="2007">
        <v>0</v>
      </c>
      <c r="G509" s="2006">
        <v>0</v>
      </c>
      <c r="H509" s="3666"/>
      <c r="I509" s="2006">
        <v>0</v>
      </c>
      <c r="J509" s="2007">
        <v>0</v>
      </c>
      <c r="K509" s="2006">
        <v>0</v>
      </c>
      <c r="L509" s="3666"/>
      <c r="M509" s="2006">
        <v>0</v>
      </c>
      <c r="N509" s="2007">
        <v>0</v>
      </c>
      <c r="O509" s="2006">
        <v>0</v>
      </c>
      <c r="P509" s="3663"/>
      <c r="Q509" s="2006">
        <v>0</v>
      </c>
      <c r="R509" s="2007">
        <v>0</v>
      </c>
      <c r="S509" s="2006">
        <v>0</v>
      </c>
      <c r="T509" s="3663"/>
      <c r="U509" s="2006">
        <v>0</v>
      </c>
      <c r="V509" s="2007">
        <v>0</v>
      </c>
      <c r="W509" s="2006">
        <v>0</v>
      </c>
      <c r="X509" s="3663"/>
      <c r="Y509" s="2006">
        <v>0</v>
      </c>
      <c r="Z509" s="2007">
        <v>0</v>
      </c>
      <c r="AA509" s="2006">
        <v>0</v>
      </c>
      <c r="AB509" s="3654"/>
      <c r="AC509" s="2006">
        <v>0</v>
      </c>
      <c r="AD509" s="2007">
        <v>0</v>
      </c>
      <c r="AE509" s="2006">
        <v>0</v>
      </c>
      <c r="AF509" s="3654"/>
      <c r="AG509" s="2006">
        <v>0</v>
      </c>
      <c r="AH509" s="2007">
        <v>0</v>
      </c>
      <c r="AI509" s="2006">
        <v>0</v>
      </c>
      <c r="AJ509" s="3654"/>
      <c r="AK509" s="2006">
        <v>0</v>
      </c>
      <c r="AL509" s="2007">
        <v>0</v>
      </c>
      <c r="AM509" s="2006">
        <v>0</v>
      </c>
      <c r="AN509" s="3654"/>
      <c r="AO509" s="2006">
        <v>0</v>
      </c>
      <c r="AP509" s="2007">
        <v>0</v>
      </c>
      <c r="AQ509" s="2006">
        <v>0</v>
      </c>
      <c r="AR509" s="3654"/>
      <c r="AS509" s="2006">
        <v>0</v>
      </c>
      <c r="AT509" s="2007">
        <v>0</v>
      </c>
      <c r="AU509" s="2006">
        <v>0</v>
      </c>
      <c r="AV509" s="3675"/>
      <c r="AW509" s="2006">
        <v>0</v>
      </c>
      <c r="AX509" s="2007">
        <v>0</v>
      </c>
      <c r="AY509" s="2006">
        <v>0</v>
      </c>
      <c r="AZ509" s="3654"/>
      <c r="BA509" s="2006">
        <v>0</v>
      </c>
      <c r="BB509" s="2006">
        <v>0</v>
      </c>
      <c r="BC509" s="2006">
        <v>0</v>
      </c>
      <c r="BD509" s="2006">
        <v>0</v>
      </c>
      <c r="BE509" s="2006">
        <v>0</v>
      </c>
      <c r="BF509" s="2006">
        <v>0</v>
      </c>
      <c r="BG509" s="2006">
        <v>0</v>
      </c>
      <c r="BH509" s="2006">
        <v>0</v>
      </c>
      <c r="BI509" s="2006">
        <v>0</v>
      </c>
      <c r="BJ509" s="2006">
        <v>0</v>
      </c>
      <c r="BK509" s="2006">
        <v>0</v>
      </c>
      <c r="BL509" s="2006">
        <v>0</v>
      </c>
      <c r="BM509" s="2006">
        <v>0</v>
      </c>
      <c r="BN509" s="2006">
        <v>0</v>
      </c>
      <c r="BO509" s="2006">
        <v>0</v>
      </c>
      <c r="BP509" s="2006">
        <v>0</v>
      </c>
      <c r="BQ509" s="2006">
        <v>0</v>
      </c>
      <c r="BR509" s="2006">
        <v>0</v>
      </c>
      <c r="BS509" s="2006">
        <v>0</v>
      </c>
      <c r="BT509" s="2006">
        <v>0</v>
      </c>
      <c r="BU509" s="2006">
        <v>0</v>
      </c>
      <c r="BV509" s="2006">
        <v>0</v>
      </c>
      <c r="BW509" s="2006">
        <v>0</v>
      </c>
      <c r="BX509" s="2006">
        <v>0</v>
      </c>
      <c r="BY509" s="2006">
        <v>0</v>
      </c>
      <c r="BZ509" s="2006">
        <v>0</v>
      </c>
      <c r="CA509" s="2006">
        <v>0</v>
      </c>
      <c r="CB509" s="2006">
        <v>0</v>
      </c>
      <c r="CC509" s="2006">
        <v>0</v>
      </c>
      <c r="CD509" s="2006">
        <v>0</v>
      </c>
      <c r="CE509" s="2006">
        <v>0</v>
      </c>
      <c r="CF509" s="421"/>
    </row>
    <row r="510" spans="1:84" ht="9.9499999999999993" customHeight="1">
      <c r="A510" s="2006">
        <v>0</v>
      </c>
      <c r="B510" s="3403"/>
      <c r="D510" s="3667"/>
      <c r="E510" s="2006">
        <v>0</v>
      </c>
      <c r="F510" s="2006">
        <v>0</v>
      </c>
      <c r="G510" s="2006">
        <v>0</v>
      </c>
      <c r="H510" s="3667"/>
      <c r="I510" s="2006">
        <v>0</v>
      </c>
      <c r="J510" s="2006">
        <v>0</v>
      </c>
      <c r="K510" s="2006">
        <v>0</v>
      </c>
      <c r="L510" s="3667"/>
      <c r="M510" s="2006">
        <v>0</v>
      </c>
      <c r="N510" s="2006">
        <v>0</v>
      </c>
      <c r="O510" s="2006">
        <v>0</v>
      </c>
      <c r="P510" s="3664"/>
      <c r="Q510" s="2006">
        <v>0</v>
      </c>
      <c r="R510" s="2006">
        <v>0</v>
      </c>
      <c r="S510" s="2006">
        <v>0</v>
      </c>
      <c r="T510" s="3664"/>
      <c r="U510" s="2006">
        <v>0</v>
      </c>
      <c r="V510" s="2006">
        <v>0</v>
      </c>
      <c r="W510" s="2006">
        <v>0</v>
      </c>
      <c r="X510" s="3664"/>
      <c r="Y510" s="2006">
        <v>0</v>
      </c>
      <c r="Z510" s="2006">
        <v>0</v>
      </c>
      <c r="AA510" s="2006">
        <v>0</v>
      </c>
      <c r="AB510" s="3655"/>
      <c r="AC510" s="2006">
        <v>0</v>
      </c>
      <c r="AD510" s="2006">
        <v>0</v>
      </c>
      <c r="AE510" s="2006">
        <v>0</v>
      </c>
      <c r="AF510" s="3655"/>
      <c r="AG510" s="2006">
        <v>0</v>
      </c>
      <c r="AH510" s="2006">
        <v>0</v>
      </c>
      <c r="AI510" s="2006">
        <v>0</v>
      </c>
      <c r="AJ510" s="3655"/>
      <c r="AK510" s="2006">
        <v>0</v>
      </c>
      <c r="AL510" s="2006">
        <v>0</v>
      </c>
      <c r="AM510" s="2006">
        <v>0</v>
      </c>
      <c r="AN510" s="3655"/>
      <c r="AO510" s="2006">
        <v>0</v>
      </c>
      <c r="AP510" s="2006">
        <v>0</v>
      </c>
      <c r="AQ510" s="2006">
        <v>0</v>
      </c>
      <c r="AR510" s="3655"/>
      <c r="AS510" s="2006">
        <v>0</v>
      </c>
      <c r="AT510" s="2006">
        <v>0</v>
      </c>
      <c r="AU510" s="2006">
        <v>0</v>
      </c>
      <c r="AV510" s="3676"/>
      <c r="AW510" s="2006">
        <v>0</v>
      </c>
      <c r="AX510" s="2006">
        <v>0</v>
      </c>
      <c r="AY510" s="2006">
        <v>0</v>
      </c>
      <c r="AZ510" s="3655"/>
      <c r="BA510" s="2006">
        <v>0</v>
      </c>
      <c r="BB510" s="2006">
        <v>0</v>
      </c>
      <c r="BC510" s="2006">
        <v>0</v>
      </c>
      <c r="BD510" s="2006">
        <v>0</v>
      </c>
      <c r="BE510" s="2006">
        <v>0</v>
      </c>
      <c r="BF510" s="2006">
        <v>0</v>
      </c>
      <c r="BG510" s="2006">
        <v>0</v>
      </c>
      <c r="BH510" s="2006">
        <v>0</v>
      </c>
      <c r="BI510" s="2006">
        <v>0</v>
      </c>
      <c r="BJ510" s="2006">
        <v>0</v>
      </c>
      <c r="BK510" s="2006">
        <v>0</v>
      </c>
      <c r="BL510" s="2006">
        <v>0</v>
      </c>
      <c r="BM510" s="2006">
        <v>0</v>
      </c>
      <c r="BN510" s="2006">
        <v>0</v>
      </c>
      <c r="BO510" s="2006">
        <v>0</v>
      </c>
      <c r="BP510" s="2006">
        <v>0</v>
      </c>
      <c r="BQ510" s="2006">
        <v>0</v>
      </c>
      <c r="BR510" s="2006">
        <v>0</v>
      </c>
      <c r="BS510" s="2006">
        <v>0</v>
      </c>
      <c r="BT510" s="2006">
        <v>0</v>
      </c>
      <c r="BU510" s="2006">
        <v>0</v>
      </c>
      <c r="BV510" s="2006">
        <v>0</v>
      </c>
      <c r="BW510" s="2006">
        <v>0</v>
      </c>
      <c r="BX510" s="2006">
        <v>0</v>
      </c>
      <c r="BY510" s="2006">
        <v>0</v>
      </c>
      <c r="BZ510" s="2006">
        <v>0</v>
      </c>
      <c r="CA510" s="2006">
        <v>0</v>
      </c>
      <c r="CB510" s="2006">
        <v>0</v>
      </c>
      <c r="CC510" s="2006">
        <v>0</v>
      </c>
      <c r="CD510" s="2006">
        <v>0</v>
      </c>
      <c r="CE510" s="2006">
        <v>0</v>
      </c>
      <c r="CF510" s="421"/>
    </row>
    <row r="511" spans="1:84" ht="9.9499999999999993" customHeight="1">
      <c r="A511" s="2006">
        <v>0</v>
      </c>
      <c r="B511" s="2006">
        <v>0</v>
      </c>
      <c r="C511" s="2006">
        <v>0</v>
      </c>
      <c r="D511" s="2006">
        <v>0</v>
      </c>
      <c r="E511" s="2006">
        <v>0</v>
      </c>
      <c r="F511" s="2006">
        <v>0</v>
      </c>
      <c r="G511" s="2006">
        <v>0</v>
      </c>
      <c r="H511" s="2006">
        <v>0</v>
      </c>
      <c r="I511" s="2006">
        <v>0</v>
      </c>
      <c r="J511" s="2006">
        <v>0</v>
      </c>
      <c r="K511" s="2006">
        <v>0</v>
      </c>
      <c r="L511" s="2006">
        <v>0</v>
      </c>
      <c r="M511" s="2006">
        <v>0</v>
      </c>
      <c r="N511" s="2006">
        <v>0</v>
      </c>
      <c r="O511" s="2006">
        <v>0</v>
      </c>
      <c r="P511" s="2006">
        <v>0</v>
      </c>
      <c r="Q511" s="2006">
        <v>0</v>
      </c>
      <c r="R511" s="2006">
        <v>0</v>
      </c>
      <c r="S511" s="2006">
        <v>0</v>
      </c>
      <c r="T511" s="2006">
        <v>0</v>
      </c>
      <c r="U511" s="2006">
        <v>0</v>
      </c>
      <c r="V511" s="2006">
        <v>0</v>
      </c>
      <c r="W511" s="2006">
        <v>0</v>
      </c>
      <c r="X511" s="2006">
        <v>0</v>
      </c>
      <c r="Y511" s="2006">
        <v>0</v>
      </c>
      <c r="Z511" s="2006">
        <v>0</v>
      </c>
      <c r="AA511" s="2006">
        <v>0</v>
      </c>
      <c r="AB511" s="2006">
        <v>0</v>
      </c>
      <c r="AC511" s="2006">
        <v>0</v>
      </c>
      <c r="AD511" s="2006">
        <v>0</v>
      </c>
      <c r="AE511" s="2006">
        <v>0</v>
      </c>
      <c r="AF511" s="2006">
        <v>0</v>
      </c>
      <c r="AG511" s="2006">
        <v>0</v>
      </c>
      <c r="AH511" s="2006">
        <v>0</v>
      </c>
      <c r="AI511" s="2006">
        <v>0</v>
      </c>
      <c r="AJ511" s="2006">
        <v>0</v>
      </c>
      <c r="AK511" s="2006">
        <v>0</v>
      </c>
      <c r="AL511" s="2006">
        <v>0</v>
      </c>
      <c r="AM511" s="2006">
        <v>0</v>
      </c>
      <c r="AN511" s="2006">
        <v>0</v>
      </c>
      <c r="AO511" s="2006">
        <v>0</v>
      </c>
      <c r="AP511" s="2006">
        <v>0</v>
      </c>
      <c r="AQ511" s="2006">
        <v>0</v>
      </c>
      <c r="AR511" s="2006">
        <v>0</v>
      </c>
      <c r="AS511" s="2006">
        <v>0</v>
      </c>
      <c r="AT511" s="2006">
        <v>0</v>
      </c>
      <c r="AU511" s="2006">
        <v>0</v>
      </c>
      <c r="AV511" s="2006">
        <v>0</v>
      </c>
      <c r="AW511" s="2006">
        <v>0</v>
      </c>
      <c r="AX511" s="2006">
        <v>0</v>
      </c>
      <c r="AY511" s="2006">
        <v>0</v>
      </c>
      <c r="AZ511" s="2006">
        <v>0</v>
      </c>
      <c r="BA511" s="2006">
        <v>0</v>
      </c>
      <c r="BB511" s="2006">
        <v>0</v>
      </c>
      <c r="BC511" s="2006">
        <v>0</v>
      </c>
      <c r="BD511" s="2006">
        <v>0</v>
      </c>
      <c r="BE511" s="2006">
        <v>0</v>
      </c>
      <c r="BF511" s="2006">
        <v>0</v>
      </c>
      <c r="BG511" s="2006">
        <v>0</v>
      </c>
      <c r="BH511" s="2006">
        <v>0</v>
      </c>
      <c r="BI511" s="2006">
        <v>0</v>
      </c>
      <c r="BJ511" s="2006">
        <v>0</v>
      </c>
      <c r="BK511" s="2006">
        <v>0</v>
      </c>
      <c r="BL511" s="2006">
        <v>0</v>
      </c>
      <c r="BM511" s="2006">
        <v>0</v>
      </c>
      <c r="BN511" s="2006">
        <v>0</v>
      </c>
      <c r="BO511" s="2006">
        <v>0</v>
      </c>
      <c r="BP511" s="2006">
        <v>0</v>
      </c>
      <c r="BQ511" s="2006">
        <v>0</v>
      </c>
      <c r="BR511" s="2006">
        <v>0</v>
      </c>
      <c r="BS511" s="2006">
        <v>0</v>
      </c>
      <c r="BT511" s="2006">
        <v>0</v>
      </c>
      <c r="BU511" s="2006">
        <v>0</v>
      </c>
      <c r="BV511" s="2006">
        <v>0</v>
      </c>
      <c r="BW511" s="2006">
        <v>0</v>
      </c>
      <c r="BX511" s="2006">
        <v>0</v>
      </c>
      <c r="BY511" s="2006">
        <v>0</v>
      </c>
      <c r="BZ511" s="2006">
        <v>0</v>
      </c>
      <c r="CA511" s="2006">
        <v>0</v>
      </c>
      <c r="CB511" s="2006">
        <v>0</v>
      </c>
      <c r="CC511" s="2006">
        <v>0</v>
      </c>
      <c r="CD511" s="2006">
        <v>0</v>
      </c>
      <c r="CE511" s="2006">
        <v>0</v>
      </c>
      <c r="CF511" s="421"/>
    </row>
    <row r="512" spans="1:84" ht="9.9499999999999993" customHeight="1">
      <c r="A512" s="2006">
        <v>0</v>
      </c>
      <c r="B512" s="3401">
        <v>2</v>
      </c>
      <c r="D512" s="3665" t="s">
        <v>600</v>
      </c>
      <c r="E512" s="2006">
        <v>0</v>
      </c>
      <c r="F512" s="2006">
        <v>0</v>
      </c>
      <c r="G512" s="2006">
        <v>0</v>
      </c>
      <c r="H512" s="3665" t="s">
        <v>601</v>
      </c>
      <c r="I512" s="2006">
        <v>0</v>
      </c>
      <c r="J512" s="2006">
        <v>0</v>
      </c>
      <c r="K512" s="2006">
        <v>0</v>
      </c>
      <c r="L512" s="3665" t="s">
        <v>601</v>
      </c>
      <c r="M512" s="2006">
        <v>0</v>
      </c>
      <c r="N512" s="2006">
        <v>0</v>
      </c>
      <c r="O512" s="2006">
        <v>0</v>
      </c>
      <c r="P512" s="3662" t="s">
        <v>602</v>
      </c>
      <c r="Q512" s="2006">
        <v>0</v>
      </c>
      <c r="R512" s="2006">
        <v>0</v>
      </c>
      <c r="S512" s="2006">
        <v>0</v>
      </c>
      <c r="T512" s="3662" t="s">
        <v>603</v>
      </c>
      <c r="U512" s="2006">
        <v>0</v>
      </c>
      <c r="V512" s="2006">
        <v>0</v>
      </c>
      <c r="W512" s="2006">
        <v>0</v>
      </c>
      <c r="X512" s="3662" t="s">
        <v>604</v>
      </c>
      <c r="Y512" s="2006">
        <v>0</v>
      </c>
      <c r="Z512" s="2006">
        <v>0</v>
      </c>
      <c r="AA512" s="2006">
        <v>0</v>
      </c>
      <c r="AB512" s="3653" t="s">
        <v>605</v>
      </c>
      <c r="AC512" s="2006">
        <v>0</v>
      </c>
      <c r="AD512" s="2006">
        <v>0</v>
      </c>
      <c r="AE512" s="2006">
        <v>0</v>
      </c>
      <c r="AF512" s="3653" t="s">
        <v>606</v>
      </c>
      <c r="AG512" s="2006">
        <v>0</v>
      </c>
      <c r="AH512" s="2006">
        <v>0</v>
      </c>
      <c r="AI512" s="2006">
        <v>0</v>
      </c>
      <c r="AJ512" s="3653" t="s">
        <v>607</v>
      </c>
      <c r="AK512" s="2006">
        <v>0</v>
      </c>
      <c r="AL512" s="2006">
        <v>0</v>
      </c>
      <c r="AM512" s="2006">
        <v>0</v>
      </c>
      <c r="AN512" s="3653" t="s">
        <v>606</v>
      </c>
      <c r="AO512" s="2006">
        <v>0</v>
      </c>
      <c r="AP512" s="2006">
        <v>0</v>
      </c>
      <c r="AQ512" s="2006">
        <v>0</v>
      </c>
      <c r="AR512" s="3653" t="s">
        <v>608</v>
      </c>
      <c r="AS512" s="2006">
        <v>0</v>
      </c>
      <c r="AT512" s="2006">
        <v>0</v>
      </c>
      <c r="AU512" s="2006">
        <v>0</v>
      </c>
      <c r="AV512" s="3531" t="s">
        <v>609</v>
      </c>
      <c r="AW512" s="2006">
        <v>0</v>
      </c>
      <c r="AX512" s="2006">
        <v>0</v>
      </c>
      <c r="AY512" s="2006">
        <v>0</v>
      </c>
      <c r="AZ512" s="3653" t="s">
        <v>608</v>
      </c>
      <c r="BA512" s="2006">
        <v>0</v>
      </c>
      <c r="BB512" s="2006">
        <v>0</v>
      </c>
      <c r="BC512" s="2006">
        <v>0</v>
      </c>
      <c r="BD512" s="2006">
        <v>0</v>
      </c>
      <c r="BE512" s="2006">
        <v>0</v>
      </c>
      <c r="BF512" s="2006">
        <v>0</v>
      </c>
      <c r="BG512" s="2006">
        <v>0</v>
      </c>
      <c r="BH512" s="2006">
        <v>0</v>
      </c>
      <c r="BI512" s="2006">
        <v>0</v>
      </c>
      <c r="BJ512" s="2006">
        <v>0</v>
      </c>
      <c r="BK512" s="2006">
        <v>0</v>
      </c>
      <c r="BL512" s="2006">
        <v>0</v>
      </c>
      <c r="BM512" s="2006">
        <v>0</v>
      </c>
      <c r="BN512" s="2006">
        <v>0</v>
      </c>
      <c r="BO512" s="2006">
        <v>0</v>
      </c>
      <c r="BP512" s="2006">
        <v>0</v>
      </c>
      <c r="BQ512" s="2006">
        <v>0</v>
      </c>
      <c r="BR512" s="2006">
        <v>0</v>
      </c>
      <c r="BS512" s="2006">
        <v>0</v>
      </c>
      <c r="BT512" s="2006">
        <v>0</v>
      </c>
      <c r="BU512" s="2006">
        <v>0</v>
      </c>
      <c r="BV512" s="2006">
        <v>0</v>
      </c>
      <c r="BW512" s="2006">
        <v>0</v>
      </c>
      <c r="BX512" s="2006">
        <v>0</v>
      </c>
      <c r="BY512" s="2006">
        <v>0</v>
      </c>
      <c r="BZ512" s="2006">
        <v>0</v>
      </c>
      <c r="CA512" s="2006">
        <v>0</v>
      </c>
      <c r="CB512" s="2006">
        <v>0</v>
      </c>
      <c r="CC512" s="2006">
        <v>0</v>
      </c>
      <c r="CD512" s="2006">
        <v>0</v>
      </c>
      <c r="CE512" s="2006">
        <v>0</v>
      </c>
      <c r="CF512" s="421"/>
    </row>
    <row r="513" spans="1:84" ht="5.0999999999999996" customHeight="1">
      <c r="A513" s="2006">
        <v>0</v>
      </c>
      <c r="B513" s="3402"/>
      <c r="D513" s="3666"/>
      <c r="E513" s="2006">
        <v>0</v>
      </c>
      <c r="F513" s="2007">
        <v>0</v>
      </c>
      <c r="G513" s="2006">
        <v>0</v>
      </c>
      <c r="H513" s="3666"/>
      <c r="I513" s="2006">
        <v>0</v>
      </c>
      <c r="J513" s="2007">
        <v>0</v>
      </c>
      <c r="K513" s="2006">
        <v>0</v>
      </c>
      <c r="L513" s="3666"/>
      <c r="M513" s="2006">
        <v>0</v>
      </c>
      <c r="N513" s="2007">
        <v>0</v>
      </c>
      <c r="O513" s="2006">
        <v>0</v>
      </c>
      <c r="P513" s="3663"/>
      <c r="Q513" s="2006">
        <v>0</v>
      </c>
      <c r="R513" s="2007">
        <v>0</v>
      </c>
      <c r="S513" s="2006">
        <v>0</v>
      </c>
      <c r="T513" s="3663"/>
      <c r="U513" s="2006">
        <v>0</v>
      </c>
      <c r="V513" s="2007">
        <v>0</v>
      </c>
      <c r="W513" s="2006">
        <v>0</v>
      </c>
      <c r="X513" s="3663"/>
      <c r="Y513" s="2006">
        <v>0</v>
      </c>
      <c r="Z513" s="2007">
        <v>0</v>
      </c>
      <c r="AA513" s="2006">
        <v>0</v>
      </c>
      <c r="AB513" s="3654"/>
      <c r="AC513" s="2006">
        <v>0</v>
      </c>
      <c r="AD513" s="2007">
        <v>0</v>
      </c>
      <c r="AE513" s="2006">
        <v>0</v>
      </c>
      <c r="AF513" s="3654"/>
      <c r="AG513" s="2006">
        <v>0</v>
      </c>
      <c r="AH513" s="2007">
        <v>0</v>
      </c>
      <c r="AI513" s="2006">
        <v>0</v>
      </c>
      <c r="AJ513" s="3654"/>
      <c r="AK513" s="2006">
        <v>0</v>
      </c>
      <c r="AL513" s="2007">
        <v>0</v>
      </c>
      <c r="AM513" s="2006">
        <v>0</v>
      </c>
      <c r="AN513" s="3654"/>
      <c r="AO513" s="2006">
        <v>0</v>
      </c>
      <c r="AP513" s="2007">
        <v>0</v>
      </c>
      <c r="AQ513" s="2006">
        <v>0</v>
      </c>
      <c r="AR513" s="3654"/>
      <c r="AS513" s="2006">
        <v>0</v>
      </c>
      <c r="AT513" s="2007">
        <v>0</v>
      </c>
      <c r="AU513" s="2006">
        <v>0</v>
      </c>
      <c r="AV513" s="3532"/>
      <c r="AW513" s="2006">
        <v>0</v>
      </c>
      <c r="AX513" s="2007">
        <v>0</v>
      </c>
      <c r="AY513" s="2006">
        <v>0</v>
      </c>
      <c r="AZ513" s="3654"/>
      <c r="BA513" s="2006">
        <v>0</v>
      </c>
      <c r="BB513" s="2006">
        <v>0</v>
      </c>
      <c r="BC513" s="2006">
        <v>0</v>
      </c>
      <c r="BD513" s="2006">
        <v>0</v>
      </c>
      <c r="BE513" s="2006">
        <v>0</v>
      </c>
      <c r="BF513" s="2006">
        <v>0</v>
      </c>
      <c r="BG513" s="2006">
        <v>0</v>
      </c>
      <c r="BH513" s="2006">
        <v>0</v>
      </c>
      <c r="BI513" s="2006">
        <v>0</v>
      </c>
      <c r="BJ513" s="2006">
        <v>0</v>
      </c>
      <c r="BK513" s="2006">
        <v>0</v>
      </c>
      <c r="BL513" s="2006">
        <v>0</v>
      </c>
      <c r="BM513" s="2006">
        <v>0</v>
      </c>
      <c r="BN513" s="2006">
        <v>0</v>
      </c>
      <c r="BO513" s="2006">
        <v>0</v>
      </c>
      <c r="BP513" s="2006">
        <v>0</v>
      </c>
      <c r="BQ513" s="2006">
        <v>0</v>
      </c>
      <c r="BR513" s="2006">
        <v>0</v>
      </c>
      <c r="BS513" s="2006">
        <v>0</v>
      </c>
      <c r="BT513" s="2006">
        <v>0</v>
      </c>
      <c r="BU513" s="2006">
        <v>0</v>
      </c>
      <c r="BV513" s="2006">
        <v>0</v>
      </c>
      <c r="BW513" s="2006">
        <v>0</v>
      </c>
      <c r="BX513" s="2006">
        <v>0</v>
      </c>
      <c r="BY513" s="2006">
        <v>0</v>
      </c>
      <c r="BZ513" s="2006">
        <v>0</v>
      </c>
      <c r="CA513" s="2006">
        <v>0</v>
      </c>
      <c r="CB513" s="2006">
        <v>0</v>
      </c>
      <c r="CC513" s="2006">
        <v>0</v>
      </c>
      <c r="CD513" s="2006">
        <v>0</v>
      </c>
      <c r="CE513" s="2006">
        <v>0</v>
      </c>
      <c r="CF513" s="421"/>
    </row>
    <row r="514" spans="1:84" ht="9.9499999999999993" customHeight="1">
      <c r="A514" s="2006">
        <v>0</v>
      </c>
      <c r="B514" s="3403"/>
      <c r="D514" s="3667"/>
      <c r="E514" s="2006">
        <v>0</v>
      </c>
      <c r="F514" s="2006">
        <v>0</v>
      </c>
      <c r="G514" s="2006">
        <v>0</v>
      </c>
      <c r="H514" s="3667"/>
      <c r="I514" s="2006">
        <v>0</v>
      </c>
      <c r="J514" s="2006">
        <v>0</v>
      </c>
      <c r="K514" s="2006">
        <v>0</v>
      </c>
      <c r="L514" s="3667"/>
      <c r="M514" s="2006">
        <v>0</v>
      </c>
      <c r="N514" s="2006">
        <v>0</v>
      </c>
      <c r="O514" s="2006">
        <v>0</v>
      </c>
      <c r="P514" s="3664"/>
      <c r="Q514" s="2006">
        <v>0</v>
      </c>
      <c r="R514" s="2006">
        <v>0</v>
      </c>
      <c r="S514" s="2006">
        <v>0</v>
      </c>
      <c r="T514" s="3664"/>
      <c r="U514" s="2006">
        <v>0</v>
      </c>
      <c r="V514" s="2006">
        <v>0</v>
      </c>
      <c r="W514" s="2006">
        <v>0</v>
      </c>
      <c r="X514" s="3664"/>
      <c r="Y514" s="2006">
        <v>0</v>
      </c>
      <c r="Z514" s="2006">
        <v>0</v>
      </c>
      <c r="AA514" s="2006">
        <v>0</v>
      </c>
      <c r="AB514" s="3655"/>
      <c r="AC514" s="2006">
        <v>0</v>
      </c>
      <c r="AD514" s="2006">
        <v>0</v>
      </c>
      <c r="AE514" s="2006">
        <v>0</v>
      </c>
      <c r="AF514" s="3655"/>
      <c r="AG514" s="2006">
        <v>0</v>
      </c>
      <c r="AH514" s="2006">
        <v>0</v>
      </c>
      <c r="AI514" s="2006">
        <v>0</v>
      </c>
      <c r="AJ514" s="3655"/>
      <c r="AK514" s="2006">
        <v>0</v>
      </c>
      <c r="AL514" s="2006">
        <v>0</v>
      </c>
      <c r="AM514" s="2006">
        <v>0</v>
      </c>
      <c r="AN514" s="3655"/>
      <c r="AO514" s="2006">
        <v>0</v>
      </c>
      <c r="AP514" s="2006">
        <v>0</v>
      </c>
      <c r="AQ514" s="2006">
        <v>0</v>
      </c>
      <c r="AR514" s="3655"/>
      <c r="AS514" s="2006">
        <v>0</v>
      </c>
      <c r="AT514" s="2006">
        <v>0</v>
      </c>
      <c r="AU514" s="2006">
        <v>0</v>
      </c>
      <c r="AV514" s="3533"/>
      <c r="AW514" s="2006">
        <v>0</v>
      </c>
      <c r="AX514" s="2006">
        <v>0</v>
      </c>
      <c r="AY514" s="2006">
        <v>0</v>
      </c>
      <c r="AZ514" s="3655"/>
      <c r="BA514" s="2006">
        <v>0</v>
      </c>
      <c r="BB514" s="2006">
        <v>0</v>
      </c>
      <c r="BC514" s="2006">
        <v>0</v>
      </c>
      <c r="BD514" s="2006">
        <v>0</v>
      </c>
      <c r="BE514" s="2006">
        <v>0</v>
      </c>
      <c r="BF514" s="2006">
        <v>0</v>
      </c>
      <c r="BG514" s="2006">
        <v>0</v>
      </c>
      <c r="BH514" s="2006">
        <v>0</v>
      </c>
      <c r="BI514" s="2006">
        <v>0</v>
      </c>
      <c r="BJ514" s="2006">
        <v>0</v>
      </c>
      <c r="BK514" s="2006">
        <v>0</v>
      </c>
      <c r="BL514" s="2006">
        <v>0</v>
      </c>
      <c r="BM514" s="2006">
        <v>0</v>
      </c>
      <c r="BN514" s="2006">
        <v>0</v>
      </c>
      <c r="BO514" s="2006">
        <v>0</v>
      </c>
      <c r="BP514" s="2006">
        <v>0</v>
      </c>
      <c r="BQ514" s="2006">
        <v>0</v>
      </c>
      <c r="BR514" s="2006">
        <v>0</v>
      </c>
      <c r="BS514" s="2006">
        <v>0</v>
      </c>
      <c r="BT514" s="2006">
        <v>0</v>
      </c>
      <c r="BU514" s="2006">
        <v>0</v>
      </c>
      <c r="BV514" s="2006">
        <v>0</v>
      </c>
      <c r="BW514" s="2006">
        <v>0</v>
      </c>
      <c r="BX514" s="2006">
        <v>0</v>
      </c>
      <c r="BY514" s="2006">
        <v>0</v>
      </c>
      <c r="BZ514" s="2006">
        <v>0</v>
      </c>
      <c r="CA514" s="2006">
        <v>0</v>
      </c>
      <c r="CB514" s="2006">
        <v>0</v>
      </c>
      <c r="CC514" s="2006">
        <v>0</v>
      </c>
      <c r="CD514" s="2006">
        <v>0</v>
      </c>
      <c r="CE514" s="2006">
        <v>0</v>
      </c>
      <c r="CF514" s="421"/>
    </row>
    <row r="515" spans="1:84" ht="9.9499999999999993" customHeight="1">
      <c r="A515" s="2006">
        <v>0</v>
      </c>
      <c r="B515" s="2006">
        <v>0</v>
      </c>
      <c r="C515" s="2006">
        <v>0</v>
      </c>
      <c r="D515" s="2006">
        <v>0</v>
      </c>
      <c r="E515" s="2006">
        <v>0</v>
      </c>
      <c r="F515" s="2006">
        <v>0</v>
      </c>
      <c r="G515" s="2006">
        <v>0</v>
      </c>
      <c r="H515" s="2006">
        <v>0</v>
      </c>
      <c r="I515" s="2006">
        <v>0</v>
      </c>
      <c r="J515" s="2006">
        <v>0</v>
      </c>
      <c r="K515" s="2006">
        <v>0</v>
      </c>
      <c r="L515" s="2006">
        <v>0</v>
      </c>
      <c r="M515" s="2006">
        <v>0</v>
      </c>
      <c r="N515" s="2006">
        <v>0</v>
      </c>
      <c r="O515" s="2006">
        <v>0</v>
      </c>
      <c r="P515" s="2006">
        <v>0</v>
      </c>
      <c r="Q515" s="2006">
        <v>0</v>
      </c>
      <c r="R515" s="2006">
        <v>0</v>
      </c>
      <c r="S515" s="2006">
        <v>0</v>
      </c>
      <c r="T515" s="2006">
        <v>0</v>
      </c>
      <c r="U515" s="2006">
        <v>0</v>
      </c>
      <c r="V515" s="2006">
        <v>0</v>
      </c>
      <c r="W515" s="2006">
        <v>0</v>
      </c>
      <c r="X515" s="2006">
        <v>0</v>
      </c>
      <c r="Y515" s="2006">
        <v>0</v>
      </c>
      <c r="Z515" s="2006">
        <v>0</v>
      </c>
      <c r="AA515" s="2006">
        <v>0</v>
      </c>
      <c r="AB515" s="2006">
        <v>0</v>
      </c>
      <c r="AC515" s="2006">
        <v>0</v>
      </c>
      <c r="AD515" s="2006">
        <v>0</v>
      </c>
      <c r="AE515" s="2006">
        <v>0</v>
      </c>
      <c r="AF515" s="2006">
        <v>0</v>
      </c>
      <c r="AG515" s="2006">
        <v>0</v>
      </c>
      <c r="AH515" s="2006">
        <v>0</v>
      </c>
      <c r="AI515" s="2006">
        <v>0</v>
      </c>
      <c r="AJ515" s="2006">
        <v>0</v>
      </c>
      <c r="AK515" s="2006">
        <v>0</v>
      </c>
      <c r="AL515" s="2006">
        <v>0</v>
      </c>
      <c r="AM515" s="2006">
        <v>0</v>
      </c>
      <c r="AN515" s="2006">
        <v>0</v>
      </c>
      <c r="AO515" s="2006">
        <v>0</v>
      </c>
      <c r="AP515" s="2006">
        <v>0</v>
      </c>
      <c r="AQ515" s="2006">
        <v>0</v>
      </c>
      <c r="AR515" s="2006">
        <v>0</v>
      </c>
      <c r="AS515" s="2006">
        <v>0</v>
      </c>
      <c r="AT515" s="2006">
        <v>0</v>
      </c>
      <c r="AU515" s="2006">
        <v>0</v>
      </c>
      <c r="AV515" s="2006">
        <v>0</v>
      </c>
      <c r="AW515" s="2006">
        <v>0</v>
      </c>
      <c r="AX515" s="2006">
        <v>0</v>
      </c>
      <c r="AY515" s="2006">
        <v>0</v>
      </c>
      <c r="AZ515" s="2006">
        <v>0</v>
      </c>
      <c r="BA515" s="2006">
        <v>0</v>
      </c>
      <c r="BB515" s="2006">
        <v>0</v>
      </c>
      <c r="BC515" s="2006">
        <v>0</v>
      </c>
      <c r="BD515" s="2006">
        <v>0</v>
      </c>
      <c r="BE515" s="2006">
        <v>0</v>
      </c>
      <c r="BF515" s="2006">
        <v>0</v>
      </c>
      <c r="BG515" s="2006">
        <v>0</v>
      </c>
      <c r="BH515" s="2006">
        <v>0</v>
      </c>
      <c r="BI515" s="2006">
        <v>0</v>
      </c>
      <c r="BJ515" s="2006">
        <v>0</v>
      </c>
      <c r="BK515" s="2006">
        <v>0</v>
      </c>
      <c r="BL515" s="2006">
        <v>0</v>
      </c>
      <c r="BM515" s="2006">
        <v>0</v>
      </c>
      <c r="BN515" s="2006">
        <v>0</v>
      </c>
      <c r="BO515" s="2006">
        <v>0</v>
      </c>
      <c r="BP515" s="2006">
        <v>0</v>
      </c>
      <c r="BQ515" s="2006">
        <v>0</v>
      </c>
      <c r="BR515" s="2006">
        <v>0</v>
      </c>
      <c r="BS515" s="2006">
        <v>0</v>
      </c>
      <c r="BT515" s="2006">
        <v>0</v>
      </c>
      <c r="BU515" s="2006">
        <v>0</v>
      </c>
      <c r="BV515" s="2006">
        <v>0</v>
      </c>
      <c r="BW515" s="2006">
        <v>0</v>
      </c>
      <c r="BX515" s="2006">
        <v>0</v>
      </c>
      <c r="BY515" s="2006">
        <v>0</v>
      </c>
      <c r="BZ515" s="2006">
        <v>0</v>
      </c>
      <c r="CA515" s="2006">
        <v>0</v>
      </c>
      <c r="CB515" s="2006">
        <v>0</v>
      </c>
      <c r="CC515" s="2006">
        <v>0</v>
      </c>
      <c r="CD515" s="2006">
        <v>0</v>
      </c>
      <c r="CE515" s="2006">
        <v>0</v>
      </c>
      <c r="CF515" s="421"/>
    </row>
    <row r="516" spans="1:84" ht="9.9499999999999993" customHeight="1">
      <c r="A516" s="2006">
        <v>0</v>
      </c>
      <c r="B516" s="3401">
        <v>3</v>
      </c>
      <c r="D516" s="3665" t="s">
        <v>610</v>
      </c>
      <c r="E516" s="40"/>
      <c r="F516" s="40"/>
      <c r="G516" s="40"/>
      <c r="H516" s="3665" t="s">
        <v>610</v>
      </c>
      <c r="I516" s="40"/>
      <c r="J516" s="40"/>
      <c r="K516" s="40"/>
      <c r="L516" s="3665" t="s">
        <v>610</v>
      </c>
      <c r="M516" s="40"/>
      <c r="N516" s="40"/>
      <c r="O516" s="40"/>
      <c r="P516" s="3662" t="s">
        <v>611</v>
      </c>
      <c r="Q516" s="40"/>
      <c r="R516" s="40"/>
      <c r="S516" s="40"/>
      <c r="T516" s="3662" t="s">
        <v>612</v>
      </c>
      <c r="U516" s="40"/>
      <c r="V516" s="40"/>
      <c r="W516" s="40"/>
      <c r="X516" s="3662" t="s">
        <v>613</v>
      </c>
      <c r="Y516" s="40"/>
      <c r="Z516" s="40"/>
      <c r="AA516" s="40"/>
      <c r="AB516" s="3653" t="s">
        <v>614</v>
      </c>
      <c r="AC516" s="40"/>
      <c r="AD516" s="40"/>
      <c r="AE516" s="40"/>
      <c r="AF516" s="3653" t="s">
        <v>615</v>
      </c>
      <c r="AG516" s="40"/>
      <c r="AH516" s="40"/>
      <c r="AI516" s="40"/>
      <c r="AJ516" s="3653" t="s">
        <v>616</v>
      </c>
      <c r="AK516" s="40"/>
      <c r="AL516" s="40"/>
      <c r="AM516" s="40"/>
      <c r="AN516" s="3653" t="s">
        <v>617</v>
      </c>
      <c r="AO516" s="40"/>
      <c r="AP516" s="40"/>
      <c r="AQ516" s="40"/>
      <c r="AR516" s="3653" t="s">
        <v>596</v>
      </c>
      <c r="AS516" s="40"/>
      <c r="AT516" s="40"/>
      <c r="AU516" s="40"/>
      <c r="AV516" s="3671" t="s">
        <v>618</v>
      </c>
      <c r="AW516" s="40"/>
      <c r="AX516" s="40"/>
      <c r="AY516" s="40"/>
      <c r="AZ516" s="3653" t="s">
        <v>596</v>
      </c>
      <c r="BA516" s="2006">
        <v>0</v>
      </c>
      <c r="BB516" s="2006">
        <v>0</v>
      </c>
      <c r="BC516" s="2006">
        <v>0</v>
      </c>
      <c r="BD516" s="2006">
        <v>0</v>
      </c>
      <c r="BE516" s="2006">
        <v>0</v>
      </c>
      <c r="BF516" s="2006">
        <v>0</v>
      </c>
      <c r="BG516" s="2006">
        <v>0</v>
      </c>
      <c r="BH516" s="2006">
        <v>0</v>
      </c>
      <c r="BI516" s="2006">
        <v>0</v>
      </c>
      <c r="BJ516" s="2006">
        <v>0</v>
      </c>
      <c r="BK516" s="2006">
        <v>0</v>
      </c>
      <c r="BL516" s="2006">
        <v>0</v>
      </c>
      <c r="BM516" s="2006">
        <v>0</v>
      </c>
      <c r="BN516" s="2006">
        <v>0</v>
      </c>
      <c r="BO516" s="2006">
        <v>0</v>
      </c>
      <c r="BP516" s="2006">
        <v>0</v>
      </c>
      <c r="BQ516" s="2006">
        <v>0</v>
      </c>
      <c r="BR516" s="2006">
        <v>0</v>
      </c>
      <c r="BS516" s="2006">
        <v>0</v>
      </c>
      <c r="BT516" s="2006">
        <v>0</v>
      </c>
      <c r="BU516" s="2006">
        <v>0</v>
      </c>
      <c r="BV516" s="2006">
        <v>0</v>
      </c>
      <c r="BW516" s="2006">
        <v>0</v>
      </c>
      <c r="BX516" s="2006">
        <v>0</v>
      </c>
      <c r="BY516" s="2006">
        <v>0</v>
      </c>
      <c r="BZ516" s="2006">
        <v>0</v>
      </c>
      <c r="CA516" s="2006">
        <v>0</v>
      </c>
      <c r="CB516" s="2006">
        <v>0</v>
      </c>
      <c r="CC516" s="2006">
        <v>0</v>
      </c>
      <c r="CD516" s="2006">
        <v>0</v>
      </c>
      <c r="CE516" s="2006">
        <v>0</v>
      </c>
      <c r="CF516" s="421"/>
    </row>
    <row r="517" spans="1:84" ht="5.0999999999999996" customHeight="1">
      <c r="A517" s="2006">
        <v>0</v>
      </c>
      <c r="B517" s="3402"/>
      <c r="D517" s="3666"/>
      <c r="E517" s="90"/>
      <c r="F517" s="91"/>
      <c r="G517" s="90"/>
      <c r="H517" s="3666"/>
      <c r="I517" s="90"/>
      <c r="J517" s="91"/>
      <c r="K517" s="90"/>
      <c r="L517" s="3666"/>
      <c r="M517" s="90"/>
      <c r="N517" s="91"/>
      <c r="O517" s="90"/>
      <c r="P517" s="3663"/>
      <c r="Q517" s="90"/>
      <c r="R517" s="91"/>
      <c r="S517" s="90"/>
      <c r="T517" s="3663"/>
      <c r="U517" s="90"/>
      <c r="V517" s="91"/>
      <c r="W517" s="90"/>
      <c r="X517" s="3663"/>
      <c r="Y517" s="90"/>
      <c r="Z517" s="91"/>
      <c r="AA517" s="90"/>
      <c r="AB517" s="3654"/>
      <c r="AC517" s="90"/>
      <c r="AD517" s="91"/>
      <c r="AE517" s="90"/>
      <c r="AF517" s="3654"/>
      <c r="AG517" s="90"/>
      <c r="AH517" s="91"/>
      <c r="AI517" s="90"/>
      <c r="AJ517" s="3654"/>
      <c r="AK517" s="90"/>
      <c r="AL517" s="91"/>
      <c r="AM517" s="90"/>
      <c r="AN517" s="3654"/>
      <c r="AO517" s="90"/>
      <c r="AP517" s="91"/>
      <c r="AQ517" s="90"/>
      <c r="AR517" s="3654"/>
      <c r="AS517" s="90"/>
      <c r="AT517" s="91"/>
      <c r="AU517" s="90"/>
      <c r="AV517" s="3672"/>
      <c r="AW517" s="90"/>
      <c r="AX517" s="91"/>
      <c r="AY517" s="90"/>
      <c r="AZ517" s="3654"/>
      <c r="BA517" s="2006">
        <v>0</v>
      </c>
      <c r="BB517" s="2006">
        <v>0</v>
      </c>
      <c r="BC517" s="2006">
        <v>0</v>
      </c>
      <c r="BD517" s="2006">
        <v>0</v>
      </c>
      <c r="BE517" s="2006">
        <v>0</v>
      </c>
      <c r="BF517" s="2006">
        <v>0</v>
      </c>
      <c r="BG517" s="2006">
        <v>0</v>
      </c>
      <c r="BH517" s="2006">
        <v>0</v>
      </c>
      <c r="BI517" s="2006">
        <v>0</v>
      </c>
      <c r="BJ517" s="2006">
        <v>0</v>
      </c>
      <c r="BK517" s="2006">
        <v>0</v>
      </c>
      <c r="BL517" s="2006">
        <v>0</v>
      </c>
      <c r="BM517" s="2006">
        <v>0</v>
      </c>
      <c r="BN517" s="2006">
        <v>0</v>
      </c>
      <c r="BO517" s="2006">
        <v>0</v>
      </c>
      <c r="BP517" s="2006">
        <v>0</v>
      </c>
      <c r="BQ517" s="2006">
        <v>0</v>
      </c>
      <c r="BR517" s="2006">
        <v>0</v>
      </c>
      <c r="BS517" s="2006">
        <v>0</v>
      </c>
      <c r="BT517" s="2006">
        <v>0</v>
      </c>
      <c r="BU517" s="2006">
        <v>0</v>
      </c>
      <c r="BV517" s="2006">
        <v>0</v>
      </c>
      <c r="BW517" s="2006">
        <v>0</v>
      </c>
      <c r="BX517" s="2006">
        <v>0</v>
      </c>
      <c r="BY517" s="2006">
        <v>0</v>
      </c>
      <c r="BZ517" s="2006">
        <v>0</v>
      </c>
      <c r="CA517" s="2006">
        <v>0</v>
      </c>
      <c r="CB517" s="2006">
        <v>0</v>
      </c>
      <c r="CC517" s="2006">
        <v>0</v>
      </c>
      <c r="CD517" s="2006">
        <v>0</v>
      </c>
      <c r="CE517" s="2006">
        <v>0</v>
      </c>
      <c r="CF517" s="421"/>
    </row>
    <row r="518" spans="1:84" ht="9.9499999999999993" customHeight="1">
      <c r="A518" s="2006">
        <v>0</v>
      </c>
      <c r="B518" s="3403"/>
      <c r="D518" s="3667"/>
      <c r="E518" s="40"/>
      <c r="F518" s="40"/>
      <c r="G518" s="40"/>
      <c r="H518" s="3667"/>
      <c r="I518" s="40"/>
      <c r="J518" s="40"/>
      <c r="K518" s="40"/>
      <c r="L518" s="3667"/>
      <c r="M518" s="40"/>
      <c r="N518" s="40"/>
      <c r="O518" s="40"/>
      <c r="P518" s="3664"/>
      <c r="Q518" s="40"/>
      <c r="R518" s="40"/>
      <c r="S518" s="40"/>
      <c r="T518" s="3664"/>
      <c r="U518" s="40"/>
      <c r="V518" s="40"/>
      <c r="W518" s="40"/>
      <c r="X518" s="3664"/>
      <c r="Y518" s="40"/>
      <c r="Z518" s="40"/>
      <c r="AA518" s="40"/>
      <c r="AB518" s="3655"/>
      <c r="AC518" s="40"/>
      <c r="AD518" s="40"/>
      <c r="AE518" s="40"/>
      <c r="AF518" s="3655"/>
      <c r="AG518" s="40"/>
      <c r="AH518" s="40"/>
      <c r="AI518" s="40"/>
      <c r="AJ518" s="3655"/>
      <c r="AK518" s="40"/>
      <c r="AL518" s="40"/>
      <c r="AM518" s="40"/>
      <c r="AN518" s="3655"/>
      <c r="AO518" s="40"/>
      <c r="AP518" s="40"/>
      <c r="AQ518" s="40"/>
      <c r="AR518" s="3655"/>
      <c r="AS518" s="40"/>
      <c r="AT518" s="40"/>
      <c r="AU518" s="40"/>
      <c r="AV518" s="3673"/>
      <c r="AW518" s="40"/>
      <c r="AX518" s="40"/>
      <c r="AY518" s="40"/>
      <c r="AZ518" s="3655"/>
      <c r="BA518" s="2006">
        <v>0</v>
      </c>
      <c r="BB518" s="2006">
        <v>0</v>
      </c>
      <c r="BC518" s="2006">
        <v>0</v>
      </c>
      <c r="BD518" s="2006">
        <v>0</v>
      </c>
      <c r="BE518" s="2006">
        <v>0</v>
      </c>
      <c r="BF518" s="2006">
        <v>0</v>
      </c>
      <c r="BG518" s="2006">
        <v>0</v>
      </c>
      <c r="BH518" s="2006">
        <v>0</v>
      </c>
      <c r="BI518" s="2006">
        <v>0</v>
      </c>
      <c r="BJ518" s="2006">
        <v>0</v>
      </c>
      <c r="BK518" s="2006">
        <v>0</v>
      </c>
      <c r="BL518" s="2006">
        <v>0</v>
      </c>
      <c r="BM518" s="2006">
        <v>0</v>
      </c>
      <c r="BN518" s="2006">
        <v>0</v>
      </c>
      <c r="BO518" s="2006">
        <v>0</v>
      </c>
      <c r="BP518" s="2006">
        <v>0</v>
      </c>
      <c r="BQ518" s="2006">
        <v>0</v>
      </c>
      <c r="BR518" s="2006">
        <v>0</v>
      </c>
      <c r="BS518" s="2006">
        <v>0</v>
      </c>
      <c r="BT518" s="2006">
        <v>0</v>
      </c>
      <c r="BU518" s="2006">
        <v>0</v>
      </c>
      <c r="BV518" s="2006">
        <v>0</v>
      </c>
      <c r="BW518" s="2006">
        <v>0</v>
      </c>
      <c r="BX518" s="2006">
        <v>0</v>
      </c>
      <c r="BY518" s="2006">
        <v>0</v>
      </c>
      <c r="BZ518" s="2006">
        <v>0</v>
      </c>
      <c r="CA518" s="2006">
        <v>0</v>
      </c>
      <c r="CB518" s="2006">
        <v>0</v>
      </c>
      <c r="CC518" s="2006">
        <v>0</v>
      </c>
      <c r="CD518" s="2006">
        <v>0</v>
      </c>
      <c r="CE518" s="2006">
        <v>0</v>
      </c>
      <c r="CF518" s="421"/>
    </row>
    <row r="519" spans="1:84" ht="9.9499999999999993" customHeight="1">
      <c r="A519" s="2006">
        <v>0</v>
      </c>
      <c r="B519" s="2006">
        <v>0</v>
      </c>
      <c r="C519" s="2006">
        <v>0</v>
      </c>
      <c r="D519" s="2006">
        <v>0</v>
      </c>
      <c r="E519" s="2006">
        <v>0</v>
      </c>
      <c r="F519" s="2006">
        <v>0</v>
      </c>
      <c r="G519" s="2006">
        <v>0</v>
      </c>
      <c r="H519" s="2006">
        <v>0</v>
      </c>
      <c r="I519" s="2006">
        <v>0</v>
      </c>
      <c r="J519" s="2006">
        <v>0</v>
      </c>
      <c r="K519" s="2006">
        <v>0</v>
      </c>
      <c r="L519" s="2006">
        <v>0</v>
      </c>
      <c r="M519" s="2006">
        <v>0</v>
      </c>
      <c r="N519" s="2006">
        <v>0</v>
      </c>
      <c r="O519" s="2006">
        <v>0</v>
      </c>
      <c r="P519" s="2006">
        <v>0</v>
      </c>
      <c r="Q519" s="2006">
        <v>0</v>
      </c>
      <c r="R519" s="2006">
        <v>0</v>
      </c>
      <c r="S519" s="2006">
        <v>0</v>
      </c>
      <c r="T519" s="2006">
        <v>0</v>
      </c>
      <c r="U519" s="2006">
        <v>0</v>
      </c>
      <c r="V519" s="2006">
        <v>0</v>
      </c>
      <c r="W519" s="2006">
        <v>0</v>
      </c>
      <c r="X519" s="2006">
        <v>0</v>
      </c>
      <c r="Y519" s="2006">
        <v>0</v>
      </c>
      <c r="Z519" s="2006">
        <v>0</v>
      </c>
      <c r="AA519" s="2006">
        <v>0</v>
      </c>
      <c r="AB519" s="2006">
        <v>0</v>
      </c>
      <c r="AC519" s="2006">
        <v>0</v>
      </c>
      <c r="AD519" s="2006">
        <v>0</v>
      </c>
      <c r="AE519" s="2006">
        <v>0</v>
      </c>
      <c r="AF519" s="2006">
        <v>0</v>
      </c>
      <c r="AG519" s="2006">
        <v>0</v>
      </c>
      <c r="AH519" s="2006">
        <v>0</v>
      </c>
      <c r="AI519" s="2006">
        <v>0</v>
      </c>
      <c r="AJ519" s="2006">
        <v>0</v>
      </c>
      <c r="AK519" s="2006">
        <v>0</v>
      </c>
      <c r="AL519" s="2006">
        <v>0</v>
      </c>
      <c r="AM519" s="2006">
        <v>0</v>
      </c>
      <c r="AN519" s="2006">
        <v>0</v>
      </c>
      <c r="AO519" s="2006">
        <v>0</v>
      </c>
      <c r="AP519" s="2006">
        <v>0</v>
      </c>
      <c r="AQ519" s="2006">
        <v>0</v>
      </c>
      <c r="AR519" s="2006">
        <v>0</v>
      </c>
      <c r="AS519" s="2006">
        <v>0</v>
      </c>
      <c r="AT519" s="2006">
        <v>0</v>
      </c>
      <c r="AU519" s="2006">
        <v>0</v>
      </c>
      <c r="AV519" s="2006">
        <v>0</v>
      </c>
      <c r="AW519" s="2006">
        <v>0</v>
      </c>
      <c r="AX519" s="2006">
        <v>0</v>
      </c>
      <c r="AY519" s="2006">
        <v>0</v>
      </c>
      <c r="AZ519" s="2006">
        <v>0</v>
      </c>
      <c r="BA519" s="2006">
        <v>0</v>
      </c>
      <c r="BB519" s="2006">
        <v>0</v>
      </c>
      <c r="BC519" s="2006">
        <v>0</v>
      </c>
      <c r="BD519" s="2006">
        <v>0</v>
      </c>
      <c r="BE519" s="2006">
        <v>0</v>
      </c>
      <c r="BF519" s="2006">
        <v>0</v>
      </c>
      <c r="BG519" s="2006">
        <v>0</v>
      </c>
      <c r="BH519" s="2006">
        <v>0</v>
      </c>
      <c r="BI519" s="2006">
        <v>0</v>
      </c>
      <c r="BJ519" s="2006">
        <v>0</v>
      </c>
      <c r="BK519" s="2006">
        <v>0</v>
      </c>
      <c r="BL519" s="2006">
        <v>0</v>
      </c>
      <c r="BM519" s="2006">
        <v>0</v>
      </c>
      <c r="BN519" s="2006">
        <v>0</v>
      </c>
      <c r="BO519" s="2006">
        <v>0</v>
      </c>
      <c r="BP519" s="2006">
        <v>0</v>
      </c>
      <c r="BQ519" s="2006">
        <v>0</v>
      </c>
      <c r="BR519" s="2006">
        <v>0</v>
      </c>
      <c r="BS519" s="2006">
        <v>0</v>
      </c>
      <c r="BT519" s="2006">
        <v>0</v>
      </c>
      <c r="BU519" s="2006">
        <v>0</v>
      </c>
      <c r="BV519" s="2006">
        <v>0</v>
      </c>
      <c r="BW519" s="2006">
        <v>0</v>
      </c>
      <c r="BX519" s="2006">
        <v>0</v>
      </c>
      <c r="BY519" s="2006">
        <v>0</v>
      </c>
      <c r="BZ519" s="2006">
        <v>0</v>
      </c>
      <c r="CA519" s="2006">
        <v>0</v>
      </c>
      <c r="CB519" s="2006">
        <v>0</v>
      </c>
      <c r="CC519" s="2006">
        <v>0</v>
      </c>
      <c r="CD519" s="2006">
        <v>0</v>
      </c>
      <c r="CE519" s="2006">
        <v>0</v>
      </c>
      <c r="CF519" s="421"/>
    </row>
    <row r="520" spans="1:84" ht="9.9499999999999993" customHeight="1">
      <c r="A520" s="2006">
        <v>0</v>
      </c>
      <c r="B520" s="3401">
        <v>4</v>
      </c>
      <c r="D520" s="3665" t="s">
        <v>619</v>
      </c>
      <c r="E520" s="2006">
        <v>0</v>
      </c>
      <c r="F520" s="2006">
        <v>0</v>
      </c>
      <c r="G520" s="2006">
        <v>0</v>
      </c>
      <c r="H520" s="3665" t="s">
        <v>619</v>
      </c>
      <c r="I520" s="2006">
        <v>0</v>
      </c>
      <c r="J520" s="2006">
        <v>0</v>
      </c>
      <c r="K520" s="2006">
        <v>0</v>
      </c>
      <c r="L520" s="3665" t="s">
        <v>619</v>
      </c>
      <c r="M520" s="2006">
        <v>0</v>
      </c>
      <c r="N520" s="2006">
        <v>0</v>
      </c>
      <c r="O520" s="2006">
        <v>0</v>
      </c>
      <c r="P520" s="3662" t="s">
        <v>620</v>
      </c>
      <c r="Q520" s="2006">
        <v>0</v>
      </c>
      <c r="R520" s="2006">
        <v>0</v>
      </c>
      <c r="S520" s="2006">
        <v>0</v>
      </c>
      <c r="T520" s="3662" t="s">
        <v>621</v>
      </c>
      <c r="U520" s="2006">
        <v>0</v>
      </c>
      <c r="V520" s="2006">
        <v>0</v>
      </c>
      <c r="W520" s="2006">
        <v>0</v>
      </c>
      <c r="X520" s="3662" t="s">
        <v>620</v>
      </c>
      <c r="Y520" s="2006">
        <v>0</v>
      </c>
      <c r="Z520" s="2006">
        <v>0</v>
      </c>
      <c r="AA520" s="2006">
        <v>0</v>
      </c>
      <c r="AB520" s="3653" t="s">
        <v>622</v>
      </c>
      <c r="AC520" s="2006">
        <v>0</v>
      </c>
      <c r="AD520" s="2006">
        <v>0</v>
      </c>
      <c r="AE520" s="2006">
        <v>0</v>
      </c>
      <c r="AF520" s="3653" t="s">
        <v>622</v>
      </c>
      <c r="AG520" s="2006">
        <v>0</v>
      </c>
      <c r="AH520" s="2006">
        <v>0</v>
      </c>
      <c r="AI520" s="2006">
        <v>0</v>
      </c>
      <c r="AJ520" s="3653" t="s">
        <v>623</v>
      </c>
      <c r="AK520" s="2006">
        <v>0</v>
      </c>
      <c r="AL520" s="2006">
        <v>0</v>
      </c>
      <c r="AM520" s="2006">
        <v>0</v>
      </c>
      <c r="AN520" s="3653" t="s">
        <v>624</v>
      </c>
      <c r="AO520" s="2006">
        <v>0</v>
      </c>
      <c r="AP520" s="2006">
        <v>0</v>
      </c>
      <c r="AQ520" s="2006">
        <v>0</v>
      </c>
      <c r="AR520" s="3653" t="s">
        <v>625</v>
      </c>
      <c r="AS520" s="2006">
        <v>0</v>
      </c>
      <c r="AT520" s="2006">
        <v>0</v>
      </c>
      <c r="AU520" s="2006">
        <v>0</v>
      </c>
      <c r="AV520" s="3671" t="s">
        <v>618</v>
      </c>
      <c r="AW520" s="2006">
        <v>0</v>
      </c>
      <c r="AX520" s="2006">
        <v>0</v>
      </c>
      <c r="AY520" s="2006">
        <v>0</v>
      </c>
      <c r="AZ520" s="3653" t="s">
        <v>625</v>
      </c>
      <c r="BA520" s="2006">
        <v>0</v>
      </c>
      <c r="BB520" s="2006">
        <v>0</v>
      </c>
      <c r="BC520" s="2006">
        <v>0</v>
      </c>
      <c r="BD520" s="2006">
        <v>0</v>
      </c>
      <c r="BE520" s="2006">
        <v>0</v>
      </c>
      <c r="BF520" s="2006">
        <v>0</v>
      </c>
      <c r="BG520" s="2006">
        <v>0</v>
      </c>
      <c r="BH520" s="2006">
        <v>0</v>
      </c>
      <c r="BI520" s="2006">
        <v>0</v>
      </c>
      <c r="BJ520" s="2006">
        <v>0</v>
      </c>
      <c r="BK520" s="2006">
        <v>0</v>
      </c>
      <c r="BL520" s="2006">
        <v>0</v>
      </c>
      <c r="BM520" s="2006">
        <v>0</v>
      </c>
      <c r="BN520" s="2006">
        <v>0</v>
      </c>
      <c r="BO520" s="2006">
        <v>0</v>
      </c>
      <c r="BP520" s="2006">
        <v>0</v>
      </c>
      <c r="BQ520" s="2006">
        <v>0</v>
      </c>
      <c r="BR520" s="2006">
        <v>0</v>
      </c>
      <c r="BS520" s="2006">
        <v>0</v>
      </c>
      <c r="BT520" s="2006">
        <v>0</v>
      </c>
      <c r="BU520" s="2006">
        <v>0</v>
      </c>
      <c r="BV520" s="2006">
        <v>0</v>
      </c>
      <c r="BW520" s="2006">
        <v>0</v>
      </c>
      <c r="BX520" s="2006">
        <v>0</v>
      </c>
      <c r="BY520" s="2006">
        <v>0</v>
      </c>
      <c r="BZ520" s="2006">
        <v>0</v>
      </c>
      <c r="CA520" s="2006">
        <v>0</v>
      </c>
      <c r="CB520" s="2006">
        <v>0</v>
      </c>
      <c r="CC520" s="2006">
        <v>0</v>
      </c>
      <c r="CD520" s="2006">
        <v>0</v>
      </c>
      <c r="CE520" s="2006">
        <v>0</v>
      </c>
      <c r="CF520" s="421"/>
    </row>
    <row r="521" spans="1:84" ht="5.0999999999999996" customHeight="1">
      <c r="A521" s="2006">
        <v>0</v>
      </c>
      <c r="B521" s="3402"/>
      <c r="D521" s="3666"/>
      <c r="E521" s="2006">
        <v>0</v>
      </c>
      <c r="F521" s="2007">
        <v>0</v>
      </c>
      <c r="G521" s="2006">
        <v>0</v>
      </c>
      <c r="H521" s="3666"/>
      <c r="I521" s="2006">
        <v>0</v>
      </c>
      <c r="J521" s="2007">
        <v>0</v>
      </c>
      <c r="K521" s="2006">
        <v>0</v>
      </c>
      <c r="L521" s="3666"/>
      <c r="M521" s="2006">
        <v>0</v>
      </c>
      <c r="N521" s="2007">
        <v>0</v>
      </c>
      <c r="O521" s="2006">
        <v>0</v>
      </c>
      <c r="P521" s="3663"/>
      <c r="Q521" s="2006">
        <v>0</v>
      </c>
      <c r="R521" s="2007">
        <v>0</v>
      </c>
      <c r="S521" s="2006">
        <v>0</v>
      </c>
      <c r="T521" s="3663"/>
      <c r="U521" s="2006">
        <v>0</v>
      </c>
      <c r="V521" s="2007">
        <v>0</v>
      </c>
      <c r="W521" s="2006">
        <v>0</v>
      </c>
      <c r="X521" s="3663"/>
      <c r="Y521" s="2006">
        <v>0</v>
      </c>
      <c r="Z521" s="2007">
        <v>0</v>
      </c>
      <c r="AA521" s="2006">
        <v>0</v>
      </c>
      <c r="AB521" s="3654"/>
      <c r="AC521" s="2006">
        <v>0</v>
      </c>
      <c r="AD521" s="2007">
        <v>0</v>
      </c>
      <c r="AE521" s="2006">
        <v>0</v>
      </c>
      <c r="AF521" s="3654"/>
      <c r="AG521" s="2006">
        <v>0</v>
      </c>
      <c r="AH521" s="2007">
        <v>0</v>
      </c>
      <c r="AI521" s="2006">
        <v>0</v>
      </c>
      <c r="AJ521" s="3654"/>
      <c r="AK521" s="2006">
        <v>0</v>
      </c>
      <c r="AL521" s="2007">
        <v>0</v>
      </c>
      <c r="AM521" s="2006">
        <v>0</v>
      </c>
      <c r="AN521" s="3654"/>
      <c r="AO521" s="2006">
        <v>0</v>
      </c>
      <c r="AP521" s="2007">
        <v>0</v>
      </c>
      <c r="AQ521" s="2006">
        <v>0</v>
      </c>
      <c r="AR521" s="3654"/>
      <c r="AS521" s="2006">
        <v>0</v>
      </c>
      <c r="AT521" s="2007">
        <v>0</v>
      </c>
      <c r="AU521" s="2006">
        <v>0</v>
      </c>
      <c r="AV521" s="3672"/>
      <c r="AW521" s="2006">
        <v>0</v>
      </c>
      <c r="AX521" s="2007">
        <v>0</v>
      </c>
      <c r="AY521" s="2006">
        <v>0</v>
      </c>
      <c r="AZ521" s="3654"/>
      <c r="BA521" s="2006">
        <v>0</v>
      </c>
      <c r="BB521" s="2006">
        <v>0</v>
      </c>
      <c r="BC521" s="2006">
        <v>0</v>
      </c>
      <c r="BD521" s="2006">
        <v>0</v>
      </c>
      <c r="BE521" s="2006">
        <v>0</v>
      </c>
      <c r="BF521" s="2006">
        <v>0</v>
      </c>
      <c r="BG521" s="2006">
        <v>0</v>
      </c>
      <c r="BH521" s="2006">
        <v>0</v>
      </c>
      <c r="BI521" s="2006">
        <v>0</v>
      </c>
      <c r="BJ521" s="2006">
        <v>0</v>
      </c>
      <c r="BK521" s="2006">
        <v>0</v>
      </c>
      <c r="BL521" s="2006">
        <v>0</v>
      </c>
      <c r="BM521" s="2006">
        <v>0</v>
      </c>
      <c r="BN521" s="2006">
        <v>0</v>
      </c>
      <c r="BO521" s="2006">
        <v>0</v>
      </c>
      <c r="BP521" s="2006">
        <v>0</v>
      </c>
      <c r="BQ521" s="2006">
        <v>0</v>
      </c>
      <c r="BR521" s="2006">
        <v>0</v>
      </c>
      <c r="BS521" s="2006">
        <v>0</v>
      </c>
      <c r="BT521" s="2006">
        <v>0</v>
      </c>
      <c r="BU521" s="2006">
        <v>0</v>
      </c>
      <c r="BV521" s="2006">
        <v>0</v>
      </c>
      <c r="BW521" s="2006">
        <v>0</v>
      </c>
      <c r="BX521" s="2006">
        <v>0</v>
      </c>
      <c r="BY521" s="2006">
        <v>0</v>
      </c>
      <c r="BZ521" s="2006">
        <v>0</v>
      </c>
      <c r="CA521" s="2006">
        <v>0</v>
      </c>
      <c r="CB521" s="2006">
        <v>0</v>
      </c>
      <c r="CC521" s="2006">
        <v>0</v>
      </c>
      <c r="CD521" s="2006">
        <v>0</v>
      </c>
      <c r="CE521" s="2006">
        <v>0</v>
      </c>
      <c r="CF521" s="421"/>
    </row>
    <row r="522" spans="1:84" ht="9.9499999999999993" customHeight="1">
      <c r="A522" s="2006">
        <v>0</v>
      </c>
      <c r="B522" s="3403"/>
      <c r="D522" s="3667"/>
      <c r="E522" s="2006">
        <v>0</v>
      </c>
      <c r="F522" s="2006">
        <v>0</v>
      </c>
      <c r="G522" s="2006">
        <v>0</v>
      </c>
      <c r="H522" s="3667"/>
      <c r="I522" s="2006">
        <v>0</v>
      </c>
      <c r="J522" s="2006">
        <v>0</v>
      </c>
      <c r="K522" s="2006">
        <v>0</v>
      </c>
      <c r="L522" s="3667"/>
      <c r="M522" s="2006">
        <v>0</v>
      </c>
      <c r="N522" s="2006">
        <v>0</v>
      </c>
      <c r="O522" s="2006">
        <v>0</v>
      </c>
      <c r="P522" s="3664"/>
      <c r="Q522" s="2006">
        <v>0</v>
      </c>
      <c r="R522" s="2006">
        <v>0</v>
      </c>
      <c r="S522" s="2006">
        <v>0</v>
      </c>
      <c r="T522" s="3664"/>
      <c r="U522" s="2006">
        <v>0</v>
      </c>
      <c r="V522" s="2006">
        <v>0</v>
      </c>
      <c r="W522" s="2006">
        <v>0</v>
      </c>
      <c r="X522" s="3664"/>
      <c r="Y522" s="2006">
        <v>0</v>
      </c>
      <c r="Z522" s="2006">
        <v>0</v>
      </c>
      <c r="AA522" s="2006">
        <v>0</v>
      </c>
      <c r="AB522" s="3655"/>
      <c r="AC522" s="2006">
        <v>0</v>
      </c>
      <c r="AD522" s="2006">
        <v>0</v>
      </c>
      <c r="AE522" s="2006">
        <v>0</v>
      </c>
      <c r="AF522" s="3655"/>
      <c r="AG522" s="2006">
        <v>0</v>
      </c>
      <c r="AH522" s="2006">
        <v>0</v>
      </c>
      <c r="AI522" s="2006">
        <v>0</v>
      </c>
      <c r="AJ522" s="3655"/>
      <c r="AK522" s="2006">
        <v>0</v>
      </c>
      <c r="AL522" s="2006">
        <v>0</v>
      </c>
      <c r="AM522" s="2006">
        <v>0</v>
      </c>
      <c r="AN522" s="3655"/>
      <c r="AO522" s="2006">
        <v>0</v>
      </c>
      <c r="AP522" s="2006">
        <v>0</v>
      </c>
      <c r="AQ522" s="2006">
        <v>0</v>
      </c>
      <c r="AR522" s="3655"/>
      <c r="AS522" s="2006">
        <v>0</v>
      </c>
      <c r="AT522" s="2006">
        <v>0</v>
      </c>
      <c r="AU522" s="2006">
        <v>0</v>
      </c>
      <c r="AV522" s="3673"/>
      <c r="AW522" s="2006">
        <v>0</v>
      </c>
      <c r="AX522" s="2006">
        <v>0</v>
      </c>
      <c r="AY522" s="2006">
        <v>0</v>
      </c>
      <c r="AZ522" s="3655"/>
      <c r="BA522" s="2006">
        <v>0</v>
      </c>
      <c r="BB522" s="2006">
        <v>0</v>
      </c>
      <c r="BC522" s="2006">
        <v>0</v>
      </c>
      <c r="BD522" s="2006">
        <v>0</v>
      </c>
      <c r="BE522" s="2006">
        <v>0</v>
      </c>
      <c r="BF522" s="2006">
        <v>0</v>
      </c>
      <c r="BG522" s="2006">
        <v>0</v>
      </c>
      <c r="BH522" s="2006">
        <v>0</v>
      </c>
      <c r="BI522" s="2006">
        <v>0</v>
      </c>
      <c r="BJ522" s="2006">
        <v>0</v>
      </c>
      <c r="BK522" s="2006">
        <v>0</v>
      </c>
      <c r="BL522" s="2006">
        <v>0</v>
      </c>
      <c r="BM522" s="2006">
        <v>0</v>
      </c>
      <c r="BN522" s="2006">
        <v>0</v>
      </c>
      <c r="BO522" s="2006">
        <v>0</v>
      </c>
      <c r="BP522" s="2006">
        <v>0</v>
      </c>
      <c r="BQ522" s="2006">
        <v>0</v>
      </c>
      <c r="BR522" s="2006">
        <v>0</v>
      </c>
      <c r="BS522" s="2006">
        <v>0</v>
      </c>
      <c r="BT522" s="2006">
        <v>0</v>
      </c>
      <c r="BU522" s="2006">
        <v>0</v>
      </c>
      <c r="BV522" s="2006">
        <v>0</v>
      </c>
      <c r="BW522" s="2006">
        <v>0</v>
      </c>
      <c r="BX522" s="2006">
        <v>0</v>
      </c>
      <c r="BY522" s="2006">
        <v>0</v>
      </c>
      <c r="BZ522" s="2006">
        <v>0</v>
      </c>
      <c r="CA522" s="2006">
        <v>0</v>
      </c>
      <c r="CB522" s="2006">
        <v>0</v>
      </c>
      <c r="CC522" s="2006">
        <v>0</v>
      </c>
      <c r="CD522" s="2006">
        <v>0</v>
      </c>
      <c r="CE522" s="2006">
        <v>0</v>
      </c>
      <c r="CF522" s="421"/>
    </row>
    <row r="523" spans="1:84" ht="9.9499999999999993" customHeight="1">
      <c r="A523" s="2006">
        <v>0</v>
      </c>
      <c r="B523" s="2006">
        <v>0</v>
      </c>
      <c r="C523" s="2006">
        <v>0</v>
      </c>
      <c r="D523" s="2006">
        <v>0</v>
      </c>
      <c r="E523" s="2006">
        <v>0</v>
      </c>
      <c r="F523" s="2006">
        <v>0</v>
      </c>
      <c r="G523" s="2006">
        <v>0</v>
      </c>
      <c r="H523" s="2006">
        <v>0</v>
      </c>
      <c r="I523" s="2006">
        <v>0</v>
      </c>
      <c r="J523" s="2006">
        <v>0</v>
      </c>
      <c r="K523" s="2006">
        <v>0</v>
      </c>
      <c r="L523" s="2006">
        <v>0</v>
      </c>
      <c r="M523" s="2006">
        <v>0</v>
      </c>
      <c r="N523" s="2006">
        <v>0</v>
      </c>
      <c r="O523" s="2006">
        <v>0</v>
      </c>
      <c r="P523" s="2006">
        <v>0</v>
      </c>
      <c r="Q523" s="2006">
        <v>0</v>
      </c>
      <c r="R523" s="2006">
        <v>0</v>
      </c>
      <c r="S523" s="2006">
        <v>0</v>
      </c>
      <c r="T523" s="2006">
        <v>0</v>
      </c>
      <c r="U523" s="2006">
        <v>0</v>
      </c>
      <c r="V523" s="2006">
        <v>0</v>
      </c>
      <c r="W523" s="2006">
        <v>0</v>
      </c>
      <c r="X523" s="2006">
        <v>0</v>
      </c>
      <c r="Y523" s="2006">
        <v>0</v>
      </c>
      <c r="Z523" s="2006">
        <v>0</v>
      </c>
      <c r="AA523" s="2006">
        <v>0</v>
      </c>
      <c r="AB523" s="2006">
        <v>0</v>
      </c>
      <c r="AC523" s="2006">
        <v>0</v>
      </c>
      <c r="AD523" s="2006">
        <v>0</v>
      </c>
      <c r="AE523" s="2006">
        <v>0</v>
      </c>
      <c r="AF523" s="2006">
        <v>0</v>
      </c>
      <c r="AG523" s="2006">
        <v>0</v>
      </c>
      <c r="AH523" s="2006">
        <v>0</v>
      </c>
      <c r="AI523" s="2006">
        <v>0</v>
      </c>
      <c r="AJ523" s="2006">
        <v>0</v>
      </c>
      <c r="AK523" s="2006">
        <v>0</v>
      </c>
      <c r="AL523" s="2006">
        <v>0</v>
      </c>
      <c r="AM523" s="2006">
        <v>0</v>
      </c>
      <c r="AN523" s="2006">
        <v>0</v>
      </c>
      <c r="AO523" s="2006">
        <v>0</v>
      </c>
      <c r="AP523" s="2006">
        <v>0</v>
      </c>
      <c r="AQ523" s="2006">
        <v>0</v>
      </c>
      <c r="AR523" s="2006">
        <v>0</v>
      </c>
      <c r="AS523" s="2006">
        <v>0</v>
      </c>
      <c r="AT523" s="2006">
        <v>0</v>
      </c>
      <c r="AU523" s="2006">
        <v>0</v>
      </c>
      <c r="AV523" s="2006">
        <v>0</v>
      </c>
      <c r="AW523" s="2006">
        <v>0</v>
      </c>
      <c r="AX523" s="2006">
        <v>0</v>
      </c>
      <c r="AY523" s="2006">
        <v>0</v>
      </c>
      <c r="AZ523" s="2006">
        <v>0</v>
      </c>
      <c r="BA523" s="2006">
        <v>0</v>
      </c>
      <c r="BB523" s="2006">
        <v>0</v>
      </c>
      <c r="BC523" s="2006">
        <v>0</v>
      </c>
      <c r="BD523" s="2006">
        <v>0</v>
      </c>
      <c r="BE523" s="2006">
        <v>0</v>
      </c>
      <c r="BF523" s="2006">
        <v>0</v>
      </c>
      <c r="BG523" s="2006">
        <v>0</v>
      </c>
      <c r="BH523" s="2006">
        <v>0</v>
      </c>
      <c r="BI523" s="2006">
        <v>0</v>
      </c>
      <c r="BJ523" s="2006">
        <v>0</v>
      </c>
      <c r="BK523" s="2006">
        <v>0</v>
      </c>
      <c r="BL523" s="2006">
        <v>0</v>
      </c>
      <c r="BM523" s="2006">
        <v>0</v>
      </c>
      <c r="BN523" s="2006">
        <v>0</v>
      </c>
      <c r="BO523" s="2006">
        <v>0</v>
      </c>
      <c r="BP523" s="2006">
        <v>0</v>
      </c>
      <c r="BQ523" s="2006">
        <v>0</v>
      </c>
      <c r="BR523" s="2006">
        <v>0</v>
      </c>
      <c r="BS523" s="2006">
        <v>0</v>
      </c>
      <c r="BT523" s="2006">
        <v>0</v>
      </c>
      <c r="BU523" s="2006">
        <v>0</v>
      </c>
      <c r="BV523" s="2006">
        <v>0</v>
      </c>
      <c r="BW523" s="2006">
        <v>0</v>
      </c>
      <c r="BX523" s="2006">
        <v>0</v>
      </c>
      <c r="BY523" s="2006">
        <v>0</v>
      </c>
      <c r="BZ523" s="2006">
        <v>0</v>
      </c>
      <c r="CA523" s="2006">
        <v>0</v>
      </c>
      <c r="CB523" s="2006">
        <v>0</v>
      </c>
      <c r="CC523" s="2006">
        <v>0</v>
      </c>
      <c r="CD523" s="2006">
        <v>0</v>
      </c>
      <c r="CE523" s="2006">
        <v>0</v>
      </c>
      <c r="CF523" s="421"/>
    </row>
    <row r="524" spans="1:84" ht="9.9499999999999993" customHeight="1">
      <c r="A524" s="2006">
        <v>0</v>
      </c>
      <c r="B524" s="3401">
        <v>5</v>
      </c>
      <c r="D524" s="3665" t="s">
        <v>626</v>
      </c>
      <c r="E524" s="2006">
        <v>0</v>
      </c>
      <c r="F524" s="2006">
        <v>0</v>
      </c>
      <c r="G524" s="2006">
        <v>0</v>
      </c>
      <c r="H524" s="3665" t="s">
        <v>626</v>
      </c>
      <c r="I524" s="2006">
        <v>0</v>
      </c>
      <c r="J524" s="2006">
        <v>0</v>
      </c>
      <c r="K524" s="2006">
        <v>0</v>
      </c>
      <c r="L524" s="3665" t="s">
        <v>626</v>
      </c>
      <c r="M524" s="2006">
        <v>0</v>
      </c>
      <c r="N524" s="2006">
        <v>0</v>
      </c>
      <c r="O524" s="2006">
        <v>0</v>
      </c>
      <c r="P524" s="3662" t="s">
        <v>627</v>
      </c>
      <c r="Q524" s="2006">
        <v>0</v>
      </c>
      <c r="R524" s="2006">
        <v>0</v>
      </c>
      <c r="S524" s="2006">
        <v>0</v>
      </c>
      <c r="T524" s="3662" t="s">
        <v>628</v>
      </c>
      <c r="U524" s="2006">
        <v>0</v>
      </c>
      <c r="V524" s="2006">
        <v>0</v>
      </c>
      <c r="W524" s="2006">
        <v>0</v>
      </c>
      <c r="X524" s="3662" t="s">
        <v>629</v>
      </c>
      <c r="Y524" s="2006">
        <v>0</v>
      </c>
      <c r="Z524" s="2006">
        <v>0</v>
      </c>
      <c r="AA524" s="2006">
        <v>0</v>
      </c>
      <c r="AB524" s="3653" t="s">
        <v>630</v>
      </c>
      <c r="AC524" s="2006">
        <v>0</v>
      </c>
      <c r="AD524" s="2006">
        <v>0</v>
      </c>
      <c r="AE524" s="2006">
        <v>0</v>
      </c>
      <c r="AF524" s="3653" t="s">
        <v>630</v>
      </c>
      <c r="AG524" s="2006">
        <v>0</v>
      </c>
      <c r="AH524" s="2006">
        <v>0</v>
      </c>
      <c r="AI524" s="2006">
        <v>0</v>
      </c>
      <c r="AJ524" s="3653" t="s">
        <v>21</v>
      </c>
      <c r="AK524" s="2006">
        <v>0</v>
      </c>
      <c r="AL524" s="2006">
        <v>0</v>
      </c>
      <c r="AM524" s="2006">
        <v>0</v>
      </c>
      <c r="AN524" s="3653" t="s">
        <v>630</v>
      </c>
      <c r="AO524" s="2006">
        <v>0</v>
      </c>
      <c r="AP524" s="2006">
        <v>0</v>
      </c>
      <c r="AQ524" s="2006">
        <v>0</v>
      </c>
      <c r="AR524" s="3653" t="s">
        <v>631</v>
      </c>
      <c r="AS524" s="2006">
        <v>0</v>
      </c>
      <c r="AT524" s="2006">
        <v>0</v>
      </c>
      <c r="AU524" s="2006">
        <v>0</v>
      </c>
      <c r="AV524" s="3671" t="s">
        <v>632</v>
      </c>
      <c r="AW524" s="2006">
        <v>0</v>
      </c>
      <c r="AX524" s="2006">
        <v>0</v>
      </c>
      <c r="AY524" s="2006">
        <v>0</v>
      </c>
      <c r="AZ524" s="3653" t="s">
        <v>631</v>
      </c>
      <c r="BA524" s="2006">
        <v>0</v>
      </c>
      <c r="BB524" s="2006">
        <v>0</v>
      </c>
      <c r="BC524" s="2006">
        <v>0</v>
      </c>
      <c r="BD524" s="2006">
        <v>0</v>
      </c>
      <c r="BE524" s="2006">
        <v>0</v>
      </c>
      <c r="BF524" s="2006">
        <v>0</v>
      </c>
      <c r="BG524" s="2006">
        <v>0</v>
      </c>
      <c r="BH524" s="2006">
        <v>0</v>
      </c>
      <c r="BI524" s="2006">
        <v>0</v>
      </c>
      <c r="BJ524" s="2006">
        <v>0</v>
      </c>
      <c r="BK524" s="2006">
        <v>0</v>
      </c>
      <c r="BL524" s="2006">
        <v>0</v>
      </c>
      <c r="BM524" s="2006">
        <v>0</v>
      </c>
      <c r="BN524" s="2006">
        <v>0</v>
      </c>
      <c r="BO524" s="2006">
        <v>0</v>
      </c>
      <c r="BP524" s="2006">
        <v>0</v>
      </c>
      <c r="BQ524" s="2006">
        <v>0</v>
      </c>
      <c r="BR524" s="2006">
        <v>0</v>
      </c>
      <c r="BS524" s="2006">
        <v>0</v>
      </c>
      <c r="BT524" s="2006">
        <v>0</v>
      </c>
      <c r="BU524" s="2006">
        <v>0</v>
      </c>
      <c r="BV524" s="2006">
        <v>0</v>
      </c>
      <c r="BW524" s="2006">
        <v>0</v>
      </c>
      <c r="BX524" s="2006">
        <v>0</v>
      </c>
      <c r="BY524" s="2006">
        <v>0</v>
      </c>
      <c r="BZ524" s="2006">
        <v>0</v>
      </c>
      <c r="CA524" s="2006">
        <v>0</v>
      </c>
      <c r="CB524" s="2006">
        <v>0</v>
      </c>
      <c r="CC524" s="2006">
        <v>0</v>
      </c>
      <c r="CD524" s="2006">
        <v>0</v>
      </c>
      <c r="CE524" s="2006">
        <v>0</v>
      </c>
      <c r="CF524" s="421"/>
    </row>
    <row r="525" spans="1:84" ht="5.0999999999999996" customHeight="1">
      <c r="A525" s="2006">
        <v>0</v>
      </c>
      <c r="B525" s="3402"/>
      <c r="D525" s="3666"/>
      <c r="E525" s="2006">
        <v>0</v>
      </c>
      <c r="F525" s="2007">
        <v>0</v>
      </c>
      <c r="G525" s="2006">
        <v>0</v>
      </c>
      <c r="H525" s="3666"/>
      <c r="I525" s="2006">
        <v>0</v>
      </c>
      <c r="J525" s="2007">
        <v>0</v>
      </c>
      <c r="K525" s="2006">
        <v>0</v>
      </c>
      <c r="L525" s="3666"/>
      <c r="M525" s="2006">
        <v>0</v>
      </c>
      <c r="N525" s="2007">
        <v>0</v>
      </c>
      <c r="O525" s="2006">
        <v>0</v>
      </c>
      <c r="P525" s="3663"/>
      <c r="Q525" s="2006">
        <v>0</v>
      </c>
      <c r="R525" s="2007">
        <v>0</v>
      </c>
      <c r="S525" s="2006">
        <v>0</v>
      </c>
      <c r="T525" s="3663"/>
      <c r="U525" s="2006">
        <v>0</v>
      </c>
      <c r="V525" s="2007">
        <v>0</v>
      </c>
      <c r="W525" s="2006">
        <v>0</v>
      </c>
      <c r="X525" s="3663"/>
      <c r="Y525" s="2006">
        <v>0</v>
      </c>
      <c r="Z525" s="2007">
        <v>0</v>
      </c>
      <c r="AA525" s="2006">
        <v>0</v>
      </c>
      <c r="AB525" s="3654"/>
      <c r="AC525" s="2006">
        <v>0</v>
      </c>
      <c r="AD525" s="2007">
        <v>0</v>
      </c>
      <c r="AE525" s="2006">
        <v>0</v>
      </c>
      <c r="AF525" s="3654"/>
      <c r="AG525" s="2006">
        <v>0</v>
      </c>
      <c r="AH525" s="2007">
        <v>0</v>
      </c>
      <c r="AI525" s="2006">
        <v>0</v>
      </c>
      <c r="AJ525" s="3654"/>
      <c r="AK525" s="2006">
        <v>0</v>
      </c>
      <c r="AL525" s="2007">
        <v>0</v>
      </c>
      <c r="AM525" s="2006">
        <v>0</v>
      </c>
      <c r="AN525" s="3654"/>
      <c r="AO525" s="2006">
        <v>0</v>
      </c>
      <c r="AP525" s="2007">
        <v>0</v>
      </c>
      <c r="AQ525" s="2006">
        <v>0</v>
      </c>
      <c r="AR525" s="3654"/>
      <c r="AS525" s="2006">
        <v>0</v>
      </c>
      <c r="AT525" s="2007">
        <v>0</v>
      </c>
      <c r="AU525" s="2006">
        <v>0</v>
      </c>
      <c r="AV525" s="3672"/>
      <c r="AW525" s="2006">
        <v>0</v>
      </c>
      <c r="AX525" s="2007">
        <v>0</v>
      </c>
      <c r="AY525" s="2006">
        <v>0</v>
      </c>
      <c r="AZ525" s="3654"/>
      <c r="BA525" s="2006">
        <v>0</v>
      </c>
      <c r="BB525" s="2006">
        <v>0</v>
      </c>
      <c r="BC525" s="2006">
        <v>0</v>
      </c>
      <c r="BD525" s="2006">
        <v>0</v>
      </c>
      <c r="BE525" s="2006">
        <v>0</v>
      </c>
      <c r="BF525" s="2006">
        <v>0</v>
      </c>
      <c r="BG525" s="2006">
        <v>0</v>
      </c>
      <c r="BH525" s="2006">
        <v>0</v>
      </c>
      <c r="BI525" s="2006">
        <v>0</v>
      </c>
      <c r="BJ525" s="2006">
        <v>0</v>
      </c>
      <c r="BK525" s="2006">
        <v>0</v>
      </c>
      <c r="BL525" s="2006">
        <v>0</v>
      </c>
      <c r="BM525" s="2006">
        <v>0</v>
      </c>
      <c r="BN525" s="2006">
        <v>0</v>
      </c>
      <c r="BO525" s="2006">
        <v>0</v>
      </c>
      <c r="BP525" s="2006">
        <v>0</v>
      </c>
      <c r="BQ525" s="2006">
        <v>0</v>
      </c>
      <c r="BR525" s="2006">
        <v>0</v>
      </c>
      <c r="BS525" s="2006">
        <v>0</v>
      </c>
      <c r="BT525" s="2006">
        <v>0</v>
      </c>
      <c r="BU525" s="2006">
        <v>0</v>
      </c>
      <c r="BV525" s="2006">
        <v>0</v>
      </c>
      <c r="BW525" s="2006">
        <v>0</v>
      </c>
      <c r="BX525" s="2006">
        <v>0</v>
      </c>
      <c r="BY525" s="2006">
        <v>0</v>
      </c>
      <c r="BZ525" s="2006">
        <v>0</v>
      </c>
      <c r="CA525" s="2006">
        <v>0</v>
      </c>
      <c r="CB525" s="2006">
        <v>0</v>
      </c>
      <c r="CC525" s="2006">
        <v>0</v>
      </c>
      <c r="CD525" s="2006">
        <v>0</v>
      </c>
      <c r="CE525" s="2006">
        <v>0</v>
      </c>
      <c r="CF525" s="421"/>
    </row>
    <row r="526" spans="1:84" ht="9.9499999999999993" customHeight="1">
      <c r="A526" s="2006">
        <v>0</v>
      </c>
      <c r="B526" s="3403"/>
      <c r="D526" s="3667"/>
      <c r="E526" s="2006">
        <v>0</v>
      </c>
      <c r="F526" s="2006">
        <v>0</v>
      </c>
      <c r="G526" s="2006">
        <v>0</v>
      </c>
      <c r="H526" s="3667"/>
      <c r="I526" s="2006">
        <v>0</v>
      </c>
      <c r="J526" s="2006">
        <v>0</v>
      </c>
      <c r="K526" s="2006">
        <v>0</v>
      </c>
      <c r="L526" s="3667"/>
      <c r="M526" s="2006">
        <v>0</v>
      </c>
      <c r="N526" s="2006">
        <v>0</v>
      </c>
      <c r="O526" s="2006">
        <v>0</v>
      </c>
      <c r="P526" s="3664"/>
      <c r="Q526" s="2006">
        <v>0</v>
      </c>
      <c r="R526" s="2006">
        <v>0</v>
      </c>
      <c r="S526" s="2006">
        <v>0</v>
      </c>
      <c r="T526" s="3664"/>
      <c r="U526" s="2006">
        <v>0</v>
      </c>
      <c r="V526" s="2006">
        <v>0</v>
      </c>
      <c r="W526" s="2006">
        <v>0</v>
      </c>
      <c r="X526" s="3664"/>
      <c r="Y526" s="2006">
        <v>0</v>
      </c>
      <c r="Z526" s="2006">
        <v>0</v>
      </c>
      <c r="AA526" s="2006">
        <v>0</v>
      </c>
      <c r="AB526" s="3655"/>
      <c r="AC526" s="2006">
        <v>0</v>
      </c>
      <c r="AD526" s="2006">
        <v>0</v>
      </c>
      <c r="AE526" s="2006">
        <v>0</v>
      </c>
      <c r="AF526" s="3655"/>
      <c r="AG526" s="2006">
        <v>0</v>
      </c>
      <c r="AH526" s="2006">
        <v>0</v>
      </c>
      <c r="AI526" s="2006">
        <v>0</v>
      </c>
      <c r="AJ526" s="3655"/>
      <c r="AK526" s="2006">
        <v>0</v>
      </c>
      <c r="AL526" s="2006">
        <v>0</v>
      </c>
      <c r="AM526" s="2006">
        <v>0</v>
      </c>
      <c r="AN526" s="3655"/>
      <c r="AO526" s="2006">
        <v>0</v>
      </c>
      <c r="AP526" s="2006">
        <v>0</v>
      </c>
      <c r="AQ526" s="2006">
        <v>0</v>
      </c>
      <c r="AR526" s="3655"/>
      <c r="AS526" s="2006">
        <v>0</v>
      </c>
      <c r="AT526" s="2006">
        <v>0</v>
      </c>
      <c r="AU526" s="2006">
        <v>0</v>
      </c>
      <c r="AV526" s="3673"/>
      <c r="AW526" s="2006">
        <v>0</v>
      </c>
      <c r="AX526" s="2006">
        <v>0</v>
      </c>
      <c r="AY526" s="2006">
        <v>0</v>
      </c>
      <c r="AZ526" s="3655"/>
      <c r="BA526" s="2006">
        <v>0</v>
      </c>
      <c r="BB526" s="2006">
        <v>0</v>
      </c>
      <c r="BC526" s="2006">
        <v>0</v>
      </c>
      <c r="BD526" s="2006">
        <v>0</v>
      </c>
      <c r="BE526" s="2006">
        <v>0</v>
      </c>
      <c r="BF526" s="2006">
        <v>0</v>
      </c>
      <c r="BG526" s="2006">
        <v>0</v>
      </c>
      <c r="BH526" s="2006">
        <v>0</v>
      </c>
      <c r="BI526" s="2006">
        <v>0</v>
      </c>
      <c r="BJ526" s="2006">
        <v>0</v>
      </c>
      <c r="BK526" s="2006">
        <v>0</v>
      </c>
      <c r="BL526" s="2006">
        <v>0</v>
      </c>
      <c r="BM526" s="2006">
        <v>0</v>
      </c>
      <c r="BN526" s="2006">
        <v>0</v>
      </c>
      <c r="BO526" s="2006">
        <v>0</v>
      </c>
      <c r="BP526" s="2006">
        <v>0</v>
      </c>
      <c r="BQ526" s="2006">
        <v>0</v>
      </c>
      <c r="BR526" s="2006">
        <v>0</v>
      </c>
      <c r="BS526" s="2006">
        <v>0</v>
      </c>
      <c r="BT526" s="2006">
        <v>0</v>
      </c>
      <c r="BU526" s="2006">
        <v>0</v>
      </c>
      <c r="BV526" s="2006">
        <v>0</v>
      </c>
      <c r="BW526" s="2006">
        <v>0</v>
      </c>
      <c r="BX526" s="2006">
        <v>0</v>
      </c>
      <c r="BY526" s="2006">
        <v>0</v>
      </c>
      <c r="BZ526" s="2006">
        <v>0</v>
      </c>
      <c r="CA526" s="2006">
        <v>0</v>
      </c>
      <c r="CB526" s="2006">
        <v>0</v>
      </c>
      <c r="CC526" s="2006">
        <v>0</v>
      </c>
      <c r="CD526" s="2006">
        <v>0</v>
      </c>
      <c r="CE526" s="2006">
        <v>0</v>
      </c>
      <c r="CF526" s="421"/>
    </row>
    <row r="527" spans="1:84" ht="9.9499999999999993" customHeight="1">
      <c r="A527" s="2006">
        <v>0</v>
      </c>
      <c r="B527" s="2006">
        <v>0</v>
      </c>
      <c r="C527" s="2006">
        <v>0</v>
      </c>
      <c r="D527" s="2006">
        <v>0</v>
      </c>
      <c r="E527" s="2006">
        <v>0</v>
      </c>
      <c r="F527" s="2006">
        <v>0</v>
      </c>
      <c r="G527" s="2006">
        <v>0</v>
      </c>
      <c r="H527" s="2006">
        <v>0</v>
      </c>
      <c r="I527" s="2006">
        <v>0</v>
      </c>
      <c r="J527" s="2006">
        <v>0</v>
      </c>
      <c r="K527" s="2006">
        <v>0</v>
      </c>
      <c r="L527" s="2006">
        <v>0</v>
      </c>
      <c r="M527" s="2006">
        <v>0</v>
      </c>
      <c r="N527" s="2006">
        <v>0</v>
      </c>
      <c r="O527" s="2006">
        <v>0</v>
      </c>
      <c r="P527" s="2006">
        <v>0</v>
      </c>
      <c r="Q527" s="2006">
        <v>0</v>
      </c>
      <c r="R527" s="2006">
        <v>0</v>
      </c>
      <c r="S527" s="2006">
        <v>0</v>
      </c>
      <c r="T527" s="2006">
        <v>0</v>
      </c>
      <c r="U527" s="2006">
        <v>0</v>
      </c>
      <c r="V527" s="2006">
        <v>0</v>
      </c>
      <c r="W527" s="2006">
        <v>0</v>
      </c>
      <c r="X527" s="2006">
        <v>0</v>
      </c>
      <c r="Y527" s="2006">
        <v>0</v>
      </c>
      <c r="Z527" s="2006">
        <v>0</v>
      </c>
      <c r="AA527" s="2006">
        <v>0</v>
      </c>
      <c r="AB527" s="2006">
        <v>0</v>
      </c>
      <c r="AC527" s="2006">
        <v>0</v>
      </c>
      <c r="AD527" s="2006">
        <v>0</v>
      </c>
      <c r="AE527" s="2006">
        <v>0</v>
      </c>
      <c r="AF527" s="2006">
        <v>0</v>
      </c>
      <c r="AG527" s="2006">
        <v>0</v>
      </c>
      <c r="AH527" s="2006">
        <v>0</v>
      </c>
      <c r="AI527" s="2006">
        <v>0</v>
      </c>
      <c r="AJ527" s="2006">
        <v>0</v>
      </c>
      <c r="AK527" s="2006">
        <v>0</v>
      </c>
      <c r="AL527" s="2006">
        <v>0</v>
      </c>
      <c r="AM527" s="2006">
        <v>0</v>
      </c>
      <c r="AN527" s="2006">
        <v>0</v>
      </c>
      <c r="AO527" s="2006">
        <v>0</v>
      </c>
      <c r="AP527" s="2006">
        <v>0</v>
      </c>
      <c r="AQ527" s="2006">
        <v>0</v>
      </c>
      <c r="AR527" s="2006">
        <v>0</v>
      </c>
      <c r="AS527" s="2006">
        <v>0</v>
      </c>
      <c r="AT527" s="2006">
        <v>0</v>
      </c>
      <c r="AU527" s="2006">
        <v>0</v>
      </c>
      <c r="AV527" s="2006">
        <v>0</v>
      </c>
      <c r="AW527" s="2006">
        <v>0</v>
      </c>
      <c r="AX527" s="2006">
        <v>0</v>
      </c>
      <c r="AY527" s="2006">
        <v>0</v>
      </c>
      <c r="AZ527" s="2006">
        <v>0</v>
      </c>
      <c r="BA527" s="2006">
        <v>0</v>
      </c>
      <c r="BB527" s="2006">
        <v>0</v>
      </c>
      <c r="BC527" s="2006">
        <v>0</v>
      </c>
      <c r="BD527" s="2006">
        <v>0</v>
      </c>
      <c r="BE527" s="2006">
        <v>0</v>
      </c>
      <c r="BF527" s="2006">
        <v>0</v>
      </c>
      <c r="BG527" s="2006">
        <v>0</v>
      </c>
      <c r="BH527" s="2006">
        <v>0</v>
      </c>
      <c r="BI527" s="2006">
        <v>0</v>
      </c>
      <c r="BJ527" s="2006">
        <v>0</v>
      </c>
      <c r="BK527" s="2006">
        <v>0</v>
      </c>
      <c r="BL527" s="2006">
        <v>0</v>
      </c>
      <c r="BM527" s="2006">
        <v>0</v>
      </c>
      <c r="BN527" s="2006">
        <v>0</v>
      </c>
      <c r="BO527" s="2006">
        <v>0</v>
      </c>
      <c r="BP527" s="2006">
        <v>0</v>
      </c>
      <c r="BQ527" s="2006">
        <v>0</v>
      </c>
      <c r="BR527" s="2006">
        <v>0</v>
      </c>
      <c r="BS527" s="2006">
        <v>0</v>
      </c>
      <c r="BT527" s="2006">
        <v>0</v>
      </c>
      <c r="BU527" s="2006">
        <v>0</v>
      </c>
      <c r="BV527" s="2006">
        <v>0</v>
      </c>
      <c r="BW527" s="2006">
        <v>0</v>
      </c>
      <c r="BX527" s="2006">
        <v>0</v>
      </c>
      <c r="BY527" s="2006">
        <v>0</v>
      </c>
      <c r="BZ527" s="2006">
        <v>0</v>
      </c>
      <c r="CA527" s="2006">
        <v>0</v>
      </c>
      <c r="CB527" s="2006">
        <v>0</v>
      </c>
      <c r="CC527" s="2006">
        <v>0</v>
      </c>
      <c r="CD527" s="2006">
        <v>0</v>
      </c>
      <c r="CE527" s="2006">
        <v>0</v>
      </c>
      <c r="CF527" s="421"/>
    </row>
    <row r="528" spans="1:84" ht="9.9499999999999993" customHeight="1">
      <c r="A528" s="2006">
        <v>0</v>
      </c>
      <c r="B528" s="3401">
        <v>6</v>
      </c>
      <c r="D528" s="3665" t="s">
        <v>629</v>
      </c>
      <c r="E528" s="2006">
        <v>0</v>
      </c>
      <c r="F528" s="2006">
        <v>0</v>
      </c>
      <c r="G528" s="2006">
        <v>0</v>
      </c>
      <c r="H528" s="3665" t="s">
        <v>629</v>
      </c>
      <c r="I528" s="2006">
        <v>0</v>
      </c>
      <c r="J528" s="2006">
        <v>0</v>
      </c>
      <c r="K528" s="2006">
        <v>0</v>
      </c>
      <c r="L528" s="3665" t="s">
        <v>633</v>
      </c>
      <c r="M528" s="2006">
        <v>0</v>
      </c>
      <c r="N528" s="2006">
        <v>0</v>
      </c>
      <c r="O528" s="2006">
        <v>0</v>
      </c>
      <c r="P528" s="3662" t="s">
        <v>622</v>
      </c>
      <c r="Q528" s="2006">
        <v>0</v>
      </c>
      <c r="R528" s="2006">
        <v>0</v>
      </c>
      <c r="S528" s="2006">
        <v>0</v>
      </c>
      <c r="T528" s="3662" t="s">
        <v>634</v>
      </c>
      <c r="U528" s="2006">
        <v>0</v>
      </c>
      <c r="V528" s="2006">
        <v>0</v>
      </c>
      <c r="W528" s="2006">
        <v>0</v>
      </c>
      <c r="X528" s="3662" t="s">
        <v>635</v>
      </c>
      <c r="Y528" s="2006">
        <v>0</v>
      </c>
      <c r="Z528" s="2006">
        <v>0</v>
      </c>
      <c r="AA528" s="2006">
        <v>0</v>
      </c>
      <c r="AB528" s="3653" t="s">
        <v>636</v>
      </c>
      <c r="AC528" s="2006">
        <v>0</v>
      </c>
      <c r="AD528" s="2006">
        <v>0</v>
      </c>
      <c r="AE528" s="2006">
        <v>0</v>
      </c>
      <c r="AF528" s="3653" t="s">
        <v>636</v>
      </c>
      <c r="AG528" s="2006">
        <v>0</v>
      </c>
      <c r="AH528" s="2006">
        <v>0</v>
      </c>
      <c r="AI528" s="2006">
        <v>0</v>
      </c>
      <c r="AJ528" s="3653" t="s">
        <v>637</v>
      </c>
      <c r="AK528" s="2006">
        <v>0</v>
      </c>
      <c r="AL528" s="2006">
        <v>0</v>
      </c>
      <c r="AM528" s="2006">
        <v>0</v>
      </c>
      <c r="AN528" s="3653" t="s">
        <v>636</v>
      </c>
      <c r="AO528" s="2006">
        <v>0</v>
      </c>
      <c r="AP528" s="2006">
        <v>0</v>
      </c>
      <c r="AQ528" s="2006">
        <v>0</v>
      </c>
      <c r="AR528" s="3653" t="s">
        <v>638</v>
      </c>
      <c r="AS528" s="2006">
        <v>0</v>
      </c>
      <c r="AT528" s="2006">
        <v>0</v>
      </c>
      <c r="AU528" s="2006">
        <v>0</v>
      </c>
      <c r="AV528" s="3671" t="s">
        <v>639</v>
      </c>
      <c r="AW528" s="2006">
        <v>0</v>
      </c>
      <c r="AX528" s="2006">
        <v>0</v>
      </c>
      <c r="AY528" s="2006">
        <v>0</v>
      </c>
      <c r="AZ528" s="3653" t="s">
        <v>638</v>
      </c>
      <c r="BA528" s="2006">
        <v>0</v>
      </c>
      <c r="BB528" s="2006">
        <v>0</v>
      </c>
      <c r="BC528" s="2006">
        <v>0</v>
      </c>
      <c r="BD528" s="2006">
        <v>0</v>
      </c>
      <c r="BE528" s="2006">
        <v>0</v>
      </c>
      <c r="BF528" s="2006">
        <v>0</v>
      </c>
      <c r="BG528" s="2006">
        <v>0</v>
      </c>
      <c r="BH528" s="2006">
        <v>0</v>
      </c>
      <c r="BI528" s="2006">
        <v>0</v>
      </c>
      <c r="BJ528" s="2006">
        <v>0</v>
      </c>
      <c r="BK528" s="2006">
        <v>0</v>
      </c>
      <c r="BL528" s="2006">
        <v>0</v>
      </c>
      <c r="BM528" s="2006">
        <v>0</v>
      </c>
      <c r="BN528" s="2006">
        <v>0</v>
      </c>
      <c r="BO528" s="2006">
        <v>0</v>
      </c>
      <c r="BP528" s="2006">
        <v>0</v>
      </c>
      <c r="BQ528" s="2006">
        <v>0</v>
      </c>
      <c r="BR528" s="2006">
        <v>0</v>
      </c>
      <c r="BS528" s="2006">
        <v>0</v>
      </c>
      <c r="BT528" s="2006">
        <v>0</v>
      </c>
      <c r="BU528" s="2006">
        <v>0</v>
      </c>
      <c r="BV528" s="2006">
        <v>0</v>
      </c>
      <c r="BW528" s="2006">
        <v>0</v>
      </c>
      <c r="BX528" s="2006">
        <v>0</v>
      </c>
      <c r="BY528" s="2006">
        <v>0</v>
      </c>
      <c r="BZ528" s="2006">
        <v>0</v>
      </c>
      <c r="CA528" s="2006">
        <v>0</v>
      </c>
      <c r="CB528" s="2006">
        <v>0</v>
      </c>
      <c r="CC528" s="2006">
        <v>0</v>
      </c>
      <c r="CD528" s="2006">
        <v>0</v>
      </c>
      <c r="CE528" s="2006">
        <v>0</v>
      </c>
      <c r="CF528" s="421"/>
    </row>
    <row r="529" spans="1:84" ht="5.0999999999999996" customHeight="1">
      <c r="A529" s="2006">
        <v>0</v>
      </c>
      <c r="B529" s="3402"/>
      <c r="D529" s="3666"/>
      <c r="E529" s="2006">
        <v>0</v>
      </c>
      <c r="F529" s="2007">
        <v>0</v>
      </c>
      <c r="G529" s="2006">
        <v>0</v>
      </c>
      <c r="H529" s="3666"/>
      <c r="I529" s="2006">
        <v>0</v>
      </c>
      <c r="J529" s="2007">
        <v>0</v>
      </c>
      <c r="K529" s="2006">
        <v>0</v>
      </c>
      <c r="L529" s="3666"/>
      <c r="M529" s="2006">
        <v>0</v>
      </c>
      <c r="N529" s="2007">
        <v>0</v>
      </c>
      <c r="O529" s="2006">
        <v>0</v>
      </c>
      <c r="P529" s="3663"/>
      <c r="Q529" s="2006">
        <v>0</v>
      </c>
      <c r="R529" s="2007">
        <v>0</v>
      </c>
      <c r="S529" s="2006">
        <v>0</v>
      </c>
      <c r="T529" s="3663"/>
      <c r="U529" s="2006">
        <v>0</v>
      </c>
      <c r="V529" s="2007">
        <v>0</v>
      </c>
      <c r="W529" s="2006">
        <v>0</v>
      </c>
      <c r="X529" s="3663"/>
      <c r="Y529" s="2006">
        <v>0</v>
      </c>
      <c r="Z529" s="2007">
        <v>0</v>
      </c>
      <c r="AA529" s="2006">
        <v>0</v>
      </c>
      <c r="AB529" s="3654"/>
      <c r="AC529" s="2006">
        <v>0</v>
      </c>
      <c r="AD529" s="2007">
        <v>0</v>
      </c>
      <c r="AE529" s="2006">
        <v>0</v>
      </c>
      <c r="AF529" s="3654"/>
      <c r="AG529" s="2006">
        <v>0</v>
      </c>
      <c r="AH529" s="2007">
        <v>0</v>
      </c>
      <c r="AI529" s="2006">
        <v>0</v>
      </c>
      <c r="AJ529" s="3654"/>
      <c r="AK529" s="2006">
        <v>0</v>
      </c>
      <c r="AL529" s="2007">
        <v>0</v>
      </c>
      <c r="AM529" s="2006">
        <v>0</v>
      </c>
      <c r="AN529" s="3654"/>
      <c r="AO529" s="2006">
        <v>0</v>
      </c>
      <c r="AP529" s="2007">
        <v>0</v>
      </c>
      <c r="AQ529" s="2006">
        <v>0</v>
      </c>
      <c r="AR529" s="3654"/>
      <c r="AS529" s="2006">
        <v>0</v>
      </c>
      <c r="AT529" s="2007">
        <v>0</v>
      </c>
      <c r="AU529" s="2006">
        <v>0</v>
      </c>
      <c r="AV529" s="3672"/>
      <c r="AW529" s="2006">
        <v>0</v>
      </c>
      <c r="AX529" s="2007">
        <v>0</v>
      </c>
      <c r="AY529" s="2006">
        <v>0</v>
      </c>
      <c r="AZ529" s="3654"/>
      <c r="BA529" s="2006">
        <v>0</v>
      </c>
      <c r="BB529" s="2006">
        <v>0</v>
      </c>
      <c r="BC529" s="2006">
        <v>0</v>
      </c>
      <c r="BD529" s="2006">
        <v>0</v>
      </c>
      <c r="BE529" s="2006">
        <v>0</v>
      </c>
      <c r="BF529" s="2006">
        <v>0</v>
      </c>
      <c r="BG529" s="2006">
        <v>0</v>
      </c>
      <c r="BH529" s="2006">
        <v>0</v>
      </c>
      <c r="BI529" s="2006">
        <v>0</v>
      </c>
      <c r="BJ529" s="2006">
        <v>0</v>
      </c>
      <c r="BK529" s="2006">
        <v>0</v>
      </c>
      <c r="BL529" s="2006">
        <v>0</v>
      </c>
      <c r="BM529" s="2006">
        <v>0</v>
      </c>
      <c r="BN529" s="2006">
        <v>0</v>
      </c>
      <c r="BO529" s="2006">
        <v>0</v>
      </c>
      <c r="BP529" s="2006">
        <v>0</v>
      </c>
      <c r="BQ529" s="2006">
        <v>0</v>
      </c>
      <c r="BR529" s="2006">
        <v>0</v>
      </c>
      <c r="BS529" s="2006">
        <v>0</v>
      </c>
      <c r="BT529" s="2006">
        <v>0</v>
      </c>
      <c r="BU529" s="2006">
        <v>0</v>
      </c>
      <c r="BV529" s="2006">
        <v>0</v>
      </c>
      <c r="BW529" s="2006">
        <v>0</v>
      </c>
      <c r="BX529" s="2006">
        <v>0</v>
      </c>
      <c r="BY529" s="2006">
        <v>0</v>
      </c>
      <c r="BZ529" s="2006">
        <v>0</v>
      </c>
      <c r="CA529" s="2006">
        <v>0</v>
      </c>
      <c r="CB529" s="2006">
        <v>0</v>
      </c>
      <c r="CC529" s="2006">
        <v>0</v>
      </c>
      <c r="CD529" s="2006">
        <v>0</v>
      </c>
      <c r="CE529" s="2006">
        <v>0</v>
      </c>
      <c r="CF529" s="421"/>
    </row>
    <row r="530" spans="1:84" ht="9.9499999999999993" customHeight="1">
      <c r="A530" s="2006">
        <v>0</v>
      </c>
      <c r="B530" s="3403"/>
      <c r="D530" s="3667"/>
      <c r="E530" s="2006">
        <v>0</v>
      </c>
      <c r="F530" s="2006">
        <v>0</v>
      </c>
      <c r="G530" s="2006">
        <v>0</v>
      </c>
      <c r="H530" s="3667"/>
      <c r="I530" s="2006">
        <v>0</v>
      </c>
      <c r="J530" s="2006">
        <v>0</v>
      </c>
      <c r="K530" s="2006">
        <v>0</v>
      </c>
      <c r="L530" s="3667"/>
      <c r="M530" s="2006">
        <v>0</v>
      </c>
      <c r="N530" s="2006">
        <v>0</v>
      </c>
      <c r="O530" s="2006">
        <v>0</v>
      </c>
      <c r="P530" s="3664"/>
      <c r="Q530" s="2006">
        <v>0</v>
      </c>
      <c r="R530" s="2006">
        <v>0</v>
      </c>
      <c r="S530" s="2006">
        <v>0</v>
      </c>
      <c r="T530" s="3664"/>
      <c r="U530" s="2006">
        <v>0</v>
      </c>
      <c r="V530" s="2006">
        <v>0</v>
      </c>
      <c r="W530" s="2006">
        <v>0</v>
      </c>
      <c r="X530" s="3664"/>
      <c r="Y530" s="2006">
        <v>0</v>
      </c>
      <c r="Z530" s="2006">
        <v>0</v>
      </c>
      <c r="AA530" s="2006">
        <v>0</v>
      </c>
      <c r="AB530" s="3655"/>
      <c r="AC530" s="2006">
        <v>0</v>
      </c>
      <c r="AD530" s="2006">
        <v>0</v>
      </c>
      <c r="AE530" s="2006">
        <v>0</v>
      </c>
      <c r="AF530" s="3655"/>
      <c r="AG530" s="2006">
        <v>0</v>
      </c>
      <c r="AH530" s="2006">
        <v>0</v>
      </c>
      <c r="AI530" s="2006">
        <v>0</v>
      </c>
      <c r="AJ530" s="3655"/>
      <c r="AK530" s="2006">
        <v>0</v>
      </c>
      <c r="AL530" s="2006">
        <v>0</v>
      </c>
      <c r="AM530" s="2006">
        <v>0</v>
      </c>
      <c r="AN530" s="3655"/>
      <c r="AO530" s="2006">
        <v>0</v>
      </c>
      <c r="AP530" s="2006">
        <v>0</v>
      </c>
      <c r="AQ530" s="2006">
        <v>0</v>
      </c>
      <c r="AR530" s="3655"/>
      <c r="AS530" s="2006">
        <v>0</v>
      </c>
      <c r="AT530" s="2006">
        <v>0</v>
      </c>
      <c r="AU530" s="2006">
        <v>0</v>
      </c>
      <c r="AV530" s="3673"/>
      <c r="AW530" s="2006">
        <v>0</v>
      </c>
      <c r="AX530" s="2006">
        <v>0</v>
      </c>
      <c r="AY530" s="2006">
        <v>0</v>
      </c>
      <c r="AZ530" s="3655"/>
      <c r="BA530" s="2006">
        <v>0</v>
      </c>
      <c r="BB530" s="2006">
        <v>0</v>
      </c>
      <c r="BC530" s="2006">
        <v>0</v>
      </c>
      <c r="BD530" s="2006">
        <v>0</v>
      </c>
      <c r="BE530" s="2006">
        <v>0</v>
      </c>
      <c r="BF530" s="2006">
        <v>0</v>
      </c>
      <c r="BG530" s="2006">
        <v>0</v>
      </c>
      <c r="BH530" s="2006">
        <v>0</v>
      </c>
      <c r="BI530" s="2006">
        <v>0</v>
      </c>
      <c r="BJ530" s="2006">
        <v>0</v>
      </c>
      <c r="BK530" s="2006">
        <v>0</v>
      </c>
      <c r="BL530" s="2006">
        <v>0</v>
      </c>
      <c r="BM530" s="2006">
        <v>0</v>
      </c>
      <c r="BN530" s="2006">
        <v>0</v>
      </c>
      <c r="BO530" s="2006">
        <v>0</v>
      </c>
      <c r="BP530" s="2006">
        <v>0</v>
      </c>
      <c r="BQ530" s="2006">
        <v>0</v>
      </c>
      <c r="BR530" s="2006">
        <v>0</v>
      </c>
      <c r="BS530" s="2006">
        <v>0</v>
      </c>
      <c r="BT530" s="2006">
        <v>0</v>
      </c>
      <c r="BU530" s="2006">
        <v>0</v>
      </c>
      <c r="BV530" s="2006">
        <v>0</v>
      </c>
      <c r="BW530" s="2006">
        <v>0</v>
      </c>
      <c r="BX530" s="2006">
        <v>0</v>
      </c>
      <c r="BY530" s="2006">
        <v>0</v>
      </c>
      <c r="BZ530" s="2006">
        <v>0</v>
      </c>
      <c r="CA530" s="2006">
        <v>0</v>
      </c>
      <c r="CB530" s="2006">
        <v>0</v>
      </c>
      <c r="CC530" s="2006">
        <v>0</v>
      </c>
      <c r="CD530" s="2006">
        <v>0</v>
      </c>
      <c r="CE530" s="2006">
        <v>0</v>
      </c>
      <c r="CF530" s="421"/>
    </row>
    <row r="531" spans="1:84" ht="9.9499999999999993" customHeight="1">
      <c r="A531" s="2006">
        <v>0</v>
      </c>
      <c r="B531" s="2006">
        <v>0</v>
      </c>
      <c r="C531" s="2006">
        <v>0</v>
      </c>
      <c r="D531" s="2006">
        <v>0</v>
      </c>
      <c r="E531" s="2006">
        <v>0</v>
      </c>
      <c r="F531" s="2006">
        <v>0</v>
      </c>
      <c r="G531" s="2006">
        <v>0</v>
      </c>
      <c r="H531" s="2006">
        <v>0</v>
      </c>
      <c r="I531" s="2006">
        <v>0</v>
      </c>
      <c r="J531" s="2006">
        <v>0</v>
      </c>
      <c r="K531" s="2006">
        <v>0</v>
      </c>
      <c r="L531" s="2006">
        <v>0</v>
      </c>
      <c r="M531" s="2006">
        <v>0</v>
      </c>
      <c r="N531" s="2006">
        <v>0</v>
      </c>
      <c r="O531" s="2006">
        <v>0</v>
      </c>
      <c r="P531" s="2006">
        <v>0</v>
      </c>
      <c r="Q531" s="2006">
        <v>0</v>
      </c>
      <c r="R531" s="2006">
        <v>0</v>
      </c>
      <c r="S531" s="2006">
        <v>0</v>
      </c>
      <c r="T531" s="2006">
        <v>0</v>
      </c>
      <c r="U531" s="2006">
        <v>0</v>
      </c>
      <c r="V531" s="2006">
        <v>0</v>
      </c>
      <c r="W531" s="2006">
        <v>0</v>
      </c>
      <c r="X531" s="2006">
        <v>0</v>
      </c>
      <c r="Y531" s="2006">
        <v>0</v>
      </c>
      <c r="Z531" s="2006">
        <v>0</v>
      </c>
      <c r="AA531" s="2006">
        <v>0</v>
      </c>
      <c r="AB531" s="2006">
        <v>0</v>
      </c>
      <c r="AC531" s="2006">
        <v>0</v>
      </c>
      <c r="AD531" s="2006">
        <v>0</v>
      </c>
      <c r="AE531" s="2006">
        <v>0</v>
      </c>
      <c r="AF531" s="2006">
        <v>0</v>
      </c>
      <c r="AG531" s="2006">
        <v>0</v>
      </c>
      <c r="AH531" s="2006">
        <v>0</v>
      </c>
      <c r="AI531" s="2006">
        <v>0</v>
      </c>
      <c r="AJ531" s="2006">
        <v>0</v>
      </c>
      <c r="AK531" s="2006">
        <v>0</v>
      </c>
      <c r="AL531" s="2006">
        <v>0</v>
      </c>
      <c r="AM531" s="2006">
        <v>0</v>
      </c>
      <c r="AN531" s="2006">
        <v>0</v>
      </c>
      <c r="AO531" s="2006">
        <v>0</v>
      </c>
      <c r="AP531" s="2006">
        <v>0</v>
      </c>
      <c r="AQ531" s="2006">
        <v>0</v>
      </c>
      <c r="AR531" s="2006">
        <v>0</v>
      </c>
      <c r="AS531" s="2006">
        <v>0</v>
      </c>
      <c r="AT531" s="2006">
        <v>0</v>
      </c>
      <c r="AU531" s="2006">
        <v>0</v>
      </c>
      <c r="AV531" s="2006">
        <v>0</v>
      </c>
      <c r="AW531" s="2006">
        <v>0</v>
      </c>
      <c r="AX531" s="2006">
        <v>0</v>
      </c>
      <c r="AY531" s="2006">
        <v>0</v>
      </c>
      <c r="AZ531" s="2006">
        <v>0</v>
      </c>
      <c r="BA531" s="2006">
        <v>0</v>
      </c>
      <c r="BB531" s="2006">
        <v>0</v>
      </c>
      <c r="BC531" s="2006">
        <v>0</v>
      </c>
      <c r="BD531" s="2006">
        <v>0</v>
      </c>
      <c r="BE531" s="2006">
        <v>0</v>
      </c>
      <c r="BF531" s="2006">
        <v>0</v>
      </c>
      <c r="BG531" s="2006">
        <v>0</v>
      </c>
      <c r="BH531" s="2006">
        <v>0</v>
      </c>
      <c r="BI531" s="2006">
        <v>0</v>
      </c>
      <c r="BJ531" s="2006">
        <v>0</v>
      </c>
      <c r="BK531" s="2006">
        <v>0</v>
      </c>
      <c r="BL531" s="2006">
        <v>0</v>
      </c>
      <c r="BM531" s="2006">
        <v>0</v>
      </c>
      <c r="BN531" s="2006">
        <v>0</v>
      </c>
      <c r="BO531" s="2006">
        <v>0</v>
      </c>
      <c r="BP531" s="2006">
        <v>0</v>
      </c>
      <c r="BQ531" s="2006">
        <v>0</v>
      </c>
      <c r="BR531" s="2006">
        <v>0</v>
      </c>
      <c r="BS531" s="2006">
        <v>0</v>
      </c>
      <c r="BT531" s="2006">
        <v>0</v>
      </c>
      <c r="BU531" s="2006">
        <v>0</v>
      </c>
      <c r="BV531" s="2006">
        <v>0</v>
      </c>
      <c r="BW531" s="2006">
        <v>0</v>
      </c>
      <c r="BX531" s="2006">
        <v>0</v>
      </c>
      <c r="BY531" s="2006">
        <v>0</v>
      </c>
      <c r="BZ531" s="2006">
        <v>0</v>
      </c>
      <c r="CA531" s="2006">
        <v>0</v>
      </c>
      <c r="CB531" s="2006">
        <v>0</v>
      </c>
      <c r="CC531" s="2006">
        <v>0</v>
      </c>
      <c r="CD531" s="2006">
        <v>0</v>
      </c>
      <c r="CE531" s="2006">
        <v>0</v>
      </c>
      <c r="CF531" s="421"/>
    </row>
    <row r="532" spans="1:84" ht="9.9499999999999993" customHeight="1">
      <c r="A532" s="2006">
        <v>0</v>
      </c>
      <c r="B532" s="3401">
        <v>7</v>
      </c>
      <c r="D532" s="3665" t="s">
        <v>640</v>
      </c>
      <c r="E532" s="2006">
        <v>0</v>
      </c>
      <c r="F532" s="2006">
        <v>0</v>
      </c>
      <c r="G532" s="2006">
        <v>0</v>
      </c>
      <c r="H532" s="3665" t="s">
        <v>633</v>
      </c>
      <c r="I532" s="2006">
        <v>0</v>
      </c>
      <c r="J532" s="2006">
        <v>0</v>
      </c>
      <c r="K532" s="2006">
        <v>0</v>
      </c>
      <c r="L532" s="3665" t="s">
        <v>641</v>
      </c>
      <c r="M532" s="2006">
        <v>0</v>
      </c>
      <c r="N532" s="2006">
        <v>0</v>
      </c>
      <c r="O532" s="2006">
        <v>0</v>
      </c>
      <c r="P532" s="3662" t="s">
        <v>615</v>
      </c>
      <c r="Q532" s="2006">
        <v>0</v>
      </c>
      <c r="R532" s="2006">
        <v>0</v>
      </c>
      <c r="S532" s="2006">
        <v>0</v>
      </c>
      <c r="T532" s="3662" t="s">
        <v>642</v>
      </c>
      <c r="U532" s="2006">
        <v>0</v>
      </c>
      <c r="V532" s="2006">
        <v>0</v>
      </c>
      <c r="W532" s="2006">
        <v>0</v>
      </c>
      <c r="X532" s="3662" t="s">
        <v>643</v>
      </c>
      <c r="Y532" s="2006">
        <v>0</v>
      </c>
      <c r="Z532" s="2006">
        <v>0</v>
      </c>
      <c r="AA532" s="2006">
        <v>0</v>
      </c>
      <c r="AB532" s="3653" t="s">
        <v>644</v>
      </c>
      <c r="AC532" s="2006">
        <v>0</v>
      </c>
      <c r="AD532" s="2006">
        <v>0</v>
      </c>
      <c r="AE532" s="2006">
        <v>0</v>
      </c>
      <c r="AF532" s="3653" t="s">
        <v>644</v>
      </c>
      <c r="AG532" s="2006">
        <v>0</v>
      </c>
      <c r="AH532" s="2006">
        <v>0</v>
      </c>
      <c r="AI532" s="2006">
        <v>0</v>
      </c>
      <c r="AJ532" s="3653" t="s">
        <v>645</v>
      </c>
      <c r="AK532" s="2006">
        <v>0</v>
      </c>
      <c r="AL532" s="2006">
        <v>0</v>
      </c>
      <c r="AM532" s="2006">
        <v>0</v>
      </c>
      <c r="AN532" s="3653" t="s">
        <v>644</v>
      </c>
      <c r="AO532" s="2006">
        <v>0</v>
      </c>
      <c r="AP532" s="2006">
        <v>0</v>
      </c>
      <c r="AQ532" s="2006">
        <v>0</v>
      </c>
      <c r="AR532" s="3653" t="s">
        <v>607</v>
      </c>
      <c r="AS532" s="2006">
        <v>0</v>
      </c>
      <c r="AT532" s="2006">
        <v>0</v>
      </c>
      <c r="AU532" s="2006">
        <v>0</v>
      </c>
      <c r="AV532" s="3671" t="s">
        <v>646</v>
      </c>
      <c r="AW532" s="2006">
        <v>0</v>
      </c>
      <c r="AX532" s="2006">
        <v>0</v>
      </c>
      <c r="AY532" s="2006">
        <v>0</v>
      </c>
      <c r="AZ532" s="3653" t="s">
        <v>607</v>
      </c>
      <c r="BA532" s="2006">
        <v>0</v>
      </c>
      <c r="BB532" s="2006">
        <v>0</v>
      </c>
      <c r="BC532" s="2006">
        <v>0</v>
      </c>
      <c r="BD532" s="2006">
        <v>0</v>
      </c>
      <c r="BE532" s="2006">
        <v>0</v>
      </c>
      <c r="BF532" s="2006">
        <v>0</v>
      </c>
      <c r="BG532" s="2006">
        <v>0</v>
      </c>
      <c r="BH532" s="2006">
        <v>0</v>
      </c>
      <c r="BI532" s="2006">
        <v>0</v>
      </c>
      <c r="BJ532" s="2006">
        <v>0</v>
      </c>
      <c r="BK532" s="2006">
        <v>0</v>
      </c>
      <c r="BL532" s="2006">
        <v>0</v>
      </c>
      <c r="BM532" s="2006">
        <v>0</v>
      </c>
      <c r="BN532" s="2006">
        <v>0</v>
      </c>
      <c r="BO532" s="2006">
        <v>0</v>
      </c>
      <c r="BP532" s="2006">
        <v>0</v>
      </c>
      <c r="BQ532" s="2006">
        <v>0</v>
      </c>
      <c r="BR532" s="2006">
        <v>0</v>
      </c>
      <c r="BS532" s="2006">
        <v>0</v>
      </c>
      <c r="BT532" s="2006">
        <v>0</v>
      </c>
      <c r="BU532" s="2006">
        <v>0</v>
      </c>
      <c r="BV532" s="2006">
        <v>0</v>
      </c>
      <c r="BW532" s="2006">
        <v>0</v>
      </c>
      <c r="BX532" s="2006">
        <v>0</v>
      </c>
      <c r="BY532" s="2006">
        <v>0</v>
      </c>
      <c r="BZ532" s="2006">
        <v>0</v>
      </c>
      <c r="CA532" s="2006">
        <v>0</v>
      </c>
      <c r="CB532" s="2006">
        <v>0</v>
      </c>
      <c r="CC532" s="2006">
        <v>0</v>
      </c>
      <c r="CD532" s="2006">
        <v>0</v>
      </c>
      <c r="CE532" s="2006">
        <v>0</v>
      </c>
      <c r="CF532" s="421"/>
    </row>
    <row r="533" spans="1:84" ht="5.0999999999999996" customHeight="1">
      <c r="A533" s="2006">
        <v>0</v>
      </c>
      <c r="B533" s="3402"/>
      <c r="D533" s="3666"/>
      <c r="E533" s="2006">
        <v>0</v>
      </c>
      <c r="F533" s="2007">
        <v>0</v>
      </c>
      <c r="G533" s="2006">
        <v>0</v>
      </c>
      <c r="H533" s="3666"/>
      <c r="I533" s="2006">
        <v>0</v>
      </c>
      <c r="J533" s="2007">
        <v>0</v>
      </c>
      <c r="K533" s="2006">
        <v>0</v>
      </c>
      <c r="L533" s="3666"/>
      <c r="M533" s="2006">
        <v>0</v>
      </c>
      <c r="N533" s="2007">
        <v>0</v>
      </c>
      <c r="O533" s="2006">
        <v>0</v>
      </c>
      <c r="P533" s="3663"/>
      <c r="Q533" s="2006">
        <v>0</v>
      </c>
      <c r="R533" s="2007">
        <v>0</v>
      </c>
      <c r="S533" s="2006">
        <v>0</v>
      </c>
      <c r="T533" s="3663"/>
      <c r="U533" s="2006">
        <v>0</v>
      </c>
      <c r="V533" s="2007">
        <v>0</v>
      </c>
      <c r="W533" s="2006">
        <v>0</v>
      </c>
      <c r="X533" s="3663"/>
      <c r="Y533" s="2006">
        <v>0</v>
      </c>
      <c r="Z533" s="2007">
        <v>0</v>
      </c>
      <c r="AA533" s="2006">
        <v>0</v>
      </c>
      <c r="AB533" s="3654"/>
      <c r="AC533" s="2006">
        <v>0</v>
      </c>
      <c r="AD533" s="2007">
        <v>0</v>
      </c>
      <c r="AE533" s="2006">
        <v>0</v>
      </c>
      <c r="AF533" s="3654"/>
      <c r="AG533" s="2006">
        <v>0</v>
      </c>
      <c r="AH533" s="2007">
        <v>0</v>
      </c>
      <c r="AI533" s="2006">
        <v>0</v>
      </c>
      <c r="AJ533" s="3654"/>
      <c r="AK533" s="2006">
        <v>0</v>
      </c>
      <c r="AL533" s="2007">
        <v>0</v>
      </c>
      <c r="AM533" s="2006">
        <v>0</v>
      </c>
      <c r="AN533" s="3654"/>
      <c r="AO533" s="2006">
        <v>0</v>
      </c>
      <c r="AP533" s="2007">
        <v>0</v>
      </c>
      <c r="AQ533" s="2006">
        <v>0</v>
      </c>
      <c r="AR533" s="3654"/>
      <c r="AS533" s="2006">
        <v>0</v>
      </c>
      <c r="AT533" s="2007">
        <v>0</v>
      </c>
      <c r="AU533" s="2006">
        <v>0</v>
      </c>
      <c r="AV533" s="3672"/>
      <c r="AW533" s="2006">
        <v>0</v>
      </c>
      <c r="AX533" s="2007">
        <v>0</v>
      </c>
      <c r="AY533" s="2006">
        <v>0</v>
      </c>
      <c r="AZ533" s="3654"/>
      <c r="BA533" s="2006">
        <v>0</v>
      </c>
      <c r="BB533" s="2006">
        <v>0</v>
      </c>
      <c r="BC533" s="2006">
        <v>0</v>
      </c>
      <c r="BD533" s="2006">
        <v>0</v>
      </c>
      <c r="BE533" s="2006">
        <v>0</v>
      </c>
      <c r="BF533" s="2006">
        <v>0</v>
      </c>
      <c r="BG533" s="2006">
        <v>0</v>
      </c>
      <c r="BH533" s="2006">
        <v>0</v>
      </c>
      <c r="BI533" s="2006">
        <v>0</v>
      </c>
      <c r="BJ533" s="2006">
        <v>0</v>
      </c>
      <c r="BK533" s="2006">
        <v>0</v>
      </c>
      <c r="BL533" s="2006">
        <v>0</v>
      </c>
      <c r="BM533" s="2006">
        <v>0</v>
      </c>
      <c r="BN533" s="2006">
        <v>0</v>
      </c>
      <c r="BO533" s="2006">
        <v>0</v>
      </c>
      <c r="BP533" s="2006">
        <v>0</v>
      </c>
      <c r="BQ533" s="2006">
        <v>0</v>
      </c>
      <c r="BR533" s="2006">
        <v>0</v>
      </c>
      <c r="BS533" s="2006">
        <v>0</v>
      </c>
      <c r="BT533" s="2006">
        <v>0</v>
      </c>
      <c r="BU533" s="2006">
        <v>0</v>
      </c>
      <c r="BV533" s="2006">
        <v>0</v>
      </c>
      <c r="BW533" s="2006">
        <v>0</v>
      </c>
      <c r="BX533" s="2006">
        <v>0</v>
      </c>
      <c r="BY533" s="2006">
        <v>0</v>
      </c>
      <c r="BZ533" s="2006">
        <v>0</v>
      </c>
      <c r="CA533" s="2006">
        <v>0</v>
      </c>
      <c r="CB533" s="2006">
        <v>0</v>
      </c>
      <c r="CC533" s="2006">
        <v>0</v>
      </c>
      <c r="CD533" s="2006">
        <v>0</v>
      </c>
      <c r="CE533" s="2006">
        <v>0</v>
      </c>
      <c r="CF533" s="421"/>
    </row>
    <row r="534" spans="1:84" ht="9.9499999999999993" customHeight="1">
      <c r="A534" s="2006">
        <v>0</v>
      </c>
      <c r="B534" s="3403"/>
      <c r="D534" s="3667"/>
      <c r="E534" s="2006">
        <v>0</v>
      </c>
      <c r="F534" s="2006">
        <v>0</v>
      </c>
      <c r="G534" s="2006">
        <v>0</v>
      </c>
      <c r="H534" s="3667"/>
      <c r="I534" s="2006">
        <v>0</v>
      </c>
      <c r="J534" s="2006">
        <v>0</v>
      </c>
      <c r="K534" s="2006">
        <v>0</v>
      </c>
      <c r="L534" s="3667"/>
      <c r="M534" s="2006">
        <v>0</v>
      </c>
      <c r="N534" s="2006">
        <v>0</v>
      </c>
      <c r="O534" s="2006">
        <v>0</v>
      </c>
      <c r="P534" s="3664"/>
      <c r="Q534" s="2006">
        <v>0</v>
      </c>
      <c r="R534" s="2006">
        <v>0</v>
      </c>
      <c r="S534" s="2006">
        <v>0</v>
      </c>
      <c r="T534" s="3664"/>
      <c r="U534" s="2006">
        <v>0</v>
      </c>
      <c r="V534" s="2006">
        <v>0</v>
      </c>
      <c r="W534" s="2006">
        <v>0</v>
      </c>
      <c r="X534" s="3664"/>
      <c r="Y534" s="2006">
        <v>0</v>
      </c>
      <c r="Z534" s="2006">
        <v>0</v>
      </c>
      <c r="AA534" s="2006">
        <v>0</v>
      </c>
      <c r="AB534" s="3655"/>
      <c r="AC534" s="2006">
        <v>0</v>
      </c>
      <c r="AD534" s="2006">
        <v>0</v>
      </c>
      <c r="AE534" s="2006">
        <v>0</v>
      </c>
      <c r="AF534" s="3655"/>
      <c r="AG534" s="2006">
        <v>0</v>
      </c>
      <c r="AH534" s="2006">
        <v>0</v>
      </c>
      <c r="AI534" s="2006">
        <v>0</v>
      </c>
      <c r="AJ534" s="3655"/>
      <c r="AK534" s="2006">
        <v>0</v>
      </c>
      <c r="AL534" s="2006">
        <v>0</v>
      </c>
      <c r="AM534" s="2006">
        <v>0</v>
      </c>
      <c r="AN534" s="3655"/>
      <c r="AO534" s="2006">
        <v>0</v>
      </c>
      <c r="AP534" s="2006">
        <v>0</v>
      </c>
      <c r="AQ534" s="2006">
        <v>0</v>
      </c>
      <c r="AR534" s="3655"/>
      <c r="AS534" s="2006">
        <v>0</v>
      </c>
      <c r="AT534" s="2006">
        <v>0</v>
      </c>
      <c r="AU534" s="2006">
        <v>0</v>
      </c>
      <c r="AV534" s="3673"/>
      <c r="AW534" s="2006">
        <v>0</v>
      </c>
      <c r="AX534" s="2006">
        <v>0</v>
      </c>
      <c r="AY534" s="2006">
        <v>0</v>
      </c>
      <c r="AZ534" s="3655"/>
      <c r="BA534" s="2006">
        <v>0</v>
      </c>
      <c r="BB534" s="2006">
        <v>0</v>
      </c>
      <c r="BC534" s="2006">
        <v>0</v>
      </c>
      <c r="BD534" s="2006">
        <v>0</v>
      </c>
      <c r="BE534" s="2006">
        <v>0</v>
      </c>
      <c r="BF534" s="2006">
        <v>0</v>
      </c>
      <c r="BG534" s="2006">
        <v>0</v>
      </c>
      <c r="BH534" s="2006">
        <v>0</v>
      </c>
      <c r="BI534" s="2006">
        <v>0</v>
      </c>
      <c r="BJ534" s="2006">
        <v>0</v>
      </c>
      <c r="BK534" s="2006">
        <v>0</v>
      </c>
      <c r="BL534" s="2006">
        <v>0</v>
      </c>
      <c r="BM534" s="2006">
        <v>0</v>
      </c>
      <c r="BN534" s="2006">
        <v>0</v>
      </c>
      <c r="BO534" s="2006">
        <v>0</v>
      </c>
      <c r="BP534" s="2006">
        <v>0</v>
      </c>
      <c r="BQ534" s="2006">
        <v>0</v>
      </c>
      <c r="BR534" s="2006">
        <v>0</v>
      </c>
      <c r="BS534" s="2006">
        <v>0</v>
      </c>
      <c r="BT534" s="2006">
        <v>0</v>
      </c>
      <c r="BU534" s="2006">
        <v>0</v>
      </c>
      <c r="BV534" s="2006">
        <v>0</v>
      </c>
      <c r="BW534" s="2006">
        <v>0</v>
      </c>
      <c r="BX534" s="2006">
        <v>0</v>
      </c>
      <c r="BY534" s="2006">
        <v>0</v>
      </c>
      <c r="BZ534" s="2006">
        <v>0</v>
      </c>
      <c r="CA534" s="2006">
        <v>0</v>
      </c>
      <c r="CB534" s="2006">
        <v>0</v>
      </c>
      <c r="CC534" s="2006">
        <v>0</v>
      </c>
      <c r="CD534" s="2006">
        <v>0</v>
      </c>
      <c r="CE534" s="2006">
        <v>0</v>
      </c>
      <c r="CF534" s="421"/>
    </row>
    <row r="535" spans="1:84" ht="9.9499999999999993" customHeight="1">
      <c r="A535" s="2006">
        <v>0</v>
      </c>
      <c r="B535" s="2006">
        <v>0</v>
      </c>
      <c r="C535" s="2006">
        <v>0</v>
      </c>
      <c r="D535" s="2006">
        <v>0</v>
      </c>
      <c r="E535" s="2006">
        <v>0</v>
      </c>
      <c r="F535" s="2006">
        <v>0</v>
      </c>
      <c r="G535" s="2006">
        <v>0</v>
      </c>
      <c r="H535" s="2006">
        <v>0</v>
      </c>
      <c r="I535" s="2006">
        <v>0</v>
      </c>
      <c r="J535" s="2006">
        <v>0</v>
      </c>
      <c r="K535" s="2006">
        <v>0</v>
      </c>
      <c r="L535" s="2006">
        <v>0</v>
      </c>
      <c r="M535" s="2006">
        <v>0</v>
      </c>
      <c r="N535" s="2006">
        <v>0</v>
      </c>
      <c r="O535" s="2006">
        <v>0</v>
      </c>
      <c r="P535" s="2006">
        <v>0</v>
      </c>
      <c r="Q535" s="2006">
        <v>0</v>
      </c>
      <c r="R535" s="2006">
        <v>0</v>
      </c>
      <c r="S535" s="2006">
        <v>0</v>
      </c>
      <c r="T535" s="2006">
        <v>0</v>
      </c>
      <c r="U535" s="2006">
        <v>0</v>
      </c>
      <c r="V535" s="2006">
        <v>0</v>
      </c>
      <c r="W535" s="2006">
        <v>0</v>
      </c>
      <c r="X535" s="2006">
        <v>0</v>
      </c>
      <c r="Y535" s="2006">
        <v>0</v>
      </c>
      <c r="Z535" s="2006">
        <v>0</v>
      </c>
      <c r="AA535" s="2006">
        <v>0</v>
      </c>
      <c r="AB535" s="2006">
        <v>0</v>
      </c>
      <c r="AC535" s="2006">
        <v>0</v>
      </c>
      <c r="AD535" s="2006">
        <v>0</v>
      </c>
      <c r="AE535" s="2006">
        <v>0</v>
      </c>
      <c r="AF535" s="2006">
        <v>0</v>
      </c>
      <c r="AG535" s="2006">
        <v>0</v>
      </c>
      <c r="AH535" s="2006">
        <v>0</v>
      </c>
      <c r="AI535" s="2006">
        <v>0</v>
      </c>
      <c r="AJ535" s="2006">
        <v>0</v>
      </c>
      <c r="AK535" s="2006">
        <v>0</v>
      </c>
      <c r="AL535" s="2006">
        <v>0</v>
      </c>
      <c r="AM535" s="2006">
        <v>0</v>
      </c>
      <c r="AN535" s="2006">
        <v>0</v>
      </c>
      <c r="AO535" s="2006">
        <v>0</v>
      </c>
      <c r="AP535" s="2006">
        <v>0</v>
      </c>
      <c r="AQ535" s="2006">
        <v>0</v>
      </c>
      <c r="AR535" s="2006">
        <v>0</v>
      </c>
      <c r="AS535" s="2006">
        <v>0</v>
      </c>
      <c r="AT535" s="2006">
        <v>0</v>
      </c>
      <c r="AU535" s="2006">
        <v>0</v>
      </c>
      <c r="AV535" s="2006">
        <v>0</v>
      </c>
      <c r="AW535" s="2006">
        <v>0</v>
      </c>
      <c r="AX535" s="2006">
        <v>0</v>
      </c>
      <c r="AY535" s="2006">
        <v>0</v>
      </c>
      <c r="AZ535" s="2006">
        <v>0</v>
      </c>
      <c r="BA535" s="2006">
        <v>0</v>
      </c>
      <c r="BB535" s="2006">
        <v>0</v>
      </c>
      <c r="BC535" s="2006">
        <v>0</v>
      </c>
      <c r="BD535" s="2006">
        <v>0</v>
      </c>
      <c r="BE535" s="2006">
        <v>0</v>
      </c>
      <c r="BF535" s="2006">
        <v>0</v>
      </c>
      <c r="BG535" s="2006">
        <v>0</v>
      </c>
      <c r="BH535" s="2006">
        <v>0</v>
      </c>
      <c r="BI535" s="2006">
        <v>0</v>
      </c>
      <c r="BJ535" s="2006">
        <v>0</v>
      </c>
      <c r="BK535" s="2006">
        <v>0</v>
      </c>
      <c r="BL535" s="2006">
        <v>0</v>
      </c>
      <c r="BM535" s="2006">
        <v>0</v>
      </c>
      <c r="BN535" s="2006">
        <v>0</v>
      </c>
      <c r="BO535" s="2006">
        <v>0</v>
      </c>
      <c r="BP535" s="2006">
        <v>0</v>
      </c>
      <c r="BQ535" s="2006">
        <v>0</v>
      </c>
      <c r="BR535" s="2006">
        <v>0</v>
      </c>
      <c r="BS535" s="2006">
        <v>0</v>
      </c>
      <c r="BT535" s="2006">
        <v>0</v>
      </c>
      <c r="BU535" s="2006">
        <v>0</v>
      </c>
      <c r="BV535" s="2006">
        <v>0</v>
      </c>
      <c r="BW535" s="2006">
        <v>0</v>
      </c>
      <c r="BX535" s="2006">
        <v>0</v>
      </c>
      <c r="BY535" s="2006">
        <v>0</v>
      </c>
      <c r="BZ535" s="2006">
        <v>0</v>
      </c>
      <c r="CA535" s="2006">
        <v>0</v>
      </c>
      <c r="CB535" s="2006">
        <v>0</v>
      </c>
      <c r="CC535" s="2006">
        <v>0</v>
      </c>
      <c r="CD535" s="2006">
        <v>0</v>
      </c>
      <c r="CE535" s="2006">
        <v>0</v>
      </c>
      <c r="CF535" s="421"/>
    </row>
    <row r="536" spans="1:84" ht="9.9499999999999993" customHeight="1">
      <c r="A536" s="2006">
        <v>0</v>
      </c>
      <c r="B536" s="3401">
        <v>8</v>
      </c>
      <c r="D536" s="3665" t="s">
        <v>633</v>
      </c>
      <c r="E536" s="2006">
        <v>0</v>
      </c>
      <c r="F536" s="2006">
        <v>0</v>
      </c>
      <c r="G536" s="2006">
        <v>0</v>
      </c>
      <c r="H536" s="3665" t="s">
        <v>641</v>
      </c>
      <c r="I536" s="2006">
        <v>0</v>
      </c>
      <c r="J536" s="2006">
        <v>0</v>
      </c>
      <c r="K536" s="2006">
        <v>0</v>
      </c>
      <c r="L536" s="3665" t="s">
        <v>647</v>
      </c>
      <c r="M536" s="2006">
        <v>0</v>
      </c>
      <c r="N536" s="2006">
        <v>0</v>
      </c>
      <c r="O536" s="2006">
        <v>0</v>
      </c>
      <c r="P536" s="3662" t="s">
        <v>648</v>
      </c>
      <c r="Q536" s="2006">
        <v>0</v>
      </c>
      <c r="R536" s="2006">
        <v>0</v>
      </c>
      <c r="S536" s="2006">
        <v>0</v>
      </c>
      <c r="T536" s="3662" t="s">
        <v>649</v>
      </c>
      <c r="U536" s="2006">
        <v>0</v>
      </c>
      <c r="V536" s="2006">
        <v>0</v>
      </c>
      <c r="W536" s="2006">
        <v>0</v>
      </c>
      <c r="X536" s="3662" t="s">
        <v>650</v>
      </c>
      <c r="Y536" s="2006">
        <v>0</v>
      </c>
      <c r="Z536" s="2006">
        <v>0</v>
      </c>
      <c r="AA536" s="2006">
        <v>0</v>
      </c>
      <c r="AB536" s="3653" t="s">
        <v>651</v>
      </c>
      <c r="AC536" s="2006">
        <v>0</v>
      </c>
      <c r="AD536" s="2006">
        <v>0</v>
      </c>
      <c r="AE536" s="2006">
        <v>0</v>
      </c>
      <c r="AF536" s="3653" t="s">
        <v>651</v>
      </c>
      <c r="AG536" s="2006">
        <v>0</v>
      </c>
      <c r="AH536" s="2006">
        <v>0</v>
      </c>
      <c r="AI536" s="2006">
        <v>0</v>
      </c>
      <c r="AJ536" s="3653" t="s">
        <v>652</v>
      </c>
      <c r="AK536" s="2006">
        <v>0</v>
      </c>
      <c r="AL536" s="2006">
        <v>0</v>
      </c>
      <c r="AM536" s="2006">
        <v>0</v>
      </c>
      <c r="AN536" s="3653" t="s">
        <v>651</v>
      </c>
      <c r="AO536" s="2006">
        <v>0</v>
      </c>
      <c r="AP536" s="2006">
        <v>0</v>
      </c>
      <c r="AQ536" s="2006">
        <v>0</v>
      </c>
      <c r="AR536" s="3653" t="s">
        <v>653</v>
      </c>
      <c r="AS536" s="2006">
        <v>0</v>
      </c>
      <c r="AT536" s="2006">
        <v>0</v>
      </c>
      <c r="AU536" s="2006">
        <v>0</v>
      </c>
      <c r="AV536" s="3671" t="s">
        <v>654</v>
      </c>
      <c r="AW536" s="2006">
        <v>0</v>
      </c>
      <c r="AX536" s="2006">
        <v>0</v>
      </c>
      <c r="AY536" s="2006">
        <v>0</v>
      </c>
      <c r="AZ536" s="3653" t="s">
        <v>653</v>
      </c>
      <c r="BA536" s="2006">
        <v>0</v>
      </c>
      <c r="BB536" s="2006">
        <v>0</v>
      </c>
      <c r="BC536" s="2006">
        <v>0</v>
      </c>
      <c r="BD536" s="2006">
        <v>0</v>
      </c>
      <c r="BE536" s="2006">
        <v>0</v>
      </c>
      <c r="BF536" s="2006">
        <v>0</v>
      </c>
      <c r="BG536" s="2006">
        <v>0</v>
      </c>
      <c r="BH536" s="2006">
        <v>0</v>
      </c>
      <c r="BI536" s="2006">
        <v>0</v>
      </c>
      <c r="BJ536" s="2006">
        <v>0</v>
      </c>
      <c r="BK536" s="2006">
        <v>0</v>
      </c>
      <c r="BL536" s="2006">
        <v>0</v>
      </c>
      <c r="BM536" s="2006">
        <v>0</v>
      </c>
      <c r="BN536" s="2006">
        <v>0</v>
      </c>
      <c r="BO536" s="2006">
        <v>0</v>
      </c>
      <c r="BP536" s="2006">
        <v>0</v>
      </c>
      <c r="BQ536" s="2006">
        <v>0</v>
      </c>
      <c r="BR536" s="2006">
        <v>0</v>
      </c>
      <c r="BS536" s="2006">
        <v>0</v>
      </c>
      <c r="BT536" s="2006">
        <v>0</v>
      </c>
      <c r="BU536" s="2006">
        <v>0</v>
      </c>
      <c r="BV536" s="2006">
        <v>0</v>
      </c>
      <c r="BW536" s="2006">
        <v>0</v>
      </c>
      <c r="BX536" s="2006">
        <v>0</v>
      </c>
      <c r="BY536" s="2006">
        <v>0</v>
      </c>
      <c r="BZ536" s="2006">
        <v>0</v>
      </c>
      <c r="CA536" s="2006">
        <v>0</v>
      </c>
      <c r="CB536" s="2006">
        <v>0</v>
      </c>
      <c r="CC536" s="2006">
        <v>0</v>
      </c>
      <c r="CD536" s="2006">
        <v>0</v>
      </c>
      <c r="CE536" s="2006">
        <v>0</v>
      </c>
      <c r="CF536" s="421"/>
    </row>
    <row r="537" spans="1:84" ht="5.0999999999999996" customHeight="1">
      <c r="A537" s="2006">
        <v>0</v>
      </c>
      <c r="B537" s="3402"/>
      <c r="D537" s="3666"/>
      <c r="E537" s="2006">
        <v>0</v>
      </c>
      <c r="F537" s="2007">
        <v>0</v>
      </c>
      <c r="G537" s="2006">
        <v>0</v>
      </c>
      <c r="H537" s="3666"/>
      <c r="I537" s="2006">
        <v>0</v>
      </c>
      <c r="J537" s="2007">
        <v>0</v>
      </c>
      <c r="K537" s="2006">
        <v>0</v>
      </c>
      <c r="L537" s="3666"/>
      <c r="M537" s="2006">
        <v>0</v>
      </c>
      <c r="N537" s="2007">
        <v>0</v>
      </c>
      <c r="O537" s="2006">
        <v>0</v>
      </c>
      <c r="P537" s="3663"/>
      <c r="Q537" s="2006">
        <v>0</v>
      </c>
      <c r="R537" s="2007">
        <v>0</v>
      </c>
      <c r="S537" s="2006">
        <v>0</v>
      </c>
      <c r="T537" s="3663"/>
      <c r="U537" s="2006">
        <v>0</v>
      </c>
      <c r="V537" s="2007">
        <v>0</v>
      </c>
      <c r="W537" s="2006">
        <v>0</v>
      </c>
      <c r="X537" s="3663"/>
      <c r="Y537" s="2006">
        <v>0</v>
      </c>
      <c r="Z537" s="2007">
        <v>0</v>
      </c>
      <c r="AA537" s="2006">
        <v>0</v>
      </c>
      <c r="AB537" s="3654"/>
      <c r="AC537" s="2006">
        <v>0</v>
      </c>
      <c r="AD537" s="2007">
        <v>0</v>
      </c>
      <c r="AE537" s="2006">
        <v>0</v>
      </c>
      <c r="AF537" s="3654"/>
      <c r="AG537" s="2006">
        <v>0</v>
      </c>
      <c r="AH537" s="2007">
        <v>0</v>
      </c>
      <c r="AI537" s="2006">
        <v>0</v>
      </c>
      <c r="AJ537" s="3654"/>
      <c r="AK537" s="2006">
        <v>0</v>
      </c>
      <c r="AL537" s="2007">
        <v>0</v>
      </c>
      <c r="AM537" s="2006">
        <v>0</v>
      </c>
      <c r="AN537" s="3654"/>
      <c r="AO537" s="2006">
        <v>0</v>
      </c>
      <c r="AP537" s="2007">
        <v>0</v>
      </c>
      <c r="AQ537" s="2006">
        <v>0</v>
      </c>
      <c r="AR537" s="3654"/>
      <c r="AS537" s="2006">
        <v>0</v>
      </c>
      <c r="AT537" s="2007">
        <v>0</v>
      </c>
      <c r="AU537" s="2006">
        <v>0</v>
      </c>
      <c r="AV537" s="3672"/>
      <c r="AW537" s="2006">
        <v>0</v>
      </c>
      <c r="AX537" s="2007">
        <v>0</v>
      </c>
      <c r="AY537" s="2006">
        <v>0</v>
      </c>
      <c r="AZ537" s="3654"/>
      <c r="BA537" s="2006">
        <v>0</v>
      </c>
      <c r="BB537" s="2006">
        <v>0</v>
      </c>
      <c r="BC537" s="2006">
        <v>0</v>
      </c>
      <c r="BD537" s="2006">
        <v>0</v>
      </c>
      <c r="BE537" s="2006">
        <v>0</v>
      </c>
      <c r="BF537" s="2006">
        <v>0</v>
      </c>
      <c r="BG537" s="2006">
        <v>0</v>
      </c>
      <c r="BH537" s="2006">
        <v>0</v>
      </c>
      <c r="BI537" s="2006">
        <v>0</v>
      </c>
      <c r="BJ537" s="2006">
        <v>0</v>
      </c>
      <c r="BK537" s="2006">
        <v>0</v>
      </c>
      <c r="BL537" s="2006">
        <v>0</v>
      </c>
      <c r="BM537" s="2006">
        <v>0</v>
      </c>
      <c r="BN537" s="2006">
        <v>0</v>
      </c>
      <c r="BO537" s="2006">
        <v>0</v>
      </c>
      <c r="BP537" s="2006">
        <v>0</v>
      </c>
      <c r="BQ537" s="2006">
        <v>0</v>
      </c>
      <c r="BR537" s="2006">
        <v>0</v>
      </c>
      <c r="BS537" s="2006">
        <v>0</v>
      </c>
      <c r="BT537" s="2006">
        <v>0</v>
      </c>
      <c r="BU537" s="2006">
        <v>0</v>
      </c>
      <c r="BV537" s="2006">
        <v>0</v>
      </c>
      <c r="BW537" s="2006">
        <v>0</v>
      </c>
      <c r="BX537" s="2006">
        <v>0</v>
      </c>
      <c r="BY537" s="2006">
        <v>0</v>
      </c>
      <c r="BZ537" s="2006">
        <v>0</v>
      </c>
      <c r="CA537" s="2006">
        <v>0</v>
      </c>
      <c r="CB537" s="2006">
        <v>0</v>
      </c>
      <c r="CC537" s="2006">
        <v>0</v>
      </c>
      <c r="CD537" s="2006">
        <v>0</v>
      </c>
      <c r="CE537" s="2006">
        <v>0</v>
      </c>
      <c r="CF537" s="421"/>
    </row>
    <row r="538" spans="1:84" ht="9.9499999999999993" customHeight="1">
      <c r="A538" s="2006">
        <v>0</v>
      </c>
      <c r="B538" s="3403"/>
      <c r="D538" s="3667"/>
      <c r="E538" s="2006">
        <v>0</v>
      </c>
      <c r="F538" s="2006">
        <v>0</v>
      </c>
      <c r="G538" s="2006">
        <v>0</v>
      </c>
      <c r="H538" s="3667"/>
      <c r="I538" s="2006">
        <v>0</v>
      </c>
      <c r="J538" s="2006">
        <v>0</v>
      </c>
      <c r="K538" s="2006">
        <v>0</v>
      </c>
      <c r="L538" s="3667"/>
      <c r="M538" s="2006">
        <v>0</v>
      </c>
      <c r="N538" s="2006">
        <v>0</v>
      </c>
      <c r="O538" s="2006">
        <v>0</v>
      </c>
      <c r="P538" s="3664"/>
      <c r="Q538" s="2006">
        <v>0</v>
      </c>
      <c r="R538" s="2006">
        <v>0</v>
      </c>
      <c r="S538" s="2006">
        <v>0</v>
      </c>
      <c r="T538" s="3664"/>
      <c r="U538" s="2006">
        <v>0</v>
      </c>
      <c r="V538" s="2006">
        <v>0</v>
      </c>
      <c r="W538" s="2006">
        <v>0</v>
      </c>
      <c r="X538" s="3664"/>
      <c r="Y538" s="2006">
        <v>0</v>
      </c>
      <c r="Z538" s="2006">
        <v>0</v>
      </c>
      <c r="AA538" s="2006">
        <v>0</v>
      </c>
      <c r="AB538" s="3655"/>
      <c r="AC538" s="2006">
        <v>0</v>
      </c>
      <c r="AD538" s="2006">
        <v>0</v>
      </c>
      <c r="AE538" s="2006">
        <v>0</v>
      </c>
      <c r="AF538" s="3655"/>
      <c r="AG538" s="2006">
        <v>0</v>
      </c>
      <c r="AH538" s="2006">
        <v>0</v>
      </c>
      <c r="AI538" s="2006">
        <v>0</v>
      </c>
      <c r="AJ538" s="3655"/>
      <c r="AK538" s="2006">
        <v>0</v>
      </c>
      <c r="AL538" s="2006">
        <v>0</v>
      </c>
      <c r="AM538" s="2006">
        <v>0</v>
      </c>
      <c r="AN538" s="3655"/>
      <c r="AO538" s="2006">
        <v>0</v>
      </c>
      <c r="AP538" s="2006">
        <v>0</v>
      </c>
      <c r="AQ538" s="2006">
        <v>0</v>
      </c>
      <c r="AR538" s="3655"/>
      <c r="AS538" s="2006">
        <v>0</v>
      </c>
      <c r="AT538" s="2006">
        <v>0</v>
      </c>
      <c r="AU538" s="2006">
        <v>0</v>
      </c>
      <c r="AV538" s="3673"/>
      <c r="AW538" s="2006">
        <v>0</v>
      </c>
      <c r="AX538" s="2006">
        <v>0</v>
      </c>
      <c r="AY538" s="2006">
        <v>0</v>
      </c>
      <c r="AZ538" s="3655"/>
      <c r="BA538" s="2006">
        <v>0</v>
      </c>
      <c r="BB538" s="2006">
        <v>0</v>
      </c>
      <c r="BC538" s="2006">
        <v>0</v>
      </c>
      <c r="BD538" s="2006">
        <v>0</v>
      </c>
      <c r="BE538" s="2006">
        <v>0</v>
      </c>
      <c r="BF538" s="2006">
        <v>0</v>
      </c>
      <c r="BG538" s="2006">
        <v>0</v>
      </c>
      <c r="BH538" s="2006">
        <v>0</v>
      </c>
      <c r="BI538" s="2006">
        <v>0</v>
      </c>
      <c r="BJ538" s="2006">
        <v>0</v>
      </c>
      <c r="BK538" s="2006">
        <v>0</v>
      </c>
      <c r="BL538" s="2006">
        <v>0</v>
      </c>
      <c r="BM538" s="2006">
        <v>0</v>
      </c>
      <c r="BN538" s="2006">
        <v>0</v>
      </c>
      <c r="BO538" s="2006">
        <v>0</v>
      </c>
      <c r="BP538" s="2006">
        <v>0</v>
      </c>
      <c r="BQ538" s="2006">
        <v>0</v>
      </c>
      <c r="BR538" s="2006">
        <v>0</v>
      </c>
      <c r="BS538" s="2006">
        <v>0</v>
      </c>
      <c r="BT538" s="2006">
        <v>0</v>
      </c>
      <c r="BU538" s="2006">
        <v>0</v>
      </c>
      <c r="BV538" s="2006">
        <v>0</v>
      </c>
      <c r="BW538" s="2006">
        <v>0</v>
      </c>
      <c r="BX538" s="2006">
        <v>0</v>
      </c>
      <c r="BY538" s="2006">
        <v>0</v>
      </c>
      <c r="BZ538" s="2006">
        <v>0</v>
      </c>
      <c r="CA538" s="2006">
        <v>0</v>
      </c>
      <c r="CB538" s="2006">
        <v>0</v>
      </c>
      <c r="CC538" s="2006">
        <v>0</v>
      </c>
      <c r="CD538" s="2006">
        <v>0</v>
      </c>
      <c r="CE538" s="2006">
        <v>0</v>
      </c>
      <c r="CF538" s="421"/>
    </row>
    <row r="539" spans="1:84" ht="9.9499999999999993" customHeight="1">
      <c r="A539" s="2006">
        <v>0</v>
      </c>
      <c r="B539" s="2006">
        <v>0</v>
      </c>
      <c r="C539" s="2006">
        <v>0</v>
      </c>
      <c r="D539" s="2006">
        <v>0</v>
      </c>
      <c r="E539" s="2006">
        <v>0</v>
      </c>
      <c r="F539" s="2006">
        <v>0</v>
      </c>
      <c r="G539" s="2006">
        <v>0</v>
      </c>
      <c r="H539" s="2006">
        <v>0</v>
      </c>
      <c r="I539" s="2006">
        <v>0</v>
      </c>
      <c r="J539" s="2006">
        <v>0</v>
      </c>
      <c r="K539" s="2006">
        <v>0</v>
      </c>
      <c r="L539" s="2006">
        <v>0</v>
      </c>
      <c r="M539" s="2006">
        <v>0</v>
      </c>
      <c r="N539" s="2006">
        <v>0</v>
      </c>
      <c r="O539" s="2006">
        <v>0</v>
      </c>
      <c r="P539" s="2006">
        <v>0</v>
      </c>
      <c r="Q539" s="2006">
        <v>0</v>
      </c>
      <c r="R539" s="2006">
        <v>0</v>
      </c>
      <c r="S539" s="2006">
        <v>0</v>
      </c>
      <c r="T539" s="2006">
        <v>0</v>
      </c>
      <c r="U539" s="2006">
        <v>0</v>
      </c>
      <c r="V539" s="2006">
        <v>0</v>
      </c>
      <c r="W539" s="2006">
        <v>0</v>
      </c>
      <c r="X539" s="2006">
        <v>0</v>
      </c>
      <c r="Y539" s="2006">
        <v>0</v>
      </c>
      <c r="Z539" s="2006">
        <v>0</v>
      </c>
      <c r="AA539" s="2006">
        <v>0</v>
      </c>
      <c r="AB539" s="2006">
        <v>0</v>
      </c>
      <c r="AC539" s="2006">
        <v>0</v>
      </c>
      <c r="AD539" s="2006">
        <v>0</v>
      </c>
      <c r="AE539" s="2006">
        <v>0</v>
      </c>
      <c r="AF539" s="2006">
        <v>0</v>
      </c>
      <c r="AG539" s="2006">
        <v>0</v>
      </c>
      <c r="AH539" s="2006">
        <v>0</v>
      </c>
      <c r="AI539" s="2006">
        <v>0</v>
      </c>
      <c r="AJ539" s="2006">
        <v>0</v>
      </c>
      <c r="AK539" s="2006">
        <v>0</v>
      </c>
      <c r="AL539" s="2006">
        <v>0</v>
      </c>
      <c r="AM539" s="2006">
        <v>0</v>
      </c>
      <c r="AN539" s="2006">
        <v>0</v>
      </c>
      <c r="AO539" s="2006">
        <v>0</v>
      </c>
      <c r="AP539" s="2006">
        <v>0</v>
      </c>
      <c r="AQ539" s="2006">
        <v>0</v>
      </c>
      <c r="AR539" s="2006">
        <v>0</v>
      </c>
      <c r="AS539" s="2006">
        <v>0</v>
      </c>
      <c r="AT539" s="2006">
        <v>0</v>
      </c>
      <c r="AU539" s="2006">
        <v>0</v>
      </c>
      <c r="AV539" s="2006">
        <v>0</v>
      </c>
      <c r="AW539" s="2006">
        <v>0</v>
      </c>
      <c r="AX539" s="2006">
        <v>0</v>
      </c>
      <c r="AY539" s="2006">
        <v>0</v>
      </c>
      <c r="AZ539" s="2006">
        <v>0</v>
      </c>
      <c r="BA539" s="2006">
        <v>0</v>
      </c>
      <c r="BB539" s="2006">
        <v>0</v>
      </c>
      <c r="BC539" s="2006">
        <v>0</v>
      </c>
      <c r="BD539" s="2006">
        <v>0</v>
      </c>
      <c r="BE539" s="2006">
        <v>0</v>
      </c>
      <c r="BF539" s="2006">
        <v>0</v>
      </c>
      <c r="BG539" s="2006">
        <v>0</v>
      </c>
      <c r="BH539" s="2006">
        <v>0</v>
      </c>
      <c r="BI539" s="2006">
        <v>0</v>
      </c>
      <c r="BJ539" s="2006">
        <v>0</v>
      </c>
      <c r="BK539" s="2006">
        <v>0</v>
      </c>
      <c r="BL539" s="2006">
        <v>0</v>
      </c>
      <c r="BM539" s="2006">
        <v>0</v>
      </c>
      <c r="BN539" s="2006">
        <v>0</v>
      </c>
      <c r="BO539" s="2006">
        <v>0</v>
      </c>
      <c r="BP539" s="2006">
        <v>0</v>
      </c>
      <c r="BQ539" s="2006">
        <v>0</v>
      </c>
      <c r="BR539" s="2006">
        <v>0</v>
      </c>
      <c r="BS539" s="2006">
        <v>0</v>
      </c>
      <c r="BT539" s="2006">
        <v>0</v>
      </c>
      <c r="BU539" s="2006">
        <v>0</v>
      </c>
      <c r="BV539" s="2006">
        <v>0</v>
      </c>
      <c r="BW539" s="2006">
        <v>0</v>
      </c>
      <c r="BX539" s="2006">
        <v>0</v>
      </c>
      <c r="BY539" s="2006">
        <v>0</v>
      </c>
      <c r="BZ539" s="2006">
        <v>0</v>
      </c>
      <c r="CA539" s="2006">
        <v>0</v>
      </c>
      <c r="CB539" s="2006">
        <v>0</v>
      </c>
      <c r="CC539" s="2006">
        <v>0</v>
      </c>
      <c r="CD539" s="2006">
        <v>0</v>
      </c>
      <c r="CE539" s="2006">
        <v>0</v>
      </c>
      <c r="CF539" s="421"/>
    </row>
    <row r="540" spans="1:84" ht="9.9499999999999993" customHeight="1">
      <c r="A540" s="2006">
        <v>0</v>
      </c>
      <c r="B540" s="3401">
        <v>9</v>
      </c>
      <c r="D540" s="3665" t="s">
        <v>641</v>
      </c>
      <c r="E540" s="2006">
        <v>0</v>
      </c>
      <c r="F540" s="2006">
        <v>0</v>
      </c>
      <c r="G540" s="2006">
        <v>0</v>
      </c>
      <c r="H540" s="3665" t="s">
        <v>647</v>
      </c>
      <c r="I540" s="2006">
        <v>0</v>
      </c>
      <c r="J540" s="2006">
        <v>0</v>
      </c>
      <c r="K540" s="2006">
        <v>0</v>
      </c>
      <c r="L540" s="3665" t="s">
        <v>655</v>
      </c>
      <c r="M540" s="2006">
        <v>0</v>
      </c>
      <c r="N540" s="2006">
        <v>0</v>
      </c>
      <c r="O540" s="2006">
        <v>0</v>
      </c>
      <c r="P540" s="3662" t="s">
        <v>649</v>
      </c>
      <c r="Q540" s="2006">
        <v>0</v>
      </c>
      <c r="R540" s="2006">
        <v>0</v>
      </c>
      <c r="S540" s="2006">
        <v>0</v>
      </c>
      <c r="T540" s="3662" t="s">
        <v>656</v>
      </c>
      <c r="U540" s="2006">
        <v>0</v>
      </c>
      <c r="V540" s="2006">
        <v>0</v>
      </c>
      <c r="W540" s="2006">
        <v>0</v>
      </c>
      <c r="X540" s="3662" t="s">
        <v>657</v>
      </c>
      <c r="Y540" s="2006">
        <v>0</v>
      </c>
      <c r="Z540" s="2006">
        <v>0</v>
      </c>
      <c r="AA540" s="2006">
        <v>0</v>
      </c>
      <c r="AB540" s="3653" t="s">
        <v>658</v>
      </c>
      <c r="AC540" s="2006">
        <v>0</v>
      </c>
      <c r="AD540" s="2006">
        <v>0</v>
      </c>
      <c r="AE540" s="2006">
        <v>0</v>
      </c>
      <c r="AF540" s="3653" t="s">
        <v>658</v>
      </c>
      <c r="AG540" s="2006">
        <v>0</v>
      </c>
      <c r="AH540" s="2006">
        <v>0</v>
      </c>
      <c r="AI540" s="2006">
        <v>0</v>
      </c>
      <c r="AJ540" s="3653" t="s">
        <v>659</v>
      </c>
      <c r="AK540" s="2006">
        <v>0</v>
      </c>
      <c r="AL540" s="2006">
        <v>0</v>
      </c>
      <c r="AM540" s="2006">
        <v>0</v>
      </c>
      <c r="AN540" s="3653" t="s">
        <v>658</v>
      </c>
      <c r="AO540" s="2006">
        <v>0</v>
      </c>
      <c r="AP540" s="2006">
        <v>0</v>
      </c>
      <c r="AQ540" s="2006">
        <v>0</v>
      </c>
      <c r="AR540" s="3653" t="s">
        <v>660</v>
      </c>
      <c r="AS540" s="2006">
        <v>0</v>
      </c>
      <c r="AT540" s="2006">
        <v>0</v>
      </c>
      <c r="AU540" s="2006">
        <v>0</v>
      </c>
      <c r="AV540" s="3671" t="s">
        <v>661</v>
      </c>
      <c r="AW540" s="2006">
        <v>0</v>
      </c>
      <c r="AX540" s="2006">
        <v>0</v>
      </c>
      <c r="AY540" s="2006">
        <v>0</v>
      </c>
      <c r="AZ540" s="3653" t="s">
        <v>660</v>
      </c>
      <c r="BA540" s="2006">
        <v>0</v>
      </c>
      <c r="BB540" s="2006">
        <v>0</v>
      </c>
      <c r="BC540" s="2006">
        <v>0</v>
      </c>
      <c r="BD540" s="2006">
        <v>0</v>
      </c>
      <c r="BE540" s="2006">
        <v>0</v>
      </c>
      <c r="BF540" s="2006">
        <v>0</v>
      </c>
      <c r="BG540" s="2006">
        <v>0</v>
      </c>
      <c r="BH540" s="2006">
        <v>0</v>
      </c>
      <c r="BI540" s="2006">
        <v>0</v>
      </c>
      <c r="BJ540" s="2006">
        <v>0</v>
      </c>
      <c r="BK540" s="2006">
        <v>0</v>
      </c>
      <c r="BL540" s="2006">
        <v>0</v>
      </c>
      <c r="BM540" s="2006">
        <v>0</v>
      </c>
      <c r="BN540" s="2006">
        <v>0</v>
      </c>
      <c r="BO540" s="2006">
        <v>0</v>
      </c>
      <c r="BP540" s="2006">
        <v>0</v>
      </c>
      <c r="BQ540" s="2006">
        <v>0</v>
      </c>
      <c r="BR540" s="2006">
        <v>0</v>
      </c>
      <c r="BS540" s="2006">
        <v>0</v>
      </c>
      <c r="BT540" s="2006">
        <v>0</v>
      </c>
      <c r="BU540" s="2006">
        <v>0</v>
      </c>
      <c r="BV540" s="2006">
        <v>0</v>
      </c>
      <c r="BW540" s="2006">
        <v>0</v>
      </c>
      <c r="BX540" s="2006">
        <v>0</v>
      </c>
      <c r="BY540" s="2006">
        <v>0</v>
      </c>
      <c r="BZ540" s="2006">
        <v>0</v>
      </c>
      <c r="CA540" s="2006">
        <v>0</v>
      </c>
      <c r="CB540" s="2006">
        <v>0</v>
      </c>
      <c r="CC540" s="2006">
        <v>0</v>
      </c>
      <c r="CD540" s="2006">
        <v>0</v>
      </c>
      <c r="CE540" s="2006">
        <v>0</v>
      </c>
      <c r="CF540" s="421"/>
    </row>
    <row r="541" spans="1:84" ht="5.0999999999999996" customHeight="1">
      <c r="A541" s="2006">
        <v>0</v>
      </c>
      <c r="B541" s="3402"/>
      <c r="D541" s="3666"/>
      <c r="E541" s="2006">
        <v>0</v>
      </c>
      <c r="F541" s="2007">
        <v>0</v>
      </c>
      <c r="G541" s="2006">
        <v>0</v>
      </c>
      <c r="H541" s="3666"/>
      <c r="I541" s="2006">
        <v>0</v>
      </c>
      <c r="J541" s="2007">
        <v>0</v>
      </c>
      <c r="K541" s="2006">
        <v>0</v>
      </c>
      <c r="L541" s="3666"/>
      <c r="M541" s="2006">
        <v>0</v>
      </c>
      <c r="N541" s="2007">
        <v>0</v>
      </c>
      <c r="O541" s="2006">
        <v>0</v>
      </c>
      <c r="P541" s="3663"/>
      <c r="Q541" s="2006">
        <v>0</v>
      </c>
      <c r="R541" s="2007">
        <v>0</v>
      </c>
      <c r="S541" s="2006">
        <v>0</v>
      </c>
      <c r="T541" s="3663"/>
      <c r="U541" s="2006">
        <v>0</v>
      </c>
      <c r="V541" s="2007">
        <v>0</v>
      </c>
      <c r="W541" s="2006">
        <v>0</v>
      </c>
      <c r="X541" s="3663"/>
      <c r="Y541" s="2006">
        <v>0</v>
      </c>
      <c r="Z541" s="2007">
        <v>0</v>
      </c>
      <c r="AA541" s="2006">
        <v>0</v>
      </c>
      <c r="AB541" s="3654"/>
      <c r="AC541" s="2006">
        <v>0</v>
      </c>
      <c r="AD541" s="2007">
        <v>0</v>
      </c>
      <c r="AE541" s="2006">
        <v>0</v>
      </c>
      <c r="AF541" s="3654"/>
      <c r="AG541" s="2006">
        <v>0</v>
      </c>
      <c r="AH541" s="2007">
        <v>0</v>
      </c>
      <c r="AI541" s="2006">
        <v>0</v>
      </c>
      <c r="AJ541" s="3654"/>
      <c r="AK541" s="2006">
        <v>0</v>
      </c>
      <c r="AL541" s="2007">
        <v>0</v>
      </c>
      <c r="AM541" s="2006">
        <v>0</v>
      </c>
      <c r="AN541" s="3654"/>
      <c r="AO541" s="2006">
        <v>0</v>
      </c>
      <c r="AP541" s="2007">
        <v>0</v>
      </c>
      <c r="AQ541" s="2006">
        <v>0</v>
      </c>
      <c r="AR541" s="3654"/>
      <c r="AS541" s="2006">
        <v>0</v>
      </c>
      <c r="AT541" s="2007">
        <v>0</v>
      </c>
      <c r="AU541" s="2006">
        <v>0</v>
      </c>
      <c r="AV541" s="3672"/>
      <c r="AW541" s="2006">
        <v>0</v>
      </c>
      <c r="AX541" s="2007">
        <v>0</v>
      </c>
      <c r="AY541" s="2006">
        <v>0</v>
      </c>
      <c r="AZ541" s="3654"/>
      <c r="BA541" s="2006">
        <v>0</v>
      </c>
      <c r="BB541" s="2006">
        <v>0</v>
      </c>
      <c r="BC541" s="2006">
        <v>0</v>
      </c>
      <c r="BD541" s="2006">
        <v>0</v>
      </c>
      <c r="BE541" s="2006">
        <v>0</v>
      </c>
      <c r="BF541" s="2006">
        <v>0</v>
      </c>
      <c r="BG541" s="2006">
        <v>0</v>
      </c>
      <c r="BH541" s="2006">
        <v>0</v>
      </c>
      <c r="BI541" s="2006">
        <v>0</v>
      </c>
      <c r="BJ541" s="2006">
        <v>0</v>
      </c>
      <c r="BK541" s="2006">
        <v>0</v>
      </c>
      <c r="BL541" s="2006">
        <v>0</v>
      </c>
      <c r="BM541" s="2006">
        <v>0</v>
      </c>
      <c r="BN541" s="2006">
        <v>0</v>
      </c>
      <c r="BO541" s="2006">
        <v>0</v>
      </c>
      <c r="BP541" s="2006">
        <v>0</v>
      </c>
      <c r="BQ541" s="2006">
        <v>0</v>
      </c>
      <c r="BR541" s="2006">
        <v>0</v>
      </c>
      <c r="BS541" s="2006">
        <v>0</v>
      </c>
      <c r="BT541" s="2006">
        <v>0</v>
      </c>
      <c r="BU541" s="2006">
        <v>0</v>
      </c>
      <c r="BV541" s="2006">
        <v>0</v>
      </c>
      <c r="BW541" s="2006">
        <v>0</v>
      </c>
      <c r="BX541" s="2006">
        <v>0</v>
      </c>
      <c r="BY541" s="2006">
        <v>0</v>
      </c>
      <c r="BZ541" s="2006">
        <v>0</v>
      </c>
      <c r="CA541" s="2006">
        <v>0</v>
      </c>
      <c r="CB541" s="2006">
        <v>0</v>
      </c>
      <c r="CC541" s="2006">
        <v>0</v>
      </c>
      <c r="CD541" s="2006">
        <v>0</v>
      </c>
      <c r="CE541" s="2006">
        <v>0</v>
      </c>
      <c r="CF541" s="421"/>
    </row>
    <row r="542" spans="1:84" ht="9.9499999999999993" customHeight="1">
      <c r="A542" s="2006">
        <v>0</v>
      </c>
      <c r="B542" s="3403"/>
      <c r="D542" s="3667"/>
      <c r="E542" s="2006">
        <v>0</v>
      </c>
      <c r="F542" s="2006">
        <v>0</v>
      </c>
      <c r="G542" s="2006">
        <v>0</v>
      </c>
      <c r="H542" s="3667"/>
      <c r="I542" s="2006">
        <v>0</v>
      </c>
      <c r="J542" s="2006">
        <v>0</v>
      </c>
      <c r="K542" s="2006">
        <v>0</v>
      </c>
      <c r="L542" s="3667"/>
      <c r="M542" s="2006">
        <v>0</v>
      </c>
      <c r="N542" s="2006">
        <v>0</v>
      </c>
      <c r="O542" s="2006">
        <v>0</v>
      </c>
      <c r="P542" s="3664"/>
      <c r="Q542" s="2006">
        <v>0</v>
      </c>
      <c r="R542" s="2006">
        <v>0</v>
      </c>
      <c r="S542" s="2006">
        <v>0</v>
      </c>
      <c r="T542" s="3664"/>
      <c r="U542" s="2006">
        <v>0</v>
      </c>
      <c r="V542" s="2006">
        <v>0</v>
      </c>
      <c r="W542" s="2006">
        <v>0</v>
      </c>
      <c r="X542" s="3664"/>
      <c r="Y542" s="2006">
        <v>0</v>
      </c>
      <c r="Z542" s="2006">
        <v>0</v>
      </c>
      <c r="AA542" s="2006">
        <v>0</v>
      </c>
      <c r="AB542" s="3655"/>
      <c r="AC542" s="2006">
        <v>0</v>
      </c>
      <c r="AD542" s="2006">
        <v>0</v>
      </c>
      <c r="AE542" s="2006">
        <v>0</v>
      </c>
      <c r="AF542" s="3655"/>
      <c r="AG542" s="2006">
        <v>0</v>
      </c>
      <c r="AH542" s="2006">
        <v>0</v>
      </c>
      <c r="AI542" s="2006">
        <v>0</v>
      </c>
      <c r="AJ542" s="3655"/>
      <c r="AK542" s="2006">
        <v>0</v>
      </c>
      <c r="AL542" s="2006">
        <v>0</v>
      </c>
      <c r="AM542" s="2006">
        <v>0</v>
      </c>
      <c r="AN542" s="3655"/>
      <c r="AO542" s="2006">
        <v>0</v>
      </c>
      <c r="AP542" s="2006">
        <v>0</v>
      </c>
      <c r="AQ542" s="2006">
        <v>0</v>
      </c>
      <c r="AR542" s="3655"/>
      <c r="AS542" s="2006">
        <v>0</v>
      </c>
      <c r="AT542" s="2006">
        <v>0</v>
      </c>
      <c r="AU542" s="2006">
        <v>0</v>
      </c>
      <c r="AV542" s="3673"/>
      <c r="AW542" s="2006">
        <v>0</v>
      </c>
      <c r="AX542" s="2006">
        <v>0</v>
      </c>
      <c r="AY542" s="2006">
        <v>0</v>
      </c>
      <c r="AZ542" s="3655"/>
      <c r="BA542" s="2006">
        <v>0</v>
      </c>
      <c r="BB542" s="2006">
        <v>0</v>
      </c>
      <c r="BC542" s="2006">
        <v>0</v>
      </c>
      <c r="BD542" s="2006">
        <v>0</v>
      </c>
      <c r="BE542" s="2006">
        <v>0</v>
      </c>
      <c r="BF542" s="2006">
        <v>0</v>
      </c>
      <c r="BG542" s="2006">
        <v>0</v>
      </c>
      <c r="BH542" s="2006">
        <v>0</v>
      </c>
      <c r="BI542" s="2006">
        <v>0</v>
      </c>
      <c r="BJ542" s="2006">
        <v>0</v>
      </c>
      <c r="BK542" s="2006">
        <v>0</v>
      </c>
      <c r="BL542" s="2006">
        <v>0</v>
      </c>
      <c r="BM542" s="2006">
        <v>0</v>
      </c>
      <c r="BN542" s="2006">
        <v>0</v>
      </c>
      <c r="BO542" s="2006">
        <v>0</v>
      </c>
      <c r="BP542" s="2006">
        <v>0</v>
      </c>
      <c r="BQ542" s="2006">
        <v>0</v>
      </c>
      <c r="BR542" s="2006">
        <v>0</v>
      </c>
      <c r="BS542" s="2006">
        <v>0</v>
      </c>
      <c r="BT542" s="2006">
        <v>0</v>
      </c>
      <c r="BU542" s="2006">
        <v>0</v>
      </c>
      <c r="BV542" s="2006">
        <v>0</v>
      </c>
      <c r="BW542" s="2006">
        <v>0</v>
      </c>
      <c r="BX542" s="2006">
        <v>0</v>
      </c>
      <c r="BY542" s="2006">
        <v>0</v>
      </c>
      <c r="BZ542" s="2006">
        <v>0</v>
      </c>
      <c r="CA542" s="2006">
        <v>0</v>
      </c>
      <c r="CB542" s="2006">
        <v>0</v>
      </c>
      <c r="CC542" s="2006">
        <v>0</v>
      </c>
      <c r="CD542" s="2006">
        <v>0</v>
      </c>
      <c r="CE542" s="2006">
        <v>0</v>
      </c>
      <c r="CF542" s="421"/>
    </row>
    <row r="543" spans="1:84" ht="9.9499999999999993" customHeight="1">
      <c r="A543" s="2006">
        <v>0</v>
      </c>
      <c r="B543" s="2006">
        <v>0</v>
      </c>
      <c r="C543" s="2006">
        <v>0</v>
      </c>
      <c r="D543" s="2006">
        <v>0</v>
      </c>
      <c r="E543" s="2006">
        <v>0</v>
      </c>
      <c r="F543" s="2006">
        <v>0</v>
      </c>
      <c r="G543" s="2006">
        <v>0</v>
      </c>
      <c r="H543" s="2006">
        <v>0</v>
      </c>
      <c r="I543" s="2006">
        <v>0</v>
      </c>
      <c r="J543" s="2006">
        <v>0</v>
      </c>
      <c r="K543" s="2006">
        <v>0</v>
      </c>
      <c r="L543" s="2006">
        <v>0</v>
      </c>
      <c r="M543" s="2006">
        <v>0</v>
      </c>
      <c r="N543" s="2006">
        <v>0</v>
      </c>
      <c r="O543" s="2006">
        <v>0</v>
      </c>
      <c r="P543" s="2006">
        <v>0</v>
      </c>
      <c r="Q543" s="2006">
        <v>0</v>
      </c>
      <c r="R543" s="2006">
        <v>0</v>
      </c>
      <c r="S543" s="2006">
        <v>0</v>
      </c>
      <c r="T543" s="2006">
        <v>0</v>
      </c>
      <c r="U543" s="2006">
        <v>0</v>
      </c>
      <c r="V543" s="2006">
        <v>0</v>
      </c>
      <c r="W543" s="2006">
        <v>0</v>
      </c>
      <c r="X543" s="2006">
        <v>0</v>
      </c>
      <c r="Y543" s="2006">
        <v>0</v>
      </c>
      <c r="Z543" s="2006">
        <v>0</v>
      </c>
      <c r="AA543" s="2006">
        <v>0</v>
      </c>
      <c r="AB543" s="2006">
        <v>0</v>
      </c>
      <c r="AC543" s="2006">
        <v>0</v>
      </c>
      <c r="AD543" s="2006">
        <v>0</v>
      </c>
      <c r="AE543" s="2006">
        <v>0</v>
      </c>
      <c r="AF543" s="2006">
        <v>0</v>
      </c>
      <c r="AG543" s="2006">
        <v>0</v>
      </c>
      <c r="AH543" s="2006">
        <v>0</v>
      </c>
      <c r="AI543" s="2006">
        <v>0</v>
      </c>
      <c r="AJ543" s="2006">
        <v>0</v>
      </c>
      <c r="AK543" s="2006">
        <v>0</v>
      </c>
      <c r="AL543" s="2006">
        <v>0</v>
      </c>
      <c r="AM543" s="2006">
        <v>0</v>
      </c>
      <c r="AN543" s="2006">
        <v>0</v>
      </c>
      <c r="AO543" s="2006">
        <v>0</v>
      </c>
      <c r="AP543" s="2006">
        <v>0</v>
      </c>
      <c r="AQ543" s="2006">
        <v>0</v>
      </c>
      <c r="AR543" s="2006">
        <v>0</v>
      </c>
      <c r="AS543" s="2006">
        <v>0</v>
      </c>
      <c r="AT543" s="2006">
        <v>0</v>
      </c>
      <c r="AU543" s="2006">
        <v>0</v>
      </c>
      <c r="AV543" s="2006">
        <v>0</v>
      </c>
      <c r="AW543" s="2006">
        <v>0</v>
      </c>
      <c r="AX543" s="2006">
        <v>0</v>
      </c>
      <c r="AY543" s="2006">
        <v>0</v>
      </c>
      <c r="AZ543" s="2006">
        <v>0</v>
      </c>
      <c r="BA543" s="2006">
        <v>0</v>
      </c>
      <c r="BB543" s="2006">
        <v>0</v>
      </c>
      <c r="BC543" s="2006">
        <v>0</v>
      </c>
      <c r="BD543" s="2006">
        <v>0</v>
      </c>
      <c r="BE543" s="2006">
        <v>0</v>
      </c>
      <c r="BF543" s="2006">
        <v>0</v>
      </c>
      <c r="BG543" s="2006">
        <v>0</v>
      </c>
      <c r="BH543" s="2006">
        <v>0</v>
      </c>
      <c r="BI543" s="2006">
        <v>0</v>
      </c>
      <c r="BJ543" s="2006">
        <v>0</v>
      </c>
      <c r="BK543" s="2006">
        <v>0</v>
      </c>
      <c r="BL543" s="2006">
        <v>0</v>
      </c>
      <c r="BM543" s="2006">
        <v>0</v>
      </c>
      <c r="BN543" s="2006">
        <v>0</v>
      </c>
      <c r="BO543" s="2006">
        <v>0</v>
      </c>
      <c r="BP543" s="2006">
        <v>0</v>
      </c>
      <c r="BQ543" s="2006">
        <v>0</v>
      </c>
      <c r="BR543" s="2006">
        <v>0</v>
      </c>
      <c r="BS543" s="2006">
        <v>0</v>
      </c>
      <c r="BT543" s="2006">
        <v>0</v>
      </c>
      <c r="BU543" s="2006">
        <v>0</v>
      </c>
      <c r="BV543" s="2006">
        <v>0</v>
      </c>
      <c r="BW543" s="2006">
        <v>0</v>
      </c>
      <c r="BX543" s="2006">
        <v>0</v>
      </c>
      <c r="BY543" s="2006">
        <v>0</v>
      </c>
      <c r="BZ543" s="2006">
        <v>0</v>
      </c>
      <c r="CA543" s="2006">
        <v>0</v>
      </c>
      <c r="CB543" s="2006">
        <v>0</v>
      </c>
      <c r="CC543" s="2006">
        <v>0</v>
      </c>
      <c r="CD543" s="2006">
        <v>0</v>
      </c>
      <c r="CE543" s="2006">
        <v>0</v>
      </c>
      <c r="CF543" s="421"/>
    </row>
    <row r="544" spans="1:84" ht="9.9499999999999993" customHeight="1">
      <c r="A544" s="2006">
        <v>0</v>
      </c>
      <c r="B544" s="3401">
        <v>10</v>
      </c>
      <c r="D544" s="3665" t="s">
        <v>662</v>
      </c>
      <c r="E544" s="2006">
        <v>0</v>
      </c>
      <c r="F544" s="2006">
        <v>0</v>
      </c>
      <c r="G544" s="2006">
        <v>0</v>
      </c>
      <c r="H544" s="3665" t="s">
        <v>655</v>
      </c>
      <c r="I544" s="2006">
        <v>0</v>
      </c>
      <c r="J544" s="2006">
        <v>0</v>
      </c>
      <c r="K544" s="2006">
        <v>0</v>
      </c>
      <c r="L544" s="3665" t="s">
        <v>663</v>
      </c>
      <c r="M544" s="2006">
        <v>0</v>
      </c>
      <c r="N544" s="2006">
        <v>0</v>
      </c>
      <c r="O544" s="2006">
        <v>0</v>
      </c>
      <c r="P544" s="3662" t="s">
        <v>664</v>
      </c>
      <c r="Q544" s="2006">
        <v>0</v>
      </c>
      <c r="R544" s="2006">
        <v>0</v>
      </c>
      <c r="S544" s="2006">
        <v>0</v>
      </c>
      <c r="T544" s="3662" t="s">
        <v>631</v>
      </c>
      <c r="U544" s="2006">
        <v>0</v>
      </c>
      <c r="V544" s="2006">
        <v>0</v>
      </c>
      <c r="W544" s="2006">
        <v>0</v>
      </c>
      <c r="X544" s="3662" t="s">
        <v>665</v>
      </c>
      <c r="Y544" s="2006">
        <v>0</v>
      </c>
      <c r="Z544" s="2006">
        <v>0</v>
      </c>
      <c r="AA544" s="2006">
        <v>0</v>
      </c>
      <c r="AB544" s="3653" t="s">
        <v>666</v>
      </c>
      <c r="AC544" s="2006">
        <v>0</v>
      </c>
      <c r="AD544" s="2006">
        <v>0</v>
      </c>
      <c r="AE544" s="2006">
        <v>0</v>
      </c>
      <c r="AF544" s="3653" t="s">
        <v>666</v>
      </c>
      <c r="AG544" s="2006">
        <v>0</v>
      </c>
      <c r="AH544" s="2006">
        <v>0</v>
      </c>
      <c r="AI544" s="2006">
        <v>0</v>
      </c>
      <c r="AJ544" s="3653" t="s">
        <v>667</v>
      </c>
      <c r="AK544" s="2006">
        <v>0</v>
      </c>
      <c r="AL544" s="2006">
        <v>0</v>
      </c>
      <c r="AM544" s="2006">
        <v>0</v>
      </c>
      <c r="AN544" s="3653" t="s">
        <v>666</v>
      </c>
      <c r="AO544" s="2006">
        <v>0</v>
      </c>
      <c r="AP544" s="2006">
        <v>0</v>
      </c>
      <c r="AQ544" s="2006">
        <v>0</v>
      </c>
      <c r="AR544" s="3653" t="s">
        <v>616</v>
      </c>
      <c r="AS544" s="2006">
        <v>0</v>
      </c>
      <c r="AT544" s="2006">
        <v>0</v>
      </c>
      <c r="AU544" s="2006">
        <v>0</v>
      </c>
      <c r="AV544" s="3671" t="s">
        <v>668</v>
      </c>
      <c r="AW544" s="2006">
        <v>0</v>
      </c>
      <c r="AX544" s="2006">
        <v>0</v>
      </c>
      <c r="AY544" s="2006">
        <v>0</v>
      </c>
      <c r="AZ544" s="3653" t="s">
        <v>616</v>
      </c>
      <c r="BA544" s="2006">
        <v>0</v>
      </c>
      <c r="BB544" s="2006">
        <v>0</v>
      </c>
      <c r="BC544" s="2006">
        <v>0</v>
      </c>
      <c r="BD544" s="2006">
        <v>0</v>
      </c>
      <c r="BE544" s="2006">
        <v>0</v>
      </c>
      <c r="BF544" s="2006">
        <v>0</v>
      </c>
      <c r="BG544" s="2006">
        <v>0</v>
      </c>
      <c r="BH544" s="2006">
        <v>0</v>
      </c>
      <c r="BI544" s="2006">
        <v>0</v>
      </c>
      <c r="BJ544" s="2006">
        <v>0</v>
      </c>
      <c r="BK544" s="2006">
        <v>0</v>
      </c>
      <c r="BL544" s="2006">
        <v>0</v>
      </c>
      <c r="BM544" s="2006">
        <v>0</v>
      </c>
      <c r="BN544" s="2006">
        <v>0</v>
      </c>
      <c r="BO544" s="2006">
        <v>0</v>
      </c>
      <c r="BP544" s="2006">
        <v>0</v>
      </c>
      <c r="BQ544" s="2006">
        <v>0</v>
      </c>
      <c r="BR544" s="2006">
        <v>0</v>
      </c>
      <c r="BS544" s="2006">
        <v>0</v>
      </c>
      <c r="BT544" s="2006">
        <v>0</v>
      </c>
      <c r="BU544" s="2006">
        <v>0</v>
      </c>
      <c r="BV544" s="2006">
        <v>0</v>
      </c>
      <c r="BW544" s="2006">
        <v>0</v>
      </c>
      <c r="BX544" s="2006">
        <v>0</v>
      </c>
      <c r="BY544" s="2006">
        <v>0</v>
      </c>
      <c r="BZ544" s="2006">
        <v>0</v>
      </c>
      <c r="CA544" s="2006">
        <v>0</v>
      </c>
      <c r="CB544" s="2006">
        <v>0</v>
      </c>
      <c r="CC544" s="2006">
        <v>0</v>
      </c>
      <c r="CD544" s="2006">
        <v>0</v>
      </c>
      <c r="CE544" s="2006">
        <v>0</v>
      </c>
      <c r="CF544" s="421"/>
    </row>
    <row r="545" spans="1:84" ht="5.0999999999999996" customHeight="1">
      <c r="A545" s="2006">
        <v>0</v>
      </c>
      <c r="B545" s="3402"/>
      <c r="D545" s="3666"/>
      <c r="E545" s="2006">
        <v>0</v>
      </c>
      <c r="F545" s="2007">
        <v>0</v>
      </c>
      <c r="G545" s="2006">
        <v>0</v>
      </c>
      <c r="H545" s="3666"/>
      <c r="I545" s="2006">
        <v>0</v>
      </c>
      <c r="J545" s="2007">
        <v>0</v>
      </c>
      <c r="K545" s="2006">
        <v>0</v>
      </c>
      <c r="L545" s="3666"/>
      <c r="M545" s="2006">
        <v>0</v>
      </c>
      <c r="N545" s="2007">
        <v>0</v>
      </c>
      <c r="O545" s="2006">
        <v>0</v>
      </c>
      <c r="P545" s="3663"/>
      <c r="Q545" s="2006">
        <v>0</v>
      </c>
      <c r="R545" s="2007">
        <v>0</v>
      </c>
      <c r="S545" s="2006">
        <v>0</v>
      </c>
      <c r="T545" s="3663"/>
      <c r="U545" s="2006">
        <v>0</v>
      </c>
      <c r="V545" s="2007">
        <v>0</v>
      </c>
      <c r="W545" s="2006">
        <v>0</v>
      </c>
      <c r="X545" s="3663"/>
      <c r="Y545" s="2006">
        <v>0</v>
      </c>
      <c r="Z545" s="2007">
        <v>0</v>
      </c>
      <c r="AA545" s="2006">
        <v>0</v>
      </c>
      <c r="AB545" s="3654"/>
      <c r="AC545" s="2006">
        <v>0</v>
      </c>
      <c r="AD545" s="2007">
        <v>0</v>
      </c>
      <c r="AE545" s="2006">
        <v>0</v>
      </c>
      <c r="AF545" s="3654"/>
      <c r="AG545" s="2006">
        <v>0</v>
      </c>
      <c r="AH545" s="2007">
        <v>0</v>
      </c>
      <c r="AI545" s="2006">
        <v>0</v>
      </c>
      <c r="AJ545" s="3654"/>
      <c r="AK545" s="2006">
        <v>0</v>
      </c>
      <c r="AL545" s="2007">
        <v>0</v>
      </c>
      <c r="AM545" s="2006">
        <v>0</v>
      </c>
      <c r="AN545" s="3654"/>
      <c r="AO545" s="2006">
        <v>0</v>
      </c>
      <c r="AP545" s="2007">
        <v>0</v>
      </c>
      <c r="AQ545" s="2006">
        <v>0</v>
      </c>
      <c r="AR545" s="3654"/>
      <c r="AS545" s="2006">
        <v>0</v>
      </c>
      <c r="AT545" s="2007">
        <v>0</v>
      </c>
      <c r="AU545" s="2006">
        <v>0</v>
      </c>
      <c r="AV545" s="3672"/>
      <c r="AW545" s="2006">
        <v>0</v>
      </c>
      <c r="AX545" s="2007">
        <v>0</v>
      </c>
      <c r="AY545" s="2006">
        <v>0</v>
      </c>
      <c r="AZ545" s="3654"/>
      <c r="BA545" s="2006">
        <v>0</v>
      </c>
      <c r="BB545" s="2006">
        <v>0</v>
      </c>
      <c r="BC545" s="2006">
        <v>0</v>
      </c>
      <c r="BD545" s="2006">
        <v>0</v>
      </c>
      <c r="BE545" s="2006">
        <v>0</v>
      </c>
      <c r="BF545" s="2006">
        <v>0</v>
      </c>
      <c r="BG545" s="2006">
        <v>0</v>
      </c>
      <c r="BH545" s="2006">
        <v>0</v>
      </c>
      <c r="BI545" s="2006">
        <v>0</v>
      </c>
      <c r="BJ545" s="2006">
        <v>0</v>
      </c>
      <c r="BK545" s="2006">
        <v>0</v>
      </c>
      <c r="BL545" s="2006">
        <v>0</v>
      </c>
      <c r="BM545" s="2006">
        <v>0</v>
      </c>
      <c r="BN545" s="2006">
        <v>0</v>
      </c>
      <c r="BO545" s="2006">
        <v>0</v>
      </c>
      <c r="BP545" s="2006">
        <v>0</v>
      </c>
      <c r="BQ545" s="2006">
        <v>0</v>
      </c>
      <c r="BR545" s="2006">
        <v>0</v>
      </c>
      <c r="BS545" s="2006">
        <v>0</v>
      </c>
      <c r="BT545" s="2006">
        <v>0</v>
      </c>
      <c r="BU545" s="2006">
        <v>0</v>
      </c>
      <c r="BV545" s="2006">
        <v>0</v>
      </c>
      <c r="BW545" s="2006">
        <v>0</v>
      </c>
      <c r="BX545" s="2006">
        <v>0</v>
      </c>
      <c r="BY545" s="2006">
        <v>0</v>
      </c>
      <c r="BZ545" s="2006">
        <v>0</v>
      </c>
      <c r="CA545" s="2006">
        <v>0</v>
      </c>
      <c r="CB545" s="2006">
        <v>0</v>
      </c>
      <c r="CC545" s="2006">
        <v>0</v>
      </c>
      <c r="CD545" s="2006">
        <v>0</v>
      </c>
      <c r="CE545" s="2006">
        <v>0</v>
      </c>
      <c r="CF545" s="421"/>
    </row>
    <row r="546" spans="1:84" ht="9.9499999999999993" customHeight="1">
      <c r="A546" s="2006">
        <v>0</v>
      </c>
      <c r="B546" s="3403"/>
      <c r="D546" s="3667"/>
      <c r="E546" s="2006">
        <v>0</v>
      </c>
      <c r="F546" s="2006">
        <v>0</v>
      </c>
      <c r="G546" s="2006">
        <v>0</v>
      </c>
      <c r="H546" s="3667"/>
      <c r="I546" s="2006">
        <v>0</v>
      </c>
      <c r="J546" s="2006">
        <v>0</v>
      </c>
      <c r="K546" s="2006">
        <v>0</v>
      </c>
      <c r="L546" s="3667"/>
      <c r="M546" s="2006">
        <v>0</v>
      </c>
      <c r="N546" s="2006">
        <v>0</v>
      </c>
      <c r="O546" s="2006">
        <v>0</v>
      </c>
      <c r="P546" s="3664"/>
      <c r="Q546" s="2006">
        <v>0</v>
      </c>
      <c r="R546" s="2006">
        <v>0</v>
      </c>
      <c r="S546" s="2006">
        <v>0</v>
      </c>
      <c r="T546" s="3664"/>
      <c r="U546" s="2006">
        <v>0</v>
      </c>
      <c r="V546" s="2006">
        <v>0</v>
      </c>
      <c r="W546" s="2006">
        <v>0</v>
      </c>
      <c r="X546" s="3664"/>
      <c r="Y546" s="2006">
        <v>0</v>
      </c>
      <c r="Z546" s="2006">
        <v>0</v>
      </c>
      <c r="AA546" s="2006">
        <v>0</v>
      </c>
      <c r="AB546" s="3655"/>
      <c r="AC546" s="2006">
        <v>0</v>
      </c>
      <c r="AD546" s="2006">
        <v>0</v>
      </c>
      <c r="AE546" s="2006">
        <v>0</v>
      </c>
      <c r="AF546" s="3655"/>
      <c r="AG546" s="2006">
        <v>0</v>
      </c>
      <c r="AH546" s="2006">
        <v>0</v>
      </c>
      <c r="AI546" s="2006">
        <v>0</v>
      </c>
      <c r="AJ546" s="3655"/>
      <c r="AK546" s="2006">
        <v>0</v>
      </c>
      <c r="AL546" s="2006">
        <v>0</v>
      </c>
      <c r="AM546" s="2006">
        <v>0</v>
      </c>
      <c r="AN546" s="3655"/>
      <c r="AO546" s="2006">
        <v>0</v>
      </c>
      <c r="AP546" s="2006">
        <v>0</v>
      </c>
      <c r="AQ546" s="2006">
        <v>0</v>
      </c>
      <c r="AR546" s="3655"/>
      <c r="AS546" s="2006">
        <v>0</v>
      </c>
      <c r="AT546" s="2006">
        <v>0</v>
      </c>
      <c r="AU546" s="2006">
        <v>0</v>
      </c>
      <c r="AV546" s="3673"/>
      <c r="AW546" s="2006">
        <v>0</v>
      </c>
      <c r="AX546" s="2006">
        <v>0</v>
      </c>
      <c r="AY546" s="2006">
        <v>0</v>
      </c>
      <c r="AZ546" s="3655"/>
      <c r="BA546" s="2006">
        <v>0</v>
      </c>
      <c r="BB546" s="2006">
        <v>0</v>
      </c>
      <c r="BC546" s="2006">
        <v>0</v>
      </c>
      <c r="BD546" s="2006">
        <v>0</v>
      </c>
      <c r="BE546" s="2006">
        <v>0</v>
      </c>
      <c r="BF546" s="2006">
        <v>0</v>
      </c>
      <c r="BG546" s="2006">
        <v>0</v>
      </c>
      <c r="BH546" s="2006">
        <v>0</v>
      </c>
      <c r="BI546" s="2006">
        <v>0</v>
      </c>
      <c r="BJ546" s="2006">
        <v>0</v>
      </c>
      <c r="BK546" s="2006">
        <v>0</v>
      </c>
      <c r="BL546" s="2006">
        <v>0</v>
      </c>
      <c r="BM546" s="2006">
        <v>0</v>
      </c>
      <c r="BN546" s="2006">
        <v>0</v>
      </c>
      <c r="BO546" s="2006">
        <v>0</v>
      </c>
      <c r="BP546" s="2006">
        <v>0</v>
      </c>
      <c r="BQ546" s="2006">
        <v>0</v>
      </c>
      <c r="BR546" s="2006">
        <v>0</v>
      </c>
      <c r="BS546" s="2006">
        <v>0</v>
      </c>
      <c r="BT546" s="2006">
        <v>0</v>
      </c>
      <c r="BU546" s="2006">
        <v>0</v>
      </c>
      <c r="BV546" s="2006">
        <v>0</v>
      </c>
      <c r="BW546" s="2006">
        <v>0</v>
      </c>
      <c r="BX546" s="2006">
        <v>0</v>
      </c>
      <c r="BY546" s="2006">
        <v>0</v>
      </c>
      <c r="BZ546" s="2006">
        <v>0</v>
      </c>
      <c r="CA546" s="2006">
        <v>0</v>
      </c>
      <c r="CB546" s="2006">
        <v>0</v>
      </c>
      <c r="CC546" s="2006">
        <v>0</v>
      </c>
      <c r="CD546" s="2006">
        <v>0</v>
      </c>
      <c r="CE546" s="2006">
        <v>0</v>
      </c>
      <c r="CF546" s="421"/>
    </row>
    <row r="547" spans="1:84" ht="9.9499999999999993" customHeight="1">
      <c r="A547" s="2006">
        <v>0</v>
      </c>
      <c r="B547" s="2006">
        <v>0</v>
      </c>
      <c r="C547" s="2006">
        <v>0</v>
      </c>
      <c r="D547" s="2006">
        <v>0</v>
      </c>
      <c r="E547" s="2006">
        <v>0</v>
      </c>
      <c r="F547" s="2006">
        <v>0</v>
      </c>
      <c r="G547" s="2006">
        <v>0</v>
      </c>
      <c r="H547" s="2006">
        <v>0</v>
      </c>
      <c r="I547" s="2006">
        <v>0</v>
      </c>
      <c r="J547" s="2006">
        <v>0</v>
      </c>
      <c r="K547" s="2006">
        <v>0</v>
      </c>
      <c r="L547" s="2006">
        <v>0</v>
      </c>
      <c r="M547" s="2006">
        <v>0</v>
      </c>
      <c r="N547" s="2006">
        <v>0</v>
      </c>
      <c r="O547" s="2006">
        <v>0</v>
      </c>
      <c r="P547" s="2006">
        <v>0</v>
      </c>
      <c r="Q547" s="2006">
        <v>0</v>
      </c>
      <c r="R547" s="2006">
        <v>0</v>
      </c>
      <c r="S547" s="2006">
        <v>0</v>
      </c>
      <c r="T547" s="2006">
        <v>0</v>
      </c>
      <c r="U547" s="2006">
        <v>0</v>
      </c>
      <c r="V547" s="2006">
        <v>0</v>
      </c>
      <c r="W547" s="2006">
        <v>0</v>
      </c>
      <c r="X547" s="2006">
        <v>0</v>
      </c>
      <c r="Y547" s="2006">
        <v>0</v>
      </c>
      <c r="Z547" s="2006">
        <v>0</v>
      </c>
      <c r="AA547" s="2006">
        <v>0</v>
      </c>
      <c r="AB547" s="2006">
        <v>0</v>
      </c>
      <c r="AC547" s="2006">
        <v>0</v>
      </c>
      <c r="AD547" s="2006">
        <v>0</v>
      </c>
      <c r="AE547" s="2006">
        <v>0</v>
      </c>
      <c r="AF547" s="2006">
        <v>0</v>
      </c>
      <c r="AG547" s="2006">
        <v>0</v>
      </c>
      <c r="AH547" s="2006">
        <v>0</v>
      </c>
      <c r="AI547" s="2006">
        <v>0</v>
      </c>
      <c r="AJ547" s="2006">
        <v>0</v>
      </c>
      <c r="AK547" s="2006">
        <v>0</v>
      </c>
      <c r="AL547" s="2006">
        <v>0</v>
      </c>
      <c r="AM547" s="2006">
        <v>0</v>
      </c>
      <c r="AN547" s="2006">
        <v>0</v>
      </c>
      <c r="AO547" s="2006">
        <v>0</v>
      </c>
      <c r="AP547" s="2006">
        <v>0</v>
      </c>
      <c r="AQ547" s="2006">
        <v>0</v>
      </c>
      <c r="AR547" s="2006">
        <v>0</v>
      </c>
      <c r="AS547" s="2006">
        <v>0</v>
      </c>
      <c r="AT547" s="2006">
        <v>0</v>
      </c>
      <c r="AU547" s="2006">
        <v>0</v>
      </c>
      <c r="AV547" s="2006">
        <v>0</v>
      </c>
      <c r="AW547" s="2006">
        <v>0</v>
      </c>
      <c r="AX547" s="2006">
        <v>0</v>
      </c>
      <c r="AY547" s="2006">
        <v>0</v>
      </c>
      <c r="AZ547" s="2006">
        <v>0</v>
      </c>
      <c r="BA547" s="2006">
        <v>0</v>
      </c>
      <c r="BB547" s="2006">
        <v>0</v>
      </c>
      <c r="BC547" s="2006">
        <v>0</v>
      </c>
      <c r="BD547" s="2006">
        <v>0</v>
      </c>
      <c r="BE547" s="2006">
        <v>0</v>
      </c>
      <c r="BF547" s="2006">
        <v>0</v>
      </c>
      <c r="BG547" s="2006">
        <v>0</v>
      </c>
      <c r="BH547" s="2006">
        <v>0</v>
      </c>
      <c r="BI547" s="2006">
        <v>0</v>
      </c>
      <c r="BJ547" s="2006">
        <v>0</v>
      </c>
      <c r="BK547" s="2006">
        <v>0</v>
      </c>
      <c r="BL547" s="2006">
        <v>0</v>
      </c>
      <c r="BM547" s="2006">
        <v>0</v>
      </c>
      <c r="BN547" s="2006">
        <v>0</v>
      </c>
      <c r="BO547" s="2006">
        <v>0</v>
      </c>
      <c r="BP547" s="2006">
        <v>0</v>
      </c>
      <c r="BQ547" s="2006">
        <v>0</v>
      </c>
      <c r="BR547" s="2006">
        <v>0</v>
      </c>
      <c r="BS547" s="2006">
        <v>0</v>
      </c>
      <c r="BT547" s="2006">
        <v>0</v>
      </c>
      <c r="BU547" s="2006">
        <v>0</v>
      </c>
      <c r="BV547" s="2006">
        <v>0</v>
      </c>
      <c r="BW547" s="2006">
        <v>0</v>
      </c>
      <c r="BX547" s="2006">
        <v>0</v>
      </c>
      <c r="BY547" s="2006">
        <v>0</v>
      </c>
      <c r="BZ547" s="2006">
        <v>0</v>
      </c>
      <c r="CA547" s="2006">
        <v>0</v>
      </c>
      <c r="CB547" s="2006">
        <v>0</v>
      </c>
      <c r="CC547" s="2006">
        <v>0</v>
      </c>
      <c r="CD547" s="2006">
        <v>0</v>
      </c>
      <c r="CE547" s="2006">
        <v>0</v>
      </c>
      <c r="CF547" s="421"/>
    </row>
    <row r="548" spans="1:84" ht="9.9499999999999993" customHeight="1">
      <c r="A548" s="2006">
        <v>0</v>
      </c>
      <c r="B548" s="3401">
        <v>11</v>
      </c>
      <c r="D548" s="3665" t="s">
        <v>647</v>
      </c>
      <c r="E548" s="2006">
        <v>0</v>
      </c>
      <c r="F548" s="2006">
        <v>0</v>
      </c>
      <c r="G548" s="2006">
        <v>0</v>
      </c>
      <c r="H548" s="3665" t="s">
        <v>663</v>
      </c>
      <c r="I548" s="2006">
        <v>0</v>
      </c>
      <c r="J548" s="2006">
        <v>0</v>
      </c>
      <c r="K548" s="2006">
        <v>0</v>
      </c>
      <c r="L548" s="3665" t="s">
        <v>669</v>
      </c>
      <c r="M548" s="2006">
        <v>0</v>
      </c>
      <c r="N548" s="2006">
        <v>0</v>
      </c>
      <c r="O548" s="2006">
        <v>0</v>
      </c>
      <c r="P548" s="3662" t="s">
        <v>625</v>
      </c>
      <c r="Q548" s="2006">
        <v>0</v>
      </c>
      <c r="R548" s="2006">
        <v>0</v>
      </c>
      <c r="S548" s="2006">
        <v>0</v>
      </c>
      <c r="T548" s="3662" t="s">
        <v>670</v>
      </c>
      <c r="U548" s="2006">
        <v>0</v>
      </c>
      <c r="V548" s="2006">
        <v>0</v>
      </c>
      <c r="W548" s="2006">
        <v>0</v>
      </c>
      <c r="X548" s="3662" t="s">
        <v>671</v>
      </c>
      <c r="Y548" s="2006">
        <v>0</v>
      </c>
      <c r="Z548" s="2006">
        <v>0</v>
      </c>
      <c r="AA548" s="2006">
        <v>0</v>
      </c>
      <c r="AB548" s="3653" t="s">
        <v>672</v>
      </c>
      <c r="AC548" s="2006">
        <v>0</v>
      </c>
      <c r="AD548" s="2006">
        <v>0</v>
      </c>
      <c r="AE548" s="2006">
        <v>0</v>
      </c>
      <c r="AF548" s="3653" t="s">
        <v>672</v>
      </c>
      <c r="AG548" s="2006">
        <v>0</v>
      </c>
      <c r="AH548" s="2006">
        <v>0</v>
      </c>
      <c r="AI548" s="2006">
        <v>0</v>
      </c>
      <c r="AJ548" s="3653" t="s">
        <v>673</v>
      </c>
      <c r="AK548" s="2006">
        <v>0</v>
      </c>
      <c r="AL548" s="2006">
        <v>0</v>
      </c>
      <c r="AM548" s="2006">
        <v>0</v>
      </c>
      <c r="AN548" s="3653" t="s">
        <v>672</v>
      </c>
      <c r="AO548" s="2006">
        <v>0</v>
      </c>
      <c r="AP548" s="2006">
        <v>0</v>
      </c>
      <c r="AQ548" s="2006">
        <v>0</v>
      </c>
      <c r="AR548" s="3653" t="s">
        <v>623</v>
      </c>
      <c r="AS548" s="2006">
        <v>0</v>
      </c>
      <c r="AT548" s="2006">
        <v>0</v>
      </c>
      <c r="AU548" s="2006">
        <v>0</v>
      </c>
      <c r="AV548" s="3531"/>
      <c r="AW548" s="2006">
        <v>0</v>
      </c>
      <c r="AX548" s="2006">
        <v>0</v>
      </c>
      <c r="AY548" s="2006">
        <v>0</v>
      </c>
      <c r="AZ548" s="3653" t="s">
        <v>623</v>
      </c>
      <c r="BA548" s="2006">
        <v>0</v>
      </c>
      <c r="BB548" s="2006">
        <v>0</v>
      </c>
      <c r="BC548" s="2006">
        <v>0</v>
      </c>
      <c r="BD548" s="2006">
        <v>0</v>
      </c>
      <c r="BE548" s="2006">
        <v>0</v>
      </c>
      <c r="BF548" s="2006">
        <v>0</v>
      </c>
      <c r="BG548" s="2006">
        <v>0</v>
      </c>
      <c r="BH548" s="2006">
        <v>0</v>
      </c>
      <c r="BI548" s="2006">
        <v>0</v>
      </c>
      <c r="BJ548" s="2006">
        <v>0</v>
      </c>
      <c r="BK548" s="2006">
        <v>0</v>
      </c>
      <c r="BL548" s="2006">
        <v>0</v>
      </c>
      <c r="BM548" s="2006">
        <v>0</v>
      </c>
      <c r="BN548" s="2006">
        <v>0</v>
      </c>
      <c r="BO548" s="2006">
        <v>0</v>
      </c>
      <c r="BP548" s="2006">
        <v>0</v>
      </c>
      <c r="BQ548" s="2006">
        <v>0</v>
      </c>
      <c r="BR548" s="2006">
        <v>0</v>
      </c>
      <c r="BS548" s="2006">
        <v>0</v>
      </c>
      <c r="BT548" s="2006">
        <v>0</v>
      </c>
      <c r="BU548" s="2006">
        <v>0</v>
      </c>
      <c r="BV548" s="2006">
        <v>0</v>
      </c>
      <c r="BW548" s="2006">
        <v>0</v>
      </c>
      <c r="BX548" s="2006">
        <v>0</v>
      </c>
      <c r="BY548" s="2006">
        <v>0</v>
      </c>
      <c r="BZ548" s="2006">
        <v>0</v>
      </c>
      <c r="CA548" s="2006">
        <v>0</v>
      </c>
      <c r="CB548" s="2006">
        <v>0</v>
      </c>
      <c r="CC548" s="2006">
        <v>0</v>
      </c>
      <c r="CD548" s="2006">
        <v>0</v>
      </c>
      <c r="CE548" s="2006">
        <v>0</v>
      </c>
      <c r="CF548" s="421"/>
    </row>
    <row r="549" spans="1:84" ht="5.0999999999999996" customHeight="1">
      <c r="A549" s="2006">
        <v>0</v>
      </c>
      <c r="B549" s="3402"/>
      <c r="D549" s="3666"/>
      <c r="E549" s="2006">
        <v>0</v>
      </c>
      <c r="F549" s="2007">
        <v>0</v>
      </c>
      <c r="G549" s="2006">
        <v>0</v>
      </c>
      <c r="H549" s="3666"/>
      <c r="I549" s="2006">
        <v>0</v>
      </c>
      <c r="J549" s="2007">
        <v>0</v>
      </c>
      <c r="K549" s="2006">
        <v>0</v>
      </c>
      <c r="L549" s="3666"/>
      <c r="M549" s="2006">
        <v>0</v>
      </c>
      <c r="N549" s="2007">
        <v>0</v>
      </c>
      <c r="O549" s="2006">
        <v>0</v>
      </c>
      <c r="P549" s="3663"/>
      <c r="Q549" s="2006">
        <v>0</v>
      </c>
      <c r="R549" s="2007">
        <v>0</v>
      </c>
      <c r="S549" s="2006">
        <v>0</v>
      </c>
      <c r="T549" s="3663"/>
      <c r="U549" s="2006">
        <v>0</v>
      </c>
      <c r="V549" s="2007">
        <v>0</v>
      </c>
      <c r="W549" s="2006">
        <v>0</v>
      </c>
      <c r="X549" s="3663"/>
      <c r="Y549" s="2006">
        <v>0</v>
      </c>
      <c r="Z549" s="2007">
        <v>0</v>
      </c>
      <c r="AA549" s="2006">
        <v>0</v>
      </c>
      <c r="AB549" s="3654"/>
      <c r="AC549" s="2006">
        <v>0</v>
      </c>
      <c r="AD549" s="2007">
        <v>0</v>
      </c>
      <c r="AE549" s="2006">
        <v>0</v>
      </c>
      <c r="AF549" s="3654"/>
      <c r="AG549" s="2006">
        <v>0</v>
      </c>
      <c r="AH549" s="2007">
        <v>0</v>
      </c>
      <c r="AI549" s="2006">
        <v>0</v>
      </c>
      <c r="AJ549" s="3654"/>
      <c r="AK549" s="2006">
        <v>0</v>
      </c>
      <c r="AL549" s="2007">
        <v>0</v>
      </c>
      <c r="AM549" s="2006">
        <v>0</v>
      </c>
      <c r="AN549" s="3654"/>
      <c r="AO549" s="2006">
        <v>0</v>
      </c>
      <c r="AP549" s="2007">
        <v>0</v>
      </c>
      <c r="AQ549" s="2006">
        <v>0</v>
      </c>
      <c r="AR549" s="3654"/>
      <c r="AS549" s="2006">
        <v>0</v>
      </c>
      <c r="AT549" s="2007">
        <v>0</v>
      </c>
      <c r="AU549" s="2006">
        <v>0</v>
      </c>
      <c r="AV549" s="3532"/>
      <c r="AW549" s="2006">
        <v>0</v>
      </c>
      <c r="AX549" s="2007">
        <v>0</v>
      </c>
      <c r="AY549" s="2006">
        <v>0</v>
      </c>
      <c r="AZ549" s="3654"/>
      <c r="BA549" s="2006">
        <v>0</v>
      </c>
      <c r="BB549" s="2006">
        <v>0</v>
      </c>
      <c r="BC549" s="2006">
        <v>0</v>
      </c>
      <c r="BD549" s="2006">
        <v>0</v>
      </c>
      <c r="BE549" s="2006">
        <v>0</v>
      </c>
      <c r="BF549" s="2006">
        <v>0</v>
      </c>
      <c r="BG549" s="2006">
        <v>0</v>
      </c>
      <c r="BH549" s="2006">
        <v>0</v>
      </c>
      <c r="BI549" s="2006">
        <v>0</v>
      </c>
      <c r="BJ549" s="2006">
        <v>0</v>
      </c>
      <c r="BK549" s="2006">
        <v>0</v>
      </c>
      <c r="BL549" s="2006">
        <v>0</v>
      </c>
      <c r="BM549" s="2006">
        <v>0</v>
      </c>
      <c r="BN549" s="2006">
        <v>0</v>
      </c>
      <c r="BO549" s="2006">
        <v>0</v>
      </c>
      <c r="BP549" s="2006">
        <v>0</v>
      </c>
      <c r="BQ549" s="2006">
        <v>0</v>
      </c>
      <c r="BR549" s="2006">
        <v>0</v>
      </c>
      <c r="BS549" s="2006">
        <v>0</v>
      </c>
      <c r="BT549" s="2006">
        <v>0</v>
      </c>
      <c r="BU549" s="2006">
        <v>0</v>
      </c>
      <c r="BV549" s="2006">
        <v>0</v>
      </c>
      <c r="BW549" s="2006">
        <v>0</v>
      </c>
      <c r="BX549" s="2006">
        <v>0</v>
      </c>
      <c r="BY549" s="2006">
        <v>0</v>
      </c>
      <c r="BZ549" s="2006">
        <v>0</v>
      </c>
      <c r="CA549" s="2006">
        <v>0</v>
      </c>
      <c r="CB549" s="2006">
        <v>0</v>
      </c>
      <c r="CC549" s="2006">
        <v>0</v>
      </c>
      <c r="CD549" s="2006">
        <v>0</v>
      </c>
      <c r="CE549" s="2006">
        <v>0</v>
      </c>
      <c r="CF549" s="421"/>
    </row>
    <row r="550" spans="1:84" ht="9.9499999999999993" customHeight="1">
      <c r="A550" s="2006">
        <v>0</v>
      </c>
      <c r="B550" s="3403"/>
      <c r="D550" s="3667"/>
      <c r="E550" s="2006">
        <v>0</v>
      </c>
      <c r="F550" s="2006">
        <v>0</v>
      </c>
      <c r="G550" s="2006">
        <v>0</v>
      </c>
      <c r="H550" s="3667"/>
      <c r="I550" s="2006">
        <v>0</v>
      </c>
      <c r="J550" s="2006">
        <v>0</v>
      </c>
      <c r="K550" s="2006">
        <v>0</v>
      </c>
      <c r="L550" s="3667"/>
      <c r="M550" s="2006">
        <v>0</v>
      </c>
      <c r="N550" s="2006">
        <v>0</v>
      </c>
      <c r="O550" s="2006">
        <v>0</v>
      </c>
      <c r="P550" s="3664"/>
      <c r="Q550" s="2006">
        <v>0</v>
      </c>
      <c r="R550" s="2006">
        <v>0</v>
      </c>
      <c r="S550" s="2006">
        <v>0</v>
      </c>
      <c r="T550" s="3664"/>
      <c r="U550" s="2006">
        <v>0</v>
      </c>
      <c r="V550" s="2006">
        <v>0</v>
      </c>
      <c r="W550" s="2006">
        <v>0</v>
      </c>
      <c r="X550" s="3664"/>
      <c r="Y550" s="2006">
        <v>0</v>
      </c>
      <c r="Z550" s="2006">
        <v>0</v>
      </c>
      <c r="AA550" s="2006">
        <v>0</v>
      </c>
      <c r="AB550" s="3655"/>
      <c r="AC550" s="2006">
        <v>0</v>
      </c>
      <c r="AD550" s="2006">
        <v>0</v>
      </c>
      <c r="AE550" s="2006">
        <v>0</v>
      </c>
      <c r="AF550" s="3655"/>
      <c r="AG550" s="2006">
        <v>0</v>
      </c>
      <c r="AH550" s="2006">
        <v>0</v>
      </c>
      <c r="AI550" s="2006">
        <v>0</v>
      </c>
      <c r="AJ550" s="3655"/>
      <c r="AK550" s="2006">
        <v>0</v>
      </c>
      <c r="AL550" s="2006">
        <v>0</v>
      </c>
      <c r="AM550" s="2006">
        <v>0</v>
      </c>
      <c r="AN550" s="3655"/>
      <c r="AO550" s="2006">
        <v>0</v>
      </c>
      <c r="AP550" s="2006">
        <v>0</v>
      </c>
      <c r="AQ550" s="2006">
        <v>0</v>
      </c>
      <c r="AR550" s="3655"/>
      <c r="AS550" s="2006">
        <v>0</v>
      </c>
      <c r="AT550" s="2006">
        <v>0</v>
      </c>
      <c r="AU550" s="2006">
        <v>0</v>
      </c>
      <c r="AV550" s="3533"/>
      <c r="AW550" s="2006">
        <v>0</v>
      </c>
      <c r="AX550" s="2006">
        <v>0</v>
      </c>
      <c r="AY550" s="2006">
        <v>0</v>
      </c>
      <c r="AZ550" s="3655"/>
      <c r="BA550" s="2006">
        <v>0</v>
      </c>
      <c r="BB550" s="2006">
        <v>0</v>
      </c>
      <c r="BC550" s="2006">
        <v>0</v>
      </c>
      <c r="BD550" s="2006">
        <v>0</v>
      </c>
      <c r="BE550" s="2006">
        <v>0</v>
      </c>
      <c r="BF550" s="2006">
        <v>0</v>
      </c>
      <c r="BG550" s="2006">
        <v>0</v>
      </c>
      <c r="BH550" s="2006">
        <v>0</v>
      </c>
      <c r="BI550" s="2006">
        <v>0</v>
      </c>
      <c r="BJ550" s="2006">
        <v>0</v>
      </c>
      <c r="BK550" s="2006">
        <v>0</v>
      </c>
      <c r="BL550" s="2006">
        <v>0</v>
      </c>
      <c r="BM550" s="2006">
        <v>0</v>
      </c>
      <c r="BN550" s="2006">
        <v>0</v>
      </c>
      <c r="BO550" s="2006">
        <v>0</v>
      </c>
      <c r="BP550" s="2006">
        <v>0</v>
      </c>
      <c r="BQ550" s="2006">
        <v>0</v>
      </c>
      <c r="BR550" s="2006">
        <v>0</v>
      </c>
      <c r="BS550" s="2006">
        <v>0</v>
      </c>
      <c r="BT550" s="2006">
        <v>0</v>
      </c>
      <c r="BU550" s="2006">
        <v>0</v>
      </c>
      <c r="BV550" s="2006">
        <v>0</v>
      </c>
      <c r="BW550" s="2006">
        <v>0</v>
      </c>
      <c r="BX550" s="2006">
        <v>0</v>
      </c>
      <c r="BY550" s="2006">
        <v>0</v>
      </c>
      <c r="BZ550" s="2006">
        <v>0</v>
      </c>
      <c r="CA550" s="2006">
        <v>0</v>
      </c>
      <c r="CB550" s="2006">
        <v>0</v>
      </c>
      <c r="CC550" s="2006">
        <v>0</v>
      </c>
      <c r="CD550" s="2006">
        <v>0</v>
      </c>
      <c r="CE550" s="2006">
        <v>0</v>
      </c>
      <c r="CF550" s="421"/>
    </row>
    <row r="551" spans="1:84" ht="9.9499999999999993" customHeight="1">
      <c r="A551" s="2006">
        <v>0</v>
      </c>
      <c r="B551" s="2006">
        <v>0</v>
      </c>
      <c r="C551" s="2006">
        <v>0</v>
      </c>
      <c r="D551" s="2006">
        <v>0</v>
      </c>
      <c r="E551" s="2006">
        <v>0</v>
      </c>
      <c r="F551" s="2006">
        <v>0</v>
      </c>
      <c r="G551" s="2006">
        <v>0</v>
      </c>
      <c r="H551" s="2006">
        <v>0</v>
      </c>
      <c r="I551" s="2006">
        <v>0</v>
      </c>
      <c r="J551" s="2006">
        <v>0</v>
      </c>
      <c r="K551" s="2006">
        <v>0</v>
      </c>
      <c r="L551" s="2006">
        <v>0</v>
      </c>
      <c r="M551" s="2006">
        <v>0</v>
      </c>
      <c r="N551" s="2006">
        <v>0</v>
      </c>
      <c r="O551" s="2006">
        <v>0</v>
      </c>
      <c r="P551" s="2006">
        <v>0</v>
      </c>
      <c r="Q551" s="2006">
        <v>0</v>
      </c>
      <c r="R551" s="2006">
        <v>0</v>
      </c>
      <c r="S551" s="2006">
        <v>0</v>
      </c>
      <c r="T551" s="2006">
        <v>0</v>
      </c>
      <c r="U551" s="2006">
        <v>0</v>
      </c>
      <c r="V551" s="2006">
        <v>0</v>
      </c>
      <c r="W551" s="2006">
        <v>0</v>
      </c>
      <c r="X551" s="2006">
        <v>0</v>
      </c>
      <c r="Y551" s="2006">
        <v>0</v>
      </c>
      <c r="Z551" s="2006">
        <v>0</v>
      </c>
      <c r="AA551" s="2006">
        <v>0</v>
      </c>
      <c r="AB551" s="2006">
        <v>0</v>
      </c>
      <c r="AC551" s="2006">
        <v>0</v>
      </c>
      <c r="AD551" s="2006">
        <v>0</v>
      </c>
      <c r="AE551" s="2006">
        <v>0</v>
      </c>
      <c r="AF551" s="2006">
        <v>0</v>
      </c>
      <c r="AG551" s="2006">
        <v>0</v>
      </c>
      <c r="AH551" s="2006">
        <v>0</v>
      </c>
      <c r="AI551" s="2006">
        <v>0</v>
      </c>
      <c r="AJ551" s="2006">
        <v>0</v>
      </c>
      <c r="AK551" s="2006">
        <v>0</v>
      </c>
      <c r="AL551" s="2006">
        <v>0</v>
      </c>
      <c r="AM551" s="2006">
        <v>0</v>
      </c>
      <c r="AN551" s="2006">
        <v>0</v>
      </c>
      <c r="AO551" s="2006">
        <v>0</v>
      </c>
      <c r="AP551" s="2006">
        <v>0</v>
      </c>
      <c r="AQ551" s="2006">
        <v>0</v>
      </c>
      <c r="AR551" s="2006">
        <v>0</v>
      </c>
      <c r="AS551" s="2006">
        <v>0</v>
      </c>
      <c r="AT551" s="2006">
        <v>0</v>
      </c>
      <c r="AU551" s="2006">
        <v>0</v>
      </c>
      <c r="AV551" s="2006">
        <v>0</v>
      </c>
      <c r="AW551" s="2006">
        <v>0</v>
      </c>
      <c r="AX551" s="2006">
        <v>0</v>
      </c>
      <c r="AY551" s="2006">
        <v>0</v>
      </c>
      <c r="AZ551" s="2006">
        <v>0</v>
      </c>
      <c r="BA551" s="2006">
        <v>0</v>
      </c>
      <c r="BB551" s="2006">
        <v>0</v>
      </c>
      <c r="BC551" s="2006">
        <v>0</v>
      </c>
      <c r="BD551" s="2006">
        <v>0</v>
      </c>
      <c r="BE551" s="2006">
        <v>0</v>
      </c>
      <c r="BF551" s="2006">
        <v>0</v>
      </c>
      <c r="BG551" s="2006">
        <v>0</v>
      </c>
      <c r="BH551" s="2006">
        <v>0</v>
      </c>
      <c r="BI551" s="2006">
        <v>0</v>
      </c>
      <c r="BJ551" s="2006">
        <v>0</v>
      </c>
      <c r="BK551" s="2006">
        <v>0</v>
      </c>
      <c r="BL551" s="2006">
        <v>0</v>
      </c>
      <c r="BM551" s="2006">
        <v>0</v>
      </c>
      <c r="BN551" s="2006">
        <v>0</v>
      </c>
      <c r="BO551" s="2006">
        <v>0</v>
      </c>
      <c r="BP551" s="2006">
        <v>0</v>
      </c>
      <c r="BQ551" s="2006">
        <v>0</v>
      </c>
      <c r="BR551" s="2006">
        <v>0</v>
      </c>
      <c r="BS551" s="2006">
        <v>0</v>
      </c>
      <c r="BT551" s="2006">
        <v>0</v>
      </c>
      <c r="BU551" s="2006">
        <v>0</v>
      </c>
      <c r="BV551" s="2006">
        <v>0</v>
      </c>
      <c r="BW551" s="2006">
        <v>0</v>
      </c>
      <c r="BX551" s="2006">
        <v>0</v>
      </c>
      <c r="BY551" s="2006">
        <v>0</v>
      </c>
      <c r="BZ551" s="2006">
        <v>0</v>
      </c>
      <c r="CA551" s="2006">
        <v>0</v>
      </c>
      <c r="CB551" s="2006">
        <v>0</v>
      </c>
      <c r="CC551" s="2006">
        <v>0</v>
      </c>
      <c r="CD551" s="2006">
        <v>0</v>
      </c>
      <c r="CE551" s="2006">
        <v>0</v>
      </c>
      <c r="CF551" s="421"/>
    </row>
    <row r="552" spans="1:84" ht="9.9499999999999993" customHeight="1">
      <c r="A552" s="2006">
        <v>0</v>
      </c>
      <c r="B552" s="3401">
        <v>12</v>
      </c>
      <c r="D552" s="3665" t="s">
        <v>631</v>
      </c>
      <c r="E552" s="2006">
        <v>0</v>
      </c>
      <c r="F552" s="2006">
        <v>0</v>
      </c>
      <c r="G552" s="2006">
        <v>0</v>
      </c>
      <c r="H552" s="3665" t="s">
        <v>669</v>
      </c>
      <c r="I552" s="2006">
        <v>0</v>
      </c>
      <c r="J552" s="2006">
        <v>0</v>
      </c>
      <c r="K552" s="2006">
        <v>0</v>
      </c>
      <c r="L552" s="3665"/>
      <c r="M552" s="2006">
        <v>0</v>
      </c>
      <c r="N552" s="2006">
        <v>0</v>
      </c>
      <c r="O552" s="2006">
        <v>0</v>
      </c>
      <c r="P552" s="3662" t="s">
        <v>597</v>
      </c>
      <c r="Q552" s="2006">
        <v>0</v>
      </c>
      <c r="R552" s="2006">
        <v>0</v>
      </c>
      <c r="S552" s="2006">
        <v>0</v>
      </c>
      <c r="T552" s="3662" t="s">
        <v>674</v>
      </c>
      <c r="U552" s="2006">
        <v>0</v>
      </c>
      <c r="V552" s="2006">
        <v>0</v>
      </c>
      <c r="W552" s="2006">
        <v>0</v>
      </c>
      <c r="X552" s="3662"/>
      <c r="Y552" s="2006">
        <v>0</v>
      </c>
      <c r="Z552" s="2006">
        <v>0</v>
      </c>
      <c r="AA552" s="2006">
        <v>0</v>
      </c>
      <c r="AB552" s="3653" t="s">
        <v>675</v>
      </c>
      <c r="AC552" s="2006">
        <v>0</v>
      </c>
      <c r="AD552" s="2006">
        <v>0</v>
      </c>
      <c r="AE552" s="2006">
        <v>0</v>
      </c>
      <c r="AF552" s="3653" t="s">
        <v>675</v>
      </c>
      <c r="AG552" s="2006">
        <v>0</v>
      </c>
      <c r="AH552" s="2006">
        <v>0</v>
      </c>
      <c r="AI552" s="2006">
        <v>0</v>
      </c>
      <c r="AJ552" s="3653" t="s">
        <v>676</v>
      </c>
      <c r="AK552" s="2006">
        <v>0</v>
      </c>
      <c r="AL552" s="2006">
        <v>0</v>
      </c>
      <c r="AM552" s="2006">
        <v>0</v>
      </c>
      <c r="AN552" s="3653" t="s">
        <v>675</v>
      </c>
      <c r="AO552" s="2006">
        <v>0</v>
      </c>
      <c r="AP552" s="2006">
        <v>0</v>
      </c>
      <c r="AQ552" s="2006">
        <v>0</v>
      </c>
      <c r="AR552" s="3653" t="s">
        <v>21</v>
      </c>
      <c r="AS552" s="2006">
        <v>0</v>
      </c>
      <c r="AT552" s="2006">
        <v>0</v>
      </c>
      <c r="AU552" s="2006">
        <v>0</v>
      </c>
      <c r="AW552" s="2006">
        <v>0</v>
      </c>
      <c r="AX552" s="2006">
        <v>0</v>
      </c>
      <c r="AY552" s="2006">
        <v>0</v>
      </c>
      <c r="AZ552" s="3653" t="s">
        <v>21</v>
      </c>
      <c r="BA552" s="2006">
        <v>0</v>
      </c>
      <c r="BB552" s="2006">
        <v>0</v>
      </c>
      <c r="BC552" s="2006">
        <v>0</v>
      </c>
      <c r="BD552" s="2006">
        <v>0</v>
      </c>
      <c r="BE552" s="2006">
        <v>0</v>
      </c>
      <c r="BF552" s="2006">
        <v>0</v>
      </c>
      <c r="BG552" s="2006">
        <v>0</v>
      </c>
      <c r="BH552" s="2006">
        <v>0</v>
      </c>
      <c r="BI552" s="2006">
        <v>0</v>
      </c>
      <c r="BJ552" s="2006">
        <v>0</v>
      </c>
      <c r="BK552" s="2006">
        <v>0</v>
      </c>
      <c r="BL552" s="2006">
        <v>0</v>
      </c>
      <c r="BM552" s="2006">
        <v>0</v>
      </c>
      <c r="BN552" s="2006">
        <v>0</v>
      </c>
      <c r="BO552" s="2006">
        <v>0</v>
      </c>
      <c r="BP552" s="2006">
        <v>0</v>
      </c>
      <c r="BQ552" s="2006">
        <v>0</v>
      </c>
      <c r="BR552" s="2006">
        <v>0</v>
      </c>
      <c r="BS552" s="2006">
        <v>0</v>
      </c>
      <c r="BT552" s="2006">
        <v>0</v>
      </c>
      <c r="BU552" s="2006">
        <v>0</v>
      </c>
      <c r="BV552" s="2006">
        <v>0</v>
      </c>
      <c r="BW552" s="2006">
        <v>0</v>
      </c>
      <c r="BX552" s="2006">
        <v>0</v>
      </c>
      <c r="BY552" s="2006">
        <v>0</v>
      </c>
      <c r="BZ552" s="2006">
        <v>0</v>
      </c>
      <c r="CA552" s="2006">
        <v>0</v>
      </c>
      <c r="CB552" s="2006">
        <v>0</v>
      </c>
      <c r="CC552" s="2006">
        <v>0</v>
      </c>
      <c r="CD552" s="2006">
        <v>0</v>
      </c>
      <c r="CE552" s="2006">
        <v>0</v>
      </c>
      <c r="CF552" s="421"/>
    </row>
    <row r="553" spans="1:84" ht="5.0999999999999996" customHeight="1">
      <c r="A553" s="2006">
        <v>0</v>
      </c>
      <c r="B553" s="3402"/>
      <c r="D553" s="3666"/>
      <c r="E553" s="2006">
        <v>0</v>
      </c>
      <c r="F553" s="2007">
        <v>0</v>
      </c>
      <c r="G553" s="2006">
        <v>0</v>
      </c>
      <c r="H553" s="3666"/>
      <c r="I553" s="2006">
        <v>0</v>
      </c>
      <c r="J553" s="2007">
        <v>0</v>
      </c>
      <c r="K553" s="2006">
        <v>0</v>
      </c>
      <c r="L553" s="3666"/>
      <c r="M553" s="2006">
        <v>0</v>
      </c>
      <c r="N553" s="2007">
        <v>0</v>
      </c>
      <c r="O553" s="2006">
        <v>0</v>
      </c>
      <c r="P553" s="3663"/>
      <c r="Q553" s="2006">
        <v>0</v>
      </c>
      <c r="R553" s="2007">
        <v>0</v>
      </c>
      <c r="S553" s="2006">
        <v>0</v>
      </c>
      <c r="T553" s="3663"/>
      <c r="U553" s="2006">
        <v>0</v>
      </c>
      <c r="V553" s="2007">
        <v>0</v>
      </c>
      <c r="W553" s="2006">
        <v>0</v>
      </c>
      <c r="X553" s="3663"/>
      <c r="Y553" s="2006">
        <v>0</v>
      </c>
      <c r="Z553" s="2007">
        <v>0</v>
      </c>
      <c r="AA553" s="2006">
        <v>0</v>
      </c>
      <c r="AB553" s="3654"/>
      <c r="AC553" s="2006">
        <v>0</v>
      </c>
      <c r="AD553" s="2007">
        <v>0</v>
      </c>
      <c r="AE553" s="2006">
        <v>0</v>
      </c>
      <c r="AF553" s="3654"/>
      <c r="AG553" s="2006">
        <v>0</v>
      </c>
      <c r="AH553" s="2007">
        <v>0</v>
      </c>
      <c r="AI553" s="2006">
        <v>0</v>
      </c>
      <c r="AJ553" s="3654"/>
      <c r="AK553" s="2006">
        <v>0</v>
      </c>
      <c r="AL553" s="2007">
        <v>0</v>
      </c>
      <c r="AM553" s="2006">
        <v>0</v>
      </c>
      <c r="AN553" s="3654"/>
      <c r="AO553" s="2006">
        <v>0</v>
      </c>
      <c r="AP553" s="2007">
        <v>0</v>
      </c>
      <c r="AQ553" s="2006">
        <v>0</v>
      </c>
      <c r="AR553" s="3654"/>
      <c r="AS553" s="2006">
        <v>0</v>
      </c>
      <c r="AT553" s="2007">
        <v>0</v>
      </c>
      <c r="AU553" s="2006">
        <v>0</v>
      </c>
      <c r="AW553" s="2006">
        <v>0</v>
      </c>
      <c r="AX553" s="2007">
        <v>0</v>
      </c>
      <c r="AY553" s="2006">
        <v>0</v>
      </c>
      <c r="AZ553" s="3654"/>
      <c r="BA553" s="2006">
        <v>0</v>
      </c>
      <c r="BB553" s="2006">
        <v>0</v>
      </c>
      <c r="BC553" s="2006">
        <v>0</v>
      </c>
      <c r="BD553" s="2006">
        <v>0</v>
      </c>
      <c r="BE553" s="2006">
        <v>0</v>
      </c>
      <c r="BF553" s="2006">
        <v>0</v>
      </c>
      <c r="BG553" s="2006">
        <v>0</v>
      </c>
      <c r="BH553" s="2006">
        <v>0</v>
      </c>
      <c r="BI553" s="2006">
        <v>0</v>
      </c>
      <c r="BJ553" s="2006">
        <v>0</v>
      </c>
      <c r="BK553" s="2006">
        <v>0</v>
      </c>
      <c r="BL553" s="2006">
        <v>0</v>
      </c>
      <c r="BM553" s="2006">
        <v>0</v>
      </c>
      <c r="BN553" s="2006">
        <v>0</v>
      </c>
      <c r="BO553" s="2006">
        <v>0</v>
      </c>
      <c r="BP553" s="2006">
        <v>0</v>
      </c>
      <c r="BQ553" s="2006">
        <v>0</v>
      </c>
      <c r="BR553" s="2006">
        <v>0</v>
      </c>
      <c r="BS553" s="2006">
        <v>0</v>
      </c>
      <c r="BT553" s="2006">
        <v>0</v>
      </c>
      <c r="BU553" s="2006">
        <v>0</v>
      </c>
      <c r="BV553" s="2006">
        <v>0</v>
      </c>
      <c r="BW553" s="2006">
        <v>0</v>
      </c>
      <c r="BX553" s="2006">
        <v>0</v>
      </c>
      <c r="BY553" s="2006">
        <v>0</v>
      </c>
      <c r="BZ553" s="2006">
        <v>0</v>
      </c>
      <c r="CA553" s="2006">
        <v>0</v>
      </c>
      <c r="CB553" s="2006">
        <v>0</v>
      </c>
      <c r="CC553" s="2006">
        <v>0</v>
      </c>
      <c r="CD553" s="2006">
        <v>0</v>
      </c>
      <c r="CE553" s="2006">
        <v>0</v>
      </c>
      <c r="CF553" s="421"/>
    </row>
    <row r="554" spans="1:84" ht="9.9499999999999993" customHeight="1">
      <c r="A554" s="2006">
        <v>0</v>
      </c>
      <c r="B554" s="3403"/>
      <c r="D554" s="3667"/>
      <c r="E554" s="2006">
        <v>0</v>
      </c>
      <c r="F554" s="2006">
        <v>0</v>
      </c>
      <c r="G554" s="2006">
        <v>0</v>
      </c>
      <c r="H554" s="3667"/>
      <c r="I554" s="2006">
        <v>0</v>
      </c>
      <c r="J554" s="2006">
        <v>0</v>
      </c>
      <c r="K554" s="2006">
        <v>0</v>
      </c>
      <c r="L554" s="3667"/>
      <c r="M554" s="2006">
        <v>0</v>
      </c>
      <c r="N554" s="2006">
        <v>0</v>
      </c>
      <c r="O554" s="2006">
        <v>0</v>
      </c>
      <c r="P554" s="3664"/>
      <c r="Q554" s="2006">
        <v>0</v>
      </c>
      <c r="R554" s="2006">
        <v>0</v>
      </c>
      <c r="S554" s="2006">
        <v>0</v>
      </c>
      <c r="T554" s="3664"/>
      <c r="U554" s="2006">
        <v>0</v>
      </c>
      <c r="V554" s="2006">
        <v>0</v>
      </c>
      <c r="W554" s="2006">
        <v>0</v>
      </c>
      <c r="X554" s="3664"/>
      <c r="Y554" s="2006">
        <v>0</v>
      </c>
      <c r="Z554" s="2006">
        <v>0</v>
      </c>
      <c r="AA554" s="2006">
        <v>0</v>
      </c>
      <c r="AB554" s="3655"/>
      <c r="AC554" s="2006">
        <v>0</v>
      </c>
      <c r="AD554" s="2006">
        <v>0</v>
      </c>
      <c r="AE554" s="2006">
        <v>0</v>
      </c>
      <c r="AF554" s="3655"/>
      <c r="AG554" s="2006">
        <v>0</v>
      </c>
      <c r="AH554" s="2006">
        <v>0</v>
      </c>
      <c r="AI554" s="2006">
        <v>0</v>
      </c>
      <c r="AJ554" s="3655"/>
      <c r="AK554" s="2006">
        <v>0</v>
      </c>
      <c r="AL554" s="2006">
        <v>0</v>
      </c>
      <c r="AM554" s="2006">
        <v>0</v>
      </c>
      <c r="AN554" s="3655"/>
      <c r="AO554" s="2006">
        <v>0</v>
      </c>
      <c r="AP554" s="2006">
        <v>0</v>
      </c>
      <c r="AQ554" s="2006">
        <v>0</v>
      </c>
      <c r="AR554" s="3655"/>
      <c r="AS554" s="2006">
        <v>0</v>
      </c>
      <c r="AT554" s="2006">
        <v>0</v>
      </c>
      <c r="AU554" s="2006">
        <v>0</v>
      </c>
      <c r="AW554" s="2006">
        <v>0</v>
      </c>
      <c r="AX554" s="2006">
        <v>0</v>
      </c>
      <c r="AY554" s="2006">
        <v>0</v>
      </c>
      <c r="AZ554" s="3655"/>
      <c r="BA554" s="2006">
        <v>0</v>
      </c>
      <c r="BB554" s="2006">
        <v>0</v>
      </c>
      <c r="BC554" s="2006">
        <v>0</v>
      </c>
      <c r="BD554" s="2006">
        <v>0</v>
      </c>
      <c r="BE554" s="2006">
        <v>0</v>
      </c>
      <c r="BF554" s="2006">
        <v>0</v>
      </c>
      <c r="BG554" s="2006">
        <v>0</v>
      </c>
      <c r="BH554" s="2006">
        <v>0</v>
      </c>
      <c r="BI554" s="2006">
        <v>0</v>
      </c>
      <c r="BJ554" s="2006">
        <v>0</v>
      </c>
      <c r="BK554" s="2006">
        <v>0</v>
      </c>
      <c r="BL554" s="2006">
        <v>0</v>
      </c>
      <c r="BM554" s="2006">
        <v>0</v>
      </c>
      <c r="BN554" s="2006">
        <v>0</v>
      </c>
      <c r="BO554" s="2006">
        <v>0</v>
      </c>
      <c r="BP554" s="2006">
        <v>0</v>
      </c>
      <c r="BQ554" s="2006">
        <v>0</v>
      </c>
      <c r="BR554" s="2006">
        <v>0</v>
      </c>
      <c r="BS554" s="2006">
        <v>0</v>
      </c>
      <c r="BT554" s="2006">
        <v>0</v>
      </c>
      <c r="BU554" s="2006">
        <v>0</v>
      </c>
      <c r="BV554" s="2006">
        <v>0</v>
      </c>
      <c r="BW554" s="2006">
        <v>0</v>
      </c>
      <c r="BX554" s="2006">
        <v>0</v>
      </c>
      <c r="BY554" s="2006">
        <v>0</v>
      </c>
      <c r="BZ554" s="2006">
        <v>0</v>
      </c>
      <c r="CA554" s="2006">
        <v>0</v>
      </c>
      <c r="CB554" s="2006">
        <v>0</v>
      </c>
      <c r="CC554" s="2006">
        <v>0</v>
      </c>
      <c r="CD554" s="2006">
        <v>0</v>
      </c>
      <c r="CE554" s="2006">
        <v>0</v>
      </c>
      <c r="CF554" s="421"/>
    </row>
    <row r="555" spans="1:84" ht="9.9499999999999993" customHeight="1">
      <c r="A555" s="2006">
        <v>0</v>
      </c>
      <c r="B555" s="2006">
        <v>0</v>
      </c>
      <c r="C555" s="2006">
        <v>0</v>
      </c>
      <c r="D555" s="2006">
        <v>0</v>
      </c>
      <c r="E555" s="2006">
        <v>0</v>
      </c>
      <c r="F555" s="2006">
        <v>0</v>
      </c>
      <c r="G555" s="2006">
        <v>0</v>
      </c>
      <c r="H555" s="2006">
        <v>0</v>
      </c>
      <c r="I555" s="2006">
        <v>0</v>
      </c>
      <c r="J555" s="2006">
        <v>0</v>
      </c>
      <c r="K555" s="2006">
        <v>0</v>
      </c>
      <c r="L555" s="2006">
        <v>0</v>
      </c>
      <c r="M555" s="2006">
        <v>0</v>
      </c>
      <c r="N555" s="2006">
        <v>0</v>
      </c>
      <c r="O555" s="2006">
        <v>0</v>
      </c>
      <c r="P555" s="2006">
        <v>0</v>
      </c>
      <c r="Q555" s="2006">
        <v>0</v>
      </c>
      <c r="R555" s="2006">
        <v>0</v>
      </c>
      <c r="S555" s="2006">
        <v>0</v>
      </c>
      <c r="T555" s="2006">
        <v>0</v>
      </c>
      <c r="U555" s="2006">
        <v>0</v>
      </c>
      <c r="V555" s="2006">
        <v>0</v>
      </c>
      <c r="W555" s="2006">
        <v>0</v>
      </c>
      <c r="X555" s="2006">
        <v>0</v>
      </c>
      <c r="Y555" s="2006">
        <v>0</v>
      </c>
      <c r="Z555" s="2006">
        <v>0</v>
      </c>
      <c r="AA555" s="2006">
        <v>0</v>
      </c>
      <c r="AB555" s="2006">
        <v>0</v>
      </c>
      <c r="AC555" s="2006">
        <v>0</v>
      </c>
      <c r="AD555" s="2006">
        <v>0</v>
      </c>
      <c r="AE555" s="2006">
        <v>0</v>
      </c>
      <c r="AF555" s="2006">
        <v>0</v>
      </c>
      <c r="AG555" s="2006">
        <v>0</v>
      </c>
      <c r="AH555" s="2006">
        <v>0</v>
      </c>
      <c r="AI555" s="2006">
        <v>0</v>
      </c>
      <c r="AJ555" s="2006">
        <v>0</v>
      </c>
      <c r="AK555" s="2006">
        <v>0</v>
      </c>
      <c r="AL555" s="2006">
        <v>0</v>
      </c>
      <c r="AM555" s="2006">
        <v>0</v>
      </c>
      <c r="AN555" s="2006">
        <v>0</v>
      </c>
      <c r="AO555" s="2006">
        <v>0</v>
      </c>
      <c r="AP555" s="2006">
        <v>0</v>
      </c>
      <c r="AQ555" s="2006">
        <v>0</v>
      </c>
      <c r="AR555" s="2006">
        <v>0</v>
      </c>
      <c r="AS555" s="2006">
        <v>0</v>
      </c>
      <c r="AT555" s="2006">
        <v>0</v>
      </c>
      <c r="AU555" s="2006">
        <v>0</v>
      </c>
      <c r="AV555" s="2006">
        <v>0</v>
      </c>
      <c r="AW555" s="2006">
        <v>0</v>
      </c>
      <c r="AX555" s="2006">
        <v>0</v>
      </c>
      <c r="AY555" s="2006">
        <v>0</v>
      </c>
      <c r="AZ555" s="2006">
        <v>0</v>
      </c>
      <c r="BA555" s="2006">
        <v>0</v>
      </c>
      <c r="BB555" s="2006">
        <v>0</v>
      </c>
      <c r="BC555" s="2006">
        <v>0</v>
      </c>
      <c r="BD555" s="2006">
        <v>0</v>
      </c>
      <c r="BE555" s="2006">
        <v>0</v>
      </c>
      <c r="BF555" s="2006">
        <v>0</v>
      </c>
      <c r="BG555" s="2006">
        <v>0</v>
      </c>
      <c r="BH555" s="2006">
        <v>0</v>
      </c>
      <c r="BI555" s="2006">
        <v>0</v>
      </c>
      <c r="BJ555" s="2006">
        <v>0</v>
      </c>
      <c r="BK555" s="2006">
        <v>0</v>
      </c>
      <c r="BL555" s="2006">
        <v>0</v>
      </c>
      <c r="BM555" s="2006">
        <v>0</v>
      </c>
      <c r="BN555" s="2006">
        <v>0</v>
      </c>
      <c r="BO555" s="2006">
        <v>0</v>
      </c>
      <c r="BP555" s="2006">
        <v>0</v>
      </c>
      <c r="BQ555" s="2006">
        <v>0</v>
      </c>
      <c r="BR555" s="2006">
        <v>0</v>
      </c>
      <c r="BS555" s="2006">
        <v>0</v>
      </c>
      <c r="BT555" s="2006">
        <v>0</v>
      </c>
      <c r="BU555" s="2006">
        <v>0</v>
      </c>
      <c r="BV555" s="2006">
        <v>0</v>
      </c>
      <c r="BW555" s="2006">
        <v>0</v>
      </c>
      <c r="BX555" s="2006">
        <v>0</v>
      </c>
      <c r="BY555" s="2006">
        <v>0</v>
      </c>
      <c r="BZ555" s="2006">
        <v>0</v>
      </c>
      <c r="CA555" s="2006">
        <v>0</v>
      </c>
      <c r="CB555" s="2006">
        <v>0</v>
      </c>
      <c r="CC555" s="2006">
        <v>0</v>
      </c>
      <c r="CD555" s="2006">
        <v>0</v>
      </c>
      <c r="CE555" s="2006">
        <v>0</v>
      </c>
      <c r="CF555" s="421"/>
    </row>
    <row r="556" spans="1:84" ht="9.9499999999999993" customHeight="1">
      <c r="A556" s="2006">
        <v>0</v>
      </c>
      <c r="B556" s="3401">
        <v>13</v>
      </c>
      <c r="D556" s="3665" t="s">
        <v>677</v>
      </c>
      <c r="E556" s="2006">
        <v>0</v>
      </c>
      <c r="F556" s="2006">
        <v>0</v>
      </c>
      <c r="G556" s="2006">
        <v>0</v>
      </c>
      <c r="H556" s="3665"/>
      <c r="I556" s="2006">
        <v>0</v>
      </c>
      <c r="J556" s="2006">
        <v>0</v>
      </c>
      <c r="K556" s="2006">
        <v>0</v>
      </c>
      <c r="L556" s="3617"/>
      <c r="M556" s="2006">
        <v>0</v>
      </c>
      <c r="N556" s="2006">
        <v>0</v>
      </c>
      <c r="O556" s="2006">
        <v>0</v>
      </c>
      <c r="P556" s="3662" t="s">
        <v>678</v>
      </c>
      <c r="Q556" s="2006">
        <v>0</v>
      </c>
      <c r="R556" s="2006">
        <v>0</v>
      </c>
      <c r="S556" s="2006">
        <v>0</v>
      </c>
      <c r="T556" s="3662" t="s">
        <v>679</v>
      </c>
      <c r="U556" s="2006">
        <v>0</v>
      </c>
      <c r="V556" s="2006">
        <v>0</v>
      </c>
      <c r="W556" s="2006">
        <v>0</v>
      </c>
      <c r="X556" s="3617"/>
      <c r="Y556" s="2006">
        <v>0</v>
      </c>
      <c r="Z556" s="2006">
        <v>0</v>
      </c>
      <c r="AA556" s="2006">
        <v>0</v>
      </c>
      <c r="AB556" s="3653" t="s">
        <v>680</v>
      </c>
      <c r="AC556" s="2006">
        <v>0</v>
      </c>
      <c r="AD556" s="2006">
        <v>0</v>
      </c>
      <c r="AE556" s="2006">
        <v>0</v>
      </c>
      <c r="AF556" s="3653" t="s">
        <v>681</v>
      </c>
      <c r="AG556" s="2006">
        <v>0</v>
      </c>
      <c r="AH556" s="2006">
        <v>0</v>
      </c>
      <c r="AI556" s="2006">
        <v>0</v>
      </c>
      <c r="AJ556" s="3653"/>
      <c r="AK556" s="2006">
        <v>0</v>
      </c>
      <c r="AL556" s="2006">
        <v>0</v>
      </c>
      <c r="AM556" s="2006">
        <v>0</v>
      </c>
      <c r="AN556" s="3653" t="s">
        <v>615</v>
      </c>
      <c r="AO556" s="2006">
        <v>0</v>
      </c>
      <c r="AP556" s="2006">
        <v>0</v>
      </c>
      <c r="AQ556" s="2006">
        <v>0</v>
      </c>
      <c r="AR556" s="3653" t="s">
        <v>637</v>
      </c>
      <c r="AS556" s="2006">
        <v>0</v>
      </c>
      <c r="AT556" s="2006">
        <v>0</v>
      </c>
      <c r="AU556" s="2006">
        <v>0</v>
      </c>
      <c r="AV556" s="3668" t="s">
        <v>682</v>
      </c>
      <c r="AW556" s="2006">
        <v>0</v>
      </c>
      <c r="AX556" s="2006">
        <v>0</v>
      </c>
      <c r="AY556" s="2006">
        <v>0</v>
      </c>
      <c r="AZ556" s="3653" t="s">
        <v>637</v>
      </c>
      <c r="BA556" s="2006">
        <v>0</v>
      </c>
      <c r="BB556" s="2006">
        <v>0</v>
      </c>
      <c r="BC556" s="2006">
        <v>0</v>
      </c>
      <c r="BD556" s="2006">
        <v>0</v>
      </c>
      <c r="BE556" s="2006">
        <v>0</v>
      </c>
      <c r="BF556" s="2006">
        <v>0</v>
      </c>
      <c r="BG556" s="2006">
        <v>0</v>
      </c>
      <c r="BH556" s="2006">
        <v>0</v>
      </c>
      <c r="BI556" s="2006">
        <v>0</v>
      </c>
      <c r="BJ556" s="2006">
        <v>0</v>
      </c>
      <c r="BK556" s="2006">
        <v>0</v>
      </c>
      <c r="BL556" s="2006">
        <v>0</v>
      </c>
      <c r="BM556" s="2006">
        <v>0</v>
      </c>
      <c r="BN556" s="2006">
        <v>0</v>
      </c>
      <c r="BO556" s="2006">
        <v>0</v>
      </c>
      <c r="BP556" s="2006">
        <v>0</v>
      </c>
      <c r="BQ556" s="2006">
        <v>0</v>
      </c>
      <c r="BR556" s="2006">
        <v>0</v>
      </c>
      <c r="BS556" s="2006">
        <v>0</v>
      </c>
      <c r="BT556" s="2006">
        <v>0</v>
      </c>
      <c r="BU556" s="2006">
        <v>0</v>
      </c>
      <c r="BV556" s="2006">
        <v>0</v>
      </c>
      <c r="BW556" s="2006">
        <v>0</v>
      </c>
      <c r="BX556" s="2006">
        <v>0</v>
      </c>
      <c r="BY556" s="2006">
        <v>0</v>
      </c>
      <c r="BZ556" s="2006">
        <v>0</v>
      </c>
      <c r="CA556" s="2006">
        <v>0</v>
      </c>
      <c r="CB556" s="2006">
        <v>0</v>
      </c>
      <c r="CC556" s="2006">
        <v>0</v>
      </c>
      <c r="CD556" s="2006">
        <v>0</v>
      </c>
      <c r="CE556" s="2006">
        <v>0</v>
      </c>
      <c r="CF556" s="421"/>
    </row>
    <row r="557" spans="1:84" ht="5.0999999999999996" customHeight="1">
      <c r="A557" s="2006">
        <v>0</v>
      </c>
      <c r="B557" s="3402"/>
      <c r="D557" s="3666"/>
      <c r="E557" s="2006">
        <v>0</v>
      </c>
      <c r="F557" s="2007">
        <v>0</v>
      </c>
      <c r="G557" s="2006">
        <v>0</v>
      </c>
      <c r="H557" s="3666"/>
      <c r="I557" s="2006">
        <v>0</v>
      </c>
      <c r="J557" s="2007">
        <v>0</v>
      </c>
      <c r="K557" s="2006">
        <v>0</v>
      </c>
      <c r="L557" s="3618"/>
      <c r="M557" s="2006">
        <v>0</v>
      </c>
      <c r="N557" s="2007">
        <v>0</v>
      </c>
      <c r="O557" s="2006">
        <v>0</v>
      </c>
      <c r="P557" s="3663"/>
      <c r="Q557" s="2006">
        <v>0</v>
      </c>
      <c r="R557" s="2007">
        <v>0</v>
      </c>
      <c r="S557" s="2006">
        <v>0</v>
      </c>
      <c r="T557" s="3663"/>
      <c r="U557" s="2006">
        <v>0</v>
      </c>
      <c r="V557" s="2007">
        <v>0</v>
      </c>
      <c r="W557" s="2006">
        <v>0</v>
      </c>
      <c r="X557" s="3618"/>
      <c r="Y557" s="2006">
        <v>0</v>
      </c>
      <c r="Z557" s="2007">
        <v>0</v>
      </c>
      <c r="AA557" s="2006">
        <v>0</v>
      </c>
      <c r="AB557" s="3654"/>
      <c r="AC557" s="2006">
        <v>0</v>
      </c>
      <c r="AD557" s="2007">
        <v>0</v>
      </c>
      <c r="AE557" s="2006">
        <v>0</v>
      </c>
      <c r="AF557" s="3654"/>
      <c r="AG557" s="2006">
        <v>0</v>
      </c>
      <c r="AH557" s="2007">
        <v>0</v>
      </c>
      <c r="AI557" s="2006">
        <v>0</v>
      </c>
      <c r="AJ557" s="3654"/>
      <c r="AK557" s="2006">
        <v>0</v>
      </c>
      <c r="AL557" s="2007">
        <v>0</v>
      </c>
      <c r="AM557" s="2006">
        <v>0</v>
      </c>
      <c r="AN557" s="3654"/>
      <c r="AO557" s="2006">
        <v>0</v>
      </c>
      <c r="AP557" s="2007">
        <v>0</v>
      </c>
      <c r="AQ557" s="2006">
        <v>0</v>
      </c>
      <c r="AR557" s="3654"/>
      <c r="AS557" s="2006">
        <v>0</v>
      </c>
      <c r="AT557" s="2007">
        <v>0</v>
      </c>
      <c r="AU557" s="2006">
        <v>0</v>
      </c>
      <c r="AV557" s="3669"/>
      <c r="AW557" s="2006">
        <v>0</v>
      </c>
      <c r="AX557" s="2007">
        <v>0</v>
      </c>
      <c r="AY557" s="2006">
        <v>0</v>
      </c>
      <c r="AZ557" s="3654"/>
      <c r="BA557" s="2006">
        <v>0</v>
      </c>
      <c r="BB557" s="2006">
        <v>0</v>
      </c>
      <c r="BC557" s="2006">
        <v>0</v>
      </c>
      <c r="BD557" s="2006">
        <v>0</v>
      </c>
      <c r="BE557" s="2006">
        <v>0</v>
      </c>
      <c r="BF557" s="2006">
        <v>0</v>
      </c>
      <c r="BG557" s="2006">
        <v>0</v>
      </c>
      <c r="BH557" s="2006">
        <v>0</v>
      </c>
      <c r="BI557" s="2006">
        <v>0</v>
      </c>
      <c r="BJ557" s="2006">
        <v>0</v>
      </c>
      <c r="BK557" s="2006">
        <v>0</v>
      </c>
      <c r="BL557" s="2006">
        <v>0</v>
      </c>
      <c r="BM557" s="2006">
        <v>0</v>
      </c>
      <c r="BN557" s="2006">
        <v>0</v>
      </c>
      <c r="BO557" s="2006">
        <v>0</v>
      </c>
      <c r="BP557" s="2006">
        <v>0</v>
      </c>
      <c r="BQ557" s="2006">
        <v>0</v>
      </c>
      <c r="BR557" s="2006">
        <v>0</v>
      </c>
      <c r="BS557" s="2006">
        <v>0</v>
      </c>
      <c r="BT557" s="2006">
        <v>0</v>
      </c>
      <c r="BU557" s="2006">
        <v>0</v>
      </c>
      <c r="BV557" s="2006">
        <v>0</v>
      </c>
      <c r="BW557" s="2006">
        <v>0</v>
      </c>
      <c r="BX557" s="2006">
        <v>0</v>
      </c>
      <c r="BY557" s="2006">
        <v>0</v>
      </c>
      <c r="BZ557" s="2006">
        <v>0</v>
      </c>
      <c r="CA557" s="2006">
        <v>0</v>
      </c>
      <c r="CB557" s="2006">
        <v>0</v>
      </c>
      <c r="CC557" s="2006">
        <v>0</v>
      </c>
      <c r="CD557" s="2006">
        <v>0</v>
      </c>
      <c r="CE557" s="2006">
        <v>0</v>
      </c>
      <c r="CF557" s="421"/>
    </row>
    <row r="558" spans="1:84" ht="9.9499999999999993" customHeight="1">
      <c r="A558" s="2006">
        <v>0</v>
      </c>
      <c r="B558" s="3403"/>
      <c r="D558" s="3667"/>
      <c r="E558" s="2006">
        <v>0</v>
      </c>
      <c r="F558" s="2006">
        <v>0</v>
      </c>
      <c r="G558" s="2006">
        <v>0</v>
      </c>
      <c r="H558" s="3667"/>
      <c r="I558" s="2006">
        <v>0</v>
      </c>
      <c r="J558" s="2006">
        <v>0</v>
      </c>
      <c r="K558" s="2006">
        <v>0</v>
      </c>
      <c r="L558" s="3619"/>
      <c r="M558" s="2006">
        <v>0</v>
      </c>
      <c r="N558" s="2006">
        <v>0</v>
      </c>
      <c r="O558" s="2006">
        <v>0</v>
      </c>
      <c r="P558" s="3664"/>
      <c r="Q558" s="2006">
        <v>0</v>
      </c>
      <c r="R558" s="2006">
        <v>0</v>
      </c>
      <c r="S558" s="2006">
        <v>0</v>
      </c>
      <c r="T558" s="3664"/>
      <c r="U558" s="2006">
        <v>0</v>
      </c>
      <c r="V558" s="2006">
        <v>0</v>
      </c>
      <c r="W558" s="2006">
        <v>0</v>
      </c>
      <c r="X558" s="3619"/>
      <c r="Y558" s="2006">
        <v>0</v>
      </c>
      <c r="Z558" s="2006">
        <v>0</v>
      </c>
      <c r="AA558" s="2006">
        <v>0</v>
      </c>
      <c r="AB558" s="3655"/>
      <c r="AC558" s="2006">
        <v>0</v>
      </c>
      <c r="AD558" s="2006">
        <v>0</v>
      </c>
      <c r="AE558" s="2006">
        <v>0</v>
      </c>
      <c r="AF558" s="3655"/>
      <c r="AG558" s="2006">
        <v>0</v>
      </c>
      <c r="AH558" s="2006">
        <v>0</v>
      </c>
      <c r="AI558" s="2006">
        <v>0</v>
      </c>
      <c r="AJ558" s="3655"/>
      <c r="AK558" s="2006">
        <v>0</v>
      </c>
      <c r="AL558" s="2006">
        <v>0</v>
      </c>
      <c r="AM558" s="2006">
        <v>0</v>
      </c>
      <c r="AN558" s="3655"/>
      <c r="AO558" s="2006">
        <v>0</v>
      </c>
      <c r="AP558" s="2006">
        <v>0</v>
      </c>
      <c r="AQ558" s="2006">
        <v>0</v>
      </c>
      <c r="AR558" s="3655"/>
      <c r="AS558" s="2006">
        <v>0</v>
      </c>
      <c r="AT558" s="2006">
        <v>0</v>
      </c>
      <c r="AU558" s="2006">
        <v>0</v>
      </c>
      <c r="AV558" s="3670"/>
      <c r="AW558" s="2006">
        <v>0</v>
      </c>
      <c r="AX558" s="2006">
        <v>0</v>
      </c>
      <c r="AY558" s="2006">
        <v>0</v>
      </c>
      <c r="AZ558" s="3655"/>
      <c r="BA558" s="2006">
        <v>0</v>
      </c>
      <c r="BB558" s="2006">
        <v>0</v>
      </c>
      <c r="BC558" s="2006">
        <v>0</v>
      </c>
      <c r="BD558" s="2006">
        <v>0</v>
      </c>
      <c r="BE558" s="2006">
        <v>0</v>
      </c>
      <c r="BF558" s="2006">
        <v>0</v>
      </c>
      <c r="BG558" s="2006">
        <v>0</v>
      </c>
      <c r="BH558" s="2006">
        <v>0</v>
      </c>
      <c r="BI558" s="2006">
        <v>0</v>
      </c>
      <c r="BJ558" s="2006">
        <v>0</v>
      </c>
      <c r="BK558" s="2006">
        <v>0</v>
      </c>
      <c r="BL558" s="2006">
        <v>0</v>
      </c>
      <c r="BM558" s="2006">
        <v>0</v>
      </c>
      <c r="BN558" s="2006">
        <v>0</v>
      </c>
      <c r="BO558" s="2006">
        <v>0</v>
      </c>
      <c r="BP558" s="2006">
        <v>0</v>
      </c>
      <c r="BQ558" s="2006">
        <v>0</v>
      </c>
      <c r="BR558" s="2006">
        <v>0</v>
      </c>
      <c r="BS558" s="2006">
        <v>0</v>
      </c>
      <c r="BT558" s="2006">
        <v>0</v>
      </c>
      <c r="BU558" s="2006">
        <v>0</v>
      </c>
      <c r="BV558" s="2006">
        <v>0</v>
      </c>
      <c r="BW558" s="2006">
        <v>0</v>
      </c>
      <c r="BX558" s="2006">
        <v>0</v>
      </c>
      <c r="BY558" s="2006">
        <v>0</v>
      </c>
      <c r="BZ558" s="2006">
        <v>0</v>
      </c>
      <c r="CA558" s="2006">
        <v>0</v>
      </c>
      <c r="CB558" s="2006">
        <v>0</v>
      </c>
      <c r="CC558" s="2006">
        <v>0</v>
      </c>
      <c r="CD558" s="2006">
        <v>0</v>
      </c>
      <c r="CE558" s="2006">
        <v>0</v>
      </c>
      <c r="CF558" s="421"/>
    </row>
    <row r="559" spans="1:84" ht="9.9499999999999993" customHeight="1">
      <c r="A559" s="2006">
        <v>0</v>
      </c>
      <c r="B559" s="2006">
        <v>0</v>
      </c>
      <c r="C559" s="2006">
        <v>0</v>
      </c>
      <c r="D559" s="2006">
        <v>0</v>
      </c>
      <c r="E559" s="2006">
        <v>0</v>
      </c>
      <c r="F559" s="2006">
        <v>0</v>
      </c>
      <c r="G559" s="2006">
        <v>0</v>
      </c>
      <c r="H559" s="2006">
        <v>0</v>
      </c>
      <c r="I559" s="2006">
        <v>0</v>
      </c>
      <c r="J559" s="2006">
        <v>0</v>
      </c>
      <c r="K559" s="2006">
        <v>0</v>
      </c>
      <c r="L559" s="2006">
        <v>0</v>
      </c>
      <c r="M559" s="2006">
        <v>0</v>
      </c>
      <c r="N559" s="2006">
        <v>0</v>
      </c>
      <c r="O559" s="2006">
        <v>0</v>
      </c>
      <c r="P559" s="2006">
        <v>0</v>
      </c>
      <c r="Q559" s="2006">
        <v>0</v>
      </c>
      <c r="R559" s="2006">
        <v>0</v>
      </c>
      <c r="S559" s="2006">
        <v>0</v>
      </c>
      <c r="T559" s="2006">
        <v>0</v>
      </c>
      <c r="U559" s="2006">
        <v>0</v>
      </c>
      <c r="V559" s="2006">
        <v>0</v>
      </c>
      <c r="W559" s="2006">
        <v>0</v>
      </c>
      <c r="X559" s="2006">
        <v>0</v>
      </c>
      <c r="Y559" s="2006">
        <v>0</v>
      </c>
      <c r="Z559" s="2006">
        <v>0</v>
      </c>
      <c r="AA559" s="2006">
        <v>0</v>
      </c>
      <c r="AB559" s="2006">
        <v>0</v>
      </c>
      <c r="AC559" s="2006">
        <v>0</v>
      </c>
      <c r="AD559" s="2006">
        <v>0</v>
      </c>
      <c r="AE559" s="2006">
        <v>0</v>
      </c>
      <c r="AF559" s="2006">
        <v>0</v>
      </c>
      <c r="AG559" s="2006">
        <v>0</v>
      </c>
      <c r="AH559" s="2006">
        <v>0</v>
      </c>
      <c r="AI559" s="2006">
        <v>0</v>
      </c>
      <c r="AJ559" s="2006">
        <v>0</v>
      </c>
      <c r="AK559" s="2006">
        <v>0</v>
      </c>
      <c r="AL559" s="2006">
        <v>0</v>
      </c>
      <c r="AM559" s="2006">
        <v>0</v>
      </c>
      <c r="AN559" s="2006">
        <v>0</v>
      </c>
      <c r="AO559" s="2006">
        <v>0</v>
      </c>
      <c r="AP559" s="2006">
        <v>0</v>
      </c>
      <c r="AQ559" s="2006">
        <v>0</v>
      </c>
      <c r="AR559" s="2006">
        <v>0</v>
      </c>
      <c r="AS559" s="2006">
        <v>0</v>
      </c>
      <c r="AT559" s="2006">
        <v>0</v>
      </c>
      <c r="AU559" s="2006">
        <v>0</v>
      </c>
      <c r="AV559" s="2006">
        <v>0</v>
      </c>
      <c r="AW559" s="2006">
        <v>0</v>
      </c>
      <c r="AX559" s="2006">
        <v>0</v>
      </c>
      <c r="AY559" s="2006">
        <v>0</v>
      </c>
      <c r="AZ559" s="2006">
        <v>0</v>
      </c>
      <c r="BA559" s="2006">
        <v>0</v>
      </c>
      <c r="BB559" s="2006">
        <v>0</v>
      </c>
      <c r="BC559" s="2006">
        <v>0</v>
      </c>
      <c r="BD559" s="2006">
        <v>0</v>
      </c>
      <c r="BE559" s="2006">
        <v>0</v>
      </c>
      <c r="BF559" s="2006">
        <v>0</v>
      </c>
      <c r="BG559" s="2006">
        <v>0</v>
      </c>
      <c r="BH559" s="2006">
        <v>0</v>
      </c>
      <c r="BI559" s="2006">
        <v>0</v>
      </c>
      <c r="BJ559" s="2006">
        <v>0</v>
      </c>
      <c r="BK559" s="2006">
        <v>0</v>
      </c>
      <c r="BL559" s="2006">
        <v>0</v>
      </c>
      <c r="BM559" s="2006">
        <v>0</v>
      </c>
      <c r="BN559" s="2006">
        <v>0</v>
      </c>
      <c r="BO559" s="2006">
        <v>0</v>
      </c>
      <c r="BP559" s="2006">
        <v>0</v>
      </c>
      <c r="BQ559" s="2006">
        <v>0</v>
      </c>
      <c r="BR559" s="2006">
        <v>0</v>
      </c>
      <c r="BS559" s="2006">
        <v>0</v>
      </c>
      <c r="BT559" s="2006">
        <v>0</v>
      </c>
      <c r="BU559" s="2006">
        <v>0</v>
      </c>
      <c r="BV559" s="2006">
        <v>0</v>
      </c>
      <c r="BW559" s="2006">
        <v>0</v>
      </c>
      <c r="BX559" s="2006">
        <v>0</v>
      </c>
      <c r="BY559" s="2006">
        <v>0</v>
      </c>
      <c r="BZ559" s="2006">
        <v>0</v>
      </c>
      <c r="CA559" s="2006">
        <v>0</v>
      </c>
      <c r="CB559" s="2006">
        <v>0</v>
      </c>
      <c r="CC559" s="2006">
        <v>0</v>
      </c>
      <c r="CD559" s="2006">
        <v>0</v>
      </c>
      <c r="CE559" s="2006">
        <v>0</v>
      </c>
      <c r="CF559" s="421"/>
    </row>
    <row r="560" spans="1:84" ht="9.9499999999999993" customHeight="1">
      <c r="A560" s="2006">
        <v>0</v>
      </c>
      <c r="B560" s="3401">
        <v>14</v>
      </c>
      <c r="D560" s="3665" t="s">
        <v>683</v>
      </c>
      <c r="E560" s="2006">
        <v>0</v>
      </c>
      <c r="F560" s="2006">
        <v>0</v>
      </c>
      <c r="G560" s="2006">
        <v>0</v>
      </c>
      <c r="H560" s="3617"/>
      <c r="I560" s="2006">
        <v>0</v>
      </c>
      <c r="J560" s="2006">
        <v>0</v>
      </c>
      <c r="K560" s="2006">
        <v>0</v>
      </c>
      <c r="L560" s="3617"/>
      <c r="M560" s="2006">
        <v>0</v>
      </c>
      <c r="N560" s="2006">
        <v>0</v>
      </c>
      <c r="O560" s="2006">
        <v>0</v>
      </c>
      <c r="P560" s="3662" t="s">
        <v>623</v>
      </c>
      <c r="Q560" s="2006">
        <v>0</v>
      </c>
      <c r="R560" s="2006">
        <v>0</v>
      </c>
      <c r="S560" s="2006">
        <v>0</v>
      </c>
      <c r="T560" s="3662"/>
      <c r="U560" s="2006">
        <v>0</v>
      </c>
      <c r="V560" s="2006">
        <v>0</v>
      </c>
      <c r="W560" s="2006">
        <v>0</v>
      </c>
      <c r="X560" s="3617"/>
      <c r="Y560" s="2006">
        <v>0</v>
      </c>
      <c r="Z560" s="2006">
        <v>0</v>
      </c>
      <c r="AA560" s="2006">
        <v>0</v>
      </c>
      <c r="AB560" s="3653" t="s">
        <v>684</v>
      </c>
      <c r="AC560" s="2006">
        <v>0</v>
      </c>
      <c r="AD560" s="2006">
        <v>0</v>
      </c>
      <c r="AE560" s="2006">
        <v>0</v>
      </c>
      <c r="AF560" s="3653" t="s">
        <v>685</v>
      </c>
      <c r="AG560" s="2006">
        <v>0</v>
      </c>
      <c r="AH560" s="2006">
        <v>0</v>
      </c>
      <c r="AI560" s="2006">
        <v>0</v>
      </c>
      <c r="AJ560" s="3617"/>
      <c r="AK560" s="2006">
        <v>0</v>
      </c>
      <c r="AL560" s="2006">
        <v>0</v>
      </c>
      <c r="AM560" s="2006">
        <v>0</v>
      </c>
      <c r="AN560" s="3653" t="s">
        <v>686</v>
      </c>
      <c r="AO560" s="2006">
        <v>0</v>
      </c>
      <c r="AP560" s="2006">
        <v>0</v>
      </c>
      <c r="AQ560" s="2006">
        <v>0</v>
      </c>
      <c r="AR560" s="3653" t="s">
        <v>645</v>
      </c>
      <c r="AS560" s="2006">
        <v>0</v>
      </c>
      <c r="AT560" s="2006">
        <v>0</v>
      </c>
      <c r="AU560" s="2006">
        <v>0</v>
      </c>
      <c r="AV560" s="3668" t="s">
        <v>687</v>
      </c>
      <c r="AW560" s="2006">
        <v>0</v>
      </c>
      <c r="AX560" s="2006">
        <v>0</v>
      </c>
      <c r="AY560" s="2006">
        <v>0</v>
      </c>
      <c r="AZ560" s="3653" t="s">
        <v>645</v>
      </c>
      <c r="BA560" s="2006">
        <v>0</v>
      </c>
      <c r="BB560" s="2006">
        <v>0</v>
      </c>
      <c r="BC560" s="2006">
        <v>0</v>
      </c>
      <c r="BD560" s="2006">
        <v>0</v>
      </c>
      <c r="BE560" s="2006">
        <v>0</v>
      </c>
      <c r="BF560" s="2006">
        <v>0</v>
      </c>
      <c r="BG560" s="2006">
        <v>0</v>
      </c>
      <c r="BH560" s="2006">
        <v>0</v>
      </c>
      <c r="BI560" s="2006">
        <v>0</v>
      </c>
      <c r="BJ560" s="2006">
        <v>0</v>
      </c>
      <c r="BK560" s="2006">
        <v>0</v>
      </c>
      <c r="BL560" s="2006">
        <v>0</v>
      </c>
      <c r="BM560" s="2006">
        <v>0</v>
      </c>
      <c r="BN560" s="2006">
        <v>0</v>
      </c>
      <c r="BO560" s="2006">
        <v>0</v>
      </c>
      <c r="BP560" s="2006">
        <v>0</v>
      </c>
      <c r="BQ560" s="2006">
        <v>0</v>
      </c>
      <c r="BR560" s="2006">
        <v>0</v>
      </c>
      <c r="BS560" s="2006">
        <v>0</v>
      </c>
      <c r="BT560" s="2006">
        <v>0</v>
      </c>
      <c r="BU560" s="2006">
        <v>0</v>
      </c>
      <c r="BV560" s="2006">
        <v>0</v>
      </c>
      <c r="BW560" s="2006">
        <v>0</v>
      </c>
      <c r="BX560" s="2006">
        <v>0</v>
      </c>
      <c r="BY560" s="2006">
        <v>0</v>
      </c>
      <c r="BZ560" s="2006">
        <v>0</v>
      </c>
      <c r="CA560" s="2006">
        <v>0</v>
      </c>
      <c r="CB560" s="2006">
        <v>0</v>
      </c>
      <c r="CC560" s="2006">
        <v>0</v>
      </c>
      <c r="CD560" s="2006">
        <v>0</v>
      </c>
      <c r="CE560" s="2006">
        <v>0</v>
      </c>
      <c r="CF560" s="421"/>
    </row>
    <row r="561" spans="1:84" ht="5.0999999999999996" customHeight="1">
      <c r="A561" s="2006">
        <v>0</v>
      </c>
      <c r="B561" s="3402"/>
      <c r="D561" s="3666"/>
      <c r="E561" s="2006">
        <v>0</v>
      </c>
      <c r="F561" s="2007">
        <v>0</v>
      </c>
      <c r="G561" s="2006">
        <v>0</v>
      </c>
      <c r="H561" s="3618"/>
      <c r="I561" s="2006">
        <v>0</v>
      </c>
      <c r="J561" s="2007">
        <v>0</v>
      </c>
      <c r="K561" s="2006">
        <v>0</v>
      </c>
      <c r="L561" s="3618"/>
      <c r="M561" s="2006">
        <v>0</v>
      </c>
      <c r="N561" s="2007">
        <v>0</v>
      </c>
      <c r="O561" s="2006">
        <v>0</v>
      </c>
      <c r="P561" s="3663"/>
      <c r="Q561" s="2006">
        <v>0</v>
      </c>
      <c r="R561" s="2007">
        <v>0</v>
      </c>
      <c r="S561" s="2006">
        <v>0</v>
      </c>
      <c r="T561" s="3663"/>
      <c r="U561" s="2006">
        <v>0</v>
      </c>
      <c r="V561" s="2007">
        <v>0</v>
      </c>
      <c r="W561" s="2006">
        <v>0</v>
      </c>
      <c r="X561" s="3618"/>
      <c r="Y561" s="2006">
        <v>0</v>
      </c>
      <c r="Z561" s="2007">
        <v>0</v>
      </c>
      <c r="AA561" s="2006">
        <v>0</v>
      </c>
      <c r="AB561" s="3654"/>
      <c r="AC561" s="2006">
        <v>0</v>
      </c>
      <c r="AD561" s="2007">
        <v>0</v>
      </c>
      <c r="AE561" s="2006">
        <v>0</v>
      </c>
      <c r="AF561" s="3654"/>
      <c r="AG561" s="2006">
        <v>0</v>
      </c>
      <c r="AH561" s="2007">
        <v>0</v>
      </c>
      <c r="AI561" s="2006">
        <v>0</v>
      </c>
      <c r="AJ561" s="3618"/>
      <c r="AK561" s="2006">
        <v>0</v>
      </c>
      <c r="AL561" s="2007">
        <v>0</v>
      </c>
      <c r="AM561" s="2006">
        <v>0</v>
      </c>
      <c r="AN561" s="3654"/>
      <c r="AO561" s="2006">
        <v>0</v>
      </c>
      <c r="AP561" s="2007">
        <v>0</v>
      </c>
      <c r="AQ561" s="2006">
        <v>0</v>
      </c>
      <c r="AR561" s="3654"/>
      <c r="AS561" s="2006">
        <v>0</v>
      </c>
      <c r="AT561" s="2007">
        <v>0</v>
      </c>
      <c r="AU561" s="2006">
        <v>0</v>
      </c>
      <c r="AV561" s="3669"/>
      <c r="AW561" s="2006">
        <v>0</v>
      </c>
      <c r="AX561" s="2007">
        <v>0</v>
      </c>
      <c r="AY561" s="2006">
        <v>0</v>
      </c>
      <c r="AZ561" s="3654"/>
      <c r="BA561" s="2006">
        <v>0</v>
      </c>
      <c r="BB561" s="2006">
        <v>0</v>
      </c>
      <c r="BC561" s="2006">
        <v>0</v>
      </c>
      <c r="BD561" s="2006">
        <v>0</v>
      </c>
      <c r="BE561" s="2006">
        <v>0</v>
      </c>
      <c r="BF561" s="2006">
        <v>0</v>
      </c>
      <c r="BG561" s="2006">
        <v>0</v>
      </c>
      <c r="BH561" s="2006">
        <v>0</v>
      </c>
      <c r="BI561" s="2006">
        <v>0</v>
      </c>
      <c r="BJ561" s="2006">
        <v>0</v>
      </c>
      <c r="BK561" s="2006">
        <v>0</v>
      </c>
      <c r="BL561" s="2006">
        <v>0</v>
      </c>
      <c r="BM561" s="2006">
        <v>0</v>
      </c>
      <c r="BN561" s="2006">
        <v>0</v>
      </c>
      <c r="BO561" s="2006">
        <v>0</v>
      </c>
      <c r="BP561" s="2006">
        <v>0</v>
      </c>
      <c r="BQ561" s="2006">
        <v>0</v>
      </c>
      <c r="BR561" s="2006">
        <v>0</v>
      </c>
      <c r="BS561" s="2006">
        <v>0</v>
      </c>
      <c r="BT561" s="2006">
        <v>0</v>
      </c>
      <c r="BU561" s="2006">
        <v>0</v>
      </c>
      <c r="BV561" s="2006">
        <v>0</v>
      </c>
      <c r="BW561" s="2006">
        <v>0</v>
      </c>
      <c r="BX561" s="2006">
        <v>0</v>
      </c>
      <c r="BY561" s="2006">
        <v>0</v>
      </c>
      <c r="BZ561" s="2006">
        <v>0</v>
      </c>
      <c r="CA561" s="2006">
        <v>0</v>
      </c>
      <c r="CB561" s="2006">
        <v>0</v>
      </c>
      <c r="CC561" s="2006">
        <v>0</v>
      </c>
      <c r="CD561" s="2006">
        <v>0</v>
      </c>
      <c r="CE561" s="2006">
        <v>0</v>
      </c>
      <c r="CF561" s="421"/>
    </row>
    <row r="562" spans="1:84" ht="9.9499999999999993" customHeight="1">
      <c r="A562" s="2006">
        <v>0</v>
      </c>
      <c r="B562" s="3403"/>
      <c r="D562" s="3667"/>
      <c r="E562" s="2006">
        <v>0</v>
      </c>
      <c r="F562" s="2006">
        <v>0</v>
      </c>
      <c r="G562" s="2006">
        <v>0</v>
      </c>
      <c r="H562" s="3619"/>
      <c r="I562" s="2006">
        <v>0</v>
      </c>
      <c r="J562" s="2006">
        <v>0</v>
      </c>
      <c r="K562" s="2006">
        <v>0</v>
      </c>
      <c r="L562" s="3619"/>
      <c r="M562" s="2006">
        <v>0</v>
      </c>
      <c r="N562" s="2006">
        <v>0</v>
      </c>
      <c r="O562" s="2006">
        <v>0</v>
      </c>
      <c r="P562" s="3664"/>
      <c r="Q562" s="2006">
        <v>0</v>
      </c>
      <c r="R562" s="2006">
        <v>0</v>
      </c>
      <c r="S562" s="2006">
        <v>0</v>
      </c>
      <c r="T562" s="3664"/>
      <c r="U562" s="2006">
        <v>0</v>
      </c>
      <c r="V562" s="2006">
        <v>0</v>
      </c>
      <c r="W562" s="2006">
        <v>0</v>
      </c>
      <c r="X562" s="3619"/>
      <c r="Y562" s="2006">
        <v>0</v>
      </c>
      <c r="Z562" s="2006">
        <v>0</v>
      </c>
      <c r="AA562" s="2006">
        <v>0</v>
      </c>
      <c r="AB562" s="3655"/>
      <c r="AC562" s="2006">
        <v>0</v>
      </c>
      <c r="AD562" s="2006">
        <v>0</v>
      </c>
      <c r="AE562" s="2006">
        <v>0</v>
      </c>
      <c r="AF562" s="3655"/>
      <c r="AG562" s="2006">
        <v>0</v>
      </c>
      <c r="AH562" s="2006">
        <v>0</v>
      </c>
      <c r="AI562" s="2006">
        <v>0</v>
      </c>
      <c r="AJ562" s="3619"/>
      <c r="AK562" s="2006">
        <v>0</v>
      </c>
      <c r="AL562" s="2006">
        <v>0</v>
      </c>
      <c r="AM562" s="2006">
        <v>0</v>
      </c>
      <c r="AN562" s="3655"/>
      <c r="AO562" s="2006">
        <v>0</v>
      </c>
      <c r="AP562" s="2006">
        <v>0</v>
      </c>
      <c r="AQ562" s="2006">
        <v>0</v>
      </c>
      <c r="AR562" s="3655"/>
      <c r="AS562" s="2006">
        <v>0</v>
      </c>
      <c r="AT562" s="2006">
        <v>0</v>
      </c>
      <c r="AU562" s="2006">
        <v>0</v>
      </c>
      <c r="AV562" s="3670"/>
      <c r="AW562" s="2006">
        <v>0</v>
      </c>
      <c r="AX562" s="2006">
        <v>0</v>
      </c>
      <c r="AY562" s="2006">
        <v>0</v>
      </c>
      <c r="AZ562" s="3655"/>
      <c r="BA562" s="2006">
        <v>0</v>
      </c>
      <c r="BB562" s="2006">
        <v>0</v>
      </c>
      <c r="BC562" s="2006">
        <v>0</v>
      </c>
      <c r="BD562" s="2006">
        <v>0</v>
      </c>
      <c r="BE562" s="2006">
        <v>0</v>
      </c>
      <c r="BF562" s="2006">
        <v>0</v>
      </c>
      <c r="BG562" s="2006">
        <v>0</v>
      </c>
      <c r="BH562" s="2006">
        <v>0</v>
      </c>
      <c r="BI562" s="2006">
        <v>0</v>
      </c>
      <c r="BJ562" s="2006">
        <v>0</v>
      </c>
      <c r="BK562" s="2006">
        <v>0</v>
      </c>
      <c r="BL562" s="2006">
        <v>0</v>
      </c>
      <c r="BM562" s="2006">
        <v>0</v>
      </c>
      <c r="BN562" s="2006">
        <v>0</v>
      </c>
      <c r="BO562" s="2006">
        <v>0</v>
      </c>
      <c r="BP562" s="2006">
        <v>0</v>
      </c>
      <c r="BQ562" s="2006">
        <v>0</v>
      </c>
      <c r="BR562" s="2006">
        <v>0</v>
      </c>
      <c r="BS562" s="2006">
        <v>0</v>
      </c>
      <c r="BT562" s="2006">
        <v>0</v>
      </c>
      <c r="BU562" s="2006">
        <v>0</v>
      </c>
      <c r="BV562" s="2006">
        <v>0</v>
      </c>
      <c r="BW562" s="2006">
        <v>0</v>
      </c>
      <c r="BX562" s="2006">
        <v>0</v>
      </c>
      <c r="BY562" s="2006">
        <v>0</v>
      </c>
      <c r="BZ562" s="2006">
        <v>0</v>
      </c>
      <c r="CA562" s="2006">
        <v>0</v>
      </c>
      <c r="CB562" s="2006">
        <v>0</v>
      </c>
      <c r="CC562" s="2006">
        <v>0</v>
      </c>
      <c r="CD562" s="2006">
        <v>0</v>
      </c>
      <c r="CE562" s="2006">
        <v>0</v>
      </c>
      <c r="CF562" s="421"/>
    </row>
    <row r="563" spans="1:84" ht="9.9499999999999993" customHeight="1">
      <c r="A563" s="2006">
        <v>0</v>
      </c>
      <c r="B563" s="2006">
        <v>0</v>
      </c>
      <c r="C563" s="2006">
        <v>0</v>
      </c>
      <c r="D563" s="2006">
        <v>0</v>
      </c>
      <c r="E563" s="2006">
        <v>0</v>
      </c>
      <c r="F563" s="2006">
        <v>0</v>
      </c>
      <c r="G563" s="2006">
        <v>0</v>
      </c>
      <c r="H563" s="2006">
        <v>0</v>
      </c>
      <c r="I563" s="2006">
        <v>0</v>
      </c>
      <c r="J563" s="2006">
        <v>0</v>
      </c>
      <c r="K563" s="2006">
        <v>0</v>
      </c>
      <c r="L563" s="2006">
        <v>0</v>
      </c>
      <c r="M563" s="2006">
        <v>0</v>
      </c>
      <c r="N563" s="2006">
        <v>0</v>
      </c>
      <c r="O563" s="2006">
        <v>0</v>
      </c>
      <c r="P563" s="2006">
        <v>0</v>
      </c>
      <c r="Q563" s="2006">
        <v>0</v>
      </c>
      <c r="R563" s="2006">
        <v>0</v>
      </c>
      <c r="S563" s="2006">
        <v>0</v>
      </c>
      <c r="T563" s="2006">
        <v>0</v>
      </c>
      <c r="U563" s="2006">
        <v>0</v>
      </c>
      <c r="V563" s="2006">
        <v>0</v>
      </c>
      <c r="W563" s="2006">
        <v>0</v>
      </c>
      <c r="X563" s="2006">
        <v>0</v>
      </c>
      <c r="Y563" s="2006">
        <v>0</v>
      </c>
      <c r="Z563" s="2006">
        <v>0</v>
      </c>
      <c r="AA563" s="2006">
        <v>0</v>
      </c>
      <c r="AB563" s="2006">
        <v>0</v>
      </c>
      <c r="AC563" s="2006">
        <v>0</v>
      </c>
      <c r="AD563" s="2006">
        <v>0</v>
      </c>
      <c r="AE563" s="2006">
        <v>0</v>
      </c>
      <c r="AF563" s="2006">
        <v>0</v>
      </c>
      <c r="AG563" s="2006">
        <v>0</v>
      </c>
      <c r="AH563" s="2006">
        <v>0</v>
      </c>
      <c r="AI563" s="2006">
        <v>0</v>
      </c>
      <c r="AJ563" s="2006">
        <v>0</v>
      </c>
      <c r="AK563" s="2006">
        <v>0</v>
      </c>
      <c r="AL563" s="2006">
        <v>0</v>
      </c>
      <c r="AM563" s="2006">
        <v>0</v>
      </c>
      <c r="AN563" s="2006">
        <v>0</v>
      </c>
      <c r="AO563" s="2006">
        <v>0</v>
      </c>
      <c r="AP563" s="2006">
        <v>0</v>
      </c>
      <c r="AQ563" s="2006">
        <v>0</v>
      </c>
      <c r="AR563" s="2006">
        <v>0</v>
      </c>
      <c r="AS563" s="2006">
        <v>0</v>
      </c>
      <c r="AT563" s="2006">
        <v>0</v>
      </c>
      <c r="AU563" s="2006">
        <v>0</v>
      </c>
      <c r="AV563" s="2006">
        <v>0</v>
      </c>
      <c r="AW563" s="2006">
        <v>0</v>
      </c>
      <c r="AX563" s="2006">
        <v>0</v>
      </c>
      <c r="AY563" s="2006">
        <v>0</v>
      </c>
      <c r="AZ563" s="2006">
        <v>0</v>
      </c>
      <c r="BA563" s="2006">
        <v>0</v>
      </c>
      <c r="BB563" s="2006">
        <v>0</v>
      </c>
      <c r="BC563" s="2006">
        <v>0</v>
      </c>
      <c r="BD563" s="2006">
        <v>0</v>
      </c>
      <c r="BE563" s="2006">
        <v>0</v>
      </c>
      <c r="BF563" s="2006">
        <v>0</v>
      </c>
      <c r="BG563" s="2006">
        <v>0</v>
      </c>
      <c r="BH563" s="2006">
        <v>0</v>
      </c>
      <c r="BI563" s="2006">
        <v>0</v>
      </c>
      <c r="BJ563" s="2006">
        <v>0</v>
      </c>
      <c r="BK563" s="2006">
        <v>0</v>
      </c>
      <c r="BL563" s="2006">
        <v>0</v>
      </c>
      <c r="BM563" s="2006">
        <v>0</v>
      </c>
      <c r="BN563" s="2006">
        <v>0</v>
      </c>
      <c r="BO563" s="2006">
        <v>0</v>
      </c>
      <c r="BP563" s="2006">
        <v>0</v>
      </c>
      <c r="BQ563" s="2006">
        <v>0</v>
      </c>
      <c r="BR563" s="2006">
        <v>0</v>
      </c>
      <c r="BS563" s="2006">
        <v>0</v>
      </c>
      <c r="BT563" s="2006">
        <v>0</v>
      </c>
      <c r="BU563" s="2006">
        <v>0</v>
      </c>
      <c r="BV563" s="2006">
        <v>0</v>
      </c>
      <c r="BW563" s="2006">
        <v>0</v>
      </c>
      <c r="BX563" s="2006">
        <v>0</v>
      </c>
      <c r="BY563" s="2006">
        <v>0</v>
      </c>
      <c r="BZ563" s="2006">
        <v>0</v>
      </c>
      <c r="CA563" s="2006">
        <v>0</v>
      </c>
      <c r="CB563" s="2006">
        <v>0</v>
      </c>
      <c r="CC563" s="2006">
        <v>0</v>
      </c>
      <c r="CD563" s="2006">
        <v>0</v>
      </c>
      <c r="CE563" s="2006">
        <v>0</v>
      </c>
      <c r="CF563" s="421"/>
    </row>
    <row r="564" spans="1:84" ht="9.9499999999999993" customHeight="1">
      <c r="A564" s="2006">
        <v>0</v>
      </c>
      <c r="B564" s="3401">
        <v>15</v>
      </c>
      <c r="D564" s="3665" t="s">
        <v>655</v>
      </c>
      <c r="E564" s="2006">
        <v>0</v>
      </c>
      <c r="F564" s="2006">
        <v>0</v>
      </c>
      <c r="G564" s="2006">
        <v>0</v>
      </c>
      <c r="H564" s="3617"/>
      <c r="I564" s="2006">
        <v>0</v>
      </c>
      <c r="J564" s="2006">
        <v>0</v>
      </c>
      <c r="K564" s="2006">
        <v>0</v>
      </c>
      <c r="L564" s="3617"/>
      <c r="M564" s="2006">
        <v>0</v>
      </c>
      <c r="N564" s="2006">
        <v>0</v>
      </c>
      <c r="O564" s="2006">
        <v>0</v>
      </c>
      <c r="P564" s="3662" t="s">
        <v>21</v>
      </c>
      <c r="Q564" s="2006">
        <v>0</v>
      </c>
      <c r="R564" s="2006">
        <v>0</v>
      </c>
      <c r="S564" s="2006">
        <v>0</v>
      </c>
      <c r="T564" s="3617"/>
      <c r="U564" s="2006">
        <v>0</v>
      </c>
      <c r="V564" s="2006">
        <v>0</v>
      </c>
      <c r="W564" s="2006">
        <v>0</v>
      </c>
      <c r="X564" s="3617"/>
      <c r="Y564" s="2006">
        <v>0</v>
      </c>
      <c r="Z564" s="2006">
        <v>0</v>
      </c>
      <c r="AA564" s="2006">
        <v>0</v>
      </c>
      <c r="AB564" s="3653" t="s">
        <v>688</v>
      </c>
      <c r="AC564" s="2006">
        <v>0</v>
      </c>
      <c r="AD564" s="2006">
        <v>0</v>
      </c>
      <c r="AE564" s="2006">
        <v>0</v>
      </c>
      <c r="AF564" s="3653" t="s">
        <v>614</v>
      </c>
      <c r="AG564" s="2006">
        <v>0</v>
      </c>
      <c r="AH564" s="2006">
        <v>0</v>
      </c>
      <c r="AI564" s="2006">
        <v>0</v>
      </c>
      <c r="AJ564" s="3617"/>
      <c r="AK564" s="2006">
        <v>0</v>
      </c>
      <c r="AL564" s="2006">
        <v>0</v>
      </c>
      <c r="AM564" s="2006">
        <v>0</v>
      </c>
      <c r="AN564" s="3653" t="s">
        <v>689</v>
      </c>
      <c r="AO564" s="2006">
        <v>0</v>
      </c>
      <c r="AP564" s="2006">
        <v>0</v>
      </c>
      <c r="AQ564" s="2006">
        <v>0</v>
      </c>
      <c r="AR564" s="3653" t="s">
        <v>690</v>
      </c>
      <c r="AS564" s="2006">
        <v>0</v>
      </c>
      <c r="AT564" s="2006">
        <v>0</v>
      </c>
      <c r="AU564" s="2006">
        <v>0</v>
      </c>
      <c r="AV564" s="3668" t="s">
        <v>691</v>
      </c>
      <c r="AW564" s="2006">
        <v>0</v>
      </c>
      <c r="AX564" s="2006">
        <v>0</v>
      </c>
      <c r="AY564" s="2006">
        <v>0</v>
      </c>
      <c r="AZ564" s="3653" t="s">
        <v>690</v>
      </c>
      <c r="BA564" s="2006">
        <v>0</v>
      </c>
      <c r="BB564" s="2006">
        <v>0</v>
      </c>
      <c r="BC564" s="2006">
        <v>0</v>
      </c>
      <c r="BD564" s="2006">
        <v>0</v>
      </c>
      <c r="BE564" s="2006">
        <v>0</v>
      </c>
      <c r="BF564" s="2006">
        <v>0</v>
      </c>
      <c r="BG564" s="2006">
        <v>0</v>
      </c>
      <c r="BH564" s="2006">
        <v>0</v>
      </c>
      <c r="BI564" s="2006">
        <v>0</v>
      </c>
      <c r="BJ564" s="2006">
        <v>0</v>
      </c>
      <c r="BK564" s="2006">
        <v>0</v>
      </c>
      <c r="BL564" s="2006">
        <v>0</v>
      </c>
      <c r="BM564" s="2006">
        <v>0</v>
      </c>
      <c r="BN564" s="2006">
        <v>0</v>
      </c>
      <c r="BO564" s="2006">
        <v>0</v>
      </c>
      <c r="BP564" s="2006">
        <v>0</v>
      </c>
      <c r="BQ564" s="2006">
        <v>0</v>
      </c>
      <c r="BR564" s="2006">
        <v>0</v>
      </c>
      <c r="BS564" s="2006">
        <v>0</v>
      </c>
      <c r="BT564" s="2006">
        <v>0</v>
      </c>
      <c r="BU564" s="2006">
        <v>0</v>
      </c>
      <c r="BV564" s="2006">
        <v>0</v>
      </c>
      <c r="BW564" s="2006">
        <v>0</v>
      </c>
      <c r="BX564" s="2006">
        <v>0</v>
      </c>
      <c r="BY564" s="2006">
        <v>0</v>
      </c>
      <c r="BZ564" s="2006">
        <v>0</v>
      </c>
      <c r="CA564" s="2006">
        <v>0</v>
      </c>
      <c r="CB564" s="2006">
        <v>0</v>
      </c>
      <c r="CC564" s="2006">
        <v>0</v>
      </c>
      <c r="CD564" s="2006">
        <v>0</v>
      </c>
      <c r="CE564" s="2006">
        <v>0</v>
      </c>
      <c r="CF564" s="421"/>
    </row>
    <row r="565" spans="1:84" ht="5.0999999999999996" customHeight="1">
      <c r="A565" s="2006">
        <v>0</v>
      </c>
      <c r="B565" s="3402"/>
      <c r="D565" s="3666"/>
      <c r="E565" s="2006">
        <v>0</v>
      </c>
      <c r="F565" s="2007">
        <v>0</v>
      </c>
      <c r="G565" s="2006">
        <v>0</v>
      </c>
      <c r="H565" s="3618"/>
      <c r="I565" s="2006">
        <v>0</v>
      </c>
      <c r="J565" s="2007">
        <v>0</v>
      </c>
      <c r="K565" s="2006">
        <v>0</v>
      </c>
      <c r="L565" s="3618"/>
      <c r="M565" s="2006">
        <v>0</v>
      </c>
      <c r="N565" s="2007">
        <v>0</v>
      </c>
      <c r="O565" s="2006">
        <v>0</v>
      </c>
      <c r="P565" s="3663"/>
      <c r="Q565" s="2006">
        <v>0</v>
      </c>
      <c r="R565" s="2007">
        <v>0</v>
      </c>
      <c r="S565" s="2006">
        <v>0</v>
      </c>
      <c r="T565" s="3618"/>
      <c r="U565" s="2006">
        <v>0</v>
      </c>
      <c r="V565" s="2007">
        <v>0</v>
      </c>
      <c r="W565" s="2006">
        <v>0</v>
      </c>
      <c r="X565" s="3618"/>
      <c r="Y565" s="2006">
        <v>0</v>
      </c>
      <c r="Z565" s="2007">
        <v>0</v>
      </c>
      <c r="AA565" s="2006">
        <v>0</v>
      </c>
      <c r="AB565" s="3654"/>
      <c r="AC565" s="2006">
        <v>0</v>
      </c>
      <c r="AD565" s="2007">
        <v>0</v>
      </c>
      <c r="AE565" s="2006">
        <v>0</v>
      </c>
      <c r="AF565" s="3654"/>
      <c r="AG565" s="2006">
        <v>0</v>
      </c>
      <c r="AH565" s="2007">
        <v>0</v>
      </c>
      <c r="AI565" s="2006">
        <v>0</v>
      </c>
      <c r="AJ565" s="3618"/>
      <c r="AK565" s="2006">
        <v>0</v>
      </c>
      <c r="AL565" s="2007">
        <v>0</v>
      </c>
      <c r="AM565" s="2006">
        <v>0</v>
      </c>
      <c r="AN565" s="3654"/>
      <c r="AO565" s="2006">
        <v>0</v>
      </c>
      <c r="AP565" s="2007">
        <v>0</v>
      </c>
      <c r="AQ565" s="2006">
        <v>0</v>
      </c>
      <c r="AR565" s="3654"/>
      <c r="AS565" s="2006">
        <v>0</v>
      </c>
      <c r="AT565" s="2007">
        <v>0</v>
      </c>
      <c r="AU565" s="2006">
        <v>0</v>
      </c>
      <c r="AV565" s="3669"/>
      <c r="AW565" s="2006">
        <v>0</v>
      </c>
      <c r="AX565" s="2007">
        <v>0</v>
      </c>
      <c r="AY565" s="2006">
        <v>0</v>
      </c>
      <c r="AZ565" s="3654"/>
      <c r="BA565" s="2006">
        <v>0</v>
      </c>
      <c r="BB565" s="2006">
        <v>0</v>
      </c>
      <c r="BC565" s="2006">
        <v>0</v>
      </c>
      <c r="BD565" s="2006">
        <v>0</v>
      </c>
      <c r="BE565" s="2006">
        <v>0</v>
      </c>
      <c r="BF565" s="2006">
        <v>0</v>
      </c>
      <c r="BG565" s="2006">
        <v>0</v>
      </c>
      <c r="BH565" s="2006">
        <v>0</v>
      </c>
      <c r="BI565" s="2006">
        <v>0</v>
      </c>
      <c r="BJ565" s="2006">
        <v>0</v>
      </c>
      <c r="BK565" s="2006">
        <v>0</v>
      </c>
      <c r="BL565" s="2006">
        <v>0</v>
      </c>
      <c r="BM565" s="2006">
        <v>0</v>
      </c>
      <c r="BN565" s="2006">
        <v>0</v>
      </c>
      <c r="BO565" s="2006">
        <v>0</v>
      </c>
      <c r="BP565" s="2006">
        <v>0</v>
      </c>
      <c r="BQ565" s="2006">
        <v>0</v>
      </c>
      <c r="BR565" s="2006">
        <v>0</v>
      </c>
      <c r="BS565" s="2006">
        <v>0</v>
      </c>
      <c r="BT565" s="2006">
        <v>0</v>
      </c>
      <c r="BU565" s="2006">
        <v>0</v>
      </c>
      <c r="BV565" s="2006">
        <v>0</v>
      </c>
      <c r="BW565" s="2006">
        <v>0</v>
      </c>
      <c r="BX565" s="2006">
        <v>0</v>
      </c>
      <c r="BY565" s="2006">
        <v>0</v>
      </c>
      <c r="BZ565" s="2006">
        <v>0</v>
      </c>
      <c r="CA565" s="2006">
        <v>0</v>
      </c>
      <c r="CB565" s="2006">
        <v>0</v>
      </c>
      <c r="CC565" s="2006">
        <v>0</v>
      </c>
      <c r="CD565" s="2006">
        <v>0</v>
      </c>
      <c r="CE565" s="2006">
        <v>0</v>
      </c>
      <c r="CF565" s="421"/>
    </row>
    <row r="566" spans="1:84" ht="9.9499999999999993" customHeight="1">
      <c r="A566" s="2006">
        <v>0</v>
      </c>
      <c r="B566" s="3403"/>
      <c r="D566" s="3667"/>
      <c r="E566" s="2006">
        <v>0</v>
      </c>
      <c r="F566" s="2006">
        <v>0</v>
      </c>
      <c r="G566" s="2006">
        <v>0</v>
      </c>
      <c r="H566" s="3619"/>
      <c r="I566" s="2006">
        <v>0</v>
      </c>
      <c r="J566" s="2006">
        <v>0</v>
      </c>
      <c r="K566" s="2006">
        <v>0</v>
      </c>
      <c r="L566" s="3619"/>
      <c r="M566" s="2006">
        <v>0</v>
      </c>
      <c r="N566" s="2006">
        <v>0</v>
      </c>
      <c r="O566" s="2006">
        <v>0</v>
      </c>
      <c r="P566" s="3664"/>
      <c r="Q566" s="2006">
        <v>0</v>
      </c>
      <c r="R566" s="2006">
        <v>0</v>
      </c>
      <c r="S566" s="2006">
        <v>0</v>
      </c>
      <c r="T566" s="3619"/>
      <c r="U566" s="2006">
        <v>0</v>
      </c>
      <c r="V566" s="2006">
        <v>0</v>
      </c>
      <c r="W566" s="2006">
        <v>0</v>
      </c>
      <c r="X566" s="3619"/>
      <c r="Y566" s="2006">
        <v>0</v>
      </c>
      <c r="Z566" s="2006">
        <v>0</v>
      </c>
      <c r="AA566" s="2006">
        <v>0</v>
      </c>
      <c r="AB566" s="3655"/>
      <c r="AC566" s="2006">
        <v>0</v>
      </c>
      <c r="AD566" s="2006">
        <v>0</v>
      </c>
      <c r="AE566" s="2006">
        <v>0</v>
      </c>
      <c r="AF566" s="3655"/>
      <c r="AG566" s="2006">
        <v>0</v>
      </c>
      <c r="AH566" s="2006">
        <v>0</v>
      </c>
      <c r="AI566" s="2006">
        <v>0</v>
      </c>
      <c r="AJ566" s="3619"/>
      <c r="AK566" s="2006">
        <v>0</v>
      </c>
      <c r="AL566" s="2006">
        <v>0</v>
      </c>
      <c r="AM566" s="2006">
        <v>0</v>
      </c>
      <c r="AN566" s="3655"/>
      <c r="AO566" s="2006">
        <v>0</v>
      </c>
      <c r="AP566" s="2006">
        <v>0</v>
      </c>
      <c r="AQ566" s="2006">
        <v>0</v>
      </c>
      <c r="AR566" s="3655"/>
      <c r="AS566" s="2006">
        <v>0</v>
      </c>
      <c r="AT566" s="2006">
        <v>0</v>
      </c>
      <c r="AU566" s="2006">
        <v>0</v>
      </c>
      <c r="AV566" s="3670"/>
      <c r="AW566" s="2006">
        <v>0</v>
      </c>
      <c r="AX566" s="2006">
        <v>0</v>
      </c>
      <c r="AY566" s="2006">
        <v>0</v>
      </c>
      <c r="AZ566" s="3655"/>
      <c r="BA566" s="2006">
        <v>0</v>
      </c>
      <c r="BB566" s="2006">
        <v>0</v>
      </c>
      <c r="BC566" s="2006">
        <v>0</v>
      </c>
      <c r="BD566" s="2006">
        <v>0</v>
      </c>
      <c r="BE566" s="2006">
        <v>0</v>
      </c>
      <c r="BF566" s="2006">
        <v>0</v>
      </c>
      <c r="BG566" s="2006">
        <v>0</v>
      </c>
      <c r="BH566" s="2006">
        <v>0</v>
      </c>
      <c r="BI566" s="2006">
        <v>0</v>
      </c>
      <c r="BJ566" s="2006">
        <v>0</v>
      </c>
      <c r="BK566" s="2006">
        <v>0</v>
      </c>
      <c r="BL566" s="2006">
        <v>0</v>
      </c>
      <c r="BM566" s="2006">
        <v>0</v>
      </c>
      <c r="BN566" s="2006">
        <v>0</v>
      </c>
      <c r="BO566" s="2006">
        <v>0</v>
      </c>
      <c r="BP566" s="2006">
        <v>0</v>
      </c>
      <c r="BQ566" s="2006">
        <v>0</v>
      </c>
      <c r="BR566" s="2006">
        <v>0</v>
      </c>
      <c r="BS566" s="2006">
        <v>0</v>
      </c>
      <c r="BT566" s="2006">
        <v>0</v>
      </c>
      <c r="BU566" s="2006">
        <v>0</v>
      </c>
      <c r="BV566" s="2006">
        <v>0</v>
      </c>
      <c r="BW566" s="2006">
        <v>0</v>
      </c>
      <c r="BX566" s="2006">
        <v>0</v>
      </c>
      <c r="BY566" s="2006">
        <v>0</v>
      </c>
      <c r="BZ566" s="2006">
        <v>0</v>
      </c>
      <c r="CA566" s="2006">
        <v>0</v>
      </c>
      <c r="CB566" s="2006">
        <v>0</v>
      </c>
      <c r="CC566" s="2006">
        <v>0</v>
      </c>
      <c r="CD566" s="2006">
        <v>0</v>
      </c>
      <c r="CE566" s="2006">
        <v>0</v>
      </c>
      <c r="CF566" s="421"/>
    </row>
    <row r="567" spans="1:84" ht="9.9499999999999993" customHeight="1">
      <c r="A567" s="2006">
        <v>0</v>
      </c>
      <c r="B567" s="2006">
        <v>0</v>
      </c>
      <c r="C567" s="2006">
        <v>0</v>
      </c>
      <c r="D567" s="2006">
        <v>0</v>
      </c>
      <c r="E567" s="2006">
        <v>0</v>
      </c>
      <c r="F567" s="2006">
        <v>0</v>
      </c>
      <c r="G567" s="2006">
        <v>0</v>
      </c>
      <c r="H567" s="2006">
        <v>0</v>
      </c>
      <c r="I567" s="2006">
        <v>0</v>
      </c>
      <c r="J567" s="2006">
        <v>0</v>
      </c>
      <c r="K567" s="2006">
        <v>0</v>
      </c>
      <c r="L567" s="2006">
        <v>0</v>
      </c>
      <c r="M567" s="2006">
        <v>0</v>
      </c>
      <c r="N567" s="2006">
        <v>0</v>
      </c>
      <c r="O567" s="2006">
        <v>0</v>
      </c>
      <c r="P567" s="2006">
        <v>0</v>
      </c>
      <c r="Q567" s="2006">
        <v>0</v>
      </c>
      <c r="R567" s="2006">
        <v>0</v>
      </c>
      <c r="S567" s="2006">
        <v>0</v>
      </c>
      <c r="T567" s="2006">
        <v>0</v>
      </c>
      <c r="U567" s="2006">
        <v>0</v>
      </c>
      <c r="V567" s="2006">
        <v>0</v>
      </c>
      <c r="W567" s="2006">
        <v>0</v>
      </c>
      <c r="X567" s="2006">
        <v>0</v>
      </c>
      <c r="Y567" s="2006">
        <v>0</v>
      </c>
      <c r="Z567" s="2006">
        <v>0</v>
      </c>
      <c r="AA567" s="2006">
        <v>0</v>
      </c>
      <c r="AB567" s="2006">
        <v>0</v>
      </c>
      <c r="AC567" s="2006">
        <v>0</v>
      </c>
      <c r="AD567" s="2006">
        <v>0</v>
      </c>
      <c r="AE567" s="2006">
        <v>0</v>
      </c>
      <c r="AF567" s="2006">
        <v>0</v>
      </c>
      <c r="AG567" s="2006">
        <v>0</v>
      </c>
      <c r="AH567" s="2006">
        <v>0</v>
      </c>
      <c r="AI567" s="2006">
        <v>0</v>
      </c>
      <c r="AJ567" s="2006">
        <v>0</v>
      </c>
      <c r="AK567" s="2006">
        <v>0</v>
      </c>
      <c r="AL567" s="2006">
        <v>0</v>
      </c>
      <c r="AM567" s="2006">
        <v>0</v>
      </c>
      <c r="AN567" s="2006">
        <v>0</v>
      </c>
      <c r="AO567" s="2006">
        <v>0</v>
      </c>
      <c r="AP567" s="2006">
        <v>0</v>
      </c>
      <c r="AQ567" s="2006">
        <v>0</v>
      </c>
      <c r="AR567" s="2006">
        <v>0</v>
      </c>
      <c r="AS567" s="2006">
        <v>0</v>
      </c>
      <c r="AT567" s="2006">
        <v>0</v>
      </c>
      <c r="AU567" s="2006">
        <v>0</v>
      </c>
      <c r="AV567" s="2006">
        <v>0</v>
      </c>
      <c r="AW567" s="2006">
        <v>0</v>
      </c>
      <c r="AX567" s="2006">
        <v>0</v>
      </c>
      <c r="AY567" s="2006">
        <v>0</v>
      </c>
      <c r="AZ567" s="2006">
        <v>0</v>
      </c>
      <c r="BA567" s="2006">
        <v>0</v>
      </c>
      <c r="BB567" s="2006">
        <v>0</v>
      </c>
      <c r="BC567" s="2006">
        <v>0</v>
      </c>
      <c r="BD567" s="2006">
        <v>0</v>
      </c>
      <c r="BE567" s="2006">
        <v>0</v>
      </c>
      <c r="BF567" s="2006">
        <v>0</v>
      </c>
      <c r="BG567" s="2006">
        <v>0</v>
      </c>
      <c r="BH567" s="2006">
        <v>0</v>
      </c>
      <c r="BI567" s="2006">
        <v>0</v>
      </c>
      <c r="BJ567" s="2006">
        <v>0</v>
      </c>
      <c r="BK567" s="2006">
        <v>0</v>
      </c>
      <c r="BL567" s="2006">
        <v>0</v>
      </c>
      <c r="BM567" s="2006">
        <v>0</v>
      </c>
      <c r="BN567" s="2006">
        <v>0</v>
      </c>
      <c r="BO567" s="2006">
        <v>0</v>
      </c>
      <c r="BP567" s="2006">
        <v>0</v>
      </c>
      <c r="BQ567" s="2006">
        <v>0</v>
      </c>
      <c r="BR567" s="2006">
        <v>0</v>
      </c>
      <c r="BS567" s="2006">
        <v>0</v>
      </c>
      <c r="BT567" s="2006">
        <v>0</v>
      </c>
      <c r="BU567" s="2006">
        <v>0</v>
      </c>
      <c r="BV567" s="2006">
        <v>0</v>
      </c>
      <c r="BW567" s="2006">
        <v>0</v>
      </c>
      <c r="BX567" s="2006">
        <v>0</v>
      </c>
      <c r="BY567" s="2006">
        <v>0</v>
      </c>
      <c r="BZ567" s="2006">
        <v>0</v>
      </c>
      <c r="CA567" s="2006">
        <v>0</v>
      </c>
      <c r="CB567" s="2006">
        <v>0</v>
      </c>
      <c r="CC567" s="2006">
        <v>0</v>
      </c>
      <c r="CD567" s="2006">
        <v>0</v>
      </c>
      <c r="CE567" s="2006">
        <v>0</v>
      </c>
      <c r="CF567" s="421"/>
    </row>
    <row r="568" spans="1:84" ht="9.9499999999999993" customHeight="1">
      <c r="A568" s="2006">
        <v>0</v>
      </c>
      <c r="B568" s="3401">
        <v>16</v>
      </c>
      <c r="D568" s="3665" t="s">
        <v>663</v>
      </c>
      <c r="E568" s="2006">
        <v>0</v>
      </c>
      <c r="F568" s="2006">
        <v>0</v>
      </c>
      <c r="G568" s="2006">
        <v>0</v>
      </c>
      <c r="H568" s="3617"/>
      <c r="I568" s="2006">
        <v>0</v>
      </c>
      <c r="J568" s="2006">
        <v>0</v>
      </c>
      <c r="K568" s="2006">
        <v>0</v>
      </c>
      <c r="L568" s="3617"/>
      <c r="M568" s="2006">
        <v>0</v>
      </c>
      <c r="N568" s="2006">
        <v>0</v>
      </c>
      <c r="O568" s="2006">
        <v>0</v>
      </c>
      <c r="P568" s="3662" t="s">
        <v>637</v>
      </c>
      <c r="Q568" s="2006">
        <v>0</v>
      </c>
      <c r="R568" s="2006">
        <v>0</v>
      </c>
      <c r="S568" s="2006">
        <v>0</v>
      </c>
      <c r="T568" s="3617"/>
      <c r="U568" s="2006">
        <v>0</v>
      </c>
      <c r="V568" s="2006">
        <v>0</v>
      </c>
      <c r="W568" s="2006">
        <v>0</v>
      </c>
      <c r="X568" s="3617"/>
      <c r="Y568" s="2006">
        <v>0</v>
      </c>
      <c r="Z568" s="2006">
        <v>0</v>
      </c>
      <c r="AA568" s="2006">
        <v>0</v>
      </c>
      <c r="AB568" s="3653" t="s">
        <v>692</v>
      </c>
      <c r="AC568" s="2006">
        <v>0</v>
      </c>
      <c r="AD568" s="2006">
        <v>0</v>
      </c>
      <c r="AE568" s="2006">
        <v>0</v>
      </c>
      <c r="AF568" s="3653" t="s">
        <v>680</v>
      </c>
      <c r="AG568" s="2006">
        <v>0</v>
      </c>
      <c r="AH568" s="2006">
        <v>0</v>
      </c>
      <c r="AI568" s="2006">
        <v>0</v>
      </c>
      <c r="AJ568" s="3617"/>
      <c r="AK568" s="2006">
        <v>0</v>
      </c>
      <c r="AL568" s="2006">
        <v>0</v>
      </c>
      <c r="AM568" s="2006">
        <v>0</v>
      </c>
      <c r="AN568" s="3653" t="s">
        <v>693</v>
      </c>
      <c r="AO568" s="2006">
        <v>0</v>
      </c>
      <c r="AP568" s="2006">
        <v>0</v>
      </c>
      <c r="AQ568" s="2006">
        <v>0</v>
      </c>
      <c r="AR568" s="3653" t="s">
        <v>659</v>
      </c>
      <c r="AS568" s="2006">
        <v>0</v>
      </c>
      <c r="AT568" s="2006">
        <v>0</v>
      </c>
      <c r="AU568" s="2006">
        <v>0</v>
      </c>
      <c r="AW568" s="2006">
        <v>0</v>
      </c>
      <c r="AX568" s="2006">
        <v>0</v>
      </c>
      <c r="AY568" s="2006">
        <v>0</v>
      </c>
      <c r="AZ568" s="3653" t="s">
        <v>659</v>
      </c>
      <c r="BA568" s="2006">
        <v>0</v>
      </c>
      <c r="BB568" s="2006">
        <v>0</v>
      </c>
      <c r="BC568" s="2006">
        <v>0</v>
      </c>
      <c r="BD568" s="2006">
        <v>0</v>
      </c>
      <c r="BE568" s="2006">
        <v>0</v>
      </c>
      <c r="BF568" s="2006">
        <v>0</v>
      </c>
      <c r="BG568" s="2006">
        <v>0</v>
      </c>
      <c r="BH568" s="2006">
        <v>0</v>
      </c>
      <c r="BI568" s="2006">
        <v>0</v>
      </c>
      <c r="BJ568" s="2006">
        <v>0</v>
      </c>
      <c r="BK568" s="2006">
        <v>0</v>
      </c>
      <c r="BL568" s="2006">
        <v>0</v>
      </c>
      <c r="BM568" s="2006">
        <v>0</v>
      </c>
      <c r="BN568" s="2006">
        <v>0</v>
      </c>
      <c r="BO568" s="2006">
        <v>0</v>
      </c>
      <c r="BP568" s="2006">
        <v>0</v>
      </c>
      <c r="BQ568" s="2006">
        <v>0</v>
      </c>
      <c r="BR568" s="2006">
        <v>0</v>
      </c>
      <c r="BS568" s="2006">
        <v>0</v>
      </c>
      <c r="BT568" s="2006">
        <v>0</v>
      </c>
      <c r="BU568" s="2006">
        <v>0</v>
      </c>
      <c r="BV568" s="2006">
        <v>0</v>
      </c>
      <c r="BW568" s="2006">
        <v>0</v>
      </c>
      <c r="BX568" s="2006">
        <v>0</v>
      </c>
      <c r="BY568" s="2006">
        <v>0</v>
      </c>
      <c r="BZ568" s="2006">
        <v>0</v>
      </c>
      <c r="CA568" s="2006">
        <v>0</v>
      </c>
      <c r="CB568" s="2006">
        <v>0</v>
      </c>
      <c r="CC568" s="2006">
        <v>0</v>
      </c>
      <c r="CD568" s="2006">
        <v>0</v>
      </c>
      <c r="CE568" s="2006">
        <v>0</v>
      </c>
      <c r="CF568" s="421"/>
    </row>
    <row r="569" spans="1:84" ht="5.0999999999999996" customHeight="1">
      <c r="A569" s="2006">
        <v>0</v>
      </c>
      <c r="B569" s="3402"/>
      <c r="D569" s="3666"/>
      <c r="E569" s="2006">
        <v>0</v>
      </c>
      <c r="F569" s="2007">
        <v>0</v>
      </c>
      <c r="G569" s="2006">
        <v>0</v>
      </c>
      <c r="H569" s="3618"/>
      <c r="I569" s="2006">
        <v>0</v>
      </c>
      <c r="J569" s="2007">
        <v>0</v>
      </c>
      <c r="K569" s="2006">
        <v>0</v>
      </c>
      <c r="L569" s="3618"/>
      <c r="M569" s="2006">
        <v>0</v>
      </c>
      <c r="N569" s="2007">
        <v>0</v>
      </c>
      <c r="O569" s="2006">
        <v>0</v>
      </c>
      <c r="P569" s="3663"/>
      <c r="Q569" s="2006">
        <v>0</v>
      </c>
      <c r="R569" s="2007">
        <v>0</v>
      </c>
      <c r="S569" s="2006">
        <v>0</v>
      </c>
      <c r="T569" s="3618"/>
      <c r="U569" s="2006">
        <v>0</v>
      </c>
      <c r="V569" s="2007">
        <v>0</v>
      </c>
      <c r="W569" s="2006">
        <v>0</v>
      </c>
      <c r="X569" s="3618"/>
      <c r="Y569" s="2006">
        <v>0</v>
      </c>
      <c r="Z569" s="2007">
        <v>0</v>
      </c>
      <c r="AA569" s="2006">
        <v>0</v>
      </c>
      <c r="AB569" s="3654"/>
      <c r="AC569" s="2006">
        <v>0</v>
      </c>
      <c r="AD569" s="2007">
        <v>0</v>
      </c>
      <c r="AE569" s="2006">
        <v>0</v>
      </c>
      <c r="AF569" s="3654"/>
      <c r="AG569" s="2006">
        <v>0</v>
      </c>
      <c r="AH569" s="2007">
        <v>0</v>
      </c>
      <c r="AI569" s="2006">
        <v>0</v>
      </c>
      <c r="AJ569" s="3618"/>
      <c r="AK569" s="2006">
        <v>0</v>
      </c>
      <c r="AL569" s="2007">
        <v>0</v>
      </c>
      <c r="AM569" s="2006">
        <v>0</v>
      </c>
      <c r="AN569" s="3654"/>
      <c r="AO569" s="2006">
        <v>0</v>
      </c>
      <c r="AP569" s="2007">
        <v>0</v>
      </c>
      <c r="AQ569" s="2006">
        <v>0</v>
      </c>
      <c r="AR569" s="3654"/>
      <c r="AS569" s="2006">
        <v>0</v>
      </c>
      <c r="AT569" s="2007">
        <v>0</v>
      </c>
      <c r="AU569" s="2006">
        <v>0</v>
      </c>
      <c r="AW569" s="2006">
        <v>0</v>
      </c>
      <c r="AX569" s="2007">
        <v>0</v>
      </c>
      <c r="AY569" s="2006">
        <v>0</v>
      </c>
      <c r="AZ569" s="3654"/>
      <c r="BA569" s="2006">
        <v>0</v>
      </c>
      <c r="BB569" s="2006">
        <v>0</v>
      </c>
      <c r="BC569" s="2006">
        <v>0</v>
      </c>
      <c r="BD569" s="2006">
        <v>0</v>
      </c>
      <c r="BE569" s="2006">
        <v>0</v>
      </c>
      <c r="BF569" s="2006">
        <v>0</v>
      </c>
      <c r="BG569" s="2006">
        <v>0</v>
      </c>
      <c r="BH569" s="2006">
        <v>0</v>
      </c>
      <c r="BI569" s="2006">
        <v>0</v>
      </c>
      <c r="BJ569" s="2006">
        <v>0</v>
      </c>
      <c r="BK569" s="2006">
        <v>0</v>
      </c>
      <c r="BL569" s="2006">
        <v>0</v>
      </c>
      <c r="BM569" s="2006">
        <v>0</v>
      </c>
      <c r="BN569" s="2006">
        <v>0</v>
      </c>
      <c r="BO569" s="2006">
        <v>0</v>
      </c>
      <c r="BP569" s="2006">
        <v>0</v>
      </c>
      <c r="BQ569" s="2006">
        <v>0</v>
      </c>
      <c r="BR569" s="2006">
        <v>0</v>
      </c>
      <c r="BS569" s="2006">
        <v>0</v>
      </c>
      <c r="BT569" s="2006">
        <v>0</v>
      </c>
      <c r="BU569" s="2006">
        <v>0</v>
      </c>
      <c r="BV569" s="2006">
        <v>0</v>
      </c>
      <c r="BW569" s="2006">
        <v>0</v>
      </c>
      <c r="BX569" s="2006">
        <v>0</v>
      </c>
      <c r="BY569" s="2006">
        <v>0</v>
      </c>
      <c r="BZ569" s="2006">
        <v>0</v>
      </c>
      <c r="CA569" s="2006">
        <v>0</v>
      </c>
      <c r="CB569" s="2006">
        <v>0</v>
      </c>
      <c r="CC569" s="2006">
        <v>0</v>
      </c>
      <c r="CD569" s="2006">
        <v>0</v>
      </c>
      <c r="CE569" s="2006">
        <v>0</v>
      </c>
      <c r="CF569" s="421"/>
    </row>
    <row r="570" spans="1:84" ht="9.9499999999999993" customHeight="1">
      <c r="A570" s="2006">
        <v>0</v>
      </c>
      <c r="B570" s="3403"/>
      <c r="D570" s="3667"/>
      <c r="E570" s="2006">
        <v>0</v>
      </c>
      <c r="F570" s="2006">
        <v>0</v>
      </c>
      <c r="G570" s="2006">
        <v>0</v>
      </c>
      <c r="H570" s="3619"/>
      <c r="I570" s="2006">
        <v>0</v>
      </c>
      <c r="J570" s="2006">
        <v>0</v>
      </c>
      <c r="K570" s="2006">
        <v>0</v>
      </c>
      <c r="L570" s="3619"/>
      <c r="M570" s="2006">
        <v>0</v>
      </c>
      <c r="N570" s="2006">
        <v>0</v>
      </c>
      <c r="O570" s="2006">
        <v>0</v>
      </c>
      <c r="P570" s="3664"/>
      <c r="Q570" s="2006">
        <v>0</v>
      </c>
      <c r="R570" s="2006">
        <v>0</v>
      </c>
      <c r="S570" s="2006">
        <v>0</v>
      </c>
      <c r="T570" s="3619"/>
      <c r="U570" s="2006">
        <v>0</v>
      </c>
      <c r="V570" s="2006">
        <v>0</v>
      </c>
      <c r="W570" s="2006">
        <v>0</v>
      </c>
      <c r="X570" s="3619"/>
      <c r="Y570" s="2006">
        <v>0</v>
      </c>
      <c r="Z570" s="2006">
        <v>0</v>
      </c>
      <c r="AA570" s="2006">
        <v>0</v>
      </c>
      <c r="AB570" s="3655"/>
      <c r="AC570" s="2006">
        <v>0</v>
      </c>
      <c r="AD570" s="2006">
        <v>0</v>
      </c>
      <c r="AE570" s="2006">
        <v>0</v>
      </c>
      <c r="AF570" s="3655"/>
      <c r="AG570" s="2006">
        <v>0</v>
      </c>
      <c r="AH570" s="2006">
        <v>0</v>
      </c>
      <c r="AI570" s="2006">
        <v>0</v>
      </c>
      <c r="AJ570" s="3619"/>
      <c r="AK570" s="2006">
        <v>0</v>
      </c>
      <c r="AL570" s="2006">
        <v>0</v>
      </c>
      <c r="AM570" s="2006">
        <v>0</v>
      </c>
      <c r="AN570" s="3655"/>
      <c r="AO570" s="2006">
        <v>0</v>
      </c>
      <c r="AP570" s="2006">
        <v>0</v>
      </c>
      <c r="AQ570" s="2006">
        <v>0</v>
      </c>
      <c r="AR570" s="3655"/>
      <c r="AS570" s="2006">
        <v>0</v>
      </c>
      <c r="AT570" s="2006">
        <v>0</v>
      </c>
      <c r="AU570" s="2006">
        <v>0</v>
      </c>
      <c r="AW570" s="2006">
        <v>0</v>
      </c>
      <c r="AX570" s="2006">
        <v>0</v>
      </c>
      <c r="AY570" s="2006">
        <v>0</v>
      </c>
      <c r="AZ570" s="3655"/>
      <c r="BA570" s="2006">
        <v>0</v>
      </c>
      <c r="BB570" s="2006">
        <v>0</v>
      </c>
      <c r="BC570" s="2006">
        <v>0</v>
      </c>
      <c r="BD570" s="2006">
        <v>0</v>
      </c>
      <c r="BE570" s="2006">
        <v>0</v>
      </c>
      <c r="BF570" s="2006">
        <v>0</v>
      </c>
      <c r="BG570" s="2006">
        <v>0</v>
      </c>
      <c r="BH570" s="2006">
        <v>0</v>
      </c>
      <c r="BI570" s="2006">
        <v>0</v>
      </c>
      <c r="BJ570" s="2006">
        <v>0</v>
      </c>
      <c r="BK570" s="2006">
        <v>0</v>
      </c>
      <c r="BL570" s="2006">
        <v>0</v>
      </c>
      <c r="BM570" s="2006">
        <v>0</v>
      </c>
      <c r="BN570" s="2006">
        <v>0</v>
      </c>
      <c r="BO570" s="2006">
        <v>0</v>
      </c>
      <c r="BP570" s="2006">
        <v>0</v>
      </c>
      <c r="BQ570" s="2006">
        <v>0</v>
      </c>
      <c r="BR570" s="2006">
        <v>0</v>
      </c>
      <c r="BS570" s="2006">
        <v>0</v>
      </c>
      <c r="BT570" s="2006">
        <v>0</v>
      </c>
      <c r="BU570" s="2006">
        <v>0</v>
      </c>
      <c r="BV570" s="2006">
        <v>0</v>
      </c>
      <c r="BW570" s="2006">
        <v>0</v>
      </c>
      <c r="BX570" s="2006">
        <v>0</v>
      </c>
      <c r="BY570" s="2006">
        <v>0</v>
      </c>
      <c r="BZ570" s="2006">
        <v>0</v>
      </c>
      <c r="CA570" s="2006">
        <v>0</v>
      </c>
      <c r="CB570" s="2006">
        <v>0</v>
      </c>
      <c r="CC570" s="2006">
        <v>0</v>
      </c>
      <c r="CD570" s="2006">
        <v>0</v>
      </c>
      <c r="CE570" s="2006">
        <v>0</v>
      </c>
      <c r="CF570" s="421"/>
    </row>
    <row r="571" spans="1:84" ht="9.9499999999999993" customHeight="1">
      <c r="A571" s="2006">
        <v>0</v>
      </c>
      <c r="B571" s="2006">
        <v>0</v>
      </c>
      <c r="C571" s="2006">
        <v>0</v>
      </c>
      <c r="D571" s="2006">
        <v>0</v>
      </c>
      <c r="E571" s="2006">
        <v>0</v>
      </c>
      <c r="F571" s="2006">
        <v>0</v>
      </c>
      <c r="G571" s="2006">
        <v>0</v>
      </c>
      <c r="H571" s="2006">
        <v>0</v>
      </c>
      <c r="I571" s="2006">
        <v>0</v>
      </c>
      <c r="J571" s="2006">
        <v>0</v>
      </c>
      <c r="K571" s="2006">
        <v>0</v>
      </c>
      <c r="L571" s="2006">
        <v>0</v>
      </c>
      <c r="M571" s="2006">
        <v>0</v>
      </c>
      <c r="N571" s="2006">
        <v>0</v>
      </c>
      <c r="O571" s="2006">
        <v>0</v>
      </c>
      <c r="P571" s="2006">
        <v>0</v>
      </c>
      <c r="Q571" s="2006">
        <v>0</v>
      </c>
      <c r="R571" s="2006">
        <v>0</v>
      </c>
      <c r="S571" s="2006">
        <v>0</v>
      </c>
      <c r="T571" s="2006">
        <v>0</v>
      </c>
      <c r="U571" s="2006">
        <v>0</v>
      </c>
      <c r="V571" s="2006">
        <v>0</v>
      </c>
      <c r="W571" s="2006">
        <v>0</v>
      </c>
      <c r="X571" s="2006">
        <v>0</v>
      </c>
      <c r="Y571" s="2006">
        <v>0</v>
      </c>
      <c r="Z571" s="2006">
        <v>0</v>
      </c>
      <c r="AA571" s="2006">
        <v>0</v>
      </c>
      <c r="AB571" s="2006">
        <v>0</v>
      </c>
      <c r="AC571" s="2006">
        <v>0</v>
      </c>
      <c r="AD571" s="2006">
        <v>0</v>
      </c>
      <c r="AE571" s="2006">
        <v>0</v>
      </c>
      <c r="AF571" s="2006">
        <v>0</v>
      </c>
      <c r="AG571" s="2006">
        <v>0</v>
      </c>
      <c r="AH571" s="2006">
        <v>0</v>
      </c>
      <c r="AI571" s="2006">
        <v>0</v>
      </c>
      <c r="AJ571" s="2006">
        <v>0</v>
      </c>
      <c r="AK571" s="2006">
        <v>0</v>
      </c>
      <c r="AL571" s="2006">
        <v>0</v>
      </c>
      <c r="AM571" s="2006">
        <v>0</v>
      </c>
      <c r="AN571" s="2006">
        <v>0</v>
      </c>
      <c r="AO571" s="2006">
        <v>0</v>
      </c>
      <c r="AP571" s="2006">
        <v>0</v>
      </c>
      <c r="AQ571" s="2006">
        <v>0</v>
      </c>
      <c r="AR571" s="2006">
        <v>0</v>
      </c>
      <c r="AS571" s="2006">
        <v>0</v>
      </c>
      <c r="AT571" s="2006">
        <v>0</v>
      </c>
      <c r="AU571" s="2006">
        <v>0</v>
      </c>
      <c r="AV571" s="2006">
        <v>0</v>
      </c>
      <c r="AW571" s="2006">
        <v>0</v>
      </c>
      <c r="AX571" s="2006">
        <v>0</v>
      </c>
      <c r="AY571" s="2006">
        <v>0</v>
      </c>
      <c r="AZ571" s="2006">
        <v>0</v>
      </c>
      <c r="BA571" s="2006">
        <v>0</v>
      </c>
      <c r="BB571" s="2006">
        <v>0</v>
      </c>
      <c r="BC571" s="2006">
        <v>0</v>
      </c>
      <c r="BD571" s="2006">
        <v>0</v>
      </c>
      <c r="BE571" s="2006">
        <v>0</v>
      </c>
      <c r="BF571" s="2006">
        <v>0</v>
      </c>
      <c r="BG571" s="2006">
        <v>0</v>
      </c>
      <c r="BH571" s="2006">
        <v>0</v>
      </c>
      <c r="BI571" s="2006">
        <v>0</v>
      </c>
      <c r="BJ571" s="2006">
        <v>0</v>
      </c>
      <c r="BK571" s="2006">
        <v>0</v>
      </c>
      <c r="BL571" s="2006">
        <v>0</v>
      </c>
      <c r="BM571" s="2006">
        <v>0</v>
      </c>
      <c r="BN571" s="2006">
        <v>0</v>
      </c>
      <c r="BO571" s="2006">
        <v>0</v>
      </c>
      <c r="BP571" s="2006">
        <v>0</v>
      </c>
      <c r="BQ571" s="2006">
        <v>0</v>
      </c>
      <c r="BR571" s="2006">
        <v>0</v>
      </c>
      <c r="BS571" s="2006">
        <v>0</v>
      </c>
      <c r="BT571" s="2006">
        <v>0</v>
      </c>
      <c r="BU571" s="2006">
        <v>0</v>
      </c>
      <c r="BV571" s="2006">
        <v>0</v>
      </c>
      <c r="BW571" s="2006">
        <v>0</v>
      </c>
      <c r="BX571" s="2006">
        <v>0</v>
      </c>
      <c r="BY571" s="2006">
        <v>0</v>
      </c>
      <c r="BZ571" s="2006">
        <v>0</v>
      </c>
      <c r="CA571" s="2006">
        <v>0</v>
      </c>
      <c r="CB571" s="2006">
        <v>0</v>
      </c>
      <c r="CC571" s="2006">
        <v>0</v>
      </c>
      <c r="CD571" s="2006">
        <v>0</v>
      </c>
      <c r="CE571" s="2006">
        <v>0</v>
      </c>
      <c r="CF571" s="421"/>
    </row>
    <row r="572" spans="1:84" ht="9.9499999999999993" customHeight="1">
      <c r="A572" s="2006">
        <v>0</v>
      </c>
      <c r="B572" s="3401">
        <v>17</v>
      </c>
      <c r="D572" s="3665" t="s">
        <v>669</v>
      </c>
      <c r="E572" s="2006">
        <v>0</v>
      </c>
      <c r="F572" s="2006">
        <v>0</v>
      </c>
      <c r="G572" s="2006">
        <v>0</v>
      </c>
      <c r="H572" s="3617"/>
      <c r="I572" s="2006">
        <v>0</v>
      </c>
      <c r="J572" s="2006">
        <v>0</v>
      </c>
      <c r="K572" s="2006">
        <v>0</v>
      </c>
      <c r="L572" s="3617"/>
      <c r="M572" s="2006">
        <v>0</v>
      </c>
      <c r="N572" s="2006">
        <v>0</v>
      </c>
      <c r="O572" s="2006">
        <v>0</v>
      </c>
      <c r="P572" s="3662" t="s">
        <v>645</v>
      </c>
      <c r="Q572" s="2006">
        <v>0</v>
      </c>
      <c r="R572" s="2006">
        <v>0</v>
      </c>
      <c r="S572" s="2006">
        <v>0</v>
      </c>
      <c r="T572" s="3617"/>
      <c r="U572" s="2006">
        <v>0</v>
      </c>
      <c r="V572" s="2006">
        <v>0</v>
      </c>
      <c r="W572" s="2006">
        <v>0</v>
      </c>
      <c r="X572" s="3617"/>
      <c r="Y572" s="2006">
        <v>0</v>
      </c>
      <c r="Z572" s="2006">
        <v>0</v>
      </c>
      <c r="AA572" s="2006">
        <v>0</v>
      </c>
      <c r="AB572" s="3653" t="s">
        <v>608</v>
      </c>
      <c r="AC572" s="2006">
        <v>0</v>
      </c>
      <c r="AD572" s="2006">
        <v>0</v>
      </c>
      <c r="AE572" s="2006">
        <v>0</v>
      </c>
      <c r="AF572" s="3653" t="s">
        <v>605</v>
      </c>
      <c r="AG572" s="2006">
        <v>0</v>
      </c>
      <c r="AH572" s="2006">
        <v>0</v>
      </c>
      <c r="AI572" s="2006">
        <v>0</v>
      </c>
      <c r="AJ572" s="3617"/>
      <c r="AK572" s="2006">
        <v>0</v>
      </c>
      <c r="AL572" s="2006">
        <v>0</v>
      </c>
      <c r="AM572" s="2006">
        <v>0</v>
      </c>
      <c r="AN572" s="3653" t="s">
        <v>694</v>
      </c>
      <c r="AO572" s="2006">
        <v>0</v>
      </c>
      <c r="AP572" s="2006">
        <v>0</v>
      </c>
      <c r="AQ572" s="2006">
        <v>0</v>
      </c>
      <c r="AR572" s="3653" t="s">
        <v>695</v>
      </c>
      <c r="AS572" s="2006">
        <v>0</v>
      </c>
      <c r="AT572" s="2006">
        <v>0</v>
      </c>
      <c r="AU572" s="2006">
        <v>0</v>
      </c>
      <c r="AW572" s="2006">
        <v>0</v>
      </c>
      <c r="AX572" s="2006">
        <v>0</v>
      </c>
      <c r="AY572" s="2006">
        <v>0</v>
      </c>
      <c r="AZ572" s="3653" t="s">
        <v>695</v>
      </c>
      <c r="BA572" s="2006">
        <v>0</v>
      </c>
      <c r="BB572" s="2006">
        <v>0</v>
      </c>
      <c r="BC572" s="2006">
        <v>0</v>
      </c>
      <c r="BD572" s="2006">
        <v>0</v>
      </c>
      <c r="BE572" s="2006">
        <v>0</v>
      </c>
      <c r="BF572" s="2006">
        <v>0</v>
      </c>
      <c r="BG572" s="2006">
        <v>0</v>
      </c>
      <c r="BH572" s="2006">
        <v>0</v>
      </c>
      <c r="BI572" s="2006">
        <v>0</v>
      </c>
      <c r="BJ572" s="2006">
        <v>0</v>
      </c>
      <c r="BK572" s="2006">
        <v>0</v>
      </c>
      <c r="BL572" s="2006">
        <v>0</v>
      </c>
      <c r="BM572" s="2006">
        <v>0</v>
      </c>
      <c r="BN572" s="2006">
        <v>0</v>
      </c>
      <c r="BO572" s="2006">
        <v>0</v>
      </c>
      <c r="BP572" s="2006">
        <v>0</v>
      </c>
      <c r="BQ572" s="2006">
        <v>0</v>
      </c>
      <c r="BR572" s="2006">
        <v>0</v>
      </c>
      <c r="BS572" s="2006">
        <v>0</v>
      </c>
      <c r="BT572" s="2006">
        <v>0</v>
      </c>
      <c r="BU572" s="2006">
        <v>0</v>
      </c>
      <c r="BV572" s="2006">
        <v>0</v>
      </c>
      <c r="BW572" s="2006">
        <v>0</v>
      </c>
      <c r="BX572" s="2006">
        <v>0</v>
      </c>
      <c r="BY572" s="2006">
        <v>0</v>
      </c>
      <c r="BZ572" s="2006">
        <v>0</v>
      </c>
      <c r="CA572" s="2006">
        <v>0</v>
      </c>
      <c r="CB572" s="2006">
        <v>0</v>
      </c>
      <c r="CC572" s="2006">
        <v>0</v>
      </c>
      <c r="CD572" s="2006">
        <v>0</v>
      </c>
      <c r="CE572" s="2006">
        <v>0</v>
      </c>
      <c r="CF572" s="421"/>
    </row>
    <row r="573" spans="1:84" ht="5.0999999999999996" customHeight="1">
      <c r="A573" s="2006">
        <v>0</v>
      </c>
      <c r="B573" s="3402"/>
      <c r="D573" s="3666"/>
      <c r="E573" s="2006">
        <v>0</v>
      </c>
      <c r="F573" s="2007">
        <v>0</v>
      </c>
      <c r="G573" s="2006">
        <v>0</v>
      </c>
      <c r="H573" s="3618"/>
      <c r="I573" s="2006">
        <v>0</v>
      </c>
      <c r="J573" s="2007">
        <v>0</v>
      </c>
      <c r="K573" s="2006">
        <v>0</v>
      </c>
      <c r="L573" s="3618"/>
      <c r="M573" s="2006">
        <v>0</v>
      </c>
      <c r="N573" s="2007">
        <v>0</v>
      </c>
      <c r="O573" s="2006">
        <v>0</v>
      </c>
      <c r="P573" s="3663"/>
      <c r="Q573" s="2006">
        <v>0</v>
      </c>
      <c r="R573" s="2007">
        <v>0</v>
      </c>
      <c r="S573" s="2006">
        <v>0</v>
      </c>
      <c r="T573" s="3618"/>
      <c r="U573" s="2006">
        <v>0</v>
      </c>
      <c r="V573" s="2007">
        <v>0</v>
      </c>
      <c r="W573" s="2006">
        <v>0</v>
      </c>
      <c r="X573" s="3618"/>
      <c r="Y573" s="2006">
        <v>0</v>
      </c>
      <c r="Z573" s="2007">
        <v>0</v>
      </c>
      <c r="AA573" s="2006">
        <v>0</v>
      </c>
      <c r="AB573" s="3654"/>
      <c r="AC573" s="2006">
        <v>0</v>
      </c>
      <c r="AD573" s="2007">
        <v>0</v>
      </c>
      <c r="AE573" s="2006">
        <v>0</v>
      </c>
      <c r="AF573" s="3654"/>
      <c r="AG573" s="2006">
        <v>0</v>
      </c>
      <c r="AH573" s="2007">
        <v>0</v>
      </c>
      <c r="AI573" s="2006">
        <v>0</v>
      </c>
      <c r="AJ573" s="3618"/>
      <c r="AK573" s="2006">
        <v>0</v>
      </c>
      <c r="AL573" s="2007">
        <v>0</v>
      </c>
      <c r="AM573" s="2006">
        <v>0</v>
      </c>
      <c r="AN573" s="3654"/>
      <c r="AO573" s="2006">
        <v>0</v>
      </c>
      <c r="AP573" s="2007">
        <v>0</v>
      </c>
      <c r="AQ573" s="2006">
        <v>0</v>
      </c>
      <c r="AR573" s="3654"/>
      <c r="AS573" s="2006">
        <v>0</v>
      </c>
      <c r="AT573" s="2007">
        <v>0</v>
      </c>
      <c r="AU573" s="2006">
        <v>0</v>
      </c>
      <c r="AW573" s="2006">
        <v>0</v>
      </c>
      <c r="AX573" s="2007">
        <v>0</v>
      </c>
      <c r="AY573" s="2006">
        <v>0</v>
      </c>
      <c r="AZ573" s="3654"/>
      <c r="BA573" s="2006">
        <v>0</v>
      </c>
      <c r="BB573" s="2006">
        <v>0</v>
      </c>
      <c r="BC573" s="2006">
        <v>0</v>
      </c>
      <c r="BD573" s="2006">
        <v>0</v>
      </c>
      <c r="BE573" s="2006">
        <v>0</v>
      </c>
      <c r="BF573" s="2006">
        <v>0</v>
      </c>
      <c r="BG573" s="2006">
        <v>0</v>
      </c>
      <c r="BH573" s="2006">
        <v>0</v>
      </c>
      <c r="BI573" s="2006">
        <v>0</v>
      </c>
      <c r="BJ573" s="2006">
        <v>0</v>
      </c>
      <c r="BK573" s="2006">
        <v>0</v>
      </c>
      <c r="BL573" s="2006">
        <v>0</v>
      </c>
      <c r="BM573" s="2006">
        <v>0</v>
      </c>
      <c r="BN573" s="2006">
        <v>0</v>
      </c>
      <c r="BO573" s="2006">
        <v>0</v>
      </c>
      <c r="BP573" s="2006">
        <v>0</v>
      </c>
      <c r="BQ573" s="2006">
        <v>0</v>
      </c>
      <c r="BR573" s="2006">
        <v>0</v>
      </c>
      <c r="BS573" s="2006">
        <v>0</v>
      </c>
      <c r="BT573" s="2006">
        <v>0</v>
      </c>
      <c r="BU573" s="2006">
        <v>0</v>
      </c>
      <c r="BV573" s="2006">
        <v>0</v>
      </c>
      <c r="BW573" s="2006">
        <v>0</v>
      </c>
      <c r="BX573" s="2006">
        <v>0</v>
      </c>
      <c r="BY573" s="2006">
        <v>0</v>
      </c>
      <c r="BZ573" s="2006">
        <v>0</v>
      </c>
      <c r="CA573" s="2006">
        <v>0</v>
      </c>
      <c r="CB573" s="2006">
        <v>0</v>
      </c>
      <c r="CC573" s="2006">
        <v>0</v>
      </c>
      <c r="CD573" s="2006">
        <v>0</v>
      </c>
      <c r="CE573" s="2006">
        <v>0</v>
      </c>
      <c r="CF573" s="421"/>
    </row>
    <row r="574" spans="1:84" ht="9.9499999999999993" customHeight="1">
      <c r="A574" s="2006">
        <v>0</v>
      </c>
      <c r="B574" s="3403"/>
      <c r="D574" s="3667"/>
      <c r="E574" s="2006">
        <v>0</v>
      </c>
      <c r="F574" s="2006">
        <v>0</v>
      </c>
      <c r="G574" s="2006">
        <v>0</v>
      </c>
      <c r="H574" s="3619"/>
      <c r="I574" s="2006">
        <v>0</v>
      </c>
      <c r="J574" s="2006">
        <v>0</v>
      </c>
      <c r="K574" s="2006">
        <v>0</v>
      </c>
      <c r="L574" s="3619"/>
      <c r="M574" s="2006">
        <v>0</v>
      </c>
      <c r="N574" s="2006">
        <v>0</v>
      </c>
      <c r="O574" s="2006">
        <v>0</v>
      </c>
      <c r="P574" s="3664"/>
      <c r="Q574" s="2006">
        <v>0</v>
      </c>
      <c r="R574" s="2006">
        <v>0</v>
      </c>
      <c r="S574" s="2006">
        <v>0</v>
      </c>
      <c r="T574" s="3619"/>
      <c r="U574" s="2006">
        <v>0</v>
      </c>
      <c r="V574" s="2006">
        <v>0</v>
      </c>
      <c r="W574" s="2006">
        <v>0</v>
      </c>
      <c r="X574" s="3619"/>
      <c r="Y574" s="2006">
        <v>0</v>
      </c>
      <c r="Z574" s="2006">
        <v>0</v>
      </c>
      <c r="AA574" s="2006">
        <v>0</v>
      </c>
      <c r="AB574" s="3655"/>
      <c r="AC574" s="2006">
        <v>0</v>
      </c>
      <c r="AD574" s="2006">
        <v>0</v>
      </c>
      <c r="AE574" s="2006">
        <v>0</v>
      </c>
      <c r="AF574" s="3655"/>
      <c r="AG574" s="2006">
        <v>0</v>
      </c>
      <c r="AH574" s="2006">
        <v>0</v>
      </c>
      <c r="AI574" s="2006">
        <v>0</v>
      </c>
      <c r="AJ574" s="3619"/>
      <c r="AK574" s="2006">
        <v>0</v>
      </c>
      <c r="AL574" s="2006">
        <v>0</v>
      </c>
      <c r="AM574" s="2006">
        <v>0</v>
      </c>
      <c r="AN574" s="3655"/>
      <c r="AO574" s="2006">
        <v>0</v>
      </c>
      <c r="AP574" s="2006">
        <v>0</v>
      </c>
      <c r="AQ574" s="2006">
        <v>0</v>
      </c>
      <c r="AR574" s="3655"/>
      <c r="AS574" s="2006">
        <v>0</v>
      </c>
      <c r="AT574" s="2006">
        <v>0</v>
      </c>
      <c r="AU574" s="2006">
        <v>0</v>
      </c>
      <c r="AW574" s="2006">
        <v>0</v>
      </c>
      <c r="AX574" s="2006">
        <v>0</v>
      </c>
      <c r="AY574" s="2006">
        <v>0</v>
      </c>
      <c r="AZ574" s="3655"/>
      <c r="BA574" s="2006">
        <v>0</v>
      </c>
      <c r="BB574" s="2006">
        <v>0</v>
      </c>
      <c r="BC574" s="2006">
        <v>0</v>
      </c>
      <c r="BD574" s="2006">
        <v>0</v>
      </c>
      <c r="BE574" s="2006">
        <v>0</v>
      </c>
      <c r="BF574" s="2006">
        <v>0</v>
      </c>
      <c r="BG574" s="2006">
        <v>0</v>
      </c>
      <c r="BH574" s="2006">
        <v>0</v>
      </c>
      <c r="BI574" s="2006">
        <v>0</v>
      </c>
      <c r="BJ574" s="2006">
        <v>0</v>
      </c>
      <c r="BK574" s="2006">
        <v>0</v>
      </c>
      <c r="BL574" s="2006">
        <v>0</v>
      </c>
      <c r="BM574" s="2006">
        <v>0</v>
      </c>
      <c r="BN574" s="2006">
        <v>0</v>
      </c>
      <c r="BO574" s="2006">
        <v>0</v>
      </c>
      <c r="BP574" s="2006">
        <v>0</v>
      </c>
      <c r="BQ574" s="2006">
        <v>0</v>
      </c>
      <c r="BR574" s="2006">
        <v>0</v>
      </c>
      <c r="BS574" s="2006">
        <v>0</v>
      </c>
      <c r="BT574" s="2006">
        <v>0</v>
      </c>
      <c r="BU574" s="2006">
        <v>0</v>
      </c>
      <c r="BV574" s="2006">
        <v>0</v>
      </c>
      <c r="BW574" s="2006">
        <v>0</v>
      </c>
      <c r="BX574" s="2006">
        <v>0</v>
      </c>
      <c r="BY574" s="2006">
        <v>0</v>
      </c>
      <c r="BZ574" s="2006">
        <v>0</v>
      </c>
      <c r="CA574" s="2006">
        <v>0</v>
      </c>
      <c r="CB574" s="2006">
        <v>0</v>
      </c>
      <c r="CC574" s="2006">
        <v>0</v>
      </c>
      <c r="CD574" s="2006">
        <v>0</v>
      </c>
      <c r="CE574" s="2006">
        <v>0</v>
      </c>
      <c r="CF574" s="421"/>
    </row>
    <row r="575" spans="1:84" ht="9.9499999999999993" customHeight="1">
      <c r="A575" s="2006">
        <v>0</v>
      </c>
      <c r="B575" s="2006">
        <v>0</v>
      </c>
      <c r="C575" s="2006">
        <v>0</v>
      </c>
      <c r="D575" s="2006">
        <v>0</v>
      </c>
      <c r="E575" s="2006">
        <v>0</v>
      </c>
      <c r="F575" s="2006">
        <v>0</v>
      </c>
      <c r="G575" s="2006">
        <v>0</v>
      </c>
      <c r="H575" s="2006">
        <v>0</v>
      </c>
      <c r="I575" s="2006">
        <v>0</v>
      </c>
      <c r="J575" s="2006">
        <v>0</v>
      </c>
      <c r="K575" s="2006">
        <v>0</v>
      </c>
      <c r="L575" s="2006">
        <v>0</v>
      </c>
      <c r="M575" s="2006">
        <v>0</v>
      </c>
      <c r="N575" s="2006">
        <v>0</v>
      </c>
      <c r="O575" s="2006">
        <v>0</v>
      </c>
      <c r="P575" s="2006">
        <v>0</v>
      </c>
      <c r="Q575" s="2006">
        <v>0</v>
      </c>
      <c r="R575" s="2006">
        <v>0</v>
      </c>
      <c r="S575" s="2006">
        <v>0</v>
      </c>
      <c r="T575" s="2006">
        <v>0</v>
      </c>
      <c r="U575" s="2006">
        <v>0</v>
      </c>
      <c r="V575" s="2006">
        <v>0</v>
      </c>
      <c r="W575" s="2006">
        <v>0</v>
      </c>
      <c r="X575" s="2006">
        <v>0</v>
      </c>
      <c r="Y575" s="2006">
        <v>0</v>
      </c>
      <c r="Z575" s="2006">
        <v>0</v>
      </c>
      <c r="AA575" s="2006">
        <v>0</v>
      </c>
      <c r="AB575" s="2006">
        <v>0</v>
      </c>
      <c r="AC575" s="2006">
        <v>0</v>
      </c>
      <c r="AD575" s="2006">
        <v>0</v>
      </c>
      <c r="AE575" s="2006">
        <v>0</v>
      </c>
      <c r="AF575" s="2006">
        <v>0</v>
      </c>
      <c r="AG575" s="2006">
        <v>0</v>
      </c>
      <c r="AH575" s="2006">
        <v>0</v>
      </c>
      <c r="AI575" s="2006">
        <v>0</v>
      </c>
      <c r="AJ575" s="2006">
        <v>0</v>
      </c>
      <c r="AK575" s="2006">
        <v>0</v>
      </c>
      <c r="AL575" s="2006">
        <v>0</v>
      </c>
      <c r="AM575" s="2006">
        <v>0</v>
      </c>
      <c r="AN575" s="2006">
        <v>0</v>
      </c>
      <c r="AO575" s="2006">
        <v>0</v>
      </c>
      <c r="AP575" s="2006">
        <v>0</v>
      </c>
      <c r="AQ575" s="2006">
        <v>0</v>
      </c>
      <c r="AR575" s="2006">
        <v>0</v>
      </c>
      <c r="AS575" s="2006">
        <v>0</v>
      </c>
      <c r="AT575" s="2006">
        <v>0</v>
      </c>
      <c r="AU575" s="2006">
        <v>0</v>
      </c>
      <c r="AV575" s="2006">
        <v>0</v>
      </c>
      <c r="AW575" s="2006">
        <v>0</v>
      </c>
      <c r="AX575" s="2006">
        <v>0</v>
      </c>
      <c r="AY575" s="2006">
        <v>0</v>
      </c>
      <c r="AZ575" s="2006">
        <v>0</v>
      </c>
      <c r="BA575" s="2006">
        <v>0</v>
      </c>
      <c r="BB575" s="2006">
        <v>0</v>
      </c>
      <c r="BC575" s="2006">
        <v>0</v>
      </c>
      <c r="BD575" s="2006">
        <v>0</v>
      </c>
      <c r="BE575" s="2006">
        <v>0</v>
      </c>
      <c r="BF575" s="2006">
        <v>0</v>
      </c>
      <c r="BG575" s="2006">
        <v>0</v>
      </c>
      <c r="BH575" s="2006">
        <v>0</v>
      </c>
      <c r="BI575" s="2006">
        <v>0</v>
      </c>
      <c r="BJ575" s="2006">
        <v>0</v>
      </c>
      <c r="BK575" s="2006">
        <v>0</v>
      </c>
      <c r="BL575" s="2006">
        <v>0</v>
      </c>
      <c r="BM575" s="2006">
        <v>0</v>
      </c>
      <c r="BN575" s="2006">
        <v>0</v>
      </c>
      <c r="BO575" s="2006">
        <v>0</v>
      </c>
      <c r="BP575" s="2006">
        <v>0</v>
      </c>
      <c r="BQ575" s="2006">
        <v>0</v>
      </c>
      <c r="BR575" s="2006">
        <v>0</v>
      </c>
      <c r="BS575" s="2006">
        <v>0</v>
      </c>
      <c r="BT575" s="2006">
        <v>0</v>
      </c>
      <c r="BU575" s="2006">
        <v>0</v>
      </c>
      <c r="BV575" s="2006">
        <v>0</v>
      </c>
      <c r="BW575" s="2006">
        <v>0</v>
      </c>
      <c r="BX575" s="2006">
        <v>0</v>
      </c>
      <c r="BY575" s="2006">
        <v>0</v>
      </c>
      <c r="BZ575" s="2006">
        <v>0</v>
      </c>
      <c r="CA575" s="2006">
        <v>0</v>
      </c>
      <c r="CB575" s="2006">
        <v>0</v>
      </c>
      <c r="CC575" s="2006">
        <v>0</v>
      </c>
      <c r="CD575" s="2006">
        <v>0</v>
      </c>
      <c r="CE575" s="2006">
        <v>0</v>
      </c>
      <c r="CF575" s="421"/>
    </row>
    <row r="576" spans="1:84" ht="9.9499999999999993" customHeight="1">
      <c r="A576" s="2006">
        <v>0</v>
      </c>
      <c r="B576" s="3401">
        <v>18</v>
      </c>
      <c r="D576" s="3665" t="s">
        <v>679</v>
      </c>
      <c r="E576" s="2006">
        <v>0</v>
      </c>
      <c r="F576" s="2006">
        <v>0</v>
      </c>
      <c r="G576" s="2006">
        <v>0</v>
      </c>
      <c r="H576" s="3617"/>
      <c r="I576" s="2006">
        <v>0</v>
      </c>
      <c r="J576" s="2006">
        <v>0</v>
      </c>
      <c r="K576" s="2006">
        <v>0</v>
      </c>
      <c r="L576" s="3617"/>
      <c r="M576" s="2006">
        <v>0</v>
      </c>
      <c r="N576" s="2006">
        <v>0</v>
      </c>
      <c r="O576" s="2006">
        <v>0</v>
      </c>
      <c r="P576" s="3662" t="s">
        <v>696</v>
      </c>
      <c r="Q576" s="2006">
        <v>0</v>
      </c>
      <c r="R576" s="2006">
        <v>0</v>
      </c>
      <c r="S576" s="2006">
        <v>0</v>
      </c>
      <c r="T576" s="3617"/>
      <c r="U576" s="2006">
        <v>0</v>
      </c>
      <c r="V576" s="2006">
        <v>0</v>
      </c>
      <c r="W576" s="2006">
        <v>0</v>
      </c>
      <c r="X576" s="3617"/>
      <c r="Y576" s="2006">
        <v>0</v>
      </c>
      <c r="Z576" s="2006">
        <v>0</v>
      </c>
      <c r="AA576" s="2006">
        <v>0</v>
      </c>
      <c r="AB576" s="3653" t="s">
        <v>697</v>
      </c>
      <c r="AC576" s="2006">
        <v>0</v>
      </c>
      <c r="AD576" s="2006">
        <v>0</v>
      </c>
      <c r="AE576" s="2006">
        <v>0</v>
      </c>
      <c r="AF576" s="3653" t="s">
        <v>688</v>
      </c>
      <c r="AG576" s="2006">
        <v>0</v>
      </c>
      <c r="AH576" s="2006">
        <v>0</v>
      </c>
      <c r="AI576" s="2006">
        <v>0</v>
      </c>
      <c r="AJ576" s="3617"/>
      <c r="AK576" s="2006">
        <v>0</v>
      </c>
      <c r="AL576" s="2006">
        <v>0</v>
      </c>
      <c r="AM576" s="2006">
        <v>0</v>
      </c>
      <c r="AN576" s="3653" t="s">
        <v>614</v>
      </c>
      <c r="AO576" s="2006">
        <v>0</v>
      </c>
      <c r="AP576" s="2006">
        <v>0</v>
      </c>
      <c r="AQ576" s="2006">
        <v>0</v>
      </c>
      <c r="AR576" s="3653" t="s">
        <v>673</v>
      </c>
      <c r="AS576" s="2006">
        <v>0</v>
      </c>
      <c r="AT576" s="2006">
        <v>0</v>
      </c>
      <c r="AU576" s="2006">
        <v>0</v>
      </c>
      <c r="AW576" s="2006">
        <v>0</v>
      </c>
      <c r="AX576" s="2006">
        <v>0</v>
      </c>
      <c r="AY576" s="2006">
        <v>0</v>
      </c>
      <c r="AZ576" s="3653" t="s">
        <v>673</v>
      </c>
      <c r="BA576" s="2006">
        <v>0</v>
      </c>
      <c r="BB576" s="2006">
        <v>0</v>
      </c>
      <c r="BC576" s="2006">
        <v>0</v>
      </c>
      <c r="BD576" s="2006">
        <v>0</v>
      </c>
      <c r="BE576" s="2006">
        <v>0</v>
      </c>
      <c r="BF576" s="2006">
        <v>0</v>
      </c>
      <c r="BG576" s="2006">
        <v>0</v>
      </c>
      <c r="BH576" s="2006">
        <v>0</v>
      </c>
      <c r="BI576" s="2006">
        <v>0</v>
      </c>
      <c r="BJ576" s="2006">
        <v>0</v>
      </c>
      <c r="BK576" s="2006">
        <v>0</v>
      </c>
      <c r="BL576" s="2006">
        <v>0</v>
      </c>
      <c r="BM576" s="2006">
        <v>0</v>
      </c>
      <c r="BN576" s="2006">
        <v>0</v>
      </c>
      <c r="BO576" s="2006">
        <v>0</v>
      </c>
      <c r="BP576" s="2006">
        <v>0</v>
      </c>
      <c r="BQ576" s="2006">
        <v>0</v>
      </c>
      <c r="BR576" s="2006">
        <v>0</v>
      </c>
      <c r="BS576" s="2006">
        <v>0</v>
      </c>
      <c r="BT576" s="2006">
        <v>0</v>
      </c>
      <c r="BU576" s="2006">
        <v>0</v>
      </c>
      <c r="BV576" s="2006">
        <v>0</v>
      </c>
      <c r="BW576" s="2006">
        <v>0</v>
      </c>
      <c r="BX576" s="2006">
        <v>0</v>
      </c>
      <c r="BY576" s="2006">
        <v>0</v>
      </c>
      <c r="BZ576" s="2006">
        <v>0</v>
      </c>
      <c r="CA576" s="2006">
        <v>0</v>
      </c>
      <c r="CB576" s="2006">
        <v>0</v>
      </c>
      <c r="CC576" s="2006">
        <v>0</v>
      </c>
      <c r="CD576" s="2006">
        <v>0</v>
      </c>
      <c r="CE576" s="2006">
        <v>0</v>
      </c>
      <c r="CF576" s="421"/>
    </row>
    <row r="577" spans="1:84" ht="5.0999999999999996" customHeight="1">
      <c r="A577" s="2006">
        <v>0</v>
      </c>
      <c r="B577" s="3402"/>
      <c r="D577" s="3666"/>
      <c r="E577" s="2006">
        <v>0</v>
      </c>
      <c r="F577" s="2007">
        <v>0</v>
      </c>
      <c r="G577" s="2006">
        <v>0</v>
      </c>
      <c r="H577" s="3618"/>
      <c r="I577" s="2006">
        <v>0</v>
      </c>
      <c r="J577" s="2007">
        <v>0</v>
      </c>
      <c r="K577" s="2006">
        <v>0</v>
      </c>
      <c r="L577" s="3618"/>
      <c r="M577" s="2006">
        <v>0</v>
      </c>
      <c r="N577" s="2007">
        <v>0</v>
      </c>
      <c r="O577" s="2006">
        <v>0</v>
      </c>
      <c r="P577" s="3663"/>
      <c r="Q577" s="2006">
        <v>0</v>
      </c>
      <c r="R577" s="2007">
        <v>0</v>
      </c>
      <c r="S577" s="2006">
        <v>0</v>
      </c>
      <c r="T577" s="3618"/>
      <c r="U577" s="2006">
        <v>0</v>
      </c>
      <c r="V577" s="2007">
        <v>0</v>
      </c>
      <c r="W577" s="2006">
        <v>0</v>
      </c>
      <c r="X577" s="3618"/>
      <c r="Y577" s="2006">
        <v>0</v>
      </c>
      <c r="Z577" s="2007">
        <v>0</v>
      </c>
      <c r="AA577" s="2006">
        <v>0</v>
      </c>
      <c r="AB577" s="3654"/>
      <c r="AC577" s="2006">
        <v>0</v>
      </c>
      <c r="AD577" s="2007">
        <v>0</v>
      </c>
      <c r="AE577" s="2006">
        <v>0</v>
      </c>
      <c r="AF577" s="3654"/>
      <c r="AG577" s="2006">
        <v>0</v>
      </c>
      <c r="AH577" s="2007">
        <v>0</v>
      </c>
      <c r="AI577" s="2006">
        <v>0</v>
      </c>
      <c r="AJ577" s="3618"/>
      <c r="AK577" s="2006">
        <v>0</v>
      </c>
      <c r="AL577" s="2007">
        <v>0</v>
      </c>
      <c r="AM577" s="2006">
        <v>0</v>
      </c>
      <c r="AN577" s="3654"/>
      <c r="AO577" s="2006">
        <v>0</v>
      </c>
      <c r="AP577" s="2007">
        <v>0</v>
      </c>
      <c r="AQ577" s="2006">
        <v>0</v>
      </c>
      <c r="AR577" s="3654"/>
      <c r="AS577" s="2006">
        <v>0</v>
      </c>
      <c r="AT577" s="2007">
        <v>0</v>
      </c>
      <c r="AU577" s="2006">
        <v>0</v>
      </c>
      <c r="AW577" s="2006">
        <v>0</v>
      </c>
      <c r="AX577" s="2007">
        <v>0</v>
      </c>
      <c r="AY577" s="2006">
        <v>0</v>
      </c>
      <c r="AZ577" s="3654"/>
      <c r="BA577" s="2006">
        <v>0</v>
      </c>
      <c r="BB577" s="2006">
        <v>0</v>
      </c>
      <c r="BC577" s="2006">
        <v>0</v>
      </c>
      <c r="BD577" s="2006">
        <v>0</v>
      </c>
      <c r="BE577" s="2006">
        <v>0</v>
      </c>
      <c r="BF577" s="2006">
        <v>0</v>
      </c>
      <c r="BG577" s="2006">
        <v>0</v>
      </c>
      <c r="BH577" s="2006">
        <v>0</v>
      </c>
      <c r="BI577" s="2006">
        <v>0</v>
      </c>
      <c r="BJ577" s="2006">
        <v>0</v>
      </c>
      <c r="BK577" s="2006">
        <v>0</v>
      </c>
      <c r="BL577" s="2006">
        <v>0</v>
      </c>
      <c r="BM577" s="2006">
        <v>0</v>
      </c>
      <c r="BN577" s="2006">
        <v>0</v>
      </c>
      <c r="BO577" s="2006">
        <v>0</v>
      </c>
      <c r="BP577" s="2006">
        <v>0</v>
      </c>
      <c r="BQ577" s="2006">
        <v>0</v>
      </c>
      <c r="BR577" s="2006">
        <v>0</v>
      </c>
      <c r="BS577" s="2006">
        <v>0</v>
      </c>
      <c r="BT577" s="2006">
        <v>0</v>
      </c>
      <c r="BU577" s="2006">
        <v>0</v>
      </c>
      <c r="BV577" s="2006">
        <v>0</v>
      </c>
      <c r="BW577" s="2006">
        <v>0</v>
      </c>
      <c r="BX577" s="2006">
        <v>0</v>
      </c>
      <c r="BY577" s="2006">
        <v>0</v>
      </c>
      <c r="BZ577" s="2006">
        <v>0</v>
      </c>
      <c r="CA577" s="2006">
        <v>0</v>
      </c>
      <c r="CB577" s="2006">
        <v>0</v>
      </c>
      <c r="CC577" s="2006">
        <v>0</v>
      </c>
      <c r="CD577" s="2006">
        <v>0</v>
      </c>
      <c r="CE577" s="2006">
        <v>0</v>
      </c>
      <c r="CF577" s="421"/>
    </row>
    <row r="578" spans="1:84" ht="9.9499999999999993" customHeight="1">
      <c r="A578" s="2006">
        <v>0</v>
      </c>
      <c r="B578" s="3403"/>
      <c r="D578" s="3667"/>
      <c r="E578" s="2006">
        <v>0</v>
      </c>
      <c r="F578" s="2006">
        <v>0</v>
      </c>
      <c r="G578" s="2006">
        <v>0</v>
      </c>
      <c r="H578" s="3619"/>
      <c r="I578" s="2006">
        <v>0</v>
      </c>
      <c r="J578" s="2006">
        <v>0</v>
      </c>
      <c r="K578" s="2006">
        <v>0</v>
      </c>
      <c r="L578" s="3619"/>
      <c r="M578" s="2006">
        <v>0</v>
      </c>
      <c r="N578" s="2006">
        <v>0</v>
      </c>
      <c r="O578" s="2006">
        <v>0</v>
      </c>
      <c r="P578" s="3664"/>
      <c r="Q578" s="2006">
        <v>0</v>
      </c>
      <c r="R578" s="2006">
        <v>0</v>
      </c>
      <c r="S578" s="2006">
        <v>0</v>
      </c>
      <c r="T578" s="3619"/>
      <c r="U578" s="2006">
        <v>0</v>
      </c>
      <c r="V578" s="2006">
        <v>0</v>
      </c>
      <c r="W578" s="2006">
        <v>0</v>
      </c>
      <c r="X578" s="3619"/>
      <c r="Y578" s="2006">
        <v>0</v>
      </c>
      <c r="Z578" s="2006">
        <v>0</v>
      </c>
      <c r="AA578" s="2006">
        <v>0</v>
      </c>
      <c r="AB578" s="3655"/>
      <c r="AC578" s="2006">
        <v>0</v>
      </c>
      <c r="AD578" s="2006">
        <v>0</v>
      </c>
      <c r="AE578" s="2006">
        <v>0</v>
      </c>
      <c r="AF578" s="3655"/>
      <c r="AG578" s="2006">
        <v>0</v>
      </c>
      <c r="AH578" s="2006">
        <v>0</v>
      </c>
      <c r="AI578" s="2006">
        <v>0</v>
      </c>
      <c r="AJ578" s="3619"/>
      <c r="AK578" s="2006">
        <v>0</v>
      </c>
      <c r="AL578" s="2006">
        <v>0</v>
      </c>
      <c r="AM578" s="2006">
        <v>0</v>
      </c>
      <c r="AN578" s="3655"/>
      <c r="AO578" s="2006">
        <v>0</v>
      </c>
      <c r="AP578" s="2006">
        <v>0</v>
      </c>
      <c r="AQ578" s="2006">
        <v>0</v>
      </c>
      <c r="AR578" s="3655"/>
      <c r="AS578" s="2006">
        <v>0</v>
      </c>
      <c r="AT578" s="2006">
        <v>0</v>
      </c>
      <c r="AU578" s="2006">
        <v>0</v>
      </c>
      <c r="AW578" s="2006">
        <v>0</v>
      </c>
      <c r="AX578" s="2006">
        <v>0</v>
      </c>
      <c r="AY578" s="2006">
        <v>0</v>
      </c>
      <c r="AZ578" s="3655"/>
      <c r="BA578" s="2006">
        <v>0</v>
      </c>
      <c r="BB578" s="2006">
        <v>0</v>
      </c>
      <c r="BC578" s="2006">
        <v>0</v>
      </c>
      <c r="BD578" s="2006">
        <v>0</v>
      </c>
      <c r="BE578" s="2006">
        <v>0</v>
      </c>
      <c r="BF578" s="2006">
        <v>0</v>
      </c>
      <c r="BG578" s="2006">
        <v>0</v>
      </c>
      <c r="BH578" s="2006">
        <v>0</v>
      </c>
      <c r="BI578" s="2006">
        <v>0</v>
      </c>
      <c r="BJ578" s="2006">
        <v>0</v>
      </c>
      <c r="BK578" s="2006">
        <v>0</v>
      </c>
      <c r="BL578" s="2006">
        <v>0</v>
      </c>
      <c r="BM578" s="2006">
        <v>0</v>
      </c>
      <c r="BN578" s="2006">
        <v>0</v>
      </c>
      <c r="BO578" s="2006">
        <v>0</v>
      </c>
      <c r="BP578" s="2006">
        <v>0</v>
      </c>
      <c r="BQ578" s="2006">
        <v>0</v>
      </c>
      <c r="BR578" s="2006">
        <v>0</v>
      </c>
      <c r="BS578" s="2006">
        <v>0</v>
      </c>
      <c r="BT578" s="2006">
        <v>0</v>
      </c>
      <c r="BU578" s="2006">
        <v>0</v>
      </c>
      <c r="BV578" s="2006">
        <v>0</v>
      </c>
      <c r="BW578" s="2006">
        <v>0</v>
      </c>
      <c r="BX578" s="2006">
        <v>0</v>
      </c>
      <c r="BY578" s="2006">
        <v>0</v>
      </c>
      <c r="BZ578" s="2006">
        <v>0</v>
      </c>
      <c r="CA578" s="2006">
        <v>0</v>
      </c>
      <c r="CB578" s="2006">
        <v>0</v>
      </c>
      <c r="CC578" s="2006">
        <v>0</v>
      </c>
      <c r="CD578" s="2006">
        <v>0</v>
      </c>
      <c r="CE578" s="2006">
        <v>0</v>
      </c>
      <c r="CF578" s="421"/>
    </row>
    <row r="579" spans="1:84" ht="9.9499999999999993" customHeight="1">
      <c r="A579" s="2006">
        <v>0</v>
      </c>
      <c r="B579" s="2006">
        <v>0</v>
      </c>
      <c r="C579" s="2006">
        <v>0</v>
      </c>
      <c r="D579" s="2006">
        <v>0</v>
      </c>
      <c r="E579" s="2006">
        <v>0</v>
      </c>
      <c r="F579" s="2006">
        <v>0</v>
      </c>
      <c r="G579" s="2006">
        <v>0</v>
      </c>
      <c r="H579" s="2006">
        <v>0</v>
      </c>
      <c r="I579" s="2006">
        <v>0</v>
      </c>
      <c r="J579" s="2006">
        <v>0</v>
      </c>
      <c r="K579" s="2006">
        <v>0</v>
      </c>
      <c r="L579" s="2006">
        <v>0</v>
      </c>
      <c r="M579" s="2006">
        <v>0</v>
      </c>
      <c r="N579" s="2006">
        <v>0</v>
      </c>
      <c r="O579" s="2006">
        <v>0</v>
      </c>
      <c r="P579" s="2006">
        <v>0</v>
      </c>
      <c r="Q579" s="2006">
        <v>0</v>
      </c>
      <c r="R579" s="2006">
        <v>0</v>
      </c>
      <c r="S579" s="2006">
        <v>0</v>
      </c>
      <c r="T579" s="2006">
        <v>0</v>
      </c>
      <c r="U579" s="2006">
        <v>0</v>
      </c>
      <c r="V579" s="2006">
        <v>0</v>
      </c>
      <c r="W579" s="2006">
        <v>0</v>
      </c>
      <c r="X579" s="2006">
        <v>0</v>
      </c>
      <c r="Y579" s="2006">
        <v>0</v>
      </c>
      <c r="Z579" s="2006">
        <v>0</v>
      </c>
      <c r="AA579" s="2006">
        <v>0</v>
      </c>
      <c r="AB579" s="2006">
        <v>0</v>
      </c>
      <c r="AC579" s="2006">
        <v>0</v>
      </c>
      <c r="AD579" s="2006">
        <v>0</v>
      </c>
      <c r="AE579" s="2006">
        <v>0</v>
      </c>
      <c r="AF579" s="2006">
        <v>0</v>
      </c>
      <c r="AG579" s="2006">
        <v>0</v>
      </c>
      <c r="AH579" s="2006">
        <v>0</v>
      </c>
      <c r="AI579" s="2006">
        <v>0</v>
      </c>
      <c r="AJ579" s="2006">
        <v>0</v>
      </c>
      <c r="AK579" s="2006">
        <v>0</v>
      </c>
      <c r="AL579" s="2006">
        <v>0</v>
      </c>
      <c r="AM579" s="2006">
        <v>0</v>
      </c>
      <c r="AN579" s="2006">
        <v>0</v>
      </c>
      <c r="AO579" s="2006">
        <v>0</v>
      </c>
      <c r="AP579" s="2006">
        <v>0</v>
      </c>
      <c r="AQ579" s="2006">
        <v>0</v>
      </c>
      <c r="AR579" s="2006">
        <v>0</v>
      </c>
      <c r="AS579" s="2006">
        <v>0</v>
      </c>
      <c r="AT579" s="2006">
        <v>0</v>
      </c>
      <c r="AU579" s="2006">
        <v>0</v>
      </c>
      <c r="AV579" s="2006">
        <v>0</v>
      </c>
      <c r="AW579" s="2006">
        <v>0</v>
      </c>
      <c r="AX579" s="2006">
        <v>0</v>
      </c>
      <c r="AY579" s="2006">
        <v>0</v>
      </c>
      <c r="AZ579" s="2006">
        <v>0</v>
      </c>
      <c r="BA579" s="2006">
        <v>0</v>
      </c>
      <c r="BB579" s="2006">
        <v>0</v>
      </c>
      <c r="BC579" s="2006">
        <v>0</v>
      </c>
      <c r="BD579" s="2006">
        <v>0</v>
      </c>
      <c r="BE579" s="2006">
        <v>0</v>
      </c>
      <c r="BF579" s="2006">
        <v>0</v>
      </c>
      <c r="BG579" s="2006">
        <v>0</v>
      </c>
      <c r="BH579" s="2006">
        <v>0</v>
      </c>
      <c r="BI579" s="2006">
        <v>0</v>
      </c>
      <c r="BJ579" s="2006">
        <v>0</v>
      </c>
      <c r="BK579" s="2006">
        <v>0</v>
      </c>
      <c r="BL579" s="2006">
        <v>0</v>
      </c>
      <c r="BM579" s="2006">
        <v>0</v>
      </c>
      <c r="BN579" s="2006">
        <v>0</v>
      </c>
      <c r="BO579" s="2006">
        <v>0</v>
      </c>
      <c r="BP579" s="2006">
        <v>0</v>
      </c>
      <c r="BQ579" s="2006">
        <v>0</v>
      </c>
      <c r="BR579" s="2006">
        <v>0</v>
      </c>
      <c r="BS579" s="2006">
        <v>0</v>
      </c>
      <c r="BT579" s="2006">
        <v>0</v>
      </c>
      <c r="BU579" s="2006">
        <v>0</v>
      </c>
      <c r="BV579" s="2006">
        <v>0</v>
      </c>
      <c r="BW579" s="2006">
        <v>0</v>
      </c>
      <c r="BX579" s="2006">
        <v>0</v>
      </c>
      <c r="BY579" s="2006">
        <v>0</v>
      </c>
      <c r="BZ579" s="2006">
        <v>0</v>
      </c>
      <c r="CA579" s="2006">
        <v>0</v>
      </c>
      <c r="CB579" s="2006">
        <v>0</v>
      </c>
      <c r="CC579" s="2006">
        <v>0</v>
      </c>
      <c r="CD579" s="2006">
        <v>0</v>
      </c>
      <c r="CE579" s="2006">
        <v>0</v>
      </c>
      <c r="CF579" s="421"/>
    </row>
    <row r="580" spans="1:84" ht="9.9499999999999993" customHeight="1">
      <c r="A580" s="2006">
        <v>0</v>
      </c>
      <c r="B580" s="3401">
        <v>19</v>
      </c>
      <c r="D580" s="3665"/>
      <c r="E580" s="2006">
        <v>0</v>
      </c>
      <c r="F580" s="2006">
        <v>0</v>
      </c>
      <c r="G580" s="2006">
        <v>0</v>
      </c>
      <c r="H580" s="3617"/>
      <c r="I580" s="2006">
        <v>0</v>
      </c>
      <c r="J580" s="2006">
        <v>0</v>
      </c>
      <c r="K580" s="2006">
        <v>0</v>
      </c>
      <c r="L580" s="3617"/>
      <c r="M580" s="2006">
        <v>0</v>
      </c>
      <c r="N580" s="2006">
        <v>0</v>
      </c>
      <c r="O580" s="2006">
        <v>0</v>
      </c>
      <c r="P580" s="3662" t="s">
        <v>698</v>
      </c>
      <c r="Q580" s="2006">
        <v>0</v>
      </c>
      <c r="R580" s="2006">
        <v>0</v>
      </c>
      <c r="S580" s="2006">
        <v>0</v>
      </c>
      <c r="T580" s="3617"/>
      <c r="U580" s="2006">
        <v>0</v>
      </c>
      <c r="V580" s="2006">
        <v>0</v>
      </c>
      <c r="W580" s="2006">
        <v>0</v>
      </c>
      <c r="X580" s="3617"/>
      <c r="Y580" s="2006">
        <v>0</v>
      </c>
      <c r="Z580" s="2006">
        <v>0</v>
      </c>
      <c r="AA580" s="2006">
        <v>0</v>
      </c>
      <c r="AB580" s="3653" t="s">
        <v>607</v>
      </c>
      <c r="AC580" s="2006">
        <v>0</v>
      </c>
      <c r="AD580" s="2006">
        <v>0</v>
      </c>
      <c r="AE580" s="2006">
        <v>0</v>
      </c>
      <c r="AF580" s="3653" t="s">
        <v>699</v>
      </c>
      <c r="AG580" s="2006">
        <v>0</v>
      </c>
      <c r="AH580" s="2006">
        <v>0</v>
      </c>
      <c r="AI580" s="2006">
        <v>0</v>
      </c>
      <c r="AJ580" s="3617"/>
      <c r="AK580" s="2006">
        <v>0</v>
      </c>
      <c r="AL580" s="2006">
        <v>0</v>
      </c>
      <c r="AM580" s="2006">
        <v>0</v>
      </c>
      <c r="AN580" s="3653" t="s">
        <v>649</v>
      </c>
      <c r="AO580" s="2006">
        <v>0</v>
      </c>
      <c r="AP580" s="2006">
        <v>0</v>
      </c>
      <c r="AQ580" s="2006">
        <v>0</v>
      </c>
      <c r="AR580" s="3653" t="s">
        <v>676</v>
      </c>
      <c r="AS580" s="2006">
        <v>0</v>
      </c>
      <c r="AT580" s="2006">
        <v>0</v>
      </c>
      <c r="AU580" s="2006">
        <v>0</v>
      </c>
      <c r="AW580" s="2006">
        <v>0</v>
      </c>
      <c r="AX580" s="2006">
        <v>0</v>
      </c>
      <c r="AY580" s="2006">
        <v>0</v>
      </c>
      <c r="AZ580" s="3653" t="s">
        <v>676</v>
      </c>
      <c r="BA580" s="2006">
        <v>0</v>
      </c>
      <c r="BB580" s="2006">
        <v>0</v>
      </c>
      <c r="BC580" s="2006">
        <v>0</v>
      </c>
      <c r="BD580" s="2006">
        <v>0</v>
      </c>
      <c r="BE580" s="2006">
        <v>0</v>
      </c>
      <c r="BF580" s="2006">
        <v>0</v>
      </c>
      <c r="BG580" s="2006">
        <v>0</v>
      </c>
      <c r="BH580" s="2006">
        <v>0</v>
      </c>
      <c r="BI580" s="2006">
        <v>0</v>
      </c>
      <c r="BJ580" s="2006">
        <v>0</v>
      </c>
      <c r="BK580" s="2006">
        <v>0</v>
      </c>
      <c r="BL580" s="2006">
        <v>0</v>
      </c>
      <c r="BM580" s="2006">
        <v>0</v>
      </c>
      <c r="BN580" s="2006">
        <v>0</v>
      </c>
      <c r="BO580" s="2006">
        <v>0</v>
      </c>
      <c r="BP580" s="2006">
        <v>0</v>
      </c>
      <c r="BQ580" s="2006">
        <v>0</v>
      </c>
      <c r="BR580" s="2006">
        <v>0</v>
      </c>
      <c r="BS580" s="2006">
        <v>0</v>
      </c>
      <c r="BT580" s="2006">
        <v>0</v>
      </c>
      <c r="BU580" s="2006">
        <v>0</v>
      </c>
      <c r="BV580" s="2006">
        <v>0</v>
      </c>
      <c r="BW580" s="2006">
        <v>0</v>
      </c>
      <c r="BX580" s="2006">
        <v>0</v>
      </c>
      <c r="BY580" s="2006">
        <v>0</v>
      </c>
      <c r="BZ580" s="2006">
        <v>0</v>
      </c>
      <c r="CA580" s="2006">
        <v>0</v>
      </c>
      <c r="CB580" s="2006">
        <v>0</v>
      </c>
      <c r="CC580" s="2006">
        <v>0</v>
      </c>
      <c r="CD580" s="2006">
        <v>0</v>
      </c>
      <c r="CE580" s="2006">
        <v>0</v>
      </c>
      <c r="CF580" s="421"/>
    </row>
    <row r="581" spans="1:84" ht="5.0999999999999996" customHeight="1">
      <c r="A581" s="2006">
        <v>0</v>
      </c>
      <c r="B581" s="3402"/>
      <c r="D581" s="3666"/>
      <c r="E581" s="2006">
        <v>0</v>
      </c>
      <c r="F581" s="2007">
        <v>0</v>
      </c>
      <c r="G581" s="2006">
        <v>0</v>
      </c>
      <c r="H581" s="3618"/>
      <c r="I581" s="2006">
        <v>0</v>
      </c>
      <c r="J581" s="2007">
        <v>0</v>
      </c>
      <c r="K581" s="2006">
        <v>0</v>
      </c>
      <c r="L581" s="3618"/>
      <c r="M581" s="2006">
        <v>0</v>
      </c>
      <c r="N581" s="2007">
        <v>0</v>
      </c>
      <c r="O581" s="2006">
        <v>0</v>
      </c>
      <c r="P581" s="3663"/>
      <c r="Q581" s="2006">
        <v>0</v>
      </c>
      <c r="R581" s="2007">
        <v>0</v>
      </c>
      <c r="S581" s="2006">
        <v>0</v>
      </c>
      <c r="T581" s="3618"/>
      <c r="U581" s="2006">
        <v>0</v>
      </c>
      <c r="V581" s="2007">
        <v>0</v>
      </c>
      <c r="W581" s="2006">
        <v>0</v>
      </c>
      <c r="X581" s="3618"/>
      <c r="Y581" s="2006">
        <v>0</v>
      </c>
      <c r="Z581" s="2007">
        <v>0</v>
      </c>
      <c r="AA581" s="2006">
        <v>0</v>
      </c>
      <c r="AB581" s="3654"/>
      <c r="AC581" s="2006">
        <v>0</v>
      </c>
      <c r="AD581" s="2007">
        <v>0</v>
      </c>
      <c r="AE581" s="2006">
        <v>0</v>
      </c>
      <c r="AF581" s="3654"/>
      <c r="AG581" s="2006">
        <v>0</v>
      </c>
      <c r="AH581" s="2007">
        <v>0</v>
      </c>
      <c r="AI581" s="2006">
        <v>0</v>
      </c>
      <c r="AJ581" s="3618"/>
      <c r="AK581" s="2006">
        <v>0</v>
      </c>
      <c r="AL581" s="2007">
        <v>0</v>
      </c>
      <c r="AM581" s="2006">
        <v>0</v>
      </c>
      <c r="AN581" s="3654"/>
      <c r="AO581" s="2006">
        <v>0</v>
      </c>
      <c r="AP581" s="2007">
        <v>0</v>
      </c>
      <c r="AQ581" s="2006">
        <v>0</v>
      </c>
      <c r="AR581" s="3654"/>
      <c r="AS581" s="2006">
        <v>0</v>
      </c>
      <c r="AT581" s="2007">
        <v>0</v>
      </c>
      <c r="AU581" s="2006">
        <v>0</v>
      </c>
      <c r="AW581" s="2006">
        <v>0</v>
      </c>
      <c r="AX581" s="2007">
        <v>0</v>
      </c>
      <c r="AY581" s="2006">
        <v>0</v>
      </c>
      <c r="AZ581" s="3654"/>
      <c r="BA581" s="2006">
        <v>0</v>
      </c>
      <c r="BB581" s="2006">
        <v>0</v>
      </c>
      <c r="BC581" s="2006">
        <v>0</v>
      </c>
      <c r="BD581" s="2006">
        <v>0</v>
      </c>
      <c r="BE581" s="2006">
        <v>0</v>
      </c>
      <c r="BF581" s="2006">
        <v>0</v>
      </c>
      <c r="BG581" s="2006">
        <v>0</v>
      </c>
      <c r="BH581" s="2006">
        <v>0</v>
      </c>
      <c r="BI581" s="2006">
        <v>0</v>
      </c>
      <c r="BJ581" s="2006">
        <v>0</v>
      </c>
      <c r="BK581" s="2006">
        <v>0</v>
      </c>
      <c r="BL581" s="2006">
        <v>0</v>
      </c>
      <c r="BM581" s="2006">
        <v>0</v>
      </c>
      <c r="BN581" s="2006">
        <v>0</v>
      </c>
      <c r="BO581" s="2006">
        <v>0</v>
      </c>
      <c r="BP581" s="2006">
        <v>0</v>
      </c>
      <c r="BQ581" s="2006">
        <v>0</v>
      </c>
      <c r="BR581" s="2006">
        <v>0</v>
      </c>
      <c r="BS581" s="2006">
        <v>0</v>
      </c>
      <c r="BT581" s="2006">
        <v>0</v>
      </c>
      <c r="BU581" s="2006">
        <v>0</v>
      </c>
      <c r="BV581" s="2006">
        <v>0</v>
      </c>
      <c r="BW581" s="2006">
        <v>0</v>
      </c>
      <c r="BX581" s="2006">
        <v>0</v>
      </c>
      <c r="BY581" s="2006">
        <v>0</v>
      </c>
      <c r="BZ581" s="2006">
        <v>0</v>
      </c>
      <c r="CA581" s="2006">
        <v>0</v>
      </c>
      <c r="CB581" s="2006">
        <v>0</v>
      </c>
      <c r="CC581" s="2006">
        <v>0</v>
      </c>
      <c r="CD581" s="2006">
        <v>0</v>
      </c>
      <c r="CE581" s="2006">
        <v>0</v>
      </c>
      <c r="CF581" s="421"/>
    </row>
    <row r="582" spans="1:84" ht="9.9499999999999993" customHeight="1">
      <c r="A582" s="2006">
        <v>0</v>
      </c>
      <c r="B582" s="3403"/>
      <c r="D582" s="3667"/>
      <c r="E582" s="2006">
        <v>0</v>
      </c>
      <c r="F582" s="2006">
        <v>0</v>
      </c>
      <c r="G582" s="2006">
        <v>0</v>
      </c>
      <c r="H582" s="3619"/>
      <c r="I582" s="2006">
        <v>0</v>
      </c>
      <c r="J582" s="2006">
        <v>0</v>
      </c>
      <c r="K582" s="2006">
        <v>0</v>
      </c>
      <c r="L582" s="3619"/>
      <c r="M582" s="2006">
        <v>0</v>
      </c>
      <c r="N582" s="2006">
        <v>0</v>
      </c>
      <c r="O582" s="2006">
        <v>0</v>
      </c>
      <c r="P582" s="3664"/>
      <c r="Q582" s="2006">
        <v>0</v>
      </c>
      <c r="R582" s="2006">
        <v>0</v>
      </c>
      <c r="S582" s="2006">
        <v>0</v>
      </c>
      <c r="T582" s="3619"/>
      <c r="U582" s="2006">
        <v>0</v>
      </c>
      <c r="V582" s="2006">
        <v>0</v>
      </c>
      <c r="W582" s="2006">
        <v>0</v>
      </c>
      <c r="X582" s="3619"/>
      <c r="Y582" s="2006">
        <v>0</v>
      </c>
      <c r="Z582" s="2006">
        <v>0</v>
      </c>
      <c r="AA582" s="2006">
        <v>0</v>
      </c>
      <c r="AB582" s="3655"/>
      <c r="AC582" s="2006">
        <v>0</v>
      </c>
      <c r="AD582" s="2006">
        <v>0</v>
      </c>
      <c r="AE582" s="2006">
        <v>0</v>
      </c>
      <c r="AF582" s="3655"/>
      <c r="AG582" s="2006">
        <v>0</v>
      </c>
      <c r="AH582" s="2006">
        <v>0</v>
      </c>
      <c r="AI582" s="2006">
        <v>0</v>
      </c>
      <c r="AJ582" s="3619"/>
      <c r="AK582" s="2006">
        <v>0</v>
      </c>
      <c r="AL582" s="2006">
        <v>0</v>
      </c>
      <c r="AM582" s="2006">
        <v>0</v>
      </c>
      <c r="AN582" s="3655"/>
      <c r="AO582" s="2006">
        <v>0</v>
      </c>
      <c r="AP582" s="2006">
        <v>0</v>
      </c>
      <c r="AQ582" s="2006">
        <v>0</v>
      </c>
      <c r="AR582" s="3655"/>
      <c r="AS582" s="2006">
        <v>0</v>
      </c>
      <c r="AT582" s="2006">
        <v>0</v>
      </c>
      <c r="AU582" s="2006">
        <v>0</v>
      </c>
      <c r="AW582" s="2006">
        <v>0</v>
      </c>
      <c r="AX582" s="2006">
        <v>0</v>
      </c>
      <c r="AY582" s="2006">
        <v>0</v>
      </c>
      <c r="AZ582" s="3655"/>
      <c r="BA582" s="2006">
        <v>0</v>
      </c>
      <c r="BB582" s="2006">
        <v>0</v>
      </c>
      <c r="BC582" s="2006">
        <v>0</v>
      </c>
      <c r="BD582" s="2006">
        <v>0</v>
      </c>
      <c r="BE582" s="2006">
        <v>0</v>
      </c>
      <c r="BF582" s="2006">
        <v>0</v>
      </c>
      <c r="BG582" s="2006">
        <v>0</v>
      </c>
      <c r="BH582" s="2006">
        <v>0</v>
      </c>
      <c r="BI582" s="2006">
        <v>0</v>
      </c>
      <c r="BJ582" s="2006">
        <v>0</v>
      </c>
      <c r="BK582" s="2006">
        <v>0</v>
      </c>
      <c r="BL582" s="2006">
        <v>0</v>
      </c>
      <c r="BM582" s="2006">
        <v>0</v>
      </c>
      <c r="BN582" s="2006">
        <v>0</v>
      </c>
      <c r="BO582" s="2006">
        <v>0</v>
      </c>
      <c r="BP582" s="2006">
        <v>0</v>
      </c>
      <c r="BQ582" s="2006">
        <v>0</v>
      </c>
      <c r="BR582" s="2006">
        <v>0</v>
      </c>
      <c r="BS582" s="2006">
        <v>0</v>
      </c>
      <c r="BT582" s="2006">
        <v>0</v>
      </c>
      <c r="BU582" s="2006">
        <v>0</v>
      </c>
      <c r="BV582" s="2006">
        <v>0</v>
      </c>
      <c r="BW582" s="2006">
        <v>0</v>
      </c>
      <c r="BX582" s="2006">
        <v>0</v>
      </c>
      <c r="BY582" s="2006">
        <v>0</v>
      </c>
      <c r="BZ582" s="2006">
        <v>0</v>
      </c>
      <c r="CA582" s="2006">
        <v>0</v>
      </c>
      <c r="CB582" s="2006">
        <v>0</v>
      </c>
      <c r="CC582" s="2006">
        <v>0</v>
      </c>
      <c r="CD582" s="2006">
        <v>0</v>
      </c>
      <c r="CE582" s="2006">
        <v>0</v>
      </c>
      <c r="CF582" s="421"/>
    </row>
    <row r="583" spans="1:84" ht="9.9499999999999993" customHeight="1">
      <c r="A583" s="2006">
        <v>0</v>
      </c>
      <c r="B583" s="2006">
        <v>0</v>
      </c>
      <c r="C583" s="2006">
        <v>0</v>
      </c>
      <c r="D583" s="2006">
        <v>0</v>
      </c>
      <c r="E583" s="2006">
        <v>0</v>
      </c>
      <c r="F583" s="2006">
        <v>0</v>
      </c>
      <c r="G583" s="2006">
        <v>0</v>
      </c>
      <c r="H583" s="2006">
        <v>0</v>
      </c>
      <c r="I583" s="2006">
        <v>0</v>
      </c>
      <c r="J583" s="2006">
        <v>0</v>
      </c>
      <c r="K583" s="2006">
        <v>0</v>
      </c>
      <c r="L583" s="2006">
        <v>0</v>
      </c>
      <c r="M583" s="2006">
        <v>0</v>
      </c>
      <c r="N583" s="2006">
        <v>0</v>
      </c>
      <c r="O583" s="2006">
        <v>0</v>
      </c>
      <c r="P583" s="2006">
        <v>0</v>
      </c>
      <c r="Q583" s="2006">
        <v>0</v>
      </c>
      <c r="R583" s="2006">
        <v>0</v>
      </c>
      <c r="S583" s="2006">
        <v>0</v>
      </c>
      <c r="T583" s="2006">
        <v>0</v>
      </c>
      <c r="U583" s="2006">
        <v>0</v>
      </c>
      <c r="V583" s="2006">
        <v>0</v>
      </c>
      <c r="W583" s="2006">
        <v>0</v>
      </c>
      <c r="X583" s="2006">
        <v>0</v>
      </c>
      <c r="Y583" s="2006">
        <v>0</v>
      </c>
      <c r="Z583" s="2006">
        <v>0</v>
      </c>
      <c r="AA583" s="2006">
        <v>0</v>
      </c>
      <c r="AB583" s="2006">
        <v>0</v>
      </c>
      <c r="AC583" s="2006">
        <v>0</v>
      </c>
      <c r="AD583" s="2006">
        <v>0</v>
      </c>
      <c r="AE583" s="2006">
        <v>0</v>
      </c>
      <c r="AF583" s="2006">
        <v>0</v>
      </c>
      <c r="AG583" s="2006">
        <v>0</v>
      </c>
      <c r="AH583" s="2006">
        <v>0</v>
      </c>
      <c r="AI583" s="2006">
        <v>0</v>
      </c>
      <c r="AJ583" s="2006">
        <v>0</v>
      </c>
      <c r="AK583" s="2006">
        <v>0</v>
      </c>
      <c r="AL583" s="2006">
        <v>0</v>
      </c>
      <c r="AM583" s="2006">
        <v>0</v>
      </c>
      <c r="AN583" s="2006">
        <v>0</v>
      </c>
      <c r="AO583" s="2006">
        <v>0</v>
      </c>
      <c r="AP583" s="2006">
        <v>0</v>
      </c>
      <c r="AQ583" s="2006">
        <v>0</v>
      </c>
      <c r="AR583" s="2006">
        <v>0</v>
      </c>
      <c r="AS583" s="2006">
        <v>0</v>
      </c>
      <c r="AT583" s="2006">
        <v>0</v>
      </c>
      <c r="AU583" s="2006">
        <v>0</v>
      </c>
      <c r="AV583" s="2006">
        <v>0</v>
      </c>
      <c r="AW583" s="2006">
        <v>0</v>
      </c>
      <c r="AX583" s="2006">
        <v>0</v>
      </c>
      <c r="AY583" s="2006">
        <v>0</v>
      </c>
      <c r="AZ583" s="2006">
        <v>0</v>
      </c>
      <c r="BA583" s="2006">
        <v>0</v>
      </c>
      <c r="BB583" s="2006">
        <v>0</v>
      </c>
      <c r="BC583" s="2006">
        <v>0</v>
      </c>
      <c r="BD583" s="2006">
        <v>0</v>
      </c>
      <c r="BE583" s="2006">
        <v>0</v>
      </c>
      <c r="BF583" s="2006">
        <v>0</v>
      </c>
      <c r="BG583" s="2006">
        <v>0</v>
      </c>
      <c r="BH583" s="2006">
        <v>0</v>
      </c>
      <c r="BI583" s="2006">
        <v>0</v>
      </c>
      <c r="BJ583" s="2006">
        <v>0</v>
      </c>
      <c r="BK583" s="2006">
        <v>0</v>
      </c>
      <c r="BL583" s="2006">
        <v>0</v>
      </c>
      <c r="BM583" s="2006">
        <v>0</v>
      </c>
      <c r="BN583" s="2006">
        <v>0</v>
      </c>
      <c r="BO583" s="2006">
        <v>0</v>
      </c>
      <c r="BP583" s="2006">
        <v>0</v>
      </c>
      <c r="BQ583" s="2006">
        <v>0</v>
      </c>
      <c r="BR583" s="2006">
        <v>0</v>
      </c>
      <c r="BS583" s="2006">
        <v>0</v>
      </c>
      <c r="BT583" s="2006">
        <v>0</v>
      </c>
      <c r="BU583" s="2006">
        <v>0</v>
      </c>
      <c r="BV583" s="2006">
        <v>0</v>
      </c>
      <c r="BW583" s="2006">
        <v>0</v>
      </c>
      <c r="BX583" s="2006">
        <v>0</v>
      </c>
      <c r="BY583" s="2006">
        <v>0</v>
      </c>
      <c r="BZ583" s="2006">
        <v>0</v>
      </c>
      <c r="CA583" s="2006">
        <v>0</v>
      </c>
      <c r="CB583" s="2006">
        <v>0</v>
      </c>
      <c r="CC583" s="2006">
        <v>0</v>
      </c>
      <c r="CD583" s="2006">
        <v>0</v>
      </c>
      <c r="CE583" s="2006">
        <v>0</v>
      </c>
      <c r="CF583" s="421"/>
    </row>
    <row r="584" spans="1:84" ht="9.9499999999999993" customHeight="1">
      <c r="A584" s="2006">
        <v>0</v>
      </c>
      <c r="B584" s="3401">
        <v>20</v>
      </c>
      <c r="D584" s="3617"/>
      <c r="E584" s="2006">
        <v>0</v>
      </c>
      <c r="F584" s="2006">
        <v>0</v>
      </c>
      <c r="G584" s="2006">
        <v>0</v>
      </c>
      <c r="H584" s="3617"/>
      <c r="I584" s="2006">
        <v>0</v>
      </c>
      <c r="J584" s="2006">
        <v>0</v>
      </c>
      <c r="K584" s="2006">
        <v>0</v>
      </c>
      <c r="L584" s="3617"/>
      <c r="M584" s="2006">
        <v>0</v>
      </c>
      <c r="N584" s="2006">
        <v>0</v>
      </c>
      <c r="O584" s="2006">
        <v>0</v>
      </c>
      <c r="P584" s="3662"/>
      <c r="Q584" s="2006">
        <v>0</v>
      </c>
      <c r="R584" s="2006">
        <v>0</v>
      </c>
      <c r="S584" s="2006">
        <v>0</v>
      </c>
      <c r="T584" s="3617"/>
      <c r="U584" s="2006">
        <v>0</v>
      </c>
      <c r="V584" s="2006">
        <v>0</v>
      </c>
      <c r="W584" s="2006">
        <v>0</v>
      </c>
      <c r="X584" s="3617"/>
      <c r="Y584" s="2006">
        <v>0</v>
      </c>
      <c r="Z584" s="2006">
        <v>0</v>
      </c>
      <c r="AA584" s="2006">
        <v>0</v>
      </c>
      <c r="AB584" s="3653" t="s">
        <v>659</v>
      </c>
      <c r="AC584" s="2006">
        <v>0</v>
      </c>
      <c r="AD584" s="2006">
        <v>0</v>
      </c>
      <c r="AE584" s="2006">
        <v>0</v>
      </c>
      <c r="AF584" s="3653" t="s">
        <v>700</v>
      </c>
      <c r="AG584" s="2006">
        <v>0</v>
      </c>
      <c r="AH584" s="2006">
        <v>0</v>
      </c>
      <c r="AI584" s="2006">
        <v>0</v>
      </c>
      <c r="AJ584" s="3617"/>
      <c r="AK584" s="2006">
        <v>0</v>
      </c>
      <c r="AL584" s="2006">
        <v>0</v>
      </c>
      <c r="AM584" s="2006">
        <v>0</v>
      </c>
      <c r="AN584" s="3653" t="s">
        <v>680</v>
      </c>
      <c r="AO584" s="2006">
        <v>0</v>
      </c>
      <c r="AP584" s="2006">
        <v>0</v>
      </c>
      <c r="AQ584" s="2006">
        <v>0</v>
      </c>
      <c r="AR584" s="3653" t="s">
        <v>701</v>
      </c>
      <c r="AS584" s="2006">
        <v>0</v>
      </c>
      <c r="AT584" s="2006">
        <v>0</v>
      </c>
      <c r="AU584" s="2006">
        <v>0</v>
      </c>
      <c r="AW584" s="2006">
        <v>0</v>
      </c>
      <c r="AX584" s="2006">
        <v>0</v>
      </c>
      <c r="AY584" s="2006">
        <v>0</v>
      </c>
      <c r="AZ584" s="3653" t="s">
        <v>701</v>
      </c>
      <c r="BA584" s="2006">
        <v>0</v>
      </c>
      <c r="BB584" s="2006">
        <v>0</v>
      </c>
      <c r="BC584" s="2006">
        <v>0</v>
      </c>
      <c r="BD584" s="2006">
        <v>0</v>
      </c>
      <c r="BE584" s="2006">
        <v>0</v>
      </c>
      <c r="BF584" s="2006">
        <v>0</v>
      </c>
      <c r="BG584" s="2006">
        <v>0</v>
      </c>
      <c r="BH584" s="2006">
        <v>0</v>
      </c>
      <c r="BI584" s="2006">
        <v>0</v>
      </c>
      <c r="BJ584" s="2006">
        <v>0</v>
      </c>
      <c r="BK584" s="2006">
        <v>0</v>
      </c>
      <c r="BL584" s="2006">
        <v>0</v>
      </c>
      <c r="BM584" s="2006">
        <v>0</v>
      </c>
      <c r="BN584" s="2006">
        <v>0</v>
      </c>
      <c r="BO584" s="2006">
        <v>0</v>
      </c>
      <c r="BP584" s="2006">
        <v>0</v>
      </c>
      <c r="BQ584" s="2006">
        <v>0</v>
      </c>
      <c r="BR584" s="2006">
        <v>0</v>
      </c>
      <c r="BS584" s="2006">
        <v>0</v>
      </c>
      <c r="BT584" s="2006">
        <v>0</v>
      </c>
      <c r="BU584" s="2006">
        <v>0</v>
      </c>
      <c r="BV584" s="2006">
        <v>0</v>
      </c>
      <c r="BW584" s="2006">
        <v>0</v>
      </c>
      <c r="BX584" s="2006">
        <v>0</v>
      </c>
      <c r="BY584" s="2006">
        <v>0</v>
      </c>
      <c r="BZ584" s="2006">
        <v>0</v>
      </c>
      <c r="CA584" s="2006">
        <v>0</v>
      </c>
      <c r="CB584" s="2006">
        <v>0</v>
      </c>
      <c r="CC584" s="2006">
        <v>0</v>
      </c>
      <c r="CD584" s="2006">
        <v>0</v>
      </c>
      <c r="CE584" s="2006">
        <v>0</v>
      </c>
      <c r="CF584" s="421"/>
    </row>
    <row r="585" spans="1:84" ht="5.0999999999999996" customHeight="1">
      <c r="A585" s="2006">
        <v>0</v>
      </c>
      <c r="B585" s="3402"/>
      <c r="D585" s="3618"/>
      <c r="E585" s="2006">
        <v>0</v>
      </c>
      <c r="F585" s="2007">
        <v>0</v>
      </c>
      <c r="G585" s="2006">
        <v>0</v>
      </c>
      <c r="H585" s="3618"/>
      <c r="I585" s="2006">
        <v>0</v>
      </c>
      <c r="J585" s="2007">
        <v>0</v>
      </c>
      <c r="K585" s="2006">
        <v>0</v>
      </c>
      <c r="L585" s="3618"/>
      <c r="M585" s="2006">
        <v>0</v>
      </c>
      <c r="N585" s="2007">
        <v>0</v>
      </c>
      <c r="O585" s="2006">
        <v>0</v>
      </c>
      <c r="P585" s="3663"/>
      <c r="Q585" s="2006">
        <v>0</v>
      </c>
      <c r="R585" s="2007">
        <v>0</v>
      </c>
      <c r="S585" s="2006">
        <v>0</v>
      </c>
      <c r="T585" s="3618"/>
      <c r="U585" s="2006">
        <v>0</v>
      </c>
      <c r="V585" s="2007">
        <v>0</v>
      </c>
      <c r="W585" s="2006">
        <v>0</v>
      </c>
      <c r="X585" s="3618"/>
      <c r="Y585" s="2006">
        <v>0</v>
      </c>
      <c r="Z585" s="2007">
        <v>0</v>
      </c>
      <c r="AA585" s="2006">
        <v>0</v>
      </c>
      <c r="AB585" s="3654"/>
      <c r="AC585" s="2006">
        <v>0</v>
      </c>
      <c r="AD585" s="2007">
        <v>0</v>
      </c>
      <c r="AE585" s="2006">
        <v>0</v>
      </c>
      <c r="AF585" s="3654"/>
      <c r="AG585" s="2006">
        <v>0</v>
      </c>
      <c r="AH585" s="2007">
        <v>0</v>
      </c>
      <c r="AI585" s="2006">
        <v>0</v>
      </c>
      <c r="AJ585" s="3618"/>
      <c r="AK585" s="2006">
        <v>0</v>
      </c>
      <c r="AL585" s="2007">
        <v>0</v>
      </c>
      <c r="AM585" s="2006">
        <v>0</v>
      </c>
      <c r="AN585" s="3654"/>
      <c r="AO585" s="2006">
        <v>0</v>
      </c>
      <c r="AP585" s="2007">
        <v>0</v>
      </c>
      <c r="AQ585" s="2006">
        <v>0</v>
      </c>
      <c r="AR585" s="3654"/>
      <c r="AS585" s="2006">
        <v>0</v>
      </c>
      <c r="AT585" s="2007">
        <v>0</v>
      </c>
      <c r="AU585" s="2006">
        <v>0</v>
      </c>
      <c r="AW585" s="2006">
        <v>0</v>
      </c>
      <c r="AX585" s="2007">
        <v>0</v>
      </c>
      <c r="AY585" s="2006">
        <v>0</v>
      </c>
      <c r="AZ585" s="3654"/>
      <c r="BA585" s="2006">
        <v>0</v>
      </c>
      <c r="BB585" s="2006">
        <v>0</v>
      </c>
      <c r="BC585" s="2006">
        <v>0</v>
      </c>
      <c r="BD585" s="2006">
        <v>0</v>
      </c>
      <c r="BE585" s="2006">
        <v>0</v>
      </c>
      <c r="BF585" s="2006">
        <v>0</v>
      </c>
      <c r="BG585" s="2006">
        <v>0</v>
      </c>
      <c r="BH585" s="2006">
        <v>0</v>
      </c>
      <c r="BI585" s="2006">
        <v>0</v>
      </c>
      <c r="BJ585" s="2006">
        <v>0</v>
      </c>
      <c r="BK585" s="2006">
        <v>0</v>
      </c>
      <c r="BL585" s="2006">
        <v>0</v>
      </c>
      <c r="BM585" s="2006">
        <v>0</v>
      </c>
      <c r="BN585" s="2006">
        <v>0</v>
      </c>
      <c r="BO585" s="2006">
        <v>0</v>
      </c>
      <c r="BP585" s="2006">
        <v>0</v>
      </c>
      <c r="BQ585" s="2006">
        <v>0</v>
      </c>
      <c r="BR585" s="2006">
        <v>0</v>
      </c>
      <c r="BS585" s="2006">
        <v>0</v>
      </c>
      <c r="BT585" s="2006">
        <v>0</v>
      </c>
      <c r="BU585" s="2006">
        <v>0</v>
      </c>
      <c r="BV585" s="2006">
        <v>0</v>
      </c>
      <c r="BW585" s="2006">
        <v>0</v>
      </c>
      <c r="BX585" s="2006">
        <v>0</v>
      </c>
      <c r="BY585" s="2006">
        <v>0</v>
      </c>
      <c r="BZ585" s="2006">
        <v>0</v>
      </c>
      <c r="CA585" s="2006">
        <v>0</v>
      </c>
      <c r="CB585" s="2006">
        <v>0</v>
      </c>
      <c r="CC585" s="2006">
        <v>0</v>
      </c>
      <c r="CD585" s="2006">
        <v>0</v>
      </c>
      <c r="CE585" s="2006">
        <v>0</v>
      </c>
      <c r="CF585" s="421"/>
    </row>
    <row r="586" spans="1:84" ht="9.9499999999999993" customHeight="1">
      <c r="A586" s="2006">
        <v>0</v>
      </c>
      <c r="B586" s="3403"/>
      <c r="D586" s="3619"/>
      <c r="E586" s="2006">
        <v>0</v>
      </c>
      <c r="F586" s="2006">
        <v>0</v>
      </c>
      <c r="G586" s="2006">
        <v>0</v>
      </c>
      <c r="H586" s="3619"/>
      <c r="I586" s="2006">
        <v>0</v>
      </c>
      <c r="J586" s="2006">
        <v>0</v>
      </c>
      <c r="K586" s="2006">
        <v>0</v>
      </c>
      <c r="L586" s="3619"/>
      <c r="M586" s="2006">
        <v>0</v>
      </c>
      <c r="N586" s="2006">
        <v>0</v>
      </c>
      <c r="O586" s="2006">
        <v>0</v>
      </c>
      <c r="P586" s="3664"/>
      <c r="Q586" s="2006">
        <v>0</v>
      </c>
      <c r="R586" s="2006">
        <v>0</v>
      </c>
      <c r="S586" s="2006">
        <v>0</v>
      </c>
      <c r="T586" s="3619"/>
      <c r="U586" s="2006">
        <v>0</v>
      </c>
      <c r="V586" s="2006">
        <v>0</v>
      </c>
      <c r="W586" s="2006">
        <v>0</v>
      </c>
      <c r="X586" s="3619"/>
      <c r="Y586" s="2006">
        <v>0</v>
      </c>
      <c r="Z586" s="2006">
        <v>0</v>
      </c>
      <c r="AA586" s="2006">
        <v>0</v>
      </c>
      <c r="AB586" s="3655"/>
      <c r="AC586" s="2006">
        <v>0</v>
      </c>
      <c r="AD586" s="2006">
        <v>0</v>
      </c>
      <c r="AE586" s="2006">
        <v>0</v>
      </c>
      <c r="AF586" s="3655"/>
      <c r="AG586" s="2006">
        <v>0</v>
      </c>
      <c r="AH586" s="2006">
        <v>0</v>
      </c>
      <c r="AI586" s="2006">
        <v>0</v>
      </c>
      <c r="AJ586" s="3619"/>
      <c r="AK586" s="2006">
        <v>0</v>
      </c>
      <c r="AL586" s="2006">
        <v>0</v>
      </c>
      <c r="AM586" s="2006">
        <v>0</v>
      </c>
      <c r="AN586" s="3655"/>
      <c r="AO586" s="2006">
        <v>0</v>
      </c>
      <c r="AP586" s="2006">
        <v>0</v>
      </c>
      <c r="AQ586" s="2006">
        <v>0</v>
      </c>
      <c r="AR586" s="3655"/>
      <c r="AS586" s="2006">
        <v>0</v>
      </c>
      <c r="AT586" s="2006">
        <v>0</v>
      </c>
      <c r="AU586" s="2006">
        <v>0</v>
      </c>
      <c r="AW586" s="2006">
        <v>0</v>
      </c>
      <c r="AX586" s="2006">
        <v>0</v>
      </c>
      <c r="AY586" s="2006">
        <v>0</v>
      </c>
      <c r="AZ586" s="3655"/>
      <c r="BA586" s="2006">
        <v>0</v>
      </c>
      <c r="BB586" s="2006">
        <v>0</v>
      </c>
      <c r="BC586" s="2006">
        <v>0</v>
      </c>
      <c r="BD586" s="2006">
        <v>0</v>
      </c>
      <c r="BE586" s="2006">
        <v>0</v>
      </c>
      <c r="BF586" s="2006">
        <v>0</v>
      </c>
      <c r="BG586" s="2006">
        <v>0</v>
      </c>
      <c r="BH586" s="2006">
        <v>0</v>
      </c>
      <c r="BI586" s="2006">
        <v>0</v>
      </c>
      <c r="BJ586" s="2006">
        <v>0</v>
      </c>
      <c r="BK586" s="2006">
        <v>0</v>
      </c>
      <c r="BL586" s="2006">
        <v>0</v>
      </c>
      <c r="BM586" s="2006">
        <v>0</v>
      </c>
      <c r="BN586" s="2006">
        <v>0</v>
      </c>
      <c r="BO586" s="2006">
        <v>0</v>
      </c>
      <c r="BP586" s="2006">
        <v>0</v>
      </c>
      <c r="BQ586" s="2006">
        <v>0</v>
      </c>
      <c r="BR586" s="2006">
        <v>0</v>
      </c>
      <c r="BS586" s="2006">
        <v>0</v>
      </c>
      <c r="BT586" s="2006">
        <v>0</v>
      </c>
      <c r="BU586" s="2006">
        <v>0</v>
      </c>
      <c r="BV586" s="2006">
        <v>0</v>
      </c>
      <c r="BW586" s="2006">
        <v>0</v>
      </c>
      <c r="BX586" s="2006">
        <v>0</v>
      </c>
      <c r="BY586" s="2006">
        <v>0</v>
      </c>
      <c r="BZ586" s="2006">
        <v>0</v>
      </c>
      <c r="CA586" s="2006">
        <v>0</v>
      </c>
      <c r="CB586" s="2006">
        <v>0</v>
      </c>
      <c r="CC586" s="2006">
        <v>0</v>
      </c>
      <c r="CD586" s="2006">
        <v>0</v>
      </c>
      <c r="CE586" s="2006">
        <v>0</v>
      </c>
      <c r="CF586" s="421"/>
    </row>
    <row r="587" spans="1:84" ht="9.9499999999999993" customHeight="1">
      <c r="A587" s="2006">
        <v>0</v>
      </c>
      <c r="B587" s="2006">
        <v>0</v>
      </c>
      <c r="C587" s="2006">
        <v>0</v>
      </c>
      <c r="D587" s="2006">
        <v>0</v>
      </c>
      <c r="E587" s="2006">
        <v>0</v>
      </c>
      <c r="F587" s="2006">
        <v>0</v>
      </c>
      <c r="G587" s="2006">
        <v>0</v>
      </c>
      <c r="H587" s="2006">
        <v>0</v>
      </c>
      <c r="I587" s="2006">
        <v>0</v>
      </c>
      <c r="J587" s="2006">
        <v>0</v>
      </c>
      <c r="K587" s="2006">
        <v>0</v>
      </c>
      <c r="L587" s="2006">
        <v>0</v>
      </c>
      <c r="M587" s="2006">
        <v>0</v>
      </c>
      <c r="N587" s="2006">
        <v>0</v>
      </c>
      <c r="O587" s="2006">
        <v>0</v>
      </c>
      <c r="P587" s="2006">
        <v>0</v>
      </c>
      <c r="Q587" s="2006">
        <v>0</v>
      </c>
      <c r="R587" s="2006">
        <v>0</v>
      </c>
      <c r="S587" s="2006">
        <v>0</v>
      </c>
      <c r="T587" s="2006">
        <v>0</v>
      </c>
      <c r="U587" s="2006">
        <v>0</v>
      </c>
      <c r="V587" s="2006">
        <v>0</v>
      </c>
      <c r="W587" s="2006">
        <v>0</v>
      </c>
      <c r="X587" s="2006">
        <v>0</v>
      </c>
      <c r="Y587" s="2006">
        <v>0</v>
      </c>
      <c r="Z587" s="2006">
        <v>0</v>
      </c>
      <c r="AA587" s="2006">
        <v>0</v>
      </c>
      <c r="AB587" s="2006">
        <v>0</v>
      </c>
      <c r="AC587" s="2006">
        <v>0</v>
      </c>
      <c r="AD587" s="2006">
        <v>0</v>
      </c>
      <c r="AE587" s="2006">
        <v>0</v>
      </c>
      <c r="AF587" s="2006">
        <v>0</v>
      </c>
      <c r="AG587" s="2006">
        <v>0</v>
      </c>
      <c r="AH587" s="2006">
        <v>0</v>
      </c>
      <c r="AI587" s="2006">
        <v>0</v>
      </c>
      <c r="AJ587" s="2006">
        <v>0</v>
      </c>
      <c r="AK587" s="2006">
        <v>0</v>
      </c>
      <c r="AL587" s="2006">
        <v>0</v>
      </c>
      <c r="AM587" s="2006">
        <v>0</v>
      </c>
      <c r="AN587" s="2006">
        <v>0</v>
      </c>
      <c r="AO587" s="2006">
        <v>0</v>
      </c>
      <c r="AP587" s="2006">
        <v>0</v>
      </c>
      <c r="AQ587" s="2006">
        <v>0</v>
      </c>
      <c r="AR587" s="2006">
        <v>0</v>
      </c>
      <c r="AS587" s="2006">
        <v>0</v>
      </c>
      <c r="AT587" s="2006">
        <v>0</v>
      </c>
      <c r="AU587" s="2006">
        <v>0</v>
      </c>
      <c r="AV587" s="2006">
        <v>0</v>
      </c>
      <c r="AW587" s="2006">
        <v>0</v>
      </c>
      <c r="AX587" s="2006">
        <v>0</v>
      </c>
      <c r="AY587" s="2006">
        <v>0</v>
      </c>
      <c r="AZ587" s="2006">
        <v>0</v>
      </c>
      <c r="BA587" s="2006">
        <v>0</v>
      </c>
      <c r="BB587" s="2006">
        <v>0</v>
      </c>
      <c r="BC587" s="2006">
        <v>0</v>
      </c>
      <c r="BD587" s="2006">
        <v>0</v>
      </c>
      <c r="BE587" s="2006">
        <v>0</v>
      </c>
      <c r="BF587" s="2006">
        <v>0</v>
      </c>
      <c r="BG587" s="2006">
        <v>0</v>
      </c>
      <c r="BH587" s="2006">
        <v>0</v>
      </c>
      <c r="BI587" s="2006">
        <v>0</v>
      </c>
      <c r="BJ587" s="2006">
        <v>0</v>
      </c>
      <c r="BK587" s="2006">
        <v>0</v>
      </c>
      <c r="BL587" s="2006">
        <v>0</v>
      </c>
      <c r="BM587" s="2006">
        <v>0</v>
      </c>
      <c r="BN587" s="2006">
        <v>0</v>
      </c>
      <c r="BO587" s="2006">
        <v>0</v>
      </c>
      <c r="BP587" s="2006">
        <v>0</v>
      </c>
      <c r="BQ587" s="2006">
        <v>0</v>
      </c>
      <c r="BR587" s="2006">
        <v>0</v>
      </c>
      <c r="BS587" s="2006">
        <v>0</v>
      </c>
      <c r="BT587" s="2006">
        <v>0</v>
      </c>
      <c r="BU587" s="2006">
        <v>0</v>
      </c>
      <c r="BV587" s="2006">
        <v>0</v>
      </c>
      <c r="BW587" s="2006">
        <v>0</v>
      </c>
      <c r="BX587" s="2006">
        <v>0</v>
      </c>
      <c r="BY587" s="2006">
        <v>0</v>
      </c>
      <c r="BZ587" s="2006">
        <v>0</v>
      </c>
      <c r="CA587" s="2006">
        <v>0</v>
      </c>
      <c r="CB587" s="2006">
        <v>0</v>
      </c>
      <c r="CC587" s="2006">
        <v>0</v>
      </c>
      <c r="CD587" s="2006">
        <v>0</v>
      </c>
      <c r="CE587" s="2006">
        <v>0</v>
      </c>
      <c r="CF587" s="421"/>
    </row>
    <row r="588" spans="1:84" ht="9.9499999999999993" customHeight="1">
      <c r="A588" s="2006">
        <v>0</v>
      </c>
      <c r="B588" s="3401">
        <v>21</v>
      </c>
      <c r="D588" s="3617"/>
      <c r="E588" s="2006">
        <v>0</v>
      </c>
      <c r="F588" s="2006">
        <v>0</v>
      </c>
      <c r="G588" s="2006">
        <v>0</v>
      </c>
      <c r="H588" s="3617"/>
      <c r="I588" s="2006">
        <v>0</v>
      </c>
      <c r="J588" s="2006">
        <v>0</v>
      </c>
      <c r="K588" s="2006">
        <v>0</v>
      </c>
      <c r="L588" s="3617"/>
      <c r="M588" s="2006">
        <v>0</v>
      </c>
      <c r="N588" s="2006">
        <v>0</v>
      </c>
      <c r="O588" s="2006">
        <v>0</v>
      </c>
      <c r="P588" s="3617"/>
      <c r="Q588" s="2006">
        <v>0</v>
      </c>
      <c r="R588" s="2006">
        <v>0</v>
      </c>
      <c r="S588" s="2006">
        <v>0</v>
      </c>
      <c r="T588" s="3617"/>
      <c r="U588" s="2006">
        <v>0</v>
      </c>
      <c r="V588" s="2006">
        <v>0</v>
      </c>
      <c r="W588" s="2006">
        <v>0</v>
      </c>
      <c r="X588" s="3617"/>
      <c r="Y588" s="2006">
        <v>0</v>
      </c>
      <c r="Z588" s="2006">
        <v>0</v>
      </c>
      <c r="AA588" s="2006">
        <v>0</v>
      </c>
      <c r="AB588" s="3653" t="s">
        <v>702</v>
      </c>
      <c r="AC588" s="2006">
        <v>0</v>
      </c>
      <c r="AD588" s="2006">
        <v>0</v>
      </c>
      <c r="AE588" s="2006">
        <v>0</v>
      </c>
      <c r="AF588" s="3653" t="s">
        <v>596</v>
      </c>
      <c r="AG588" s="2006">
        <v>0</v>
      </c>
      <c r="AH588" s="2006">
        <v>0</v>
      </c>
      <c r="AI588" s="2006">
        <v>0</v>
      </c>
      <c r="AJ588" s="3617"/>
      <c r="AK588" s="2006">
        <v>0</v>
      </c>
      <c r="AL588" s="2006">
        <v>0</v>
      </c>
      <c r="AM588" s="2006">
        <v>0</v>
      </c>
      <c r="AN588" s="3653" t="s">
        <v>605</v>
      </c>
      <c r="AO588" s="2006">
        <v>0</v>
      </c>
      <c r="AP588" s="2006">
        <v>0</v>
      </c>
      <c r="AQ588" s="2006">
        <v>0</v>
      </c>
      <c r="AR588" s="3653"/>
      <c r="AS588" s="2006">
        <v>0</v>
      </c>
      <c r="AT588" s="2006">
        <v>0</v>
      </c>
      <c r="AU588" s="2006">
        <v>0</v>
      </c>
      <c r="AW588" s="2006">
        <v>0</v>
      </c>
      <c r="AX588" s="2006">
        <v>0</v>
      </c>
      <c r="AY588" s="2006">
        <v>0</v>
      </c>
      <c r="AZ588" s="3653"/>
      <c r="BA588" s="2006">
        <v>0</v>
      </c>
      <c r="BB588" s="2006">
        <v>0</v>
      </c>
      <c r="BC588" s="2006">
        <v>0</v>
      </c>
      <c r="BD588" s="2006">
        <v>0</v>
      </c>
      <c r="BE588" s="2006">
        <v>0</v>
      </c>
      <c r="BF588" s="2006">
        <v>0</v>
      </c>
      <c r="BG588" s="2006">
        <v>0</v>
      </c>
      <c r="BH588" s="2006">
        <v>0</v>
      </c>
      <c r="BI588" s="2006">
        <v>0</v>
      </c>
      <c r="BJ588" s="2006">
        <v>0</v>
      </c>
      <c r="BK588" s="2006">
        <v>0</v>
      </c>
      <c r="BL588" s="2006">
        <v>0</v>
      </c>
      <c r="BM588" s="2006">
        <v>0</v>
      </c>
      <c r="BN588" s="2006">
        <v>0</v>
      </c>
      <c r="BO588" s="2006">
        <v>0</v>
      </c>
      <c r="BP588" s="2006">
        <v>0</v>
      </c>
      <c r="BQ588" s="2006">
        <v>0</v>
      </c>
      <c r="BR588" s="2006">
        <v>0</v>
      </c>
      <c r="BS588" s="2006">
        <v>0</v>
      </c>
      <c r="BT588" s="2006">
        <v>0</v>
      </c>
      <c r="BU588" s="2006">
        <v>0</v>
      </c>
      <c r="BV588" s="2006">
        <v>0</v>
      </c>
      <c r="BW588" s="2006">
        <v>0</v>
      </c>
      <c r="BX588" s="2006">
        <v>0</v>
      </c>
      <c r="BY588" s="2006">
        <v>0</v>
      </c>
      <c r="BZ588" s="2006">
        <v>0</v>
      </c>
      <c r="CA588" s="2006">
        <v>0</v>
      </c>
      <c r="CB588" s="2006">
        <v>0</v>
      </c>
      <c r="CC588" s="2006">
        <v>0</v>
      </c>
      <c r="CD588" s="2006">
        <v>0</v>
      </c>
      <c r="CE588" s="2006">
        <v>0</v>
      </c>
      <c r="CF588" s="421"/>
    </row>
    <row r="589" spans="1:84" ht="5.0999999999999996" customHeight="1">
      <c r="A589" s="2006">
        <v>0</v>
      </c>
      <c r="B589" s="3402"/>
      <c r="D589" s="3618"/>
      <c r="E589" s="2006">
        <v>0</v>
      </c>
      <c r="F589" s="2007">
        <v>0</v>
      </c>
      <c r="G589" s="2006">
        <v>0</v>
      </c>
      <c r="H589" s="3618"/>
      <c r="I589" s="2006">
        <v>0</v>
      </c>
      <c r="J589" s="2007">
        <v>0</v>
      </c>
      <c r="K589" s="2006">
        <v>0</v>
      </c>
      <c r="L589" s="3618"/>
      <c r="M589" s="2006">
        <v>0</v>
      </c>
      <c r="N589" s="2007">
        <v>0</v>
      </c>
      <c r="O589" s="2006">
        <v>0</v>
      </c>
      <c r="P589" s="3618"/>
      <c r="Q589" s="2006">
        <v>0</v>
      </c>
      <c r="R589" s="2007">
        <v>0</v>
      </c>
      <c r="S589" s="2006">
        <v>0</v>
      </c>
      <c r="T589" s="3618"/>
      <c r="U589" s="2006">
        <v>0</v>
      </c>
      <c r="V589" s="2007">
        <v>0</v>
      </c>
      <c r="W589" s="2006">
        <v>0</v>
      </c>
      <c r="X589" s="3618"/>
      <c r="Y589" s="2006">
        <v>0</v>
      </c>
      <c r="Z589" s="2007">
        <v>0</v>
      </c>
      <c r="AA589" s="2006">
        <v>0</v>
      </c>
      <c r="AB589" s="3654"/>
      <c r="AC589" s="2006">
        <v>0</v>
      </c>
      <c r="AD589" s="2007">
        <v>0</v>
      </c>
      <c r="AE589" s="2006">
        <v>0</v>
      </c>
      <c r="AF589" s="3654"/>
      <c r="AG589" s="2006">
        <v>0</v>
      </c>
      <c r="AH589" s="2007">
        <v>0</v>
      </c>
      <c r="AI589" s="2006">
        <v>0</v>
      </c>
      <c r="AJ589" s="3618"/>
      <c r="AK589" s="2006">
        <v>0</v>
      </c>
      <c r="AL589" s="2007">
        <v>0</v>
      </c>
      <c r="AM589" s="2006">
        <v>0</v>
      </c>
      <c r="AN589" s="3654"/>
      <c r="AO589" s="2006">
        <v>0</v>
      </c>
      <c r="AP589" s="2007">
        <v>0</v>
      </c>
      <c r="AQ589" s="2006">
        <v>0</v>
      </c>
      <c r="AR589" s="3654"/>
      <c r="AS589" s="2006">
        <v>0</v>
      </c>
      <c r="AT589" s="2007">
        <v>0</v>
      </c>
      <c r="AU589" s="2006">
        <v>0</v>
      </c>
      <c r="AW589" s="2006">
        <v>0</v>
      </c>
      <c r="AX589" s="2007">
        <v>0</v>
      </c>
      <c r="AY589" s="2006">
        <v>0</v>
      </c>
      <c r="AZ589" s="3654"/>
      <c r="BA589" s="2006">
        <v>0</v>
      </c>
      <c r="BB589" s="2006">
        <v>0</v>
      </c>
      <c r="BC589" s="2006">
        <v>0</v>
      </c>
      <c r="BD589" s="2006">
        <v>0</v>
      </c>
      <c r="BE589" s="2006">
        <v>0</v>
      </c>
      <c r="BF589" s="2006">
        <v>0</v>
      </c>
      <c r="BG589" s="2006">
        <v>0</v>
      </c>
      <c r="BH589" s="2006">
        <v>0</v>
      </c>
      <c r="BI589" s="2006">
        <v>0</v>
      </c>
      <c r="BJ589" s="2006">
        <v>0</v>
      </c>
      <c r="BK589" s="2006">
        <v>0</v>
      </c>
      <c r="BL589" s="2006">
        <v>0</v>
      </c>
      <c r="BM589" s="2006">
        <v>0</v>
      </c>
      <c r="BN589" s="2006">
        <v>0</v>
      </c>
      <c r="BO589" s="2006">
        <v>0</v>
      </c>
      <c r="BP589" s="2006">
        <v>0</v>
      </c>
      <c r="BQ589" s="2006">
        <v>0</v>
      </c>
      <c r="BR589" s="2006">
        <v>0</v>
      </c>
      <c r="BS589" s="2006">
        <v>0</v>
      </c>
      <c r="BT589" s="2006">
        <v>0</v>
      </c>
      <c r="BU589" s="2006">
        <v>0</v>
      </c>
      <c r="BV589" s="2006">
        <v>0</v>
      </c>
      <c r="BW589" s="2006">
        <v>0</v>
      </c>
      <c r="BX589" s="2006">
        <v>0</v>
      </c>
      <c r="BY589" s="2006">
        <v>0</v>
      </c>
      <c r="BZ589" s="2006">
        <v>0</v>
      </c>
      <c r="CA589" s="2006">
        <v>0</v>
      </c>
      <c r="CB589" s="2006">
        <v>0</v>
      </c>
      <c r="CC589" s="2006">
        <v>0</v>
      </c>
      <c r="CD589" s="2006">
        <v>0</v>
      </c>
      <c r="CE589" s="2006">
        <v>0</v>
      </c>
      <c r="CF589" s="421"/>
    </row>
    <row r="590" spans="1:84" ht="9.9499999999999993" customHeight="1">
      <c r="A590" s="2006">
        <v>0</v>
      </c>
      <c r="B590" s="3403"/>
      <c r="D590" s="3619"/>
      <c r="E590" s="2006">
        <v>0</v>
      </c>
      <c r="F590" s="2006">
        <v>0</v>
      </c>
      <c r="G590" s="2006">
        <v>0</v>
      </c>
      <c r="H590" s="3619"/>
      <c r="I590" s="2006">
        <v>0</v>
      </c>
      <c r="J590" s="2006">
        <v>0</v>
      </c>
      <c r="K590" s="2006">
        <v>0</v>
      </c>
      <c r="L590" s="3619"/>
      <c r="M590" s="2006">
        <v>0</v>
      </c>
      <c r="N590" s="2006">
        <v>0</v>
      </c>
      <c r="O590" s="2006">
        <v>0</v>
      </c>
      <c r="P590" s="3619"/>
      <c r="Q590" s="2006">
        <v>0</v>
      </c>
      <c r="R590" s="2006">
        <v>0</v>
      </c>
      <c r="S590" s="2006">
        <v>0</v>
      </c>
      <c r="T590" s="3619"/>
      <c r="U590" s="2006">
        <v>0</v>
      </c>
      <c r="V590" s="2006">
        <v>0</v>
      </c>
      <c r="W590" s="2006">
        <v>0</v>
      </c>
      <c r="X590" s="3619"/>
      <c r="Y590" s="2006">
        <v>0</v>
      </c>
      <c r="Z590" s="2006">
        <v>0</v>
      </c>
      <c r="AA590" s="2006">
        <v>0</v>
      </c>
      <c r="AB590" s="3655"/>
      <c r="AC590" s="2006">
        <v>0</v>
      </c>
      <c r="AD590" s="2006">
        <v>0</v>
      </c>
      <c r="AE590" s="2006">
        <v>0</v>
      </c>
      <c r="AF590" s="3655"/>
      <c r="AG590" s="2006">
        <v>0</v>
      </c>
      <c r="AH590" s="2006">
        <v>0</v>
      </c>
      <c r="AI590" s="2006">
        <v>0</v>
      </c>
      <c r="AJ590" s="3619"/>
      <c r="AK590" s="2006">
        <v>0</v>
      </c>
      <c r="AL590" s="2006">
        <v>0</v>
      </c>
      <c r="AM590" s="2006">
        <v>0</v>
      </c>
      <c r="AN590" s="3655"/>
      <c r="AO590" s="2006">
        <v>0</v>
      </c>
      <c r="AP590" s="2006">
        <v>0</v>
      </c>
      <c r="AQ590" s="2006">
        <v>0</v>
      </c>
      <c r="AR590" s="3655"/>
      <c r="AS590" s="2006">
        <v>0</v>
      </c>
      <c r="AT590" s="2006">
        <v>0</v>
      </c>
      <c r="AU590" s="2006">
        <v>0</v>
      </c>
      <c r="AW590" s="2006">
        <v>0</v>
      </c>
      <c r="AX590" s="2006">
        <v>0</v>
      </c>
      <c r="AY590" s="2006">
        <v>0</v>
      </c>
      <c r="AZ590" s="3655"/>
      <c r="BA590" s="2006">
        <v>0</v>
      </c>
      <c r="BB590" s="2006">
        <v>0</v>
      </c>
      <c r="BC590" s="2006">
        <v>0</v>
      </c>
      <c r="BD590" s="2006">
        <v>0</v>
      </c>
      <c r="BE590" s="2006">
        <v>0</v>
      </c>
      <c r="BF590" s="2006">
        <v>0</v>
      </c>
      <c r="BG590" s="2006">
        <v>0</v>
      </c>
      <c r="BH590" s="2006">
        <v>0</v>
      </c>
      <c r="BI590" s="2006">
        <v>0</v>
      </c>
      <c r="BJ590" s="2006">
        <v>0</v>
      </c>
      <c r="BK590" s="2006">
        <v>0</v>
      </c>
      <c r="BL590" s="2006">
        <v>0</v>
      </c>
      <c r="BM590" s="2006">
        <v>0</v>
      </c>
      <c r="BN590" s="2006">
        <v>0</v>
      </c>
      <c r="BO590" s="2006">
        <v>0</v>
      </c>
      <c r="BP590" s="2006">
        <v>0</v>
      </c>
      <c r="BQ590" s="2006">
        <v>0</v>
      </c>
      <c r="BR590" s="2006">
        <v>0</v>
      </c>
      <c r="BS590" s="2006">
        <v>0</v>
      </c>
      <c r="BT590" s="2006">
        <v>0</v>
      </c>
      <c r="BU590" s="2006">
        <v>0</v>
      </c>
      <c r="BV590" s="2006">
        <v>0</v>
      </c>
      <c r="BW590" s="2006">
        <v>0</v>
      </c>
      <c r="BX590" s="2006">
        <v>0</v>
      </c>
      <c r="BY590" s="2006">
        <v>0</v>
      </c>
      <c r="BZ590" s="2006">
        <v>0</v>
      </c>
      <c r="CA590" s="2006">
        <v>0</v>
      </c>
      <c r="CB590" s="2006">
        <v>0</v>
      </c>
      <c r="CC590" s="2006">
        <v>0</v>
      </c>
      <c r="CD590" s="2006">
        <v>0</v>
      </c>
      <c r="CE590" s="2006">
        <v>0</v>
      </c>
      <c r="CF590" s="421"/>
    </row>
    <row r="591" spans="1:84" ht="9.9499999999999993" customHeight="1">
      <c r="A591" s="2006">
        <v>0</v>
      </c>
      <c r="B591" s="2006">
        <v>0</v>
      </c>
      <c r="C591" s="2006">
        <v>0</v>
      </c>
      <c r="D591" s="2006">
        <v>0</v>
      </c>
      <c r="E591" s="2006">
        <v>0</v>
      </c>
      <c r="F591" s="2006">
        <v>0</v>
      </c>
      <c r="G591" s="2006">
        <v>0</v>
      </c>
      <c r="H591" s="2006">
        <v>0</v>
      </c>
      <c r="I591" s="2006">
        <v>0</v>
      </c>
      <c r="J591" s="2006">
        <v>0</v>
      </c>
      <c r="K591" s="2006">
        <v>0</v>
      </c>
      <c r="L591" s="2006">
        <v>0</v>
      </c>
      <c r="M591" s="2006">
        <v>0</v>
      </c>
      <c r="N591" s="2006">
        <v>0</v>
      </c>
      <c r="O591" s="2006">
        <v>0</v>
      </c>
      <c r="P591" s="2006">
        <v>0</v>
      </c>
      <c r="Q591" s="2006">
        <v>0</v>
      </c>
      <c r="R591" s="2006">
        <v>0</v>
      </c>
      <c r="S591" s="2006">
        <v>0</v>
      </c>
      <c r="T591" s="2006">
        <v>0</v>
      </c>
      <c r="U591" s="2006">
        <v>0</v>
      </c>
      <c r="V591" s="2006">
        <v>0</v>
      </c>
      <c r="W591" s="2006">
        <v>0</v>
      </c>
      <c r="X591" s="2006">
        <v>0</v>
      </c>
      <c r="Y591" s="2006">
        <v>0</v>
      </c>
      <c r="Z591" s="2006">
        <v>0</v>
      </c>
      <c r="AA591" s="2006">
        <v>0</v>
      </c>
      <c r="AB591" s="2006">
        <v>0</v>
      </c>
      <c r="AC591" s="2006">
        <v>0</v>
      </c>
      <c r="AD591" s="2006">
        <v>0</v>
      </c>
      <c r="AE591" s="2006">
        <v>0</v>
      </c>
      <c r="AF591" s="2006">
        <v>0</v>
      </c>
      <c r="AG591" s="2006">
        <v>0</v>
      </c>
      <c r="AH591" s="2006">
        <v>0</v>
      </c>
      <c r="AI591" s="2006">
        <v>0</v>
      </c>
      <c r="AJ591" s="2006">
        <v>0</v>
      </c>
      <c r="AK591" s="2006">
        <v>0</v>
      </c>
      <c r="AL591" s="2006">
        <v>0</v>
      </c>
      <c r="AM591" s="2006">
        <v>0</v>
      </c>
      <c r="AN591" s="2006">
        <v>0</v>
      </c>
      <c r="AO591" s="2006">
        <v>0</v>
      </c>
      <c r="AP591" s="2006">
        <v>0</v>
      </c>
      <c r="AQ591" s="2006">
        <v>0</v>
      </c>
      <c r="AR591" s="2006">
        <v>0</v>
      </c>
      <c r="AS591" s="2006">
        <v>0</v>
      </c>
      <c r="AT591" s="2006">
        <v>0</v>
      </c>
      <c r="AU591" s="2006">
        <v>0</v>
      </c>
      <c r="AV591" s="2006">
        <v>0</v>
      </c>
      <c r="AW591" s="2006">
        <v>0</v>
      </c>
      <c r="AX591" s="2006">
        <v>0</v>
      </c>
      <c r="AY591" s="2006">
        <v>0</v>
      </c>
      <c r="AZ591" s="2006">
        <v>0</v>
      </c>
      <c r="BA591" s="2006">
        <v>0</v>
      </c>
      <c r="BB591" s="2006">
        <v>0</v>
      </c>
      <c r="BC591" s="2006">
        <v>0</v>
      </c>
      <c r="BD591" s="2006">
        <v>0</v>
      </c>
      <c r="BE591" s="2006">
        <v>0</v>
      </c>
      <c r="BF591" s="2006">
        <v>0</v>
      </c>
      <c r="BG591" s="2006">
        <v>0</v>
      </c>
      <c r="BH591" s="2006">
        <v>0</v>
      </c>
      <c r="BI591" s="2006">
        <v>0</v>
      </c>
      <c r="BJ591" s="2006">
        <v>0</v>
      </c>
      <c r="BK591" s="2006">
        <v>0</v>
      </c>
      <c r="BL591" s="2006">
        <v>0</v>
      </c>
      <c r="BM591" s="2006">
        <v>0</v>
      </c>
      <c r="BN591" s="2006">
        <v>0</v>
      </c>
      <c r="BO591" s="2006">
        <v>0</v>
      </c>
      <c r="BP591" s="2006">
        <v>0</v>
      </c>
      <c r="BQ591" s="2006">
        <v>0</v>
      </c>
      <c r="BR591" s="2006">
        <v>0</v>
      </c>
      <c r="BS591" s="2006">
        <v>0</v>
      </c>
      <c r="BT591" s="2006">
        <v>0</v>
      </c>
      <c r="BU591" s="2006">
        <v>0</v>
      </c>
      <c r="BV591" s="2006">
        <v>0</v>
      </c>
      <c r="BW591" s="2006">
        <v>0</v>
      </c>
      <c r="BX591" s="2006">
        <v>0</v>
      </c>
      <c r="BY591" s="2006">
        <v>0</v>
      </c>
      <c r="BZ591" s="2006">
        <v>0</v>
      </c>
      <c r="CA591" s="2006">
        <v>0</v>
      </c>
      <c r="CB591" s="2006">
        <v>0</v>
      </c>
      <c r="CC591" s="2006">
        <v>0</v>
      </c>
      <c r="CD591" s="2006">
        <v>0</v>
      </c>
      <c r="CE591" s="2006">
        <v>0</v>
      </c>
      <c r="CF591" s="421"/>
    </row>
    <row r="592" spans="1:84" ht="9.9499999999999993" customHeight="1">
      <c r="A592" s="2006">
        <v>0</v>
      </c>
      <c r="B592" s="3401">
        <v>22</v>
      </c>
      <c r="D592" s="3617"/>
      <c r="E592" s="2006">
        <v>0</v>
      </c>
      <c r="F592" s="2006">
        <v>0</v>
      </c>
      <c r="G592" s="2006">
        <v>0</v>
      </c>
      <c r="H592" s="3617"/>
      <c r="I592" s="2006">
        <v>0</v>
      </c>
      <c r="J592" s="2006">
        <v>0</v>
      </c>
      <c r="K592" s="2006">
        <v>0</v>
      </c>
      <c r="L592" s="3617"/>
      <c r="M592" s="2006">
        <v>0</v>
      </c>
      <c r="N592" s="2006">
        <v>0</v>
      </c>
      <c r="O592" s="2006">
        <v>0</v>
      </c>
      <c r="P592" s="3617"/>
      <c r="Q592" s="2006">
        <v>0</v>
      </c>
      <c r="R592" s="2006">
        <v>0</v>
      </c>
      <c r="S592" s="2006">
        <v>0</v>
      </c>
      <c r="T592" s="3617"/>
      <c r="U592" s="2006">
        <v>0</v>
      </c>
      <c r="V592" s="2006">
        <v>0</v>
      </c>
      <c r="W592" s="2006">
        <v>0</v>
      </c>
      <c r="X592" s="3617"/>
      <c r="Y592" s="2006">
        <v>0</v>
      </c>
      <c r="Z592" s="2006">
        <v>0</v>
      </c>
      <c r="AA592" s="2006">
        <v>0</v>
      </c>
      <c r="AB592" s="3653" t="s">
        <v>676</v>
      </c>
      <c r="AC592" s="2006">
        <v>0</v>
      </c>
      <c r="AD592" s="2006">
        <v>0</v>
      </c>
      <c r="AE592" s="2006">
        <v>0</v>
      </c>
      <c r="AF592" s="3653" t="s">
        <v>625</v>
      </c>
      <c r="AG592" s="2006">
        <v>0</v>
      </c>
      <c r="AH592" s="2006">
        <v>0</v>
      </c>
      <c r="AI592" s="2006">
        <v>0</v>
      </c>
      <c r="AJ592" s="3617"/>
      <c r="AK592" s="2006">
        <v>0</v>
      </c>
      <c r="AL592" s="2006">
        <v>0</v>
      </c>
      <c r="AM592" s="2006">
        <v>0</v>
      </c>
      <c r="AN592" s="3653" t="s">
        <v>703</v>
      </c>
      <c r="AO592" s="2006">
        <v>0</v>
      </c>
      <c r="AP592" s="2006">
        <v>0</v>
      </c>
      <c r="AQ592" s="2006">
        <v>0</v>
      </c>
      <c r="AR592" s="3617"/>
      <c r="AS592" s="2006">
        <v>0</v>
      </c>
      <c r="AT592" s="2006">
        <v>0</v>
      </c>
      <c r="AU592" s="2006">
        <v>0</v>
      </c>
      <c r="AW592" s="2006">
        <v>0</v>
      </c>
      <c r="AX592" s="2006">
        <v>0</v>
      </c>
      <c r="AY592" s="2006">
        <v>0</v>
      </c>
      <c r="AZ592" s="3617"/>
      <c r="BA592" s="2006">
        <v>0</v>
      </c>
      <c r="BB592" s="2006">
        <v>0</v>
      </c>
      <c r="BC592" s="2006">
        <v>0</v>
      </c>
      <c r="BD592" s="2006">
        <v>0</v>
      </c>
      <c r="BE592" s="2006">
        <v>0</v>
      </c>
      <c r="BF592" s="2006">
        <v>0</v>
      </c>
      <c r="BG592" s="2006">
        <v>0</v>
      </c>
      <c r="BH592" s="2006">
        <v>0</v>
      </c>
      <c r="BI592" s="2006">
        <v>0</v>
      </c>
      <c r="BJ592" s="2006">
        <v>0</v>
      </c>
      <c r="BK592" s="2006">
        <v>0</v>
      </c>
      <c r="BL592" s="2006">
        <v>0</v>
      </c>
      <c r="BM592" s="2006">
        <v>0</v>
      </c>
      <c r="BN592" s="2006">
        <v>0</v>
      </c>
      <c r="BO592" s="2006">
        <v>0</v>
      </c>
      <c r="BP592" s="2006">
        <v>0</v>
      </c>
      <c r="BQ592" s="2006">
        <v>0</v>
      </c>
      <c r="BR592" s="2006">
        <v>0</v>
      </c>
      <c r="BS592" s="2006">
        <v>0</v>
      </c>
      <c r="BT592" s="2006">
        <v>0</v>
      </c>
      <c r="BU592" s="2006">
        <v>0</v>
      </c>
      <c r="BV592" s="2006">
        <v>0</v>
      </c>
      <c r="BW592" s="2006">
        <v>0</v>
      </c>
      <c r="BX592" s="2006">
        <v>0</v>
      </c>
      <c r="BY592" s="2006">
        <v>0</v>
      </c>
      <c r="BZ592" s="2006">
        <v>0</v>
      </c>
      <c r="CA592" s="2006">
        <v>0</v>
      </c>
      <c r="CB592" s="2006">
        <v>0</v>
      </c>
      <c r="CC592" s="2006">
        <v>0</v>
      </c>
      <c r="CD592" s="2006">
        <v>0</v>
      </c>
      <c r="CE592" s="2006">
        <v>0</v>
      </c>
      <c r="CF592" s="421"/>
    </row>
    <row r="593" spans="1:84" ht="5.0999999999999996" customHeight="1">
      <c r="A593" s="2006">
        <v>0</v>
      </c>
      <c r="B593" s="3402"/>
      <c r="D593" s="3618"/>
      <c r="E593" s="2006">
        <v>0</v>
      </c>
      <c r="F593" s="2007">
        <v>0</v>
      </c>
      <c r="G593" s="2006">
        <v>0</v>
      </c>
      <c r="H593" s="3618"/>
      <c r="I593" s="2006">
        <v>0</v>
      </c>
      <c r="J593" s="2007">
        <v>0</v>
      </c>
      <c r="K593" s="2006">
        <v>0</v>
      </c>
      <c r="L593" s="3618"/>
      <c r="M593" s="2006">
        <v>0</v>
      </c>
      <c r="N593" s="2007">
        <v>0</v>
      </c>
      <c r="O593" s="2006">
        <v>0</v>
      </c>
      <c r="P593" s="3618"/>
      <c r="Q593" s="2006">
        <v>0</v>
      </c>
      <c r="R593" s="2007">
        <v>0</v>
      </c>
      <c r="S593" s="2006">
        <v>0</v>
      </c>
      <c r="T593" s="3618"/>
      <c r="U593" s="2006">
        <v>0</v>
      </c>
      <c r="V593" s="2007">
        <v>0</v>
      </c>
      <c r="W593" s="2006">
        <v>0</v>
      </c>
      <c r="X593" s="3618"/>
      <c r="Y593" s="2006">
        <v>0</v>
      </c>
      <c r="Z593" s="2007">
        <v>0</v>
      </c>
      <c r="AA593" s="2006">
        <v>0</v>
      </c>
      <c r="AB593" s="3654"/>
      <c r="AC593" s="2006">
        <v>0</v>
      </c>
      <c r="AD593" s="2007">
        <v>0</v>
      </c>
      <c r="AE593" s="2006">
        <v>0</v>
      </c>
      <c r="AF593" s="3654"/>
      <c r="AG593" s="2006">
        <v>0</v>
      </c>
      <c r="AH593" s="2007">
        <v>0</v>
      </c>
      <c r="AI593" s="2006">
        <v>0</v>
      </c>
      <c r="AJ593" s="3618"/>
      <c r="AK593" s="2006">
        <v>0</v>
      </c>
      <c r="AL593" s="2007">
        <v>0</v>
      </c>
      <c r="AM593" s="2006">
        <v>0</v>
      </c>
      <c r="AN593" s="3654"/>
      <c r="AO593" s="2006">
        <v>0</v>
      </c>
      <c r="AP593" s="2007">
        <v>0</v>
      </c>
      <c r="AQ593" s="2006">
        <v>0</v>
      </c>
      <c r="AR593" s="3618"/>
      <c r="AS593" s="2006">
        <v>0</v>
      </c>
      <c r="AT593" s="2007">
        <v>0</v>
      </c>
      <c r="AU593" s="2006">
        <v>0</v>
      </c>
      <c r="AW593" s="2006">
        <v>0</v>
      </c>
      <c r="AX593" s="2007">
        <v>0</v>
      </c>
      <c r="AY593" s="2006">
        <v>0</v>
      </c>
      <c r="AZ593" s="3618"/>
      <c r="BA593" s="2006">
        <v>0</v>
      </c>
      <c r="BB593" s="2006">
        <v>0</v>
      </c>
      <c r="BC593" s="2006">
        <v>0</v>
      </c>
      <c r="BD593" s="2006">
        <v>0</v>
      </c>
      <c r="BE593" s="2006">
        <v>0</v>
      </c>
      <c r="BF593" s="2006">
        <v>0</v>
      </c>
      <c r="BG593" s="2006">
        <v>0</v>
      </c>
      <c r="BH593" s="2006">
        <v>0</v>
      </c>
      <c r="BI593" s="2006">
        <v>0</v>
      </c>
      <c r="BJ593" s="2006">
        <v>0</v>
      </c>
      <c r="BK593" s="2006">
        <v>0</v>
      </c>
      <c r="BL593" s="2006">
        <v>0</v>
      </c>
      <c r="BM593" s="2006">
        <v>0</v>
      </c>
      <c r="BN593" s="2006">
        <v>0</v>
      </c>
      <c r="BO593" s="2006">
        <v>0</v>
      </c>
      <c r="BP593" s="2006">
        <v>0</v>
      </c>
      <c r="BQ593" s="2006">
        <v>0</v>
      </c>
      <c r="BR593" s="2006">
        <v>0</v>
      </c>
      <c r="BS593" s="2006">
        <v>0</v>
      </c>
      <c r="BT593" s="2006">
        <v>0</v>
      </c>
      <c r="BU593" s="2006">
        <v>0</v>
      </c>
      <c r="BV593" s="2006">
        <v>0</v>
      </c>
      <c r="BW593" s="2006">
        <v>0</v>
      </c>
      <c r="BX593" s="2006">
        <v>0</v>
      </c>
      <c r="BY593" s="2006">
        <v>0</v>
      </c>
      <c r="BZ593" s="2006">
        <v>0</v>
      </c>
      <c r="CA593" s="2006">
        <v>0</v>
      </c>
      <c r="CB593" s="2006">
        <v>0</v>
      </c>
      <c r="CC593" s="2006">
        <v>0</v>
      </c>
      <c r="CD593" s="2006">
        <v>0</v>
      </c>
      <c r="CE593" s="2006">
        <v>0</v>
      </c>
      <c r="CF593" s="421"/>
    </row>
    <row r="594" spans="1:84" ht="9.9499999999999993" customHeight="1">
      <c r="A594" s="2006">
        <v>0</v>
      </c>
      <c r="B594" s="3403"/>
      <c r="D594" s="3619"/>
      <c r="E594" s="2006">
        <v>0</v>
      </c>
      <c r="F594" s="2006">
        <v>0</v>
      </c>
      <c r="G594" s="2006">
        <v>0</v>
      </c>
      <c r="H594" s="3619"/>
      <c r="I594" s="2006">
        <v>0</v>
      </c>
      <c r="J594" s="2006">
        <v>0</v>
      </c>
      <c r="K594" s="2006">
        <v>0</v>
      </c>
      <c r="L594" s="3619"/>
      <c r="M594" s="2006">
        <v>0</v>
      </c>
      <c r="N594" s="2006">
        <v>0</v>
      </c>
      <c r="O594" s="2006">
        <v>0</v>
      </c>
      <c r="P594" s="3619"/>
      <c r="Q594" s="2006">
        <v>0</v>
      </c>
      <c r="R594" s="2006">
        <v>0</v>
      </c>
      <c r="S594" s="2006">
        <v>0</v>
      </c>
      <c r="T594" s="3619"/>
      <c r="U594" s="2006">
        <v>0</v>
      </c>
      <c r="V594" s="2006">
        <v>0</v>
      </c>
      <c r="W594" s="2006">
        <v>0</v>
      </c>
      <c r="X594" s="3619"/>
      <c r="Y594" s="2006">
        <v>0</v>
      </c>
      <c r="Z594" s="2006">
        <v>0</v>
      </c>
      <c r="AA594" s="2006">
        <v>0</v>
      </c>
      <c r="AB594" s="3655"/>
      <c r="AC594" s="2006">
        <v>0</v>
      </c>
      <c r="AD594" s="2006">
        <v>0</v>
      </c>
      <c r="AE594" s="2006">
        <v>0</v>
      </c>
      <c r="AF594" s="3655"/>
      <c r="AG594" s="2006">
        <v>0</v>
      </c>
      <c r="AH594" s="2006">
        <v>0</v>
      </c>
      <c r="AI594" s="2006">
        <v>0</v>
      </c>
      <c r="AJ594" s="3619"/>
      <c r="AK594" s="2006">
        <v>0</v>
      </c>
      <c r="AL594" s="2006">
        <v>0</v>
      </c>
      <c r="AM594" s="2006">
        <v>0</v>
      </c>
      <c r="AN594" s="3655"/>
      <c r="AO594" s="2006">
        <v>0</v>
      </c>
      <c r="AP594" s="2006">
        <v>0</v>
      </c>
      <c r="AQ594" s="2006">
        <v>0</v>
      </c>
      <c r="AR594" s="3619"/>
      <c r="AS594" s="2006">
        <v>0</v>
      </c>
      <c r="AT594" s="2006">
        <v>0</v>
      </c>
      <c r="AU594" s="2006">
        <v>0</v>
      </c>
      <c r="AW594" s="2006">
        <v>0</v>
      </c>
      <c r="AX594" s="2006">
        <v>0</v>
      </c>
      <c r="AY594" s="2006">
        <v>0</v>
      </c>
      <c r="AZ594" s="3619"/>
      <c r="BA594" s="2006">
        <v>0</v>
      </c>
      <c r="BB594" s="2006">
        <v>0</v>
      </c>
      <c r="BC594" s="2006">
        <v>0</v>
      </c>
      <c r="BD594" s="2006">
        <v>0</v>
      </c>
      <c r="BE594" s="2006">
        <v>0</v>
      </c>
      <c r="BF594" s="2006">
        <v>0</v>
      </c>
      <c r="BG594" s="2006">
        <v>0</v>
      </c>
      <c r="BH594" s="2006">
        <v>0</v>
      </c>
      <c r="BI594" s="2006">
        <v>0</v>
      </c>
      <c r="BJ594" s="2006">
        <v>0</v>
      </c>
      <c r="BK594" s="2006">
        <v>0</v>
      </c>
      <c r="BL594" s="2006">
        <v>0</v>
      </c>
      <c r="BM594" s="2006">
        <v>0</v>
      </c>
      <c r="BN594" s="2006">
        <v>0</v>
      </c>
      <c r="BO594" s="2006">
        <v>0</v>
      </c>
      <c r="BP594" s="2006">
        <v>0</v>
      </c>
      <c r="BQ594" s="2006">
        <v>0</v>
      </c>
      <c r="BR594" s="2006">
        <v>0</v>
      </c>
      <c r="BS594" s="2006">
        <v>0</v>
      </c>
      <c r="BT594" s="2006">
        <v>0</v>
      </c>
      <c r="BU594" s="2006">
        <v>0</v>
      </c>
      <c r="BV594" s="2006">
        <v>0</v>
      </c>
      <c r="BW594" s="2006">
        <v>0</v>
      </c>
      <c r="BX594" s="2006">
        <v>0</v>
      </c>
      <c r="BY594" s="2006">
        <v>0</v>
      </c>
      <c r="BZ594" s="2006">
        <v>0</v>
      </c>
      <c r="CA594" s="2006">
        <v>0</v>
      </c>
      <c r="CB594" s="2006">
        <v>0</v>
      </c>
      <c r="CC594" s="2006">
        <v>0</v>
      </c>
      <c r="CD594" s="2006">
        <v>0</v>
      </c>
      <c r="CE594" s="2006">
        <v>0</v>
      </c>
      <c r="CF594" s="421"/>
    </row>
    <row r="595" spans="1:84">
      <c r="A595" s="2006">
        <v>0</v>
      </c>
      <c r="B595" s="2006">
        <v>0</v>
      </c>
      <c r="C595" s="2006">
        <v>0</v>
      </c>
      <c r="D595" s="2006">
        <v>0</v>
      </c>
      <c r="E595" s="2006">
        <v>0</v>
      </c>
      <c r="F595" s="2006">
        <v>0</v>
      </c>
      <c r="G595" s="2006">
        <v>0</v>
      </c>
      <c r="H595" s="2006">
        <v>0</v>
      </c>
      <c r="I595" s="2006">
        <v>0</v>
      </c>
      <c r="J595" s="2006">
        <v>0</v>
      </c>
      <c r="K595" s="2006">
        <v>0</v>
      </c>
      <c r="L595" s="2006">
        <v>0</v>
      </c>
      <c r="M595" s="2006">
        <v>0</v>
      </c>
      <c r="N595" s="2006">
        <v>0</v>
      </c>
      <c r="O595" s="2006">
        <v>0</v>
      </c>
      <c r="P595" s="2006">
        <v>0</v>
      </c>
      <c r="Q595" s="2006">
        <v>0</v>
      </c>
      <c r="R595" s="2006">
        <v>0</v>
      </c>
      <c r="S595" s="2006">
        <v>0</v>
      </c>
      <c r="T595" s="2006">
        <v>0</v>
      </c>
      <c r="U595" s="2006">
        <v>0</v>
      </c>
      <c r="V595" s="2006">
        <v>0</v>
      </c>
      <c r="W595" s="2006">
        <v>0</v>
      </c>
      <c r="X595" s="2006">
        <v>0</v>
      </c>
      <c r="Y595" s="2006">
        <v>0</v>
      </c>
      <c r="Z595" s="2006">
        <v>0</v>
      </c>
      <c r="AA595" s="2006">
        <v>0</v>
      </c>
      <c r="AB595" s="2006">
        <v>0</v>
      </c>
      <c r="AC595" s="2006">
        <v>0</v>
      </c>
      <c r="AD595" s="2006">
        <v>0</v>
      </c>
      <c r="AE595" s="2006">
        <v>0</v>
      </c>
      <c r="AF595" s="2006">
        <v>0</v>
      </c>
      <c r="AG595" s="2006">
        <v>0</v>
      </c>
      <c r="AH595" s="2006">
        <v>0</v>
      </c>
      <c r="AI595" s="2006">
        <v>0</v>
      </c>
      <c r="AJ595" s="2006">
        <v>0</v>
      </c>
      <c r="AK595" s="2006">
        <v>0</v>
      </c>
      <c r="AL595" s="2006">
        <v>0</v>
      </c>
      <c r="AM595" s="2006">
        <v>0</v>
      </c>
      <c r="AN595" s="2006">
        <v>0</v>
      </c>
      <c r="AO595" s="2006">
        <v>0</v>
      </c>
      <c r="AP595" s="2006">
        <v>0</v>
      </c>
      <c r="AQ595" s="2006">
        <v>0</v>
      </c>
      <c r="AR595" s="2006">
        <v>0</v>
      </c>
      <c r="AS595" s="2006">
        <v>0</v>
      </c>
      <c r="AT595" s="2006">
        <v>0</v>
      </c>
      <c r="AU595" s="2006">
        <v>0</v>
      </c>
      <c r="AV595" s="2006">
        <v>0</v>
      </c>
      <c r="AW595" s="2006">
        <v>0</v>
      </c>
      <c r="AX595" s="2006">
        <v>0</v>
      </c>
      <c r="AY595" s="2006">
        <v>0</v>
      </c>
      <c r="AZ595" s="2006">
        <v>0</v>
      </c>
      <c r="BA595" s="2006">
        <v>0</v>
      </c>
      <c r="BB595" s="2006">
        <v>0</v>
      </c>
      <c r="BC595" s="2006">
        <v>0</v>
      </c>
      <c r="BD595" s="2006">
        <v>0</v>
      </c>
      <c r="BE595" s="2006">
        <v>0</v>
      </c>
      <c r="BF595" s="2006">
        <v>0</v>
      </c>
      <c r="BG595" s="2006">
        <v>0</v>
      </c>
      <c r="BH595" s="2006">
        <v>0</v>
      </c>
      <c r="BI595" s="2006">
        <v>0</v>
      </c>
      <c r="BJ595" s="2006">
        <v>0</v>
      </c>
      <c r="BK595" s="2006">
        <v>0</v>
      </c>
      <c r="BL595" s="2006">
        <v>0</v>
      </c>
      <c r="BM595" s="2006">
        <v>0</v>
      </c>
      <c r="BN595" s="2006">
        <v>0</v>
      </c>
      <c r="BO595" s="2006">
        <v>0</v>
      </c>
      <c r="BP595" s="2006">
        <v>0</v>
      </c>
      <c r="BQ595" s="2006">
        <v>0</v>
      </c>
      <c r="BR595" s="2006">
        <v>0</v>
      </c>
      <c r="BS595" s="2006">
        <v>0</v>
      </c>
      <c r="BT595" s="2006">
        <v>0</v>
      </c>
      <c r="BU595" s="2006">
        <v>0</v>
      </c>
      <c r="BV595" s="2006">
        <v>0</v>
      </c>
      <c r="BW595" s="2006">
        <v>0</v>
      </c>
      <c r="BX595" s="2006">
        <v>0</v>
      </c>
      <c r="BY595" s="2006">
        <v>0</v>
      </c>
      <c r="BZ595" s="2006">
        <v>0</v>
      </c>
      <c r="CA595" s="2006">
        <v>0</v>
      </c>
      <c r="CB595" s="2006">
        <v>0</v>
      </c>
      <c r="CC595" s="2006">
        <v>0</v>
      </c>
      <c r="CD595" s="2006">
        <v>0</v>
      </c>
      <c r="CE595" s="2006">
        <v>0</v>
      </c>
      <c r="CF595" s="421"/>
    </row>
    <row r="596" spans="1:84">
      <c r="A596" s="2006">
        <v>0</v>
      </c>
      <c r="B596" s="2006">
        <v>0</v>
      </c>
      <c r="C596" s="2006">
        <v>0</v>
      </c>
      <c r="D596" s="2006">
        <v>0</v>
      </c>
      <c r="E596" s="2006">
        <v>0</v>
      </c>
      <c r="F596" s="2006">
        <v>0</v>
      </c>
      <c r="G596" s="2006">
        <v>0</v>
      </c>
      <c r="H596" s="2006">
        <v>0</v>
      </c>
      <c r="I596" s="2006">
        <v>0</v>
      </c>
      <c r="J596" s="2006">
        <v>0</v>
      </c>
      <c r="K596" s="2006">
        <v>0</v>
      </c>
      <c r="L596" s="2006">
        <v>0</v>
      </c>
      <c r="M596" s="2006">
        <v>0</v>
      </c>
      <c r="N596" s="2006">
        <v>0</v>
      </c>
      <c r="O596" s="2006">
        <v>0</v>
      </c>
      <c r="P596" s="2006">
        <v>0</v>
      </c>
      <c r="Q596" s="2006">
        <v>0</v>
      </c>
      <c r="R596" s="2006">
        <v>0</v>
      </c>
      <c r="S596" s="2006">
        <v>0</v>
      </c>
      <c r="T596" s="2006">
        <v>0</v>
      </c>
      <c r="U596" s="2006">
        <v>0</v>
      </c>
      <c r="V596" s="2006">
        <v>0</v>
      </c>
      <c r="W596" s="2006">
        <v>0</v>
      </c>
      <c r="X596" s="2006">
        <v>0</v>
      </c>
      <c r="Y596" s="2006">
        <v>0</v>
      </c>
      <c r="Z596" s="2006">
        <v>0</v>
      </c>
      <c r="AA596" s="2006">
        <v>0</v>
      </c>
      <c r="AB596" s="2006">
        <v>0</v>
      </c>
      <c r="AC596" s="2006">
        <v>0</v>
      </c>
      <c r="AD596" s="2006">
        <v>0</v>
      </c>
      <c r="AE596" s="2006">
        <v>0</v>
      </c>
      <c r="AF596" s="2006">
        <v>0</v>
      </c>
      <c r="AG596" s="2006">
        <v>0</v>
      </c>
      <c r="AH596" s="2006">
        <v>0</v>
      </c>
      <c r="AI596" s="2006">
        <v>0</v>
      </c>
      <c r="AJ596" s="2006">
        <v>0</v>
      </c>
      <c r="AK596" s="2006">
        <v>0</v>
      </c>
      <c r="AL596" s="2006">
        <v>0</v>
      </c>
      <c r="AM596" s="2006">
        <v>0</v>
      </c>
      <c r="AN596" s="2006">
        <v>0</v>
      </c>
      <c r="AO596" s="2006">
        <v>0</v>
      </c>
      <c r="AP596" s="2006">
        <v>0</v>
      </c>
      <c r="AQ596" s="2006">
        <v>0</v>
      </c>
      <c r="AR596" s="2006">
        <v>0</v>
      </c>
      <c r="AS596" s="2006">
        <v>0</v>
      </c>
      <c r="AT596" s="2006">
        <v>0</v>
      </c>
      <c r="AU596" s="2006">
        <v>0</v>
      </c>
      <c r="AV596" s="2006">
        <v>0</v>
      </c>
      <c r="AW596" s="2006">
        <v>0</v>
      </c>
      <c r="AX596" s="2006">
        <v>0</v>
      </c>
      <c r="AY596" s="2006">
        <v>0</v>
      </c>
      <c r="AZ596" s="2006">
        <v>0</v>
      </c>
      <c r="BA596" s="2006">
        <v>0</v>
      </c>
      <c r="BB596" s="2006">
        <v>0</v>
      </c>
      <c r="BC596" s="2006">
        <v>0</v>
      </c>
      <c r="BD596" s="2006">
        <v>0</v>
      </c>
      <c r="BE596" s="2006">
        <v>0</v>
      </c>
      <c r="BF596" s="2006">
        <v>0</v>
      </c>
      <c r="BG596" s="2006">
        <v>0</v>
      </c>
      <c r="BH596" s="2006">
        <v>0</v>
      </c>
      <c r="BI596" s="2006">
        <v>0</v>
      </c>
      <c r="BJ596" s="2006">
        <v>0</v>
      </c>
      <c r="BK596" s="2006">
        <v>0</v>
      </c>
      <c r="BL596" s="2006">
        <v>0</v>
      </c>
      <c r="BM596" s="2006">
        <v>0</v>
      </c>
      <c r="BN596" s="2006">
        <v>0</v>
      </c>
      <c r="BO596" s="2006">
        <v>0</v>
      </c>
      <c r="BP596" s="2006">
        <v>0</v>
      </c>
      <c r="BQ596" s="2006">
        <v>0</v>
      </c>
      <c r="BR596" s="2006">
        <v>0</v>
      </c>
      <c r="BS596" s="2006">
        <v>0</v>
      </c>
      <c r="BT596" s="2006">
        <v>0</v>
      </c>
      <c r="BU596" s="2006">
        <v>0</v>
      </c>
      <c r="BV596" s="2006">
        <v>0</v>
      </c>
      <c r="BW596" s="2006">
        <v>0</v>
      </c>
      <c r="BX596" s="2006">
        <v>0</v>
      </c>
      <c r="BY596" s="2006">
        <v>0</v>
      </c>
      <c r="BZ596" s="2006">
        <v>0</v>
      </c>
      <c r="CA596" s="2006">
        <v>0</v>
      </c>
      <c r="CB596" s="2006">
        <v>0</v>
      </c>
      <c r="CC596" s="2006">
        <v>0</v>
      </c>
      <c r="CD596" s="2006">
        <v>0</v>
      </c>
      <c r="CE596" s="2006">
        <v>0</v>
      </c>
      <c r="CF596" s="421"/>
    </row>
    <row r="597" spans="1:84" ht="23.25" customHeight="1">
      <c r="A597" s="2006">
        <v>0</v>
      </c>
      <c r="B597" s="3656" t="s">
        <v>1130</v>
      </c>
      <c r="C597" s="3656"/>
      <c r="D597" s="3614" t="s">
        <v>704</v>
      </c>
      <c r="E597" s="3615"/>
      <c r="F597" s="3615"/>
      <c r="G597" s="3615"/>
      <c r="H597" s="3615"/>
      <c r="I597" s="3615"/>
      <c r="J597" s="3615"/>
      <c r="K597" s="3615"/>
      <c r="L597" s="3615"/>
      <c r="M597" s="3615"/>
      <c r="N597" s="3615"/>
      <c r="O597" s="3615"/>
      <c r="P597" s="3615"/>
      <c r="Q597" s="3615"/>
      <c r="R597" s="3615"/>
      <c r="S597" s="3615"/>
      <c r="T597" s="3615"/>
      <c r="U597" s="3615"/>
      <c r="V597" s="3615"/>
      <c r="W597" s="3615"/>
      <c r="X597" s="3615"/>
      <c r="Y597" s="3615"/>
      <c r="Z597" s="3615"/>
      <c r="AA597" s="3615"/>
      <c r="AB597" s="3615"/>
      <c r="AC597" s="3615"/>
      <c r="AD597" s="3615"/>
      <c r="AE597" s="3615"/>
      <c r="AF597" s="3616"/>
      <c r="AG597" s="35"/>
      <c r="AH597" s="35"/>
      <c r="AI597" s="35"/>
      <c r="AJ597" s="35"/>
      <c r="AK597" s="35"/>
      <c r="AL597" s="35"/>
      <c r="AM597" s="35"/>
      <c r="AN597" s="35"/>
      <c r="AO597" s="35"/>
      <c r="AP597" s="35"/>
      <c r="AQ597" s="35"/>
      <c r="AR597" s="35"/>
      <c r="AS597" s="35"/>
      <c r="AT597" s="35"/>
      <c r="AU597" s="35"/>
      <c r="AV597" s="35"/>
      <c r="AW597" s="35"/>
      <c r="AX597" s="35"/>
      <c r="AY597" s="35"/>
      <c r="AZ597" s="35"/>
      <c r="BA597" s="2006">
        <v>0</v>
      </c>
      <c r="BB597" s="2006">
        <v>0</v>
      </c>
      <c r="BC597" s="2006">
        <v>0</v>
      </c>
      <c r="BD597" s="2006">
        <v>0</v>
      </c>
      <c r="BE597" s="2006">
        <v>0</v>
      </c>
      <c r="BF597" s="2006">
        <v>0</v>
      </c>
      <c r="BG597" s="2006">
        <v>0</v>
      </c>
      <c r="BH597" s="2006">
        <v>0</v>
      </c>
      <c r="BI597" s="2006">
        <v>0</v>
      </c>
      <c r="BJ597" s="2006">
        <v>0</v>
      </c>
      <c r="BK597" s="2006">
        <v>0</v>
      </c>
      <c r="BL597" s="2006">
        <v>0</v>
      </c>
      <c r="BM597" s="2006">
        <v>0</v>
      </c>
      <c r="BN597" s="2006">
        <v>0</v>
      </c>
      <c r="BO597" s="2006">
        <v>0</v>
      </c>
      <c r="BP597" s="2006">
        <v>0</v>
      </c>
      <c r="BQ597" s="2006">
        <v>0</v>
      </c>
      <c r="BR597" s="2006">
        <v>0</v>
      </c>
      <c r="BS597" s="2006">
        <v>0</v>
      </c>
      <c r="BT597" s="2006">
        <v>0</v>
      </c>
      <c r="BU597" s="2006">
        <v>0</v>
      </c>
      <c r="BV597" s="2006">
        <v>0</v>
      </c>
      <c r="BW597" s="2006">
        <v>0</v>
      </c>
      <c r="BX597" s="2006">
        <v>0</v>
      </c>
      <c r="BY597" s="2006">
        <v>0</v>
      </c>
      <c r="BZ597" s="2006">
        <v>0</v>
      </c>
      <c r="CA597" s="2006">
        <v>0</v>
      </c>
      <c r="CB597" s="2006">
        <v>0</v>
      </c>
      <c r="CC597" s="2006">
        <v>0</v>
      </c>
      <c r="CD597" s="2006">
        <v>0</v>
      </c>
      <c r="CE597" s="2006">
        <v>0</v>
      </c>
      <c r="CF597" s="421"/>
    </row>
    <row r="598" spans="1:84" ht="11.25" customHeight="1">
      <c r="A598" s="2006">
        <v>0</v>
      </c>
      <c r="B598" s="3656"/>
      <c r="C598" s="3656"/>
      <c r="AJ598" s="35"/>
      <c r="CF598" s="421"/>
    </row>
    <row r="599" spans="1:84" ht="11.25" customHeight="1">
      <c r="A599" s="2006">
        <v>0</v>
      </c>
      <c r="B599" s="3656"/>
      <c r="C599" s="3656"/>
      <c r="D599" s="3657" t="s">
        <v>1134</v>
      </c>
      <c r="E599" s="166"/>
      <c r="F599" s="166"/>
      <c r="G599" s="166"/>
      <c r="H599" s="3658" t="s">
        <v>1086</v>
      </c>
      <c r="I599" s="3659"/>
      <c r="J599" s="3659"/>
      <c r="K599" s="3659"/>
      <c r="L599" s="3659"/>
      <c r="M599" s="3659"/>
      <c r="N599" s="3659"/>
      <c r="O599" s="3659"/>
      <c r="P599" s="3659"/>
      <c r="Q599" s="3659"/>
      <c r="R599" s="3659"/>
      <c r="S599" s="3659"/>
      <c r="T599" s="3659"/>
      <c r="U599" s="3659"/>
      <c r="V599" s="3659"/>
      <c r="W599" s="3659"/>
      <c r="X599" s="3660"/>
      <c r="AG599" s="404"/>
      <c r="AH599" s="404"/>
      <c r="AI599" s="404"/>
      <c r="AJ599" s="3661" t="s">
        <v>1131</v>
      </c>
      <c r="AK599" s="3661"/>
      <c r="AL599" s="3661"/>
      <c r="AM599" s="3661"/>
      <c r="AN599" s="3661"/>
      <c r="AO599" s="3661"/>
      <c r="AP599" s="3661"/>
      <c r="AQ599" s="3661"/>
      <c r="AR599" s="3661"/>
      <c r="AS599" s="3661"/>
      <c r="AT599" s="3661"/>
      <c r="AU599" s="3661"/>
      <c r="AV599" s="3661"/>
      <c r="AW599" s="3661"/>
      <c r="AX599" s="3661"/>
      <c r="AY599" s="3661"/>
      <c r="AZ599" s="3661"/>
      <c r="BA599" s="467"/>
      <c r="CF599" s="421"/>
    </row>
    <row r="600" spans="1:84" ht="11.25" customHeight="1">
      <c r="A600" s="2006">
        <v>0</v>
      </c>
      <c r="D600" s="3657"/>
      <c r="H600" s="406" t="s">
        <v>1087</v>
      </c>
      <c r="I600" s="407"/>
      <c r="J600" s="407"/>
      <c r="K600" s="407"/>
      <c r="L600" s="408" t="s">
        <v>1088</v>
      </c>
      <c r="M600" s="409"/>
      <c r="N600" s="409"/>
      <c r="O600" s="409"/>
      <c r="P600" s="408" t="s">
        <v>1089</v>
      </c>
      <c r="Q600" s="407"/>
      <c r="R600" s="407"/>
      <c r="S600" s="407"/>
      <c r="T600" s="408" t="s">
        <v>1090</v>
      </c>
      <c r="U600" s="407"/>
      <c r="V600" s="407"/>
      <c r="W600" s="410"/>
      <c r="X600" s="411" t="s">
        <v>1091</v>
      </c>
      <c r="AJ600" s="468">
        <f>LEN(AJ601)</f>
        <v>457</v>
      </c>
      <c r="AK600" s="469"/>
      <c r="AL600" s="469"/>
      <c r="AM600" s="470" t="s">
        <v>1132</v>
      </c>
      <c r="AN600" s="471"/>
      <c r="CF600" s="421"/>
    </row>
    <row r="601" spans="1:84" ht="27" customHeight="1">
      <c r="A601" s="2006">
        <v>0</v>
      </c>
      <c r="B601" s="415">
        <f>LEN(D601)</f>
        <v>42</v>
      </c>
      <c r="C601" s="206"/>
      <c r="D601" s="472" t="s">
        <v>1066</v>
      </c>
      <c r="H601" s="3652" t="s">
        <v>1123</v>
      </c>
      <c r="I601" s="355"/>
      <c r="J601" s="355"/>
      <c r="K601" s="355"/>
      <c r="L601" s="3652" t="s">
        <v>1124</v>
      </c>
      <c r="M601" s="355"/>
      <c r="N601" s="355"/>
      <c r="O601" s="355"/>
      <c r="P601" s="3652" t="s">
        <v>1124</v>
      </c>
      <c r="Q601" s="355"/>
      <c r="R601" s="355"/>
      <c r="S601" s="355"/>
      <c r="T601" s="3652" t="s">
        <v>1104</v>
      </c>
      <c r="U601" s="355"/>
      <c r="V601" s="355"/>
      <c r="W601" s="355"/>
      <c r="X601" s="3652" t="s">
        <v>1096</v>
      </c>
      <c r="AB601" s="314" t="s">
        <v>998</v>
      </c>
      <c r="AG601" s="356"/>
      <c r="AH601" s="356"/>
      <c r="AI601" s="356"/>
      <c r="AJ601" s="473" t="s">
        <v>1067</v>
      </c>
      <c r="CF601" s="421"/>
    </row>
    <row r="602" spans="1:84" ht="30.75" customHeight="1">
      <c r="A602" s="2006">
        <v>0</v>
      </c>
      <c r="B602" s="206"/>
      <c r="C602" s="206"/>
      <c r="D602" s="474" t="s">
        <v>1066</v>
      </c>
      <c r="H602" s="3651"/>
      <c r="I602" s="357"/>
      <c r="J602" s="357"/>
      <c r="K602" s="357"/>
      <c r="L602" s="3651"/>
      <c r="M602" s="357"/>
      <c r="N602" s="357"/>
      <c r="O602" s="357"/>
      <c r="P602" s="3651"/>
      <c r="Q602" s="357"/>
      <c r="R602" s="357"/>
      <c r="S602" s="357"/>
      <c r="T602" s="3651"/>
      <c r="U602" s="357"/>
      <c r="V602" s="357"/>
      <c r="W602" s="357"/>
      <c r="X602" s="3651"/>
      <c r="AB602" s="314" t="s">
        <v>1000</v>
      </c>
      <c r="AG602" s="358"/>
      <c r="AH602" s="358"/>
      <c r="AI602" s="358"/>
      <c r="AJ602" s="475" t="s">
        <v>1068</v>
      </c>
      <c r="BK602" s="2006">
        <v>0</v>
      </c>
      <c r="BL602" s="2006">
        <v>0</v>
      </c>
      <c r="BM602" s="2006">
        <v>0</v>
      </c>
      <c r="BN602" s="2006">
        <v>0</v>
      </c>
      <c r="BO602" s="2006">
        <v>0</v>
      </c>
      <c r="BP602" s="2006">
        <v>0</v>
      </c>
      <c r="BQ602" s="2006">
        <v>0</v>
      </c>
      <c r="BR602" s="2006">
        <v>0</v>
      </c>
      <c r="BS602" s="2006">
        <v>0</v>
      </c>
      <c r="BT602" s="2006">
        <v>0</v>
      </c>
      <c r="BU602" s="2006">
        <v>0</v>
      </c>
      <c r="BV602" s="2006">
        <v>0</v>
      </c>
      <c r="BW602" s="2006">
        <v>0</v>
      </c>
      <c r="BX602" s="2006">
        <v>0</v>
      </c>
      <c r="BY602" s="2006">
        <v>0</v>
      </c>
      <c r="BZ602" s="2006">
        <v>0</v>
      </c>
      <c r="CA602" s="2006">
        <v>0</v>
      </c>
      <c r="CB602" s="2006">
        <v>0</v>
      </c>
      <c r="CC602" s="2006">
        <v>0</v>
      </c>
      <c r="CD602" s="2006">
        <v>0</v>
      </c>
      <c r="CE602" s="2006">
        <v>0</v>
      </c>
      <c r="CF602" s="421"/>
    </row>
    <row r="603" spans="1:84" ht="33.75" customHeight="1">
      <c r="A603" s="2006">
        <v>0</v>
      </c>
      <c r="B603" s="415">
        <f>LEN(D603)</f>
        <v>39</v>
      </c>
      <c r="C603" s="206"/>
      <c r="D603" s="476" t="s">
        <v>1069</v>
      </c>
      <c r="H603" s="3648" t="s">
        <v>1100</v>
      </c>
      <c r="I603" s="359"/>
      <c r="J603" s="359"/>
      <c r="K603" s="359"/>
      <c r="L603" s="3648" t="s">
        <v>1101</v>
      </c>
      <c r="M603" s="359"/>
      <c r="N603" s="359"/>
      <c r="O603" s="359"/>
      <c r="P603" s="3648" t="s">
        <v>1098</v>
      </c>
      <c r="Q603" s="359"/>
      <c r="R603" s="359"/>
      <c r="S603" s="359"/>
      <c r="T603" s="3648" t="s">
        <v>1100</v>
      </c>
      <c r="U603" s="359"/>
      <c r="V603" s="359"/>
      <c r="W603" s="359"/>
      <c r="X603" s="3648" t="s">
        <v>1102</v>
      </c>
      <c r="AB603" s="314" t="s">
        <v>1007</v>
      </c>
      <c r="AG603" s="403"/>
      <c r="AH603" s="403"/>
      <c r="AI603" s="403"/>
      <c r="AJ603" s="403"/>
      <c r="AK603" s="403"/>
      <c r="AL603" s="403"/>
      <c r="AM603" s="403"/>
      <c r="AN603" s="403"/>
      <c r="AO603" s="403"/>
      <c r="AP603" s="403"/>
      <c r="AQ603" s="403"/>
      <c r="AR603" s="403"/>
      <c r="AS603" s="403"/>
      <c r="AT603" s="403"/>
      <c r="AU603" s="403"/>
      <c r="AV603" s="403"/>
      <c r="AW603" s="403"/>
      <c r="AX603" s="403"/>
      <c r="AY603" s="403"/>
      <c r="AZ603" s="403"/>
      <c r="BK603" s="2006">
        <v>0</v>
      </c>
      <c r="BL603" s="2006">
        <v>0</v>
      </c>
      <c r="BM603" s="2006">
        <v>0</v>
      </c>
      <c r="BN603" s="2006">
        <v>0</v>
      </c>
      <c r="BO603" s="2006">
        <v>0</v>
      </c>
      <c r="BP603" s="2006">
        <v>0</v>
      </c>
      <c r="BQ603" s="2006">
        <v>0</v>
      </c>
      <c r="BR603" s="2006">
        <v>0</v>
      </c>
      <c r="BS603" s="2006">
        <v>0</v>
      </c>
      <c r="BT603" s="2006">
        <v>0</v>
      </c>
      <c r="BU603" s="2006">
        <v>0</v>
      </c>
      <c r="BV603" s="2006">
        <v>0</v>
      </c>
      <c r="BW603" s="2006">
        <v>0</v>
      </c>
      <c r="BX603" s="2006">
        <v>0</v>
      </c>
      <c r="BY603" s="2006">
        <v>0</v>
      </c>
      <c r="BZ603" s="2006">
        <v>0</v>
      </c>
      <c r="CA603" s="2006">
        <v>0</v>
      </c>
      <c r="CB603" s="2006">
        <v>0</v>
      </c>
      <c r="CC603" s="2006">
        <v>0</v>
      </c>
      <c r="CD603" s="2006">
        <v>0</v>
      </c>
      <c r="CE603" s="2006">
        <v>0</v>
      </c>
      <c r="CF603" s="421"/>
    </row>
    <row r="604" spans="1:84" ht="26.25" customHeight="1">
      <c r="A604" s="2006">
        <v>0</v>
      </c>
      <c r="B604" s="206"/>
      <c r="C604" s="206"/>
      <c r="D604" s="477" t="s">
        <v>1069</v>
      </c>
      <c r="H604" s="3649"/>
      <c r="I604" s="360"/>
      <c r="J604" s="360"/>
      <c r="K604" s="360"/>
      <c r="L604" s="3649"/>
      <c r="M604" s="360"/>
      <c r="N604" s="360"/>
      <c r="O604" s="360"/>
      <c r="P604" s="3649"/>
      <c r="Q604" s="360"/>
      <c r="R604" s="360"/>
      <c r="S604" s="360"/>
      <c r="T604" s="3649"/>
      <c r="U604" s="360"/>
      <c r="V604" s="360"/>
      <c r="W604" s="360"/>
      <c r="X604" s="3649"/>
      <c r="AB604" s="361" t="s">
        <v>1009</v>
      </c>
      <c r="AG604" s="403"/>
      <c r="AH604" s="403"/>
      <c r="AI604" s="403"/>
      <c r="AJ604" s="403"/>
      <c r="AK604" s="403"/>
      <c r="AL604" s="403"/>
      <c r="AM604" s="403"/>
      <c r="AN604" s="403"/>
      <c r="AO604" s="403"/>
      <c r="AP604" s="403"/>
      <c r="AQ604" s="403"/>
      <c r="AR604" s="403"/>
      <c r="AS604" s="403"/>
      <c r="AT604" s="403"/>
      <c r="AU604" s="403"/>
      <c r="AV604" s="403"/>
      <c r="AW604" s="403"/>
      <c r="AX604" s="403"/>
      <c r="AY604" s="403"/>
      <c r="AZ604" s="403"/>
      <c r="BK604" s="2006">
        <v>0</v>
      </c>
      <c r="BL604" s="2006">
        <v>0</v>
      </c>
      <c r="BM604" s="2006">
        <v>0</v>
      </c>
      <c r="BN604" s="2006">
        <v>0</v>
      </c>
      <c r="BO604" s="2006">
        <v>0</v>
      </c>
      <c r="BP604" s="2006">
        <v>0</v>
      </c>
      <c r="BQ604" s="2006">
        <v>0</v>
      </c>
      <c r="BR604" s="2006">
        <v>0</v>
      </c>
      <c r="BS604" s="2006">
        <v>0</v>
      </c>
      <c r="BT604" s="2006">
        <v>0</v>
      </c>
      <c r="BU604" s="2006">
        <v>0</v>
      </c>
      <c r="BV604" s="2006">
        <v>0</v>
      </c>
      <c r="BW604" s="2006">
        <v>0</v>
      </c>
      <c r="BX604" s="2006">
        <v>0</v>
      </c>
      <c r="BY604" s="2006">
        <v>0</v>
      </c>
      <c r="BZ604" s="2006">
        <v>0</v>
      </c>
      <c r="CA604" s="2006">
        <v>0</v>
      </c>
      <c r="CB604" s="2006">
        <v>0</v>
      </c>
      <c r="CC604" s="2006">
        <v>0</v>
      </c>
      <c r="CD604" s="2006">
        <v>0</v>
      </c>
      <c r="CE604" s="2006">
        <v>0</v>
      </c>
      <c r="CF604" s="421"/>
    </row>
    <row r="605" spans="1:84" ht="42.75" customHeight="1">
      <c r="A605" s="2006">
        <v>0</v>
      </c>
      <c r="B605" s="415">
        <f>LEN(D605)</f>
        <v>56</v>
      </c>
      <c r="C605" s="206"/>
      <c r="D605" s="478" t="s">
        <v>1070</v>
      </c>
      <c r="H605" s="3648" t="s">
        <v>1104</v>
      </c>
      <c r="I605" s="362"/>
      <c r="J605" s="362"/>
      <c r="K605" s="362"/>
      <c r="L605" s="3648"/>
      <c r="M605" s="362"/>
      <c r="N605" s="363"/>
      <c r="O605" s="362"/>
      <c r="P605" s="3648"/>
      <c r="Q605" s="362"/>
      <c r="R605" s="362"/>
      <c r="S605" s="362"/>
      <c r="T605" s="3648"/>
      <c r="U605" s="362"/>
      <c r="V605" s="362"/>
      <c r="W605" s="362"/>
      <c r="X605" s="3648"/>
      <c r="AB605" s="314" t="s">
        <v>1071</v>
      </c>
      <c r="AG605" s="364"/>
      <c r="AH605" s="364"/>
      <c r="AI605" s="364"/>
      <c r="AJ605" s="451" t="s">
        <v>1072</v>
      </c>
      <c r="BK605" s="2006">
        <v>0</v>
      </c>
      <c r="BL605" s="2006">
        <v>0</v>
      </c>
      <c r="BM605" s="2006">
        <v>0</v>
      </c>
      <c r="BN605" s="2006">
        <v>0</v>
      </c>
      <c r="BO605" s="2006">
        <v>0</v>
      </c>
      <c r="BP605" s="2006">
        <v>0</v>
      </c>
      <c r="BQ605" s="2006">
        <v>0</v>
      </c>
      <c r="BR605" s="2006">
        <v>0</v>
      </c>
      <c r="BS605" s="2006">
        <v>0</v>
      </c>
      <c r="BT605" s="2006">
        <v>0</v>
      </c>
      <c r="BU605" s="2006">
        <v>0</v>
      </c>
      <c r="BV605" s="2006">
        <v>0</v>
      </c>
      <c r="BW605" s="2006">
        <v>0</v>
      </c>
      <c r="BX605" s="2006">
        <v>0</v>
      </c>
      <c r="BY605" s="2006">
        <v>0</v>
      </c>
      <c r="BZ605" s="2006">
        <v>0</v>
      </c>
      <c r="CA605" s="2006">
        <v>0</v>
      </c>
      <c r="CB605" s="2006">
        <v>0</v>
      </c>
      <c r="CC605" s="2006">
        <v>0</v>
      </c>
      <c r="CD605" s="2006">
        <v>0</v>
      </c>
      <c r="CE605" s="2006">
        <v>0</v>
      </c>
      <c r="CF605" s="421"/>
    </row>
    <row r="606" spans="1:84" ht="38.25" customHeight="1">
      <c r="A606" s="2006">
        <v>0</v>
      </c>
      <c r="B606" s="206"/>
      <c r="C606" s="206"/>
      <c r="D606" s="479" t="s">
        <v>1070</v>
      </c>
      <c r="H606" s="3649"/>
      <c r="I606" s="365"/>
      <c r="J606" s="365"/>
      <c r="K606" s="365"/>
      <c r="L606" s="3649"/>
      <c r="M606" s="365"/>
      <c r="N606" s="365"/>
      <c r="O606" s="365"/>
      <c r="P606" s="3649"/>
      <c r="Q606" s="365"/>
      <c r="R606" s="365"/>
      <c r="S606" s="365"/>
      <c r="T606" s="3649"/>
      <c r="U606" s="365"/>
      <c r="V606" s="365"/>
      <c r="W606" s="365"/>
      <c r="X606" s="3649"/>
      <c r="AB606" s="314" t="s">
        <v>1073</v>
      </c>
      <c r="AG606" s="403"/>
      <c r="AH606" s="403"/>
      <c r="AI606" s="403"/>
      <c r="AJ606" s="480">
        <f>LEN(AJ605)</f>
        <v>154</v>
      </c>
      <c r="AK606" s="481"/>
      <c r="AL606" s="481"/>
      <c r="AM606" s="482" t="s">
        <v>1139</v>
      </c>
      <c r="AN606" s="481"/>
      <c r="AO606" s="403"/>
      <c r="AP606" s="403"/>
      <c r="AQ606" s="403"/>
      <c r="AR606" s="403"/>
      <c r="AS606" s="403"/>
      <c r="AT606" s="403"/>
      <c r="AU606" s="403"/>
      <c r="AV606" s="403"/>
      <c r="AW606" s="403"/>
      <c r="AX606" s="403"/>
      <c r="AY606" s="403"/>
      <c r="AZ606" s="403"/>
      <c r="BK606" s="2006">
        <v>0</v>
      </c>
      <c r="BL606" s="2006">
        <v>0</v>
      </c>
      <c r="BM606" s="2006">
        <v>0</v>
      </c>
      <c r="BN606" s="2006">
        <v>0</v>
      </c>
      <c r="BO606" s="2006">
        <v>0</v>
      </c>
      <c r="BP606" s="2006">
        <v>0</v>
      </c>
      <c r="BQ606" s="2006">
        <v>0</v>
      </c>
      <c r="BR606" s="2006">
        <v>0</v>
      </c>
      <c r="BS606" s="2006">
        <v>0</v>
      </c>
      <c r="BT606" s="2006">
        <v>0</v>
      </c>
      <c r="BU606" s="2006">
        <v>0</v>
      </c>
      <c r="BV606" s="2006">
        <v>0</v>
      </c>
      <c r="BW606" s="2006">
        <v>0</v>
      </c>
      <c r="BX606" s="2006">
        <v>0</v>
      </c>
      <c r="BY606" s="2006">
        <v>0</v>
      </c>
      <c r="BZ606" s="2006">
        <v>0</v>
      </c>
      <c r="CA606" s="2006">
        <v>0</v>
      </c>
      <c r="CB606" s="2006">
        <v>0</v>
      </c>
      <c r="CC606" s="2006">
        <v>0</v>
      </c>
      <c r="CD606" s="2006">
        <v>0</v>
      </c>
      <c r="CE606" s="2006">
        <v>0</v>
      </c>
      <c r="CF606" s="421"/>
    </row>
    <row r="607" spans="1:84" ht="69.75" customHeight="1">
      <c r="A607" s="2006">
        <v>0</v>
      </c>
      <c r="B607" s="415">
        <f>LEN(D607)</f>
        <v>100</v>
      </c>
      <c r="C607" s="206"/>
      <c r="D607" s="483" t="s">
        <v>1074</v>
      </c>
      <c r="H607" s="3650" t="s">
        <v>1097</v>
      </c>
      <c r="I607" s="331"/>
      <c r="J607" s="331"/>
      <c r="K607" s="331"/>
      <c r="L607" s="3650" t="s">
        <v>1095</v>
      </c>
      <c r="M607" s="331"/>
      <c r="N607" s="331"/>
      <c r="O607" s="331"/>
      <c r="P607" s="3650" t="s">
        <v>1095</v>
      </c>
      <c r="Q607" s="331"/>
      <c r="R607" s="331"/>
      <c r="S607" s="331"/>
      <c r="T607" s="3650" t="s">
        <v>1098</v>
      </c>
      <c r="U607" s="331"/>
      <c r="V607" s="331"/>
      <c r="W607" s="331"/>
      <c r="X607" s="3650" t="s">
        <v>1099</v>
      </c>
      <c r="AB607" s="314" t="s">
        <v>1042</v>
      </c>
      <c r="AG607" s="333"/>
      <c r="AH607" s="333"/>
      <c r="AI607" s="333"/>
      <c r="AJ607" s="448" t="s">
        <v>1075</v>
      </c>
      <c r="BK607" s="2006">
        <v>0</v>
      </c>
      <c r="BL607" s="2006">
        <v>0</v>
      </c>
      <c r="BM607" s="2006">
        <v>0</v>
      </c>
      <c r="BN607" s="2006">
        <v>0</v>
      </c>
      <c r="BO607" s="2006">
        <v>0</v>
      </c>
      <c r="BP607" s="2006">
        <v>0</v>
      </c>
      <c r="BQ607" s="2006">
        <v>0</v>
      </c>
      <c r="BR607" s="2006">
        <v>0</v>
      </c>
      <c r="BS607" s="2006">
        <v>0</v>
      </c>
      <c r="BT607" s="2006">
        <v>0</v>
      </c>
      <c r="BU607" s="2006">
        <v>0</v>
      </c>
      <c r="BV607" s="2006">
        <v>0</v>
      </c>
      <c r="BW607" s="2006">
        <v>0</v>
      </c>
      <c r="BX607" s="2006">
        <v>0</v>
      </c>
      <c r="BY607" s="2006">
        <v>0</v>
      </c>
      <c r="BZ607" s="2006">
        <v>0</v>
      </c>
      <c r="CA607" s="2006">
        <v>0</v>
      </c>
      <c r="CB607" s="2006">
        <v>0</v>
      </c>
      <c r="CC607" s="2006">
        <v>0</v>
      </c>
      <c r="CD607" s="2006">
        <v>0</v>
      </c>
      <c r="CE607" s="2006">
        <v>0</v>
      </c>
      <c r="CF607" s="421"/>
    </row>
    <row r="608" spans="1:84" ht="41.25" customHeight="1">
      <c r="A608" s="2006">
        <v>0</v>
      </c>
      <c r="B608" s="415">
        <f>LEN(D608)</f>
        <v>100</v>
      </c>
      <c r="C608" s="206"/>
      <c r="D608" s="484" t="s">
        <v>1074</v>
      </c>
      <c r="H608" s="3651"/>
      <c r="I608" s="366"/>
      <c r="J608" s="366"/>
      <c r="K608" s="366"/>
      <c r="L608" s="3651"/>
      <c r="M608" s="366"/>
      <c r="N608" s="366"/>
      <c r="O608" s="366"/>
      <c r="P608" s="3651"/>
      <c r="Q608" s="366"/>
      <c r="R608" s="366"/>
      <c r="S608" s="366"/>
      <c r="T608" s="3651"/>
      <c r="U608" s="366"/>
      <c r="V608" s="366"/>
      <c r="W608" s="366"/>
      <c r="X608" s="3651"/>
      <c r="AB608" s="366" t="s">
        <v>1076</v>
      </c>
      <c r="AG608" s="403"/>
      <c r="AH608" s="403"/>
      <c r="AI608" s="403"/>
      <c r="AJ608" s="403"/>
      <c r="AK608" s="403"/>
      <c r="AL608" s="403"/>
      <c r="AM608" s="403"/>
      <c r="AN608" s="403"/>
      <c r="AO608" s="403"/>
      <c r="AP608" s="403"/>
      <c r="AQ608" s="403"/>
      <c r="AR608" s="403"/>
      <c r="AS608" s="403"/>
      <c r="AT608" s="403"/>
      <c r="AU608" s="403"/>
      <c r="AV608" s="403"/>
      <c r="AW608" s="403"/>
      <c r="AX608" s="403"/>
      <c r="AY608" s="403"/>
      <c r="AZ608" s="403"/>
      <c r="BK608" s="2006">
        <v>0</v>
      </c>
      <c r="BL608" s="2006">
        <v>0</v>
      </c>
      <c r="BM608" s="2006">
        <v>0</v>
      </c>
      <c r="BN608" s="2006">
        <v>0</v>
      </c>
      <c r="BO608" s="2006">
        <v>0</v>
      </c>
      <c r="BP608" s="2006">
        <v>0</v>
      </c>
      <c r="BQ608" s="2006">
        <v>0</v>
      </c>
      <c r="BR608" s="2006">
        <v>0</v>
      </c>
      <c r="BS608" s="2006">
        <v>0</v>
      </c>
      <c r="BT608" s="2006">
        <v>0</v>
      </c>
      <c r="BU608" s="2006">
        <v>0</v>
      </c>
      <c r="BV608" s="2006">
        <v>0</v>
      </c>
      <c r="BW608" s="2006">
        <v>0</v>
      </c>
      <c r="BX608" s="2006">
        <v>0</v>
      </c>
      <c r="BY608" s="2006">
        <v>0</v>
      </c>
      <c r="BZ608" s="2006">
        <v>0</v>
      </c>
      <c r="CA608" s="2006">
        <v>0</v>
      </c>
      <c r="CB608" s="2006">
        <v>0</v>
      </c>
      <c r="CC608" s="2006">
        <v>0</v>
      </c>
      <c r="CD608" s="2006">
        <v>0</v>
      </c>
      <c r="CE608" s="2006">
        <v>0</v>
      </c>
      <c r="CF608" s="421"/>
    </row>
    <row r="609" spans="1:84" ht="39.75" customHeight="1">
      <c r="A609" s="2006">
        <v>0</v>
      </c>
      <c r="B609" s="415">
        <f>LEN(D609)</f>
        <v>44</v>
      </c>
      <c r="C609" s="206"/>
      <c r="D609" s="485" t="s">
        <v>1077</v>
      </c>
      <c r="H609" s="2062" t="s">
        <v>1104</v>
      </c>
      <c r="I609" s="367"/>
      <c r="J609" s="367"/>
      <c r="K609" s="367"/>
      <c r="L609" s="2062"/>
      <c r="M609" s="367"/>
      <c r="N609" s="367"/>
      <c r="O609" s="367"/>
      <c r="P609" s="2062"/>
      <c r="Q609" s="367"/>
      <c r="R609" s="367"/>
      <c r="S609" s="367"/>
      <c r="T609" s="2062"/>
      <c r="U609" s="367"/>
      <c r="V609" s="367"/>
      <c r="W609" s="367"/>
      <c r="X609" s="2062"/>
      <c r="AB609" s="314" t="s">
        <v>1034</v>
      </c>
      <c r="AG609" s="368"/>
      <c r="AH609" s="368"/>
      <c r="AI609" s="368"/>
      <c r="AJ609" s="452" t="s">
        <v>1078</v>
      </c>
      <c r="BK609" s="2006">
        <v>0</v>
      </c>
      <c r="BL609" s="2006">
        <v>0</v>
      </c>
      <c r="BM609" s="2006">
        <v>0</v>
      </c>
      <c r="BN609" s="2006">
        <v>0</v>
      </c>
      <c r="BO609" s="2006">
        <v>0</v>
      </c>
      <c r="BP609" s="2006">
        <v>0</v>
      </c>
      <c r="BQ609" s="2006">
        <v>0</v>
      </c>
      <c r="BR609" s="2006">
        <v>0</v>
      </c>
      <c r="BS609" s="2006">
        <v>0</v>
      </c>
      <c r="BT609" s="2006">
        <v>0</v>
      </c>
      <c r="BU609" s="2006">
        <v>0</v>
      </c>
      <c r="BV609" s="2006">
        <v>0</v>
      </c>
      <c r="BW609" s="2006">
        <v>0</v>
      </c>
      <c r="BX609" s="2006">
        <v>0</v>
      </c>
      <c r="BY609" s="2006">
        <v>0</v>
      </c>
      <c r="BZ609" s="2006">
        <v>0</v>
      </c>
      <c r="CA609" s="2006">
        <v>0</v>
      </c>
      <c r="CB609" s="2006">
        <v>0</v>
      </c>
      <c r="CC609" s="2006">
        <v>0</v>
      </c>
      <c r="CD609" s="2006">
        <v>0</v>
      </c>
      <c r="CE609" s="2006">
        <v>0</v>
      </c>
      <c r="CF609" s="421"/>
    </row>
    <row r="610" spans="1:84" ht="21" customHeight="1">
      <c r="A610" s="2006">
        <v>0</v>
      </c>
      <c r="B610" s="206"/>
      <c r="C610" s="206"/>
      <c r="D610" s="369" t="s">
        <v>62</v>
      </c>
      <c r="H610" s="2062"/>
      <c r="I610" s="369"/>
      <c r="J610" s="369"/>
      <c r="K610" s="369"/>
      <c r="L610" s="2062"/>
      <c r="M610" s="369"/>
      <c r="N610" s="369"/>
      <c r="O610" s="369"/>
      <c r="P610" s="2062"/>
      <c r="Q610" s="369"/>
      <c r="R610" s="369"/>
      <c r="S610" s="369"/>
      <c r="T610" s="2062"/>
      <c r="U610" s="369"/>
      <c r="V610" s="369"/>
      <c r="W610" s="369"/>
      <c r="X610" s="2062"/>
      <c r="AB610" s="314" t="s">
        <v>1079</v>
      </c>
      <c r="AG610" s="403"/>
      <c r="AH610" s="403"/>
      <c r="AI610" s="403"/>
      <c r="AJ610" s="403"/>
      <c r="AK610" s="403"/>
      <c r="AL610" s="403"/>
      <c r="AM610" s="403"/>
      <c r="AN610" s="403"/>
      <c r="AO610" s="403"/>
      <c r="AP610" s="403"/>
      <c r="AQ610" s="403"/>
      <c r="AR610" s="403"/>
      <c r="AS610" s="403"/>
      <c r="AT610" s="403"/>
      <c r="AU610" s="403"/>
      <c r="AV610" s="403"/>
      <c r="AW610" s="403"/>
      <c r="AX610" s="403"/>
      <c r="AY610" s="403"/>
      <c r="AZ610" s="403"/>
      <c r="BA610" s="2006">
        <v>0</v>
      </c>
      <c r="BB610" s="2006">
        <v>0</v>
      </c>
      <c r="BC610" s="2006">
        <v>0</v>
      </c>
      <c r="BD610" s="2006">
        <v>0</v>
      </c>
      <c r="BE610" s="2006">
        <v>0</v>
      </c>
      <c r="BF610" s="2006">
        <v>0</v>
      </c>
      <c r="BG610" s="2006">
        <v>0</v>
      </c>
      <c r="BH610" s="2006">
        <v>0</v>
      </c>
      <c r="BI610" s="2006">
        <v>0</v>
      </c>
      <c r="BJ610" s="2006">
        <v>0</v>
      </c>
      <c r="BK610" s="2006">
        <v>0</v>
      </c>
      <c r="BL610" s="2006">
        <v>0</v>
      </c>
      <c r="BM610" s="2006">
        <v>0</v>
      </c>
      <c r="BN610" s="2006">
        <v>0</v>
      </c>
      <c r="BO610" s="2006">
        <v>0</v>
      </c>
      <c r="BP610" s="2006">
        <v>0</v>
      </c>
      <c r="BQ610" s="2006">
        <v>0</v>
      </c>
      <c r="BR610" s="2006">
        <v>0</v>
      </c>
      <c r="BS610" s="2006">
        <v>0</v>
      </c>
      <c r="BT610" s="2006">
        <v>0</v>
      </c>
      <c r="BU610" s="2006">
        <v>0</v>
      </c>
      <c r="BV610" s="2006">
        <v>0</v>
      </c>
      <c r="BW610" s="2006">
        <v>0</v>
      </c>
      <c r="BX610" s="2006">
        <v>0</v>
      </c>
      <c r="BY610" s="2006">
        <v>0</v>
      </c>
      <c r="BZ610" s="2006">
        <v>0</v>
      </c>
      <c r="CA610" s="2006">
        <v>0</v>
      </c>
      <c r="CB610" s="2006">
        <v>0</v>
      </c>
      <c r="CC610" s="2006">
        <v>0</v>
      </c>
      <c r="CD610" s="2006">
        <v>0</v>
      </c>
      <c r="CE610" s="2006">
        <v>0</v>
      </c>
      <c r="CF610" s="421"/>
    </row>
    <row r="611" spans="1:84" ht="21" customHeight="1">
      <c r="A611" s="2006">
        <v>0</v>
      </c>
      <c r="B611" s="206"/>
      <c r="C611" s="206"/>
      <c r="D611" s="370" t="s">
        <v>64</v>
      </c>
      <c r="H611" s="2063"/>
      <c r="I611" s="370"/>
      <c r="J611" s="370"/>
      <c r="K611" s="370"/>
      <c r="L611" s="2063"/>
      <c r="M611" s="370"/>
      <c r="N611" s="370"/>
      <c r="O611" s="370"/>
      <c r="P611" s="2063"/>
      <c r="Q611" s="370"/>
      <c r="R611" s="370"/>
      <c r="S611" s="370"/>
      <c r="T611" s="2063"/>
      <c r="U611" s="370"/>
      <c r="V611" s="370"/>
      <c r="W611" s="370"/>
      <c r="X611" s="2063"/>
      <c r="AB611" s="314" t="s">
        <v>1048</v>
      </c>
      <c r="BA611" s="2006">
        <v>0</v>
      </c>
      <c r="BB611" s="2006">
        <v>0</v>
      </c>
      <c r="BC611" s="2006">
        <v>0</v>
      </c>
      <c r="BD611" s="2006">
        <v>0</v>
      </c>
      <c r="BE611" s="2006">
        <v>0</v>
      </c>
      <c r="BF611" s="2006">
        <v>0</v>
      </c>
      <c r="BG611" s="2006">
        <v>0</v>
      </c>
      <c r="BH611" s="2006">
        <v>0</v>
      </c>
      <c r="BI611" s="2006">
        <v>0</v>
      </c>
      <c r="BJ611" s="2006">
        <v>0</v>
      </c>
      <c r="BK611" s="2006">
        <v>0</v>
      </c>
      <c r="BL611" s="2006">
        <v>0</v>
      </c>
      <c r="BM611" s="2006">
        <v>0</v>
      </c>
      <c r="BN611" s="2006">
        <v>0</v>
      </c>
      <c r="BO611" s="2006">
        <v>0</v>
      </c>
      <c r="BP611" s="2006">
        <v>0</v>
      </c>
      <c r="BQ611" s="2006">
        <v>0</v>
      </c>
      <c r="BR611" s="2006">
        <v>0</v>
      </c>
      <c r="BS611" s="2006">
        <v>0</v>
      </c>
      <c r="BT611" s="2006">
        <v>0</v>
      </c>
      <c r="BU611" s="2006">
        <v>0</v>
      </c>
      <c r="BV611" s="2006">
        <v>0</v>
      </c>
      <c r="BW611" s="2006">
        <v>0</v>
      </c>
      <c r="BX611" s="2006">
        <v>0</v>
      </c>
      <c r="BY611" s="2006">
        <v>0</v>
      </c>
      <c r="BZ611" s="2006">
        <v>0</v>
      </c>
      <c r="CA611" s="2006">
        <v>0</v>
      </c>
      <c r="CB611" s="2006">
        <v>0</v>
      </c>
      <c r="CC611" s="2006">
        <v>0</v>
      </c>
      <c r="CD611" s="2006">
        <v>0</v>
      </c>
      <c r="CE611" s="2006">
        <v>0</v>
      </c>
      <c r="CF611" s="421"/>
    </row>
    <row r="612" spans="1:84" ht="15.75" customHeight="1">
      <c r="A612" s="2006">
        <v>0</v>
      </c>
      <c r="BA612" s="2006">
        <v>0</v>
      </c>
      <c r="BB612" s="2006">
        <v>0</v>
      </c>
      <c r="BC612" s="2006">
        <v>0</v>
      </c>
      <c r="BD612" s="2006">
        <v>0</v>
      </c>
      <c r="BE612" s="2006">
        <v>0</v>
      </c>
      <c r="BF612" s="2006">
        <v>0</v>
      </c>
      <c r="BG612" s="2006">
        <v>0</v>
      </c>
      <c r="BH612" s="2006">
        <v>0</v>
      </c>
      <c r="BI612" s="2006">
        <v>0</v>
      </c>
      <c r="BJ612" s="2006">
        <v>0</v>
      </c>
      <c r="BK612" s="2006">
        <v>0</v>
      </c>
      <c r="BL612" s="2006">
        <v>0</v>
      </c>
      <c r="BM612" s="2006">
        <v>0</v>
      </c>
      <c r="BN612" s="2006">
        <v>0</v>
      </c>
      <c r="BO612" s="2006">
        <v>0</v>
      </c>
      <c r="BP612" s="2006">
        <v>0</v>
      </c>
      <c r="BQ612" s="2006">
        <v>0</v>
      </c>
      <c r="BR612" s="2006">
        <v>0</v>
      </c>
      <c r="BS612" s="2006">
        <v>0</v>
      </c>
      <c r="BT612" s="2006">
        <v>0</v>
      </c>
      <c r="BU612" s="2006">
        <v>0</v>
      </c>
      <c r="BV612" s="2006">
        <v>0</v>
      </c>
      <c r="BW612" s="2006">
        <v>0</v>
      </c>
      <c r="BX612" s="2006">
        <v>0</v>
      </c>
      <c r="BY612" s="2006">
        <v>0</v>
      </c>
      <c r="BZ612" s="2006">
        <v>0</v>
      </c>
      <c r="CA612" s="2006">
        <v>0</v>
      </c>
      <c r="CB612" s="2006">
        <v>0</v>
      </c>
      <c r="CC612" s="2006">
        <v>0</v>
      </c>
      <c r="CD612" s="2006">
        <v>0</v>
      </c>
      <c r="CE612" s="2006">
        <v>0</v>
      </c>
      <c r="CF612" s="421"/>
    </row>
    <row r="613" spans="1:84" ht="15.75">
      <c r="A613" s="2006">
        <v>0</v>
      </c>
      <c r="B613" s="34"/>
      <c r="D613" s="142" t="s">
        <v>1133</v>
      </c>
      <c r="E613" s="35"/>
      <c r="F613" s="35"/>
      <c r="G613" s="35"/>
      <c r="H613" s="142"/>
      <c r="I613" s="35"/>
      <c r="J613" s="35"/>
      <c r="K613" s="35"/>
      <c r="L613" s="142"/>
      <c r="P613" s="142"/>
      <c r="Q613" s="142"/>
      <c r="R613" s="142"/>
      <c r="S613" s="142"/>
      <c r="T613" s="142"/>
      <c r="U613" s="142"/>
      <c r="V613" s="142"/>
      <c r="W613" s="35"/>
      <c r="X613" s="142"/>
      <c r="Y613" s="142"/>
      <c r="Z613" s="142"/>
      <c r="AA613" s="142"/>
      <c r="AB613" s="142"/>
      <c r="AC613" s="142"/>
      <c r="AD613" s="142"/>
      <c r="AE613" s="142"/>
      <c r="AF613" s="142"/>
      <c r="AI613" s="35"/>
      <c r="AJ613" s="143"/>
      <c r="AK613" s="35"/>
      <c r="AL613" s="35"/>
      <c r="AM613" s="35"/>
      <c r="AN613" s="143"/>
      <c r="AO613" s="35"/>
      <c r="AP613" s="35"/>
      <c r="AQ613" s="35"/>
      <c r="AR613" s="143"/>
      <c r="AS613" s="35"/>
      <c r="AT613" s="35"/>
      <c r="AU613" s="35"/>
      <c r="AV613" s="35"/>
      <c r="AW613" s="35"/>
      <c r="AX613" s="35"/>
      <c r="AY613" s="35"/>
      <c r="AZ613" s="143"/>
      <c r="BA613" s="2006">
        <v>0</v>
      </c>
      <c r="BB613" s="2006">
        <v>0</v>
      </c>
      <c r="BC613" s="2006">
        <v>0</v>
      </c>
      <c r="BD613" s="2006">
        <v>0</v>
      </c>
      <c r="BE613" s="2006">
        <v>0</v>
      </c>
      <c r="BF613" s="2006">
        <v>0</v>
      </c>
      <c r="BG613" s="2006">
        <v>0</v>
      </c>
      <c r="BH613" s="2006">
        <v>0</v>
      </c>
      <c r="BI613" s="2006">
        <v>0</v>
      </c>
      <c r="BJ613" s="2006">
        <v>0</v>
      </c>
      <c r="BK613" s="2006">
        <v>0</v>
      </c>
      <c r="BL613" s="2006">
        <v>0</v>
      </c>
      <c r="BM613" s="2006">
        <v>0</v>
      </c>
      <c r="BN613" s="2006">
        <v>0</v>
      </c>
      <c r="BO613" s="2006">
        <v>0</v>
      </c>
      <c r="BP613" s="2006">
        <v>0</v>
      </c>
      <c r="BQ613" s="2006">
        <v>0</v>
      </c>
      <c r="BR613" s="2006">
        <v>0</v>
      </c>
      <c r="BS613" s="2006">
        <v>0</v>
      </c>
      <c r="BT613" s="2006">
        <v>0</v>
      </c>
      <c r="BU613" s="2006">
        <v>0</v>
      </c>
      <c r="BV613" s="2006">
        <v>0</v>
      </c>
      <c r="BW613" s="2006">
        <v>0</v>
      </c>
      <c r="BX613" s="2006">
        <v>0</v>
      </c>
      <c r="BY613" s="2006">
        <v>0</v>
      </c>
      <c r="BZ613" s="2006">
        <v>0</v>
      </c>
      <c r="CA613" s="2006">
        <v>0</v>
      </c>
      <c r="CB613" s="2006">
        <v>0</v>
      </c>
      <c r="CC613" s="2006">
        <v>0</v>
      </c>
      <c r="CD613" s="2006">
        <v>0</v>
      </c>
      <c r="CE613" s="2006">
        <v>0</v>
      </c>
      <c r="CF613" s="421"/>
    </row>
    <row r="614" spans="1:84" ht="15.75">
      <c r="A614" s="2006">
        <v>0</v>
      </c>
      <c r="B614" s="34"/>
      <c r="D614" s="142"/>
      <c r="E614" s="35"/>
      <c r="F614" s="35"/>
      <c r="G614" s="35"/>
      <c r="H614" s="142"/>
      <c r="I614" s="35"/>
      <c r="J614" s="35"/>
      <c r="K614" s="35"/>
      <c r="L614" s="142"/>
      <c r="P614" s="143"/>
      <c r="Q614" s="142"/>
      <c r="R614" s="142"/>
      <c r="S614" s="142"/>
      <c r="T614" s="143"/>
      <c r="U614" s="142"/>
      <c r="V614" s="142"/>
      <c r="W614" s="35"/>
      <c r="X614" s="142"/>
      <c r="Y614" s="142"/>
      <c r="Z614" s="142"/>
      <c r="AA614" s="142"/>
      <c r="AB614" s="142"/>
      <c r="AC614" s="142"/>
      <c r="AD614" s="142"/>
      <c r="AE614" s="142"/>
      <c r="AF614" s="142"/>
      <c r="AI614" s="35"/>
      <c r="AK614" s="35"/>
      <c r="AL614" s="35"/>
      <c r="AM614" s="35"/>
      <c r="AN614" s="35"/>
      <c r="AO614" s="35"/>
      <c r="AP614" s="35"/>
      <c r="AQ614" s="35"/>
      <c r="AR614" s="35"/>
      <c r="AS614" s="35"/>
      <c r="AT614" s="35"/>
      <c r="AU614" s="35"/>
      <c r="AV614" s="35"/>
      <c r="AW614" s="35"/>
      <c r="AX614" s="35"/>
      <c r="AY614" s="35"/>
      <c r="AZ614" s="35"/>
      <c r="BA614" s="2006">
        <v>0</v>
      </c>
      <c r="BB614" s="2006">
        <v>0</v>
      </c>
      <c r="BC614" s="2006">
        <v>0</v>
      </c>
      <c r="BD614" s="2006">
        <v>0</v>
      </c>
      <c r="BE614" s="2006">
        <v>0</v>
      </c>
      <c r="BF614" s="2006">
        <v>0</v>
      </c>
      <c r="BG614" s="2006">
        <v>0</v>
      </c>
      <c r="BH614" s="2006">
        <v>0</v>
      </c>
      <c r="BI614" s="2006">
        <v>0</v>
      </c>
      <c r="BJ614" s="2006">
        <v>0</v>
      </c>
      <c r="BK614" s="2006">
        <v>0</v>
      </c>
      <c r="BL614" s="2006">
        <v>0</v>
      </c>
      <c r="BM614" s="2006">
        <v>0</v>
      </c>
      <c r="BN614" s="2006">
        <v>0</v>
      </c>
      <c r="BO614" s="2006">
        <v>0</v>
      </c>
      <c r="BP614" s="2006">
        <v>0</v>
      </c>
      <c r="BQ614" s="2006">
        <v>0</v>
      </c>
      <c r="BR614" s="2006">
        <v>0</v>
      </c>
      <c r="BS614" s="2006">
        <v>0</v>
      </c>
      <c r="BT614" s="2006">
        <v>0</v>
      </c>
      <c r="BU614" s="2006">
        <v>0</v>
      </c>
      <c r="BV614" s="2006">
        <v>0</v>
      </c>
      <c r="BW614" s="2006">
        <v>0</v>
      </c>
      <c r="BX614" s="2006">
        <v>0</v>
      </c>
      <c r="BY614" s="2006">
        <v>0</v>
      </c>
      <c r="BZ614" s="2006">
        <v>0</v>
      </c>
      <c r="CA614" s="2006">
        <v>0</v>
      </c>
      <c r="CB614" s="2006">
        <v>0</v>
      </c>
      <c r="CC614" s="2006">
        <v>0</v>
      </c>
      <c r="CD614" s="2006">
        <v>0</v>
      </c>
      <c r="CE614" s="2006">
        <v>0</v>
      </c>
      <c r="CF614" s="421"/>
    </row>
    <row r="615" spans="1:84" ht="20.100000000000001" customHeight="1">
      <c r="A615" s="2006">
        <v>0</v>
      </c>
      <c r="B615" s="3644" t="s">
        <v>124</v>
      </c>
      <c r="D615" s="144" t="s">
        <v>128</v>
      </c>
      <c r="E615" s="40"/>
      <c r="F615" s="40"/>
      <c r="G615" s="40"/>
      <c r="H615" s="145" t="s">
        <v>127</v>
      </c>
      <c r="I615" s="40"/>
      <c r="J615" s="40"/>
      <c r="K615" s="40"/>
      <c r="L615" s="146" t="s">
        <v>129</v>
      </c>
      <c r="M615" s="40"/>
      <c r="N615" s="40"/>
      <c r="O615" s="40"/>
      <c r="P615" s="371" t="s">
        <v>705</v>
      </c>
      <c r="Q615" s="40"/>
      <c r="R615" s="40"/>
      <c r="S615" s="40"/>
      <c r="T615" s="375" t="s">
        <v>293</v>
      </c>
      <c r="U615" s="40"/>
      <c r="V615" s="40"/>
      <c r="W615" s="40"/>
      <c r="X615" s="375" t="s">
        <v>706</v>
      </c>
      <c r="Y615" s="40"/>
      <c r="Z615" s="40"/>
      <c r="AA615" s="40"/>
      <c r="AB615" s="172"/>
      <c r="AC615" s="40"/>
      <c r="AD615" s="40"/>
      <c r="AE615" s="40"/>
      <c r="AF615" s="172"/>
      <c r="AG615" s="40"/>
      <c r="AH615" s="40"/>
      <c r="AI615" s="40"/>
      <c r="AK615" s="35"/>
      <c r="AL615" s="35"/>
      <c r="AM615" s="35"/>
      <c r="AN615" s="35"/>
      <c r="AO615" s="35"/>
      <c r="AP615" s="35"/>
      <c r="AQ615" s="35"/>
      <c r="AR615" s="35"/>
      <c r="AS615" s="35"/>
      <c r="AT615" s="35"/>
      <c r="AU615" s="35"/>
      <c r="AV615" s="35"/>
      <c r="AW615" s="35"/>
      <c r="AX615" s="35"/>
      <c r="AY615" s="35"/>
      <c r="AZ615" s="35"/>
      <c r="BA615" s="2006">
        <v>0</v>
      </c>
      <c r="BB615" s="2006">
        <v>0</v>
      </c>
      <c r="BC615" s="2006">
        <v>0</v>
      </c>
      <c r="BD615" s="2006">
        <v>0</v>
      </c>
      <c r="BE615" s="2006">
        <v>0</v>
      </c>
      <c r="BF615" s="2006">
        <v>0</v>
      </c>
      <c r="BG615" s="2006">
        <v>0</v>
      </c>
      <c r="BH615" s="2006">
        <v>0</v>
      </c>
      <c r="BI615" s="2006">
        <v>0</v>
      </c>
      <c r="BJ615" s="2006">
        <v>0</v>
      </c>
      <c r="BK615" s="2006">
        <v>0</v>
      </c>
      <c r="BL615" s="2006">
        <v>0</v>
      </c>
      <c r="BM615" s="2006">
        <v>0</v>
      </c>
      <c r="BN615" s="2006">
        <v>0</v>
      </c>
      <c r="BO615" s="2006">
        <v>0</v>
      </c>
      <c r="BP615" s="2006">
        <v>0</v>
      </c>
      <c r="BQ615" s="2006">
        <v>0</v>
      </c>
      <c r="BR615" s="2006">
        <v>0</v>
      </c>
      <c r="BS615" s="2006">
        <v>0</v>
      </c>
      <c r="BT615" s="2006">
        <v>0</v>
      </c>
      <c r="BU615" s="2006">
        <v>0</v>
      </c>
      <c r="BV615" s="2006">
        <v>0</v>
      </c>
      <c r="BW615" s="2006">
        <v>0</v>
      </c>
      <c r="BX615" s="2006">
        <v>0</v>
      </c>
      <c r="BY615" s="2006">
        <v>0</v>
      </c>
      <c r="BZ615" s="2006">
        <v>0</v>
      </c>
      <c r="CA615" s="2006">
        <v>0</v>
      </c>
      <c r="CB615" s="2006">
        <v>0</v>
      </c>
      <c r="CC615" s="2006">
        <v>0</v>
      </c>
      <c r="CD615" s="2006">
        <v>0</v>
      </c>
      <c r="CE615" s="2006">
        <v>0</v>
      </c>
      <c r="CF615" s="421"/>
    </row>
    <row r="616" spans="1:84" ht="13.5" customHeight="1">
      <c r="A616" s="2006">
        <v>0</v>
      </c>
      <c r="B616" s="3645"/>
      <c r="D616" s="3410" t="s">
        <v>707</v>
      </c>
      <c r="E616" s="90"/>
      <c r="F616" s="91"/>
      <c r="G616" s="90"/>
      <c r="H616" s="3410" t="s">
        <v>708</v>
      </c>
      <c r="I616" s="90"/>
      <c r="J616" s="91"/>
      <c r="K616" s="90"/>
      <c r="L616" s="3410" t="s">
        <v>709</v>
      </c>
      <c r="M616" s="90"/>
      <c r="N616" s="91"/>
      <c r="O616" s="90"/>
      <c r="P616" s="3437" t="s">
        <v>709</v>
      </c>
      <c r="Q616" s="90"/>
      <c r="R616" s="91"/>
      <c r="S616" s="90"/>
      <c r="T616" s="3437" t="s">
        <v>710</v>
      </c>
      <c r="U616" s="90"/>
      <c r="V616" s="91"/>
      <c r="W616" s="90"/>
      <c r="X616" s="3437" t="s">
        <v>710</v>
      </c>
      <c r="Y616" s="90"/>
      <c r="Z616" s="91"/>
      <c r="AA616" s="90"/>
      <c r="AB616" s="3404"/>
      <c r="AC616" s="90"/>
      <c r="AD616" s="91"/>
      <c r="AE616" s="90"/>
      <c r="AF616" s="3404"/>
      <c r="AG616" s="90"/>
      <c r="AH616" s="91"/>
      <c r="AI616" s="90"/>
      <c r="AJ616" s="35"/>
      <c r="AK616" s="35"/>
      <c r="AL616" s="35"/>
      <c r="AM616" s="35"/>
      <c r="AN616" s="35"/>
      <c r="BA616" s="2006">
        <v>0</v>
      </c>
      <c r="BB616" s="2006">
        <v>0</v>
      </c>
      <c r="BC616" s="2006">
        <v>0</v>
      </c>
      <c r="BD616" s="2006">
        <v>0</v>
      </c>
      <c r="BE616" s="2006">
        <v>0</v>
      </c>
      <c r="BF616" s="2006">
        <v>0</v>
      </c>
      <c r="BG616" s="2006">
        <v>0</v>
      </c>
      <c r="BH616" s="2006">
        <v>0</v>
      </c>
      <c r="BI616" s="2006">
        <v>0</v>
      </c>
      <c r="BJ616" s="2006">
        <v>0</v>
      </c>
      <c r="BK616" s="2006">
        <v>0</v>
      </c>
      <c r="BL616" s="2006">
        <v>0</v>
      </c>
      <c r="BM616" s="2006">
        <v>0</v>
      </c>
      <c r="BN616" s="2006">
        <v>0</v>
      </c>
      <c r="BO616" s="2006">
        <v>0</v>
      </c>
      <c r="BP616" s="2006">
        <v>0</v>
      </c>
      <c r="BQ616" s="2006">
        <v>0</v>
      </c>
      <c r="BR616" s="2006">
        <v>0</v>
      </c>
      <c r="BS616" s="2006">
        <v>0</v>
      </c>
      <c r="BT616" s="2006">
        <v>0</v>
      </c>
      <c r="BU616" s="2006">
        <v>0</v>
      </c>
      <c r="BV616" s="2006">
        <v>0</v>
      </c>
      <c r="BW616" s="2006">
        <v>0</v>
      </c>
      <c r="BX616" s="2006">
        <v>0</v>
      </c>
      <c r="BY616" s="2006">
        <v>0</v>
      </c>
      <c r="BZ616" s="2006">
        <v>0</v>
      </c>
      <c r="CA616" s="2006">
        <v>0</v>
      </c>
      <c r="CB616" s="2006">
        <v>0</v>
      </c>
      <c r="CC616" s="2006">
        <v>0</v>
      </c>
      <c r="CD616" s="2006">
        <v>0</v>
      </c>
      <c r="CE616" s="2006">
        <v>0</v>
      </c>
      <c r="CF616" s="421"/>
    </row>
    <row r="617" spans="1:84" ht="11.25" customHeight="1" thickBot="1">
      <c r="A617" s="2006">
        <v>0</v>
      </c>
      <c r="B617" s="3646"/>
      <c r="D617" s="3647"/>
      <c r="E617" s="40"/>
      <c r="F617" s="40"/>
      <c r="G617" s="40"/>
      <c r="H617" s="3647"/>
      <c r="I617" s="40"/>
      <c r="J617" s="40"/>
      <c r="K617" s="40"/>
      <c r="L617" s="3647"/>
      <c r="M617" s="40"/>
      <c r="N617" s="40"/>
      <c r="O617" s="40"/>
      <c r="P617" s="3638"/>
      <c r="Q617" s="40"/>
      <c r="R617" s="40"/>
      <c r="S617" s="40"/>
      <c r="T617" s="3638"/>
      <c r="U617" s="40"/>
      <c r="V617" s="40"/>
      <c r="W617" s="40"/>
      <c r="X617" s="3638"/>
      <c r="Y617" s="40"/>
      <c r="Z617" s="40"/>
      <c r="AA617" s="40"/>
      <c r="AB617" s="3639"/>
      <c r="AC617" s="40"/>
      <c r="AD617" s="40"/>
      <c r="AE617" s="40"/>
      <c r="AF617" s="3639"/>
      <c r="AG617" s="40"/>
      <c r="AH617" s="40"/>
      <c r="AI617" s="40"/>
      <c r="AJ617" s="35"/>
      <c r="AK617" s="35"/>
      <c r="AL617" s="35"/>
      <c r="AM617" s="35"/>
      <c r="AN617" s="35"/>
      <c r="BA617" s="2006">
        <v>0</v>
      </c>
      <c r="BB617" s="2006">
        <v>0</v>
      </c>
      <c r="BC617" s="2006">
        <v>0</v>
      </c>
      <c r="BD617" s="2006">
        <v>0</v>
      </c>
      <c r="BE617" s="2006">
        <v>0</v>
      </c>
      <c r="BF617" s="2006">
        <v>0</v>
      </c>
      <c r="BG617" s="2006">
        <v>0</v>
      </c>
      <c r="BH617" s="2006">
        <v>0</v>
      </c>
      <c r="BI617" s="2006">
        <v>0</v>
      </c>
      <c r="BJ617" s="2006">
        <v>0</v>
      </c>
      <c r="BK617" s="2006">
        <v>0</v>
      </c>
      <c r="BL617" s="2006">
        <v>0</v>
      </c>
      <c r="BM617" s="2006">
        <v>0</v>
      </c>
      <c r="BN617" s="2006">
        <v>0</v>
      </c>
      <c r="BO617" s="2006">
        <v>0</v>
      </c>
      <c r="BP617" s="2006">
        <v>0</v>
      </c>
      <c r="BQ617" s="2006">
        <v>0</v>
      </c>
      <c r="BR617" s="2006">
        <v>0</v>
      </c>
      <c r="BS617" s="2006">
        <v>0</v>
      </c>
      <c r="BT617" s="2006">
        <v>0</v>
      </c>
      <c r="BU617" s="2006">
        <v>0</v>
      </c>
      <c r="BV617" s="2006">
        <v>0</v>
      </c>
      <c r="BW617" s="2006">
        <v>0</v>
      </c>
      <c r="BX617" s="2006">
        <v>0</v>
      </c>
      <c r="BY617" s="2006">
        <v>0</v>
      </c>
      <c r="BZ617" s="2006">
        <v>0</v>
      </c>
      <c r="CA617" s="2006">
        <v>0</v>
      </c>
      <c r="CB617" s="2006">
        <v>0</v>
      </c>
      <c r="CC617" s="2006">
        <v>0</v>
      </c>
      <c r="CD617" s="2006">
        <v>0</v>
      </c>
      <c r="CE617" s="2006">
        <v>0</v>
      </c>
      <c r="CF617" s="421"/>
    </row>
    <row r="618" spans="1:84" ht="19.5" customHeight="1" thickTop="1">
      <c r="A618" s="2006">
        <v>0</v>
      </c>
      <c r="B618" s="34"/>
      <c r="D618" s="3640" t="s">
        <v>711</v>
      </c>
      <c r="E618" s="148"/>
      <c r="F618" s="148"/>
      <c r="G618" s="148"/>
      <c r="H618" s="3640" t="s">
        <v>712</v>
      </c>
      <c r="I618" s="96"/>
      <c r="J618" s="96"/>
      <c r="K618" s="96"/>
      <c r="L618" s="3642" t="s">
        <v>713</v>
      </c>
      <c r="M618" s="35"/>
      <c r="N618" s="40"/>
      <c r="O618" s="40"/>
      <c r="P618" s="3640" t="s">
        <v>714</v>
      </c>
      <c r="Q618" s="35"/>
      <c r="R618" s="40"/>
      <c r="S618" s="40"/>
      <c r="T618" s="3640" t="s">
        <v>529</v>
      </c>
      <c r="X618" s="184"/>
      <c r="AB618" s="184"/>
      <c r="AC618" s="35"/>
      <c r="AD618" s="40"/>
      <c r="AE618" s="40"/>
      <c r="AF618" s="184"/>
      <c r="AJ618" s="35"/>
      <c r="AK618" s="35"/>
      <c r="AL618" s="35"/>
      <c r="AM618" s="35"/>
      <c r="AN618" s="35"/>
      <c r="BK618" s="2006">
        <v>0</v>
      </c>
      <c r="BL618" s="2006">
        <v>0</v>
      </c>
      <c r="BM618" s="2006">
        <v>0</v>
      </c>
      <c r="BN618" s="2006">
        <v>0</v>
      </c>
      <c r="BO618" s="2006">
        <v>0</v>
      </c>
      <c r="BP618" s="2006">
        <v>0</v>
      </c>
      <c r="BQ618" s="2006">
        <v>0</v>
      </c>
      <c r="BR618" s="2006">
        <v>0</v>
      </c>
      <c r="BS618" s="2006">
        <v>0</v>
      </c>
      <c r="BT618" s="2006">
        <v>0</v>
      </c>
      <c r="BU618" s="2006">
        <v>0</v>
      </c>
      <c r="BV618" s="2006">
        <v>0</v>
      </c>
      <c r="BW618" s="2006">
        <v>0</v>
      </c>
      <c r="BX618" s="2006">
        <v>0</v>
      </c>
      <c r="BY618" s="2006">
        <v>0</v>
      </c>
      <c r="BZ618" s="2006">
        <v>0</v>
      </c>
      <c r="CA618" s="2006">
        <v>0</v>
      </c>
      <c r="CB618" s="2006">
        <v>0</v>
      </c>
      <c r="CC618" s="2006">
        <v>0</v>
      </c>
      <c r="CD618" s="2006">
        <v>0</v>
      </c>
      <c r="CE618" s="2006">
        <v>0</v>
      </c>
      <c r="CF618" s="421"/>
    </row>
    <row r="619" spans="1:84" ht="19.5" customHeight="1">
      <c r="A619" s="2006">
        <v>0</v>
      </c>
      <c r="B619" s="34"/>
      <c r="D619" s="3641"/>
      <c r="E619" s="148"/>
      <c r="F619" s="148"/>
      <c r="G619" s="148"/>
      <c r="H619" s="3641"/>
      <c r="I619" s="96"/>
      <c r="J619" s="96"/>
      <c r="K619" s="96"/>
      <c r="L619" s="3643"/>
      <c r="M619" s="35"/>
      <c r="P619" s="3641"/>
      <c r="Q619" s="35"/>
      <c r="T619" s="3641"/>
      <c r="X619" s="175" t="s">
        <v>715</v>
      </c>
      <c r="AB619" s="185"/>
      <c r="AC619" s="35"/>
      <c r="AF619" s="185"/>
      <c r="AJ619" s="35"/>
      <c r="AK619" s="35"/>
      <c r="AL619" s="35"/>
      <c r="AM619" s="35"/>
      <c r="AN619" s="35"/>
      <c r="BK619" s="2006">
        <v>0</v>
      </c>
      <c r="BL619" s="2006">
        <v>0</v>
      </c>
      <c r="BM619" s="2006">
        <v>0</v>
      </c>
      <c r="BN619" s="2006">
        <v>0</v>
      </c>
      <c r="BO619" s="2006">
        <v>0</v>
      </c>
      <c r="BP619" s="2006">
        <v>0</v>
      </c>
      <c r="BQ619" s="2006">
        <v>0</v>
      </c>
      <c r="BR619" s="2006">
        <v>0</v>
      </c>
      <c r="BS619" s="2006">
        <v>0</v>
      </c>
      <c r="BT619" s="2006">
        <v>0</v>
      </c>
      <c r="BU619" s="2006">
        <v>0</v>
      </c>
      <c r="BV619" s="2006">
        <v>0</v>
      </c>
      <c r="BW619" s="2006">
        <v>0</v>
      </c>
      <c r="BX619" s="2006">
        <v>0</v>
      </c>
      <c r="BY619" s="2006">
        <v>0</v>
      </c>
      <c r="BZ619" s="2006">
        <v>0</v>
      </c>
      <c r="CA619" s="2006">
        <v>0</v>
      </c>
      <c r="CB619" s="2006">
        <v>0</v>
      </c>
      <c r="CC619" s="2006">
        <v>0</v>
      </c>
      <c r="CD619" s="2006">
        <v>0</v>
      </c>
      <c r="CE619" s="2006">
        <v>0</v>
      </c>
      <c r="CF619" s="421"/>
    </row>
    <row r="620" spans="1:84" ht="19.5" customHeight="1">
      <c r="A620" s="2006">
        <v>0</v>
      </c>
      <c r="B620" s="34"/>
      <c r="D620" s="3641"/>
      <c r="E620" s="148"/>
      <c r="F620" s="148"/>
      <c r="G620" s="148"/>
      <c r="H620" s="3641"/>
      <c r="I620" s="96"/>
      <c r="J620" s="96"/>
      <c r="K620" s="96"/>
      <c r="L620" s="3643"/>
      <c r="M620" s="35"/>
      <c r="P620" s="3641"/>
      <c r="Q620" s="35"/>
      <c r="T620" s="3641"/>
      <c r="X620" s="175" t="s">
        <v>716</v>
      </c>
      <c r="AB620" s="185"/>
      <c r="AC620" s="35"/>
      <c r="AF620" s="185"/>
      <c r="AJ620" s="35"/>
      <c r="AK620" s="35"/>
      <c r="AL620" s="35"/>
      <c r="AM620" s="35"/>
      <c r="AN620" s="35"/>
      <c r="CF620" s="421"/>
    </row>
    <row r="621" spans="1:84" ht="20.25" customHeight="1">
      <c r="A621" s="2006">
        <v>0</v>
      </c>
      <c r="B621" s="34"/>
      <c r="D621" s="186" t="s">
        <v>300</v>
      </c>
      <c r="E621" s="151"/>
      <c r="F621" s="151"/>
      <c r="G621" s="151"/>
      <c r="H621" s="150"/>
      <c r="I621" s="96"/>
      <c r="J621" s="96"/>
      <c r="K621" s="96"/>
      <c r="L621" s="152"/>
      <c r="M621" s="35"/>
      <c r="P621" s="35"/>
      <c r="Q621" s="96"/>
      <c r="R621" s="96"/>
      <c r="S621" s="96"/>
      <c r="T621" s="35"/>
      <c r="U621" s="96"/>
      <c r="V621" s="96"/>
      <c r="X621" s="175" t="s">
        <v>717</v>
      </c>
      <c r="Y621" s="96"/>
      <c r="Z621" s="96"/>
      <c r="AA621" s="96"/>
      <c r="AB621" s="152"/>
      <c r="AC621" s="35"/>
      <c r="AF621" s="35"/>
      <c r="AG621" s="96"/>
      <c r="AH621" s="96"/>
      <c r="AI621" s="96"/>
      <c r="AJ621" s="35"/>
      <c r="AK621" s="35"/>
      <c r="AL621" s="35"/>
      <c r="AM621" s="35"/>
      <c r="AN621" s="35"/>
      <c r="CF621" s="421"/>
    </row>
    <row r="622" spans="1:84" ht="9.9499999999999993" customHeight="1">
      <c r="A622" s="2006">
        <v>0</v>
      </c>
      <c r="B622" s="3401">
        <v>1</v>
      </c>
      <c r="D622" s="3623" t="s">
        <v>718</v>
      </c>
      <c r="E622" s="2006">
        <v>0</v>
      </c>
      <c r="F622" s="2006">
        <v>0</v>
      </c>
      <c r="G622" s="2006">
        <v>0</v>
      </c>
      <c r="H622" s="3635" t="s">
        <v>719</v>
      </c>
      <c r="I622" s="2006">
        <v>0</v>
      </c>
      <c r="J622" s="2006">
        <v>0</v>
      </c>
      <c r="K622" s="2006">
        <v>0</v>
      </c>
      <c r="L622" s="3629" t="s">
        <v>720</v>
      </c>
      <c r="M622" s="2006">
        <v>0</v>
      </c>
      <c r="N622" s="2006">
        <v>0</v>
      </c>
      <c r="O622" s="2006">
        <v>0</v>
      </c>
      <c r="P622" s="3620" t="s">
        <v>705</v>
      </c>
      <c r="Q622" s="2006">
        <v>0</v>
      </c>
      <c r="R622" s="2006">
        <v>0</v>
      </c>
      <c r="S622" s="2006">
        <v>0</v>
      </c>
      <c r="T622" s="3620" t="s">
        <v>721</v>
      </c>
      <c r="U622" s="2006">
        <v>0</v>
      </c>
      <c r="V622" s="2006">
        <v>0</v>
      </c>
      <c r="W622" s="2006">
        <v>0</v>
      </c>
      <c r="X622" s="3632" t="s">
        <v>722</v>
      </c>
      <c r="Y622" s="2006">
        <v>0</v>
      </c>
      <c r="Z622" s="2006">
        <v>0</v>
      </c>
      <c r="AA622" s="2006">
        <v>0</v>
      </c>
      <c r="AB622" s="3617"/>
      <c r="AC622" s="2006">
        <v>0</v>
      </c>
      <c r="AD622" s="2006">
        <v>0</v>
      </c>
      <c r="AE622" s="2006">
        <v>0</v>
      </c>
      <c r="AF622" s="3617"/>
      <c r="AG622" s="2006">
        <v>0</v>
      </c>
      <c r="AH622" s="2006">
        <v>0</v>
      </c>
      <c r="AI622" s="2006">
        <v>0</v>
      </c>
      <c r="AJ622" s="35"/>
      <c r="AK622" s="35"/>
      <c r="AL622" s="35"/>
      <c r="AM622" s="35"/>
      <c r="AN622" s="35"/>
      <c r="CF622" s="421"/>
    </row>
    <row r="623" spans="1:84" ht="5.0999999999999996" customHeight="1">
      <c r="A623" s="2006">
        <v>0</v>
      </c>
      <c r="B623" s="3402"/>
      <c r="D623" s="3624"/>
      <c r="E623" s="2006">
        <v>0</v>
      </c>
      <c r="F623" s="2007">
        <v>0</v>
      </c>
      <c r="G623" s="2006">
        <v>0</v>
      </c>
      <c r="H623" s="3636"/>
      <c r="I623" s="2006">
        <v>0</v>
      </c>
      <c r="J623" s="2007">
        <v>0</v>
      </c>
      <c r="K623" s="2006">
        <v>0</v>
      </c>
      <c r="L623" s="3630"/>
      <c r="M623" s="2006">
        <v>0</v>
      </c>
      <c r="N623" s="2007">
        <v>0</v>
      </c>
      <c r="O623" s="2006">
        <v>0</v>
      </c>
      <c r="P623" s="3621"/>
      <c r="Q623" s="2006">
        <v>0</v>
      </c>
      <c r="R623" s="2007">
        <v>0</v>
      </c>
      <c r="S623" s="2006">
        <v>0</v>
      </c>
      <c r="T623" s="3621"/>
      <c r="U623" s="2006">
        <v>0</v>
      </c>
      <c r="V623" s="2007">
        <v>0</v>
      </c>
      <c r="W623" s="2006">
        <v>0</v>
      </c>
      <c r="X623" s="3633"/>
      <c r="Y623" s="2006">
        <v>0</v>
      </c>
      <c r="Z623" s="2007">
        <v>0</v>
      </c>
      <c r="AA623" s="2006">
        <v>0</v>
      </c>
      <c r="AB623" s="3618"/>
      <c r="AC623" s="2006">
        <v>0</v>
      </c>
      <c r="AD623" s="2007">
        <v>0</v>
      </c>
      <c r="AE623" s="2006">
        <v>0</v>
      </c>
      <c r="AF623" s="3618"/>
      <c r="AG623" s="2006">
        <v>0</v>
      </c>
      <c r="AH623" s="2007">
        <v>0</v>
      </c>
      <c r="AI623" s="2006">
        <v>0</v>
      </c>
      <c r="AJ623" s="35"/>
      <c r="AK623" s="35"/>
      <c r="AL623" s="35"/>
      <c r="AM623" s="35"/>
      <c r="AN623" s="35"/>
      <c r="AZ623" s="2006">
        <v>0</v>
      </c>
      <c r="BA623" s="2006">
        <v>0</v>
      </c>
      <c r="BB623" s="2006">
        <v>0</v>
      </c>
      <c r="BC623" s="2006">
        <v>0</v>
      </c>
      <c r="BD623" s="2006">
        <v>0</v>
      </c>
      <c r="BE623" s="2006">
        <v>0</v>
      </c>
      <c r="BF623" s="2006">
        <v>0</v>
      </c>
      <c r="BG623" s="2006">
        <v>0</v>
      </c>
      <c r="BH623" s="2006">
        <v>0</v>
      </c>
      <c r="BI623" s="2006">
        <v>0</v>
      </c>
      <c r="BJ623" s="2006">
        <v>0</v>
      </c>
      <c r="BK623" s="2006">
        <v>0</v>
      </c>
      <c r="BL623" s="2006">
        <v>0</v>
      </c>
      <c r="BM623" s="2006">
        <v>0</v>
      </c>
      <c r="BN623" s="2006">
        <v>0</v>
      </c>
      <c r="BO623" s="2006">
        <v>0</v>
      </c>
      <c r="BP623" s="2006">
        <v>0</v>
      </c>
      <c r="BQ623" s="2006">
        <v>0</v>
      </c>
      <c r="BR623" s="2006">
        <v>0</v>
      </c>
      <c r="BS623" s="2006">
        <v>0</v>
      </c>
      <c r="BT623" s="2006">
        <v>0</v>
      </c>
      <c r="BU623" s="2006">
        <v>0</v>
      </c>
      <c r="BV623" s="2006">
        <v>0</v>
      </c>
      <c r="BW623" s="2006">
        <v>0</v>
      </c>
      <c r="BX623" s="2006">
        <v>0</v>
      </c>
      <c r="BY623" s="2006">
        <v>0</v>
      </c>
      <c r="BZ623" s="2006">
        <v>0</v>
      </c>
      <c r="CA623" s="2006">
        <v>0</v>
      </c>
      <c r="CB623" s="2006">
        <v>0</v>
      </c>
      <c r="CC623" s="2006">
        <v>0</v>
      </c>
      <c r="CD623" s="2006">
        <v>0</v>
      </c>
      <c r="CE623" s="2006">
        <v>0</v>
      </c>
      <c r="CF623" s="421"/>
    </row>
    <row r="624" spans="1:84" ht="9.9499999999999993" customHeight="1">
      <c r="A624" s="2006">
        <v>0</v>
      </c>
      <c r="B624" s="3403"/>
      <c r="D624" s="3625"/>
      <c r="E624" s="2006">
        <v>0</v>
      </c>
      <c r="F624" s="2006">
        <v>0</v>
      </c>
      <c r="G624" s="2006">
        <v>0</v>
      </c>
      <c r="H624" s="3637"/>
      <c r="I624" s="2006">
        <v>0</v>
      </c>
      <c r="J624" s="2006">
        <v>0</v>
      </c>
      <c r="K624" s="2006">
        <v>0</v>
      </c>
      <c r="L624" s="3631"/>
      <c r="M624" s="2006">
        <v>0</v>
      </c>
      <c r="N624" s="2006">
        <v>0</v>
      </c>
      <c r="O624" s="2006">
        <v>0</v>
      </c>
      <c r="P624" s="3622"/>
      <c r="Q624" s="2006">
        <v>0</v>
      </c>
      <c r="R624" s="2006">
        <v>0</v>
      </c>
      <c r="S624" s="2006">
        <v>0</v>
      </c>
      <c r="T624" s="3622"/>
      <c r="U624" s="2006">
        <v>0</v>
      </c>
      <c r="V624" s="2006">
        <v>0</v>
      </c>
      <c r="W624" s="2006">
        <v>0</v>
      </c>
      <c r="X624" s="3634"/>
      <c r="Y624" s="2006">
        <v>0</v>
      </c>
      <c r="Z624" s="2006">
        <v>0</v>
      </c>
      <c r="AA624" s="2006">
        <v>0</v>
      </c>
      <c r="AB624" s="3619"/>
      <c r="AC624" s="2006">
        <v>0</v>
      </c>
      <c r="AD624" s="2006">
        <v>0</v>
      </c>
      <c r="AE624" s="2006">
        <v>0</v>
      </c>
      <c r="AF624" s="3619"/>
      <c r="AG624" s="2006">
        <v>0</v>
      </c>
      <c r="AH624" s="2006">
        <v>0</v>
      </c>
      <c r="AI624" s="2006">
        <v>0</v>
      </c>
      <c r="AJ624" s="35"/>
      <c r="AK624" s="35"/>
      <c r="AL624" s="35"/>
      <c r="AM624" s="35"/>
      <c r="AN624" s="35"/>
      <c r="AZ624" s="2006">
        <v>0</v>
      </c>
      <c r="BA624" s="2006">
        <v>0</v>
      </c>
      <c r="BB624" s="2006">
        <v>0</v>
      </c>
      <c r="BC624" s="2006">
        <v>0</v>
      </c>
      <c r="BD624" s="2006">
        <v>0</v>
      </c>
      <c r="BE624" s="2006">
        <v>0</v>
      </c>
      <c r="BF624" s="2006">
        <v>0</v>
      </c>
      <c r="BG624" s="2006">
        <v>0</v>
      </c>
      <c r="BH624" s="2006">
        <v>0</v>
      </c>
      <c r="BI624" s="2006">
        <v>0</v>
      </c>
      <c r="BJ624" s="2006">
        <v>0</v>
      </c>
      <c r="BK624" s="2006">
        <v>0</v>
      </c>
      <c r="BL624" s="2006">
        <v>0</v>
      </c>
      <c r="BM624" s="2006">
        <v>0</v>
      </c>
      <c r="BN624" s="2006">
        <v>0</v>
      </c>
      <c r="BO624" s="2006">
        <v>0</v>
      </c>
      <c r="BP624" s="2006">
        <v>0</v>
      </c>
      <c r="BQ624" s="2006">
        <v>0</v>
      </c>
      <c r="BR624" s="2006">
        <v>0</v>
      </c>
      <c r="BS624" s="2006">
        <v>0</v>
      </c>
      <c r="BT624" s="2006">
        <v>0</v>
      </c>
      <c r="BU624" s="2006">
        <v>0</v>
      </c>
      <c r="BV624" s="2006">
        <v>0</v>
      </c>
      <c r="BW624" s="2006">
        <v>0</v>
      </c>
      <c r="BX624" s="2006">
        <v>0</v>
      </c>
      <c r="BY624" s="2006">
        <v>0</v>
      </c>
      <c r="BZ624" s="2006">
        <v>0</v>
      </c>
      <c r="CA624" s="2006">
        <v>0</v>
      </c>
      <c r="CB624" s="2006">
        <v>0</v>
      </c>
      <c r="CC624" s="2006">
        <v>0</v>
      </c>
      <c r="CD624" s="2006">
        <v>0</v>
      </c>
      <c r="CE624" s="2006">
        <v>0</v>
      </c>
      <c r="CF624" s="421"/>
    </row>
    <row r="625" spans="1:84" ht="9.9499999999999993" customHeight="1">
      <c r="A625" s="2006">
        <v>0</v>
      </c>
      <c r="B625" s="2006">
        <v>0</v>
      </c>
      <c r="C625" s="2006">
        <v>0</v>
      </c>
      <c r="D625" s="2006">
        <v>0</v>
      </c>
      <c r="E625" s="2006">
        <v>0</v>
      </c>
      <c r="F625" s="2006">
        <v>0</v>
      </c>
      <c r="G625" s="2006">
        <v>0</v>
      </c>
      <c r="H625" s="2006">
        <v>0</v>
      </c>
      <c r="I625" s="2006">
        <v>0</v>
      </c>
      <c r="J625" s="2006">
        <v>0</v>
      </c>
      <c r="K625" s="2006">
        <v>0</v>
      </c>
      <c r="L625" s="2006">
        <v>0</v>
      </c>
      <c r="M625" s="2006">
        <v>0</v>
      </c>
      <c r="N625" s="2006">
        <v>0</v>
      </c>
      <c r="O625" s="2006">
        <v>0</v>
      </c>
      <c r="P625" s="2006">
        <v>0</v>
      </c>
      <c r="Q625" s="2006">
        <v>0</v>
      </c>
      <c r="R625" s="2006">
        <v>0</v>
      </c>
      <c r="S625" s="2006">
        <v>0</v>
      </c>
      <c r="T625" s="2006">
        <v>0</v>
      </c>
      <c r="U625" s="2006">
        <v>0</v>
      </c>
      <c r="V625" s="2006">
        <v>0</v>
      </c>
      <c r="W625" s="2006">
        <v>0</v>
      </c>
      <c r="X625" s="2006">
        <v>0</v>
      </c>
      <c r="Y625" s="2006">
        <v>0</v>
      </c>
      <c r="Z625" s="2006">
        <v>0</v>
      </c>
      <c r="AA625" s="2006">
        <v>0</v>
      </c>
      <c r="AB625" s="2006">
        <v>0</v>
      </c>
      <c r="AC625" s="2006">
        <v>0</v>
      </c>
      <c r="AD625" s="2006">
        <v>0</v>
      </c>
      <c r="AE625" s="2006">
        <v>0</v>
      </c>
      <c r="AF625" s="2006">
        <v>0</v>
      </c>
      <c r="AG625" s="2006">
        <v>0</v>
      </c>
      <c r="AH625" s="2006">
        <v>0</v>
      </c>
      <c r="AI625" s="2006">
        <v>0</v>
      </c>
      <c r="AJ625" s="35"/>
      <c r="AK625" s="35"/>
      <c r="AL625" s="35"/>
      <c r="AM625" s="35"/>
      <c r="AN625" s="35"/>
      <c r="AZ625" s="2006">
        <v>0</v>
      </c>
      <c r="BA625" s="2006">
        <v>0</v>
      </c>
      <c r="BB625" s="2006">
        <v>0</v>
      </c>
      <c r="BC625" s="2006">
        <v>0</v>
      </c>
      <c r="BD625" s="2006">
        <v>0</v>
      </c>
      <c r="BE625" s="2006">
        <v>0</v>
      </c>
      <c r="BF625" s="2006">
        <v>0</v>
      </c>
      <c r="BG625" s="2006">
        <v>0</v>
      </c>
      <c r="BH625" s="2006">
        <v>0</v>
      </c>
      <c r="BI625" s="2006">
        <v>0</v>
      </c>
      <c r="BJ625" s="2006">
        <v>0</v>
      </c>
      <c r="BK625" s="2006">
        <v>0</v>
      </c>
      <c r="BL625" s="2006">
        <v>0</v>
      </c>
      <c r="BM625" s="2006">
        <v>0</v>
      </c>
      <c r="BN625" s="2006">
        <v>0</v>
      </c>
      <c r="BO625" s="2006">
        <v>0</v>
      </c>
      <c r="BP625" s="2006">
        <v>0</v>
      </c>
      <c r="BQ625" s="2006">
        <v>0</v>
      </c>
      <c r="BR625" s="2006">
        <v>0</v>
      </c>
      <c r="BS625" s="2006">
        <v>0</v>
      </c>
      <c r="BT625" s="2006">
        <v>0</v>
      </c>
      <c r="BU625" s="2006">
        <v>0</v>
      </c>
      <c r="BV625" s="2006">
        <v>0</v>
      </c>
      <c r="BW625" s="2006">
        <v>0</v>
      </c>
      <c r="BX625" s="2006">
        <v>0</v>
      </c>
      <c r="BY625" s="2006">
        <v>0</v>
      </c>
      <c r="BZ625" s="2006">
        <v>0</v>
      </c>
      <c r="CA625" s="2006">
        <v>0</v>
      </c>
      <c r="CB625" s="2006">
        <v>0</v>
      </c>
      <c r="CC625" s="2006">
        <v>0</v>
      </c>
      <c r="CD625" s="2006">
        <v>0</v>
      </c>
      <c r="CE625" s="2006">
        <v>0</v>
      </c>
      <c r="CF625" s="421"/>
    </row>
    <row r="626" spans="1:84" ht="9.9499999999999993" customHeight="1">
      <c r="A626" s="2006">
        <v>0</v>
      </c>
      <c r="B626" s="3401">
        <v>2</v>
      </c>
      <c r="D626" s="3623" t="s">
        <v>128</v>
      </c>
      <c r="E626" s="2006">
        <v>0</v>
      </c>
      <c r="F626" s="2006">
        <v>0</v>
      </c>
      <c r="G626" s="2006">
        <v>0</v>
      </c>
      <c r="H626" s="3635" t="s">
        <v>723</v>
      </c>
      <c r="I626" s="2006">
        <v>0</v>
      </c>
      <c r="J626" s="2006">
        <v>0</v>
      </c>
      <c r="K626" s="2006">
        <v>0</v>
      </c>
      <c r="L626" s="3629" t="s">
        <v>724</v>
      </c>
      <c r="M626" s="2006">
        <v>0</v>
      </c>
      <c r="N626" s="2006">
        <v>0</v>
      </c>
      <c r="O626" s="2006">
        <v>0</v>
      </c>
      <c r="P626" s="3620" t="s">
        <v>725</v>
      </c>
      <c r="Q626" s="2006">
        <v>0</v>
      </c>
      <c r="R626" s="2006">
        <v>0</v>
      </c>
      <c r="S626" s="2006">
        <v>0</v>
      </c>
      <c r="T626" s="3626" t="s">
        <v>726</v>
      </c>
      <c r="U626" s="2006">
        <v>0</v>
      </c>
      <c r="V626" s="2006">
        <v>0</v>
      </c>
      <c r="W626" s="2006">
        <v>0</v>
      </c>
      <c r="X626" s="3632" t="s">
        <v>727</v>
      </c>
      <c r="Y626" s="2006">
        <v>0</v>
      </c>
      <c r="Z626" s="2006">
        <v>0</v>
      </c>
      <c r="AA626" s="2006">
        <v>0</v>
      </c>
      <c r="AB626" s="3617"/>
      <c r="AC626" s="2006">
        <v>0</v>
      </c>
      <c r="AD626" s="2006">
        <v>0</v>
      </c>
      <c r="AE626" s="2006">
        <v>0</v>
      </c>
      <c r="AF626" s="3617"/>
      <c r="AG626" s="2006">
        <v>0</v>
      </c>
      <c r="AH626" s="2006">
        <v>0</v>
      </c>
      <c r="AI626" s="2006">
        <v>0</v>
      </c>
      <c r="AJ626" s="35"/>
      <c r="AK626" s="35"/>
      <c r="AL626" s="35"/>
      <c r="AM626" s="35"/>
      <c r="AN626" s="35"/>
      <c r="AZ626" s="2006">
        <v>0</v>
      </c>
      <c r="BA626" s="2006">
        <v>0</v>
      </c>
      <c r="BB626" s="2006">
        <v>0</v>
      </c>
      <c r="BC626" s="2006">
        <v>0</v>
      </c>
      <c r="BD626" s="2006">
        <v>0</v>
      </c>
      <c r="BE626" s="2006">
        <v>0</v>
      </c>
      <c r="BF626" s="2006">
        <v>0</v>
      </c>
      <c r="BG626" s="2006">
        <v>0</v>
      </c>
      <c r="BH626" s="2006">
        <v>0</v>
      </c>
      <c r="BI626" s="2006">
        <v>0</v>
      </c>
      <c r="BJ626" s="2006">
        <v>0</v>
      </c>
      <c r="BK626" s="2006">
        <v>0</v>
      </c>
      <c r="BL626" s="2006">
        <v>0</v>
      </c>
      <c r="BM626" s="2006">
        <v>0</v>
      </c>
      <c r="BN626" s="2006">
        <v>0</v>
      </c>
      <c r="BO626" s="2006">
        <v>0</v>
      </c>
      <c r="BP626" s="2006">
        <v>0</v>
      </c>
      <c r="BQ626" s="2006">
        <v>0</v>
      </c>
      <c r="BR626" s="2006">
        <v>0</v>
      </c>
      <c r="BS626" s="2006">
        <v>0</v>
      </c>
      <c r="BT626" s="2006">
        <v>0</v>
      </c>
      <c r="BU626" s="2006">
        <v>0</v>
      </c>
      <c r="BV626" s="2006">
        <v>0</v>
      </c>
      <c r="BW626" s="2006">
        <v>0</v>
      </c>
      <c r="BX626" s="2006">
        <v>0</v>
      </c>
      <c r="BY626" s="2006">
        <v>0</v>
      </c>
      <c r="BZ626" s="2006">
        <v>0</v>
      </c>
      <c r="CA626" s="2006">
        <v>0</v>
      </c>
      <c r="CB626" s="2006">
        <v>0</v>
      </c>
      <c r="CC626" s="2006">
        <v>0</v>
      </c>
      <c r="CD626" s="2006">
        <v>0</v>
      </c>
      <c r="CE626" s="2006">
        <v>0</v>
      </c>
      <c r="CF626" s="421"/>
    </row>
    <row r="627" spans="1:84" ht="5.0999999999999996" customHeight="1">
      <c r="A627" s="2006">
        <v>0</v>
      </c>
      <c r="B627" s="3402"/>
      <c r="D627" s="3624"/>
      <c r="E627" s="2006">
        <v>0</v>
      </c>
      <c r="F627" s="2007">
        <v>0</v>
      </c>
      <c r="G627" s="2006">
        <v>0</v>
      </c>
      <c r="H627" s="3636"/>
      <c r="I627" s="2006">
        <v>0</v>
      </c>
      <c r="J627" s="2007">
        <v>0</v>
      </c>
      <c r="K627" s="2006">
        <v>0</v>
      </c>
      <c r="L627" s="3630"/>
      <c r="M627" s="2006">
        <v>0</v>
      </c>
      <c r="N627" s="2007">
        <v>0</v>
      </c>
      <c r="O627" s="2006">
        <v>0</v>
      </c>
      <c r="P627" s="3621"/>
      <c r="Q627" s="2006">
        <v>0</v>
      </c>
      <c r="R627" s="2007">
        <v>0</v>
      </c>
      <c r="S627" s="2006">
        <v>0</v>
      </c>
      <c r="T627" s="3627"/>
      <c r="U627" s="2006">
        <v>0</v>
      </c>
      <c r="V627" s="2007">
        <v>0</v>
      </c>
      <c r="W627" s="2006">
        <v>0</v>
      </c>
      <c r="X627" s="3633"/>
      <c r="Y627" s="2006">
        <v>0</v>
      </c>
      <c r="Z627" s="2007">
        <v>0</v>
      </c>
      <c r="AA627" s="2006">
        <v>0</v>
      </c>
      <c r="AB627" s="3618"/>
      <c r="AC627" s="2006">
        <v>0</v>
      </c>
      <c r="AD627" s="2007">
        <v>0</v>
      </c>
      <c r="AE627" s="2006">
        <v>0</v>
      </c>
      <c r="AF627" s="3618"/>
      <c r="AG627" s="2006">
        <v>0</v>
      </c>
      <c r="AH627" s="2007">
        <v>0</v>
      </c>
      <c r="AI627" s="2006">
        <v>0</v>
      </c>
      <c r="AJ627" s="35"/>
      <c r="AK627" s="35"/>
      <c r="AL627" s="35"/>
      <c r="AM627" s="35"/>
      <c r="AN627" s="35"/>
      <c r="AZ627" s="2006">
        <v>0</v>
      </c>
      <c r="BA627" s="2006">
        <v>0</v>
      </c>
      <c r="BB627" s="2006">
        <v>0</v>
      </c>
      <c r="BC627" s="2006">
        <v>0</v>
      </c>
      <c r="BD627" s="2006">
        <v>0</v>
      </c>
      <c r="BE627" s="2006">
        <v>0</v>
      </c>
      <c r="BF627" s="2006">
        <v>0</v>
      </c>
      <c r="BG627" s="2006">
        <v>0</v>
      </c>
      <c r="BH627" s="2006">
        <v>0</v>
      </c>
      <c r="BI627" s="2006">
        <v>0</v>
      </c>
      <c r="BJ627" s="2006">
        <v>0</v>
      </c>
      <c r="BK627" s="2006">
        <v>0</v>
      </c>
      <c r="BL627" s="2006">
        <v>0</v>
      </c>
      <c r="BM627" s="2006">
        <v>0</v>
      </c>
      <c r="BN627" s="2006">
        <v>0</v>
      </c>
      <c r="BO627" s="2006">
        <v>0</v>
      </c>
      <c r="BP627" s="2006">
        <v>0</v>
      </c>
      <c r="BQ627" s="2006">
        <v>0</v>
      </c>
      <c r="BR627" s="2006">
        <v>0</v>
      </c>
      <c r="BS627" s="2006">
        <v>0</v>
      </c>
      <c r="BT627" s="2006">
        <v>0</v>
      </c>
      <c r="BU627" s="2006">
        <v>0</v>
      </c>
      <c r="BV627" s="2006">
        <v>0</v>
      </c>
      <c r="BW627" s="2006">
        <v>0</v>
      </c>
      <c r="BX627" s="2006">
        <v>0</v>
      </c>
      <c r="BY627" s="2006">
        <v>0</v>
      </c>
      <c r="BZ627" s="2006">
        <v>0</v>
      </c>
      <c r="CA627" s="2006">
        <v>0</v>
      </c>
      <c r="CB627" s="2006">
        <v>0</v>
      </c>
      <c r="CC627" s="2006">
        <v>0</v>
      </c>
      <c r="CD627" s="2006">
        <v>0</v>
      </c>
      <c r="CE627" s="2006">
        <v>0</v>
      </c>
      <c r="CF627" s="421"/>
    </row>
    <row r="628" spans="1:84" ht="9.9499999999999993" customHeight="1">
      <c r="A628" s="2006">
        <v>0</v>
      </c>
      <c r="B628" s="3403"/>
      <c r="D628" s="3625"/>
      <c r="E628" s="2006">
        <v>0</v>
      </c>
      <c r="F628" s="2006">
        <v>0</v>
      </c>
      <c r="G628" s="2006">
        <v>0</v>
      </c>
      <c r="H628" s="3637"/>
      <c r="I628" s="2006">
        <v>0</v>
      </c>
      <c r="J628" s="2006">
        <v>0</v>
      </c>
      <c r="K628" s="2006">
        <v>0</v>
      </c>
      <c r="L628" s="3631"/>
      <c r="M628" s="2006">
        <v>0</v>
      </c>
      <c r="N628" s="2006">
        <v>0</v>
      </c>
      <c r="O628" s="2006">
        <v>0</v>
      </c>
      <c r="P628" s="3622"/>
      <c r="Q628" s="2006">
        <v>0</v>
      </c>
      <c r="R628" s="2006">
        <v>0</v>
      </c>
      <c r="S628" s="2006">
        <v>0</v>
      </c>
      <c r="T628" s="3628"/>
      <c r="U628" s="2006">
        <v>0</v>
      </c>
      <c r="V628" s="2006">
        <v>0</v>
      </c>
      <c r="W628" s="2006">
        <v>0</v>
      </c>
      <c r="X628" s="3634"/>
      <c r="Y628" s="2006">
        <v>0</v>
      </c>
      <c r="Z628" s="2006">
        <v>0</v>
      </c>
      <c r="AA628" s="2006">
        <v>0</v>
      </c>
      <c r="AB628" s="3619"/>
      <c r="AC628" s="2006">
        <v>0</v>
      </c>
      <c r="AD628" s="2006">
        <v>0</v>
      </c>
      <c r="AE628" s="2006">
        <v>0</v>
      </c>
      <c r="AF628" s="3619"/>
      <c r="AG628" s="2006">
        <v>0</v>
      </c>
      <c r="AH628" s="2006">
        <v>0</v>
      </c>
      <c r="AI628" s="2006">
        <v>0</v>
      </c>
      <c r="AJ628" s="35"/>
      <c r="AK628" s="35"/>
      <c r="AL628" s="35"/>
      <c r="AM628" s="35"/>
      <c r="AN628" s="35"/>
      <c r="AZ628" s="2006">
        <v>0</v>
      </c>
      <c r="BA628" s="2006">
        <v>0</v>
      </c>
      <c r="BB628" s="2006">
        <v>0</v>
      </c>
      <c r="BC628" s="2006">
        <v>0</v>
      </c>
      <c r="BD628" s="2006">
        <v>0</v>
      </c>
      <c r="BE628" s="2006">
        <v>0</v>
      </c>
      <c r="BF628" s="2006">
        <v>0</v>
      </c>
      <c r="BG628" s="2006">
        <v>0</v>
      </c>
      <c r="BH628" s="2006">
        <v>0</v>
      </c>
      <c r="BI628" s="2006">
        <v>0</v>
      </c>
      <c r="BJ628" s="2006">
        <v>0</v>
      </c>
      <c r="BK628" s="2006">
        <v>0</v>
      </c>
      <c r="BL628" s="2006">
        <v>0</v>
      </c>
      <c r="BM628" s="2006">
        <v>0</v>
      </c>
      <c r="BN628" s="2006">
        <v>0</v>
      </c>
      <c r="BO628" s="2006">
        <v>0</v>
      </c>
      <c r="BP628" s="2006">
        <v>0</v>
      </c>
      <c r="BQ628" s="2006">
        <v>0</v>
      </c>
      <c r="BR628" s="2006">
        <v>0</v>
      </c>
      <c r="BS628" s="2006">
        <v>0</v>
      </c>
      <c r="BT628" s="2006">
        <v>0</v>
      </c>
      <c r="BU628" s="2006">
        <v>0</v>
      </c>
      <c r="BV628" s="2006">
        <v>0</v>
      </c>
      <c r="BW628" s="2006">
        <v>0</v>
      </c>
      <c r="BX628" s="2006">
        <v>0</v>
      </c>
      <c r="BY628" s="2006">
        <v>0</v>
      </c>
      <c r="BZ628" s="2006">
        <v>0</v>
      </c>
      <c r="CA628" s="2006">
        <v>0</v>
      </c>
      <c r="CB628" s="2006">
        <v>0</v>
      </c>
      <c r="CC628" s="2006">
        <v>0</v>
      </c>
      <c r="CD628" s="2006">
        <v>0</v>
      </c>
      <c r="CE628" s="2006">
        <v>0</v>
      </c>
      <c r="CF628" s="421"/>
    </row>
    <row r="629" spans="1:84" ht="9.9499999999999993" customHeight="1">
      <c r="A629" s="2006">
        <v>0</v>
      </c>
      <c r="B629" s="2006">
        <v>0</v>
      </c>
      <c r="C629" s="2006">
        <v>0</v>
      </c>
      <c r="D629" s="2006">
        <v>0</v>
      </c>
      <c r="E629" s="2006">
        <v>0</v>
      </c>
      <c r="F629" s="2006">
        <v>0</v>
      </c>
      <c r="G629" s="2006">
        <v>0</v>
      </c>
      <c r="H629" s="2006">
        <v>0</v>
      </c>
      <c r="I629" s="2006">
        <v>0</v>
      </c>
      <c r="J629" s="2006">
        <v>0</v>
      </c>
      <c r="K629" s="2006">
        <v>0</v>
      </c>
      <c r="L629" s="2006">
        <v>0</v>
      </c>
      <c r="M629" s="2006">
        <v>0</v>
      </c>
      <c r="N629" s="2006">
        <v>0</v>
      </c>
      <c r="O629" s="2006">
        <v>0</v>
      </c>
      <c r="P629" s="2006">
        <v>0</v>
      </c>
      <c r="Q629" s="2006">
        <v>0</v>
      </c>
      <c r="R629" s="2006">
        <v>0</v>
      </c>
      <c r="S629" s="2006">
        <v>0</v>
      </c>
      <c r="T629" s="2006">
        <v>0</v>
      </c>
      <c r="U629" s="2006">
        <v>0</v>
      </c>
      <c r="V629" s="2006">
        <v>0</v>
      </c>
      <c r="W629" s="2006">
        <v>0</v>
      </c>
      <c r="X629" s="2006">
        <v>0</v>
      </c>
      <c r="Y629" s="2006">
        <v>0</v>
      </c>
      <c r="Z629" s="2006">
        <v>0</v>
      </c>
      <c r="AA629" s="2006">
        <v>0</v>
      </c>
      <c r="AB629" s="2006">
        <v>0</v>
      </c>
      <c r="AC629" s="2006">
        <v>0</v>
      </c>
      <c r="AD629" s="2006">
        <v>0</v>
      </c>
      <c r="AE629" s="2006">
        <v>0</v>
      </c>
      <c r="AF629" s="2006">
        <v>0</v>
      </c>
      <c r="AG629" s="2006">
        <v>0</v>
      </c>
      <c r="AH629" s="2006">
        <v>0</v>
      </c>
      <c r="AI629" s="2006">
        <v>0</v>
      </c>
      <c r="AJ629" s="35"/>
      <c r="AK629" s="35"/>
      <c r="AL629" s="35"/>
      <c r="AM629" s="35"/>
      <c r="AN629" s="35"/>
      <c r="AZ629" s="2006">
        <v>0</v>
      </c>
      <c r="BA629" s="2006">
        <v>0</v>
      </c>
      <c r="BB629" s="2006">
        <v>0</v>
      </c>
      <c r="BC629" s="2006">
        <v>0</v>
      </c>
      <c r="BD629" s="2006">
        <v>0</v>
      </c>
      <c r="BE629" s="2006">
        <v>0</v>
      </c>
      <c r="BF629" s="2006">
        <v>0</v>
      </c>
      <c r="BG629" s="2006">
        <v>0</v>
      </c>
      <c r="BH629" s="2006">
        <v>0</v>
      </c>
      <c r="BI629" s="2006">
        <v>0</v>
      </c>
      <c r="BJ629" s="2006">
        <v>0</v>
      </c>
      <c r="BK629" s="2006">
        <v>0</v>
      </c>
      <c r="BL629" s="2006">
        <v>0</v>
      </c>
      <c r="BM629" s="2006">
        <v>0</v>
      </c>
      <c r="BN629" s="2006">
        <v>0</v>
      </c>
      <c r="BO629" s="2006">
        <v>0</v>
      </c>
      <c r="BP629" s="2006">
        <v>0</v>
      </c>
      <c r="BQ629" s="2006">
        <v>0</v>
      </c>
      <c r="BR629" s="2006">
        <v>0</v>
      </c>
      <c r="BS629" s="2006">
        <v>0</v>
      </c>
      <c r="BT629" s="2006">
        <v>0</v>
      </c>
      <c r="BU629" s="2006">
        <v>0</v>
      </c>
      <c r="BV629" s="2006">
        <v>0</v>
      </c>
      <c r="BW629" s="2006">
        <v>0</v>
      </c>
      <c r="BX629" s="2006">
        <v>0</v>
      </c>
      <c r="BY629" s="2006">
        <v>0</v>
      </c>
      <c r="BZ629" s="2006">
        <v>0</v>
      </c>
      <c r="CA629" s="2006">
        <v>0</v>
      </c>
      <c r="CB629" s="2006">
        <v>0</v>
      </c>
      <c r="CC629" s="2006">
        <v>0</v>
      </c>
      <c r="CD629" s="2006">
        <v>0</v>
      </c>
      <c r="CE629" s="2006">
        <v>0</v>
      </c>
      <c r="CF629" s="421"/>
    </row>
    <row r="630" spans="1:84" ht="9.9499999999999993" customHeight="1">
      <c r="A630" s="2006">
        <v>0</v>
      </c>
      <c r="B630" s="3401">
        <v>3</v>
      </c>
      <c r="D630" s="3623" t="s">
        <v>728</v>
      </c>
      <c r="E630" s="40"/>
      <c r="F630" s="40"/>
      <c r="G630" s="40"/>
      <c r="H630" s="3635" t="s">
        <v>276</v>
      </c>
      <c r="I630" s="40"/>
      <c r="J630" s="40"/>
      <c r="K630" s="40"/>
      <c r="L630" s="3629" t="s">
        <v>729</v>
      </c>
      <c r="M630" s="40"/>
      <c r="N630" s="40"/>
      <c r="O630" s="40"/>
      <c r="P630" s="3620" t="s">
        <v>730</v>
      </c>
      <c r="Q630" s="40"/>
      <c r="R630" s="40"/>
      <c r="S630" s="40"/>
      <c r="T630" s="3626" t="s">
        <v>731</v>
      </c>
      <c r="U630" s="40"/>
      <c r="V630" s="40"/>
      <c r="W630" s="40"/>
      <c r="X630" s="3632" t="s">
        <v>732</v>
      </c>
      <c r="Y630" s="40"/>
      <c r="Z630" s="40"/>
      <c r="AA630" s="40"/>
      <c r="AB630" s="3617"/>
      <c r="AC630" s="40"/>
      <c r="AD630" s="40"/>
      <c r="AE630" s="40"/>
      <c r="AF630" s="3617"/>
      <c r="AG630" s="40"/>
      <c r="AH630" s="40"/>
      <c r="AI630" s="40"/>
      <c r="AJ630" s="35"/>
      <c r="AK630" s="35"/>
      <c r="AL630" s="35"/>
      <c r="AM630" s="35"/>
      <c r="AN630" s="35"/>
      <c r="AZ630" s="2006">
        <v>0</v>
      </c>
      <c r="BA630" s="2006">
        <v>0</v>
      </c>
      <c r="BB630" s="2006">
        <v>0</v>
      </c>
      <c r="BC630" s="2006">
        <v>0</v>
      </c>
      <c r="BD630" s="2006">
        <v>0</v>
      </c>
      <c r="BE630" s="2006">
        <v>0</v>
      </c>
      <c r="BF630" s="2006">
        <v>0</v>
      </c>
      <c r="BG630" s="2006">
        <v>0</v>
      </c>
      <c r="BH630" s="2006">
        <v>0</v>
      </c>
      <c r="BI630" s="2006">
        <v>0</v>
      </c>
      <c r="BJ630" s="2006">
        <v>0</v>
      </c>
      <c r="BK630" s="2006">
        <v>0</v>
      </c>
      <c r="BL630" s="2006">
        <v>0</v>
      </c>
      <c r="BM630" s="2006">
        <v>0</v>
      </c>
      <c r="BN630" s="2006">
        <v>0</v>
      </c>
      <c r="BO630" s="2006">
        <v>0</v>
      </c>
      <c r="BP630" s="2006">
        <v>0</v>
      </c>
      <c r="BQ630" s="2006">
        <v>0</v>
      </c>
      <c r="BR630" s="2006">
        <v>0</v>
      </c>
      <c r="BS630" s="2006">
        <v>0</v>
      </c>
      <c r="BT630" s="2006">
        <v>0</v>
      </c>
      <c r="BU630" s="2006">
        <v>0</v>
      </c>
      <c r="BV630" s="2006">
        <v>0</v>
      </c>
      <c r="BW630" s="2006">
        <v>0</v>
      </c>
      <c r="BX630" s="2006">
        <v>0</v>
      </c>
      <c r="BY630" s="2006">
        <v>0</v>
      </c>
      <c r="BZ630" s="2006">
        <v>0</v>
      </c>
      <c r="CA630" s="2006">
        <v>0</v>
      </c>
      <c r="CB630" s="2006">
        <v>0</v>
      </c>
      <c r="CC630" s="2006">
        <v>0</v>
      </c>
      <c r="CD630" s="2006">
        <v>0</v>
      </c>
      <c r="CE630" s="2006">
        <v>0</v>
      </c>
      <c r="CF630" s="421"/>
    </row>
    <row r="631" spans="1:84" ht="5.0999999999999996" customHeight="1">
      <c r="A631" s="2006">
        <v>0</v>
      </c>
      <c r="B631" s="3402"/>
      <c r="D631" s="3624"/>
      <c r="E631" s="90"/>
      <c r="F631" s="91"/>
      <c r="G631" s="90"/>
      <c r="H631" s="3636"/>
      <c r="I631" s="90"/>
      <c r="J631" s="91"/>
      <c r="K631" s="90"/>
      <c r="L631" s="3630"/>
      <c r="M631" s="90"/>
      <c r="N631" s="91"/>
      <c r="O631" s="90"/>
      <c r="P631" s="3621"/>
      <c r="Q631" s="90"/>
      <c r="R631" s="91"/>
      <c r="S631" s="90"/>
      <c r="T631" s="3627"/>
      <c r="U631" s="90"/>
      <c r="V631" s="91"/>
      <c r="W631" s="90"/>
      <c r="X631" s="3633"/>
      <c r="Y631" s="90"/>
      <c r="Z631" s="91"/>
      <c r="AA631" s="90"/>
      <c r="AB631" s="3618"/>
      <c r="AC631" s="90"/>
      <c r="AD631" s="91"/>
      <c r="AE631" s="90"/>
      <c r="AF631" s="3618"/>
      <c r="AG631" s="90"/>
      <c r="AH631" s="91"/>
      <c r="AI631" s="90"/>
      <c r="AJ631" s="35"/>
      <c r="AK631" s="35"/>
      <c r="AL631" s="35"/>
      <c r="AM631" s="35"/>
      <c r="AN631" s="35"/>
      <c r="AZ631" s="2006">
        <v>0</v>
      </c>
      <c r="BA631" s="2006">
        <v>0</v>
      </c>
      <c r="BB631" s="2006">
        <v>0</v>
      </c>
      <c r="BC631" s="2006">
        <v>0</v>
      </c>
      <c r="BD631" s="2006">
        <v>0</v>
      </c>
      <c r="BE631" s="2006">
        <v>0</v>
      </c>
      <c r="BF631" s="2006">
        <v>0</v>
      </c>
      <c r="BG631" s="2006">
        <v>0</v>
      </c>
      <c r="BH631" s="2006">
        <v>0</v>
      </c>
      <c r="BI631" s="2006">
        <v>0</v>
      </c>
      <c r="BJ631" s="2006">
        <v>0</v>
      </c>
      <c r="BK631" s="2006">
        <v>0</v>
      </c>
      <c r="BL631" s="2006">
        <v>0</v>
      </c>
      <c r="BM631" s="2006">
        <v>0</v>
      </c>
      <c r="BN631" s="2006">
        <v>0</v>
      </c>
      <c r="BO631" s="2006">
        <v>0</v>
      </c>
      <c r="BP631" s="2006">
        <v>0</v>
      </c>
      <c r="BQ631" s="2006">
        <v>0</v>
      </c>
      <c r="BR631" s="2006">
        <v>0</v>
      </c>
      <c r="BS631" s="2006">
        <v>0</v>
      </c>
      <c r="BT631" s="2006">
        <v>0</v>
      </c>
      <c r="BU631" s="2006">
        <v>0</v>
      </c>
      <c r="BV631" s="2006">
        <v>0</v>
      </c>
      <c r="BW631" s="2006">
        <v>0</v>
      </c>
      <c r="BX631" s="2006">
        <v>0</v>
      </c>
      <c r="BY631" s="2006">
        <v>0</v>
      </c>
      <c r="BZ631" s="2006">
        <v>0</v>
      </c>
      <c r="CA631" s="2006">
        <v>0</v>
      </c>
      <c r="CB631" s="2006">
        <v>0</v>
      </c>
      <c r="CC631" s="2006">
        <v>0</v>
      </c>
      <c r="CD631" s="2006">
        <v>0</v>
      </c>
      <c r="CE631" s="2006">
        <v>0</v>
      </c>
      <c r="CF631" s="421"/>
    </row>
    <row r="632" spans="1:84" ht="9.9499999999999993" customHeight="1">
      <c r="A632" s="2006">
        <v>0</v>
      </c>
      <c r="B632" s="3403"/>
      <c r="D632" s="3625"/>
      <c r="E632" s="40"/>
      <c r="F632" s="40"/>
      <c r="G632" s="40"/>
      <c r="H632" s="3637"/>
      <c r="I632" s="40"/>
      <c r="J632" s="40"/>
      <c r="K632" s="40"/>
      <c r="L632" s="3631"/>
      <c r="M632" s="40"/>
      <c r="N632" s="40"/>
      <c r="O632" s="40"/>
      <c r="P632" s="3622"/>
      <c r="Q632" s="40"/>
      <c r="R632" s="40"/>
      <c r="S632" s="40"/>
      <c r="T632" s="3628"/>
      <c r="U632" s="40"/>
      <c r="V632" s="40"/>
      <c r="W632" s="40"/>
      <c r="X632" s="3634"/>
      <c r="Y632" s="40"/>
      <c r="Z632" s="40"/>
      <c r="AA632" s="40"/>
      <c r="AB632" s="3619"/>
      <c r="AC632" s="40"/>
      <c r="AD632" s="40"/>
      <c r="AE632" s="40"/>
      <c r="AF632" s="3619"/>
      <c r="AG632" s="40"/>
      <c r="AH632" s="40"/>
      <c r="AI632" s="40"/>
      <c r="AJ632" s="35"/>
      <c r="AK632" s="35"/>
      <c r="AL632" s="35"/>
      <c r="AM632" s="35"/>
      <c r="AN632" s="35"/>
      <c r="AZ632" s="2006">
        <v>0</v>
      </c>
      <c r="BA632" s="2006">
        <v>0</v>
      </c>
      <c r="BB632" s="2006">
        <v>0</v>
      </c>
      <c r="BC632" s="2006">
        <v>0</v>
      </c>
      <c r="BD632" s="2006">
        <v>0</v>
      </c>
      <c r="BE632" s="2006">
        <v>0</v>
      </c>
      <c r="BF632" s="2006">
        <v>0</v>
      </c>
      <c r="BG632" s="2006">
        <v>0</v>
      </c>
      <c r="BH632" s="2006">
        <v>0</v>
      </c>
      <c r="BI632" s="2006">
        <v>0</v>
      </c>
      <c r="BJ632" s="2006">
        <v>0</v>
      </c>
      <c r="BK632" s="2006">
        <v>0</v>
      </c>
      <c r="BL632" s="2006">
        <v>0</v>
      </c>
      <c r="BM632" s="2006">
        <v>0</v>
      </c>
      <c r="BN632" s="2006">
        <v>0</v>
      </c>
      <c r="BO632" s="2006">
        <v>0</v>
      </c>
      <c r="BP632" s="2006">
        <v>0</v>
      </c>
      <c r="BQ632" s="2006">
        <v>0</v>
      </c>
      <c r="BR632" s="2006">
        <v>0</v>
      </c>
      <c r="BS632" s="2006">
        <v>0</v>
      </c>
      <c r="BT632" s="2006">
        <v>0</v>
      </c>
      <c r="BU632" s="2006">
        <v>0</v>
      </c>
      <c r="BV632" s="2006">
        <v>0</v>
      </c>
      <c r="BW632" s="2006">
        <v>0</v>
      </c>
      <c r="BX632" s="2006">
        <v>0</v>
      </c>
      <c r="BY632" s="2006">
        <v>0</v>
      </c>
      <c r="BZ632" s="2006">
        <v>0</v>
      </c>
      <c r="CA632" s="2006">
        <v>0</v>
      </c>
      <c r="CB632" s="2006">
        <v>0</v>
      </c>
      <c r="CC632" s="2006">
        <v>0</v>
      </c>
      <c r="CD632" s="2006">
        <v>0</v>
      </c>
      <c r="CE632" s="2006">
        <v>0</v>
      </c>
      <c r="CF632" s="421"/>
    </row>
    <row r="633" spans="1:84" ht="9.9499999999999993" customHeight="1">
      <c r="A633" s="2006">
        <v>0</v>
      </c>
      <c r="B633" s="2006">
        <v>0</v>
      </c>
      <c r="C633" s="2006">
        <v>0</v>
      </c>
      <c r="D633" s="2006">
        <v>0</v>
      </c>
      <c r="E633" s="2006">
        <v>0</v>
      </c>
      <c r="F633" s="2006">
        <v>0</v>
      </c>
      <c r="G633" s="2006">
        <v>0</v>
      </c>
      <c r="H633" s="2006">
        <v>0</v>
      </c>
      <c r="I633" s="2006">
        <v>0</v>
      </c>
      <c r="J633" s="2006">
        <v>0</v>
      </c>
      <c r="K633" s="2006">
        <v>0</v>
      </c>
      <c r="L633" s="2006">
        <v>0</v>
      </c>
      <c r="M633" s="2006">
        <v>0</v>
      </c>
      <c r="N633" s="2006">
        <v>0</v>
      </c>
      <c r="O633" s="2006">
        <v>0</v>
      </c>
      <c r="P633" s="2006">
        <v>0</v>
      </c>
      <c r="Q633" s="2006">
        <v>0</v>
      </c>
      <c r="R633" s="2006">
        <v>0</v>
      </c>
      <c r="S633" s="2006">
        <v>0</v>
      </c>
      <c r="T633" s="2006">
        <v>0</v>
      </c>
      <c r="U633" s="2006">
        <v>0</v>
      </c>
      <c r="V633" s="2006">
        <v>0</v>
      </c>
      <c r="W633" s="2006">
        <v>0</v>
      </c>
      <c r="X633" s="2006">
        <v>0</v>
      </c>
      <c r="Y633" s="2006">
        <v>0</v>
      </c>
      <c r="Z633" s="2006">
        <v>0</v>
      </c>
      <c r="AA633" s="2006">
        <v>0</v>
      </c>
      <c r="AB633" s="2006">
        <v>0</v>
      </c>
      <c r="AC633" s="2006">
        <v>0</v>
      </c>
      <c r="AD633" s="2006">
        <v>0</v>
      </c>
      <c r="AE633" s="2006">
        <v>0</v>
      </c>
      <c r="AF633" s="2006">
        <v>0</v>
      </c>
      <c r="AG633" s="2006">
        <v>0</v>
      </c>
      <c r="AH633" s="2006">
        <v>0</v>
      </c>
      <c r="AI633" s="2006">
        <v>0</v>
      </c>
      <c r="AJ633" s="35"/>
      <c r="AK633" s="35"/>
      <c r="AL633" s="35"/>
      <c r="AM633" s="35"/>
      <c r="AN633" s="35"/>
      <c r="AZ633" s="2006">
        <v>0</v>
      </c>
      <c r="BA633" s="2006">
        <v>0</v>
      </c>
      <c r="BB633" s="2006">
        <v>0</v>
      </c>
      <c r="BC633" s="2006">
        <v>0</v>
      </c>
      <c r="BD633" s="2006">
        <v>0</v>
      </c>
      <c r="BE633" s="2006">
        <v>0</v>
      </c>
      <c r="BF633" s="2006">
        <v>0</v>
      </c>
      <c r="BG633" s="2006">
        <v>0</v>
      </c>
      <c r="BH633" s="2006">
        <v>0</v>
      </c>
      <c r="BI633" s="2006">
        <v>0</v>
      </c>
      <c r="BJ633" s="2006">
        <v>0</v>
      </c>
      <c r="BK633" s="2006">
        <v>0</v>
      </c>
      <c r="BL633" s="2006">
        <v>0</v>
      </c>
      <c r="BM633" s="2006">
        <v>0</v>
      </c>
      <c r="BN633" s="2006">
        <v>0</v>
      </c>
      <c r="BO633" s="2006">
        <v>0</v>
      </c>
      <c r="BP633" s="2006">
        <v>0</v>
      </c>
      <c r="BQ633" s="2006">
        <v>0</v>
      </c>
      <c r="BR633" s="2006">
        <v>0</v>
      </c>
      <c r="BS633" s="2006">
        <v>0</v>
      </c>
      <c r="BT633" s="2006">
        <v>0</v>
      </c>
      <c r="BU633" s="2006">
        <v>0</v>
      </c>
      <c r="BV633" s="2006">
        <v>0</v>
      </c>
      <c r="BW633" s="2006">
        <v>0</v>
      </c>
      <c r="BX633" s="2006">
        <v>0</v>
      </c>
      <c r="BY633" s="2006">
        <v>0</v>
      </c>
      <c r="BZ633" s="2006">
        <v>0</v>
      </c>
      <c r="CA633" s="2006">
        <v>0</v>
      </c>
      <c r="CB633" s="2006">
        <v>0</v>
      </c>
      <c r="CC633" s="2006">
        <v>0</v>
      </c>
      <c r="CD633" s="2006">
        <v>0</v>
      </c>
      <c r="CE633" s="2006">
        <v>0</v>
      </c>
      <c r="CF633" s="421"/>
    </row>
    <row r="634" spans="1:84" ht="9.9499999999999993" customHeight="1">
      <c r="A634" s="2006">
        <v>0</v>
      </c>
      <c r="B634" s="3401">
        <v>4</v>
      </c>
      <c r="D634" s="3623" t="s">
        <v>733</v>
      </c>
      <c r="E634" s="2006">
        <v>0</v>
      </c>
      <c r="F634" s="2006">
        <v>0</v>
      </c>
      <c r="G634" s="2006">
        <v>0</v>
      </c>
      <c r="H634" s="3635" t="s">
        <v>734</v>
      </c>
      <c r="I634" s="2006">
        <v>0</v>
      </c>
      <c r="J634" s="2006">
        <v>0</v>
      </c>
      <c r="K634" s="2006">
        <v>0</v>
      </c>
      <c r="L634" s="3629" t="s">
        <v>735</v>
      </c>
      <c r="M634" s="2006">
        <v>0</v>
      </c>
      <c r="N634" s="2006">
        <v>0</v>
      </c>
      <c r="O634" s="2006">
        <v>0</v>
      </c>
      <c r="P634" s="3620" t="s">
        <v>736</v>
      </c>
      <c r="Q634" s="2006">
        <v>0</v>
      </c>
      <c r="R634" s="2006">
        <v>0</v>
      </c>
      <c r="S634" s="2006">
        <v>0</v>
      </c>
      <c r="T634" s="3626" t="s">
        <v>737</v>
      </c>
      <c r="U634" s="2006">
        <v>0</v>
      </c>
      <c r="V634" s="2006">
        <v>0</v>
      </c>
      <c r="W634" s="2006">
        <v>0</v>
      </c>
      <c r="X634" s="3632" t="s">
        <v>738</v>
      </c>
      <c r="Y634" s="2006">
        <v>0</v>
      </c>
      <c r="Z634" s="2006">
        <v>0</v>
      </c>
      <c r="AA634" s="2006">
        <v>0</v>
      </c>
      <c r="AB634" s="3617"/>
      <c r="AC634" s="2006">
        <v>0</v>
      </c>
      <c r="AD634" s="2006">
        <v>0</v>
      </c>
      <c r="AE634" s="2006">
        <v>0</v>
      </c>
      <c r="AF634" s="3617"/>
      <c r="AG634" s="2006">
        <v>0</v>
      </c>
      <c r="AH634" s="2006">
        <v>0</v>
      </c>
      <c r="AI634" s="2006">
        <v>0</v>
      </c>
      <c r="AJ634" s="35"/>
      <c r="AK634" s="35"/>
      <c r="AL634" s="35"/>
      <c r="AM634" s="35"/>
      <c r="AN634" s="35"/>
      <c r="AZ634" s="2006">
        <v>0</v>
      </c>
      <c r="BA634" s="2006">
        <v>0</v>
      </c>
      <c r="BB634" s="2006">
        <v>0</v>
      </c>
      <c r="BC634" s="2006">
        <v>0</v>
      </c>
      <c r="BD634" s="2006">
        <v>0</v>
      </c>
      <c r="BE634" s="2006">
        <v>0</v>
      </c>
      <c r="BF634" s="2006">
        <v>0</v>
      </c>
      <c r="BG634" s="2006">
        <v>0</v>
      </c>
      <c r="BH634" s="2006">
        <v>0</v>
      </c>
      <c r="BI634" s="2006">
        <v>0</v>
      </c>
      <c r="BJ634" s="2006">
        <v>0</v>
      </c>
      <c r="BK634" s="2006">
        <v>0</v>
      </c>
      <c r="BL634" s="2006">
        <v>0</v>
      </c>
      <c r="BM634" s="2006">
        <v>0</v>
      </c>
      <c r="BN634" s="2006">
        <v>0</v>
      </c>
      <c r="BO634" s="2006">
        <v>0</v>
      </c>
      <c r="BP634" s="2006">
        <v>0</v>
      </c>
      <c r="BQ634" s="2006">
        <v>0</v>
      </c>
      <c r="BR634" s="2006">
        <v>0</v>
      </c>
      <c r="BS634" s="2006">
        <v>0</v>
      </c>
      <c r="BT634" s="2006">
        <v>0</v>
      </c>
      <c r="BU634" s="2006">
        <v>0</v>
      </c>
      <c r="BV634" s="2006">
        <v>0</v>
      </c>
      <c r="BW634" s="2006">
        <v>0</v>
      </c>
      <c r="BX634" s="2006">
        <v>0</v>
      </c>
      <c r="BY634" s="2006">
        <v>0</v>
      </c>
      <c r="BZ634" s="2006">
        <v>0</v>
      </c>
      <c r="CA634" s="2006">
        <v>0</v>
      </c>
      <c r="CB634" s="2006">
        <v>0</v>
      </c>
      <c r="CC634" s="2006">
        <v>0</v>
      </c>
      <c r="CD634" s="2006">
        <v>0</v>
      </c>
      <c r="CE634" s="2006">
        <v>0</v>
      </c>
      <c r="CF634" s="421"/>
    </row>
    <row r="635" spans="1:84" ht="5.0999999999999996" customHeight="1">
      <c r="A635" s="2006">
        <v>0</v>
      </c>
      <c r="B635" s="3402"/>
      <c r="D635" s="3624"/>
      <c r="E635" s="2006">
        <v>0</v>
      </c>
      <c r="F635" s="2007">
        <v>0</v>
      </c>
      <c r="G635" s="2006">
        <v>0</v>
      </c>
      <c r="H635" s="3636"/>
      <c r="I635" s="2006">
        <v>0</v>
      </c>
      <c r="J635" s="2007">
        <v>0</v>
      </c>
      <c r="K635" s="2006">
        <v>0</v>
      </c>
      <c r="L635" s="3630"/>
      <c r="M635" s="2006">
        <v>0</v>
      </c>
      <c r="N635" s="2007">
        <v>0</v>
      </c>
      <c r="O635" s="2006">
        <v>0</v>
      </c>
      <c r="P635" s="3621"/>
      <c r="Q635" s="2006">
        <v>0</v>
      </c>
      <c r="R635" s="2007">
        <v>0</v>
      </c>
      <c r="S635" s="2006">
        <v>0</v>
      </c>
      <c r="T635" s="3627"/>
      <c r="U635" s="2006">
        <v>0</v>
      </c>
      <c r="V635" s="2007">
        <v>0</v>
      </c>
      <c r="W635" s="2006">
        <v>0</v>
      </c>
      <c r="X635" s="3633"/>
      <c r="Y635" s="2006">
        <v>0</v>
      </c>
      <c r="Z635" s="2007">
        <v>0</v>
      </c>
      <c r="AA635" s="2006">
        <v>0</v>
      </c>
      <c r="AB635" s="3618"/>
      <c r="AC635" s="2006">
        <v>0</v>
      </c>
      <c r="AD635" s="2007">
        <v>0</v>
      </c>
      <c r="AE635" s="2006">
        <v>0</v>
      </c>
      <c r="AF635" s="3618"/>
      <c r="AG635" s="2006">
        <v>0</v>
      </c>
      <c r="AH635" s="2007">
        <v>0</v>
      </c>
      <c r="AI635" s="2006">
        <v>0</v>
      </c>
      <c r="AJ635" s="35"/>
      <c r="AK635" s="35"/>
      <c r="AL635" s="35"/>
      <c r="AM635" s="35"/>
      <c r="AN635" s="35"/>
      <c r="AZ635" s="2006">
        <v>0</v>
      </c>
      <c r="BA635" s="2006">
        <v>0</v>
      </c>
      <c r="BB635" s="2006">
        <v>0</v>
      </c>
      <c r="BC635" s="2006">
        <v>0</v>
      </c>
      <c r="BD635" s="2006">
        <v>0</v>
      </c>
      <c r="BE635" s="2006">
        <v>0</v>
      </c>
      <c r="BF635" s="2006">
        <v>0</v>
      </c>
      <c r="BG635" s="2006">
        <v>0</v>
      </c>
      <c r="BH635" s="2006">
        <v>0</v>
      </c>
      <c r="BI635" s="2006">
        <v>0</v>
      </c>
      <c r="BJ635" s="2006">
        <v>0</v>
      </c>
      <c r="BK635" s="2006">
        <v>0</v>
      </c>
      <c r="BL635" s="2006">
        <v>0</v>
      </c>
      <c r="BM635" s="2006">
        <v>0</v>
      </c>
      <c r="BN635" s="2006">
        <v>0</v>
      </c>
      <c r="BO635" s="2006">
        <v>0</v>
      </c>
      <c r="BP635" s="2006">
        <v>0</v>
      </c>
      <c r="BQ635" s="2006">
        <v>0</v>
      </c>
      <c r="BR635" s="2006">
        <v>0</v>
      </c>
      <c r="BS635" s="2006">
        <v>0</v>
      </c>
      <c r="BT635" s="2006">
        <v>0</v>
      </c>
      <c r="BU635" s="2006">
        <v>0</v>
      </c>
      <c r="BV635" s="2006">
        <v>0</v>
      </c>
      <c r="BW635" s="2006">
        <v>0</v>
      </c>
      <c r="BX635" s="2006">
        <v>0</v>
      </c>
      <c r="BY635" s="2006">
        <v>0</v>
      </c>
      <c r="BZ635" s="2006">
        <v>0</v>
      </c>
      <c r="CA635" s="2006">
        <v>0</v>
      </c>
      <c r="CB635" s="2006">
        <v>0</v>
      </c>
      <c r="CC635" s="2006">
        <v>0</v>
      </c>
      <c r="CD635" s="2006">
        <v>0</v>
      </c>
      <c r="CE635" s="2006">
        <v>0</v>
      </c>
      <c r="CF635" s="421"/>
    </row>
    <row r="636" spans="1:84" ht="9.9499999999999993" customHeight="1">
      <c r="A636" s="2006">
        <v>0</v>
      </c>
      <c r="B636" s="3403"/>
      <c r="D636" s="3625"/>
      <c r="E636" s="2006">
        <v>0</v>
      </c>
      <c r="F636" s="2006">
        <v>0</v>
      </c>
      <c r="G636" s="2006">
        <v>0</v>
      </c>
      <c r="H636" s="3637"/>
      <c r="I636" s="2006">
        <v>0</v>
      </c>
      <c r="J636" s="2006">
        <v>0</v>
      </c>
      <c r="K636" s="2006">
        <v>0</v>
      </c>
      <c r="L636" s="3631"/>
      <c r="M636" s="2006">
        <v>0</v>
      </c>
      <c r="N636" s="2006">
        <v>0</v>
      </c>
      <c r="O636" s="2006">
        <v>0</v>
      </c>
      <c r="P636" s="3622"/>
      <c r="Q636" s="2006">
        <v>0</v>
      </c>
      <c r="R636" s="2006">
        <v>0</v>
      </c>
      <c r="S636" s="2006">
        <v>0</v>
      </c>
      <c r="T636" s="3628"/>
      <c r="U636" s="2006">
        <v>0</v>
      </c>
      <c r="V636" s="2006">
        <v>0</v>
      </c>
      <c r="W636" s="2006">
        <v>0</v>
      </c>
      <c r="X636" s="3634"/>
      <c r="Y636" s="2006">
        <v>0</v>
      </c>
      <c r="Z636" s="2006">
        <v>0</v>
      </c>
      <c r="AA636" s="2006">
        <v>0</v>
      </c>
      <c r="AB636" s="3619"/>
      <c r="AC636" s="2006">
        <v>0</v>
      </c>
      <c r="AD636" s="2006">
        <v>0</v>
      </c>
      <c r="AE636" s="2006">
        <v>0</v>
      </c>
      <c r="AF636" s="3619"/>
      <c r="AG636" s="2006">
        <v>0</v>
      </c>
      <c r="AH636" s="2006">
        <v>0</v>
      </c>
      <c r="AI636" s="2006">
        <v>0</v>
      </c>
      <c r="AJ636" s="35"/>
      <c r="AK636" s="35"/>
      <c r="AL636" s="35"/>
      <c r="AM636" s="35"/>
      <c r="AN636" s="35"/>
      <c r="AZ636" s="2006">
        <v>0</v>
      </c>
      <c r="BA636" s="2006">
        <v>0</v>
      </c>
      <c r="BB636" s="2006">
        <v>0</v>
      </c>
      <c r="BC636" s="2006">
        <v>0</v>
      </c>
      <c r="BD636" s="2006">
        <v>0</v>
      </c>
      <c r="BE636" s="2006">
        <v>0</v>
      </c>
      <c r="BF636" s="2006">
        <v>0</v>
      </c>
      <c r="BG636" s="2006">
        <v>0</v>
      </c>
      <c r="BH636" s="2006">
        <v>0</v>
      </c>
      <c r="BI636" s="2006">
        <v>0</v>
      </c>
      <c r="BJ636" s="2006">
        <v>0</v>
      </c>
      <c r="BK636" s="2006">
        <v>0</v>
      </c>
      <c r="BL636" s="2006">
        <v>0</v>
      </c>
      <c r="BM636" s="2006">
        <v>0</v>
      </c>
      <c r="BN636" s="2006">
        <v>0</v>
      </c>
      <c r="BO636" s="2006">
        <v>0</v>
      </c>
      <c r="BP636" s="2006">
        <v>0</v>
      </c>
      <c r="BQ636" s="2006">
        <v>0</v>
      </c>
      <c r="BR636" s="2006">
        <v>0</v>
      </c>
      <c r="BS636" s="2006">
        <v>0</v>
      </c>
      <c r="BT636" s="2006">
        <v>0</v>
      </c>
      <c r="BU636" s="2006">
        <v>0</v>
      </c>
      <c r="BV636" s="2006">
        <v>0</v>
      </c>
      <c r="BW636" s="2006">
        <v>0</v>
      </c>
      <c r="BX636" s="2006">
        <v>0</v>
      </c>
      <c r="BY636" s="2006">
        <v>0</v>
      </c>
      <c r="BZ636" s="2006">
        <v>0</v>
      </c>
      <c r="CA636" s="2006">
        <v>0</v>
      </c>
      <c r="CB636" s="2006">
        <v>0</v>
      </c>
      <c r="CC636" s="2006">
        <v>0</v>
      </c>
      <c r="CD636" s="2006">
        <v>0</v>
      </c>
      <c r="CE636" s="2006">
        <v>0</v>
      </c>
      <c r="CF636" s="421"/>
    </row>
    <row r="637" spans="1:84" ht="9.9499999999999993" customHeight="1">
      <c r="A637" s="2006">
        <v>0</v>
      </c>
      <c r="B637" s="2006">
        <v>0</v>
      </c>
      <c r="C637" s="2006">
        <v>0</v>
      </c>
      <c r="D637" s="2006">
        <v>0</v>
      </c>
      <c r="E637" s="2006">
        <v>0</v>
      </c>
      <c r="F637" s="2006">
        <v>0</v>
      </c>
      <c r="G637" s="2006">
        <v>0</v>
      </c>
      <c r="H637" s="2006">
        <v>0</v>
      </c>
      <c r="I637" s="2006">
        <v>0</v>
      </c>
      <c r="J637" s="2006">
        <v>0</v>
      </c>
      <c r="K637" s="2006">
        <v>0</v>
      </c>
      <c r="L637" s="2006">
        <v>0</v>
      </c>
      <c r="M637" s="2006">
        <v>0</v>
      </c>
      <c r="N637" s="2006">
        <v>0</v>
      </c>
      <c r="O637" s="2006">
        <v>0</v>
      </c>
      <c r="P637" s="2006">
        <v>0</v>
      </c>
      <c r="Q637" s="2006">
        <v>0</v>
      </c>
      <c r="R637" s="2006">
        <v>0</v>
      </c>
      <c r="S637" s="2006">
        <v>0</v>
      </c>
      <c r="T637" s="2006">
        <v>0</v>
      </c>
      <c r="U637" s="2006">
        <v>0</v>
      </c>
      <c r="V637" s="2006">
        <v>0</v>
      </c>
      <c r="W637" s="2006">
        <v>0</v>
      </c>
      <c r="X637" s="2006">
        <v>0</v>
      </c>
      <c r="Y637" s="2006">
        <v>0</v>
      </c>
      <c r="Z637" s="2006">
        <v>0</v>
      </c>
      <c r="AA637" s="2006">
        <v>0</v>
      </c>
      <c r="AB637" s="2006">
        <v>0</v>
      </c>
      <c r="AC637" s="2006">
        <v>0</v>
      </c>
      <c r="AD637" s="2006">
        <v>0</v>
      </c>
      <c r="AE637" s="2006">
        <v>0</v>
      </c>
      <c r="AF637" s="2006">
        <v>0</v>
      </c>
      <c r="AG637" s="2006">
        <v>0</v>
      </c>
      <c r="AH637" s="2006">
        <v>0</v>
      </c>
      <c r="AI637" s="2006">
        <v>0</v>
      </c>
      <c r="AJ637" s="35"/>
      <c r="AK637" s="35"/>
      <c r="AL637" s="35"/>
      <c r="AM637" s="35"/>
      <c r="AN637" s="35"/>
      <c r="AZ637" s="2006">
        <v>0</v>
      </c>
      <c r="BA637" s="2006">
        <v>0</v>
      </c>
      <c r="BB637" s="2006">
        <v>0</v>
      </c>
      <c r="BC637" s="2006">
        <v>0</v>
      </c>
      <c r="BD637" s="2006">
        <v>0</v>
      </c>
      <c r="BE637" s="2006">
        <v>0</v>
      </c>
      <c r="BF637" s="2006">
        <v>0</v>
      </c>
      <c r="BG637" s="2006">
        <v>0</v>
      </c>
      <c r="BH637" s="2006">
        <v>0</v>
      </c>
      <c r="BI637" s="2006">
        <v>0</v>
      </c>
      <c r="BJ637" s="2006">
        <v>0</v>
      </c>
      <c r="BK637" s="2006">
        <v>0</v>
      </c>
      <c r="BL637" s="2006">
        <v>0</v>
      </c>
      <c r="BM637" s="2006">
        <v>0</v>
      </c>
      <c r="BN637" s="2006">
        <v>0</v>
      </c>
      <c r="BO637" s="2006">
        <v>0</v>
      </c>
      <c r="BP637" s="2006">
        <v>0</v>
      </c>
      <c r="BQ637" s="2006">
        <v>0</v>
      </c>
      <c r="BR637" s="2006">
        <v>0</v>
      </c>
      <c r="BS637" s="2006">
        <v>0</v>
      </c>
      <c r="BT637" s="2006">
        <v>0</v>
      </c>
      <c r="BU637" s="2006">
        <v>0</v>
      </c>
      <c r="BV637" s="2006">
        <v>0</v>
      </c>
      <c r="BW637" s="2006">
        <v>0</v>
      </c>
      <c r="BX637" s="2006">
        <v>0</v>
      </c>
      <c r="BY637" s="2006">
        <v>0</v>
      </c>
      <c r="BZ637" s="2006">
        <v>0</v>
      </c>
      <c r="CA637" s="2006">
        <v>0</v>
      </c>
      <c r="CB637" s="2006">
        <v>0</v>
      </c>
      <c r="CC637" s="2006">
        <v>0</v>
      </c>
      <c r="CD637" s="2006">
        <v>0</v>
      </c>
      <c r="CE637" s="2006">
        <v>0</v>
      </c>
      <c r="CF637" s="421"/>
    </row>
    <row r="638" spans="1:84" ht="9.9499999999999993" customHeight="1">
      <c r="A638" s="2006">
        <v>0</v>
      </c>
      <c r="B638" s="3401">
        <v>5</v>
      </c>
      <c r="D638" s="3623" t="s">
        <v>739</v>
      </c>
      <c r="E638" s="2006">
        <v>0</v>
      </c>
      <c r="F638" s="2006">
        <v>0</v>
      </c>
      <c r="G638" s="2006">
        <v>0</v>
      </c>
      <c r="H638" s="3635" t="s">
        <v>740</v>
      </c>
      <c r="I638" s="2006">
        <v>0</v>
      </c>
      <c r="J638" s="2006">
        <v>0</v>
      </c>
      <c r="K638" s="2006">
        <v>0</v>
      </c>
      <c r="L638" s="3629" t="s">
        <v>741</v>
      </c>
      <c r="M638" s="2006">
        <v>0</v>
      </c>
      <c r="N638" s="2006">
        <v>0</v>
      </c>
      <c r="O638" s="2006">
        <v>0</v>
      </c>
      <c r="P638" s="3620" t="s">
        <v>742</v>
      </c>
      <c r="Q638" s="2006">
        <v>0</v>
      </c>
      <c r="R638" s="2006">
        <v>0</v>
      </c>
      <c r="S638" s="2006">
        <v>0</v>
      </c>
      <c r="T638" s="3626" t="s">
        <v>743</v>
      </c>
      <c r="U638" s="2006">
        <v>0</v>
      </c>
      <c r="V638" s="2006">
        <v>0</v>
      </c>
      <c r="W638" s="2006">
        <v>0</v>
      </c>
      <c r="X638" s="3632" t="s">
        <v>744</v>
      </c>
      <c r="Y638" s="2006">
        <v>0</v>
      </c>
      <c r="Z638" s="2006">
        <v>0</v>
      </c>
      <c r="AA638" s="2006">
        <v>0</v>
      </c>
      <c r="AB638" s="3617"/>
      <c r="AC638" s="2006">
        <v>0</v>
      </c>
      <c r="AD638" s="2006">
        <v>0</v>
      </c>
      <c r="AE638" s="2006">
        <v>0</v>
      </c>
      <c r="AF638" s="3617"/>
      <c r="AG638" s="2006">
        <v>0</v>
      </c>
      <c r="AH638" s="2006">
        <v>0</v>
      </c>
      <c r="AI638" s="2006">
        <v>0</v>
      </c>
      <c r="AJ638" s="35"/>
      <c r="AK638" s="35"/>
      <c r="AL638" s="35"/>
      <c r="AM638" s="35"/>
      <c r="AN638" s="35"/>
      <c r="AZ638" s="2006">
        <v>0</v>
      </c>
      <c r="BA638" s="2006">
        <v>0</v>
      </c>
      <c r="BB638" s="2006">
        <v>0</v>
      </c>
      <c r="BC638" s="2006">
        <v>0</v>
      </c>
      <c r="BD638" s="2006">
        <v>0</v>
      </c>
      <c r="BE638" s="2006">
        <v>0</v>
      </c>
      <c r="BF638" s="2006">
        <v>0</v>
      </c>
      <c r="BG638" s="2006">
        <v>0</v>
      </c>
      <c r="BH638" s="2006">
        <v>0</v>
      </c>
      <c r="BI638" s="2006">
        <v>0</v>
      </c>
      <c r="BJ638" s="2006">
        <v>0</v>
      </c>
      <c r="BK638" s="2006">
        <v>0</v>
      </c>
      <c r="BL638" s="2006">
        <v>0</v>
      </c>
      <c r="BM638" s="2006">
        <v>0</v>
      </c>
      <c r="BN638" s="2006">
        <v>0</v>
      </c>
      <c r="BO638" s="2006">
        <v>0</v>
      </c>
      <c r="BP638" s="2006">
        <v>0</v>
      </c>
      <c r="BQ638" s="2006">
        <v>0</v>
      </c>
      <c r="BR638" s="2006">
        <v>0</v>
      </c>
      <c r="BS638" s="2006">
        <v>0</v>
      </c>
      <c r="BT638" s="2006">
        <v>0</v>
      </c>
      <c r="BU638" s="2006">
        <v>0</v>
      </c>
      <c r="BV638" s="2006">
        <v>0</v>
      </c>
      <c r="BW638" s="2006">
        <v>0</v>
      </c>
      <c r="BX638" s="2006">
        <v>0</v>
      </c>
      <c r="BY638" s="2006">
        <v>0</v>
      </c>
      <c r="BZ638" s="2006">
        <v>0</v>
      </c>
      <c r="CA638" s="2006">
        <v>0</v>
      </c>
      <c r="CB638" s="2006">
        <v>0</v>
      </c>
      <c r="CC638" s="2006">
        <v>0</v>
      </c>
      <c r="CD638" s="2006">
        <v>0</v>
      </c>
      <c r="CE638" s="2006">
        <v>0</v>
      </c>
      <c r="CF638" s="421"/>
    </row>
    <row r="639" spans="1:84" ht="5.0999999999999996" customHeight="1">
      <c r="A639" s="2006">
        <v>0</v>
      </c>
      <c r="B639" s="3402"/>
      <c r="D639" s="3624"/>
      <c r="E639" s="2006">
        <v>0</v>
      </c>
      <c r="F639" s="2007">
        <v>0</v>
      </c>
      <c r="G639" s="2006">
        <v>0</v>
      </c>
      <c r="H639" s="3636"/>
      <c r="I639" s="2006">
        <v>0</v>
      </c>
      <c r="J639" s="2007">
        <v>0</v>
      </c>
      <c r="K639" s="2006">
        <v>0</v>
      </c>
      <c r="L639" s="3630"/>
      <c r="M639" s="2006">
        <v>0</v>
      </c>
      <c r="N639" s="2007">
        <v>0</v>
      </c>
      <c r="O639" s="2006">
        <v>0</v>
      </c>
      <c r="P639" s="3621"/>
      <c r="Q639" s="2006">
        <v>0</v>
      </c>
      <c r="R639" s="2007">
        <v>0</v>
      </c>
      <c r="S639" s="2006">
        <v>0</v>
      </c>
      <c r="T639" s="3627"/>
      <c r="U639" s="2006">
        <v>0</v>
      </c>
      <c r="V639" s="2007">
        <v>0</v>
      </c>
      <c r="W639" s="2006">
        <v>0</v>
      </c>
      <c r="X639" s="3633"/>
      <c r="Y639" s="2006">
        <v>0</v>
      </c>
      <c r="Z639" s="2007">
        <v>0</v>
      </c>
      <c r="AA639" s="2006">
        <v>0</v>
      </c>
      <c r="AB639" s="3618"/>
      <c r="AC639" s="2006">
        <v>0</v>
      </c>
      <c r="AD639" s="2007">
        <v>0</v>
      </c>
      <c r="AE639" s="2006">
        <v>0</v>
      </c>
      <c r="AF639" s="3618"/>
      <c r="AG639" s="2006">
        <v>0</v>
      </c>
      <c r="AH639" s="2007">
        <v>0</v>
      </c>
      <c r="AI639" s="2006">
        <v>0</v>
      </c>
      <c r="AJ639" s="35"/>
      <c r="AK639" s="35"/>
      <c r="AL639" s="35"/>
      <c r="AM639" s="35"/>
      <c r="AN639" s="35"/>
      <c r="AZ639" s="2006">
        <v>0</v>
      </c>
      <c r="BA639" s="2006">
        <v>0</v>
      </c>
      <c r="BB639" s="2006">
        <v>0</v>
      </c>
      <c r="BC639" s="2006">
        <v>0</v>
      </c>
      <c r="BD639" s="2006">
        <v>0</v>
      </c>
      <c r="BE639" s="2006">
        <v>0</v>
      </c>
      <c r="BF639" s="2006">
        <v>0</v>
      </c>
      <c r="BG639" s="2006">
        <v>0</v>
      </c>
      <c r="BH639" s="2006">
        <v>0</v>
      </c>
      <c r="BI639" s="2006">
        <v>0</v>
      </c>
      <c r="BJ639" s="2006">
        <v>0</v>
      </c>
      <c r="BK639" s="2006">
        <v>0</v>
      </c>
      <c r="BL639" s="2006">
        <v>0</v>
      </c>
      <c r="BM639" s="2006">
        <v>0</v>
      </c>
      <c r="BN639" s="2006">
        <v>0</v>
      </c>
      <c r="BO639" s="2006">
        <v>0</v>
      </c>
      <c r="BP639" s="2006">
        <v>0</v>
      </c>
      <c r="BQ639" s="2006">
        <v>0</v>
      </c>
      <c r="BR639" s="2006">
        <v>0</v>
      </c>
      <c r="BS639" s="2006">
        <v>0</v>
      </c>
      <c r="BT639" s="2006">
        <v>0</v>
      </c>
      <c r="BU639" s="2006">
        <v>0</v>
      </c>
      <c r="BV639" s="2006">
        <v>0</v>
      </c>
      <c r="BW639" s="2006">
        <v>0</v>
      </c>
      <c r="BX639" s="2006">
        <v>0</v>
      </c>
      <c r="BY639" s="2006">
        <v>0</v>
      </c>
      <c r="BZ639" s="2006">
        <v>0</v>
      </c>
      <c r="CA639" s="2006">
        <v>0</v>
      </c>
      <c r="CB639" s="2006">
        <v>0</v>
      </c>
      <c r="CC639" s="2006">
        <v>0</v>
      </c>
      <c r="CD639" s="2006">
        <v>0</v>
      </c>
      <c r="CE639" s="2006">
        <v>0</v>
      </c>
      <c r="CF639" s="421"/>
    </row>
    <row r="640" spans="1:84" ht="9.9499999999999993" customHeight="1">
      <c r="A640" s="2006">
        <v>0</v>
      </c>
      <c r="B640" s="3403"/>
      <c r="D640" s="3625"/>
      <c r="E640" s="2006">
        <v>0</v>
      </c>
      <c r="F640" s="2006">
        <v>0</v>
      </c>
      <c r="G640" s="2006">
        <v>0</v>
      </c>
      <c r="H640" s="3637"/>
      <c r="I640" s="2006">
        <v>0</v>
      </c>
      <c r="J640" s="2006">
        <v>0</v>
      </c>
      <c r="K640" s="2006">
        <v>0</v>
      </c>
      <c r="L640" s="3631"/>
      <c r="M640" s="2006">
        <v>0</v>
      </c>
      <c r="N640" s="2006">
        <v>0</v>
      </c>
      <c r="O640" s="2006">
        <v>0</v>
      </c>
      <c r="P640" s="3622"/>
      <c r="Q640" s="2006">
        <v>0</v>
      </c>
      <c r="R640" s="2006">
        <v>0</v>
      </c>
      <c r="S640" s="2006">
        <v>0</v>
      </c>
      <c r="T640" s="3628"/>
      <c r="U640" s="2006">
        <v>0</v>
      </c>
      <c r="V640" s="2006">
        <v>0</v>
      </c>
      <c r="W640" s="2006">
        <v>0</v>
      </c>
      <c r="X640" s="3634"/>
      <c r="Y640" s="2006">
        <v>0</v>
      </c>
      <c r="Z640" s="2006">
        <v>0</v>
      </c>
      <c r="AA640" s="2006">
        <v>0</v>
      </c>
      <c r="AB640" s="3619"/>
      <c r="AC640" s="2006">
        <v>0</v>
      </c>
      <c r="AD640" s="2006">
        <v>0</v>
      </c>
      <c r="AE640" s="2006">
        <v>0</v>
      </c>
      <c r="AF640" s="3619"/>
      <c r="AG640" s="2006">
        <v>0</v>
      </c>
      <c r="AH640" s="2006">
        <v>0</v>
      </c>
      <c r="AI640" s="2006">
        <v>0</v>
      </c>
      <c r="AJ640" s="35"/>
      <c r="AK640" s="35"/>
      <c r="AL640" s="35"/>
      <c r="AM640" s="35"/>
      <c r="AN640" s="35"/>
      <c r="AZ640" s="2006">
        <v>0</v>
      </c>
      <c r="BA640" s="2006">
        <v>0</v>
      </c>
      <c r="BB640" s="2006">
        <v>0</v>
      </c>
      <c r="BC640" s="2006">
        <v>0</v>
      </c>
      <c r="BD640" s="2006">
        <v>0</v>
      </c>
      <c r="BE640" s="2006">
        <v>0</v>
      </c>
      <c r="BF640" s="2006">
        <v>0</v>
      </c>
      <c r="BG640" s="2006">
        <v>0</v>
      </c>
      <c r="BH640" s="2006">
        <v>0</v>
      </c>
      <c r="BI640" s="2006">
        <v>0</v>
      </c>
      <c r="BJ640" s="2006">
        <v>0</v>
      </c>
      <c r="BK640" s="2006">
        <v>0</v>
      </c>
      <c r="BL640" s="2006">
        <v>0</v>
      </c>
      <c r="BM640" s="2006">
        <v>0</v>
      </c>
      <c r="BN640" s="2006">
        <v>0</v>
      </c>
      <c r="BO640" s="2006">
        <v>0</v>
      </c>
      <c r="BP640" s="2006">
        <v>0</v>
      </c>
      <c r="BQ640" s="2006">
        <v>0</v>
      </c>
      <c r="BR640" s="2006">
        <v>0</v>
      </c>
      <c r="BS640" s="2006">
        <v>0</v>
      </c>
      <c r="BT640" s="2006">
        <v>0</v>
      </c>
      <c r="BU640" s="2006">
        <v>0</v>
      </c>
      <c r="BV640" s="2006">
        <v>0</v>
      </c>
      <c r="BW640" s="2006">
        <v>0</v>
      </c>
      <c r="BX640" s="2006">
        <v>0</v>
      </c>
      <c r="BY640" s="2006">
        <v>0</v>
      </c>
      <c r="BZ640" s="2006">
        <v>0</v>
      </c>
      <c r="CA640" s="2006">
        <v>0</v>
      </c>
      <c r="CB640" s="2006">
        <v>0</v>
      </c>
      <c r="CC640" s="2006">
        <v>0</v>
      </c>
      <c r="CD640" s="2006">
        <v>0</v>
      </c>
      <c r="CE640" s="2006">
        <v>0</v>
      </c>
      <c r="CF640" s="421"/>
    </row>
    <row r="641" spans="1:84" ht="9.9499999999999993" customHeight="1">
      <c r="A641" s="2006">
        <v>0</v>
      </c>
      <c r="B641" s="2006">
        <v>0</v>
      </c>
      <c r="C641" s="2006">
        <v>0</v>
      </c>
      <c r="D641" s="2006">
        <v>0</v>
      </c>
      <c r="E641" s="2006">
        <v>0</v>
      </c>
      <c r="F641" s="2006">
        <v>0</v>
      </c>
      <c r="G641" s="2006">
        <v>0</v>
      </c>
      <c r="H641" s="2006">
        <v>0</v>
      </c>
      <c r="I641" s="2006">
        <v>0</v>
      </c>
      <c r="J641" s="2006">
        <v>0</v>
      </c>
      <c r="K641" s="2006">
        <v>0</v>
      </c>
      <c r="L641" s="2006">
        <v>0</v>
      </c>
      <c r="M641" s="2006">
        <v>0</v>
      </c>
      <c r="N641" s="2006">
        <v>0</v>
      </c>
      <c r="O641" s="2006">
        <v>0</v>
      </c>
      <c r="P641" s="2006">
        <v>0</v>
      </c>
      <c r="Q641" s="2006">
        <v>0</v>
      </c>
      <c r="R641" s="2006">
        <v>0</v>
      </c>
      <c r="S641" s="2006">
        <v>0</v>
      </c>
      <c r="T641" s="2006">
        <v>0</v>
      </c>
      <c r="U641" s="2006">
        <v>0</v>
      </c>
      <c r="V641" s="2006">
        <v>0</v>
      </c>
      <c r="W641" s="2006">
        <v>0</v>
      </c>
      <c r="X641" s="2006">
        <v>0</v>
      </c>
      <c r="Y641" s="2006">
        <v>0</v>
      </c>
      <c r="Z641" s="2006">
        <v>0</v>
      </c>
      <c r="AA641" s="2006">
        <v>0</v>
      </c>
      <c r="AB641" s="2006">
        <v>0</v>
      </c>
      <c r="AC641" s="2006">
        <v>0</v>
      </c>
      <c r="AD641" s="2006">
        <v>0</v>
      </c>
      <c r="AE641" s="2006">
        <v>0</v>
      </c>
      <c r="AF641" s="2006">
        <v>0</v>
      </c>
      <c r="AG641" s="2006">
        <v>0</v>
      </c>
      <c r="AH641" s="2006">
        <v>0</v>
      </c>
      <c r="AI641" s="2006">
        <v>0</v>
      </c>
      <c r="AJ641" s="35"/>
      <c r="AK641" s="35"/>
      <c r="AL641" s="35"/>
      <c r="AM641" s="35"/>
      <c r="AN641" s="35"/>
      <c r="AZ641" s="2006">
        <v>0</v>
      </c>
      <c r="BA641" s="2006">
        <v>0</v>
      </c>
      <c r="BB641" s="2006">
        <v>0</v>
      </c>
      <c r="BC641" s="2006">
        <v>0</v>
      </c>
      <c r="BD641" s="2006">
        <v>0</v>
      </c>
      <c r="BE641" s="2006">
        <v>0</v>
      </c>
      <c r="BF641" s="2006">
        <v>0</v>
      </c>
      <c r="BG641" s="2006">
        <v>0</v>
      </c>
      <c r="BH641" s="2006">
        <v>0</v>
      </c>
      <c r="BI641" s="2006">
        <v>0</v>
      </c>
      <c r="BJ641" s="2006">
        <v>0</v>
      </c>
      <c r="BK641" s="2006">
        <v>0</v>
      </c>
      <c r="BL641" s="2006">
        <v>0</v>
      </c>
      <c r="BM641" s="2006">
        <v>0</v>
      </c>
      <c r="BN641" s="2006">
        <v>0</v>
      </c>
      <c r="BO641" s="2006">
        <v>0</v>
      </c>
      <c r="BP641" s="2006">
        <v>0</v>
      </c>
      <c r="BQ641" s="2006">
        <v>0</v>
      </c>
      <c r="BR641" s="2006">
        <v>0</v>
      </c>
      <c r="BS641" s="2006">
        <v>0</v>
      </c>
      <c r="BT641" s="2006">
        <v>0</v>
      </c>
      <c r="BU641" s="2006">
        <v>0</v>
      </c>
      <c r="BV641" s="2006">
        <v>0</v>
      </c>
      <c r="BW641" s="2006">
        <v>0</v>
      </c>
      <c r="BX641" s="2006">
        <v>0</v>
      </c>
      <c r="BY641" s="2006">
        <v>0</v>
      </c>
      <c r="BZ641" s="2006">
        <v>0</v>
      </c>
      <c r="CA641" s="2006">
        <v>0</v>
      </c>
      <c r="CB641" s="2006">
        <v>0</v>
      </c>
      <c r="CC641" s="2006">
        <v>0</v>
      </c>
      <c r="CD641" s="2006">
        <v>0</v>
      </c>
      <c r="CE641" s="2006">
        <v>0</v>
      </c>
      <c r="CF641" s="421"/>
    </row>
    <row r="642" spans="1:84" ht="9.9499999999999993" customHeight="1">
      <c r="A642" s="2006">
        <v>0</v>
      </c>
      <c r="B642" s="3401">
        <v>6</v>
      </c>
      <c r="D642" s="3623" t="s">
        <v>745</v>
      </c>
      <c r="E642" s="2006">
        <v>0</v>
      </c>
      <c r="F642" s="2006">
        <v>0</v>
      </c>
      <c r="G642" s="2006">
        <v>0</v>
      </c>
      <c r="H642" s="3635" t="s">
        <v>746</v>
      </c>
      <c r="I642" s="2006">
        <v>0</v>
      </c>
      <c r="J642" s="2006">
        <v>0</v>
      </c>
      <c r="K642" s="2006">
        <v>0</v>
      </c>
      <c r="L642" s="3629" t="s">
        <v>747</v>
      </c>
      <c r="M642" s="2006">
        <v>0</v>
      </c>
      <c r="N642" s="2006">
        <v>0</v>
      </c>
      <c r="O642" s="2006">
        <v>0</v>
      </c>
      <c r="P642" s="3620" t="s">
        <v>748</v>
      </c>
      <c r="Q642" s="2006">
        <v>0</v>
      </c>
      <c r="R642" s="2006">
        <v>0</v>
      </c>
      <c r="S642" s="2006">
        <v>0</v>
      </c>
      <c r="T642" s="3626" t="s">
        <v>749</v>
      </c>
      <c r="U642" s="2006">
        <v>0</v>
      </c>
      <c r="V642" s="2006">
        <v>0</v>
      </c>
      <c r="W642" s="2006">
        <v>0</v>
      </c>
      <c r="X642" s="3632" t="s">
        <v>750</v>
      </c>
      <c r="Y642" s="2006">
        <v>0</v>
      </c>
      <c r="Z642" s="2006">
        <v>0</v>
      </c>
      <c r="AA642" s="2006">
        <v>0</v>
      </c>
      <c r="AB642" s="3617"/>
      <c r="AC642" s="2006">
        <v>0</v>
      </c>
      <c r="AD642" s="2006">
        <v>0</v>
      </c>
      <c r="AE642" s="2006">
        <v>0</v>
      </c>
      <c r="AF642" s="3617"/>
      <c r="AG642" s="2006">
        <v>0</v>
      </c>
      <c r="AH642" s="2006">
        <v>0</v>
      </c>
      <c r="AI642" s="2006">
        <v>0</v>
      </c>
      <c r="AJ642" s="35"/>
      <c r="AK642" s="35"/>
      <c r="AL642" s="35"/>
      <c r="AM642" s="35"/>
      <c r="AN642" s="35"/>
      <c r="AZ642" s="2006">
        <v>0</v>
      </c>
      <c r="BA642" s="2006">
        <v>0</v>
      </c>
      <c r="BB642" s="2006">
        <v>0</v>
      </c>
      <c r="BC642" s="2006">
        <v>0</v>
      </c>
      <c r="BD642" s="2006">
        <v>0</v>
      </c>
      <c r="BE642" s="2006">
        <v>0</v>
      </c>
      <c r="BF642" s="2006">
        <v>0</v>
      </c>
      <c r="BG642" s="2006">
        <v>0</v>
      </c>
      <c r="BH642" s="2006">
        <v>0</v>
      </c>
      <c r="BI642" s="2006">
        <v>0</v>
      </c>
      <c r="BJ642" s="2006">
        <v>0</v>
      </c>
      <c r="BK642" s="2006">
        <v>0</v>
      </c>
      <c r="BL642" s="2006">
        <v>0</v>
      </c>
      <c r="BM642" s="2006">
        <v>0</v>
      </c>
      <c r="BN642" s="2006">
        <v>0</v>
      </c>
      <c r="BO642" s="2006">
        <v>0</v>
      </c>
      <c r="BP642" s="2006">
        <v>0</v>
      </c>
      <c r="BQ642" s="2006">
        <v>0</v>
      </c>
      <c r="BR642" s="2006">
        <v>0</v>
      </c>
      <c r="BS642" s="2006">
        <v>0</v>
      </c>
      <c r="BT642" s="2006">
        <v>0</v>
      </c>
      <c r="BU642" s="2006">
        <v>0</v>
      </c>
      <c r="BV642" s="2006">
        <v>0</v>
      </c>
      <c r="BW642" s="2006">
        <v>0</v>
      </c>
      <c r="BX642" s="2006">
        <v>0</v>
      </c>
      <c r="BY642" s="2006">
        <v>0</v>
      </c>
      <c r="BZ642" s="2006">
        <v>0</v>
      </c>
      <c r="CA642" s="2006">
        <v>0</v>
      </c>
      <c r="CB642" s="2006">
        <v>0</v>
      </c>
      <c r="CC642" s="2006">
        <v>0</v>
      </c>
      <c r="CD642" s="2006">
        <v>0</v>
      </c>
      <c r="CE642" s="2006">
        <v>0</v>
      </c>
      <c r="CF642" s="421"/>
    </row>
    <row r="643" spans="1:84" ht="5.0999999999999996" customHeight="1">
      <c r="A643" s="2006">
        <v>0</v>
      </c>
      <c r="B643" s="3402"/>
      <c r="D643" s="3624"/>
      <c r="E643" s="2006">
        <v>0</v>
      </c>
      <c r="F643" s="2007">
        <v>0</v>
      </c>
      <c r="G643" s="2006">
        <v>0</v>
      </c>
      <c r="H643" s="3636"/>
      <c r="I643" s="2006">
        <v>0</v>
      </c>
      <c r="J643" s="2007">
        <v>0</v>
      </c>
      <c r="K643" s="2006">
        <v>0</v>
      </c>
      <c r="L643" s="3630"/>
      <c r="M643" s="2006">
        <v>0</v>
      </c>
      <c r="N643" s="2007">
        <v>0</v>
      </c>
      <c r="O643" s="2006">
        <v>0</v>
      </c>
      <c r="P643" s="3621"/>
      <c r="Q643" s="2006">
        <v>0</v>
      </c>
      <c r="R643" s="2007">
        <v>0</v>
      </c>
      <c r="S643" s="2006">
        <v>0</v>
      </c>
      <c r="T643" s="3627"/>
      <c r="U643" s="2006">
        <v>0</v>
      </c>
      <c r="V643" s="2007">
        <v>0</v>
      </c>
      <c r="W643" s="2006">
        <v>0</v>
      </c>
      <c r="X643" s="3633"/>
      <c r="Y643" s="2006">
        <v>0</v>
      </c>
      <c r="Z643" s="2007">
        <v>0</v>
      </c>
      <c r="AA643" s="2006">
        <v>0</v>
      </c>
      <c r="AB643" s="3618"/>
      <c r="AC643" s="2006">
        <v>0</v>
      </c>
      <c r="AD643" s="2007">
        <v>0</v>
      </c>
      <c r="AE643" s="2006">
        <v>0</v>
      </c>
      <c r="AF643" s="3618"/>
      <c r="AG643" s="2006">
        <v>0</v>
      </c>
      <c r="AH643" s="2007">
        <v>0</v>
      </c>
      <c r="AI643" s="2006">
        <v>0</v>
      </c>
      <c r="AJ643" s="35"/>
      <c r="AK643" s="35"/>
      <c r="AL643" s="35"/>
      <c r="AM643" s="35"/>
      <c r="AN643" s="35"/>
      <c r="AZ643" s="2006">
        <v>0</v>
      </c>
      <c r="BA643" s="2006">
        <v>0</v>
      </c>
      <c r="BB643" s="2006">
        <v>0</v>
      </c>
      <c r="BC643" s="2006">
        <v>0</v>
      </c>
      <c r="BD643" s="2006">
        <v>0</v>
      </c>
      <c r="BE643" s="2006">
        <v>0</v>
      </c>
      <c r="BF643" s="2006">
        <v>0</v>
      </c>
      <c r="BG643" s="2006">
        <v>0</v>
      </c>
      <c r="BH643" s="2006">
        <v>0</v>
      </c>
      <c r="BI643" s="2006">
        <v>0</v>
      </c>
      <c r="BJ643" s="2006">
        <v>0</v>
      </c>
      <c r="BK643" s="2006">
        <v>0</v>
      </c>
      <c r="BL643" s="2006">
        <v>0</v>
      </c>
      <c r="BM643" s="2006">
        <v>0</v>
      </c>
      <c r="BN643" s="2006">
        <v>0</v>
      </c>
      <c r="BO643" s="2006">
        <v>0</v>
      </c>
      <c r="BP643" s="2006">
        <v>0</v>
      </c>
      <c r="BQ643" s="2006">
        <v>0</v>
      </c>
      <c r="BR643" s="2006">
        <v>0</v>
      </c>
      <c r="BS643" s="2006">
        <v>0</v>
      </c>
      <c r="BT643" s="2006">
        <v>0</v>
      </c>
      <c r="BU643" s="2006">
        <v>0</v>
      </c>
      <c r="BV643" s="2006">
        <v>0</v>
      </c>
      <c r="BW643" s="2006">
        <v>0</v>
      </c>
      <c r="BX643" s="2006">
        <v>0</v>
      </c>
      <c r="BY643" s="2006">
        <v>0</v>
      </c>
      <c r="BZ643" s="2006">
        <v>0</v>
      </c>
      <c r="CA643" s="2006">
        <v>0</v>
      </c>
      <c r="CB643" s="2006">
        <v>0</v>
      </c>
      <c r="CC643" s="2006">
        <v>0</v>
      </c>
      <c r="CD643" s="2006">
        <v>0</v>
      </c>
      <c r="CE643" s="2006">
        <v>0</v>
      </c>
      <c r="CF643" s="421"/>
    </row>
    <row r="644" spans="1:84" ht="9.9499999999999993" customHeight="1">
      <c r="A644" s="2006">
        <v>0</v>
      </c>
      <c r="B644" s="3403"/>
      <c r="D644" s="3625"/>
      <c r="E644" s="2006">
        <v>0</v>
      </c>
      <c r="F644" s="2006">
        <v>0</v>
      </c>
      <c r="G644" s="2006">
        <v>0</v>
      </c>
      <c r="H644" s="3637"/>
      <c r="I644" s="2006">
        <v>0</v>
      </c>
      <c r="J644" s="2006">
        <v>0</v>
      </c>
      <c r="K644" s="2006">
        <v>0</v>
      </c>
      <c r="L644" s="3631"/>
      <c r="M644" s="2006">
        <v>0</v>
      </c>
      <c r="N644" s="2006">
        <v>0</v>
      </c>
      <c r="O644" s="2006">
        <v>0</v>
      </c>
      <c r="P644" s="3622"/>
      <c r="Q644" s="2006">
        <v>0</v>
      </c>
      <c r="R644" s="2006">
        <v>0</v>
      </c>
      <c r="S644" s="2006">
        <v>0</v>
      </c>
      <c r="T644" s="3628"/>
      <c r="U644" s="2006">
        <v>0</v>
      </c>
      <c r="V644" s="2006">
        <v>0</v>
      </c>
      <c r="W644" s="2006">
        <v>0</v>
      </c>
      <c r="X644" s="3634"/>
      <c r="Y644" s="2006">
        <v>0</v>
      </c>
      <c r="Z644" s="2006">
        <v>0</v>
      </c>
      <c r="AA644" s="2006">
        <v>0</v>
      </c>
      <c r="AB644" s="3619"/>
      <c r="AC644" s="2006">
        <v>0</v>
      </c>
      <c r="AD644" s="2006">
        <v>0</v>
      </c>
      <c r="AE644" s="2006">
        <v>0</v>
      </c>
      <c r="AF644" s="3619"/>
      <c r="AG644" s="2006">
        <v>0</v>
      </c>
      <c r="AH644" s="2006">
        <v>0</v>
      </c>
      <c r="AI644" s="2006">
        <v>0</v>
      </c>
      <c r="AJ644" s="35"/>
      <c r="AK644" s="35"/>
      <c r="AL644" s="35"/>
      <c r="AM644" s="35"/>
      <c r="AN644" s="35"/>
      <c r="AZ644" s="2006">
        <v>0</v>
      </c>
      <c r="BA644" s="2006">
        <v>0</v>
      </c>
      <c r="BB644" s="2006">
        <v>0</v>
      </c>
      <c r="BC644" s="2006">
        <v>0</v>
      </c>
      <c r="BD644" s="2006">
        <v>0</v>
      </c>
      <c r="BE644" s="2006">
        <v>0</v>
      </c>
      <c r="BF644" s="2006">
        <v>0</v>
      </c>
      <c r="BG644" s="2006">
        <v>0</v>
      </c>
      <c r="BH644" s="2006">
        <v>0</v>
      </c>
      <c r="BI644" s="2006">
        <v>0</v>
      </c>
      <c r="BJ644" s="2006">
        <v>0</v>
      </c>
      <c r="BK644" s="2006">
        <v>0</v>
      </c>
      <c r="BL644" s="2006">
        <v>0</v>
      </c>
      <c r="BM644" s="2006">
        <v>0</v>
      </c>
      <c r="BN644" s="2006">
        <v>0</v>
      </c>
      <c r="BO644" s="2006">
        <v>0</v>
      </c>
      <c r="BP644" s="2006">
        <v>0</v>
      </c>
      <c r="BQ644" s="2006">
        <v>0</v>
      </c>
      <c r="BR644" s="2006">
        <v>0</v>
      </c>
      <c r="BS644" s="2006">
        <v>0</v>
      </c>
      <c r="BT644" s="2006">
        <v>0</v>
      </c>
      <c r="BU644" s="2006">
        <v>0</v>
      </c>
      <c r="BV644" s="2006">
        <v>0</v>
      </c>
      <c r="BW644" s="2006">
        <v>0</v>
      </c>
      <c r="BX644" s="2006">
        <v>0</v>
      </c>
      <c r="BY644" s="2006">
        <v>0</v>
      </c>
      <c r="BZ644" s="2006">
        <v>0</v>
      </c>
      <c r="CA644" s="2006">
        <v>0</v>
      </c>
      <c r="CB644" s="2006">
        <v>0</v>
      </c>
      <c r="CC644" s="2006">
        <v>0</v>
      </c>
      <c r="CD644" s="2006">
        <v>0</v>
      </c>
      <c r="CE644" s="2006">
        <v>0</v>
      </c>
      <c r="CF644" s="421"/>
    </row>
    <row r="645" spans="1:84" ht="9.9499999999999993" customHeight="1">
      <c r="A645" s="2006">
        <v>0</v>
      </c>
      <c r="B645" s="2006">
        <v>0</v>
      </c>
      <c r="C645" s="2006">
        <v>0</v>
      </c>
      <c r="D645" s="2006">
        <v>0</v>
      </c>
      <c r="E645" s="2006">
        <v>0</v>
      </c>
      <c r="F645" s="2006">
        <v>0</v>
      </c>
      <c r="G645" s="2006">
        <v>0</v>
      </c>
      <c r="H645" s="2006">
        <v>0</v>
      </c>
      <c r="I645" s="2006">
        <v>0</v>
      </c>
      <c r="J645" s="2006">
        <v>0</v>
      </c>
      <c r="K645" s="2006">
        <v>0</v>
      </c>
      <c r="L645" s="2006">
        <v>0</v>
      </c>
      <c r="M645" s="2006">
        <v>0</v>
      </c>
      <c r="N645" s="2006">
        <v>0</v>
      </c>
      <c r="O645" s="2006">
        <v>0</v>
      </c>
      <c r="P645" s="2006">
        <v>0</v>
      </c>
      <c r="Q645" s="2006">
        <v>0</v>
      </c>
      <c r="R645" s="2006">
        <v>0</v>
      </c>
      <c r="S645" s="2006">
        <v>0</v>
      </c>
      <c r="T645" s="2006">
        <v>0</v>
      </c>
      <c r="U645" s="2006">
        <v>0</v>
      </c>
      <c r="V645" s="2006">
        <v>0</v>
      </c>
      <c r="W645" s="2006">
        <v>0</v>
      </c>
      <c r="X645" s="2006">
        <v>0</v>
      </c>
      <c r="Y645" s="2006">
        <v>0</v>
      </c>
      <c r="Z645" s="2006">
        <v>0</v>
      </c>
      <c r="AA645" s="2006">
        <v>0</v>
      </c>
      <c r="AB645" s="2006">
        <v>0</v>
      </c>
      <c r="AC645" s="2006">
        <v>0</v>
      </c>
      <c r="AD645" s="2006">
        <v>0</v>
      </c>
      <c r="AE645" s="2006">
        <v>0</v>
      </c>
      <c r="AF645" s="2006">
        <v>0</v>
      </c>
      <c r="AG645" s="2006">
        <v>0</v>
      </c>
      <c r="AH645" s="2006">
        <v>0</v>
      </c>
      <c r="AI645" s="2006">
        <v>0</v>
      </c>
      <c r="AJ645" s="35"/>
      <c r="AK645" s="35"/>
      <c r="AL645" s="35"/>
      <c r="AM645" s="35"/>
      <c r="AN645" s="35"/>
      <c r="AZ645" s="2006">
        <v>0</v>
      </c>
      <c r="BA645" s="2006">
        <v>0</v>
      </c>
      <c r="BB645" s="2006">
        <v>0</v>
      </c>
      <c r="BC645" s="2006">
        <v>0</v>
      </c>
      <c r="BD645" s="2006">
        <v>0</v>
      </c>
      <c r="BE645" s="2006">
        <v>0</v>
      </c>
      <c r="BF645" s="2006">
        <v>0</v>
      </c>
      <c r="BG645" s="2006">
        <v>0</v>
      </c>
      <c r="BH645" s="2006">
        <v>0</v>
      </c>
      <c r="BI645" s="2006">
        <v>0</v>
      </c>
      <c r="BJ645" s="2006">
        <v>0</v>
      </c>
      <c r="BK645" s="2006">
        <v>0</v>
      </c>
      <c r="BL645" s="2006">
        <v>0</v>
      </c>
      <c r="BM645" s="2006">
        <v>0</v>
      </c>
      <c r="BN645" s="2006">
        <v>0</v>
      </c>
      <c r="BO645" s="2006">
        <v>0</v>
      </c>
      <c r="BP645" s="2006">
        <v>0</v>
      </c>
      <c r="BQ645" s="2006">
        <v>0</v>
      </c>
      <c r="BR645" s="2006">
        <v>0</v>
      </c>
      <c r="BS645" s="2006">
        <v>0</v>
      </c>
      <c r="BT645" s="2006">
        <v>0</v>
      </c>
      <c r="BU645" s="2006">
        <v>0</v>
      </c>
      <c r="BV645" s="2006">
        <v>0</v>
      </c>
      <c r="BW645" s="2006">
        <v>0</v>
      </c>
      <c r="BX645" s="2006">
        <v>0</v>
      </c>
      <c r="BY645" s="2006">
        <v>0</v>
      </c>
      <c r="BZ645" s="2006">
        <v>0</v>
      </c>
      <c r="CA645" s="2006">
        <v>0</v>
      </c>
      <c r="CB645" s="2006">
        <v>0</v>
      </c>
      <c r="CC645" s="2006">
        <v>0</v>
      </c>
      <c r="CD645" s="2006">
        <v>0</v>
      </c>
      <c r="CE645" s="2006">
        <v>0</v>
      </c>
      <c r="CF645" s="421"/>
    </row>
    <row r="646" spans="1:84" ht="9.9499999999999993" customHeight="1">
      <c r="A646" s="2006">
        <v>0</v>
      </c>
      <c r="B646" s="3401">
        <v>7</v>
      </c>
      <c r="D646" s="3623" t="s">
        <v>751</v>
      </c>
      <c r="E646" s="2006">
        <v>0</v>
      </c>
      <c r="F646" s="2006">
        <v>0</v>
      </c>
      <c r="G646" s="2006">
        <v>0</v>
      </c>
      <c r="H646" s="3635" t="s">
        <v>752</v>
      </c>
      <c r="I646" s="2006">
        <v>0</v>
      </c>
      <c r="J646" s="2006">
        <v>0</v>
      </c>
      <c r="K646" s="2006">
        <v>0</v>
      </c>
      <c r="L646" s="3629" t="s">
        <v>753</v>
      </c>
      <c r="M646" s="2006">
        <v>0</v>
      </c>
      <c r="N646" s="2006">
        <v>0</v>
      </c>
      <c r="O646" s="2006">
        <v>0</v>
      </c>
      <c r="P646" s="3620" t="s">
        <v>754</v>
      </c>
      <c r="Q646" s="2006">
        <v>0</v>
      </c>
      <c r="R646" s="2006">
        <v>0</v>
      </c>
      <c r="S646" s="2006">
        <v>0</v>
      </c>
      <c r="T646" s="3626" t="s">
        <v>755</v>
      </c>
      <c r="U646" s="2006">
        <v>0</v>
      </c>
      <c r="V646" s="2006">
        <v>0</v>
      </c>
      <c r="W646" s="2006">
        <v>0</v>
      </c>
      <c r="X646" s="3632" t="s">
        <v>756</v>
      </c>
      <c r="Y646" s="2006">
        <v>0</v>
      </c>
      <c r="Z646" s="2006">
        <v>0</v>
      </c>
      <c r="AA646" s="2006">
        <v>0</v>
      </c>
      <c r="AB646" s="3617"/>
      <c r="AC646" s="2006">
        <v>0</v>
      </c>
      <c r="AD646" s="2006">
        <v>0</v>
      </c>
      <c r="AE646" s="2006">
        <v>0</v>
      </c>
      <c r="AF646" s="3617"/>
      <c r="AG646" s="2006">
        <v>0</v>
      </c>
      <c r="AH646" s="2006">
        <v>0</v>
      </c>
      <c r="AI646" s="2006">
        <v>0</v>
      </c>
      <c r="AJ646" s="35"/>
      <c r="AK646" s="35"/>
      <c r="AL646" s="35"/>
      <c r="AM646" s="35"/>
      <c r="AN646" s="35"/>
      <c r="AZ646" s="2006">
        <v>0</v>
      </c>
      <c r="BA646" s="2006">
        <v>0</v>
      </c>
      <c r="BB646" s="2006">
        <v>0</v>
      </c>
      <c r="BC646" s="2006">
        <v>0</v>
      </c>
      <c r="BD646" s="2006">
        <v>0</v>
      </c>
      <c r="BE646" s="2006">
        <v>0</v>
      </c>
      <c r="BF646" s="2006">
        <v>0</v>
      </c>
      <c r="BG646" s="2006">
        <v>0</v>
      </c>
      <c r="BH646" s="2006">
        <v>0</v>
      </c>
      <c r="BI646" s="2006">
        <v>0</v>
      </c>
      <c r="BJ646" s="2006">
        <v>0</v>
      </c>
      <c r="BK646" s="2006">
        <v>0</v>
      </c>
      <c r="BL646" s="2006">
        <v>0</v>
      </c>
      <c r="BM646" s="2006">
        <v>0</v>
      </c>
      <c r="BN646" s="2006">
        <v>0</v>
      </c>
      <c r="BO646" s="2006">
        <v>0</v>
      </c>
      <c r="BP646" s="2006">
        <v>0</v>
      </c>
      <c r="BQ646" s="2006">
        <v>0</v>
      </c>
      <c r="BR646" s="2006">
        <v>0</v>
      </c>
      <c r="BS646" s="2006">
        <v>0</v>
      </c>
      <c r="BT646" s="2006">
        <v>0</v>
      </c>
      <c r="BU646" s="2006">
        <v>0</v>
      </c>
      <c r="BV646" s="2006">
        <v>0</v>
      </c>
      <c r="BW646" s="2006">
        <v>0</v>
      </c>
      <c r="BX646" s="2006">
        <v>0</v>
      </c>
      <c r="BY646" s="2006">
        <v>0</v>
      </c>
      <c r="BZ646" s="2006">
        <v>0</v>
      </c>
      <c r="CA646" s="2006">
        <v>0</v>
      </c>
      <c r="CB646" s="2006">
        <v>0</v>
      </c>
      <c r="CC646" s="2006">
        <v>0</v>
      </c>
      <c r="CD646" s="2006">
        <v>0</v>
      </c>
      <c r="CE646" s="2006">
        <v>0</v>
      </c>
      <c r="CF646" s="421"/>
    </row>
    <row r="647" spans="1:84" ht="5.0999999999999996" customHeight="1">
      <c r="A647" s="2006">
        <v>0</v>
      </c>
      <c r="B647" s="3402"/>
      <c r="D647" s="3624"/>
      <c r="E647" s="2006">
        <v>0</v>
      </c>
      <c r="F647" s="2007">
        <v>0</v>
      </c>
      <c r="G647" s="2006">
        <v>0</v>
      </c>
      <c r="H647" s="3636"/>
      <c r="I647" s="2006">
        <v>0</v>
      </c>
      <c r="J647" s="2007">
        <v>0</v>
      </c>
      <c r="K647" s="2006">
        <v>0</v>
      </c>
      <c r="L647" s="3630"/>
      <c r="M647" s="2006">
        <v>0</v>
      </c>
      <c r="N647" s="2007">
        <v>0</v>
      </c>
      <c r="O647" s="2006">
        <v>0</v>
      </c>
      <c r="P647" s="3621"/>
      <c r="Q647" s="2006">
        <v>0</v>
      </c>
      <c r="R647" s="2007">
        <v>0</v>
      </c>
      <c r="S647" s="2006">
        <v>0</v>
      </c>
      <c r="T647" s="3627"/>
      <c r="U647" s="2006">
        <v>0</v>
      </c>
      <c r="V647" s="2007">
        <v>0</v>
      </c>
      <c r="W647" s="2006">
        <v>0</v>
      </c>
      <c r="X647" s="3633"/>
      <c r="Y647" s="2006">
        <v>0</v>
      </c>
      <c r="Z647" s="2007">
        <v>0</v>
      </c>
      <c r="AA647" s="2006">
        <v>0</v>
      </c>
      <c r="AB647" s="3618"/>
      <c r="AC647" s="2006">
        <v>0</v>
      </c>
      <c r="AD647" s="2007">
        <v>0</v>
      </c>
      <c r="AE647" s="2006">
        <v>0</v>
      </c>
      <c r="AF647" s="3618"/>
      <c r="AG647" s="2006">
        <v>0</v>
      </c>
      <c r="AH647" s="2007">
        <v>0</v>
      </c>
      <c r="AI647" s="2006">
        <v>0</v>
      </c>
      <c r="AJ647" s="35"/>
      <c r="AK647" s="35"/>
      <c r="AL647" s="35"/>
      <c r="AM647" s="35"/>
      <c r="AN647" s="35"/>
      <c r="AZ647" s="2006">
        <v>0</v>
      </c>
      <c r="BA647" s="2006">
        <v>0</v>
      </c>
      <c r="BB647" s="2006">
        <v>0</v>
      </c>
      <c r="BC647" s="2006">
        <v>0</v>
      </c>
      <c r="BD647" s="2006">
        <v>0</v>
      </c>
      <c r="BE647" s="2006">
        <v>0</v>
      </c>
      <c r="BF647" s="2006">
        <v>0</v>
      </c>
      <c r="BG647" s="2006">
        <v>0</v>
      </c>
      <c r="BH647" s="2006">
        <v>0</v>
      </c>
      <c r="BI647" s="2006">
        <v>0</v>
      </c>
      <c r="BJ647" s="2006">
        <v>0</v>
      </c>
      <c r="BK647" s="2006">
        <v>0</v>
      </c>
      <c r="BL647" s="2006">
        <v>0</v>
      </c>
      <c r="BM647" s="2006">
        <v>0</v>
      </c>
      <c r="BN647" s="2006">
        <v>0</v>
      </c>
      <c r="BO647" s="2006">
        <v>0</v>
      </c>
      <c r="BP647" s="2006">
        <v>0</v>
      </c>
      <c r="BQ647" s="2006">
        <v>0</v>
      </c>
      <c r="BR647" s="2006">
        <v>0</v>
      </c>
      <c r="BS647" s="2006">
        <v>0</v>
      </c>
      <c r="BT647" s="2006">
        <v>0</v>
      </c>
      <c r="BU647" s="2006">
        <v>0</v>
      </c>
      <c r="BV647" s="2006">
        <v>0</v>
      </c>
      <c r="BW647" s="2006">
        <v>0</v>
      </c>
      <c r="BX647" s="2006">
        <v>0</v>
      </c>
      <c r="BY647" s="2006">
        <v>0</v>
      </c>
      <c r="BZ647" s="2006">
        <v>0</v>
      </c>
      <c r="CA647" s="2006">
        <v>0</v>
      </c>
      <c r="CB647" s="2006">
        <v>0</v>
      </c>
      <c r="CC647" s="2006">
        <v>0</v>
      </c>
      <c r="CD647" s="2006">
        <v>0</v>
      </c>
      <c r="CE647" s="2006">
        <v>0</v>
      </c>
      <c r="CF647" s="421"/>
    </row>
    <row r="648" spans="1:84" ht="9.9499999999999993" customHeight="1">
      <c r="A648" s="2006">
        <v>0</v>
      </c>
      <c r="B648" s="3403"/>
      <c r="D648" s="3625"/>
      <c r="E648" s="2006">
        <v>0</v>
      </c>
      <c r="F648" s="2006">
        <v>0</v>
      </c>
      <c r="G648" s="2006">
        <v>0</v>
      </c>
      <c r="H648" s="3637"/>
      <c r="I648" s="2006">
        <v>0</v>
      </c>
      <c r="J648" s="2006">
        <v>0</v>
      </c>
      <c r="K648" s="2006">
        <v>0</v>
      </c>
      <c r="L648" s="3631"/>
      <c r="M648" s="2006">
        <v>0</v>
      </c>
      <c r="N648" s="2006">
        <v>0</v>
      </c>
      <c r="O648" s="2006">
        <v>0</v>
      </c>
      <c r="P648" s="3622"/>
      <c r="Q648" s="2006">
        <v>0</v>
      </c>
      <c r="R648" s="2006">
        <v>0</v>
      </c>
      <c r="S648" s="2006">
        <v>0</v>
      </c>
      <c r="T648" s="3628"/>
      <c r="U648" s="2006">
        <v>0</v>
      </c>
      <c r="V648" s="2006">
        <v>0</v>
      </c>
      <c r="W648" s="2006">
        <v>0</v>
      </c>
      <c r="X648" s="3634"/>
      <c r="Y648" s="2006">
        <v>0</v>
      </c>
      <c r="Z648" s="2006">
        <v>0</v>
      </c>
      <c r="AA648" s="2006">
        <v>0</v>
      </c>
      <c r="AB648" s="3619"/>
      <c r="AC648" s="2006">
        <v>0</v>
      </c>
      <c r="AD648" s="2006">
        <v>0</v>
      </c>
      <c r="AE648" s="2006">
        <v>0</v>
      </c>
      <c r="AF648" s="3619"/>
      <c r="AG648" s="2006">
        <v>0</v>
      </c>
      <c r="AH648" s="2006">
        <v>0</v>
      </c>
      <c r="AI648" s="2006">
        <v>0</v>
      </c>
      <c r="AJ648" s="35"/>
      <c r="AK648" s="35"/>
      <c r="AL648" s="35"/>
      <c r="AM648" s="35"/>
      <c r="AN648" s="35"/>
      <c r="AZ648" s="2006">
        <v>0</v>
      </c>
      <c r="BA648" s="2006">
        <v>0</v>
      </c>
      <c r="BB648" s="2006">
        <v>0</v>
      </c>
      <c r="BC648" s="2006">
        <v>0</v>
      </c>
      <c r="BD648" s="2006">
        <v>0</v>
      </c>
      <c r="BE648" s="2006">
        <v>0</v>
      </c>
      <c r="BF648" s="2006">
        <v>0</v>
      </c>
      <c r="BG648" s="2006">
        <v>0</v>
      </c>
      <c r="BH648" s="2006">
        <v>0</v>
      </c>
      <c r="BI648" s="2006">
        <v>0</v>
      </c>
      <c r="BJ648" s="2006">
        <v>0</v>
      </c>
      <c r="BK648" s="2006">
        <v>0</v>
      </c>
      <c r="BL648" s="2006">
        <v>0</v>
      </c>
      <c r="BM648" s="2006">
        <v>0</v>
      </c>
      <c r="BN648" s="2006">
        <v>0</v>
      </c>
      <c r="BO648" s="2006">
        <v>0</v>
      </c>
      <c r="BP648" s="2006">
        <v>0</v>
      </c>
      <c r="BQ648" s="2006">
        <v>0</v>
      </c>
      <c r="BR648" s="2006">
        <v>0</v>
      </c>
      <c r="BS648" s="2006">
        <v>0</v>
      </c>
      <c r="BT648" s="2006">
        <v>0</v>
      </c>
      <c r="BU648" s="2006">
        <v>0</v>
      </c>
      <c r="BV648" s="2006">
        <v>0</v>
      </c>
      <c r="BW648" s="2006">
        <v>0</v>
      </c>
      <c r="BX648" s="2006">
        <v>0</v>
      </c>
      <c r="BY648" s="2006">
        <v>0</v>
      </c>
      <c r="BZ648" s="2006">
        <v>0</v>
      </c>
      <c r="CA648" s="2006">
        <v>0</v>
      </c>
      <c r="CB648" s="2006">
        <v>0</v>
      </c>
      <c r="CC648" s="2006">
        <v>0</v>
      </c>
      <c r="CD648" s="2006">
        <v>0</v>
      </c>
      <c r="CE648" s="2006">
        <v>0</v>
      </c>
      <c r="CF648" s="421"/>
    </row>
    <row r="649" spans="1:84" ht="9.9499999999999993" customHeight="1">
      <c r="A649" s="2006">
        <v>0</v>
      </c>
      <c r="B649" s="2006">
        <v>0</v>
      </c>
      <c r="C649" s="2006">
        <v>0</v>
      </c>
      <c r="D649" s="2006">
        <v>0</v>
      </c>
      <c r="E649" s="2006">
        <v>0</v>
      </c>
      <c r="F649" s="2006">
        <v>0</v>
      </c>
      <c r="G649" s="2006">
        <v>0</v>
      </c>
      <c r="H649" s="2006">
        <v>0</v>
      </c>
      <c r="I649" s="2006">
        <v>0</v>
      </c>
      <c r="J649" s="2006">
        <v>0</v>
      </c>
      <c r="K649" s="2006">
        <v>0</v>
      </c>
      <c r="L649" s="2006">
        <v>0</v>
      </c>
      <c r="M649" s="2006">
        <v>0</v>
      </c>
      <c r="N649" s="2006">
        <v>0</v>
      </c>
      <c r="O649" s="2006">
        <v>0</v>
      </c>
      <c r="P649" s="2006">
        <v>0</v>
      </c>
      <c r="Q649" s="2006">
        <v>0</v>
      </c>
      <c r="R649" s="2006">
        <v>0</v>
      </c>
      <c r="S649" s="2006">
        <v>0</v>
      </c>
      <c r="T649" s="2006">
        <v>0</v>
      </c>
      <c r="U649" s="2006">
        <v>0</v>
      </c>
      <c r="V649" s="2006">
        <v>0</v>
      </c>
      <c r="W649" s="2006">
        <v>0</v>
      </c>
      <c r="X649" s="2006">
        <v>0</v>
      </c>
      <c r="Y649" s="2006">
        <v>0</v>
      </c>
      <c r="Z649" s="2006">
        <v>0</v>
      </c>
      <c r="AA649" s="2006">
        <v>0</v>
      </c>
      <c r="AB649" s="2006">
        <v>0</v>
      </c>
      <c r="AC649" s="2006">
        <v>0</v>
      </c>
      <c r="AD649" s="2006">
        <v>0</v>
      </c>
      <c r="AE649" s="2006">
        <v>0</v>
      </c>
      <c r="AF649" s="2006">
        <v>0</v>
      </c>
      <c r="AG649" s="2006">
        <v>0</v>
      </c>
      <c r="AH649" s="2006">
        <v>0</v>
      </c>
      <c r="AI649" s="2006">
        <v>0</v>
      </c>
      <c r="AJ649" s="35"/>
      <c r="AK649" s="35"/>
      <c r="AL649" s="35"/>
      <c r="AM649" s="35"/>
      <c r="AN649" s="35"/>
      <c r="AZ649" s="2006">
        <v>0</v>
      </c>
      <c r="BA649" s="2006">
        <v>0</v>
      </c>
      <c r="BB649" s="2006">
        <v>0</v>
      </c>
      <c r="BC649" s="2006">
        <v>0</v>
      </c>
      <c r="BD649" s="2006">
        <v>0</v>
      </c>
      <c r="BE649" s="2006">
        <v>0</v>
      </c>
      <c r="BF649" s="2006">
        <v>0</v>
      </c>
      <c r="BG649" s="2006">
        <v>0</v>
      </c>
      <c r="BH649" s="2006">
        <v>0</v>
      </c>
      <c r="BI649" s="2006">
        <v>0</v>
      </c>
      <c r="BJ649" s="2006">
        <v>0</v>
      </c>
      <c r="BK649" s="2006">
        <v>0</v>
      </c>
      <c r="BL649" s="2006">
        <v>0</v>
      </c>
      <c r="BM649" s="2006">
        <v>0</v>
      </c>
      <c r="BN649" s="2006">
        <v>0</v>
      </c>
      <c r="BO649" s="2006">
        <v>0</v>
      </c>
      <c r="BP649" s="2006">
        <v>0</v>
      </c>
      <c r="BQ649" s="2006">
        <v>0</v>
      </c>
      <c r="BR649" s="2006">
        <v>0</v>
      </c>
      <c r="BS649" s="2006">
        <v>0</v>
      </c>
      <c r="BT649" s="2006">
        <v>0</v>
      </c>
      <c r="BU649" s="2006">
        <v>0</v>
      </c>
      <c r="BV649" s="2006">
        <v>0</v>
      </c>
      <c r="BW649" s="2006">
        <v>0</v>
      </c>
      <c r="BX649" s="2006">
        <v>0</v>
      </c>
      <c r="BY649" s="2006">
        <v>0</v>
      </c>
      <c r="BZ649" s="2006">
        <v>0</v>
      </c>
      <c r="CA649" s="2006">
        <v>0</v>
      </c>
      <c r="CB649" s="2006">
        <v>0</v>
      </c>
      <c r="CC649" s="2006">
        <v>0</v>
      </c>
      <c r="CD649" s="2006">
        <v>0</v>
      </c>
      <c r="CE649" s="2006">
        <v>0</v>
      </c>
      <c r="CF649" s="421"/>
    </row>
    <row r="650" spans="1:84" ht="9.9499999999999993" customHeight="1">
      <c r="A650" s="2006">
        <v>0</v>
      </c>
      <c r="B650" s="3401">
        <v>8</v>
      </c>
      <c r="D650" s="3623" t="s">
        <v>757</v>
      </c>
      <c r="E650" s="2006">
        <v>0</v>
      </c>
      <c r="F650" s="2006">
        <v>0</v>
      </c>
      <c r="G650" s="2006">
        <v>0</v>
      </c>
      <c r="H650" s="3635" t="s">
        <v>758</v>
      </c>
      <c r="I650" s="2006">
        <v>0</v>
      </c>
      <c r="J650" s="2006">
        <v>0</v>
      </c>
      <c r="K650" s="2006">
        <v>0</v>
      </c>
      <c r="L650" s="3629" t="s">
        <v>759</v>
      </c>
      <c r="M650" s="2006">
        <v>0</v>
      </c>
      <c r="N650" s="2006">
        <v>0</v>
      </c>
      <c r="O650" s="2006">
        <v>0</v>
      </c>
      <c r="P650" s="3620" t="s">
        <v>760</v>
      </c>
      <c r="Q650" s="2006">
        <v>0</v>
      </c>
      <c r="R650" s="2006">
        <v>0</v>
      </c>
      <c r="S650" s="2006">
        <v>0</v>
      </c>
      <c r="T650" s="3620" t="s">
        <v>761</v>
      </c>
      <c r="U650" s="2006">
        <v>0</v>
      </c>
      <c r="V650" s="2006">
        <v>0</v>
      </c>
      <c r="W650" s="2006">
        <v>0</v>
      </c>
      <c r="X650" s="3632" t="s">
        <v>762</v>
      </c>
      <c r="Y650" s="2006">
        <v>0</v>
      </c>
      <c r="Z650" s="2006">
        <v>0</v>
      </c>
      <c r="AA650" s="2006">
        <v>0</v>
      </c>
      <c r="AB650" s="3617"/>
      <c r="AC650" s="2006">
        <v>0</v>
      </c>
      <c r="AD650" s="2006">
        <v>0</v>
      </c>
      <c r="AE650" s="2006">
        <v>0</v>
      </c>
      <c r="AF650" s="3617"/>
      <c r="AG650" s="2006">
        <v>0</v>
      </c>
      <c r="AH650" s="2006">
        <v>0</v>
      </c>
      <c r="AI650" s="2006">
        <v>0</v>
      </c>
      <c r="AJ650" s="35"/>
      <c r="AK650" s="35"/>
      <c r="AL650" s="35"/>
      <c r="AM650" s="35"/>
      <c r="AN650" s="35"/>
      <c r="AZ650" s="2006">
        <v>0</v>
      </c>
      <c r="BA650" s="2006">
        <v>0</v>
      </c>
      <c r="BB650" s="2006">
        <v>0</v>
      </c>
      <c r="BC650" s="2006">
        <v>0</v>
      </c>
      <c r="BD650" s="2006">
        <v>0</v>
      </c>
      <c r="BE650" s="2006">
        <v>0</v>
      </c>
      <c r="BF650" s="2006">
        <v>0</v>
      </c>
      <c r="BG650" s="2006">
        <v>0</v>
      </c>
      <c r="BH650" s="2006">
        <v>0</v>
      </c>
      <c r="BI650" s="2006">
        <v>0</v>
      </c>
      <c r="BJ650" s="2006">
        <v>0</v>
      </c>
      <c r="BK650" s="2006">
        <v>0</v>
      </c>
      <c r="BL650" s="2006">
        <v>0</v>
      </c>
      <c r="BM650" s="2006">
        <v>0</v>
      </c>
      <c r="BN650" s="2006">
        <v>0</v>
      </c>
      <c r="BO650" s="2006">
        <v>0</v>
      </c>
      <c r="BP650" s="2006">
        <v>0</v>
      </c>
      <c r="BQ650" s="2006">
        <v>0</v>
      </c>
      <c r="BR650" s="2006">
        <v>0</v>
      </c>
      <c r="BS650" s="2006">
        <v>0</v>
      </c>
      <c r="BT650" s="2006">
        <v>0</v>
      </c>
      <c r="BU650" s="2006">
        <v>0</v>
      </c>
      <c r="BV650" s="2006">
        <v>0</v>
      </c>
      <c r="BW650" s="2006">
        <v>0</v>
      </c>
      <c r="BX650" s="2006">
        <v>0</v>
      </c>
      <c r="BY650" s="2006">
        <v>0</v>
      </c>
      <c r="BZ650" s="2006">
        <v>0</v>
      </c>
      <c r="CA650" s="2006">
        <v>0</v>
      </c>
      <c r="CB650" s="2006">
        <v>0</v>
      </c>
      <c r="CC650" s="2006">
        <v>0</v>
      </c>
      <c r="CD650" s="2006">
        <v>0</v>
      </c>
      <c r="CE650" s="2006">
        <v>0</v>
      </c>
      <c r="CF650" s="421"/>
    </row>
    <row r="651" spans="1:84" ht="5.0999999999999996" customHeight="1">
      <c r="A651" s="2006">
        <v>0</v>
      </c>
      <c r="B651" s="3402"/>
      <c r="D651" s="3624"/>
      <c r="E651" s="2006">
        <v>0</v>
      </c>
      <c r="F651" s="2007">
        <v>0</v>
      </c>
      <c r="G651" s="2006">
        <v>0</v>
      </c>
      <c r="H651" s="3636"/>
      <c r="I651" s="2006">
        <v>0</v>
      </c>
      <c r="J651" s="2007">
        <v>0</v>
      </c>
      <c r="K651" s="2006">
        <v>0</v>
      </c>
      <c r="L651" s="3630"/>
      <c r="M651" s="2006">
        <v>0</v>
      </c>
      <c r="N651" s="2007">
        <v>0</v>
      </c>
      <c r="O651" s="2006">
        <v>0</v>
      </c>
      <c r="P651" s="3621"/>
      <c r="Q651" s="2006">
        <v>0</v>
      </c>
      <c r="R651" s="2007">
        <v>0</v>
      </c>
      <c r="S651" s="2006">
        <v>0</v>
      </c>
      <c r="T651" s="3621"/>
      <c r="U651" s="2006">
        <v>0</v>
      </c>
      <c r="V651" s="2007">
        <v>0</v>
      </c>
      <c r="W651" s="2006">
        <v>0</v>
      </c>
      <c r="X651" s="3633"/>
      <c r="Y651" s="2006">
        <v>0</v>
      </c>
      <c r="Z651" s="2007">
        <v>0</v>
      </c>
      <c r="AA651" s="2006">
        <v>0</v>
      </c>
      <c r="AB651" s="3618"/>
      <c r="AC651" s="2006">
        <v>0</v>
      </c>
      <c r="AD651" s="2007">
        <v>0</v>
      </c>
      <c r="AE651" s="2006">
        <v>0</v>
      </c>
      <c r="AF651" s="3618"/>
      <c r="AG651" s="2006">
        <v>0</v>
      </c>
      <c r="AH651" s="2007">
        <v>0</v>
      </c>
      <c r="AI651" s="2006">
        <v>0</v>
      </c>
      <c r="AJ651" s="35"/>
      <c r="AK651" s="35"/>
      <c r="AL651" s="35"/>
      <c r="AM651" s="35"/>
      <c r="AN651" s="35"/>
      <c r="AZ651" s="2006">
        <v>0</v>
      </c>
      <c r="BA651" s="2006">
        <v>0</v>
      </c>
      <c r="BB651" s="2006">
        <v>0</v>
      </c>
      <c r="BC651" s="2006">
        <v>0</v>
      </c>
      <c r="BD651" s="2006">
        <v>0</v>
      </c>
      <c r="BE651" s="2006">
        <v>0</v>
      </c>
      <c r="BF651" s="2006">
        <v>0</v>
      </c>
      <c r="BG651" s="2006">
        <v>0</v>
      </c>
      <c r="BH651" s="2006">
        <v>0</v>
      </c>
      <c r="BI651" s="2006">
        <v>0</v>
      </c>
      <c r="BJ651" s="2006">
        <v>0</v>
      </c>
      <c r="BK651" s="2006">
        <v>0</v>
      </c>
      <c r="BL651" s="2006">
        <v>0</v>
      </c>
      <c r="BM651" s="2006">
        <v>0</v>
      </c>
      <c r="BN651" s="2006">
        <v>0</v>
      </c>
      <c r="BO651" s="2006">
        <v>0</v>
      </c>
      <c r="BP651" s="2006">
        <v>0</v>
      </c>
      <c r="BQ651" s="2006">
        <v>0</v>
      </c>
      <c r="BR651" s="2006">
        <v>0</v>
      </c>
      <c r="BS651" s="2006">
        <v>0</v>
      </c>
      <c r="BT651" s="2006">
        <v>0</v>
      </c>
      <c r="BU651" s="2006">
        <v>0</v>
      </c>
      <c r="BV651" s="2006">
        <v>0</v>
      </c>
      <c r="BW651" s="2006">
        <v>0</v>
      </c>
      <c r="BX651" s="2006">
        <v>0</v>
      </c>
      <c r="BY651" s="2006">
        <v>0</v>
      </c>
      <c r="BZ651" s="2006">
        <v>0</v>
      </c>
      <c r="CA651" s="2006">
        <v>0</v>
      </c>
      <c r="CB651" s="2006">
        <v>0</v>
      </c>
      <c r="CC651" s="2006">
        <v>0</v>
      </c>
      <c r="CD651" s="2006">
        <v>0</v>
      </c>
      <c r="CE651" s="2006">
        <v>0</v>
      </c>
      <c r="CF651" s="421"/>
    </row>
    <row r="652" spans="1:84" ht="9.9499999999999993" customHeight="1">
      <c r="A652" s="2006">
        <v>0</v>
      </c>
      <c r="B652" s="3403"/>
      <c r="D652" s="3625"/>
      <c r="E652" s="2006">
        <v>0</v>
      </c>
      <c r="F652" s="2006">
        <v>0</v>
      </c>
      <c r="G652" s="2006">
        <v>0</v>
      </c>
      <c r="H652" s="3637"/>
      <c r="I652" s="2006">
        <v>0</v>
      </c>
      <c r="J652" s="2006">
        <v>0</v>
      </c>
      <c r="K652" s="2006">
        <v>0</v>
      </c>
      <c r="L652" s="3631"/>
      <c r="M652" s="2006">
        <v>0</v>
      </c>
      <c r="N652" s="2006">
        <v>0</v>
      </c>
      <c r="O652" s="2006">
        <v>0</v>
      </c>
      <c r="P652" s="3622"/>
      <c r="Q652" s="2006">
        <v>0</v>
      </c>
      <c r="R652" s="2006">
        <v>0</v>
      </c>
      <c r="S652" s="2006">
        <v>0</v>
      </c>
      <c r="T652" s="3622"/>
      <c r="U652" s="2006">
        <v>0</v>
      </c>
      <c r="V652" s="2006">
        <v>0</v>
      </c>
      <c r="W652" s="2006">
        <v>0</v>
      </c>
      <c r="X652" s="3634"/>
      <c r="Y652" s="2006">
        <v>0</v>
      </c>
      <c r="Z652" s="2006">
        <v>0</v>
      </c>
      <c r="AA652" s="2006">
        <v>0</v>
      </c>
      <c r="AB652" s="3619"/>
      <c r="AC652" s="2006">
        <v>0</v>
      </c>
      <c r="AD652" s="2006">
        <v>0</v>
      </c>
      <c r="AE652" s="2006">
        <v>0</v>
      </c>
      <c r="AF652" s="3619"/>
      <c r="AG652" s="2006">
        <v>0</v>
      </c>
      <c r="AH652" s="2006">
        <v>0</v>
      </c>
      <c r="AI652" s="2006">
        <v>0</v>
      </c>
      <c r="AJ652" s="35"/>
      <c r="AK652" s="35"/>
      <c r="AL652" s="35"/>
      <c r="AM652" s="35"/>
      <c r="AN652" s="35"/>
      <c r="AZ652" s="2006">
        <v>0</v>
      </c>
      <c r="BA652" s="2006">
        <v>0</v>
      </c>
      <c r="BB652" s="2006">
        <v>0</v>
      </c>
      <c r="BC652" s="2006">
        <v>0</v>
      </c>
      <c r="BD652" s="2006">
        <v>0</v>
      </c>
      <c r="BE652" s="2006">
        <v>0</v>
      </c>
      <c r="BF652" s="2006">
        <v>0</v>
      </c>
      <c r="BG652" s="2006">
        <v>0</v>
      </c>
      <c r="BH652" s="2006">
        <v>0</v>
      </c>
      <c r="BI652" s="2006">
        <v>0</v>
      </c>
      <c r="BJ652" s="2006">
        <v>0</v>
      </c>
      <c r="BK652" s="2006">
        <v>0</v>
      </c>
      <c r="BL652" s="2006">
        <v>0</v>
      </c>
      <c r="BM652" s="2006">
        <v>0</v>
      </c>
      <c r="BN652" s="2006">
        <v>0</v>
      </c>
      <c r="BO652" s="2006">
        <v>0</v>
      </c>
      <c r="BP652" s="2006">
        <v>0</v>
      </c>
      <c r="BQ652" s="2006">
        <v>0</v>
      </c>
      <c r="BR652" s="2006">
        <v>0</v>
      </c>
      <c r="BS652" s="2006">
        <v>0</v>
      </c>
      <c r="BT652" s="2006">
        <v>0</v>
      </c>
      <c r="BU652" s="2006">
        <v>0</v>
      </c>
      <c r="BV652" s="2006">
        <v>0</v>
      </c>
      <c r="BW652" s="2006">
        <v>0</v>
      </c>
      <c r="BX652" s="2006">
        <v>0</v>
      </c>
      <c r="BY652" s="2006">
        <v>0</v>
      </c>
      <c r="BZ652" s="2006">
        <v>0</v>
      </c>
      <c r="CA652" s="2006">
        <v>0</v>
      </c>
      <c r="CB652" s="2006">
        <v>0</v>
      </c>
      <c r="CC652" s="2006">
        <v>0</v>
      </c>
      <c r="CD652" s="2006">
        <v>0</v>
      </c>
      <c r="CE652" s="2006">
        <v>0</v>
      </c>
      <c r="CF652" s="421"/>
    </row>
    <row r="653" spans="1:84" ht="9.9499999999999993" customHeight="1">
      <c r="A653" s="2006">
        <v>0</v>
      </c>
      <c r="B653" s="2006">
        <v>0</v>
      </c>
      <c r="C653" s="2006">
        <v>0</v>
      </c>
      <c r="D653" s="2006">
        <v>0</v>
      </c>
      <c r="E653" s="2006">
        <v>0</v>
      </c>
      <c r="F653" s="2006">
        <v>0</v>
      </c>
      <c r="G653" s="2006">
        <v>0</v>
      </c>
      <c r="H653" s="2006">
        <v>0</v>
      </c>
      <c r="I653" s="2006">
        <v>0</v>
      </c>
      <c r="J653" s="2006">
        <v>0</v>
      </c>
      <c r="K653" s="2006">
        <v>0</v>
      </c>
      <c r="L653" s="2006">
        <v>0</v>
      </c>
      <c r="M653" s="2006">
        <v>0</v>
      </c>
      <c r="N653" s="2006">
        <v>0</v>
      </c>
      <c r="O653" s="2006">
        <v>0</v>
      </c>
      <c r="P653" s="2006">
        <v>0</v>
      </c>
      <c r="Q653" s="2006">
        <v>0</v>
      </c>
      <c r="R653" s="2006">
        <v>0</v>
      </c>
      <c r="S653" s="2006">
        <v>0</v>
      </c>
      <c r="T653" s="2006">
        <v>0</v>
      </c>
      <c r="U653" s="2006">
        <v>0</v>
      </c>
      <c r="V653" s="2006">
        <v>0</v>
      </c>
      <c r="W653" s="2006">
        <v>0</v>
      </c>
      <c r="X653" s="2006">
        <v>0</v>
      </c>
      <c r="Y653" s="2006">
        <v>0</v>
      </c>
      <c r="Z653" s="2006">
        <v>0</v>
      </c>
      <c r="AA653" s="2006">
        <v>0</v>
      </c>
      <c r="AB653" s="2006">
        <v>0</v>
      </c>
      <c r="AC653" s="2006">
        <v>0</v>
      </c>
      <c r="AD653" s="2006">
        <v>0</v>
      </c>
      <c r="AE653" s="2006">
        <v>0</v>
      </c>
      <c r="AF653" s="2006">
        <v>0</v>
      </c>
      <c r="AG653" s="2006">
        <v>0</v>
      </c>
      <c r="AH653" s="2006">
        <v>0</v>
      </c>
      <c r="AI653" s="2006">
        <v>0</v>
      </c>
      <c r="AJ653" s="35"/>
      <c r="AK653" s="35"/>
      <c r="AL653" s="35"/>
      <c r="AM653" s="35"/>
      <c r="AN653" s="35"/>
      <c r="AZ653" s="2006">
        <v>0</v>
      </c>
      <c r="BA653" s="2006">
        <v>0</v>
      </c>
      <c r="BB653" s="2006">
        <v>0</v>
      </c>
      <c r="BC653" s="2006">
        <v>0</v>
      </c>
      <c r="BD653" s="2006">
        <v>0</v>
      </c>
      <c r="BE653" s="2006">
        <v>0</v>
      </c>
      <c r="BF653" s="2006">
        <v>0</v>
      </c>
      <c r="BG653" s="2006">
        <v>0</v>
      </c>
      <c r="BH653" s="2006">
        <v>0</v>
      </c>
      <c r="BI653" s="2006">
        <v>0</v>
      </c>
      <c r="BJ653" s="2006">
        <v>0</v>
      </c>
      <c r="BK653" s="2006">
        <v>0</v>
      </c>
      <c r="BL653" s="2006">
        <v>0</v>
      </c>
      <c r="BM653" s="2006">
        <v>0</v>
      </c>
      <c r="BN653" s="2006">
        <v>0</v>
      </c>
      <c r="BO653" s="2006">
        <v>0</v>
      </c>
      <c r="BP653" s="2006">
        <v>0</v>
      </c>
      <c r="BQ653" s="2006">
        <v>0</v>
      </c>
      <c r="BR653" s="2006">
        <v>0</v>
      </c>
      <c r="BS653" s="2006">
        <v>0</v>
      </c>
      <c r="BT653" s="2006">
        <v>0</v>
      </c>
      <c r="BU653" s="2006">
        <v>0</v>
      </c>
      <c r="BV653" s="2006">
        <v>0</v>
      </c>
      <c r="BW653" s="2006">
        <v>0</v>
      </c>
      <c r="BX653" s="2006">
        <v>0</v>
      </c>
      <c r="BY653" s="2006">
        <v>0</v>
      </c>
      <c r="BZ653" s="2006">
        <v>0</v>
      </c>
      <c r="CA653" s="2006">
        <v>0</v>
      </c>
      <c r="CB653" s="2006">
        <v>0</v>
      </c>
      <c r="CC653" s="2006">
        <v>0</v>
      </c>
      <c r="CD653" s="2006">
        <v>0</v>
      </c>
      <c r="CE653" s="2006">
        <v>0</v>
      </c>
      <c r="CF653" s="421"/>
    </row>
    <row r="654" spans="1:84" ht="9.9499999999999993" customHeight="1">
      <c r="A654" s="2006">
        <v>0</v>
      </c>
      <c r="B654" s="3401">
        <v>9</v>
      </c>
      <c r="D654" s="3623" t="s">
        <v>763</v>
      </c>
      <c r="E654" s="2006">
        <v>0</v>
      </c>
      <c r="F654" s="2006">
        <v>0</v>
      </c>
      <c r="G654" s="2006">
        <v>0</v>
      </c>
      <c r="H654" s="3635"/>
      <c r="I654" s="2006">
        <v>0</v>
      </c>
      <c r="J654" s="2006">
        <v>0</v>
      </c>
      <c r="K654" s="2006">
        <v>0</v>
      </c>
      <c r="L654" s="3629" t="s">
        <v>764</v>
      </c>
      <c r="M654" s="2006">
        <v>0</v>
      </c>
      <c r="N654" s="2006">
        <v>0</v>
      </c>
      <c r="O654" s="2006">
        <v>0</v>
      </c>
      <c r="P654" s="3620" t="s">
        <v>765</v>
      </c>
      <c r="Q654" s="2006">
        <v>0</v>
      </c>
      <c r="R654" s="2006">
        <v>0</v>
      </c>
      <c r="S654" s="2006">
        <v>0</v>
      </c>
      <c r="T654" s="3626" t="s">
        <v>766</v>
      </c>
      <c r="U654" s="2006">
        <v>0</v>
      </c>
      <c r="V654" s="2006">
        <v>0</v>
      </c>
      <c r="W654" s="2006">
        <v>0</v>
      </c>
      <c r="X654" s="3632" t="s">
        <v>767</v>
      </c>
      <c r="Y654" s="2006">
        <v>0</v>
      </c>
      <c r="Z654" s="2006">
        <v>0</v>
      </c>
      <c r="AA654" s="2006">
        <v>0</v>
      </c>
      <c r="AB654" s="3617"/>
      <c r="AC654" s="2006">
        <v>0</v>
      </c>
      <c r="AD654" s="2006">
        <v>0</v>
      </c>
      <c r="AE654" s="2006">
        <v>0</v>
      </c>
      <c r="AF654" s="3617"/>
      <c r="AG654" s="2006">
        <v>0</v>
      </c>
      <c r="AH654" s="2006">
        <v>0</v>
      </c>
      <c r="AI654" s="2006">
        <v>0</v>
      </c>
      <c r="AJ654" s="35"/>
      <c r="AK654" s="35"/>
      <c r="AL654" s="35"/>
      <c r="AM654" s="35"/>
      <c r="AN654" s="35"/>
      <c r="AZ654" s="2006">
        <v>0</v>
      </c>
      <c r="BA654" s="2006">
        <v>0</v>
      </c>
      <c r="BB654" s="2006">
        <v>0</v>
      </c>
      <c r="BC654" s="2006">
        <v>0</v>
      </c>
      <c r="BD654" s="2006">
        <v>0</v>
      </c>
      <c r="BE654" s="2006">
        <v>0</v>
      </c>
      <c r="BF654" s="2006">
        <v>0</v>
      </c>
      <c r="BG654" s="2006">
        <v>0</v>
      </c>
      <c r="BH654" s="2006">
        <v>0</v>
      </c>
      <c r="BI654" s="2006">
        <v>0</v>
      </c>
      <c r="BJ654" s="2006">
        <v>0</v>
      </c>
      <c r="BK654" s="2006">
        <v>0</v>
      </c>
      <c r="BL654" s="2006">
        <v>0</v>
      </c>
      <c r="BM654" s="2006">
        <v>0</v>
      </c>
      <c r="BN654" s="2006">
        <v>0</v>
      </c>
      <c r="BO654" s="2006">
        <v>0</v>
      </c>
      <c r="BP654" s="2006">
        <v>0</v>
      </c>
      <c r="BQ654" s="2006">
        <v>0</v>
      </c>
      <c r="BR654" s="2006">
        <v>0</v>
      </c>
      <c r="BS654" s="2006">
        <v>0</v>
      </c>
      <c r="BT654" s="2006">
        <v>0</v>
      </c>
      <c r="BU654" s="2006">
        <v>0</v>
      </c>
      <c r="BV654" s="2006">
        <v>0</v>
      </c>
      <c r="BW654" s="2006">
        <v>0</v>
      </c>
      <c r="BX654" s="2006">
        <v>0</v>
      </c>
      <c r="BY654" s="2006">
        <v>0</v>
      </c>
      <c r="BZ654" s="2006">
        <v>0</v>
      </c>
      <c r="CA654" s="2006">
        <v>0</v>
      </c>
      <c r="CB654" s="2006">
        <v>0</v>
      </c>
      <c r="CC654" s="2006">
        <v>0</v>
      </c>
      <c r="CD654" s="2006">
        <v>0</v>
      </c>
      <c r="CE654" s="2006">
        <v>0</v>
      </c>
      <c r="CF654" s="421"/>
    </row>
    <row r="655" spans="1:84" ht="5.0999999999999996" customHeight="1">
      <c r="A655" s="2006">
        <v>0</v>
      </c>
      <c r="B655" s="3402"/>
      <c r="D655" s="3624"/>
      <c r="E655" s="2006">
        <v>0</v>
      </c>
      <c r="F655" s="2007">
        <v>0</v>
      </c>
      <c r="G655" s="2006">
        <v>0</v>
      </c>
      <c r="H655" s="3636"/>
      <c r="I655" s="2006">
        <v>0</v>
      </c>
      <c r="J655" s="2007">
        <v>0</v>
      </c>
      <c r="K655" s="2006">
        <v>0</v>
      </c>
      <c r="L655" s="3630"/>
      <c r="M655" s="2006">
        <v>0</v>
      </c>
      <c r="N655" s="2007">
        <v>0</v>
      </c>
      <c r="O655" s="2006">
        <v>0</v>
      </c>
      <c r="P655" s="3621"/>
      <c r="Q655" s="2006">
        <v>0</v>
      </c>
      <c r="R655" s="2007">
        <v>0</v>
      </c>
      <c r="S655" s="2006">
        <v>0</v>
      </c>
      <c r="T655" s="3627"/>
      <c r="U655" s="2006">
        <v>0</v>
      </c>
      <c r="V655" s="2007">
        <v>0</v>
      </c>
      <c r="W655" s="2006">
        <v>0</v>
      </c>
      <c r="X655" s="3633"/>
      <c r="Y655" s="2006">
        <v>0</v>
      </c>
      <c r="Z655" s="2007">
        <v>0</v>
      </c>
      <c r="AA655" s="2006">
        <v>0</v>
      </c>
      <c r="AB655" s="3618"/>
      <c r="AC655" s="2006">
        <v>0</v>
      </c>
      <c r="AD655" s="2007">
        <v>0</v>
      </c>
      <c r="AE655" s="2006">
        <v>0</v>
      </c>
      <c r="AF655" s="3618"/>
      <c r="AG655" s="2006">
        <v>0</v>
      </c>
      <c r="AH655" s="2007">
        <v>0</v>
      </c>
      <c r="AI655" s="2006">
        <v>0</v>
      </c>
      <c r="AJ655" s="35"/>
      <c r="AK655" s="35"/>
      <c r="AL655" s="35"/>
      <c r="AM655" s="35"/>
      <c r="AN655" s="35"/>
      <c r="AZ655" s="2006">
        <v>0</v>
      </c>
      <c r="BA655" s="2006">
        <v>0</v>
      </c>
      <c r="BB655" s="2006">
        <v>0</v>
      </c>
      <c r="BC655" s="2006">
        <v>0</v>
      </c>
      <c r="BD655" s="2006">
        <v>0</v>
      </c>
      <c r="BE655" s="2006">
        <v>0</v>
      </c>
      <c r="BF655" s="2006">
        <v>0</v>
      </c>
      <c r="BG655" s="2006">
        <v>0</v>
      </c>
      <c r="BH655" s="2006">
        <v>0</v>
      </c>
      <c r="BI655" s="2006">
        <v>0</v>
      </c>
      <c r="BJ655" s="2006">
        <v>0</v>
      </c>
      <c r="BK655" s="2006">
        <v>0</v>
      </c>
      <c r="BL655" s="2006">
        <v>0</v>
      </c>
      <c r="BM655" s="2006">
        <v>0</v>
      </c>
      <c r="BN655" s="2006">
        <v>0</v>
      </c>
      <c r="BO655" s="2006">
        <v>0</v>
      </c>
      <c r="BP655" s="2006">
        <v>0</v>
      </c>
      <c r="BQ655" s="2006">
        <v>0</v>
      </c>
      <c r="BR655" s="2006">
        <v>0</v>
      </c>
      <c r="BS655" s="2006">
        <v>0</v>
      </c>
      <c r="BT655" s="2006">
        <v>0</v>
      </c>
      <c r="BU655" s="2006">
        <v>0</v>
      </c>
      <c r="BV655" s="2006">
        <v>0</v>
      </c>
      <c r="BW655" s="2006">
        <v>0</v>
      </c>
      <c r="BX655" s="2006">
        <v>0</v>
      </c>
      <c r="BY655" s="2006">
        <v>0</v>
      </c>
      <c r="BZ655" s="2006">
        <v>0</v>
      </c>
      <c r="CA655" s="2006">
        <v>0</v>
      </c>
      <c r="CB655" s="2006">
        <v>0</v>
      </c>
      <c r="CC655" s="2006">
        <v>0</v>
      </c>
      <c r="CD655" s="2006">
        <v>0</v>
      </c>
      <c r="CE655" s="2006">
        <v>0</v>
      </c>
      <c r="CF655" s="421"/>
    </row>
    <row r="656" spans="1:84" ht="9.9499999999999993" customHeight="1">
      <c r="A656" s="2006">
        <v>0</v>
      </c>
      <c r="B656" s="3403"/>
      <c r="D656" s="3625"/>
      <c r="E656" s="2006">
        <v>0</v>
      </c>
      <c r="F656" s="2006">
        <v>0</v>
      </c>
      <c r="G656" s="2006">
        <v>0</v>
      </c>
      <c r="H656" s="3637"/>
      <c r="I656" s="2006">
        <v>0</v>
      </c>
      <c r="J656" s="2006">
        <v>0</v>
      </c>
      <c r="K656" s="2006">
        <v>0</v>
      </c>
      <c r="L656" s="3631"/>
      <c r="M656" s="2006">
        <v>0</v>
      </c>
      <c r="N656" s="2006">
        <v>0</v>
      </c>
      <c r="O656" s="2006">
        <v>0</v>
      </c>
      <c r="P656" s="3622"/>
      <c r="Q656" s="2006">
        <v>0</v>
      </c>
      <c r="R656" s="2006">
        <v>0</v>
      </c>
      <c r="S656" s="2006">
        <v>0</v>
      </c>
      <c r="T656" s="3628"/>
      <c r="U656" s="2006">
        <v>0</v>
      </c>
      <c r="V656" s="2006">
        <v>0</v>
      </c>
      <c r="W656" s="2006">
        <v>0</v>
      </c>
      <c r="X656" s="3634"/>
      <c r="Y656" s="2006">
        <v>0</v>
      </c>
      <c r="Z656" s="2006">
        <v>0</v>
      </c>
      <c r="AA656" s="2006">
        <v>0</v>
      </c>
      <c r="AB656" s="3619"/>
      <c r="AC656" s="2006">
        <v>0</v>
      </c>
      <c r="AD656" s="2006">
        <v>0</v>
      </c>
      <c r="AE656" s="2006">
        <v>0</v>
      </c>
      <c r="AF656" s="3619"/>
      <c r="AG656" s="2006">
        <v>0</v>
      </c>
      <c r="AH656" s="2006">
        <v>0</v>
      </c>
      <c r="AI656" s="2006">
        <v>0</v>
      </c>
      <c r="AJ656" s="35"/>
      <c r="AK656" s="35"/>
      <c r="AL656" s="35"/>
      <c r="AM656" s="35"/>
      <c r="AN656" s="35"/>
      <c r="AZ656" s="2006">
        <v>0</v>
      </c>
      <c r="BA656" s="2006">
        <v>0</v>
      </c>
      <c r="BB656" s="2006">
        <v>0</v>
      </c>
      <c r="BC656" s="2006">
        <v>0</v>
      </c>
      <c r="BD656" s="2006">
        <v>0</v>
      </c>
      <c r="BE656" s="2006">
        <v>0</v>
      </c>
      <c r="BF656" s="2006">
        <v>0</v>
      </c>
      <c r="BG656" s="2006">
        <v>0</v>
      </c>
      <c r="BH656" s="2006">
        <v>0</v>
      </c>
      <c r="BI656" s="2006">
        <v>0</v>
      </c>
      <c r="BJ656" s="2006">
        <v>0</v>
      </c>
      <c r="BK656" s="2006">
        <v>0</v>
      </c>
      <c r="BL656" s="2006">
        <v>0</v>
      </c>
      <c r="BM656" s="2006">
        <v>0</v>
      </c>
      <c r="BN656" s="2006">
        <v>0</v>
      </c>
      <c r="BO656" s="2006">
        <v>0</v>
      </c>
      <c r="BP656" s="2006">
        <v>0</v>
      </c>
      <c r="BQ656" s="2006">
        <v>0</v>
      </c>
      <c r="BR656" s="2006">
        <v>0</v>
      </c>
      <c r="BS656" s="2006">
        <v>0</v>
      </c>
      <c r="BT656" s="2006">
        <v>0</v>
      </c>
      <c r="BU656" s="2006">
        <v>0</v>
      </c>
      <c r="BV656" s="2006">
        <v>0</v>
      </c>
      <c r="BW656" s="2006">
        <v>0</v>
      </c>
      <c r="BX656" s="2006">
        <v>0</v>
      </c>
      <c r="BY656" s="2006">
        <v>0</v>
      </c>
      <c r="BZ656" s="2006">
        <v>0</v>
      </c>
      <c r="CA656" s="2006">
        <v>0</v>
      </c>
      <c r="CB656" s="2006">
        <v>0</v>
      </c>
      <c r="CC656" s="2006">
        <v>0</v>
      </c>
      <c r="CD656" s="2006">
        <v>0</v>
      </c>
      <c r="CE656" s="2006">
        <v>0</v>
      </c>
      <c r="CF656" s="421"/>
    </row>
    <row r="657" spans="1:84" ht="9.9499999999999993" customHeight="1">
      <c r="A657" s="2006">
        <v>0</v>
      </c>
      <c r="B657" s="2006">
        <v>0</v>
      </c>
      <c r="C657" s="2006">
        <v>0</v>
      </c>
      <c r="D657" s="2006">
        <v>0</v>
      </c>
      <c r="E657" s="2006">
        <v>0</v>
      </c>
      <c r="F657" s="2006">
        <v>0</v>
      </c>
      <c r="G657" s="2006">
        <v>0</v>
      </c>
      <c r="H657" s="2006">
        <v>0</v>
      </c>
      <c r="I657" s="2006">
        <v>0</v>
      </c>
      <c r="J657" s="2006">
        <v>0</v>
      </c>
      <c r="K657" s="2006">
        <v>0</v>
      </c>
      <c r="L657" s="2006">
        <v>0</v>
      </c>
      <c r="M657" s="2006">
        <v>0</v>
      </c>
      <c r="N657" s="2006">
        <v>0</v>
      </c>
      <c r="O657" s="2006">
        <v>0</v>
      </c>
      <c r="P657" s="2006">
        <v>0</v>
      </c>
      <c r="Q657" s="2006">
        <v>0</v>
      </c>
      <c r="R657" s="2006">
        <v>0</v>
      </c>
      <c r="S657" s="2006">
        <v>0</v>
      </c>
      <c r="T657" s="2006">
        <v>0</v>
      </c>
      <c r="U657" s="2006">
        <v>0</v>
      </c>
      <c r="V657" s="2006">
        <v>0</v>
      </c>
      <c r="W657" s="2006">
        <v>0</v>
      </c>
      <c r="X657" s="2006">
        <v>0</v>
      </c>
      <c r="Y657" s="2006">
        <v>0</v>
      </c>
      <c r="Z657" s="2006">
        <v>0</v>
      </c>
      <c r="AA657" s="2006">
        <v>0</v>
      </c>
      <c r="AB657" s="2006">
        <v>0</v>
      </c>
      <c r="AC657" s="2006">
        <v>0</v>
      </c>
      <c r="AD657" s="2006">
        <v>0</v>
      </c>
      <c r="AE657" s="2006">
        <v>0</v>
      </c>
      <c r="AF657" s="2006">
        <v>0</v>
      </c>
      <c r="AG657" s="2006">
        <v>0</v>
      </c>
      <c r="AH657" s="2006">
        <v>0</v>
      </c>
      <c r="AI657" s="2006">
        <v>0</v>
      </c>
      <c r="AJ657" s="35"/>
      <c r="AK657" s="35"/>
      <c r="AL657" s="35"/>
      <c r="AM657" s="35"/>
      <c r="AN657" s="35"/>
      <c r="AZ657" s="2006">
        <v>0</v>
      </c>
      <c r="BA657" s="2006">
        <v>0</v>
      </c>
      <c r="BB657" s="2006">
        <v>0</v>
      </c>
      <c r="BC657" s="2006">
        <v>0</v>
      </c>
      <c r="BD657" s="2006">
        <v>0</v>
      </c>
      <c r="BE657" s="2006">
        <v>0</v>
      </c>
      <c r="BF657" s="2006">
        <v>0</v>
      </c>
      <c r="BG657" s="2006">
        <v>0</v>
      </c>
      <c r="BH657" s="2006">
        <v>0</v>
      </c>
      <c r="BI657" s="2006">
        <v>0</v>
      </c>
      <c r="BJ657" s="2006">
        <v>0</v>
      </c>
      <c r="BK657" s="2006">
        <v>0</v>
      </c>
      <c r="BL657" s="2006">
        <v>0</v>
      </c>
      <c r="BM657" s="2006">
        <v>0</v>
      </c>
      <c r="BN657" s="2006">
        <v>0</v>
      </c>
      <c r="BO657" s="2006">
        <v>0</v>
      </c>
      <c r="BP657" s="2006">
        <v>0</v>
      </c>
      <c r="BQ657" s="2006">
        <v>0</v>
      </c>
      <c r="BR657" s="2006">
        <v>0</v>
      </c>
      <c r="BS657" s="2006">
        <v>0</v>
      </c>
      <c r="BT657" s="2006">
        <v>0</v>
      </c>
      <c r="BU657" s="2006">
        <v>0</v>
      </c>
      <c r="BV657" s="2006">
        <v>0</v>
      </c>
      <c r="BW657" s="2006">
        <v>0</v>
      </c>
      <c r="BX657" s="2006">
        <v>0</v>
      </c>
      <c r="BY657" s="2006">
        <v>0</v>
      </c>
      <c r="BZ657" s="2006">
        <v>0</v>
      </c>
      <c r="CA657" s="2006">
        <v>0</v>
      </c>
      <c r="CB657" s="2006">
        <v>0</v>
      </c>
      <c r="CC657" s="2006">
        <v>0</v>
      </c>
      <c r="CD657" s="2006">
        <v>0</v>
      </c>
      <c r="CE657" s="2006">
        <v>0</v>
      </c>
      <c r="CF657" s="421"/>
    </row>
    <row r="658" spans="1:84" ht="9.9499999999999993" customHeight="1">
      <c r="A658" s="2006">
        <v>0</v>
      </c>
      <c r="B658" s="3401">
        <v>10</v>
      </c>
      <c r="D658" s="3623" t="s">
        <v>768</v>
      </c>
      <c r="E658" s="2006">
        <v>0</v>
      </c>
      <c r="F658" s="2006">
        <v>0</v>
      </c>
      <c r="G658" s="2006">
        <v>0</v>
      </c>
      <c r="H658" s="3617"/>
      <c r="I658" s="2006">
        <v>0</v>
      </c>
      <c r="J658" s="2006">
        <v>0</v>
      </c>
      <c r="K658" s="2006">
        <v>0</v>
      </c>
      <c r="L658" s="3629" t="s">
        <v>769</v>
      </c>
      <c r="M658" s="2006">
        <v>0</v>
      </c>
      <c r="N658" s="2006">
        <v>0</v>
      </c>
      <c r="O658" s="2006">
        <v>0</v>
      </c>
      <c r="P658" s="3620" t="s">
        <v>770</v>
      </c>
      <c r="Q658" s="2006">
        <v>0</v>
      </c>
      <c r="R658" s="2006">
        <v>0</v>
      </c>
      <c r="S658" s="2006">
        <v>0</v>
      </c>
      <c r="T658" s="3626" t="s">
        <v>771</v>
      </c>
      <c r="U658" s="2006">
        <v>0</v>
      </c>
      <c r="V658" s="2006">
        <v>0</v>
      </c>
      <c r="W658" s="2006">
        <v>0</v>
      </c>
      <c r="X658" s="3632" t="s">
        <v>772</v>
      </c>
      <c r="Y658" s="2006">
        <v>0</v>
      </c>
      <c r="Z658" s="2006">
        <v>0</v>
      </c>
      <c r="AA658" s="2006">
        <v>0</v>
      </c>
      <c r="AB658" s="3617"/>
      <c r="AC658" s="2006">
        <v>0</v>
      </c>
      <c r="AD658" s="2006">
        <v>0</v>
      </c>
      <c r="AE658" s="2006">
        <v>0</v>
      </c>
      <c r="AF658" s="3617"/>
      <c r="AG658" s="2006">
        <v>0</v>
      </c>
      <c r="AH658" s="2006">
        <v>0</v>
      </c>
      <c r="AI658" s="2006">
        <v>0</v>
      </c>
      <c r="AJ658" s="35"/>
      <c r="AK658" s="35"/>
      <c r="AL658" s="35"/>
      <c r="AM658" s="35"/>
      <c r="AN658" s="35"/>
      <c r="AZ658" s="2006">
        <v>0</v>
      </c>
      <c r="BA658" s="2006">
        <v>0</v>
      </c>
      <c r="BB658" s="2006">
        <v>0</v>
      </c>
      <c r="BC658" s="2006">
        <v>0</v>
      </c>
      <c r="BD658" s="2006">
        <v>0</v>
      </c>
      <c r="BE658" s="2006">
        <v>0</v>
      </c>
      <c r="BF658" s="2006">
        <v>0</v>
      </c>
      <c r="BG658" s="2006">
        <v>0</v>
      </c>
      <c r="BH658" s="2006">
        <v>0</v>
      </c>
      <c r="BI658" s="2006">
        <v>0</v>
      </c>
      <c r="BJ658" s="2006">
        <v>0</v>
      </c>
      <c r="BK658" s="2006">
        <v>0</v>
      </c>
      <c r="BL658" s="2006">
        <v>0</v>
      </c>
      <c r="BM658" s="2006">
        <v>0</v>
      </c>
      <c r="BN658" s="2006">
        <v>0</v>
      </c>
      <c r="BO658" s="2006">
        <v>0</v>
      </c>
      <c r="BP658" s="2006">
        <v>0</v>
      </c>
      <c r="BQ658" s="2006">
        <v>0</v>
      </c>
      <c r="BR658" s="2006">
        <v>0</v>
      </c>
      <c r="BS658" s="2006">
        <v>0</v>
      </c>
      <c r="BT658" s="2006">
        <v>0</v>
      </c>
      <c r="BU658" s="2006">
        <v>0</v>
      </c>
      <c r="BV658" s="2006">
        <v>0</v>
      </c>
      <c r="BW658" s="2006">
        <v>0</v>
      </c>
      <c r="BX658" s="2006">
        <v>0</v>
      </c>
      <c r="BY658" s="2006">
        <v>0</v>
      </c>
      <c r="BZ658" s="2006">
        <v>0</v>
      </c>
      <c r="CA658" s="2006">
        <v>0</v>
      </c>
      <c r="CB658" s="2006">
        <v>0</v>
      </c>
      <c r="CC658" s="2006">
        <v>0</v>
      </c>
      <c r="CD658" s="2006">
        <v>0</v>
      </c>
      <c r="CE658" s="2006">
        <v>0</v>
      </c>
      <c r="CF658" s="421"/>
    </row>
    <row r="659" spans="1:84" ht="5.0999999999999996" customHeight="1">
      <c r="A659" s="2006">
        <v>0</v>
      </c>
      <c r="B659" s="3402"/>
      <c r="D659" s="3624"/>
      <c r="E659" s="2006">
        <v>0</v>
      </c>
      <c r="F659" s="2007">
        <v>0</v>
      </c>
      <c r="G659" s="2006">
        <v>0</v>
      </c>
      <c r="H659" s="3618"/>
      <c r="I659" s="2006">
        <v>0</v>
      </c>
      <c r="J659" s="2007">
        <v>0</v>
      </c>
      <c r="K659" s="2006">
        <v>0</v>
      </c>
      <c r="L659" s="3630"/>
      <c r="M659" s="2006">
        <v>0</v>
      </c>
      <c r="N659" s="2007">
        <v>0</v>
      </c>
      <c r="O659" s="2006">
        <v>0</v>
      </c>
      <c r="P659" s="3621"/>
      <c r="Q659" s="2006">
        <v>0</v>
      </c>
      <c r="R659" s="2007">
        <v>0</v>
      </c>
      <c r="S659" s="2006">
        <v>0</v>
      </c>
      <c r="T659" s="3627"/>
      <c r="U659" s="2006">
        <v>0</v>
      </c>
      <c r="V659" s="2007">
        <v>0</v>
      </c>
      <c r="W659" s="2006">
        <v>0</v>
      </c>
      <c r="X659" s="3633"/>
      <c r="Y659" s="2006">
        <v>0</v>
      </c>
      <c r="Z659" s="2007">
        <v>0</v>
      </c>
      <c r="AA659" s="2006">
        <v>0</v>
      </c>
      <c r="AB659" s="3618"/>
      <c r="AC659" s="2006">
        <v>0</v>
      </c>
      <c r="AD659" s="2007">
        <v>0</v>
      </c>
      <c r="AE659" s="2006">
        <v>0</v>
      </c>
      <c r="AF659" s="3618"/>
      <c r="AG659" s="2006">
        <v>0</v>
      </c>
      <c r="AH659" s="2007">
        <v>0</v>
      </c>
      <c r="AI659" s="2006">
        <v>0</v>
      </c>
      <c r="AJ659" s="35"/>
      <c r="AK659" s="35"/>
      <c r="AL659" s="35"/>
      <c r="AM659" s="35"/>
      <c r="AN659" s="35"/>
      <c r="AZ659" s="2006">
        <v>0</v>
      </c>
      <c r="BA659" s="2006">
        <v>0</v>
      </c>
      <c r="BB659" s="2006">
        <v>0</v>
      </c>
      <c r="BC659" s="2006">
        <v>0</v>
      </c>
      <c r="BD659" s="2006">
        <v>0</v>
      </c>
      <c r="BE659" s="2006">
        <v>0</v>
      </c>
      <c r="BF659" s="2006">
        <v>0</v>
      </c>
      <c r="BG659" s="2006">
        <v>0</v>
      </c>
      <c r="BH659" s="2006">
        <v>0</v>
      </c>
      <c r="BI659" s="2006">
        <v>0</v>
      </c>
      <c r="BJ659" s="2006">
        <v>0</v>
      </c>
      <c r="BK659" s="2006">
        <v>0</v>
      </c>
      <c r="BL659" s="2006">
        <v>0</v>
      </c>
      <c r="BM659" s="2006">
        <v>0</v>
      </c>
      <c r="BN659" s="2006">
        <v>0</v>
      </c>
      <c r="BO659" s="2006">
        <v>0</v>
      </c>
      <c r="BP659" s="2006">
        <v>0</v>
      </c>
      <c r="BQ659" s="2006">
        <v>0</v>
      </c>
      <c r="BR659" s="2006">
        <v>0</v>
      </c>
      <c r="BS659" s="2006">
        <v>0</v>
      </c>
      <c r="BT659" s="2006">
        <v>0</v>
      </c>
      <c r="BU659" s="2006">
        <v>0</v>
      </c>
      <c r="BV659" s="2006">
        <v>0</v>
      </c>
      <c r="BW659" s="2006">
        <v>0</v>
      </c>
      <c r="BX659" s="2006">
        <v>0</v>
      </c>
      <c r="BY659" s="2006">
        <v>0</v>
      </c>
      <c r="BZ659" s="2006">
        <v>0</v>
      </c>
      <c r="CA659" s="2006">
        <v>0</v>
      </c>
      <c r="CB659" s="2006">
        <v>0</v>
      </c>
      <c r="CC659" s="2006">
        <v>0</v>
      </c>
      <c r="CD659" s="2006">
        <v>0</v>
      </c>
      <c r="CE659" s="2006">
        <v>0</v>
      </c>
      <c r="CF659" s="421"/>
    </row>
    <row r="660" spans="1:84" ht="9.9499999999999993" customHeight="1">
      <c r="A660" s="2006">
        <v>0</v>
      </c>
      <c r="B660" s="3403"/>
      <c r="D660" s="3625"/>
      <c r="E660" s="2006">
        <v>0</v>
      </c>
      <c r="F660" s="2006">
        <v>0</v>
      </c>
      <c r="G660" s="2006">
        <v>0</v>
      </c>
      <c r="H660" s="3619"/>
      <c r="I660" s="2006">
        <v>0</v>
      </c>
      <c r="J660" s="2006">
        <v>0</v>
      </c>
      <c r="K660" s="2006">
        <v>0</v>
      </c>
      <c r="L660" s="3631"/>
      <c r="M660" s="2006">
        <v>0</v>
      </c>
      <c r="N660" s="2006">
        <v>0</v>
      </c>
      <c r="O660" s="2006">
        <v>0</v>
      </c>
      <c r="P660" s="3622"/>
      <c r="Q660" s="2006">
        <v>0</v>
      </c>
      <c r="R660" s="2006">
        <v>0</v>
      </c>
      <c r="S660" s="2006">
        <v>0</v>
      </c>
      <c r="T660" s="3628"/>
      <c r="U660" s="2006">
        <v>0</v>
      </c>
      <c r="V660" s="2006">
        <v>0</v>
      </c>
      <c r="W660" s="2006">
        <v>0</v>
      </c>
      <c r="X660" s="3634"/>
      <c r="Y660" s="2006">
        <v>0</v>
      </c>
      <c r="Z660" s="2006">
        <v>0</v>
      </c>
      <c r="AA660" s="2006">
        <v>0</v>
      </c>
      <c r="AB660" s="3619"/>
      <c r="AC660" s="2006">
        <v>0</v>
      </c>
      <c r="AD660" s="2006">
        <v>0</v>
      </c>
      <c r="AE660" s="2006">
        <v>0</v>
      </c>
      <c r="AF660" s="3619"/>
      <c r="AG660" s="2006">
        <v>0</v>
      </c>
      <c r="AH660" s="2006">
        <v>0</v>
      </c>
      <c r="AI660" s="2006">
        <v>0</v>
      </c>
      <c r="AJ660" s="35"/>
      <c r="AK660" s="35"/>
      <c r="AL660" s="35"/>
      <c r="AM660" s="35"/>
      <c r="AN660" s="35"/>
      <c r="AZ660" s="2006">
        <v>0</v>
      </c>
      <c r="BA660" s="2006">
        <v>0</v>
      </c>
      <c r="BB660" s="2006">
        <v>0</v>
      </c>
      <c r="BC660" s="2006">
        <v>0</v>
      </c>
      <c r="BD660" s="2006">
        <v>0</v>
      </c>
      <c r="BE660" s="2006">
        <v>0</v>
      </c>
      <c r="BF660" s="2006">
        <v>0</v>
      </c>
      <c r="BG660" s="2006">
        <v>0</v>
      </c>
      <c r="BH660" s="2006">
        <v>0</v>
      </c>
      <c r="BI660" s="2006">
        <v>0</v>
      </c>
      <c r="BJ660" s="2006">
        <v>0</v>
      </c>
      <c r="BK660" s="2006">
        <v>0</v>
      </c>
      <c r="BL660" s="2006">
        <v>0</v>
      </c>
      <c r="BM660" s="2006">
        <v>0</v>
      </c>
      <c r="BN660" s="2006">
        <v>0</v>
      </c>
      <c r="BO660" s="2006">
        <v>0</v>
      </c>
      <c r="BP660" s="2006">
        <v>0</v>
      </c>
      <c r="BQ660" s="2006">
        <v>0</v>
      </c>
      <c r="BR660" s="2006">
        <v>0</v>
      </c>
      <c r="BS660" s="2006">
        <v>0</v>
      </c>
      <c r="BT660" s="2006">
        <v>0</v>
      </c>
      <c r="BU660" s="2006">
        <v>0</v>
      </c>
      <c r="BV660" s="2006">
        <v>0</v>
      </c>
      <c r="BW660" s="2006">
        <v>0</v>
      </c>
      <c r="BX660" s="2006">
        <v>0</v>
      </c>
      <c r="BY660" s="2006">
        <v>0</v>
      </c>
      <c r="BZ660" s="2006">
        <v>0</v>
      </c>
      <c r="CA660" s="2006">
        <v>0</v>
      </c>
      <c r="CB660" s="2006">
        <v>0</v>
      </c>
      <c r="CC660" s="2006">
        <v>0</v>
      </c>
      <c r="CD660" s="2006">
        <v>0</v>
      </c>
      <c r="CE660" s="2006">
        <v>0</v>
      </c>
      <c r="CF660" s="421"/>
    </row>
    <row r="661" spans="1:84" ht="9.9499999999999993" customHeight="1">
      <c r="A661" s="2006">
        <v>0</v>
      </c>
      <c r="B661" s="2006">
        <v>0</v>
      </c>
      <c r="C661" s="2006">
        <v>0</v>
      </c>
      <c r="D661" s="2006">
        <v>0</v>
      </c>
      <c r="E661" s="2006">
        <v>0</v>
      </c>
      <c r="F661" s="2006">
        <v>0</v>
      </c>
      <c r="G661" s="2006">
        <v>0</v>
      </c>
      <c r="H661" s="2006">
        <v>0</v>
      </c>
      <c r="I661" s="2006">
        <v>0</v>
      </c>
      <c r="J661" s="2006">
        <v>0</v>
      </c>
      <c r="K661" s="2006">
        <v>0</v>
      </c>
      <c r="L661" s="2006">
        <v>0</v>
      </c>
      <c r="M661" s="2006">
        <v>0</v>
      </c>
      <c r="N661" s="2006">
        <v>0</v>
      </c>
      <c r="O661" s="2006">
        <v>0</v>
      </c>
      <c r="P661" s="2006">
        <v>0</v>
      </c>
      <c r="Q661" s="2006">
        <v>0</v>
      </c>
      <c r="R661" s="2006">
        <v>0</v>
      </c>
      <c r="S661" s="2006">
        <v>0</v>
      </c>
      <c r="T661" s="2006">
        <v>0</v>
      </c>
      <c r="U661" s="2006">
        <v>0</v>
      </c>
      <c r="V661" s="2006">
        <v>0</v>
      </c>
      <c r="W661" s="2006">
        <v>0</v>
      </c>
      <c r="X661" s="2006">
        <v>0</v>
      </c>
      <c r="Y661" s="2006">
        <v>0</v>
      </c>
      <c r="Z661" s="2006">
        <v>0</v>
      </c>
      <c r="AA661" s="2006">
        <v>0</v>
      </c>
      <c r="AB661" s="2006">
        <v>0</v>
      </c>
      <c r="AC661" s="2006">
        <v>0</v>
      </c>
      <c r="AD661" s="2006">
        <v>0</v>
      </c>
      <c r="AE661" s="2006">
        <v>0</v>
      </c>
      <c r="AF661" s="2006">
        <v>0</v>
      </c>
      <c r="AG661" s="2006">
        <v>0</v>
      </c>
      <c r="AH661" s="2006">
        <v>0</v>
      </c>
      <c r="AI661" s="2006">
        <v>0</v>
      </c>
      <c r="AJ661" s="35"/>
      <c r="AK661" s="35"/>
      <c r="AL661" s="35"/>
      <c r="AM661" s="35"/>
      <c r="AN661" s="35"/>
      <c r="AZ661" s="2006">
        <v>0</v>
      </c>
      <c r="BA661" s="2006">
        <v>0</v>
      </c>
      <c r="BB661" s="2006">
        <v>0</v>
      </c>
      <c r="BC661" s="2006">
        <v>0</v>
      </c>
      <c r="BD661" s="2006">
        <v>0</v>
      </c>
      <c r="BE661" s="2006">
        <v>0</v>
      </c>
      <c r="BF661" s="2006">
        <v>0</v>
      </c>
      <c r="BG661" s="2006">
        <v>0</v>
      </c>
      <c r="BH661" s="2006">
        <v>0</v>
      </c>
      <c r="BI661" s="2006">
        <v>0</v>
      </c>
      <c r="BJ661" s="2006">
        <v>0</v>
      </c>
      <c r="BK661" s="2006">
        <v>0</v>
      </c>
      <c r="BL661" s="2006">
        <v>0</v>
      </c>
      <c r="BM661" s="2006">
        <v>0</v>
      </c>
      <c r="BN661" s="2006">
        <v>0</v>
      </c>
      <c r="BO661" s="2006">
        <v>0</v>
      </c>
      <c r="BP661" s="2006">
        <v>0</v>
      </c>
      <c r="BQ661" s="2006">
        <v>0</v>
      </c>
      <c r="BR661" s="2006">
        <v>0</v>
      </c>
      <c r="BS661" s="2006">
        <v>0</v>
      </c>
      <c r="BT661" s="2006">
        <v>0</v>
      </c>
      <c r="BU661" s="2006">
        <v>0</v>
      </c>
      <c r="BV661" s="2006">
        <v>0</v>
      </c>
      <c r="BW661" s="2006">
        <v>0</v>
      </c>
      <c r="BX661" s="2006">
        <v>0</v>
      </c>
      <c r="BY661" s="2006">
        <v>0</v>
      </c>
      <c r="BZ661" s="2006">
        <v>0</v>
      </c>
      <c r="CA661" s="2006">
        <v>0</v>
      </c>
      <c r="CB661" s="2006">
        <v>0</v>
      </c>
      <c r="CC661" s="2006">
        <v>0</v>
      </c>
      <c r="CD661" s="2006">
        <v>0</v>
      </c>
      <c r="CE661" s="2006">
        <v>0</v>
      </c>
      <c r="CF661" s="421"/>
    </row>
    <row r="662" spans="1:84" ht="9.9499999999999993" customHeight="1">
      <c r="A662" s="2006">
        <v>0</v>
      </c>
      <c r="B662" s="3401">
        <v>11</v>
      </c>
      <c r="D662" s="3623" t="s">
        <v>773</v>
      </c>
      <c r="E662" s="2006">
        <v>0</v>
      </c>
      <c r="F662" s="2006">
        <v>0</v>
      </c>
      <c r="G662" s="2006">
        <v>0</v>
      </c>
      <c r="H662" s="3617"/>
      <c r="I662" s="2006">
        <v>0</v>
      </c>
      <c r="J662" s="2006">
        <v>0</v>
      </c>
      <c r="K662" s="2006">
        <v>0</v>
      </c>
      <c r="L662" s="3629" t="s">
        <v>774</v>
      </c>
      <c r="M662" s="2006">
        <v>0</v>
      </c>
      <c r="N662" s="2006">
        <v>0</v>
      </c>
      <c r="O662" s="2006">
        <v>0</v>
      </c>
      <c r="P662" s="3620" t="s">
        <v>775</v>
      </c>
      <c r="Q662" s="2006">
        <v>0</v>
      </c>
      <c r="R662" s="2006">
        <v>0</v>
      </c>
      <c r="S662" s="2006">
        <v>0</v>
      </c>
      <c r="T662" s="3626" t="s">
        <v>776</v>
      </c>
      <c r="U662" s="2006">
        <v>0</v>
      </c>
      <c r="V662" s="2006">
        <v>0</v>
      </c>
      <c r="W662" s="2006">
        <v>0</v>
      </c>
      <c r="X662" s="3620"/>
      <c r="Y662" s="2006">
        <v>0</v>
      </c>
      <c r="Z662" s="2006">
        <v>0</v>
      </c>
      <c r="AA662" s="2006">
        <v>0</v>
      </c>
      <c r="AB662" s="3617"/>
      <c r="AC662" s="2006">
        <v>0</v>
      </c>
      <c r="AD662" s="2006">
        <v>0</v>
      </c>
      <c r="AE662" s="2006">
        <v>0</v>
      </c>
      <c r="AF662" s="3617"/>
      <c r="AG662" s="2006">
        <v>0</v>
      </c>
      <c r="AH662" s="2006">
        <v>0</v>
      </c>
      <c r="AI662" s="2006">
        <v>0</v>
      </c>
      <c r="AJ662" s="35"/>
      <c r="AK662" s="35"/>
      <c r="AL662" s="35"/>
      <c r="AM662" s="35"/>
      <c r="AN662" s="35"/>
      <c r="AZ662" s="2006">
        <v>0</v>
      </c>
      <c r="BA662" s="2006">
        <v>0</v>
      </c>
      <c r="BB662" s="2006">
        <v>0</v>
      </c>
      <c r="BC662" s="2006">
        <v>0</v>
      </c>
      <c r="BD662" s="2006">
        <v>0</v>
      </c>
      <c r="BE662" s="2006">
        <v>0</v>
      </c>
      <c r="BF662" s="2006">
        <v>0</v>
      </c>
      <c r="BG662" s="2006">
        <v>0</v>
      </c>
      <c r="BH662" s="2006">
        <v>0</v>
      </c>
      <c r="BI662" s="2006">
        <v>0</v>
      </c>
      <c r="BJ662" s="2006">
        <v>0</v>
      </c>
      <c r="BK662" s="2006">
        <v>0</v>
      </c>
      <c r="BL662" s="2006">
        <v>0</v>
      </c>
      <c r="BM662" s="2006">
        <v>0</v>
      </c>
      <c r="BN662" s="2006">
        <v>0</v>
      </c>
      <c r="BO662" s="2006">
        <v>0</v>
      </c>
      <c r="BP662" s="2006">
        <v>0</v>
      </c>
      <c r="BQ662" s="2006">
        <v>0</v>
      </c>
      <c r="BR662" s="2006">
        <v>0</v>
      </c>
      <c r="BS662" s="2006">
        <v>0</v>
      </c>
      <c r="BT662" s="2006">
        <v>0</v>
      </c>
      <c r="BU662" s="2006">
        <v>0</v>
      </c>
      <c r="BV662" s="2006">
        <v>0</v>
      </c>
      <c r="BW662" s="2006">
        <v>0</v>
      </c>
      <c r="BX662" s="2006">
        <v>0</v>
      </c>
      <c r="BY662" s="2006">
        <v>0</v>
      </c>
      <c r="BZ662" s="2006">
        <v>0</v>
      </c>
      <c r="CA662" s="2006">
        <v>0</v>
      </c>
      <c r="CB662" s="2006">
        <v>0</v>
      </c>
      <c r="CC662" s="2006">
        <v>0</v>
      </c>
      <c r="CD662" s="2006">
        <v>0</v>
      </c>
      <c r="CE662" s="2006">
        <v>0</v>
      </c>
      <c r="CF662" s="421"/>
    </row>
    <row r="663" spans="1:84" ht="5.0999999999999996" customHeight="1">
      <c r="A663" s="2006">
        <v>0</v>
      </c>
      <c r="B663" s="3402"/>
      <c r="D663" s="3624"/>
      <c r="E663" s="2006">
        <v>0</v>
      </c>
      <c r="F663" s="2007">
        <v>0</v>
      </c>
      <c r="G663" s="2006">
        <v>0</v>
      </c>
      <c r="H663" s="3618"/>
      <c r="I663" s="2006">
        <v>0</v>
      </c>
      <c r="J663" s="2007">
        <v>0</v>
      </c>
      <c r="K663" s="2006">
        <v>0</v>
      </c>
      <c r="L663" s="3630"/>
      <c r="M663" s="2006">
        <v>0</v>
      </c>
      <c r="N663" s="2007">
        <v>0</v>
      </c>
      <c r="O663" s="2006">
        <v>0</v>
      </c>
      <c r="P663" s="3621"/>
      <c r="Q663" s="2006">
        <v>0</v>
      </c>
      <c r="R663" s="2007">
        <v>0</v>
      </c>
      <c r="S663" s="2006">
        <v>0</v>
      </c>
      <c r="T663" s="3627"/>
      <c r="U663" s="2006">
        <v>0</v>
      </c>
      <c r="V663" s="2007">
        <v>0</v>
      </c>
      <c r="W663" s="2006">
        <v>0</v>
      </c>
      <c r="X663" s="3621"/>
      <c r="Y663" s="2006">
        <v>0</v>
      </c>
      <c r="Z663" s="2007">
        <v>0</v>
      </c>
      <c r="AA663" s="2006">
        <v>0</v>
      </c>
      <c r="AB663" s="3618"/>
      <c r="AC663" s="2006">
        <v>0</v>
      </c>
      <c r="AD663" s="2007">
        <v>0</v>
      </c>
      <c r="AE663" s="2006">
        <v>0</v>
      </c>
      <c r="AF663" s="3618"/>
      <c r="AG663" s="2006">
        <v>0</v>
      </c>
      <c r="AH663" s="2007">
        <v>0</v>
      </c>
      <c r="AI663" s="2006">
        <v>0</v>
      </c>
      <c r="AJ663" s="35"/>
      <c r="AK663" s="35"/>
      <c r="AL663" s="35"/>
      <c r="AM663" s="35"/>
      <c r="AN663" s="35"/>
      <c r="AZ663" s="2006">
        <v>0</v>
      </c>
      <c r="BA663" s="2006">
        <v>0</v>
      </c>
      <c r="BB663" s="2006">
        <v>0</v>
      </c>
      <c r="BC663" s="2006">
        <v>0</v>
      </c>
      <c r="BD663" s="2006">
        <v>0</v>
      </c>
      <c r="BE663" s="2006">
        <v>0</v>
      </c>
      <c r="BF663" s="2006">
        <v>0</v>
      </c>
      <c r="BG663" s="2006">
        <v>0</v>
      </c>
      <c r="BH663" s="2006">
        <v>0</v>
      </c>
      <c r="BI663" s="2006">
        <v>0</v>
      </c>
      <c r="BJ663" s="2006">
        <v>0</v>
      </c>
      <c r="BK663" s="2006">
        <v>0</v>
      </c>
      <c r="BL663" s="2006">
        <v>0</v>
      </c>
      <c r="BM663" s="2006">
        <v>0</v>
      </c>
      <c r="BN663" s="2006">
        <v>0</v>
      </c>
      <c r="BO663" s="2006">
        <v>0</v>
      </c>
      <c r="BP663" s="2006">
        <v>0</v>
      </c>
      <c r="BQ663" s="2006">
        <v>0</v>
      </c>
      <c r="BR663" s="2006">
        <v>0</v>
      </c>
      <c r="BS663" s="2006">
        <v>0</v>
      </c>
      <c r="BT663" s="2006">
        <v>0</v>
      </c>
      <c r="BU663" s="2006">
        <v>0</v>
      </c>
      <c r="BV663" s="2006">
        <v>0</v>
      </c>
      <c r="BW663" s="2006">
        <v>0</v>
      </c>
      <c r="BX663" s="2006">
        <v>0</v>
      </c>
      <c r="BY663" s="2006">
        <v>0</v>
      </c>
      <c r="BZ663" s="2006">
        <v>0</v>
      </c>
      <c r="CA663" s="2006">
        <v>0</v>
      </c>
      <c r="CB663" s="2006">
        <v>0</v>
      </c>
      <c r="CC663" s="2006">
        <v>0</v>
      </c>
      <c r="CD663" s="2006">
        <v>0</v>
      </c>
      <c r="CE663" s="2006">
        <v>0</v>
      </c>
      <c r="CF663" s="421"/>
    </row>
    <row r="664" spans="1:84" ht="9.9499999999999993" customHeight="1">
      <c r="A664" s="2006">
        <v>0</v>
      </c>
      <c r="B664" s="3403"/>
      <c r="D664" s="3625"/>
      <c r="E664" s="2006">
        <v>0</v>
      </c>
      <c r="F664" s="2006">
        <v>0</v>
      </c>
      <c r="G664" s="2006">
        <v>0</v>
      </c>
      <c r="H664" s="3619"/>
      <c r="I664" s="2006">
        <v>0</v>
      </c>
      <c r="J664" s="2006">
        <v>0</v>
      </c>
      <c r="K664" s="2006">
        <v>0</v>
      </c>
      <c r="L664" s="3631"/>
      <c r="M664" s="2006">
        <v>0</v>
      </c>
      <c r="N664" s="2006">
        <v>0</v>
      </c>
      <c r="O664" s="2006">
        <v>0</v>
      </c>
      <c r="P664" s="3622"/>
      <c r="Q664" s="2006">
        <v>0</v>
      </c>
      <c r="R664" s="2006">
        <v>0</v>
      </c>
      <c r="S664" s="2006">
        <v>0</v>
      </c>
      <c r="T664" s="3628"/>
      <c r="U664" s="2006">
        <v>0</v>
      </c>
      <c r="V664" s="2006">
        <v>0</v>
      </c>
      <c r="W664" s="2006">
        <v>0</v>
      </c>
      <c r="X664" s="3622"/>
      <c r="Y664" s="2006">
        <v>0</v>
      </c>
      <c r="Z664" s="2006">
        <v>0</v>
      </c>
      <c r="AA664" s="2006">
        <v>0</v>
      </c>
      <c r="AB664" s="3619"/>
      <c r="AC664" s="2006">
        <v>0</v>
      </c>
      <c r="AD664" s="2006">
        <v>0</v>
      </c>
      <c r="AE664" s="2006">
        <v>0</v>
      </c>
      <c r="AF664" s="3619"/>
      <c r="AG664" s="2006">
        <v>0</v>
      </c>
      <c r="AH664" s="2006">
        <v>0</v>
      </c>
      <c r="AI664" s="2006">
        <v>0</v>
      </c>
      <c r="AJ664" s="35"/>
      <c r="AK664" s="35"/>
      <c r="AL664" s="35"/>
      <c r="AM664" s="35"/>
      <c r="AN664" s="35"/>
      <c r="AZ664" s="2006">
        <v>0</v>
      </c>
      <c r="BA664" s="2006">
        <v>0</v>
      </c>
      <c r="BB664" s="2006">
        <v>0</v>
      </c>
      <c r="BC664" s="2006">
        <v>0</v>
      </c>
      <c r="BD664" s="2006">
        <v>0</v>
      </c>
      <c r="BE664" s="2006">
        <v>0</v>
      </c>
      <c r="BF664" s="2006">
        <v>0</v>
      </c>
      <c r="BG664" s="2006">
        <v>0</v>
      </c>
      <c r="BH664" s="2006">
        <v>0</v>
      </c>
      <c r="BI664" s="2006">
        <v>0</v>
      </c>
      <c r="BJ664" s="2006">
        <v>0</v>
      </c>
      <c r="BK664" s="2006">
        <v>0</v>
      </c>
      <c r="BL664" s="2006">
        <v>0</v>
      </c>
      <c r="BM664" s="2006">
        <v>0</v>
      </c>
      <c r="BN664" s="2006">
        <v>0</v>
      </c>
      <c r="BO664" s="2006">
        <v>0</v>
      </c>
      <c r="BP664" s="2006">
        <v>0</v>
      </c>
      <c r="BQ664" s="2006">
        <v>0</v>
      </c>
      <c r="BR664" s="2006">
        <v>0</v>
      </c>
      <c r="BS664" s="2006">
        <v>0</v>
      </c>
      <c r="BT664" s="2006">
        <v>0</v>
      </c>
      <c r="BU664" s="2006">
        <v>0</v>
      </c>
      <c r="BV664" s="2006">
        <v>0</v>
      </c>
      <c r="BW664" s="2006">
        <v>0</v>
      </c>
      <c r="BX664" s="2006">
        <v>0</v>
      </c>
      <c r="BY664" s="2006">
        <v>0</v>
      </c>
      <c r="BZ664" s="2006">
        <v>0</v>
      </c>
      <c r="CA664" s="2006">
        <v>0</v>
      </c>
      <c r="CB664" s="2006">
        <v>0</v>
      </c>
      <c r="CC664" s="2006">
        <v>0</v>
      </c>
      <c r="CD664" s="2006">
        <v>0</v>
      </c>
      <c r="CE664" s="2006">
        <v>0</v>
      </c>
      <c r="CF664" s="421"/>
    </row>
    <row r="665" spans="1:84" ht="9.9499999999999993" customHeight="1">
      <c r="A665" s="2006">
        <v>0</v>
      </c>
      <c r="B665" s="2006">
        <v>0</v>
      </c>
      <c r="C665" s="2006">
        <v>0</v>
      </c>
      <c r="D665" s="2006">
        <v>0</v>
      </c>
      <c r="E665" s="2006">
        <v>0</v>
      </c>
      <c r="F665" s="2006">
        <v>0</v>
      </c>
      <c r="G665" s="2006">
        <v>0</v>
      </c>
      <c r="H665" s="2006">
        <v>0</v>
      </c>
      <c r="I665" s="2006">
        <v>0</v>
      </c>
      <c r="J665" s="2006">
        <v>0</v>
      </c>
      <c r="K665" s="2006">
        <v>0</v>
      </c>
      <c r="L665" s="2006">
        <v>0</v>
      </c>
      <c r="M665" s="2006">
        <v>0</v>
      </c>
      <c r="N665" s="2006">
        <v>0</v>
      </c>
      <c r="O665" s="2006">
        <v>0</v>
      </c>
      <c r="P665" s="2006">
        <v>0</v>
      </c>
      <c r="Q665" s="2006">
        <v>0</v>
      </c>
      <c r="R665" s="2006">
        <v>0</v>
      </c>
      <c r="S665" s="2006">
        <v>0</v>
      </c>
      <c r="T665" s="2006">
        <v>0</v>
      </c>
      <c r="U665" s="2006">
        <v>0</v>
      </c>
      <c r="V665" s="2006">
        <v>0</v>
      </c>
      <c r="W665" s="2006">
        <v>0</v>
      </c>
      <c r="X665" s="2006">
        <v>0</v>
      </c>
      <c r="Y665" s="2006">
        <v>0</v>
      </c>
      <c r="Z665" s="2006">
        <v>0</v>
      </c>
      <c r="AA665" s="2006">
        <v>0</v>
      </c>
      <c r="AB665" s="2006">
        <v>0</v>
      </c>
      <c r="AC665" s="2006">
        <v>0</v>
      </c>
      <c r="AD665" s="2006">
        <v>0</v>
      </c>
      <c r="AE665" s="2006">
        <v>0</v>
      </c>
      <c r="AF665" s="2006">
        <v>0</v>
      </c>
      <c r="AG665" s="2006">
        <v>0</v>
      </c>
      <c r="AH665" s="2006">
        <v>0</v>
      </c>
      <c r="AI665" s="2006">
        <v>0</v>
      </c>
      <c r="AJ665" s="35"/>
      <c r="AK665" s="35"/>
      <c r="AL665" s="35"/>
      <c r="AM665" s="35"/>
      <c r="AN665" s="35"/>
      <c r="AZ665" s="2006">
        <v>0</v>
      </c>
      <c r="BA665" s="2006">
        <v>0</v>
      </c>
      <c r="BB665" s="2006">
        <v>0</v>
      </c>
      <c r="BC665" s="2006">
        <v>0</v>
      </c>
      <c r="BD665" s="2006">
        <v>0</v>
      </c>
      <c r="BE665" s="2006">
        <v>0</v>
      </c>
      <c r="BF665" s="2006">
        <v>0</v>
      </c>
      <c r="BG665" s="2006">
        <v>0</v>
      </c>
      <c r="BH665" s="2006">
        <v>0</v>
      </c>
      <c r="BI665" s="2006">
        <v>0</v>
      </c>
      <c r="BJ665" s="2006">
        <v>0</v>
      </c>
      <c r="BK665" s="2006">
        <v>0</v>
      </c>
      <c r="BL665" s="2006">
        <v>0</v>
      </c>
      <c r="BM665" s="2006">
        <v>0</v>
      </c>
      <c r="BN665" s="2006">
        <v>0</v>
      </c>
      <c r="BO665" s="2006">
        <v>0</v>
      </c>
      <c r="BP665" s="2006">
        <v>0</v>
      </c>
      <c r="BQ665" s="2006">
        <v>0</v>
      </c>
      <c r="BR665" s="2006">
        <v>0</v>
      </c>
      <c r="BS665" s="2006">
        <v>0</v>
      </c>
      <c r="BT665" s="2006">
        <v>0</v>
      </c>
      <c r="BU665" s="2006">
        <v>0</v>
      </c>
      <c r="BV665" s="2006">
        <v>0</v>
      </c>
      <c r="BW665" s="2006">
        <v>0</v>
      </c>
      <c r="BX665" s="2006">
        <v>0</v>
      </c>
      <c r="BY665" s="2006">
        <v>0</v>
      </c>
      <c r="BZ665" s="2006">
        <v>0</v>
      </c>
      <c r="CA665" s="2006">
        <v>0</v>
      </c>
      <c r="CB665" s="2006">
        <v>0</v>
      </c>
      <c r="CC665" s="2006">
        <v>0</v>
      </c>
      <c r="CD665" s="2006">
        <v>0</v>
      </c>
      <c r="CE665" s="2006">
        <v>0</v>
      </c>
      <c r="CF665" s="421"/>
    </row>
    <row r="666" spans="1:84" ht="9.9499999999999993" customHeight="1">
      <c r="A666" s="2006">
        <v>0</v>
      </c>
      <c r="B666" s="3401">
        <v>12</v>
      </c>
      <c r="D666" s="3623" t="s">
        <v>777</v>
      </c>
      <c r="E666" s="2006">
        <v>0</v>
      </c>
      <c r="F666" s="2006">
        <v>0</v>
      </c>
      <c r="G666" s="2006">
        <v>0</v>
      </c>
      <c r="H666" s="3617"/>
      <c r="I666" s="2006">
        <v>0</v>
      </c>
      <c r="J666" s="2006">
        <v>0</v>
      </c>
      <c r="K666" s="2006">
        <v>0</v>
      </c>
      <c r="L666" s="3629" t="s">
        <v>778</v>
      </c>
      <c r="M666" s="2006">
        <v>0</v>
      </c>
      <c r="N666" s="2006">
        <v>0</v>
      </c>
      <c r="O666" s="2006">
        <v>0</v>
      </c>
      <c r="P666" s="3620" t="s">
        <v>779</v>
      </c>
      <c r="Q666" s="2006">
        <v>0</v>
      </c>
      <c r="R666" s="2006">
        <v>0</v>
      </c>
      <c r="S666" s="2006">
        <v>0</v>
      </c>
      <c r="T666" s="3626" t="s">
        <v>780</v>
      </c>
      <c r="U666" s="2006">
        <v>0</v>
      </c>
      <c r="V666" s="2006">
        <v>0</v>
      </c>
      <c r="W666" s="2006">
        <v>0</v>
      </c>
      <c r="X666" s="3617"/>
      <c r="Y666" s="2006">
        <v>0</v>
      </c>
      <c r="Z666" s="2006">
        <v>0</v>
      </c>
      <c r="AA666" s="2006">
        <v>0</v>
      </c>
      <c r="AB666" s="3617"/>
      <c r="AC666" s="2006">
        <v>0</v>
      </c>
      <c r="AD666" s="2006">
        <v>0</v>
      </c>
      <c r="AE666" s="2006">
        <v>0</v>
      </c>
      <c r="AF666" s="3617"/>
      <c r="AG666" s="2006">
        <v>0</v>
      </c>
      <c r="AH666" s="2006">
        <v>0</v>
      </c>
      <c r="AI666" s="2006">
        <v>0</v>
      </c>
      <c r="AJ666" s="35"/>
      <c r="AK666" s="35"/>
      <c r="AL666" s="35"/>
      <c r="AM666" s="35"/>
      <c r="AN666" s="35"/>
      <c r="AZ666" s="2006">
        <v>0</v>
      </c>
      <c r="BA666" s="2006">
        <v>0</v>
      </c>
      <c r="BB666" s="2006">
        <v>0</v>
      </c>
      <c r="BC666" s="2006">
        <v>0</v>
      </c>
      <c r="BD666" s="2006">
        <v>0</v>
      </c>
      <c r="BE666" s="2006">
        <v>0</v>
      </c>
      <c r="BF666" s="2006">
        <v>0</v>
      </c>
      <c r="BG666" s="2006">
        <v>0</v>
      </c>
      <c r="BH666" s="2006">
        <v>0</v>
      </c>
      <c r="BI666" s="2006">
        <v>0</v>
      </c>
      <c r="BJ666" s="2006">
        <v>0</v>
      </c>
      <c r="BK666" s="2006">
        <v>0</v>
      </c>
      <c r="BL666" s="2006">
        <v>0</v>
      </c>
      <c r="BM666" s="2006">
        <v>0</v>
      </c>
      <c r="BN666" s="2006">
        <v>0</v>
      </c>
      <c r="BO666" s="2006">
        <v>0</v>
      </c>
      <c r="BP666" s="2006">
        <v>0</v>
      </c>
      <c r="BQ666" s="2006">
        <v>0</v>
      </c>
      <c r="BR666" s="2006">
        <v>0</v>
      </c>
      <c r="BS666" s="2006">
        <v>0</v>
      </c>
      <c r="BT666" s="2006">
        <v>0</v>
      </c>
      <c r="BU666" s="2006">
        <v>0</v>
      </c>
      <c r="BV666" s="2006">
        <v>0</v>
      </c>
      <c r="BW666" s="2006">
        <v>0</v>
      </c>
      <c r="BX666" s="2006">
        <v>0</v>
      </c>
      <c r="BY666" s="2006">
        <v>0</v>
      </c>
      <c r="BZ666" s="2006">
        <v>0</v>
      </c>
      <c r="CA666" s="2006">
        <v>0</v>
      </c>
      <c r="CB666" s="2006">
        <v>0</v>
      </c>
      <c r="CC666" s="2006">
        <v>0</v>
      </c>
      <c r="CD666" s="2006">
        <v>0</v>
      </c>
      <c r="CE666" s="2006">
        <v>0</v>
      </c>
      <c r="CF666" s="421"/>
    </row>
    <row r="667" spans="1:84" ht="5.0999999999999996" customHeight="1">
      <c r="A667" s="2006">
        <v>0</v>
      </c>
      <c r="B667" s="3402"/>
      <c r="D667" s="3624"/>
      <c r="E667" s="2006">
        <v>0</v>
      </c>
      <c r="F667" s="2007">
        <v>0</v>
      </c>
      <c r="G667" s="2006">
        <v>0</v>
      </c>
      <c r="H667" s="3618"/>
      <c r="I667" s="2006">
        <v>0</v>
      </c>
      <c r="J667" s="2007">
        <v>0</v>
      </c>
      <c r="K667" s="2006">
        <v>0</v>
      </c>
      <c r="L667" s="3630"/>
      <c r="M667" s="2006">
        <v>0</v>
      </c>
      <c r="N667" s="2007">
        <v>0</v>
      </c>
      <c r="O667" s="2006">
        <v>0</v>
      </c>
      <c r="P667" s="3621"/>
      <c r="Q667" s="2006">
        <v>0</v>
      </c>
      <c r="R667" s="2007">
        <v>0</v>
      </c>
      <c r="S667" s="2006">
        <v>0</v>
      </c>
      <c r="T667" s="3627"/>
      <c r="U667" s="2006">
        <v>0</v>
      </c>
      <c r="V667" s="2007">
        <v>0</v>
      </c>
      <c r="W667" s="2006">
        <v>0</v>
      </c>
      <c r="X667" s="3618"/>
      <c r="Y667" s="2006">
        <v>0</v>
      </c>
      <c r="Z667" s="2007">
        <v>0</v>
      </c>
      <c r="AA667" s="2006">
        <v>0</v>
      </c>
      <c r="AB667" s="3618"/>
      <c r="AC667" s="2006">
        <v>0</v>
      </c>
      <c r="AD667" s="2007">
        <v>0</v>
      </c>
      <c r="AE667" s="2006">
        <v>0</v>
      </c>
      <c r="AF667" s="3618"/>
      <c r="AG667" s="2006">
        <v>0</v>
      </c>
      <c r="AH667" s="2007">
        <v>0</v>
      </c>
      <c r="AI667" s="2006">
        <v>0</v>
      </c>
      <c r="AJ667" s="35"/>
      <c r="AK667" s="35"/>
      <c r="AL667" s="35"/>
      <c r="AM667" s="35"/>
      <c r="AN667" s="35"/>
      <c r="AZ667" s="2006">
        <v>0</v>
      </c>
      <c r="BA667" s="2006">
        <v>0</v>
      </c>
      <c r="BB667" s="2006">
        <v>0</v>
      </c>
      <c r="BC667" s="2006">
        <v>0</v>
      </c>
      <c r="BD667" s="2006">
        <v>0</v>
      </c>
      <c r="BE667" s="2006">
        <v>0</v>
      </c>
      <c r="BF667" s="2006">
        <v>0</v>
      </c>
      <c r="BG667" s="2006">
        <v>0</v>
      </c>
      <c r="BH667" s="2006">
        <v>0</v>
      </c>
      <c r="BI667" s="2006">
        <v>0</v>
      </c>
      <c r="BJ667" s="2006">
        <v>0</v>
      </c>
      <c r="BK667" s="2006">
        <v>0</v>
      </c>
      <c r="BL667" s="2006">
        <v>0</v>
      </c>
      <c r="BM667" s="2006">
        <v>0</v>
      </c>
      <c r="BN667" s="2006">
        <v>0</v>
      </c>
      <c r="BO667" s="2006">
        <v>0</v>
      </c>
      <c r="BP667" s="2006">
        <v>0</v>
      </c>
      <c r="BQ667" s="2006">
        <v>0</v>
      </c>
      <c r="BR667" s="2006">
        <v>0</v>
      </c>
      <c r="BS667" s="2006">
        <v>0</v>
      </c>
      <c r="BT667" s="2006">
        <v>0</v>
      </c>
      <c r="BU667" s="2006">
        <v>0</v>
      </c>
      <c r="BV667" s="2006">
        <v>0</v>
      </c>
      <c r="BW667" s="2006">
        <v>0</v>
      </c>
      <c r="BX667" s="2006">
        <v>0</v>
      </c>
      <c r="BY667" s="2006">
        <v>0</v>
      </c>
      <c r="BZ667" s="2006">
        <v>0</v>
      </c>
      <c r="CA667" s="2006">
        <v>0</v>
      </c>
      <c r="CB667" s="2006">
        <v>0</v>
      </c>
      <c r="CC667" s="2006">
        <v>0</v>
      </c>
      <c r="CD667" s="2006">
        <v>0</v>
      </c>
      <c r="CE667" s="2006">
        <v>0</v>
      </c>
      <c r="CF667" s="421"/>
    </row>
    <row r="668" spans="1:84" ht="9.9499999999999993" customHeight="1">
      <c r="A668" s="2006">
        <v>0</v>
      </c>
      <c r="B668" s="3403"/>
      <c r="D668" s="3625"/>
      <c r="E668" s="2006">
        <v>0</v>
      </c>
      <c r="F668" s="2006">
        <v>0</v>
      </c>
      <c r="G668" s="2006">
        <v>0</v>
      </c>
      <c r="H668" s="3619"/>
      <c r="I668" s="2006">
        <v>0</v>
      </c>
      <c r="J668" s="2006">
        <v>0</v>
      </c>
      <c r="K668" s="2006">
        <v>0</v>
      </c>
      <c r="L668" s="3631"/>
      <c r="M668" s="2006">
        <v>0</v>
      </c>
      <c r="N668" s="2006">
        <v>0</v>
      </c>
      <c r="O668" s="2006">
        <v>0</v>
      </c>
      <c r="P668" s="3622"/>
      <c r="Q668" s="2006">
        <v>0</v>
      </c>
      <c r="R668" s="2006">
        <v>0</v>
      </c>
      <c r="S668" s="2006">
        <v>0</v>
      </c>
      <c r="T668" s="3628"/>
      <c r="U668" s="2006">
        <v>0</v>
      </c>
      <c r="V668" s="2006">
        <v>0</v>
      </c>
      <c r="W668" s="2006">
        <v>0</v>
      </c>
      <c r="X668" s="3619"/>
      <c r="Y668" s="2006">
        <v>0</v>
      </c>
      <c r="Z668" s="2006">
        <v>0</v>
      </c>
      <c r="AA668" s="2006">
        <v>0</v>
      </c>
      <c r="AB668" s="3619"/>
      <c r="AC668" s="2006">
        <v>0</v>
      </c>
      <c r="AD668" s="2006">
        <v>0</v>
      </c>
      <c r="AE668" s="2006">
        <v>0</v>
      </c>
      <c r="AF668" s="3619"/>
      <c r="AG668" s="2006">
        <v>0</v>
      </c>
      <c r="AH668" s="2006">
        <v>0</v>
      </c>
      <c r="AI668" s="2006">
        <v>0</v>
      </c>
      <c r="AJ668" s="35"/>
      <c r="AK668" s="35"/>
      <c r="AL668" s="35"/>
      <c r="AM668" s="35"/>
      <c r="AN668" s="35"/>
      <c r="AZ668" s="2006">
        <v>0</v>
      </c>
      <c r="BA668" s="2006">
        <v>0</v>
      </c>
      <c r="BB668" s="2006">
        <v>0</v>
      </c>
      <c r="BC668" s="2006">
        <v>0</v>
      </c>
      <c r="BD668" s="2006">
        <v>0</v>
      </c>
      <c r="BE668" s="2006">
        <v>0</v>
      </c>
      <c r="BF668" s="2006">
        <v>0</v>
      </c>
      <c r="BG668" s="2006">
        <v>0</v>
      </c>
      <c r="BH668" s="2006">
        <v>0</v>
      </c>
      <c r="BI668" s="2006">
        <v>0</v>
      </c>
      <c r="BJ668" s="2006">
        <v>0</v>
      </c>
      <c r="BK668" s="2006">
        <v>0</v>
      </c>
      <c r="BL668" s="2006">
        <v>0</v>
      </c>
      <c r="BM668" s="2006">
        <v>0</v>
      </c>
      <c r="BN668" s="2006">
        <v>0</v>
      </c>
      <c r="BO668" s="2006">
        <v>0</v>
      </c>
      <c r="BP668" s="2006">
        <v>0</v>
      </c>
      <c r="BQ668" s="2006">
        <v>0</v>
      </c>
      <c r="BR668" s="2006">
        <v>0</v>
      </c>
      <c r="BS668" s="2006">
        <v>0</v>
      </c>
      <c r="BT668" s="2006">
        <v>0</v>
      </c>
      <c r="BU668" s="2006">
        <v>0</v>
      </c>
      <c r="BV668" s="2006">
        <v>0</v>
      </c>
      <c r="BW668" s="2006">
        <v>0</v>
      </c>
      <c r="BX668" s="2006">
        <v>0</v>
      </c>
      <c r="BY668" s="2006">
        <v>0</v>
      </c>
      <c r="BZ668" s="2006">
        <v>0</v>
      </c>
      <c r="CA668" s="2006">
        <v>0</v>
      </c>
      <c r="CB668" s="2006">
        <v>0</v>
      </c>
      <c r="CC668" s="2006">
        <v>0</v>
      </c>
      <c r="CD668" s="2006">
        <v>0</v>
      </c>
      <c r="CE668" s="2006">
        <v>0</v>
      </c>
      <c r="CF668" s="421"/>
    </row>
    <row r="669" spans="1:84" ht="9.9499999999999993" customHeight="1">
      <c r="A669" s="2006">
        <v>0</v>
      </c>
      <c r="B669" s="2006">
        <v>0</v>
      </c>
      <c r="C669" s="2006">
        <v>0</v>
      </c>
      <c r="D669" s="2006">
        <v>0</v>
      </c>
      <c r="E669" s="2006">
        <v>0</v>
      </c>
      <c r="F669" s="2006">
        <v>0</v>
      </c>
      <c r="G669" s="2006">
        <v>0</v>
      </c>
      <c r="H669" s="2006">
        <v>0</v>
      </c>
      <c r="I669" s="2006">
        <v>0</v>
      </c>
      <c r="J669" s="2006">
        <v>0</v>
      </c>
      <c r="K669" s="2006">
        <v>0</v>
      </c>
      <c r="L669" s="2006">
        <v>0</v>
      </c>
      <c r="M669" s="2006">
        <v>0</v>
      </c>
      <c r="N669" s="2006">
        <v>0</v>
      </c>
      <c r="O669" s="2006">
        <v>0</v>
      </c>
      <c r="P669" s="2006">
        <v>0</v>
      </c>
      <c r="Q669" s="2006">
        <v>0</v>
      </c>
      <c r="R669" s="2006">
        <v>0</v>
      </c>
      <c r="S669" s="2006">
        <v>0</v>
      </c>
      <c r="T669" s="2006">
        <v>0</v>
      </c>
      <c r="U669" s="2006">
        <v>0</v>
      </c>
      <c r="V669" s="2006">
        <v>0</v>
      </c>
      <c r="W669" s="2006">
        <v>0</v>
      </c>
      <c r="X669" s="2006">
        <v>0</v>
      </c>
      <c r="Y669" s="2006">
        <v>0</v>
      </c>
      <c r="Z669" s="2006">
        <v>0</v>
      </c>
      <c r="AA669" s="2006">
        <v>0</v>
      </c>
      <c r="AB669" s="2006">
        <v>0</v>
      </c>
      <c r="AC669" s="2006">
        <v>0</v>
      </c>
      <c r="AD669" s="2006">
        <v>0</v>
      </c>
      <c r="AE669" s="2006">
        <v>0</v>
      </c>
      <c r="AF669" s="2006">
        <v>0</v>
      </c>
      <c r="AG669" s="2006">
        <v>0</v>
      </c>
      <c r="AH669" s="2006">
        <v>0</v>
      </c>
      <c r="AI669" s="2006">
        <v>0</v>
      </c>
      <c r="AJ669" s="35"/>
      <c r="AK669" s="35"/>
      <c r="AL669" s="35"/>
      <c r="AM669" s="35"/>
      <c r="AN669" s="35"/>
      <c r="AZ669" s="2006">
        <v>0</v>
      </c>
      <c r="BA669" s="2006">
        <v>0</v>
      </c>
      <c r="BB669" s="2006">
        <v>0</v>
      </c>
      <c r="BC669" s="2006">
        <v>0</v>
      </c>
      <c r="BD669" s="2006">
        <v>0</v>
      </c>
      <c r="BE669" s="2006">
        <v>0</v>
      </c>
      <c r="BF669" s="2006">
        <v>0</v>
      </c>
      <c r="BG669" s="2006">
        <v>0</v>
      </c>
      <c r="BH669" s="2006">
        <v>0</v>
      </c>
      <c r="BI669" s="2006">
        <v>0</v>
      </c>
      <c r="BJ669" s="2006">
        <v>0</v>
      </c>
      <c r="BK669" s="2006">
        <v>0</v>
      </c>
      <c r="BL669" s="2006">
        <v>0</v>
      </c>
      <c r="BM669" s="2006">
        <v>0</v>
      </c>
      <c r="BN669" s="2006">
        <v>0</v>
      </c>
      <c r="BO669" s="2006">
        <v>0</v>
      </c>
      <c r="BP669" s="2006">
        <v>0</v>
      </c>
      <c r="BQ669" s="2006">
        <v>0</v>
      </c>
      <c r="BR669" s="2006">
        <v>0</v>
      </c>
      <c r="BS669" s="2006">
        <v>0</v>
      </c>
      <c r="BT669" s="2006">
        <v>0</v>
      </c>
      <c r="BU669" s="2006">
        <v>0</v>
      </c>
      <c r="BV669" s="2006">
        <v>0</v>
      </c>
      <c r="BW669" s="2006">
        <v>0</v>
      </c>
      <c r="BX669" s="2006">
        <v>0</v>
      </c>
      <c r="BY669" s="2006">
        <v>0</v>
      </c>
      <c r="BZ669" s="2006">
        <v>0</v>
      </c>
      <c r="CA669" s="2006">
        <v>0</v>
      </c>
      <c r="CB669" s="2006">
        <v>0</v>
      </c>
      <c r="CC669" s="2006">
        <v>0</v>
      </c>
      <c r="CD669" s="2006">
        <v>0</v>
      </c>
      <c r="CE669" s="2006">
        <v>0</v>
      </c>
      <c r="CF669" s="421"/>
    </row>
    <row r="670" spans="1:84" ht="9.9499999999999993" customHeight="1">
      <c r="A670" s="2006">
        <v>0</v>
      </c>
      <c r="B670" s="3401">
        <v>13</v>
      </c>
      <c r="D670" s="3623" t="s">
        <v>781</v>
      </c>
      <c r="E670" s="2006">
        <v>0</v>
      </c>
      <c r="F670" s="2006">
        <v>0</v>
      </c>
      <c r="G670" s="2006">
        <v>0</v>
      </c>
      <c r="H670" s="3617"/>
      <c r="I670" s="2006">
        <v>0</v>
      </c>
      <c r="J670" s="2006">
        <v>0</v>
      </c>
      <c r="K670" s="2006">
        <v>0</v>
      </c>
      <c r="L670" s="3629" t="s">
        <v>782</v>
      </c>
      <c r="M670" s="2006">
        <v>0</v>
      </c>
      <c r="N670" s="2006">
        <v>0</v>
      </c>
      <c r="O670" s="2006">
        <v>0</v>
      </c>
      <c r="P670" s="3620" t="s">
        <v>783</v>
      </c>
      <c r="Q670" s="2006">
        <v>0</v>
      </c>
      <c r="R670" s="2006">
        <v>0</v>
      </c>
      <c r="S670" s="2006">
        <v>0</v>
      </c>
      <c r="T670" s="3626" t="s">
        <v>784</v>
      </c>
      <c r="U670" s="2006">
        <v>0</v>
      </c>
      <c r="V670" s="2006">
        <v>0</v>
      </c>
      <c r="W670" s="2006">
        <v>0</v>
      </c>
      <c r="X670" s="3617"/>
      <c r="Y670" s="2006">
        <v>0</v>
      </c>
      <c r="Z670" s="2006">
        <v>0</v>
      </c>
      <c r="AA670" s="2006">
        <v>0</v>
      </c>
      <c r="AB670" s="3617"/>
      <c r="AC670" s="2006">
        <v>0</v>
      </c>
      <c r="AD670" s="2006">
        <v>0</v>
      </c>
      <c r="AE670" s="2006">
        <v>0</v>
      </c>
      <c r="AF670" s="3617"/>
      <c r="AG670" s="2006">
        <v>0</v>
      </c>
      <c r="AH670" s="2006">
        <v>0</v>
      </c>
      <c r="AI670" s="2006">
        <v>0</v>
      </c>
      <c r="AJ670" s="35"/>
      <c r="AK670" s="35"/>
      <c r="AL670" s="35"/>
      <c r="AM670" s="35"/>
      <c r="AN670" s="35"/>
      <c r="AZ670" s="2006">
        <v>0</v>
      </c>
      <c r="BA670" s="2006">
        <v>0</v>
      </c>
      <c r="BB670" s="2006">
        <v>0</v>
      </c>
      <c r="BC670" s="2006">
        <v>0</v>
      </c>
      <c r="BD670" s="2006">
        <v>0</v>
      </c>
      <c r="BE670" s="2006">
        <v>0</v>
      </c>
      <c r="BF670" s="2006">
        <v>0</v>
      </c>
      <c r="BG670" s="2006">
        <v>0</v>
      </c>
      <c r="BH670" s="2006">
        <v>0</v>
      </c>
      <c r="BI670" s="2006">
        <v>0</v>
      </c>
      <c r="BJ670" s="2006">
        <v>0</v>
      </c>
      <c r="BK670" s="2006">
        <v>0</v>
      </c>
      <c r="BL670" s="2006">
        <v>0</v>
      </c>
      <c r="BM670" s="2006">
        <v>0</v>
      </c>
      <c r="BN670" s="2006">
        <v>0</v>
      </c>
      <c r="BO670" s="2006">
        <v>0</v>
      </c>
      <c r="BP670" s="2006">
        <v>0</v>
      </c>
      <c r="BQ670" s="2006">
        <v>0</v>
      </c>
      <c r="BR670" s="2006">
        <v>0</v>
      </c>
      <c r="BS670" s="2006">
        <v>0</v>
      </c>
      <c r="BT670" s="2006">
        <v>0</v>
      </c>
      <c r="BU670" s="2006">
        <v>0</v>
      </c>
      <c r="BV670" s="2006">
        <v>0</v>
      </c>
      <c r="BW670" s="2006">
        <v>0</v>
      </c>
      <c r="BX670" s="2006">
        <v>0</v>
      </c>
      <c r="BY670" s="2006">
        <v>0</v>
      </c>
      <c r="BZ670" s="2006">
        <v>0</v>
      </c>
      <c r="CA670" s="2006">
        <v>0</v>
      </c>
      <c r="CB670" s="2006">
        <v>0</v>
      </c>
      <c r="CC670" s="2006">
        <v>0</v>
      </c>
      <c r="CD670" s="2006">
        <v>0</v>
      </c>
      <c r="CE670" s="2006">
        <v>0</v>
      </c>
      <c r="CF670" s="421"/>
    </row>
    <row r="671" spans="1:84" ht="5.0999999999999996" customHeight="1">
      <c r="A671" s="2006">
        <v>0</v>
      </c>
      <c r="B671" s="3402"/>
      <c r="D671" s="3624"/>
      <c r="E671" s="2006">
        <v>0</v>
      </c>
      <c r="F671" s="2007">
        <v>0</v>
      </c>
      <c r="G671" s="2006">
        <v>0</v>
      </c>
      <c r="H671" s="3618"/>
      <c r="I671" s="2006">
        <v>0</v>
      </c>
      <c r="J671" s="2007">
        <v>0</v>
      </c>
      <c r="K671" s="2006">
        <v>0</v>
      </c>
      <c r="L671" s="3630"/>
      <c r="M671" s="2006">
        <v>0</v>
      </c>
      <c r="N671" s="2007">
        <v>0</v>
      </c>
      <c r="O671" s="2006">
        <v>0</v>
      </c>
      <c r="P671" s="3621"/>
      <c r="Q671" s="2006">
        <v>0</v>
      </c>
      <c r="R671" s="2007">
        <v>0</v>
      </c>
      <c r="S671" s="2006">
        <v>0</v>
      </c>
      <c r="T671" s="3627"/>
      <c r="U671" s="2006">
        <v>0</v>
      </c>
      <c r="V671" s="2007">
        <v>0</v>
      </c>
      <c r="W671" s="2006">
        <v>0</v>
      </c>
      <c r="X671" s="3618"/>
      <c r="Y671" s="2006">
        <v>0</v>
      </c>
      <c r="Z671" s="2007">
        <v>0</v>
      </c>
      <c r="AA671" s="2006">
        <v>0</v>
      </c>
      <c r="AB671" s="3618"/>
      <c r="AC671" s="2006">
        <v>0</v>
      </c>
      <c r="AD671" s="2007">
        <v>0</v>
      </c>
      <c r="AE671" s="2006">
        <v>0</v>
      </c>
      <c r="AF671" s="3618"/>
      <c r="AG671" s="2006">
        <v>0</v>
      </c>
      <c r="AH671" s="2007">
        <v>0</v>
      </c>
      <c r="AI671" s="2006">
        <v>0</v>
      </c>
      <c r="AJ671" s="35"/>
      <c r="AK671" s="35"/>
      <c r="AL671" s="35"/>
      <c r="AM671" s="35"/>
      <c r="AN671" s="35"/>
      <c r="AZ671" s="2006">
        <v>0</v>
      </c>
      <c r="BA671" s="2006">
        <v>0</v>
      </c>
      <c r="BB671" s="2006">
        <v>0</v>
      </c>
      <c r="BC671" s="2006">
        <v>0</v>
      </c>
      <c r="BD671" s="2006">
        <v>0</v>
      </c>
      <c r="BE671" s="2006">
        <v>0</v>
      </c>
      <c r="BF671" s="2006">
        <v>0</v>
      </c>
      <c r="BG671" s="2006">
        <v>0</v>
      </c>
      <c r="BH671" s="2006">
        <v>0</v>
      </c>
      <c r="BI671" s="2006">
        <v>0</v>
      </c>
      <c r="BJ671" s="2006">
        <v>0</v>
      </c>
      <c r="BK671" s="2006">
        <v>0</v>
      </c>
      <c r="BL671" s="2006">
        <v>0</v>
      </c>
      <c r="BM671" s="2006">
        <v>0</v>
      </c>
      <c r="BN671" s="2006">
        <v>0</v>
      </c>
      <c r="BO671" s="2006">
        <v>0</v>
      </c>
      <c r="BP671" s="2006">
        <v>0</v>
      </c>
      <c r="BQ671" s="2006">
        <v>0</v>
      </c>
      <c r="BR671" s="2006">
        <v>0</v>
      </c>
      <c r="BS671" s="2006">
        <v>0</v>
      </c>
      <c r="BT671" s="2006">
        <v>0</v>
      </c>
      <c r="BU671" s="2006">
        <v>0</v>
      </c>
      <c r="BV671" s="2006">
        <v>0</v>
      </c>
      <c r="BW671" s="2006">
        <v>0</v>
      </c>
      <c r="BX671" s="2006">
        <v>0</v>
      </c>
      <c r="BY671" s="2006">
        <v>0</v>
      </c>
      <c r="BZ671" s="2006">
        <v>0</v>
      </c>
      <c r="CA671" s="2006">
        <v>0</v>
      </c>
      <c r="CB671" s="2006">
        <v>0</v>
      </c>
      <c r="CC671" s="2006">
        <v>0</v>
      </c>
      <c r="CD671" s="2006">
        <v>0</v>
      </c>
      <c r="CE671" s="2006">
        <v>0</v>
      </c>
      <c r="CF671" s="421"/>
    </row>
    <row r="672" spans="1:84" ht="9.9499999999999993" customHeight="1">
      <c r="A672" s="2006">
        <v>0</v>
      </c>
      <c r="B672" s="3403"/>
      <c r="D672" s="3625"/>
      <c r="E672" s="2006">
        <v>0</v>
      </c>
      <c r="F672" s="2006">
        <v>0</v>
      </c>
      <c r="G672" s="2006">
        <v>0</v>
      </c>
      <c r="H672" s="3619"/>
      <c r="I672" s="2006">
        <v>0</v>
      </c>
      <c r="J672" s="2006">
        <v>0</v>
      </c>
      <c r="K672" s="2006">
        <v>0</v>
      </c>
      <c r="L672" s="3631"/>
      <c r="M672" s="2006">
        <v>0</v>
      </c>
      <c r="N672" s="2006">
        <v>0</v>
      </c>
      <c r="O672" s="2006">
        <v>0</v>
      </c>
      <c r="P672" s="3622"/>
      <c r="Q672" s="2006">
        <v>0</v>
      </c>
      <c r="R672" s="2006">
        <v>0</v>
      </c>
      <c r="S672" s="2006">
        <v>0</v>
      </c>
      <c r="T672" s="3628"/>
      <c r="U672" s="2006">
        <v>0</v>
      </c>
      <c r="V672" s="2006">
        <v>0</v>
      </c>
      <c r="W672" s="2006">
        <v>0</v>
      </c>
      <c r="X672" s="3619"/>
      <c r="Y672" s="2006">
        <v>0</v>
      </c>
      <c r="Z672" s="2006">
        <v>0</v>
      </c>
      <c r="AA672" s="2006">
        <v>0</v>
      </c>
      <c r="AB672" s="3619"/>
      <c r="AC672" s="2006">
        <v>0</v>
      </c>
      <c r="AD672" s="2006">
        <v>0</v>
      </c>
      <c r="AE672" s="2006">
        <v>0</v>
      </c>
      <c r="AF672" s="3619"/>
      <c r="AG672" s="2006">
        <v>0</v>
      </c>
      <c r="AH672" s="2006">
        <v>0</v>
      </c>
      <c r="AI672" s="2006">
        <v>0</v>
      </c>
      <c r="AJ672" s="35"/>
      <c r="AK672" s="35"/>
      <c r="AL672" s="35"/>
      <c r="AM672" s="35"/>
      <c r="AN672" s="35"/>
      <c r="AZ672" s="2006">
        <v>0</v>
      </c>
      <c r="BA672" s="2006">
        <v>0</v>
      </c>
      <c r="BB672" s="2006">
        <v>0</v>
      </c>
      <c r="BC672" s="2006">
        <v>0</v>
      </c>
      <c r="BD672" s="2006">
        <v>0</v>
      </c>
      <c r="BE672" s="2006">
        <v>0</v>
      </c>
      <c r="BF672" s="2006">
        <v>0</v>
      </c>
      <c r="BG672" s="2006">
        <v>0</v>
      </c>
      <c r="BH672" s="2006">
        <v>0</v>
      </c>
      <c r="BI672" s="2006">
        <v>0</v>
      </c>
      <c r="BJ672" s="2006">
        <v>0</v>
      </c>
      <c r="BK672" s="2006">
        <v>0</v>
      </c>
      <c r="BL672" s="2006">
        <v>0</v>
      </c>
      <c r="BM672" s="2006">
        <v>0</v>
      </c>
      <c r="BN672" s="2006">
        <v>0</v>
      </c>
      <c r="BO672" s="2006">
        <v>0</v>
      </c>
      <c r="BP672" s="2006">
        <v>0</v>
      </c>
      <c r="BQ672" s="2006">
        <v>0</v>
      </c>
      <c r="BR672" s="2006">
        <v>0</v>
      </c>
      <c r="BS672" s="2006">
        <v>0</v>
      </c>
      <c r="BT672" s="2006">
        <v>0</v>
      </c>
      <c r="BU672" s="2006">
        <v>0</v>
      </c>
      <c r="BV672" s="2006">
        <v>0</v>
      </c>
      <c r="BW672" s="2006">
        <v>0</v>
      </c>
      <c r="BX672" s="2006">
        <v>0</v>
      </c>
      <c r="BY672" s="2006">
        <v>0</v>
      </c>
      <c r="BZ672" s="2006">
        <v>0</v>
      </c>
      <c r="CA672" s="2006">
        <v>0</v>
      </c>
      <c r="CB672" s="2006">
        <v>0</v>
      </c>
      <c r="CC672" s="2006">
        <v>0</v>
      </c>
      <c r="CD672" s="2006">
        <v>0</v>
      </c>
      <c r="CE672" s="2006">
        <v>0</v>
      </c>
      <c r="CF672" s="421"/>
    </row>
    <row r="673" spans="1:84" ht="9.9499999999999993" customHeight="1">
      <c r="A673" s="2006">
        <v>0</v>
      </c>
      <c r="B673" s="2006">
        <v>0</v>
      </c>
      <c r="C673" s="2006">
        <v>0</v>
      </c>
      <c r="D673" s="2006">
        <v>0</v>
      </c>
      <c r="E673" s="2006">
        <v>0</v>
      </c>
      <c r="F673" s="2006">
        <v>0</v>
      </c>
      <c r="G673" s="2006">
        <v>0</v>
      </c>
      <c r="H673" s="2006">
        <v>0</v>
      </c>
      <c r="I673" s="2006">
        <v>0</v>
      </c>
      <c r="J673" s="2006">
        <v>0</v>
      </c>
      <c r="K673" s="2006">
        <v>0</v>
      </c>
      <c r="L673" s="2006">
        <v>0</v>
      </c>
      <c r="M673" s="2006">
        <v>0</v>
      </c>
      <c r="N673" s="2006">
        <v>0</v>
      </c>
      <c r="O673" s="2006">
        <v>0</v>
      </c>
      <c r="P673" s="2006">
        <v>0</v>
      </c>
      <c r="Q673" s="2006">
        <v>0</v>
      </c>
      <c r="R673" s="2006">
        <v>0</v>
      </c>
      <c r="S673" s="2006">
        <v>0</v>
      </c>
      <c r="T673" s="2006">
        <v>0</v>
      </c>
      <c r="U673" s="2006">
        <v>0</v>
      </c>
      <c r="V673" s="2006">
        <v>0</v>
      </c>
      <c r="W673" s="2006">
        <v>0</v>
      </c>
      <c r="X673" s="2006">
        <v>0</v>
      </c>
      <c r="Y673" s="2006">
        <v>0</v>
      </c>
      <c r="Z673" s="2006">
        <v>0</v>
      </c>
      <c r="AA673" s="2006">
        <v>0</v>
      </c>
      <c r="AB673" s="2006">
        <v>0</v>
      </c>
      <c r="AC673" s="2006">
        <v>0</v>
      </c>
      <c r="AD673" s="2006">
        <v>0</v>
      </c>
      <c r="AE673" s="2006">
        <v>0</v>
      </c>
      <c r="AF673" s="2006">
        <v>0</v>
      </c>
      <c r="AG673" s="2006">
        <v>0</v>
      </c>
      <c r="AH673" s="2006">
        <v>0</v>
      </c>
      <c r="AI673" s="2006">
        <v>0</v>
      </c>
      <c r="AJ673" s="35"/>
      <c r="AK673" s="35"/>
      <c r="AL673" s="35"/>
      <c r="AM673" s="35"/>
      <c r="AN673" s="35"/>
      <c r="AZ673" s="2006">
        <v>0</v>
      </c>
      <c r="BA673" s="2006">
        <v>0</v>
      </c>
      <c r="BB673" s="2006">
        <v>0</v>
      </c>
      <c r="BC673" s="2006">
        <v>0</v>
      </c>
      <c r="BD673" s="2006">
        <v>0</v>
      </c>
      <c r="BE673" s="2006">
        <v>0</v>
      </c>
      <c r="BF673" s="2006">
        <v>0</v>
      </c>
      <c r="BG673" s="2006">
        <v>0</v>
      </c>
      <c r="BH673" s="2006">
        <v>0</v>
      </c>
      <c r="BI673" s="2006">
        <v>0</v>
      </c>
      <c r="BJ673" s="2006">
        <v>0</v>
      </c>
      <c r="BK673" s="2006">
        <v>0</v>
      </c>
      <c r="BL673" s="2006">
        <v>0</v>
      </c>
      <c r="BM673" s="2006">
        <v>0</v>
      </c>
      <c r="BN673" s="2006">
        <v>0</v>
      </c>
      <c r="BO673" s="2006">
        <v>0</v>
      </c>
      <c r="BP673" s="2006">
        <v>0</v>
      </c>
      <c r="BQ673" s="2006">
        <v>0</v>
      </c>
      <c r="BR673" s="2006">
        <v>0</v>
      </c>
      <c r="BS673" s="2006">
        <v>0</v>
      </c>
      <c r="BT673" s="2006">
        <v>0</v>
      </c>
      <c r="BU673" s="2006">
        <v>0</v>
      </c>
      <c r="BV673" s="2006">
        <v>0</v>
      </c>
      <c r="BW673" s="2006">
        <v>0</v>
      </c>
      <c r="BX673" s="2006">
        <v>0</v>
      </c>
      <c r="BY673" s="2006">
        <v>0</v>
      </c>
      <c r="BZ673" s="2006">
        <v>0</v>
      </c>
      <c r="CA673" s="2006">
        <v>0</v>
      </c>
      <c r="CB673" s="2006">
        <v>0</v>
      </c>
      <c r="CC673" s="2006">
        <v>0</v>
      </c>
      <c r="CD673" s="2006">
        <v>0</v>
      </c>
      <c r="CE673" s="2006">
        <v>0</v>
      </c>
      <c r="CF673" s="421"/>
    </row>
    <row r="674" spans="1:84" ht="9.9499999999999993" customHeight="1">
      <c r="A674" s="2006">
        <v>0</v>
      </c>
      <c r="B674" s="3401">
        <v>14</v>
      </c>
      <c r="D674" s="3623" t="s">
        <v>785</v>
      </c>
      <c r="E674" s="2006">
        <v>0</v>
      </c>
      <c r="F674" s="2006">
        <v>0</v>
      </c>
      <c r="G674" s="2006">
        <v>0</v>
      </c>
      <c r="H674" s="3617"/>
      <c r="I674" s="2006">
        <v>0</v>
      </c>
      <c r="J674" s="2006">
        <v>0</v>
      </c>
      <c r="K674" s="2006">
        <v>0</v>
      </c>
      <c r="L674" s="3629" t="s">
        <v>786</v>
      </c>
      <c r="M674" s="2006">
        <v>0</v>
      </c>
      <c r="N674" s="2006">
        <v>0</v>
      </c>
      <c r="O674" s="2006">
        <v>0</v>
      </c>
      <c r="P674" s="3620" t="s">
        <v>787</v>
      </c>
      <c r="Q674" s="2006">
        <v>0</v>
      </c>
      <c r="R674" s="2006">
        <v>0</v>
      </c>
      <c r="S674" s="2006">
        <v>0</v>
      </c>
      <c r="T674" s="3626" t="s">
        <v>788</v>
      </c>
      <c r="U674" s="2006">
        <v>0</v>
      </c>
      <c r="V674" s="2006">
        <v>0</v>
      </c>
      <c r="W674" s="2006">
        <v>0</v>
      </c>
      <c r="X674" s="3617"/>
      <c r="Y674" s="2006">
        <v>0</v>
      </c>
      <c r="Z674" s="2006">
        <v>0</v>
      </c>
      <c r="AA674" s="2006">
        <v>0</v>
      </c>
      <c r="AB674" s="3617"/>
      <c r="AC674" s="2006">
        <v>0</v>
      </c>
      <c r="AD674" s="2006">
        <v>0</v>
      </c>
      <c r="AE674" s="2006">
        <v>0</v>
      </c>
      <c r="AF674" s="3617"/>
      <c r="AG674" s="2006">
        <v>0</v>
      </c>
      <c r="AH674" s="2006">
        <v>0</v>
      </c>
      <c r="AI674" s="2006">
        <v>0</v>
      </c>
      <c r="AJ674" s="35"/>
      <c r="AK674" s="35"/>
      <c r="AL674" s="35"/>
      <c r="AM674" s="35"/>
      <c r="AN674" s="35"/>
      <c r="AZ674" s="2006">
        <v>0</v>
      </c>
      <c r="BA674" s="2006">
        <v>0</v>
      </c>
      <c r="BB674" s="2006">
        <v>0</v>
      </c>
      <c r="BC674" s="2006">
        <v>0</v>
      </c>
      <c r="BD674" s="2006">
        <v>0</v>
      </c>
      <c r="BE674" s="2006">
        <v>0</v>
      </c>
      <c r="BF674" s="2006">
        <v>0</v>
      </c>
      <c r="BG674" s="2006">
        <v>0</v>
      </c>
      <c r="BH674" s="2006">
        <v>0</v>
      </c>
      <c r="BI674" s="2006">
        <v>0</v>
      </c>
      <c r="BJ674" s="2006">
        <v>0</v>
      </c>
      <c r="BK674" s="2006">
        <v>0</v>
      </c>
      <c r="BL674" s="2006">
        <v>0</v>
      </c>
      <c r="BM674" s="2006">
        <v>0</v>
      </c>
      <c r="BN674" s="2006">
        <v>0</v>
      </c>
      <c r="BO674" s="2006">
        <v>0</v>
      </c>
      <c r="BP674" s="2006">
        <v>0</v>
      </c>
      <c r="BQ674" s="2006">
        <v>0</v>
      </c>
      <c r="BR674" s="2006">
        <v>0</v>
      </c>
      <c r="BS674" s="2006">
        <v>0</v>
      </c>
      <c r="BT674" s="2006">
        <v>0</v>
      </c>
      <c r="BU674" s="2006">
        <v>0</v>
      </c>
      <c r="BV674" s="2006">
        <v>0</v>
      </c>
      <c r="BW674" s="2006">
        <v>0</v>
      </c>
      <c r="BX674" s="2006">
        <v>0</v>
      </c>
      <c r="BY674" s="2006">
        <v>0</v>
      </c>
      <c r="BZ674" s="2006">
        <v>0</v>
      </c>
      <c r="CA674" s="2006">
        <v>0</v>
      </c>
      <c r="CB674" s="2006">
        <v>0</v>
      </c>
      <c r="CC674" s="2006">
        <v>0</v>
      </c>
      <c r="CD674" s="2006">
        <v>0</v>
      </c>
      <c r="CE674" s="2006">
        <v>0</v>
      </c>
      <c r="CF674" s="421"/>
    </row>
    <row r="675" spans="1:84" ht="5.0999999999999996" customHeight="1">
      <c r="A675" s="2006">
        <v>0</v>
      </c>
      <c r="B675" s="3402"/>
      <c r="D675" s="3624"/>
      <c r="E675" s="2006">
        <v>0</v>
      </c>
      <c r="F675" s="2007">
        <v>0</v>
      </c>
      <c r="G675" s="2006">
        <v>0</v>
      </c>
      <c r="H675" s="3618"/>
      <c r="I675" s="2006">
        <v>0</v>
      </c>
      <c r="J675" s="2007">
        <v>0</v>
      </c>
      <c r="K675" s="2006">
        <v>0</v>
      </c>
      <c r="L675" s="3630"/>
      <c r="M675" s="2006">
        <v>0</v>
      </c>
      <c r="N675" s="2007">
        <v>0</v>
      </c>
      <c r="O675" s="2006">
        <v>0</v>
      </c>
      <c r="P675" s="3621"/>
      <c r="Q675" s="2006">
        <v>0</v>
      </c>
      <c r="R675" s="2007">
        <v>0</v>
      </c>
      <c r="S675" s="2006">
        <v>0</v>
      </c>
      <c r="T675" s="3627"/>
      <c r="U675" s="2006">
        <v>0</v>
      </c>
      <c r="V675" s="2007">
        <v>0</v>
      </c>
      <c r="W675" s="2006">
        <v>0</v>
      </c>
      <c r="X675" s="3618"/>
      <c r="Y675" s="2006">
        <v>0</v>
      </c>
      <c r="Z675" s="2007">
        <v>0</v>
      </c>
      <c r="AA675" s="2006">
        <v>0</v>
      </c>
      <c r="AB675" s="3618"/>
      <c r="AC675" s="2006">
        <v>0</v>
      </c>
      <c r="AD675" s="2007">
        <v>0</v>
      </c>
      <c r="AE675" s="2006">
        <v>0</v>
      </c>
      <c r="AF675" s="3618"/>
      <c r="AG675" s="2006">
        <v>0</v>
      </c>
      <c r="AH675" s="2007">
        <v>0</v>
      </c>
      <c r="AI675" s="2006">
        <v>0</v>
      </c>
      <c r="AJ675" s="35"/>
      <c r="AK675" s="35"/>
      <c r="AL675" s="35"/>
      <c r="AM675" s="35"/>
      <c r="AN675" s="35"/>
      <c r="AZ675" s="2006">
        <v>0</v>
      </c>
      <c r="BA675" s="2006">
        <v>0</v>
      </c>
      <c r="BB675" s="2006">
        <v>0</v>
      </c>
      <c r="BC675" s="2006">
        <v>0</v>
      </c>
      <c r="BD675" s="2006">
        <v>0</v>
      </c>
      <c r="BE675" s="2006">
        <v>0</v>
      </c>
      <c r="BF675" s="2006">
        <v>0</v>
      </c>
      <c r="BG675" s="2006">
        <v>0</v>
      </c>
      <c r="BH675" s="2006">
        <v>0</v>
      </c>
      <c r="BI675" s="2006">
        <v>0</v>
      </c>
      <c r="BJ675" s="2006">
        <v>0</v>
      </c>
      <c r="BK675" s="2006">
        <v>0</v>
      </c>
      <c r="BL675" s="2006">
        <v>0</v>
      </c>
      <c r="BM675" s="2006">
        <v>0</v>
      </c>
      <c r="BN675" s="2006">
        <v>0</v>
      </c>
      <c r="BO675" s="2006">
        <v>0</v>
      </c>
      <c r="BP675" s="2006">
        <v>0</v>
      </c>
      <c r="BQ675" s="2006">
        <v>0</v>
      </c>
      <c r="BR675" s="2006">
        <v>0</v>
      </c>
      <c r="BS675" s="2006">
        <v>0</v>
      </c>
      <c r="BT675" s="2006">
        <v>0</v>
      </c>
      <c r="BU675" s="2006">
        <v>0</v>
      </c>
      <c r="BV675" s="2006">
        <v>0</v>
      </c>
      <c r="BW675" s="2006">
        <v>0</v>
      </c>
      <c r="BX675" s="2006">
        <v>0</v>
      </c>
      <c r="BY675" s="2006">
        <v>0</v>
      </c>
      <c r="BZ675" s="2006">
        <v>0</v>
      </c>
      <c r="CA675" s="2006">
        <v>0</v>
      </c>
      <c r="CB675" s="2006">
        <v>0</v>
      </c>
      <c r="CC675" s="2006">
        <v>0</v>
      </c>
      <c r="CD675" s="2006">
        <v>0</v>
      </c>
      <c r="CE675" s="2006">
        <v>0</v>
      </c>
      <c r="CF675" s="421"/>
    </row>
    <row r="676" spans="1:84" ht="9.9499999999999993" customHeight="1">
      <c r="A676" s="2006">
        <v>0</v>
      </c>
      <c r="B676" s="3403"/>
      <c r="D676" s="3625"/>
      <c r="E676" s="2006">
        <v>0</v>
      </c>
      <c r="F676" s="2006">
        <v>0</v>
      </c>
      <c r="G676" s="2006">
        <v>0</v>
      </c>
      <c r="H676" s="3619"/>
      <c r="I676" s="2006">
        <v>0</v>
      </c>
      <c r="J676" s="2006">
        <v>0</v>
      </c>
      <c r="K676" s="2006">
        <v>0</v>
      </c>
      <c r="L676" s="3631"/>
      <c r="M676" s="2006">
        <v>0</v>
      </c>
      <c r="N676" s="2006">
        <v>0</v>
      </c>
      <c r="O676" s="2006">
        <v>0</v>
      </c>
      <c r="P676" s="3622"/>
      <c r="Q676" s="2006">
        <v>0</v>
      </c>
      <c r="R676" s="2006">
        <v>0</v>
      </c>
      <c r="S676" s="2006">
        <v>0</v>
      </c>
      <c r="T676" s="3628"/>
      <c r="U676" s="2006">
        <v>0</v>
      </c>
      <c r="V676" s="2006">
        <v>0</v>
      </c>
      <c r="W676" s="2006">
        <v>0</v>
      </c>
      <c r="X676" s="3619"/>
      <c r="Y676" s="2006">
        <v>0</v>
      </c>
      <c r="Z676" s="2006">
        <v>0</v>
      </c>
      <c r="AA676" s="2006">
        <v>0</v>
      </c>
      <c r="AB676" s="3619"/>
      <c r="AC676" s="2006">
        <v>0</v>
      </c>
      <c r="AD676" s="2006">
        <v>0</v>
      </c>
      <c r="AE676" s="2006">
        <v>0</v>
      </c>
      <c r="AF676" s="3619"/>
      <c r="AG676" s="2006">
        <v>0</v>
      </c>
      <c r="AH676" s="2006">
        <v>0</v>
      </c>
      <c r="AI676" s="2006">
        <v>0</v>
      </c>
      <c r="AJ676" s="35"/>
      <c r="AK676" s="35"/>
      <c r="AL676" s="35"/>
      <c r="AM676" s="35"/>
      <c r="AN676" s="35"/>
      <c r="AZ676" s="2006">
        <v>0</v>
      </c>
      <c r="BA676" s="2006">
        <v>0</v>
      </c>
      <c r="BB676" s="2006">
        <v>0</v>
      </c>
      <c r="BC676" s="2006">
        <v>0</v>
      </c>
      <c r="BD676" s="2006">
        <v>0</v>
      </c>
      <c r="BE676" s="2006">
        <v>0</v>
      </c>
      <c r="BF676" s="2006">
        <v>0</v>
      </c>
      <c r="BG676" s="2006">
        <v>0</v>
      </c>
      <c r="BH676" s="2006">
        <v>0</v>
      </c>
      <c r="BI676" s="2006">
        <v>0</v>
      </c>
      <c r="BJ676" s="2006">
        <v>0</v>
      </c>
      <c r="BK676" s="2006">
        <v>0</v>
      </c>
      <c r="BL676" s="2006">
        <v>0</v>
      </c>
      <c r="BM676" s="2006">
        <v>0</v>
      </c>
      <c r="BN676" s="2006">
        <v>0</v>
      </c>
      <c r="BO676" s="2006">
        <v>0</v>
      </c>
      <c r="BP676" s="2006">
        <v>0</v>
      </c>
      <c r="BQ676" s="2006">
        <v>0</v>
      </c>
      <c r="BR676" s="2006">
        <v>0</v>
      </c>
      <c r="BS676" s="2006">
        <v>0</v>
      </c>
      <c r="BT676" s="2006">
        <v>0</v>
      </c>
      <c r="BU676" s="2006">
        <v>0</v>
      </c>
      <c r="BV676" s="2006">
        <v>0</v>
      </c>
      <c r="BW676" s="2006">
        <v>0</v>
      </c>
      <c r="BX676" s="2006">
        <v>0</v>
      </c>
      <c r="BY676" s="2006">
        <v>0</v>
      </c>
      <c r="BZ676" s="2006">
        <v>0</v>
      </c>
      <c r="CA676" s="2006">
        <v>0</v>
      </c>
      <c r="CB676" s="2006">
        <v>0</v>
      </c>
      <c r="CC676" s="2006">
        <v>0</v>
      </c>
      <c r="CD676" s="2006">
        <v>0</v>
      </c>
      <c r="CE676" s="2006">
        <v>0</v>
      </c>
      <c r="CF676" s="421"/>
    </row>
    <row r="677" spans="1:84" ht="9.9499999999999993" customHeight="1">
      <c r="A677" s="2006">
        <v>0</v>
      </c>
      <c r="B677" s="2006">
        <v>0</v>
      </c>
      <c r="C677" s="2006">
        <v>0</v>
      </c>
      <c r="D677" s="2006">
        <v>0</v>
      </c>
      <c r="E677" s="2006">
        <v>0</v>
      </c>
      <c r="F677" s="2006">
        <v>0</v>
      </c>
      <c r="G677" s="2006">
        <v>0</v>
      </c>
      <c r="H677" s="2006">
        <v>0</v>
      </c>
      <c r="I677" s="2006">
        <v>0</v>
      </c>
      <c r="J677" s="2006">
        <v>0</v>
      </c>
      <c r="K677" s="2006">
        <v>0</v>
      </c>
      <c r="L677" s="2006">
        <v>0</v>
      </c>
      <c r="M677" s="2006">
        <v>0</v>
      </c>
      <c r="N677" s="2006">
        <v>0</v>
      </c>
      <c r="O677" s="2006">
        <v>0</v>
      </c>
      <c r="P677" s="2006">
        <v>0</v>
      </c>
      <c r="Q677" s="2006">
        <v>0</v>
      </c>
      <c r="R677" s="2006">
        <v>0</v>
      </c>
      <c r="S677" s="2006">
        <v>0</v>
      </c>
      <c r="T677" s="2006">
        <v>0</v>
      </c>
      <c r="U677" s="2006">
        <v>0</v>
      </c>
      <c r="V677" s="2006">
        <v>0</v>
      </c>
      <c r="W677" s="2006">
        <v>0</v>
      </c>
      <c r="X677" s="2006">
        <v>0</v>
      </c>
      <c r="Y677" s="2006">
        <v>0</v>
      </c>
      <c r="Z677" s="2006">
        <v>0</v>
      </c>
      <c r="AA677" s="2006">
        <v>0</v>
      </c>
      <c r="AB677" s="2006">
        <v>0</v>
      </c>
      <c r="AC677" s="2006">
        <v>0</v>
      </c>
      <c r="AD677" s="2006">
        <v>0</v>
      </c>
      <c r="AE677" s="2006">
        <v>0</v>
      </c>
      <c r="AF677" s="2006">
        <v>0</v>
      </c>
      <c r="AG677" s="2006">
        <v>0</v>
      </c>
      <c r="AH677" s="2006">
        <v>0</v>
      </c>
      <c r="AI677" s="2006">
        <v>0</v>
      </c>
      <c r="AJ677" s="35"/>
      <c r="AK677" s="35"/>
      <c r="AL677" s="35"/>
      <c r="AM677" s="35"/>
      <c r="AN677" s="35"/>
      <c r="AZ677" s="2006">
        <v>0</v>
      </c>
      <c r="BA677" s="2006">
        <v>0</v>
      </c>
      <c r="BB677" s="2006">
        <v>0</v>
      </c>
      <c r="BC677" s="2006">
        <v>0</v>
      </c>
      <c r="BD677" s="2006">
        <v>0</v>
      </c>
      <c r="BE677" s="2006">
        <v>0</v>
      </c>
      <c r="BF677" s="2006">
        <v>0</v>
      </c>
      <c r="BG677" s="2006">
        <v>0</v>
      </c>
      <c r="BH677" s="2006">
        <v>0</v>
      </c>
      <c r="BI677" s="2006">
        <v>0</v>
      </c>
      <c r="BJ677" s="2006">
        <v>0</v>
      </c>
      <c r="BK677" s="2006">
        <v>0</v>
      </c>
      <c r="BL677" s="2006">
        <v>0</v>
      </c>
      <c r="BM677" s="2006">
        <v>0</v>
      </c>
      <c r="BN677" s="2006">
        <v>0</v>
      </c>
      <c r="BO677" s="2006">
        <v>0</v>
      </c>
      <c r="BP677" s="2006">
        <v>0</v>
      </c>
      <c r="BQ677" s="2006">
        <v>0</v>
      </c>
      <c r="BR677" s="2006">
        <v>0</v>
      </c>
      <c r="BS677" s="2006">
        <v>0</v>
      </c>
      <c r="BT677" s="2006">
        <v>0</v>
      </c>
      <c r="BU677" s="2006">
        <v>0</v>
      </c>
      <c r="BV677" s="2006">
        <v>0</v>
      </c>
      <c r="BW677" s="2006">
        <v>0</v>
      </c>
      <c r="BX677" s="2006">
        <v>0</v>
      </c>
      <c r="BY677" s="2006">
        <v>0</v>
      </c>
      <c r="BZ677" s="2006">
        <v>0</v>
      </c>
      <c r="CA677" s="2006">
        <v>0</v>
      </c>
      <c r="CB677" s="2006">
        <v>0</v>
      </c>
      <c r="CC677" s="2006">
        <v>0</v>
      </c>
      <c r="CD677" s="2006">
        <v>0</v>
      </c>
      <c r="CE677" s="2006">
        <v>0</v>
      </c>
      <c r="CF677" s="421"/>
    </row>
    <row r="678" spans="1:84" ht="9.9499999999999993" customHeight="1">
      <c r="A678" s="2006">
        <v>0</v>
      </c>
      <c r="B678" s="3401">
        <v>15</v>
      </c>
      <c r="D678" s="3623" t="s">
        <v>789</v>
      </c>
      <c r="E678" s="2006">
        <v>0</v>
      </c>
      <c r="F678" s="2006">
        <v>0</v>
      </c>
      <c r="G678" s="2006">
        <v>0</v>
      </c>
      <c r="H678" s="3617"/>
      <c r="I678" s="2006">
        <v>0</v>
      </c>
      <c r="J678" s="2006">
        <v>0</v>
      </c>
      <c r="K678" s="2006">
        <v>0</v>
      </c>
      <c r="L678" s="3629"/>
      <c r="M678" s="2006">
        <v>0</v>
      </c>
      <c r="N678" s="2006">
        <v>0</v>
      </c>
      <c r="O678" s="2006">
        <v>0</v>
      </c>
      <c r="P678" s="3620" t="s">
        <v>790</v>
      </c>
      <c r="Q678" s="2006">
        <v>0</v>
      </c>
      <c r="R678" s="2006">
        <v>0</v>
      </c>
      <c r="S678" s="2006">
        <v>0</v>
      </c>
      <c r="T678" s="3626" t="s">
        <v>791</v>
      </c>
      <c r="U678" s="2006">
        <v>0</v>
      </c>
      <c r="V678" s="2006">
        <v>0</v>
      </c>
      <c r="W678" s="2006">
        <v>0</v>
      </c>
      <c r="X678" s="3617"/>
      <c r="Y678" s="2006">
        <v>0</v>
      </c>
      <c r="Z678" s="2006">
        <v>0</v>
      </c>
      <c r="AA678" s="2006">
        <v>0</v>
      </c>
      <c r="AB678" s="3617"/>
      <c r="AC678" s="2006">
        <v>0</v>
      </c>
      <c r="AD678" s="2006">
        <v>0</v>
      </c>
      <c r="AE678" s="2006">
        <v>0</v>
      </c>
      <c r="AF678" s="3617"/>
      <c r="AG678" s="2006">
        <v>0</v>
      </c>
      <c r="AH678" s="2006">
        <v>0</v>
      </c>
      <c r="AI678" s="2006">
        <v>0</v>
      </c>
      <c r="AJ678" s="35"/>
      <c r="AK678" s="35"/>
      <c r="AL678" s="35"/>
      <c r="AM678" s="35"/>
      <c r="AN678" s="35"/>
      <c r="AZ678" s="2006">
        <v>0</v>
      </c>
      <c r="BA678" s="2006">
        <v>0</v>
      </c>
      <c r="BB678" s="2006">
        <v>0</v>
      </c>
      <c r="BC678" s="2006">
        <v>0</v>
      </c>
      <c r="BD678" s="2006">
        <v>0</v>
      </c>
      <c r="BE678" s="2006">
        <v>0</v>
      </c>
      <c r="BF678" s="2006">
        <v>0</v>
      </c>
      <c r="BG678" s="2006">
        <v>0</v>
      </c>
      <c r="BH678" s="2006">
        <v>0</v>
      </c>
      <c r="BI678" s="2006">
        <v>0</v>
      </c>
      <c r="BJ678" s="2006">
        <v>0</v>
      </c>
      <c r="BK678" s="2006">
        <v>0</v>
      </c>
      <c r="BL678" s="2006">
        <v>0</v>
      </c>
      <c r="BM678" s="2006">
        <v>0</v>
      </c>
      <c r="BN678" s="2006">
        <v>0</v>
      </c>
      <c r="BO678" s="2006">
        <v>0</v>
      </c>
      <c r="BP678" s="2006">
        <v>0</v>
      </c>
      <c r="BQ678" s="2006">
        <v>0</v>
      </c>
      <c r="BR678" s="2006">
        <v>0</v>
      </c>
      <c r="BS678" s="2006">
        <v>0</v>
      </c>
      <c r="BT678" s="2006">
        <v>0</v>
      </c>
      <c r="BU678" s="2006">
        <v>0</v>
      </c>
      <c r="BV678" s="2006">
        <v>0</v>
      </c>
      <c r="BW678" s="2006">
        <v>0</v>
      </c>
      <c r="BX678" s="2006">
        <v>0</v>
      </c>
      <c r="BY678" s="2006">
        <v>0</v>
      </c>
      <c r="BZ678" s="2006">
        <v>0</v>
      </c>
      <c r="CA678" s="2006">
        <v>0</v>
      </c>
      <c r="CB678" s="2006">
        <v>0</v>
      </c>
      <c r="CC678" s="2006">
        <v>0</v>
      </c>
      <c r="CD678" s="2006">
        <v>0</v>
      </c>
      <c r="CE678" s="2006">
        <v>0</v>
      </c>
      <c r="CF678" s="421"/>
    </row>
    <row r="679" spans="1:84" ht="5.0999999999999996" customHeight="1">
      <c r="A679" s="2006">
        <v>0</v>
      </c>
      <c r="B679" s="3402"/>
      <c r="D679" s="3624"/>
      <c r="E679" s="2006">
        <v>0</v>
      </c>
      <c r="F679" s="2007">
        <v>0</v>
      </c>
      <c r="G679" s="2006">
        <v>0</v>
      </c>
      <c r="H679" s="3618"/>
      <c r="I679" s="2006">
        <v>0</v>
      </c>
      <c r="J679" s="2007">
        <v>0</v>
      </c>
      <c r="K679" s="2006">
        <v>0</v>
      </c>
      <c r="L679" s="3630"/>
      <c r="M679" s="2006">
        <v>0</v>
      </c>
      <c r="N679" s="2007">
        <v>0</v>
      </c>
      <c r="O679" s="2006">
        <v>0</v>
      </c>
      <c r="P679" s="3621"/>
      <c r="Q679" s="2006">
        <v>0</v>
      </c>
      <c r="R679" s="2007">
        <v>0</v>
      </c>
      <c r="S679" s="2006">
        <v>0</v>
      </c>
      <c r="T679" s="3627"/>
      <c r="U679" s="2006">
        <v>0</v>
      </c>
      <c r="V679" s="2007">
        <v>0</v>
      </c>
      <c r="W679" s="2006">
        <v>0</v>
      </c>
      <c r="X679" s="3618"/>
      <c r="Y679" s="2006">
        <v>0</v>
      </c>
      <c r="Z679" s="2007">
        <v>0</v>
      </c>
      <c r="AA679" s="2006">
        <v>0</v>
      </c>
      <c r="AB679" s="3618"/>
      <c r="AC679" s="2006">
        <v>0</v>
      </c>
      <c r="AD679" s="2007">
        <v>0</v>
      </c>
      <c r="AE679" s="2006">
        <v>0</v>
      </c>
      <c r="AF679" s="3618"/>
      <c r="AG679" s="2006">
        <v>0</v>
      </c>
      <c r="AH679" s="2007">
        <v>0</v>
      </c>
      <c r="AI679" s="2006">
        <v>0</v>
      </c>
      <c r="AJ679" s="35"/>
      <c r="AK679" s="35"/>
      <c r="AL679" s="35"/>
      <c r="AM679" s="35"/>
      <c r="AN679" s="35"/>
      <c r="AZ679" s="2006">
        <v>0</v>
      </c>
      <c r="BA679" s="2006">
        <v>0</v>
      </c>
      <c r="BB679" s="2006">
        <v>0</v>
      </c>
      <c r="BC679" s="2006">
        <v>0</v>
      </c>
      <c r="BD679" s="2006">
        <v>0</v>
      </c>
      <c r="BE679" s="2006">
        <v>0</v>
      </c>
      <c r="BF679" s="2006">
        <v>0</v>
      </c>
      <c r="BG679" s="2006">
        <v>0</v>
      </c>
      <c r="BH679" s="2006">
        <v>0</v>
      </c>
      <c r="BI679" s="2006">
        <v>0</v>
      </c>
      <c r="BJ679" s="2006">
        <v>0</v>
      </c>
      <c r="BK679" s="2006">
        <v>0</v>
      </c>
      <c r="BL679" s="2006">
        <v>0</v>
      </c>
      <c r="BM679" s="2006">
        <v>0</v>
      </c>
      <c r="BN679" s="2006">
        <v>0</v>
      </c>
      <c r="BO679" s="2006">
        <v>0</v>
      </c>
      <c r="BP679" s="2006">
        <v>0</v>
      </c>
      <c r="BQ679" s="2006">
        <v>0</v>
      </c>
      <c r="BR679" s="2006">
        <v>0</v>
      </c>
      <c r="BS679" s="2006">
        <v>0</v>
      </c>
      <c r="BT679" s="2006">
        <v>0</v>
      </c>
      <c r="BU679" s="2006">
        <v>0</v>
      </c>
      <c r="BV679" s="2006">
        <v>0</v>
      </c>
      <c r="BW679" s="2006">
        <v>0</v>
      </c>
      <c r="BX679" s="2006">
        <v>0</v>
      </c>
      <c r="BY679" s="2006">
        <v>0</v>
      </c>
      <c r="BZ679" s="2006">
        <v>0</v>
      </c>
      <c r="CA679" s="2006">
        <v>0</v>
      </c>
      <c r="CB679" s="2006">
        <v>0</v>
      </c>
      <c r="CC679" s="2006">
        <v>0</v>
      </c>
      <c r="CD679" s="2006">
        <v>0</v>
      </c>
      <c r="CE679" s="2006">
        <v>0</v>
      </c>
      <c r="CF679" s="421"/>
    </row>
    <row r="680" spans="1:84" ht="9.9499999999999993" customHeight="1">
      <c r="A680" s="2006">
        <v>0</v>
      </c>
      <c r="B680" s="3403"/>
      <c r="D680" s="3625"/>
      <c r="E680" s="2006">
        <v>0</v>
      </c>
      <c r="F680" s="2006">
        <v>0</v>
      </c>
      <c r="G680" s="2006">
        <v>0</v>
      </c>
      <c r="H680" s="3619"/>
      <c r="I680" s="2006">
        <v>0</v>
      </c>
      <c r="J680" s="2006">
        <v>0</v>
      </c>
      <c r="K680" s="2006">
        <v>0</v>
      </c>
      <c r="L680" s="3631"/>
      <c r="M680" s="2006">
        <v>0</v>
      </c>
      <c r="N680" s="2006">
        <v>0</v>
      </c>
      <c r="O680" s="2006">
        <v>0</v>
      </c>
      <c r="P680" s="3622"/>
      <c r="Q680" s="2006">
        <v>0</v>
      </c>
      <c r="R680" s="2006">
        <v>0</v>
      </c>
      <c r="S680" s="2006">
        <v>0</v>
      </c>
      <c r="T680" s="3628"/>
      <c r="U680" s="2006">
        <v>0</v>
      </c>
      <c r="V680" s="2006">
        <v>0</v>
      </c>
      <c r="W680" s="2006">
        <v>0</v>
      </c>
      <c r="X680" s="3619"/>
      <c r="Y680" s="2006">
        <v>0</v>
      </c>
      <c r="Z680" s="2006">
        <v>0</v>
      </c>
      <c r="AA680" s="2006">
        <v>0</v>
      </c>
      <c r="AB680" s="3619"/>
      <c r="AC680" s="2006">
        <v>0</v>
      </c>
      <c r="AD680" s="2006">
        <v>0</v>
      </c>
      <c r="AE680" s="2006">
        <v>0</v>
      </c>
      <c r="AF680" s="3619"/>
      <c r="AG680" s="2006">
        <v>0</v>
      </c>
      <c r="AH680" s="2006">
        <v>0</v>
      </c>
      <c r="AI680" s="2006">
        <v>0</v>
      </c>
      <c r="AJ680" s="35"/>
      <c r="AK680" s="35"/>
      <c r="AL680" s="35"/>
      <c r="AM680" s="35"/>
      <c r="AN680" s="35"/>
      <c r="AZ680" s="2006">
        <v>0</v>
      </c>
      <c r="BA680" s="2006">
        <v>0</v>
      </c>
      <c r="BB680" s="2006">
        <v>0</v>
      </c>
      <c r="BC680" s="2006">
        <v>0</v>
      </c>
      <c r="BD680" s="2006">
        <v>0</v>
      </c>
      <c r="BE680" s="2006">
        <v>0</v>
      </c>
      <c r="BF680" s="2006">
        <v>0</v>
      </c>
      <c r="BG680" s="2006">
        <v>0</v>
      </c>
      <c r="BH680" s="2006">
        <v>0</v>
      </c>
      <c r="BI680" s="2006">
        <v>0</v>
      </c>
      <c r="BJ680" s="2006">
        <v>0</v>
      </c>
      <c r="BK680" s="2006">
        <v>0</v>
      </c>
      <c r="BL680" s="2006">
        <v>0</v>
      </c>
      <c r="BM680" s="2006">
        <v>0</v>
      </c>
      <c r="BN680" s="2006">
        <v>0</v>
      </c>
      <c r="BO680" s="2006">
        <v>0</v>
      </c>
      <c r="BP680" s="2006">
        <v>0</v>
      </c>
      <c r="BQ680" s="2006">
        <v>0</v>
      </c>
      <c r="BR680" s="2006">
        <v>0</v>
      </c>
      <c r="BS680" s="2006">
        <v>0</v>
      </c>
      <c r="BT680" s="2006">
        <v>0</v>
      </c>
      <c r="BU680" s="2006">
        <v>0</v>
      </c>
      <c r="BV680" s="2006">
        <v>0</v>
      </c>
      <c r="BW680" s="2006">
        <v>0</v>
      </c>
      <c r="BX680" s="2006">
        <v>0</v>
      </c>
      <c r="BY680" s="2006">
        <v>0</v>
      </c>
      <c r="BZ680" s="2006">
        <v>0</v>
      </c>
      <c r="CA680" s="2006">
        <v>0</v>
      </c>
      <c r="CB680" s="2006">
        <v>0</v>
      </c>
      <c r="CC680" s="2006">
        <v>0</v>
      </c>
      <c r="CD680" s="2006">
        <v>0</v>
      </c>
      <c r="CE680" s="2006">
        <v>0</v>
      </c>
      <c r="CF680" s="421"/>
    </row>
    <row r="681" spans="1:84" ht="9.9499999999999993" customHeight="1">
      <c r="A681" s="2006">
        <v>0</v>
      </c>
      <c r="B681" s="2006">
        <v>0</v>
      </c>
      <c r="C681" s="2006">
        <v>0</v>
      </c>
      <c r="D681" s="2006">
        <v>0</v>
      </c>
      <c r="E681" s="2006">
        <v>0</v>
      </c>
      <c r="F681" s="2006">
        <v>0</v>
      </c>
      <c r="G681" s="2006">
        <v>0</v>
      </c>
      <c r="H681" s="2006">
        <v>0</v>
      </c>
      <c r="I681" s="2006">
        <v>0</v>
      </c>
      <c r="J681" s="2006">
        <v>0</v>
      </c>
      <c r="K681" s="2006">
        <v>0</v>
      </c>
      <c r="L681" s="2006">
        <v>0</v>
      </c>
      <c r="M681" s="2006">
        <v>0</v>
      </c>
      <c r="N681" s="2006">
        <v>0</v>
      </c>
      <c r="O681" s="2006">
        <v>0</v>
      </c>
      <c r="P681" s="2006">
        <v>0</v>
      </c>
      <c r="Q681" s="2006">
        <v>0</v>
      </c>
      <c r="R681" s="2006">
        <v>0</v>
      </c>
      <c r="S681" s="2006">
        <v>0</v>
      </c>
      <c r="T681" s="2006">
        <v>0</v>
      </c>
      <c r="U681" s="2006">
        <v>0</v>
      </c>
      <c r="V681" s="2006">
        <v>0</v>
      </c>
      <c r="W681" s="2006">
        <v>0</v>
      </c>
      <c r="X681" s="2006">
        <v>0</v>
      </c>
      <c r="Y681" s="2006">
        <v>0</v>
      </c>
      <c r="Z681" s="2006">
        <v>0</v>
      </c>
      <c r="AA681" s="2006">
        <v>0</v>
      </c>
      <c r="AB681" s="2006">
        <v>0</v>
      </c>
      <c r="AC681" s="2006">
        <v>0</v>
      </c>
      <c r="AD681" s="2006">
        <v>0</v>
      </c>
      <c r="AE681" s="2006">
        <v>0</v>
      </c>
      <c r="AF681" s="2006">
        <v>0</v>
      </c>
      <c r="AG681" s="2006">
        <v>0</v>
      </c>
      <c r="AH681" s="2006">
        <v>0</v>
      </c>
      <c r="AI681" s="26"/>
      <c r="AJ681" s="35"/>
      <c r="AK681" s="35"/>
      <c r="AL681" s="35"/>
      <c r="AM681" s="35"/>
      <c r="AN681" s="35"/>
      <c r="AZ681" s="2006">
        <v>0</v>
      </c>
      <c r="BA681" s="2006">
        <v>0</v>
      </c>
      <c r="BB681" s="2006">
        <v>0</v>
      </c>
      <c r="BC681" s="2006">
        <v>0</v>
      </c>
      <c r="BD681" s="2006">
        <v>0</v>
      </c>
      <c r="BE681" s="2006">
        <v>0</v>
      </c>
      <c r="BF681" s="2006">
        <v>0</v>
      </c>
      <c r="BG681" s="2006">
        <v>0</v>
      </c>
      <c r="BH681" s="2006">
        <v>0</v>
      </c>
      <c r="BI681" s="2006">
        <v>0</v>
      </c>
      <c r="BJ681" s="2006">
        <v>0</v>
      </c>
      <c r="BK681" s="2006">
        <v>0</v>
      </c>
      <c r="BL681" s="2006">
        <v>0</v>
      </c>
      <c r="BM681" s="2006">
        <v>0</v>
      </c>
      <c r="BN681" s="2006">
        <v>0</v>
      </c>
      <c r="BO681" s="2006">
        <v>0</v>
      </c>
      <c r="BP681" s="2006">
        <v>0</v>
      </c>
      <c r="BQ681" s="2006">
        <v>0</v>
      </c>
      <c r="BR681" s="2006">
        <v>0</v>
      </c>
      <c r="BS681" s="2006">
        <v>0</v>
      </c>
      <c r="BT681" s="2006">
        <v>0</v>
      </c>
      <c r="BU681" s="2006">
        <v>0</v>
      </c>
      <c r="BV681" s="2006">
        <v>0</v>
      </c>
      <c r="BW681" s="2006">
        <v>0</v>
      </c>
      <c r="BX681" s="2006">
        <v>0</v>
      </c>
      <c r="BY681" s="2006">
        <v>0</v>
      </c>
      <c r="BZ681" s="2006">
        <v>0</v>
      </c>
      <c r="CA681" s="2006">
        <v>0</v>
      </c>
      <c r="CB681" s="2006">
        <v>0</v>
      </c>
      <c r="CC681" s="2006">
        <v>0</v>
      </c>
      <c r="CD681" s="2006">
        <v>0</v>
      </c>
      <c r="CE681" s="2006">
        <v>0</v>
      </c>
      <c r="CF681" s="421"/>
    </row>
    <row r="682" spans="1:84" ht="9.9499999999999993" customHeight="1">
      <c r="A682" s="2006">
        <v>0</v>
      </c>
      <c r="B682" s="3401">
        <v>16</v>
      </c>
      <c r="D682" s="3623" t="s">
        <v>792</v>
      </c>
      <c r="E682" s="2006">
        <v>0</v>
      </c>
      <c r="F682" s="2006">
        <v>0</v>
      </c>
      <c r="G682" s="2006">
        <v>0</v>
      </c>
      <c r="H682" s="3617"/>
      <c r="I682" s="2006">
        <v>0</v>
      </c>
      <c r="J682" s="2006">
        <v>0</v>
      </c>
      <c r="K682" s="2006">
        <v>0</v>
      </c>
      <c r="L682" s="3617"/>
      <c r="M682" s="2006">
        <v>0</v>
      </c>
      <c r="N682" s="2006">
        <v>0</v>
      </c>
      <c r="O682" s="2006">
        <v>0</v>
      </c>
      <c r="P682" s="3620" t="s">
        <v>793</v>
      </c>
      <c r="Q682" s="2006">
        <v>0</v>
      </c>
      <c r="R682" s="2006">
        <v>0</v>
      </c>
      <c r="S682" s="2006">
        <v>0</v>
      </c>
      <c r="T682" s="3626" t="s">
        <v>794</v>
      </c>
      <c r="U682" s="2006">
        <v>0</v>
      </c>
      <c r="V682" s="2006">
        <v>0</v>
      </c>
      <c r="W682" s="2006">
        <v>0</v>
      </c>
      <c r="X682" s="3617"/>
      <c r="Y682" s="2006">
        <v>0</v>
      </c>
      <c r="Z682" s="2006">
        <v>0</v>
      </c>
      <c r="AA682" s="2006">
        <v>0</v>
      </c>
      <c r="AB682" s="3617"/>
      <c r="AC682" s="2006">
        <v>0</v>
      </c>
      <c r="AD682" s="2006">
        <v>0</v>
      </c>
      <c r="AE682" s="2006">
        <v>0</v>
      </c>
      <c r="AF682" s="3617"/>
      <c r="AG682" s="2006">
        <v>0</v>
      </c>
      <c r="AH682" s="2006">
        <v>0</v>
      </c>
      <c r="AI682" s="2006">
        <v>0</v>
      </c>
      <c r="AJ682" s="35"/>
      <c r="AK682" s="35"/>
      <c r="AL682" s="35"/>
      <c r="AM682" s="35"/>
      <c r="AN682" s="35"/>
      <c r="AZ682" s="2006">
        <v>0</v>
      </c>
      <c r="BA682" s="2006">
        <v>0</v>
      </c>
      <c r="BB682" s="2006">
        <v>0</v>
      </c>
      <c r="BC682" s="2006">
        <v>0</v>
      </c>
      <c r="BD682" s="2006">
        <v>0</v>
      </c>
      <c r="BE682" s="2006">
        <v>0</v>
      </c>
      <c r="BF682" s="2006">
        <v>0</v>
      </c>
      <c r="BG682" s="2006">
        <v>0</v>
      </c>
      <c r="BH682" s="2006">
        <v>0</v>
      </c>
      <c r="BI682" s="2006">
        <v>0</v>
      </c>
      <c r="BJ682" s="2006">
        <v>0</v>
      </c>
      <c r="BK682" s="2006">
        <v>0</v>
      </c>
      <c r="BL682" s="2006">
        <v>0</v>
      </c>
      <c r="BM682" s="2006">
        <v>0</v>
      </c>
      <c r="BN682" s="2006">
        <v>0</v>
      </c>
      <c r="BO682" s="2006">
        <v>0</v>
      </c>
      <c r="BP682" s="2006">
        <v>0</v>
      </c>
      <c r="BQ682" s="2006">
        <v>0</v>
      </c>
      <c r="BR682" s="2006">
        <v>0</v>
      </c>
      <c r="BS682" s="2006">
        <v>0</v>
      </c>
      <c r="BT682" s="2006">
        <v>0</v>
      </c>
      <c r="BU682" s="2006">
        <v>0</v>
      </c>
      <c r="BV682" s="2006">
        <v>0</v>
      </c>
      <c r="BW682" s="2006">
        <v>0</v>
      </c>
      <c r="BX682" s="2006">
        <v>0</v>
      </c>
      <c r="BY682" s="2006">
        <v>0</v>
      </c>
      <c r="BZ682" s="2006">
        <v>0</v>
      </c>
      <c r="CA682" s="2006">
        <v>0</v>
      </c>
      <c r="CB682" s="2006">
        <v>0</v>
      </c>
      <c r="CC682" s="2006">
        <v>0</v>
      </c>
      <c r="CD682" s="2006">
        <v>0</v>
      </c>
      <c r="CE682" s="2006">
        <v>0</v>
      </c>
      <c r="CF682" s="421"/>
    </row>
    <row r="683" spans="1:84" ht="5.0999999999999996" customHeight="1">
      <c r="A683" s="2006">
        <v>0</v>
      </c>
      <c r="B683" s="3402"/>
      <c r="D683" s="3624"/>
      <c r="E683" s="2006">
        <v>0</v>
      </c>
      <c r="F683" s="2007">
        <v>0</v>
      </c>
      <c r="G683" s="2006">
        <v>0</v>
      </c>
      <c r="H683" s="3618"/>
      <c r="I683" s="2006">
        <v>0</v>
      </c>
      <c r="J683" s="2007">
        <v>0</v>
      </c>
      <c r="K683" s="2006">
        <v>0</v>
      </c>
      <c r="L683" s="3618"/>
      <c r="M683" s="2006">
        <v>0</v>
      </c>
      <c r="N683" s="2007">
        <v>0</v>
      </c>
      <c r="O683" s="2006">
        <v>0</v>
      </c>
      <c r="P683" s="3621"/>
      <c r="Q683" s="2006">
        <v>0</v>
      </c>
      <c r="R683" s="2007">
        <v>0</v>
      </c>
      <c r="S683" s="2006">
        <v>0</v>
      </c>
      <c r="T683" s="3627"/>
      <c r="U683" s="2006">
        <v>0</v>
      </c>
      <c r="V683" s="2007">
        <v>0</v>
      </c>
      <c r="W683" s="2006">
        <v>0</v>
      </c>
      <c r="X683" s="3618"/>
      <c r="Y683" s="2006">
        <v>0</v>
      </c>
      <c r="Z683" s="2007">
        <v>0</v>
      </c>
      <c r="AA683" s="2006">
        <v>0</v>
      </c>
      <c r="AB683" s="3618"/>
      <c r="AC683" s="2006">
        <v>0</v>
      </c>
      <c r="AD683" s="2007">
        <v>0</v>
      </c>
      <c r="AE683" s="2006">
        <v>0</v>
      </c>
      <c r="AF683" s="3618"/>
      <c r="AG683" s="2006">
        <v>0</v>
      </c>
      <c r="AH683" s="2007">
        <v>0</v>
      </c>
      <c r="AI683" s="2006">
        <v>0</v>
      </c>
      <c r="AJ683" s="35"/>
      <c r="AK683" s="35"/>
      <c r="AL683" s="35"/>
      <c r="AM683" s="35"/>
      <c r="AN683" s="35"/>
      <c r="AZ683" s="2006">
        <v>0</v>
      </c>
      <c r="BA683" s="2006">
        <v>0</v>
      </c>
      <c r="BB683" s="2006">
        <v>0</v>
      </c>
      <c r="BC683" s="2006">
        <v>0</v>
      </c>
      <c r="BD683" s="2006">
        <v>0</v>
      </c>
      <c r="BE683" s="2006">
        <v>0</v>
      </c>
      <c r="BF683" s="2006">
        <v>0</v>
      </c>
      <c r="BG683" s="2006">
        <v>0</v>
      </c>
      <c r="BH683" s="2006">
        <v>0</v>
      </c>
      <c r="BI683" s="2006">
        <v>0</v>
      </c>
      <c r="BJ683" s="2006">
        <v>0</v>
      </c>
      <c r="BK683" s="2006">
        <v>0</v>
      </c>
      <c r="BL683" s="2006">
        <v>0</v>
      </c>
      <c r="BM683" s="2006">
        <v>0</v>
      </c>
      <c r="BN683" s="2006">
        <v>0</v>
      </c>
      <c r="BO683" s="2006">
        <v>0</v>
      </c>
      <c r="BP683" s="2006">
        <v>0</v>
      </c>
      <c r="BQ683" s="2006">
        <v>0</v>
      </c>
      <c r="BR683" s="2006">
        <v>0</v>
      </c>
      <c r="BS683" s="2006">
        <v>0</v>
      </c>
      <c r="BT683" s="2006">
        <v>0</v>
      </c>
      <c r="BU683" s="2006">
        <v>0</v>
      </c>
      <c r="BV683" s="2006">
        <v>0</v>
      </c>
      <c r="BW683" s="2006">
        <v>0</v>
      </c>
      <c r="BX683" s="2006">
        <v>0</v>
      </c>
      <c r="BY683" s="2006">
        <v>0</v>
      </c>
      <c r="BZ683" s="2006">
        <v>0</v>
      </c>
      <c r="CA683" s="2006">
        <v>0</v>
      </c>
      <c r="CB683" s="2006">
        <v>0</v>
      </c>
      <c r="CC683" s="2006">
        <v>0</v>
      </c>
      <c r="CD683" s="2006">
        <v>0</v>
      </c>
      <c r="CE683" s="2006">
        <v>0</v>
      </c>
      <c r="CF683" s="421"/>
    </row>
    <row r="684" spans="1:84" ht="9.9499999999999993" customHeight="1">
      <c r="A684" s="2006">
        <v>0</v>
      </c>
      <c r="B684" s="3403"/>
      <c r="D684" s="3625"/>
      <c r="E684" s="2006">
        <v>0</v>
      </c>
      <c r="F684" s="2006">
        <v>0</v>
      </c>
      <c r="G684" s="2006">
        <v>0</v>
      </c>
      <c r="H684" s="3619"/>
      <c r="I684" s="2006">
        <v>0</v>
      </c>
      <c r="J684" s="2006">
        <v>0</v>
      </c>
      <c r="K684" s="2006">
        <v>0</v>
      </c>
      <c r="L684" s="3619"/>
      <c r="M684" s="2006">
        <v>0</v>
      </c>
      <c r="N684" s="2006">
        <v>0</v>
      </c>
      <c r="O684" s="2006">
        <v>0</v>
      </c>
      <c r="P684" s="3622"/>
      <c r="Q684" s="2006">
        <v>0</v>
      </c>
      <c r="R684" s="2006">
        <v>0</v>
      </c>
      <c r="S684" s="2006">
        <v>0</v>
      </c>
      <c r="T684" s="3628"/>
      <c r="U684" s="2006">
        <v>0</v>
      </c>
      <c r="V684" s="2006">
        <v>0</v>
      </c>
      <c r="W684" s="2006">
        <v>0</v>
      </c>
      <c r="X684" s="3619"/>
      <c r="Y684" s="2006">
        <v>0</v>
      </c>
      <c r="Z684" s="2006">
        <v>0</v>
      </c>
      <c r="AA684" s="2006">
        <v>0</v>
      </c>
      <c r="AB684" s="3619"/>
      <c r="AC684" s="2006">
        <v>0</v>
      </c>
      <c r="AD684" s="2006">
        <v>0</v>
      </c>
      <c r="AE684" s="2006">
        <v>0</v>
      </c>
      <c r="AF684" s="3619"/>
      <c r="AG684" s="2006">
        <v>0</v>
      </c>
      <c r="AH684" s="2006">
        <v>0</v>
      </c>
      <c r="AI684" s="2006">
        <v>0</v>
      </c>
      <c r="AJ684" s="35"/>
      <c r="AK684" s="35"/>
      <c r="AL684" s="35"/>
      <c r="AM684" s="35"/>
      <c r="AN684" s="35"/>
      <c r="AZ684" s="2006">
        <v>0</v>
      </c>
      <c r="BA684" s="2006">
        <v>0</v>
      </c>
      <c r="BB684" s="2006">
        <v>0</v>
      </c>
      <c r="BC684" s="2006">
        <v>0</v>
      </c>
      <c r="BD684" s="2006">
        <v>0</v>
      </c>
      <c r="BE684" s="2006">
        <v>0</v>
      </c>
      <c r="BF684" s="2006">
        <v>0</v>
      </c>
      <c r="BG684" s="2006">
        <v>0</v>
      </c>
      <c r="BH684" s="2006">
        <v>0</v>
      </c>
      <c r="BI684" s="2006">
        <v>0</v>
      </c>
      <c r="BJ684" s="2006">
        <v>0</v>
      </c>
      <c r="BK684" s="2006">
        <v>0</v>
      </c>
      <c r="BL684" s="2006">
        <v>0</v>
      </c>
      <c r="BM684" s="2006">
        <v>0</v>
      </c>
      <c r="BN684" s="2006">
        <v>0</v>
      </c>
      <c r="BO684" s="2006">
        <v>0</v>
      </c>
      <c r="BP684" s="2006">
        <v>0</v>
      </c>
      <c r="BQ684" s="2006">
        <v>0</v>
      </c>
      <c r="BR684" s="2006">
        <v>0</v>
      </c>
      <c r="BS684" s="2006">
        <v>0</v>
      </c>
      <c r="BT684" s="2006">
        <v>0</v>
      </c>
      <c r="BU684" s="2006">
        <v>0</v>
      </c>
      <c r="BV684" s="2006">
        <v>0</v>
      </c>
      <c r="BW684" s="2006">
        <v>0</v>
      </c>
      <c r="BX684" s="2006">
        <v>0</v>
      </c>
      <c r="BY684" s="2006">
        <v>0</v>
      </c>
      <c r="BZ684" s="2006">
        <v>0</v>
      </c>
      <c r="CA684" s="2006">
        <v>0</v>
      </c>
      <c r="CB684" s="2006">
        <v>0</v>
      </c>
      <c r="CC684" s="2006">
        <v>0</v>
      </c>
      <c r="CD684" s="2006">
        <v>0</v>
      </c>
      <c r="CE684" s="2006">
        <v>0</v>
      </c>
      <c r="CF684" s="421"/>
    </row>
    <row r="685" spans="1:84" ht="9.9499999999999993" customHeight="1">
      <c r="A685" s="2006">
        <v>0</v>
      </c>
      <c r="B685" s="2006">
        <v>0</v>
      </c>
      <c r="C685" s="2006">
        <v>0</v>
      </c>
      <c r="D685" s="2006">
        <v>0</v>
      </c>
      <c r="E685" s="2006">
        <v>0</v>
      </c>
      <c r="F685" s="2006">
        <v>0</v>
      </c>
      <c r="G685" s="2006">
        <v>0</v>
      </c>
      <c r="H685" s="2006">
        <v>0</v>
      </c>
      <c r="I685" s="2006">
        <v>0</v>
      </c>
      <c r="J685" s="2006">
        <v>0</v>
      </c>
      <c r="K685" s="2006">
        <v>0</v>
      </c>
      <c r="L685" s="2006">
        <v>0</v>
      </c>
      <c r="M685" s="2006">
        <v>0</v>
      </c>
      <c r="N685" s="2006">
        <v>0</v>
      </c>
      <c r="O685" s="2006">
        <v>0</v>
      </c>
      <c r="P685" s="2006">
        <v>0</v>
      </c>
      <c r="Q685" s="2006">
        <v>0</v>
      </c>
      <c r="R685" s="2006">
        <v>0</v>
      </c>
      <c r="S685" s="2006">
        <v>0</v>
      </c>
      <c r="T685" s="2006">
        <v>0</v>
      </c>
      <c r="U685" s="2006">
        <v>0</v>
      </c>
      <c r="V685" s="2006">
        <v>0</v>
      </c>
      <c r="W685" s="2006">
        <v>0</v>
      </c>
      <c r="X685" s="2006">
        <v>0</v>
      </c>
      <c r="Y685" s="2006">
        <v>0</v>
      </c>
      <c r="Z685" s="2006">
        <v>0</v>
      </c>
      <c r="AA685" s="2006">
        <v>0</v>
      </c>
      <c r="AB685" s="2006">
        <v>0</v>
      </c>
      <c r="AC685" s="2006">
        <v>0</v>
      </c>
      <c r="AD685" s="2006">
        <v>0</v>
      </c>
      <c r="AE685" s="2006">
        <v>0</v>
      </c>
      <c r="AF685" s="2006">
        <v>0</v>
      </c>
      <c r="AG685" s="2006">
        <v>0</v>
      </c>
      <c r="AH685" s="2006">
        <v>0</v>
      </c>
      <c r="AI685" s="96"/>
      <c r="AJ685" s="35"/>
      <c r="AK685" s="35"/>
      <c r="AL685" s="35"/>
      <c r="AM685" s="35"/>
      <c r="AN685" s="35"/>
      <c r="AZ685" s="2006">
        <v>0</v>
      </c>
      <c r="BA685" s="2006">
        <v>0</v>
      </c>
      <c r="BB685" s="2006">
        <v>0</v>
      </c>
      <c r="BC685" s="2006">
        <v>0</v>
      </c>
      <c r="BD685" s="2006">
        <v>0</v>
      </c>
      <c r="BE685" s="2006">
        <v>0</v>
      </c>
      <c r="BF685" s="2006">
        <v>0</v>
      </c>
      <c r="BG685" s="2006">
        <v>0</v>
      </c>
      <c r="BH685" s="2006">
        <v>0</v>
      </c>
      <c r="BI685" s="2006">
        <v>0</v>
      </c>
      <c r="BJ685" s="2006">
        <v>0</v>
      </c>
      <c r="BK685" s="2006">
        <v>0</v>
      </c>
      <c r="BL685" s="2006">
        <v>0</v>
      </c>
      <c r="BM685" s="2006">
        <v>0</v>
      </c>
      <c r="BN685" s="2006">
        <v>0</v>
      </c>
      <c r="BO685" s="2006">
        <v>0</v>
      </c>
      <c r="BP685" s="2006">
        <v>0</v>
      </c>
      <c r="BQ685" s="2006">
        <v>0</v>
      </c>
      <c r="BR685" s="2006">
        <v>0</v>
      </c>
      <c r="BS685" s="2006">
        <v>0</v>
      </c>
      <c r="BT685" s="2006">
        <v>0</v>
      </c>
      <c r="BU685" s="2006">
        <v>0</v>
      </c>
      <c r="BV685" s="2006">
        <v>0</v>
      </c>
      <c r="BW685" s="2006">
        <v>0</v>
      </c>
      <c r="BX685" s="2006">
        <v>0</v>
      </c>
      <c r="BY685" s="2006">
        <v>0</v>
      </c>
      <c r="BZ685" s="2006">
        <v>0</v>
      </c>
      <c r="CA685" s="2006">
        <v>0</v>
      </c>
      <c r="CB685" s="2006">
        <v>0</v>
      </c>
      <c r="CC685" s="2006">
        <v>0</v>
      </c>
      <c r="CD685" s="2006">
        <v>0</v>
      </c>
      <c r="CE685" s="2006">
        <v>0</v>
      </c>
      <c r="CF685" s="421"/>
    </row>
    <row r="686" spans="1:84" ht="9.9499999999999993" customHeight="1">
      <c r="A686" s="2006">
        <v>0</v>
      </c>
      <c r="B686" s="3401">
        <v>17</v>
      </c>
      <c r="D686" s="3623" t="s">
        <v>795</v>
      </c>
      <c r="E686" s="2006">
        <v>0</v>
      </c>
      <c r="F686" s="2006">
        <v>0</v>
      </c>
      <c r="G686" s="2006">
        <v>0</v>
      </c>
      <c r="H686" s="3617"/>
      <c r="I686" s="2006">
        <v>0</v>
      </c>
      <c r="J686" s="2006">
        <v>0</v>
      </c>
      <c r="K686" s="2006">
        <v>0</v>
      </c>
      <c r="L686" s="3617"/>
      <c r="M686" s="2006">
        <v>0</v>
      </c>
      <c r="N686" s="2006">
        <v>0</v>
      </c>
      <c r="O686" s="2006">
        <v>0</v>
      </c>
      <c r="P686" s="3620" t="s">
        <v>796</v>
      </c>
      <c r="Q686" s="2006">
        <v>0</v>
      </c>
      <c r="R686" s="2006">
        <v>0</v>
      </c>
      <c r="S686" s="2006">
        <v>0</v>
      </c>
      <c r="T686" s="3626" t="s">
        <v>797</v>
      </c>
      <c r="U686" s="2006">
        <v>0</v>
      </c>
      <c r="V686" s="2006">
        <v>0</v>
      </c>
      <c r="W686" s="2006">
        <v>0</v>
      </c>
      <c r="X686" s="3617"/>
      <c r="Y686" s="2006">
        <v>0</v>
      </c>
      <c r="Z686" s="2006">
        <v>0</v>
      </c>
      <c r="AA686" s="2006">
        <v>0</v>
      </c>
      <c r="AB686" s="3617"/>
      <c r="AC686" s="2006">
        <v>0</v>
      </c>
      <c r="AD686" s="2006">
        <v>0</v>
      </c>
      <c r="AE686" s="2006">
        <v>0</v>
      </c>
      <c r="AF686" s="3617"/>
      <c r="AG686" s="2006">
        <v>0</v>
      </c>
      <c r="AH686" s="2006">
        <v>0</v>
      </c>
      <c r="AI686" s="2006">
        <v>0</v>
      </c>
      <c r="AJ686" s="35"/>
      <c r="AK686" s="35"/>
      <c r="AL686" s="35"/>
      <c r="AM686" s="35"/>
      <c r="AN686" s="35"/>
      <c r="AZ686" s="2006">
        <v>0</v>
      </c>
      <c r="BA686" s="2006">
        <v>0</v>
      </c>
      <c r="BB686" s="2006">
        <v>0</v>
      </c>
      <c r="BC686" s="2006">
        <v>0</v>
      </c>
      <c r="BD686" s="2006">
        <v>0</v>
      </c>
      <c r="BE686" s="2006">
        <v>0</v>
      </c>
      <c r="BF686" s="2006">
        <v>0</v>
      </c>
      <c r="BG686" s="2006">
        <v>0</v>
      </c>
      <c r="BH686" s="2006">
        <v>0</v>
      </c>
      <c r="BI686" s="2006">
        <v>0</v>
      </c>
      <c r="BJ686" s="2006">
        <v>0</v>
      </c>
      <c r="BK686" s="2006">
        <v>0</v>
      </c>
      <c r="BL686" s="2006">
        <v>0</v>
      </c>
      <c r="BM686" s="2006">
        <v>0</v>
      </c>
      <c r="BN686" s="2006">
        <v>0</v>
      </c>
      <c r="BO686" s="2006">
        <v>0</v>
      </c>
      <c r="BP686" s="2006">
        <v>0</v>
      </c>
      <c r="BQ686" s="2006">
        <v>0</v>
      </c>
      <c r="BR686" s="2006">
        <v>0</v>
      </c>
      <c r="BS686" s="2006">
        <v>0</v>
      </c>
      <c r="BT686" s="2006">
        <v>0</v>
      </c>
      <c r="BU686" s="2006">
        <v>0</v>
      </c>
      <c r="BV686" s="2006">
        <v>0</v>
      </c>
      <c r="BW686" s="2006">
        <v>0</v>
      </c>
      <c r="BX686" s="2006">
        <v>0</v>
      </c>
      <c r="BY686" s="2006">
        <v>0</v>
      </c>
      <c r="BZ686" s="2006">
        <v>0</v>
      </c>
      <c r="CA686" s="2006">
        <v>0</v>
      </c>
      <c r="CB686" s="2006">
        <v>0</v>
      </c>
      <c r="CC686" s="2006">
        <v>0</v>
      </c>
      <c r="CD686" s="2006">
        <v>0</v>
      </c>
      <c r="CE686" s="2006">
        <v>0</v>
      </c>
      <c r="CF686" s="421"/>
    </row>
    <row r="687" spans="1:84" ht="5.0999999999999996" customHeight="1">
      <c r="A687" s="2006">
        <v>0</v>
      </c>
      <c r="B687" s="3402"/>
      <c r="D687" s="3624"/>
      <c r="E687" s="2006">
        <v>0</v>
      </c>
      <c r="F687" s="2007">
        <v>0</v>
      </c>
      <c r="G687" s="2006">
        <v>0</v>
      </c>
      <c r="H687" s="3618"/>
      <c r="I687" s="2006">
        <v>0</v>
      </c>
      <c r="J687" s="2007">
        <v>0</v>
      </c>
      <c r="K687" s="2006">
        <v>0</v>
      </c>
      <c r="L687" s="3618"/>
      <c r="M687" s="2006">
        <v>0</v>
      </c>
      <c r="N687" s="2007">
        <v>0</v>
      </c>
      <c r="O687" s="2006">
        <v>0</v>
      </c>
      <c r="P687" s="3621"/>
      <c r="Q687" s="2006">
        <v>0</v>
      </c>
      <c r="R687" s="2007">
        <v>0</v>
      </c>
      <c r="S687" s="2006">
        <v>0</v>
      </c>
      <c r="T687" s="3627"/>
      <c r="U687" s="2006">
        <v>0</v>
      </c>
      <c r="V687" s="2007">
        <v>0</v>
      </c>
      <c r="W687" s="2006">
        <v>0</v>
      </c>
      <c r="X687" s="3618"/>
      <c r="Y687" s="2006">
        <v>0</v>
      </c>
      <c r="Z687" s="2007">
        <v>0</v>
      </c>
      <c r="AA687" s="2006">
        <v>0</v>
      </c>
      <c r="AB687" s="3618"/>
      <c r="AC687" s="2006">
        <v>0</v>
      </c>
      <c r="AD687" s="2007">
        <v>0</v>
      </c>
      <c r="AE687" s="2006">
        <v>0</v>
      </c>
      <c r="AF687" s="3618"/>
      <c r="AG687" s="2006">
        <v>0</v>
      </c>
      <c r="AH687" s="2007">
        <v>0</v>
      </c>
      <c r="AI687" s="2006">
        <v>0</v>
      </c>
      <c r="AJ687" s="35"/>
      <c r="AK687" s="35"/>
      <c r="AL687" s="35"/>
      <c r="AM687" s="35"/>
      <c r="AN687" s="35"/>
      <c r="AZ687" s="2006">
        <v>0</v>
      </c>
      <c r="BA687" s="2006">
        <v>0</v>
      </c>
      <c r="BB687" s="2006">
        <v>0</v>
      </c>
      <c r="BC687" s="2006">
        <v>0</v>
      </c>
      <c r="BD687" s="2006">
        <v>0</v>
      </c>
      <c r="BE687" s="2006">
        <v>0</v>
      </c>
      <c r="BF687" s="2006">
        <v>0</v>
      </c>
      <c r="BG687" s="2006">
        <v>0</v>
      </c>
      <c r="BH687" s="2006">
        <v>0</v>
      </c>
      <c r="BI687" s="2006">
        <v>0</v>
      </c>
      <c r="BJ687" s="2006">
        <v>0</v>
      </c>
      <c r="BK687" s="2006">
        <v>0</v>
      </c>
      <c r="BL687" s="2006">
        <v>0</v>
      </c>
      <c r="BM687" s="2006">
        <v>0</v>
      </c>
      <c r="BN687" s="2006">
        <v>0</v>
      </c>
      <c r="BO687" s="2006">
        <v>0</v>
      </c>
      <c r="BP687" s="2006">
        <v>0</v>
      </c>
      <c r="BQ687" s="2006">
        <v>0</v>
      </c>
      <c r="BR687" s="2006">
        <v>0</v>
      </c>
      <c r="BS687" s="2006">
        <v>0</v>
      </c>
      <c r="BT687" s="2006">
        <v>0</v>
      </c>
      <c r="BU687" s="2006">
        <v>0</v>
      </c>
      <c r="BV687" s="2006">
        <v>0</v>
      </c>
      <c r="BW687" s="2006">
        <v>0</v>
      </c>
      <c r="BX687" s="2006">
        <v>0</v>
      </c>
      <c r="BY687" s="2006">
        <v>0</v>
      </c>
      <c r="BZ687" s="2006">
        <v>0</v>
      </c>
      <c r="CA687" s="2006">
        <v>0</v>
      </c>
      <c r="CB687" s="2006">
        <v>0</v>
      </c>
      <c r="CC687" s="2006">
        <v>0</v>
      </c>
      <c r="CD687" s="2006">
        <v>0</v>
      </c>
      <c r="CE687" s="2006">
        <v>0</v>
      </c>
      <c r="CF687" s="421"/>
    </row>
    <row r="688" spans="1:84" ht="9.9499999999999993" customHeight="1">
      <c r="A688" s="2006">
        <v>0</v>
      </c>
      <c r="B688" s="3403"/>
      <c r="D688" s="3625"/>
      <c r="E688" s="2006">
        <v>0</v>
      </c>
      <c r="F688" s="2006">
        <v>0</v>
      </c>
      <c r="G688" s="2006">
        <v>0</v>
      </c>
      <c r="H688" s="3619"/>
      <c r="I688" s="2006">
        <v>0</v>
      </c>
      <c r="J688" s="2006">
        <v>0</v>
      </c>
      <c r="K688" s="2006">
        <v>0</v>
      </c>
      <c r="L688" s="3619"/>
      <c r="M688" s="2006">
        <v>0</v>
      </c>
      <c r="N688" s="2006">
        <v>0</v>
      </c>
      <c r="O688" s="2006">
        <v>0</v>
      </c>
      <c r="P688" s="3622"/>
      <c r="Q688" s="2006">
        <v>0</v>
      </c>
      <c r="R688" s="2006">
        <v>0</v>
      </c>
      <c r="S688" s="2006">
        <v>0</v>
      </c>
      <c r="T688" s="3628"/>
      <c r="U688" s="2006">
        <v>0</v>
      </c>
      <c r="V688" s="2006">
        <v>0</v>
      </c>
      <c r="W688" s="2006">
        <v>0</v>
      </c>
      <c r="X688" s="3619"/>
      <c r="Y688" s="2006">
        <v>0</v>
      </c>
      <c r="Z688" s="2006">
        <v>0</v>
      </c>
      <c r="AA688" s="2006">
        <v>0</v>
      </c>
      <c r="AB688" s="3619"/>
      <c r="AC688" s="2006">
        <v>0</v>
      </c>
      <c r="AD688" s="2006">
        <v>0</v>
      </c>
      <c r="AE688" s="2006">
        <v>0</v>
      </c>
      <c r="AF688" s="3619"/>
      <c r="AG688" s="2006">
        <v>0</v>
      </c>
      <c r="AH688" s="2006">
        <v>0</v>
      </c>
      <c r="AI688" s="2006">
        <v>0</v>
      </c>
      <c r="AJ688" s="35"/>
      <c r="AK688" s="35"/>
      <c r="AL688" s="35"/>
      <c r="AM688" s="35"/>
      <c r="AN688" s="35"/>
      <c r="AZ688" s="2006">
        <v>0</v>
      </c>
      <c r="BA688" s="2006">
        <v>0</v>
      </c>
      <c r="BB688" s="2006">
        <v>0</v>
      </c>
      <c r="BC688" s="2006">
        <v>0</v>
      </c>
      <c r="BD688" s="2006">
        <v>0</v>
      </c>
      <c r="BE688" s="2006">
        <v>0</v>
      </c>
      <c r="BF688" s="2006">
        <v>0</v>
      </c>
      <c r="BG688" s="2006">
        <v>0</v>
      </c>
      <c r="BH688" s="2006">
        <v>0</v>
      </c>
      <c r="BI688" s="2006">
        <v>0</v>
      </c>
      <c r="BJ688" s="2006">
        <v>0</v>
      </c>
      <c r="BK688" s="2006">
        <v>0</v>
      </c>
      <c r="BL688" s="2006">
        <v>0</v>
      </c>
      <c r="BM688" s="2006">
        <v>0</v>
      </c>
      <c r="BN688" s="2006">
        <v>0</v>
      </c>
      <c r="BO688" s="2006">
        <v>0</v>
      </c>
      <c r="BP688" s="2006">
        <v>0</v>
      </c>
      <c r="BQ688" s="2006">
        <v>0</v>
      </c>
      <c r="BR688" s="2006">
        <v>0</v>
      </c>
      <c r="BS688" s="2006">
        <v>0</v>
      </c>
      <c r="BT688" s="2006">
        <v>0</v>
      </c>
      <c r="BU688" s="2006">
        <v>0</v>
      </c>
      <c r="BV688" s="2006">
        <v>0</v>
      </c>
      <c r="BW688" s="2006">
        <v>0</v>
      </c>
      <c r="BX688" s="2006">
        <v>0</v>
      </c>
      <c r="BY688" s="2006">
        <v>0</v>
      </c>
      <c r="BZ688" s="2006">
        <v>0</v>
      </c>
      <c r="CA688" s="2006">
        <v>0</v>
      </c>
      <c r="CB688" s="2006">
        <v>0</v>
      </c>
      <c r="CC688" s="2006">
        <v>0</v>
      </c>
      <c r="CD688" s="2006">
        <v>0</v>
      </c>
      <c r="CE688" s="2006">
        <v>0</v>
      </c>
      <c r="CF688" s="421"/>
    </row>
    <row r="689" spans="1:84" ht="9.9499999999999993" customHeight="1">
      <c r="A689" s="2006">
        <v>0</v>
      </c>
      <c r="B689" s="2006">
        <v>0</v>
      </c>
      <c r="C689" s="2006">
        <v>0</v>
      </c>
      <c r="D689" s="2006">
        <v>0</v>
      </c>
      <c r="E689" s="2006">
        <v>0</v>
      </c>
      <c r="F689" s="2006">
        <v>0</v>
      </c>
      <c r="G689" s="2006">
        <v>0</v>
      </c>
      <c r="H689" s="2006">
        <v>0</v>
      </c>
      <c r="I689" s="2006">
        <v>0</v>
      </c>
      <c r="J689" s="2006">
        <v>0</v>
      </c>
      <c r="K689" s="2006">
        <v>0</v>
      </c>
      <c r="L689" s="2006">
        <v>0</v>
      </c>
      <c r="M689" s="2006">
        <v>0</v>
      </c>
      <c r="N689" s="2006">
        <v>0</v>
      </c>
      <c r="O689" s="2006">
        <v>0</v>
      </c>
      <c r="P689" s="2006">
        <v>0</v>
      </c>
      <c r="Q689" s="2006">
        <v>0</v>
      </c>
      <c r="R689" s="2006">
        <v>0</v>
      </c>
      <c r="S689" s="2006">
        <v>0</v>
      </c>
      <c r="T689" s="2006">
        <v>0</v>
      </c>
      <c r="U689" s="2006">
        <v>0</v>
      </c>
      <c r="V689" s="2006">
        <v>0</v>
      </c>
      <c r="W689" s="2006">
        <v>0</v>
      </c>
      <c r="X689" s="2006">
        <v>0</v>
      </c>
      <c r="Y689" s="2006">
        <v>0</v>
      </c>
      <c r="Z689" s="2006">
        <v>0</v>
      </c>
      <c r="AA689" s="2006">
        <v>0</v>
      </c>
      <c r="AB689" s="2006">
        <v>0</v>
      </c>
      <c r="AC689" s="2006">
        <v>0</v>
      </c>
      <c r="AD689" s="2006">
        <v>0</v>
      </c>
      <c r="AE689" s="2006">
        <v>0</v>
      </c>
      <c r="AF689" s="2006">
        <v>0</v>
      </c>
      <c r="AG689" s="2006">
        <v>0</v>
      </c>
      <c r="AH689" s="2006">
        <v>0</v>
      </c>
      <c r="AI689" s="2006">
        <v>0</v>
      </c>
      <c r="AJ689" s="35"/>
      <c r="AK689" s="35"/>
      <c r="AL689" s="35"/>
      <c r="AM689" s="35"/>
      <c r="AN689" s="35"/>
      <c r="AZ689" s="2006">
        <v>0</v>
      </c>
      <c r="BA689" s="2006">
        <v>0</v>
      </c>
      <c r="BB689" s="2006">
        <v>0</v>
      </c>
      <c r="BC689" s="2006">
        <v>0</v>
      </c>
      <c r="BD689" s="2006">
        <v>0</v>
      </c>
      <c r="BE689" s="2006">
        <v>0</v>
      </c>
      <c r="BF689" s="2006">
        <v>0</v>
      </c>
      <c r="BG689" s="2006">
        <v>0</v>
      </c>
      <c r="BH689" s="2006">
        <v>0</v>
      </c>
      <c r="BI689" s="2006">
        <v>0</v>
      </c>
      <c r="BJ689" s="2006">
        <v>0</v>
      </c>
      <c r="BK689" s="2006">
        <v>0</v>
      </c>
      <c r="BL689" s="2006">
        <v>0</v>
      </c>
      <c r="BM689" s="2006">
        <v>0</v>
      </c>
      <c r="BN689" s="2006">
        <v>0</v>
      </c>
      <c r="BO689" s="2006">
        <v>0</v>
      </c>
      <c r="BP689" s="2006">
        <v>0</v>
      </c>
      <c r="BQ689" s="2006">
        <v>0</v>
      </c>
      <c r="BR689" s="2006">
        <v>0</v>
      </c>
      <c r="BS689" s="2006">
        <v>0</v>
      </c>
      <c r="BT689" s="2006">
        <v>0</v>
      </c>
      <c r="BU689" s="2006">
        <v>0</v>
      </c>
      <c r="BV689" s="2006">
        <v>0</v>
      </c>
      <c r="BW689" s="2006">
        <v>0</v>
      </c>
      <c r="BX689" s="2006">
        <v>0</v>
      </c>
      <c r="BY689" s="2006">
        <v>0</v>
      </c>
      <c r="BZ689" s="2006">
        <v>0</v>
      </c>
      <c r="CA689" s="2006">
        <v>0</v>
      </c>
      <c r="CB689" s="2006">
        <v>0</v>
      </c>
      <c r="CC689" s="2006">
        <v>0</v>
      </c>
      <c r="CD689" s="2006">
        <v>0</v>
      </c>
      <c r="CE689" s="2006">
        <v>0</v>
      </c>
      <c r="CF689" s="421"/>
    </row>
    <row r="690" spans="1:84" ht="9.9499999999999993" customHeight="1">
      <c r="A690" s="2006">
        <v>0</v>
      </c>
      <c r="B690" s="3401">
        <v>18</v>
      </c>
      <c r="D690" s="3623" t="s">
        <v>798</v>
      </c>
      <c r="E690" s="2006">
        <v>0</v>
      </c>
      <c r="F690" s="2006">
        <v>0</v>
      </c>
      <c r="G690" s="2006">
        <v>0</v>
      </c>
      <c r="H690" s="3617"/>
      <c r="I690" s="2006">
        <v>0</v>
      </c>
      <c r="J690" s="2006">
        <v>0</v>
      </c>
      <c r="K690" s="2006">
        <v>0</v>
      </c>
      <c r="L690" s="3617"/>
      <c r="M690" s="2006">
        <v>0</v>
      </c>
      <c r="N690" s="2006">
        <v>0</v>
      </c>
      <c r="O690" s="2006">
        <v>0</v>
      </c>
      <c r="P690" s="3620" t="s">
        <v>799</v>
      </c>
      <c r="Q690" s="2006">
        <v>0</v>
      </c>
      <c r="R690" s="2006">
        <v>0</v>
      </c>
      <c r="S690" s="2006">
        <v>0</v>
      </c>
      <c r="T690" s="3626" t="s">
        <v>800</v>
      </c>
      <c r="U690" s="2006">
        <v>0</v>
      </c>
      <c r="V690" s="2006">
        <v>0</v>
      </c>
      <c r="W690" s="2006">
        <v>0</v>
      </c>
      <c r="X690" s="3617"/>
      <c r="Y690" s="2006">
        <v>0</v>
      </c>
      <c r="Z690" s="2006">
        <v>0</v>
      </c>
      <c r="AA690" s="2006">
        <v>0</v>
      </c>
      <c r="AB690" s="3617"/>
      <c r="AC690" s="2006">
        <v>0</v>
      </c>
      <c r="AD690" s="2006">
        <v>0</v>
      </c>
      <c r="AE690" s="2006">
        <v>0</v>
      </c>
      <c r="AF690" s="3617"/>
      <c r="AG690" s="2006">
        <v>0</v>
      </c>
      <c r="AH690" s="2006">
        <v>0</v>
      </c>
      <c r="AI690" s="2006">
        <v>0</v>
      </c>
      <c r="AJ690" s="35"/>
      <c r="AK690" s="35"/>
      <c r="AL690" s="35"/>
      <c r="AM690" s="35"/>
      <c r="AN690" s="35"/>
      <c r="AZ690" s="2006">
        <v>0</v>
      </c>
      <c r="BA690" s="2006">
        <v>0</v>
      </c>
      <c r="BB690" s="2006">
        <v>0</v>
      </c>
      <c r="BC690" s="2006">
        <v>0</v>
      </c>
      <c r="BD690" s="2006">
        <v>0</v>
      </c>
      <c r="BE690" s="2006">
        <v>0</v>
      </c>
      <c r="BF690" s="2006">
        <v>0</v>
      </c>
      <c r="BG690" s="2006">
        <v>0</v>
      </c>
      <c r="BH690" s="2006">
        <v>0</v>
      </c>
      <c r="BI690" s="2006">
        <v>0</v>
      </c>
      <c r="BJ690" s="2006">
        <v>0</v>
      </c>
      <c r="BK690" s="2006">
        <v>0</v>
      </c>
      <c r="BL690" s="2006">
        <v>0</v>
      </c>
      <c r="BM690" s="2006">
        <v>0</v>
      </c>
      <c r="BN690" s="2006">
        <v>0</v>
      </c>
      <c r="BO690" s="2006">
        <v>0</v>
      </c>
      <c r="BP690" s="2006">
        <v>0</v>
      </c>
      <c r="BQ690" s="2006">
        <v>0</v>
      </c>
      <c r="BR690" s="2006">
        <v>0</v>
      </c>
      <c r="BS690" s="2006">
        <v>0</v>
      </c>
      <c r="BT690" s="2006">
        <v>0</v>
      </c>
      <c r="BU690" s="2006">
        <v>0</v>
      </c>
      <c r="BV690" s="2006">
        <v>0</v>
      </c>
      <c r="BW690" s="2006">
        <v>0</v>
      </c>
      <c r="BX690" s="2006">
        <v>0</v>
      </c>
      <c r="BY690" s="2006">
        <v>0</v>
      </c>
      <c r="BZ690" s="2006">
        <v>0</v>
      </c>
      <c r="CA690" s="2006">
        <v>0</v>
      </c>
      <c r="CB690" s="2006">
        <v>0</v>
      </c>
      <c r="CC690" s="2006">
        <v>0</v>
      </c>
      <c r="CD690" s="2006">
        <v>0</v>
      </c>
      <c r="CE690" s="2006">
        <v>0</v>
      </c>
      <c r="CF690" s="421"/>
    </row>
    <row r="691" spans="1:84" ht="5.0999999999999996" customHeight="1">
      <c r="A691" s="2006">
        <v>0</v>
      </c>
      <c r="B691" s="3402"/>
      <c r="D691" s="3624"/>
      <c r="E691" s="2006">
        <v>0</v>
      </c>
      <c r="F691" s="2007">
        <v>0</v>
      </c>
      <c r="G691" s="2006">
        <v>0</v>
      </c>
      <c r="H691" s="3618"/>
      <c r="I691" s="2006">
        <v>0</v>
      </c>
      <c r="J691" s="2007">
        <v>0</v>
      </c>
      <c r="K691" s="2006">
        <v>0</v>
      </c>
      <c r="L691" s="3618"/>
      <c r="M691" s="2006">
        <v>0</v>
      </c>
      <c r="N691" s="2007">
        <v>0</v>
      </c>
      <c r="O691" s="2006">
        <v>0</v>
      </c>
      <c r="P691" s="3621"/>
      <c r="Q691" s="2006">
        <v>0</v>
      </c>
      <c r="R691" s="2007">
        <v>0</v>
      </c>
      <c r="S691" s="2006">
        <v>0</v>
      </c>
      <c r="T691" s="3627"/>
      <c r="U691" s="2006">
        <v>0</v>
      </c>
      <c r="V691" s="2007">
        <v>0</v>
      </c>
      <c r="W691" s="2006">
        <v>0</v>
      </c>
      <c r="X691" s="3618"/>
      <c r="Y691" s="2006">
        <v>0</v>
      </c>
      <c r="Z691" s="2007">
        <v>0</v>
      </c>
      <c r="AA691" s="2006">
        <v>0</v>
      </c>
      <c r="AB691" s="3618"/>
      <c r="AC691" s="2006">
        <v>0</v>
      </c>
      <c r="AD691" s="2007">
        <v>0</v>
      </c>
      <c r="AE691" s="2006">
        <v>0</v>
      </c>
      <c r="AF691" s="3618"/>
      <c r="AG691" s="2006">
        <v>0</v>
      </c>
      <c r="AH691" s="2007">
        <v>0</v>
      </c>
      <c r="AI691" s="2006">
        <v>0</v>
      </c>
      <c r="AJ691" s="35"/>
      <c r="AK691" s="35"/>
      <c r="AL691" s="35"/>
      <c r="AM691" s="35"/>
      <c r="AN691" s="35"/>
      <c r="AZ691" s="2006">
        <v>0</v>
      </c>
      <c r="BA691" s="2006">
        <v>0</v>
      </c>
      <c r="BB691" s="2006">
        <v>0</v>
      </c>
      <c r="BC691" s="2006">
        <v>0</v>
      </c>
      <c r="BD691" s="2006">
        <v>0</v>
      </c>
      <c r="BE691" s="2006">
        <v>0</v>
      </c>
      <c r="BF691" s="2006">
        <v>0</v>
      </c>
      <c r="BG691" s="2006">
        <v>0</v>
      </c>
      <c r="BH691" s="2006">
        <v>0</v>
      </c>
      <c r="BI691" s="2006">
        <v>0</v>
      </c>
      <c r="BJ691" s="2006">
        <v>0</v>
      </c>
      <c r="BK691" s="2006">
        <v>0</v>
      </c>
      <c r="BL691" s="2006">
        <v>0</v>
      </c>
      <c r="BM691" s="2006">
        <v>0</v>
      </c>
      <c r="BN691" s="2006">
        <v>0</v>
      </c>
      <c r="BO691" s="2006">
        <v>0</v>
      </c>
      <c r="BP691" s="2006">
        <v>0</v>
      </c>
      <c r="BQ691" s="2006">
        <v>0</v>
      </c>
      <c r="BR691" s="2006">
        <v>0</v>
      </c>
      <c r="BS691" s="2006">
        <v>0</v>
      </c>
      <c r="BT691" s="2006">
        <v>0</v>
      </c>
      <c r="BU691" s="2006">
        <v>0</v>
      </c>
      <c r="BV691" s="2006">
        <v>0</v>
      </c>
      <c r="BW691" s="2006">
        <v>0</v>
      </c>
      <c r="BX691" s="2006">
        <v>0</v>
      </c>
      <c r="BY691" s="2006">
        <v>0</v>
      </c>
      <c r="BZ691" s="2006">
        <v>0</v>
      </c>
      <c r="CA691" s="2006">
        <v>0</v>
      </c>
      <c r="CB691" s="2006">
        <v>0</v>
      </c>
      <c r="CC691" s="2006">
        <v>0</v>
      </c>
      <c r="CD691" s="2006">
        <v>0</v>
      </c>
      <c r="CE691" s="2006">
        <v>0</v>
      </c>
      <c r="CF691" s="421"/>
    </row>
    <row r="692" spans="1:84" ht="9.9499999999999993" customHeight="1">
      <c r="A692" s="2006">
        <v>0</v>
      </c>
      <c r="B692" s="3403"/>
      <c r="D692" s="3625"/>
      <c r="E692" s="2006">
        <v>0</v>
      </c>
      <c r="F692" s="2006">
        <v>0</v>
      </c>
      <c r="G692" s="2006">
        <v>0</v>
      </c>
      <c r="H692" s="3619"/>
      <c r="I692" s="2006">
        <v>0</v>
      </c>
      <c r="J692" s="2006">
        <v>0</v>
      </c>
      <c r="K692" s="2006">
        <v>0</v>
      </c>
      <c r="L692" s="3619"/>
      <c r="M692" s="2006">
        <v>0</v>
      </c>
      <c r="N692" s="2006">
        <v>0</v>
      </c>
      <c r="O692" s="2006">
        <v>0</v>
      </c>
      <c r="P692" s="3622"/>
      <c r="Q692" s="2006">
        <v>0</v>
      </c>
      <c r="R692" s="2006">
        <v>0</v>
      </c>
      <c r="S692" s="2006">
        <v>0</v>
      </c>
      <c r="T692" s="3628"/>
      <c r="U692" s="2006">
        <v>0</v>
      </c>
      <c r="V692" s="2006">
        <v>0</v>
      </c>
      <c r="W692" s="2006">
        <v>0</v>
      </c>
      <c r="X692" s="3619"/>
      <c r="Y692" s="2006">
        <v>0</v>
      </c>
      <c r="Z692" s="2006">
        <v>0</v>
      </c>
      <c r="AA692" s="2006">
        <v>0</v>
      </c>
      <c r="AB692" s="3619"/>
      <c r="AC692" s="2006">
        <v>0</v>
      </c>
      <c r="AD692" s="2006">
        <v>0</v>
      </c>
      <c r="AE692" s="2006">
        <v>0</v>
      </c>
      <c r="AF692" s="3619"/>
      <c r="AG692" s="2006">
        <v>0</v>
      </c>
      <c r="AH692" s="2006">
        <v>0</v>
      </c>
      <c r="AI692" s="2006">
        <v>0</v>
      </c>
      <c r="AJ692" s="35"/>
      <c r="AK692" s="35"/>
      <c r="AL692" s="35"/>
      <c r="AM692" s="35"/>
      <c r="AN692" s="35"/>
      <c r="AZ692" s="2006">
        <v>0</v>
      </c>
      <c r="BA692" s="2006">
        <v>0</v>
      </c>
      <c r="BB692" s="2006">
        <v>0</v>
      </c>
      <c r="BC692" s="2006">
        <v>0</v>
      </c>
      <c r="BD692" s="2006">
        <v>0</v>
      </c>
      <c r="BE692" s="2006">
        <v>0</v>
      </c>
      <c r="BF692" s="2006">
        <v>0</v>
      </c>
      <c r="BG692" s="2006">
        <v>0</v>
      </c>
      <c r="BH692" s="2006">
        <v>0</v>
      </c>
      <c r="BI692" s="2006">
        <v>0</v>
      </c>
      <c r="BJ692" s="2006">
        <v>0</v>
      </c>
      <c r="BK692" s="2006">
        <v>0</v>
      </c>
      <c r="BL692" s="2006">
        <v>0</v>
      </c>
      <c r="BM692" s="2006">
        <v>0</v>
      </c>
      <c r="BN692" s="2006">
        <v>0</v>
      </c>
      <c r="BO692" s="2006">
        <v>0</v>
      </c>
      <c r="BP692" s="2006">
        <v>0</v>
      </c>
      <c r="BQ692" s="2006">
        <v>0</v>
      </c>
      <c r="BR692" s="2006">
        <v>0</v>
      </c>
      <c r="BS692" s="2006">
        <v>0</v>
      </c>
      <c r="BT692" s="2006">
        <v>0</v>
      </c>
      <c r="BU692" s="2006">
        <v>0</v>
      </c>
      <c r="BV692" s="2006">
        <v>0</v>
      </c>
      <c r="BW692" s="2006">
        <v>0</v>
      </c>
      <c r="BX692" s="2006">
        <v>0</v>
      </c>
      <c r="BY692" s="2006">
        <v>0</v>
      </c>
      <c r="BZ692" s="2006">
        <v>0</v>
      </c>
      <c r="CA692" s="2006">
        <v>0</v>
      </c>
      <c r="CB692" s="2006">
        <v>0</v>
      </c>
      <c r="CC692" s="2006">
        <v>0</v>
      </c>
      <c r="CD692" s="2006">
        <v>0</v>
      </c>
      <c r="CE692" s="2006">
        <v>0</v>
      </c>
      <c r="CF692" s="421"/>
    </row>
    <row r="693" spans="1:84" ht="9.9499999999999993" customHeight="1">
      <c r="A693" s="2006">
        <v>0</v>
      </c>
      <c r="B693" s="2006">
        <v>0</v>
      </c>
      <c r="C693" s="2006">
        <v>0</v>
      </c>
      <c r="D693" s="2006">
        <v>0</v>
      </c>
      <c r="E693" s="2006">
        <v>0</v>
      </c>
      <c r="F693" s="2006">
        <v>0</v>
      </c>
      <c r="G693" s="2006">
        <v>0</v>
      </c>
      <c r="H693" s="2006">
        <v>0</v>
      </c>
      <c r="I693" s="2006">
        <v>0</v>
      </c>
      <c r="J693" s="2006">
        <v>0</v>
      </c>
      <c r="K693" s="2006">
        <v>0</v>
      </c>
      <c r="L693" s="2006">
        <v>0</v>
      </c>
      <c r="M693" s="2006">
        <v>0</v>
      </c>
      <c r="N693" s="2006">
        <v>0</v>
      </c>
      <c r="O693" s="2006">
        <v>0</v>
      </c>
      <c r="P693" s="2006">
        <v>0</v>
      </c>
      <c r="Q693" s="2006">
        <v>0</v>
      </c>
      <c r="R693" s="2006">
        <v>0</v>
      </c>
      <c r="S693" s="2006">
        <v>0</v>
      </c>
      <c r="T693" s="2006">
        <v>0</v>
      </c>
      <c r="U693" s="2006">
        <v>0</v>
      </c>
      <c r="V693" s="2006">
        <v>0</v>
      </c>
      <c r="W693" s="2006">
        <v>0</v>
      </c>
      <c r="X693" s="2006">
        <v>0</v>
      </c>
      <c r="Y693" s="2006">
        <v>0</v>
      </c>
      <c r="Z693" s="2006">
        <v>0</v>
      </c>
      <c r="AA693" s="2006">
        <v>0</v>
      </c>
      <c r="AB693" s="2006">
        <v>0</v>
      </c>
      <c r="AC693" s="2006">
        <v>0</v>
      </c>
      <c r="AD693" s="2006">
        <v>0</v>
      </c>
      <c r="AE693" s="2006">
        <v>0</v>
      </c>
      <c r="AF693" s="2006">
        <v>0</v>
      </c>
      <c r="AG693" s="2006">
        <v>0</v>
      </c>
      <c r="AH693" s="2006">
        <v>0</v>
      </c>
      <c r="AI693" s="26"/>
      <c r="AJ693" s="35"/>
      <c r="AK693" s="35"/>
      <c r="AL693" s="35"/>
      <c r="AM693" s="35"/>
      <c r="AN693" s="35"/>
      <c r="AZ693" s="2006">
        <v>0</v>
      </c>
      <c r="BA693" s="2006">
        <v>0</v>
      </c>
      <c r="BB693" s="2006">
        <v>0</v>
      </c>
      <c r="BC693" s="2006">
        <v>0</v>
      </c>
      <c r="BD693" s="2006">
        <v>0</v>
      </c>
      <c r="BE693" s="2006">
        <v>0</v>
      </c>
      <c r="BF693" s="2006">
        <v>0</v>
      </c>
      <c r="BG693" s="2006">
        <v>0</v>
      </c>
      <c r="BH693" s="2006">
        <v>0</v>
      </c>
      <c r="BI693" s="2006">
        <v>0</v>
      </c>
      <c r="BJ693" s="2006">
        <v>0</v>
      </c>
      <c r="BK693" s="2006">
        <v>0</v>
      </c>
      <c r="BL693" s="2006">
        <v>0</v>
      </c>
      <c r="BM693" s="2006">
        <v>0</v>
      </c>
      <c r="BN693" s="2006">
        <v>0</v>
      </c>
      <c r="BO693" s="2006">
        <v>0</v>
      </c>
      <c r="BP693" s="2006">
        <v>0</v>
      </c>
      <c r="BQ693" s="2006">
        <v>0</v>
      </c>
      <c r="BR693" s="2006">
        <v>0</v>
      </c>
      <c r="BS693" s="2006">
        <v>0</v>
      </c>
      <c r="BT693" s="2006">
        <v>0</v>
      </c>
      <c r="BU693" s="2006">
        <v>0</v>
      </c>
      <c r="BV693" s="2006">
        <v>0</v>
      </c>
      <c r="BW693" s="2006">
        <v>0</v>
      </c>
      <c r="BX693" s="2006">
        <v>0</v>
      </c>
      <c r="BY693" s="2006">
        <v>0</v>
      </c>
      <c r="BZ693" s="2006">
        <v>0</v>
      </c>
      <c r="CA693" s="2006">
        <v>0</v>
      </c>
      <c r="CB693" s="2006">
        <v>0</v>
      </c>
      <c r="CC693" s="2006">
        <v>0</v>
      </c>
      <c r="CD693" s="2006">
        <v>0</v>
      </c>
      <c r="CE693" s="2006">
        <v>0</v>
      </c>
      <c r="CF693" s="421"/>
    </row>
    <row r="694" spans="1:84" ht="9.9499999999999993" customHeight="1">
      <c r="A694" s="2006">
        <v>0</v>
      </c>
      <c r="B694" s="3401">
        <v>19</v>
      </c>
      <c r="D694" s="3623" t="s">
        <v>801</v>
      </c>
      <c r="E694" s="2006">
        <v>0</v>
      </c>
      <c r="F694" s="2006">
        <v>0</v>
      </c>
      <c r="G694" s="2006">
        <v>0</v>
      </c>
      <c r="H694" s="3617"/>
      <c r="I694" s="2006">
        <v>0</v>
      </c>
      <c r="J694" s="2006">
        <v>0</v>
      </c>
      <c r="K694" s="2006">
        <v>0</v>
      </c>
      <c r="L694" s="3617"/>
      <c r="M694" s="2006">
        <v>0</v>
      </c>
      <c r="N694" s="2006">
        <v>0</v>
      </c>
      <c r="O694" s="2006">
        <v>0</v>
      </c>
      <c r="P694" s="3620" t="s">
        <v>802</v>
      </c>
      <c r="Q694" s="2006">
        <v>0</v>
      </c>
      <c r="R694" s="2006">
        <v>0</v>
      </c>
      <c r="S694" s="2006">
        <v>0</v>
      </c>
      <c r="T694" s="3626" t="s">
        <v>803</v>
      </c>
      <c r="U694" s="2006">
        <v>0</v>
      </c>
      <c r="V694" s="2006">
        <v>0</v>
      </c>
      <c r="W694" s="2006">
        <v>0</v>
      </c>
      <c r="X694" s="3617"/>
      <c r="Y694" s="2006">
        <v>0</v>
      </c>
      <c r="Z694" s="2006">
        <v>0</v>
      </c>
      <c r="AA694" s="2006">
        <v>0</v>
      </c>
      <c r="AB694" s="3617"/>
      <c r="AC694" s="2006">
        <v>0</v>
      </c>
      <c r="AD694" s="2006">
        <v>0</v>
      </c>
      <c r="AE694" s="2006">
        <v>0</v>
      </c>
      <c r="AF694" s="3617"/>
      <c r="AG694" s="2006">
        <v>0</v>
      </c>
      <c r="AH694" s="2006">
        <v>0</v>
      </c>
      <c r="AI694" s="2006">
        <v>0</v>
      </c>
      <c r="AJ694" s="35"/>
      <c r="AK694" s="35"/>
      <c r="AL694" s="35"/>
      <c r="AM694" s="35"/>
      <c r="AN694" s="35"/>
      <c r="AZ694" s="2006">
        <v>0</v>
      </c>
      <c r="BA694" s="2006">
        <v>0</v>
      </c>
      <c r="BB694" s="2006">
        <v>0</v>
      </c>
      <c r="BC694" s="2006">
        <v>0</v>
      </c>
      <c r="BD694" s="2006">
        <v>0</v>
      </c>
      <c r="BE694" s="2006">
        <v>0</v>
      </c>
      <c r="BF694" s="2006">
        <v>0</v>
      </c>
      <c r="BG694" s="2006">
        <v>0</v>
      </c>
      <c r="BH694" s="2006">
        <v>0</v>
      </c>
      <c r="BI694" s="2006">
        <v>0</v>
      </c>
      <c r="BJ694" s="2006">
        <v>0</v>
      </c>
      <c r="BK694" s="2006">
        <v>0</v>
      </c>
      <c r="BL694" s="2006">
        <v>0</v>
      </c>
      <c r="BM694" s="2006">
        <v>0</v>
      </c>
      <c r="BN694" s="2006">
        <v>0</v>
      </c>
      <c r="BO694" s="2006">
        <v>0</v>
      </c>
      <c r="BP694" s="2006">
        <v>0</v>
      </c>
      <c r="BQ694" s="2006">
        <v>0</v>
      </c>
      <c r="BR694" s="2006">
        <v>0</v>
      </c>
      <c r="BS694" s="2006">
        <v>0</v>
      </c>
      <c r="BT694" s="2006">
        <v>0</v>
      </c>
      <c r="BU694" s="2006">
        <v>0</v>
      </c>
      <c r="BV694" s="2006">
        <v>0</v>
      </c>
      <c r="BW694" s="2006">
        <v>0</v>
      </c>
      <c r="BX694" s="2006">
        <v>0</v>
      </c>
      <c r="BY694" s="2006">
        <v>0</v>
      </c>
      <c r="BZ694" s="2006">
        <v>0</v>
      </c>
      <c r="CA694" s="2006">
        <v>0</v>
      </c>
      <c r="CB694" s="2006">
        <v>0</v>
      </c>
      <c r="CC694" s="2006">
        <v>0</v>
      </c>
      <c r="CD694" s="2006">
        <v>0</v>
      </c>
      <c r="CE694" s="2006">
        <v>0</v>
      </c>
      <c r="CF694" s="421"/>
    </row>
    <row r="695" spans="1:84" ht="5.0999999999999996" customHeight="1">
      <c r="A695" s="2006">
        <v>0</v>
      </c>
      <c r="B695" s="3402"/>
      <c r="D695" s="3624"/>
      <c r="E695" s="2006">
        <v>0</v>
      </c>
      <c r="F695" s="2007">
        <v>0</v>
      </c>
      <c r="G695" s="2006">
        <v>0</v>
      </c>
      <c r="H695" s="3618"/>
      <c r="I695" s="2006">
        <v>0</v>
      </c>
      <c r="J695" s="2007">
        <v>0</v>
      </c>
      <c r="K695" s="2006">
        <v>0</v>
      </c>
      <c r="L695" s="3618"/>
      <c r="M695" s="2006">
        <v>0</v>
      </c>
      <c r="N695" s="2007">
        <v>0</v>
      </c>
      <c r="O695" s="2006">
        <v>0</v>
      </c>
      <c r="P695" s="3621"/>
      <c r="Q695" s="2006">
        <v>0</v>
      </c>
      <c r="R695" s="2007">
        <v>0</v>
      </c>
      <c r="S695" s="2006">
        <v>0</v>
      </c>
      <c r="T695" s="3627"/>
      <c r="U695" s="2006">
        <v>0</v>
      </c>
      <c r="V695" s="2007">
        <v>0</v>
      </c>
      <c r="W695" s="2006">
        <v>0</v>
      </c>
      <c r="X695" s="3618"/>
      <c r="Y695" s="2006">
        <v>0</v>
      </c>
      <c r="Z695" s="2007">
        <v>0</v>
      </c>
      <c r="AA695" s="2006">
        <v>0</v>
      </c>
      <c r="AB695" s="3618"/>
      <c r="AC695" s="2006">
        <v>0</v>
      </c>
      <c r="AD695" s="2007">
        <v>0</v>
      </c>
      <c r="AE695" s="2006">
        <v>0</v>
      </c>
      <c r="AF695" s="3618"/>
      <c r="AG695" s="2006">
        <v>0</v>
      </c>
      <c r="AH695" s="2007">
        <v>0</v>
      </c>
      <c r="AI695" s="2006">
        <v>0</v>
      </c>
      <c r="AJ695" s="35"/>
      <c r="AK695" s="35"/>
      <c r="AL695" s="35"/>
      <c r="AM695" s="35"/>
      <c r="AN695" s="35"/>
      <c r="AZ695" s="2006">
        <v>0</v>
      </c>
      <c r="BA695" s="2006">
        <v>0</v>
      </c>
      <c r="BB695" s="2006">
        <v>0</v>
      </c>
      <c r="BC695" s="2006">
        <v>0</v>
      </c>
      <c r="BD695" s="2006">
        <v>0</v>
      </c>
      <c r="BE695" s="2006">
        <v>0</v>
      </c>
      <c r="BF695" s="2006">
        <v>0</v>
      </c>
      <c r="BG695" s="2006">
        <v>0</v>
      </c>
      <c r="BH695" s="2006">
        <v>0</v>
      </c>
      <c r="BI695" s="2006">
        <v>0</v>
      </c>
      <c r="BJ695" s="2006">
        <v>0</v>
      </c>
      <c r="BK695" s="2006">
        <v>0</v>
      </c>
      <c r="BL695" s="2006">
        <v>0</v>
      </c>
      <c r="BM695" s="2006">
        <v>0</v>
      </c>
      <c r="BN695" s="2006">
        <v>0</v>
      </c>
      <c r="BO695" s="2006">
        <v>0</v>
      </c>
      <c r="BP695" s="2006">
        <v>0</v>
      </c>
      <c r="BQ695" s="2006">
        <v>0</v>
      </c>
      <c r="BR695" s="2006">
        <v>0</v>
      </c>
      <c r="BS695" s="2006">
        <v>0</v>
      </c>
      <c r="BT695" s="2006">
        <v>0</v>
      </c>
      <c r="BU695" s="2006">
        <v>0</v>
      </c>
      <c r="BV695" s="2006">
        <v>0</v>
      </c>
      <c r="BW695" s="2006">
        <v>0</v>
      </c>
      <c r="BX695" s="2006">
        <v>0</v>
      </c>
      <c r="BY695" s="2006">
        <v>0</v>
      </c>
      <c r="BZ695" s="2006">
        <v>0</v>
      </c>
      <c r="CA695" s="2006">
        <v>0</v>
      </c>
      <c r="CB695" s="2006">
        <v>0</v>
      </c>
      <c r="CC695" s="2006">
        <v>0</v>
      </c>
      <c r="CD695" s="2006">
        <v>0</v>
      </c>
      <c r="CE695" s="2006">
        <v>0</v>
      </c>
      <c r="CF695" s="421"/>
    </row>
    <row r="696" spans="1:84" ht="9.9499999999999993" customHeight="1">
      <c r="A696" s="2006">
        <v>0</v>
      </c>
      <c r="B696" s="3403"/>
      <c r="D696" s="3625"/>
      <c r="E696" s="2006">
        <v>0</v>
      </c>
      <c r="F696" s="2006">
        <v>0</v>
      </c>
      <c r="G696" s="2006">
        <v>0</v>
      </c>
      <c r="H696" s="3619"/>
      <c r="I696" s="2006">
        <v>0</v>
      </c>
      <c r="J696" s="2006">
        <v>0</v>
      </c>
      <c r="K696" s="2006">
        <v>0</v>
      </c>
      <c r="L696" s="3619"/>
      <c r="M696" s="2006">
        <v>0</v>
      </c>
      <c r="N696" s="2006">
        <v>0</v>
      </c>
      <c r="O696" s="2006">
        <v>0</v>
      </c>
      <c r="P696" s="3622"/>
      <c r="Q696" s="2006">
        <v>0</v>
      </c>
      <c r="R696" s="2006">
        <v>0</v>
      </c>
      <c r="S696" s="2006">
        <v>0</v>
      </c>
      <c r="T696" s="3628"/>
      <c r="U696" s="2006">
        <v>0</v>
      </c>
      <c r="V696" s="2006">
        <v>0</v>
      </c>
      <c r="W696" s="2006">
        <v>0</v>
      </c>
      <c r="X696" s="3619"/>
      <c r="Y696" s="2006">
        <v>0</v>
      </c>
      <c r="Z696" s="2006">
        <v>0</v>
      </c>
      <c r="AA696" s="2006">
        <v>0</v>
      </c>
      <c r="AB696" s="3619"/>
      <c r="AC696" s="2006">
        <v>0</v>
      </c>
      <c r="AD696" s="2006">
        <v>0</v>
      </c>
      <c r="AE696" s="2006">
        <v>0</v>
      </c>
      <c r="AF696" s="3619"/>
      <c r="AG696" s="2006">
        <v>0</v>
      </c>
      <c r="AH696" s="2006">
        <v>0</v>
      </c>
      <c r="AI696" s="2006">
        <v>0</v>
      </c>
      <c r="AJ696" s="35"/>
      <c r="AK696" s="35"/>
      <c r="AL696" s="35"/>
      <c r="AM696" s="35"/>
      <c r="AN696" s="35"/>
      <c r="AZ696" s="2006">
        <v>0</v>
      </c>
      <c r="BA696" s="2006">
        <v>0</v>
      </c>
      <c r="BB696" s="2006">
        <v>0</v>
      </c>
      <c r="BC696" s="2006">
        <v>0</v>
      </c>
      <c r="BD696" s="2006">
        <v>0</v>
      </c>
      <c r="BE696" s="2006">
        <v>0</v>
      </c>
      <c r="BF696" s="2006">
        <v>0</v>
      </c>
      <c r="BG696" s="2006">
        <v>0</v>
      </c>
      <c r="BH696" s="2006">
        <v>0</v>
      </c>
      <c r="BI696" s="2006">
        <v>0</v>
      </c>
      <c r="BJ696" s="2006">
        <v>0</v>
      </c>
      <c r="BK696" s="2006">
        <v>0</v>
      </c>
      <c r="BL696" s="2006">
        <v>0</v>
      </c>
      <c r="BM696" s="2006">
        <v>0</v>
      </c>
      <c r="BN696" s="2006">
        <v>0</v>
      </c>
      <c r="BO696" s="2006">
        <v>0</v>
      </c>
      <c r="BP696" s="2006">
        <v>0</v>
      </c>
      <c r="BQ696" s="2006">
        <v>0</v>
      </c>
      <c r="BR696" s="2006">
        <v>0</v>
      </c>
      <c r="BS696" s="2006">
        <v>0</v>
      </c>
      <c r="BT696" s="2006">
        <v>0</v>
      </c>
      <c r="BU696" s="2006">
        <v>0</v>
      </c>
      <c r="BV696" s="2006">
        <v>0</v>
      </c>
      <c r="BW696" s="2006">
        <v>0</v>
      </c>
      <c r="BX696" s="2006">
        <v>0</v>
      </c>
      <c r="BY696" s="2006">
        <v>0</v>
      </c>
      <c r="BZ696" s="2006">
        <v>0</v>
      </c>
      <c r="CA696" s="2006">
        <v>0</v>
      </c>
      <c r="CB696" s="2006">
        <v>0</v>
      </c>
      <c r="CC696" s="2006">
        <v>0</v>
      </c>
      <c r="CD696" s="2006">
        <v>0</v>
      </c>
      <c r="CE696" s="2006">
        <v>0</v>
      </c>
      <c r="CF696" s="421"/>
    </row>
    <row r="697" spans="1:84" ht="9.9499999999999993" customHeight="1">
      <c r="A697" s="2006">
        <v>0</v>
      </c>
      <c r="B697" s="2006">
        <v>0</v>
      </c>
      <c r="C697" s="2006">
        <v>0</v>
      </c>
      <c r="D697" s="2006">
        <v>0</v>
      </c>
      <c r="E697" s="2006">
        <v>0</v>
      </c>
      <c r="F697" s="2006">
        <v>0</v>
      </c>
      <c r="G697" s="2006">
        <v>0</v>
      </c>
      <c r="H697" s="2006">
        <v>0</v>
      </c>
      <c r="I697" s="2006">
        <v>0</v>
      </c>
      <c r="J697" s="2006">
        <v>0</v>
      </c>
      <c r="K697" s="2006">
        <v>0</v>
      </c>
      <c r="L697" s="2006">
        <v>0</v>
      </c>
      <c r="M697" s="2006">
        <v>0</v>
      </c>
      <c r="N697" s="2006">
        <v>0</v>
      </c>
      <c r="O697" s="2006">
        <v>0</v>
      </c>
      <c r="P697" s="2006">
        <v>0</v>
      </c>
      <c r="Q697" s="2006">
        <v>0</v>
      </c>
      <c r="R697" s="2006">
        <v>0</v>
      </c>
      <c r="S697" s="2006">
        <v>0</v>
      </c>
      <c r="T697" s="2006">
        <v>0</v>
      </c>
      <c r="U697" s="2006">
        <v>0</v>
      </c>
      <c r="V697" s="2006">
        <v>0</v>
      </c>
      <c r="W697" s="2006">
        <v>0</v>
      </c>
      <c r="X697" s="2006">
        <v>0</v>
      </c>
      <c r="Y697" s="2006">
        <v>0</v>
      </c>
      <c r="Z697" s="2006">
        <v>0</v>
      </c>
      <c r="AA697" s="2006">
        <v>0</v>
      </c>
      <c r="AB697" s="2006">
        <v>0</v>
      </c>
      <c r="AC697" s="2006">
        <v>0</v>
      </c>
      <c r="AD697" s="2006">
        <v>0</v>
      </c>
      <c r="AE697" s="2006">
        <v>0</v>
      </c>
      <c r="AF697" s="2006">
        <v>0</v>
      </c>
      <c r="AG697" s="2006">
        <v>0</v>
      </c>
      <c r="AH697" s="2006">
        <v>0</v>
      </c>
      <c r="AI697" s="96"/>
      <c r="AJ697" s="35"/>
      <c r="AK697" s="35"/>
      <c r="AL697" s="35"/>
      <c r="AM697" s="35"/>
      <c r="AN697" s="35"/>
      <c r="AZ697" s="2006">
        <v>0</v>
      </c>
      <c r="BA697" s="2006">
        <v>0</v>
      </c>
      <c r="BB697" s="2006">
        <v>0</v>
      </c>
      <c r="BC697" s="2006">
        <v>0</v>
      </c>
      <c r="BD697" s="2006">
        <v>0</v>
      </c>
      <c r="BE697" s="2006">
        <v>0</v>
      </c>
      <c r="BF697" s="2006">
        <v>0</v>
      </c>
      <c r="BG697" s="2006">
        <v>0</v>
      </c>
      <c r="BH697" s="2006">
        <v>0</v>
      </c>
      <c r="BI697" s="2006">
        <v>0</v>
      </c>
      <c r="BJ697" s="2006">
        <v>0</v>
      </c>
      <c r="BK697" s="2006">
        <v>0</v>
      </c>
      <c r="BL697" s="2006">
        <v>0</v>
      </c>
      <c r="BM697" s="2006">
        <v>0</v>
      </c>
      <c r="BN697" s="2006">
        <v>0</v>
      </c>
      <c r="BO697" s="2006">
        <v>0</v>
      </c>
      <c r="BP697" s="2006">
        <v>0</v>
      </c>
      <c r="BQ697" s="2006">
        <v>0</v>
      </c>
      <c r="BR697" s="2006">
        <v>0</v>
      </c>
      <c r="BS697" s="2006">
        <v>0</v>
      </c>
      <c r="BT697" s="2006">
        <v>0</v>
      </c>
      <c r="BU697" s="2006">
        <v>0</v>
      </c>
      <c r="BV697" s="2006">
        <v>0</v>
      </c>
      <c r="BW697" s="2006">
        <v>0</v>
      </c>
      <c r="BX697" s="2006">
        <v>0</v>
      </c>
      <c r="BY697" s="2006">
        <v>0</v>
      </c>
      <c r="BZ697" s="2006">
        <v>0</v>
      </c>
      <c r="CA697" s="2006">
        <v>0</v>
      </c>
      <c r="CB697" s="2006">
        <v>0</v>
      </c>
      <c r="CC697" s="2006">
        <v>0</v>
      </c>
      <c r="CD697" s="2006">
        <v>0</v>
      </c>
      <c r="CE697" s="2006">
        <v>0</v>
      </c>
      <c r="CF697" s="421"/>
    </row>
    <row r="698" spans="1:84" ht="9.9499999999999993" customHeight="1">
      <c r="A698" s="2006">
        <v>0</v>
      </c>
      <c r="B698" s="3401">
        <v>20</v>
      </c>
      <c r="D698" s="3623" t="s">
        <v>804</v>
      </c>
      <c r="E698" s="2006">
        <v>0</v>
      </c>
      <c r="F698" s="2006">
        <v>0</v>
      </c>
      <c r="G698" s="2006">
        <v>0</v>
      </c>
      <c r="H698" s="3617"/>
      <c r="I698" s="2006">
        <v>0</v>
      </c>
      <c r="J698" s="2006">
        <v>0</v>
      </c>
      <c r="K698" s="2006">
        <v>0</v>
      </c>
      <c r="L698" s="3617"/>
      <c r="M698" s="2006">
        <v>0</v>
      </c>
      <c r="N698" s="2006">
        <v>0</v>
      </c>
      <c r="O698" s="2006">
        <v>0</v>
      </c>
      <c r="P698" s="3620"/>
      <c r="Q698" s="2006">
        <v>0</v>
      </c>
      <c r="R698" s="2006">
        <v>0</v>
      </c>
      <c r="S698" s="2006">
        <v>0</v>
      </c>
      <c r="T698" s="3626" t="s">
        <v>805</v>
      </c>
      <c r="U698" s="2006">
        <v>0</v>
      </c>
      <c r="V698" s="2006">
        <v>0</v>
      </c>
      <c r="W698" s="2006">
        <v>0</v>
      </c>
      <c r="X698" s="3617"/>
      <c r="Y698" s="2006">
        <v>0</v>
      </c>
      <c r="Z698" s="2006">
        <v>0</v>
      </c>
      <c r="AA698" s="2006">
        <v>0</v>
      </c>
      <c r="AB698" s="3617"/>
      <c r="AC698" s="2006">
        <v>0</v>
      </c>
      <c r="AD698" s="2006">
        <v>0</v>
      </c>
      <c r="AE698" s="2006">
        <v>0</v>
      </c>
      <c r="AF698" s="3617"/>
      <c r="AG698" s="2006">
        <v>0</v>
      </c>
      <c r="AH698" s="2006">
        <v>0</v>
      </c>
      <c r="AI698" s="2006">
        <v>0</v>
      </c>
      <c r="AJ698" s="35"/>
      <c r="AK698" s="35"/>
      <c r="AL698" s="35"/>
      <c r="AM698" s="35"/>
      <c r="AN698" s="35"/>
      <c r="AZ698" s="2006">
        <v>0</v>
      </c>
      <c r="BA698" s="2006">
        <v>0</v>
      </c>
      <c r="BB698" s="2006">
        <v>0</v>
      </c>
      <c r="BC698" s="2006">
        <v>0</v>
      </c>
      <c r="BD698" s="2006">
        <v>0</v>
      </c>
      <c r="BE698" s="2006">
        <v>0</v>
      </c>
      <c r="BF698" s="2006">
        <v>0</v>
      </c>
      <c r="BG698" s="2006">
        <v>0</v>
      </c>
      <c r="BH698" s="2006">
        <v>0</v>
      </c>
      <c r="BI698" s="2006">
        <v>0</v>
      </c>
      <c r="BJ698" s="2006">
        <v>0</v>
      </c>
      <c r="BK698" s="2006">
        <v>0</v>
      </c>
      <c r="BL698" s="2006">
        <v>0</v>
      </c>
      <c r="BM698" s="2006">
        <v>0</v>
      </c>
      <c r="BN698" s="2006">
        <v>0</v>
      </c>
      <c r="BO698" s="2006">
        <v>0</v>
      </c>
      <c r="BP698" s="2006">
        <v>0</v>
      </c>
      <c r="BQ698" s="2006">
        <v>0</v>
      </c>
      <c r="BR698" s="2006">
        <v>0</v>
      </c>
      <c r="BS698" s="2006">
        <v>0</v>
      </c>
      <c r="BT698" s="2006">
        <v>0</v>
      </c>
      <c r="BU698" s="2006">
        <v>0</v>
      </c>
      <c r="BV698" s="2006">
        <v>0</v>
      </c>
      <c r="BW698" s="2006">
        <v>0</v>
      </c>
      <c r="BX698" s="2006">
        <v>0</v>
      </c>
      <c r="BY698" s="2006">
        <v>0</v>
      </c>
      <c r="BZ698" s="2006">
        <v>0</v>
      </c>
      <c r="CA698" s="2006">
        <v>0</v>
      </c>
      <c r="CB698" s="2006">
        <v>0</v>
      </c>
      <c r="CC698" s="2006">
        <v>0</v>
      </c>
      <c r="CD698" s="2006">
        <v>0</v>
      </c>
      <c r="CE698" s="2006">
        <v>0</v>
      </c>
      <c r="CF698" s="421"/>
    </row>
    <row r="699" spans="1:84" ht="5.0999999999999996" customHeight="1">
      <c r="A699" s="2006">
        <v>0</v>
      </c>
      <c r="B699" s="3402"/>
      <c r="D699" s="3624"/>
      <c r="E699" s="2006">
        <v>0</v>
      </c>
      <c r="F699" s="2007">
        <v>0</v>
      </c>
      <c r="G699" s="2006">
        <v>0</v>
      </c>
      <c r="H699" s="3618"/>
      <c r="I699" s="2006">
        <v>0</v>
      </c>
      <c r="J699" s="2007">
        <v>0</v>
      </c>
      <c r="K699" s="2006">
        <v>0</v>
      </c>
      <c r="L699" s="3618"/>
      <c r="M699" s="2006">
        <v>0</v>
      </c>
      <c r="N699" s="2007">
        <v>0</v>
      </c>
      <c r="O699" s="2006">
        <v>0</v>
      </c>
      <c r="P699" s="3621"/>
      <c r="Q699" s="2006">
        <v>0</v>
      </c>
      <c r="R699" s="2007">
        <v>0</v>
      </c>
      <c r="S699" s="2006">
        <v>0</v>
      </c>
      <c r="T699" s="3627"/>
      <c r="U699" s="2006">
        <v>0</v>
      </c>
      <c r="V699" s="2007">
        <v>0</v>
      </c>
      <c r="W699" s="2006">
        <v>0</v>
      </c>
      <c r="X699" s="3618"/>
      <c r="Y699" s="2006">
        <v>0</v>
      </c>
      <c r="Z699" s="2007">
        <v>0</v>
      </c>
      <c r="AA699" s="2006">
        <v>0</v>
      </c>
      <c r="AB699" s="3618"/>
      <c r="AC699" s="2006">
        <v>0</v>
      </c>
      <c r="AD699" s="2007">
        <v>0</v>
      </c>
      <c r="AE699" s="2006">
        <v>0</v>
      </c>
      <c r="AF699" s="3618"/>
      <c r="AG699" s="2006">
        <v>0</v>
      </c>
      <c r="AH699" s="2007">
        <v>0</v>
      </c>
      <c r="AI699" s="2006">
        <v>0</v>
      </c>
      <c r="AJ699" s="35"/>
      <c r="AK699" s="35"/>
      <c r="AL699" s="35"/>
      <c r="AM699" s="35"/>
      <c r="AN699" s="35"/>
      <c r="AZ699" s="2006">
        <v>0</v>
      </c>
      <c r="BA699" s="2006">
        <v>0</v>
      </c>
      <c r="BB699" s="2006">
        <v>0</v>
      </c>
      <c r="BC699" s="2006">
        <v>0</v>
      </c>
      <c r="BD699" s="2006">
        <v>0</v>
      </c>
      <c r="BE699" s="2006">
        <v>0</v>
      </c>
      <c r="BF699" s="2006">
        <v>0</v>
      </c>
      <c r="BG699" s="2006">
        <v>0</v>
      </c>
      <c r="BH699" s="2006">
        <v>0</v>
      </c>
      <c r="BI699" s="2006">
        <v>0</v>
      </c>
      <c r="BJ699" s="2006">
        <v>0</v>
      </c>
      <c r="BK699" s="2006">
        <v>0</v>
      </c>
      <c r="BL699" s="2006">
        <v>0</v>
      </c>
      <c r="BM699" s="2006">
        <v>0</v>
      </c>
      <c r="BN699" s="2006">
        <v>0</v>
      </c>
      <c r="BO699" s="2006">
        <v>0</v>
      </c>
      <c r="BP699" s="2006">
        <v>0</v>
      </c>
      <c r="BQ699" s="2006">
        <v>0</v>
      </c>
      <c r="BR699" s="2006">
        <v>0</v>
      </c>
      <c r="BS699" s="2006">
        <v>0</v>
      </c>
      <c r="BT699" s="2006">
        <v>0</v>
      </c>
      <c r="BU699" s="2006">
        <v>0</v>
      </c>
      <c r="BV699" s="2006">
        <v>0</v>
      </c>
      <c r="BW699" s="2006">
        <v>0</v>
      </c>
      <c r="BX699" s="2006">
        <v>0</v>
      </c>
      <c r="BY699" s="2006">
        <v>0</v>
      </c>
      <c r="BZ699" s="2006">
        <v>0</v>
      </c>
      <c r="CA699" s="2006">
        <v>0</v>
      </c>
      <c r="CB699" s="2006">
        <v>0</v>
      </c>
      <c r="CC699" s="2006">
        <v>0</v>
      </c>
      <c r="CD699" s="2006">
        <v>0</v>
      </c>
      <c r="CE699" s="2006">
        <v>0</v>
      </c>
      <c r="CF699" s="421"/>
    </row>
    <row r="700" spans="1:84" ht="9.9499999999999993" customHeight="1">
      <c r="A700" s="2006">
        <v>0</v>
      </c>
      <c r="B700" s="3403"/>
      <c r="D700" s="3625"/>
      <c r="E700" s="2006">
        <v>0</v>
      </c>
      <c r="F700" s="2006">
        <v>0</v>
      </c>
      <c r="G700" s="2006">
        <v>0</v>
      </c>
      <c r="H700" s="3619"/>
      <c r="I700" s="2006">
        <v>0</v>
      </c>
      <c r="J700" s="2006">
        <v>0</v>
      </c>
      <c r="K700" s="2006">
        <v>0</v>
      </c>
      <c r="L700" s="3619"/>
      <c r="M700" s="2006">
        <v>0</v>
      </c>
      <c r="N700" s="2006">
        <v>0</v>
      </c>
      <c r="O700" s="2006">
        <v>0</v>
      </c>
      <c r="P700" s="3622"/>
      <c r="Q700" s="2006">
        <v>0</v>
      </c>
      <c r="R700" s="2006">
        <v>0</v>
      </c>
      <c r="S700" s="2006">
        <v>0</v>
      </c>
      <c r="T700" s="3628"/>
      <c r="U700" s="2006">
        <v>0</v>
      </c>
      <c r="V700" s="2006">
        <v>0</v>
      </c>
      <c r="W700" s="2006">
        <v>0</v>
      </c>
      <c r="X700" s="3619"/>
      <c r="Y700" s="2006">
        <v>0</v>
      </c>
      <c r="Z700" s="2006">
        <v>0</v>
      </c>
      <c r="AA700" s="2006">
        <v>0</v>
      </c>
      <c r="AB700" s="3619"/>
      <c r="AC700" s="2006">
        <v>0</v>
      </c>
      <c r="AD700" s="2006">
        <v>0</v>
      </c>
      <c r="AE700" s="2006">
        <v>0</v>
      </c>
      <c r="AF700" s="3619"/>
      <c r="AG700" s="2006">
        <v>0</v>
      </c>
      <c r="AH700" s="2006">
        <v>0</v>
      </c>
      <c r="AI700" s="2006">
        <v>0</v>
      </c>
      <c r="AJ700" s="35"/>
      <c r="AK700" s="35"/>
      <c r="AL700" s="35"/>
      <c r="AM700" s="35"/>
      <c r="AN700" s="35"/>
      <c r="AZ700" s="2006">
        <v>0</v>
      </c>
      <c r="BA700" s="2006">
        <v>0</v>
      </c>
      <c r="BB700" s="2006">
        <v>0</v>
      </c>
      <c r="BC700" s="2006">
        <v>0</v>
      </c>
      <c r="BD700" s="2006">
        <v>0</v>
      </c>
      <c r="BE700" s="2006">
        <v>0</v>
      </c>
      <c r="BF700" s="2006">
        <v>0</v>
      </c>
      <c r="BG700" s="2006">
        <v>0</v>
      </c>
      <c r="BH700" s="2006">
        <v>0</v>
      </c>
      <c r="BI700" s="2006">
        <v>0</v>
      </c>
      <c r="BJ700" s="2006">
        <v>0</v>
      </c>
      <c r="BK700" s="2006">
        <v>0</v>
      </c>
      <c r="BL700" s="2006">
        <v>0</v>
      </c>
      <c r="BM700" s="2006">
        <v>0</v>
      </c>
      <c r="BN700" s="2006">
        <v>0</v>
      </c>
      <c r="BO700" s="2006">
        <v>0</v>
      </c>
      <c r="BP700" s="2006">
        <v>0</v>
      </c>
      <c r="BQ700" s="2006">
        <v>0</v>
      </c>
      <c r="BR700" s="2006">
        <v>0</v>
      </c>
      <c r="BS700" s="2006">
        <v>0</v>
      </c>
      <c r="BT700" s="2006">
        <v>0</v>
      </c>
      <c r="BU700" s="2006">
        <v>0</v>
      </c>
      <c r="BV700" s="2006">
        <v>0</v>
      </c>
      <c r="BW700" s="2006">
        <v>0</v>
      </c>
      <c r="BX700" s="2006">
        <v>0</v>
      </c>
      <c r="BY700" s="2006">
        <v>0</v>
      </c>
      <c r="BZ700" s="2006">
        <v>0</v>
      </c>
      <c r="CA700" s="2006">
        <v>0</v>
      </c>
      <c r="CB700" s="2006">
        <v>0</v>
      </c>
      <c r="CC700" s="2006">
        <v>0</v>
      </c>
      <c r="CD700" s="2006">
        <v>0</v>
      </c>
      <c r="CE700" s="2006">
        <v>0</v>
      </c>
      <c r="CF700" s="421"/>
    </row>
    <row r="701" spans="1:84" ht="9.9499999999999993" customHeight="1">
      <c r="A701" s="2006">
        <v>0</v>
      </c>
      <c r="B701" s="2006">
        <v>0</v>
      </c>
      <c r="C701" s="2006">
        <v>0</v>
      </c>
      <c r="D701" s="2006">
        <v>0</v>
      </c>
      <c r="E701" s="2006">
        <v>0</v>
      </c>
      <c r="F701" s="2006">
        <v>0</v>
      </c>
      <c r="G701" s="2006">
        <v>0</v>
      </c>
      <c r="H701" s="2006">
        <v>0</v>
      </c>
      <c r="I701" s="2006">
        <v>0</v>
      </c>
      <c r="J701" s="2006">
        <v>0</v>
      </c>
      <c r="K701" s="2006">
        <v>0</v>
      </c>
      <c r="L701" s="2006">
        <v>0</v>
      </c>
      <c r="M701" s="2006">
        <v>0</v>
      </c>
      <c r="N701" s="2006">
        <v>0</v>
      </c>
      <c r="O701" s="2006">
        <v>0</v>
      </c>
      <c r="P701" s="2006">
        <v>0</v>
      </c>
      <c r="Q701" s="2006">
        <v>0</v>
      </c>
      <c r="R701" s="2006">
        <v>0</v>
      </c>
      <c r="S701" s="2006">
        <v>0</v>
      </c>
      <c r="T701" s="2006">
        <v>0</v>
      </c>
      <c r="U701" s="2006">
        <v>0</v>
      </c>
      <c r="V701" s="2006">
        <v>0</v>
      </c>
      <c r="W701" s="2006">
        <v>0</v>
      </c>
      <c r="X701" s="2006">
        <v>0</v>
      </c>
      <c r="Y701" s="2006">
        <v>0</v>
      </c>
      <c r="Z701" s="2006">
        <v>0</v>
      </c>
      <c r="AA701" s="2006">
        <v>0</v>
      </c>
      <c r="AB701" s="2006">
        <v>0</v>
      </c>
      <c r="AC701" s="2006">
        <v>0</v>
      </c>
      <c r="AD701" s="2006">
        <v>0</v>
      </c>
      <c r="AE701" s="2006">
        <v>0</v>
      </c>
      <c r="AF701" s="2006">
        <v>0</v>
      </c>
      <c r="AG701" s="2006">
        <v>0</v>
      </c>
      <c r="AH701" s="2006">
        <v>0</v>
      </c>
      <c r="AI701" s="2006">
        <v>0</v>
      </c>
      <c r="AJ701" s="35"/>
      <c r="AK701" s="35"/>
      <c r="AL701" s="35"/>
      <c r="AM701" s="35"/>
      <c r="AN701" s="35"/>
      <c r="AZ701" s="2006">
        <v>0</v>
      </c>
      <c r="BA701" s="2006">
        <v>0</v>
      </c>
      <c r="BB701" s="2006">
        <v>0</v>
      </c>
      <c r="BC701" s="2006">
        <v>0</v>
      </c>
      <c r="BD701" s="2006">
        <v>0</v>
      </c>
      <c r="BE701" s="2006">
        <v>0</v>
      </c>
      <c r="BF701" s="2006">
        <v>0</v>
      </c>
      <c r="BG701" s="2006">
        <v>0</v>
      </c>
      <c r="BH701" s="2006">
        <v>0</v>
      </c>
      <c r="BI701" s="2006">
        <v>0</v>
      </c>
      <c r="BJ701" s="2006">
        <v>0</v>
      </c>
      <c r="BK701" s="2006">
        <v>0</v>
      </c>
      <c r="BL701" s="2006">
        <v>0</v>
      </c>
      <c r="BM701" s="2006">
        <v>0</v>
      </c>
      <c r="BN701" s="2006">
        <v>0</v>
      </c>
      <c r="BO701" s="2006">
        <v>0</v>
      </c>
      <c r="BP701" s="2006">
        <v>0</v>
      </c>
      <c r="BQ701" s="2006">
        <v>0</v>
      </c>
      <c r="BR701" s="2006">
        <v>0</v>
      </c>
      <c r="BS701" s="2006">
        <v>0</v>
      </c>
      <c r="BT701" s="2006">
        <v>0</v>
      </c>
      <c r="BU701" s="2006">
        <v>0</v>
      </c>
      <c r="BV701" s="2006">
        <v>0</v>
      </c>
      <c r="BW701" s="2006">
        <v>0</v>
      </c>
      <c r="BX701" s="2006">
        <v>0</v>
      </c>
      <c r="BY701" s="2006">
        <v>0</v>
      </c>
      <c r="BZ701" s="2006">
        <v>0</v>
      </c>
      <c r="CA701" s="2006">
        <v>0</v>
      </c>
      <c r="CB701" s="2006">
        <v>0</v>
      </c>
      <c r="CC701" s="2006">
        <v>0</v>
      </c>
      <c r="CD701" s="2006">
        <v>0</v>
      </c>
      <c r="CE701" s="2006">
        <v>0</v>
      </c>
      <c r="CF701" s="421"/>
    </row>
    <row r="702" spans="1:84" ht="9.9499999999999993" customHeight="1">
      <c r="A702" s="2006">
        <v>0</v>
      </c>
      <c r="B702" s="3401">
        <v>21</v>
      </c>
      <c r="D702" s="3623" t="s">
        <v>806</v>
      </c>
      <c r="E702" s="2006">
        <v>0</v>
      </c>
      <c r="F702" s="2006">
        <v>0</v>
      </c>
      <c r="G702" s="2006">
        <v>0</v>
      </c>
      <c r="H702" s="3617"/>
      <c r="I702" s="2006">
        <v>0</v>
      </c>
      <c r="J702" s="2006">
        <v>0</v>
      </c>
      <c r="K702" s="2006">
        <v>0</v>
      </c>
      <c r="L702" s="3617"/>
      <c r="M702" s="2006">
        <v>0</v>
      </c>
      <c r="N702" s="2006">
        <v>0</v>
      </c>
      <c r="O702" s="2006">
        <v>0</v>
      </c>
      <c r="P702" s="3617"/>
      <c r="Q702" s="2006">
        <v>0</v>
      </c>
      <c r="R702" s="2006">
        <v>0</v>
      </c>
      <c r="S702" s="2006">
        <v>0</v>
      </c>
      <c r="T702" s="3626" t="s">
        <v>807</v>
      </c>
      <c r="U702" s="2006">
        <v>0</v>
      </c>
      <c r="V702" s="2006">
        <v>0</v>
      </c>
      <c r="W702" s="2006">
        <v>0</v>
      </c>
      <c r="X702" s="3617"/>
      <c r="Y702" s="2006">
        <v>0</v>
      </c>
      <c r="Z702" s="2006">
        <v>0</v>
      </c>
      <c r="AA702" s="2006">
        <v>0</v>
      </c>
      <c r="AB702" s="3617"/>
      <c r="AC702" s="2006">
        <v>0</v>
      </c>
      <c r="AD702" s="2006">
        <v>0</v>
      </c>
      <c r="AE702" s="2006">
        <v>0</v>
      </c>
      <c r="AF702" s="3617"/>
      <c r="AG702" s="2006">
        <v>0</v>
      </c>
      <c r="AH702" s="2006">
        <v>0</v>
      </c>
      <c r="AI702" s="2006">
        <v>0</v>
      </c>
      <c r="AJ702" s="35"/>
      <c r="AK702" s="35"/>
      <c r="AL702" s="35"/>
      <c r="AM702" s="35"/>
      <c r="AN702" s="35"/>
      <c r="AZ702" s="2006">
        <v>0</v>
      </c>
      <c r="BA702" s="2006">
        <v>0</v>
      </c>
      <c r="BB702" s="2006">
        <v>0</v>
      </c>
      <c r="BC702" s="2006">
        <v>0</v>
      </c>
      <c r="BD702" s="2006">
        <v>0</v>
      </c>
      <c r="BE702" s="2006">
        <v>0</v>
      </c>
      <c r="BF702" s="2006">
        <v>0</v>
      </c>
      <c r="BG702" s="2006">
        <v>0</v>
      </c>
      <c r="BH702" s="2006">
        <v>0</v>
      </c>
      <c r="BI702" s="2006">
        <v>0</v>
      </c>
      <c r="BJ702" s="2006">
        <v>0</v>
      </c>
      <c r="BK702" s="2006">
        <v>0</v>
      </c>
      <c r="BL702" s="2006">
        <v>0</v>
      </c>
      <c r="BM702" s="2006">
        <v>0</v>
      </c>
      <c r="BN702" s="2006">
        <v>0</v>
      </c>
      <c r="BO702" s="2006">
        <v>0</v>
      </c>
      <c r="BP702" s="2006">
        <v>0</v>
      </c>
      <c r="BQ702" s="2006">
        <v>0</v>
      </c>
      <c r="BR702" s="2006">
        <v>0</v>
      </c>
      <c r="BS702" s="2006">
        <v>0</v>
      </c>
      <c r="BT702" s="2006">
        <v>0</v>
      </c>
      <c r="BU702" s="2006">
        <v>0</v>
      </c>
      <c r="BV702" s="2006">
        <v>0</v>
      </c>
      <c r="BW702" s="2006">
        <v>0</v>
      </c>
      <c r="BX702" s="2006">
        <v>0</v>
      </c>
      <c r="BY702" s="2006">
        <v>0</v>
      </c>
      <c r="BZ702" s="2006">
        <v>0</v>
      </c>
      <c r="CA702" s="2006">
        <v>0</v>
      </c>
      <c r="CB702" s="2006">
        <v>0</v>
      </c>
      <c r="CC702" s="2006">
        <v>0</v>
      </c>
      <c r="CD702" s="2006">
        <v>0</v>
      </c>
      <c r="CE702" s="2006">
        <v>0</v>
      </c>
      <c r="CF702" s="421"/>
    </row>
    <row r="703" spans="1:84" ht="5.0999999999999996" customHeight="1">
      <c r="A703" s="2006">
        <v>0</v>
      </c>
      <c r="B703" s="3402"/>
      <c r="D703" s="3624"/>
      <c r="E703" s="2006">
        <v>0</v>
      </c>
      <c r="F703" s="2007">
        <v>0</v>
      </c>
      <c r="G703" s="2006">
        <v>0</v>
      </c>
      <c r="H703" s="3618"/>
      <c r="I703" s="2006">
        <v>0</v>
      </c>
      <c r="J703" s="2007">
        <v>0</v>
      </c>
      <c r="K703" s="2006">
        <v>0</v>
      </c>
      <c r="L703" s="3618"/>
      <c r="M703" s="2006">
        <v>0</v>
      </c>
      <c r="N703" s="2007">
        <v>0</v>
      </c>
      <c r="O703" s="2006">
        <v>0</v>
      </c>
      <c r="P703" s="3618"/>
      <c r="Q703" s="2006">
        <v>0</v>
      </c>
      <c r="R703" s="2007">
        <v>0</v>
      </c>
      <c r="S703" s="2006">
        <v>0</v>
      </c>
      <c r="T703" s="3627"/>
      <c r="U703" s="2006">
        <v>0</v>
      </c>
      <c r="V703" s="2007">
        <v>0</v>
      </c>
      <c r="W703" s="2006">
        <v>0</v>
      </c>
      <c r="X703" s="3618"/>
      <c r="Y703" s="2006">
        <v>0</v>
      </c>
      <c r="Z703" s="2007">
        <v>0</v>
      </c>
      <c r="AA703" s="2006">
        <v>0</v>
      </c>
      <c r="AB703" s="3618"/>
      <c r="AC703" s="2006">
        <v>0</v>
      </c>
      <c r="AD703" s="2007">
        <v>0</v>
      </c>
      <c r="AE703" s="2006">
        <v>0</v>
      </c>
      <c r="AF703" s="3618"/>
      <c r="AG703" s="2006">
        <v>0</v>
      </c>
      <c r="AH703" s="2007">
        <v>0</v>
      </c>
      <c r="AI703" s="2006">
        <v>0</v>
      </c>
      <c r="AJ703" s="35"/>
      <c r="AK703" s="35"/>
      <c r="AL703" s="35"/>
      <c r="AM703" s="35"/>
      <c r="AN703" s="35"/>
      <c r="AZ703" s="2006">
        <v>0</v>
      </c>
      <c r="BA703" s="2006">
        <v>0</v>
      </c>
      <c r="BB703" s="2006">
        <v>0</v>
      </c>
      <c r="BC703" s="2006">
        <v>0</v>
      </c>
      <c r="BD703" s="2006">
        <v>0</v>
      </c>
      <c r="BE703" s="2006">
        <v>0</v>
      </c>
      <c r="BF703" s="2006">
        <v>0</v>
      </c>
      <c r="BG703" s="2006">
        <v>0</v>
      </c>
      <c r="BH703" s="2006">
        <v>0</v>
      </c>
      <c r="BI703" s="2006">
        <v>0</v>
      </c>
      <c r="BJ703" s="2006">
        <v>0</v>
      </c>
      <c r="BK703" s="2006">
        <v>0</v>
      </c>
      <c r="BL703" s="2006">
        <v>0</v>
      </c>
      <c r="BM703" s="2006">
        <v>0</v>
      </c>
      <c r="BN703" s="2006">
        <v>0</v>
      </c>
      <c r="BO703" s="2006">
        <v>0</v>
      </c>
      <c r="BP703" s="2006">
        <v>0</v>
      </c>
      <c r="BQ703" s="2006">
        <v>0</v>
      </c>
      <c r="BR703" s="2006">
        <v>0</v>
      </c>
      <c r="BS703" s="2006">
        <v>0</v>
      </c>
      <c r="BT703" s="2006">
        <v>0</v>
      </c>
      <c r="BU703" s="2006">
        <v>0</v>
      </c>
      <c r="BV703" s="2006">
        <v>0</v>
      </c>
      <c r="BW703" s="2006">
        <v>0</v>
      </c>
      <c r="BX703" s="2006">
        <v>0</v>
      </c>
      <c r="BY703" s="2006">
        <v>0</v>
      </c>
      <c r="BZ703" s="2006">
        <v>0</v>
      </c>
      <c r="CA703" s="2006">
        <v>0</v>
      </c>
      <c r="CB703" s="2006">
        <v>0</v>
      </c>
      <c r="CC703" s="2006">
        <v>0</v>
      </c>
      <c r="CD703" s="2006">
        <v>0</v>
      </c>
      <c r="CE703" s="2006">
        <v>0</v>
      </c>
      <c r="CF703" s="421"/>
    </row>
    <row r="704" spans="1:84" ht="9.9499999999999993" customHeight="1">
      <c r="A704" s="2006">
        <v>0</v>
      </c>
      <c r="B704" s="3403"/>
      <c r="D704" s="3625"/>
      <c r="E704" s="2006">
        <v>0</v>
      </c>
      <c r="F704" s="2006">
        <v>0</v>
      </c>
      <c r="G704" s="2006">
        <v>0</v>
      </c>
      <c r="H704" s="3619"/>
      <c r="I704" s="2006">
        <v>0</v>
      </c>
      <c r="J704" s="2006">
        <v>0</v>
      </c>
      <c r="K704" s="2006">
        <v>0</v>
      </c>
      <c r="L704" s="3619"/>
      <c r="M704" s="2006">
        <v>0</v>
      </c>
      <c r="N704" s="2006">
        <v>0</v>
      </c>
      <c r="O704" s="2006">
        <v>0</v>
      </c>
      <c r="P704" s="3619"/>
      <c r="Q704" s="2006">
        <v>0</v>
      </c>
      <c r="R704" s="2006">
        <v>0</v>
      </c>
      <c r="S704" s="2006">
        <v>0</v>
      </c>
      <c r="T704" s="3628"/>
      <c r="U704" s="2006">
        <v>0</v>
      </c>
      <c r="V704" s="2006">
        <v>0</v>
      </c>
      <c r="W704" s="2006">
        <v>0</v>
      </c>
      <c r="X704" s="3619"/>
      <c r="Y704" s="2006">
        <v>0</v>
      </c>
      <c r="Z704" s="2006">
        <v>0</v>
      </c>
      <c r="AA704" s="2006">
        <v>0</v>
      </c>
      <c r="AB704" s="3619"/>
      <c r="AC704" s="2006">
        <v>0</v>
      </c>
      <c r="AD704" s="2006">
        <v>0</v>
      </c>
      <c r="AE704" s="2006">
        <v>0</v>
      </c>
      <c r="AF704" s="3619"/>
      <c r="AG704" s="2006">
        <v>0</v>
      </c>
      <c r="AH704" s="2006">
        <v>0</v>
      </c>
      <c r="AI704" s="2006">
        <v>0</v>
      </c>
      <c r="AJ704" s="35"/>
      <c r="AK704" s="35"/>
      <c r="AL704" s="35"/>
      <c r="AM704" s="35"/>
      <c r="AN704" s="35"/>
      <c r="AZ704" s="2006">
        <v>0</v>
      </c>
      <c r="BA704" s="2006">
        <v>0</v>
      </c>
      <c r="BB704" s="2006">
        <v>0</v>
      </c>
      <c r="BC704" s="2006">
        <v>0</v>
      </c>
      <c r="BD704" s="2006">
        <v>0</v>
      </c>
      <c r="BE704" s="2006">
        <v>0</v>
      </c>
      <c r="BF704" s="2006">
        <v>0</v>
      </c>
      <c r="BG704" s="2006">
        <v>0</v>
      </c>
      <c r="BH704" s="2006">
        <v>0</v>
      </c>
      <c r="BI704" s="2006">
        <v>0</v>
      </c>
      <c r="BJ704" s="2006">
        <v>0</v>
      </c>
      <c r="BK704" s="2006">
        <v>0</v>
      </c>
      <c r="BL704" s="2006">
        <v>0</v>
      </c>
      <c r="BM704" s="2006">
        <v>0</v>
      </c>
      <c r="BN704" s="2006">
        <v>0</v>
      </c>
      <c r="BO704" s="2006">
        <v>0</v>
      </c>
      <c r="BP704" s="2006">
        <v>0</v>
      </c>
      <c r="BQ704" s="2006">
        <v>0</v>
      </c>
      <c r="BR704" s="2006">
        <v>0</v>
      </c>
      <c r="BS704" s="2006">
        <v>0</v>
      </c>
      <c r="BT704" s="2006">
        <v>0</v>
      </c>
      <c r="BU704" s="2006">
        <v>0</v>
      </c>
      <c r="BV704" s="2006">
        <v>0</v>
      </c>
      <c r="BW704" s="2006">
        <v>0</v>
      </c>
      <c r="BX704" s="2006">
        <v>0</v>
      </c>
      <c r="BY704" s="2006">
        <v>0</v>
      </c>
      <c r="BZ704" s="2006">
        <v>0</v>
      </c>
      <c r="CA704" s="2006">
        <v>0</v>
      </c>
      <c r="CB704" s="2006">
        <v>0</v>
      </c>
      <c r="CC704" s="2006">
        <v>0</v>
      </c>
      <c r="CD704" s="2006">
        <v>0</v>
      </c>
      <c r="CE704" s="2006">
        <v>0</v>
      </c>
      <c r="CF704" s="421"/>
    </row>
    <row r="705" spans="1:84" ht="9.9499999999999993" customHeight="1">
      <c r="A705" s="2006">
        <v>0</v>
      </c>
      <c r="B705" s="2006">
        <v>0</v>
      </c>
      <c r="C705" s="2006">
        <v>0</v>
      </c>
      <c r="D705" s="2006">
        <v>0</v>
      </c>
      <c r="E705" s="2006">
        <v>0</v>
      </c>
      <c r="F705" s="2006">
        <v>0</v>
      </c>
      <c r="G705" s="2006">
        <v>0</v>
      </c>
      <c r="H705" s="2006">
        <v>0</v>
      </c>
      <c r="I705" s="2006">
        <v>0</v>
      </c>
      <c r="J705" s="2006">
        <v>0</v>
      </c>
      <c r="K705" s="2006">
        <v>0</v>
      </c>
      <c r="L705" s="2006">
        <v>0</v>
      </c>
      <c r="M705" s="2006">
        <v>0</v>
      </c>
      <c r="N705" s="2006">
        <v>0</v>
      </c>
      <c r="O705" s="2006">
        <v>0</v>
      </c>
      <c r="P705" s="2006">
        <v>0</v>
      </c>
      <c r="Q705" s="2006">
        <v>0</v>
      </c>
      <c r="R705" s="2006">
        <v>0</v>
      </c>
      <c r="S705" s="2006">
        <v>0</v>
      </c>
      <c r="T705" s="2006">
        <v>0</v>
      </c>
      <c r="U705" s="2006">
        <v>0</v>
      </c>
      <c r="V705" s="2006">
        <v>0</v>
      </c>
      <c r="W705" s="2006">
        <v>0</v>
      </c>
      <c r="X705" s="2006">
        <v>0</v>
      </c>
      <c r="Y705" s="2006">
        <v>0</v>
      </c>
      <c r="Z705" s="2006">
        <v>0</v>
      </c>
      <c r="AA705" s="2006">
        <v>0</v>
      </c>
      <c r="AB705" s="2006">
        <v>0</v>
      </c>
      <c r="AC705" s="2006">
        <v>0</v>
      </c>
      <c r="AD705" s="2006">
        <v>0</v>
      </c>
      <c r="AE705" s="2006">
        <v>0</v>
      </c>
      <c r="AF705" s="2006">
        <v>0</v>
      </c>
      <c r="AG705" s="2006">
        <v>0</v>
      </c>
      <c r="AH705" s="2006">
        <v>0</v>
      </c>
      <c r="AI705" s="26"/>
      <c r="AJ705" s="35"/>
      <c r="AK705" s="35"/>
      <c r="AL705" s="35"/>
      <c r="AM705" s="35"/>
      <c r="AN705" s="35"/>
      <c r="AZ705" s="2006">
        <v>0</v>
      </c>
      <c r="BA705" s="2006">
        <v>0</v>
      </c>
      <c r="BB705" s="2006">
        <v>0</v>
      </c>
      <c r="BC705" s="2006">
        <v>0</v>
      </c>
      <c r="BD705" s="2006">
        <v>0</v>
      </c>
      <c r="BE705" s="2006">
        <v>0</v>
      </c>
      <c r="BF705" s="2006">
        <v>0</v>
      </c>
      <c r="BG705" s="2006">
        <v>0</v>
      </c>
      <c r="BH705" s="2006">
        <v>0</v>
      </c>
      <c r="BI705" s="2006">
        <v>0</v>
      </c>
      <c r="BJ705" s="2006">
        <v>0</v>
      </c>
      <c r="BK705" s="2006">
        <v>0</v>
      </c>
      <c r="BL705" s="2006">
        <v>0</v>
      </c>
      <c r="BM705" s="2006">
        <v>0</v>
      </c>
      <c r="BN705" s="2006">
        <v>0</v>
      </c>
      <c r="BO705" s="2006">
        <v>0</v>
      </c>
      <c r="BP705" s="2006">
        <v>0</v>
      </c>
      <c r="BQ705" s="2006">
        <v>0</v>
      </c>
      <c r="BR705" s="2006">
        <v>0</v>
      </c>
      <c r="BS705" s="2006">
        <v>0</v>
      </c>
      <c r="BT705" s="2006">
        <v>0</v>
      </c>
      <c r="BU705" s="2006">
        <v>0</v>
      </c>
      <c r="BV705" s="2006">
        <v>0</v>
      </c>
      <c r="BW705" s="2006">
        <v>0</v>
      </c>
      <c r="BX705" s="2006">
        <v>0</v>
      </c>
      <c r="BY705" s="2006">
        <v>0</v>
      </c>
      <c r="BZ705" s="2006">
        <v>0</v>
      </c>
      <c r="CA705" s="2006">
        <v>0</v>
      </c>
      <c r="CB705" s="2006">
        <v>0</v>
      </c>
      <c r="CC705" s="2006">
        <v>0</v>
      </c>
      <c r="CD705" s="2006">
        <v>0</v>
      </c>
      <c r="CE705" s="2006">
        <v>0</v>
      </c>
      <c r="CF705" s="421"/>
    </row>
    <row r="706" spans="1:84" ht="9.9499999999999993" customHeight="1">
      <c r="A706" s="2006">
        <v>0</v>
      </c>
      <c r="B706" s="3401">
        <v>22</v>
      </c>
      <c r="D706" s="3623" t="s">
        <v>808</v>
      </c>
      <c r="E706" s="2006">
        <v>0</v>
      </c>
      <c r="F706" s="2006">
        <v>0</v>
      </c>
      <c r="G706" s="2006">
        <v>0</v>
      </c>
      <c r="H706" s="3617"/>
      <c r="I706" s="2006">
        <v>0</v>
      </c>
      <c r="J706" s="2006">
        <v>0</v>
      </c>
      <c r="K706" s="2006">
        <v>0</v>
      </c>
      <c r="L706" s="3617"/>
      <c r="M706" s="2006">
        <v>0</v>
      </c>
      <c r="N706" s="2006">
        <v>0</v>
      </c>
      <c r="O706" s="2006">
        <v>0</v>
      </c>
      <c r="P706" s="3617"/>
      <c r="Q706" s="2006">
        <v>0</v>
      </c>
      <c r="R706" s="2006">
        <v>0</v>
      </c>
      <c r="S706" s="2006">
        <v>0</v>
      </c>
      <c r="T706" s="3626" t="s">
        <v>809</v>
      </c>
      <c r="U706" s="2006">
        <v>0</v>
      </c>
      <c r="V706" s="2006">
        <v>0</v>
      </c>
      <c r="W706" s="2006">
        <v>0</v>
      </c>
      <c r="X706" s="3617"/>
      <c r="Y706" s="2006">
        <v>0</v>
      </c>
      <c r="Z706" s="2006">
        <v>0</v>
      </c>
      <c r="AA706" s="2006">
        <v>0</v>
      </c>
      <c r="AB706" s="3617"/>
      <c r="AC706" s="2006">
        <v>0</v>
      </c>
      <c r="AD706" s="2006">
        <v>0</v>
      </c>
      <c r="AE706" s="2006">
        <v>0</v>
      </c>
      <c r="AF706" s="3617"/>
      <c r="AG706" s="2006">
        <v>0</v>
      </c>
      <c r="AH706" s="2006">
        <v>0</v>
      </c>
      <c r="AI706" s="2006">
        <v>0</v>
      </c>
      <c r="AJ706" s="35"/>
      <c r="AK706" s="35"/>
      <c r="AL706" s="35"/>
      <c r="AM706" s="35"/>
      <c r="AN706" s="35"/>
      <c r="AZ706" s="2006">
        <v>0</v>
      </c>
      <c r="BA706" s="2006">
        <v>0</v>
      </c>
      <c r="BB706" s="2006">
        <v>0</v>
      </c>
      <c r="BC706" s="2006">
        <v>0</v>
      </c>
      <c r="BD706" s="2006">
        <v>0</v>
      </c>
      <c r="BE706" s="2006">
        <v>0</v>
      </c>
      <c r="BF706" s="2006">
        <v>0</v>
      </c>
      <c r="BG706" s="2006">
        <v>0</v>
      </c>
      <c r="BH706" s="2006">
        <v>0</v>
      </c>
      <c r="BI706" s="2006">
        <v>0</v>
      </c>
      <c r="BJ706" s="2006">
        <v>0</v>
      </c>
      <c r="BK706" s="2006">
        <v>0</v>
      </c>
      <c r="BL706" s="2006">
        <v>0</v>
      </c>
      <c r="BM706" s="2006">
        <v>0</v>
      </c>
      <c r="BN706" s="2006">
        <v>0</v>
      </c>
      <c r="BO706" s="2006">
        <v>0</v>
      </c>
      <c r="BP706" s="2006">
        <v>0</v>
      </c>
      <c r="BQ706" s="2006">
        <v>0</v>
      </c>
      <c r="BR706" s="2006">
        <v>0</v>
      </c>
      <c r="BS706" s="2006">
        <v>0</v>
      </c>
      <c r="BT706" s="2006">
        <v>0</v>
      </c>
      <c r="BU706" s="2006">
        <v>0</v>
      </c>
      <c r="BV706" s="2006">
        <v>0</v>
      </c>
      <c r="BW706" s="2006">
        <v>0</v>
      </c>
      <c r="BX706" s="2006">
        <v>0</v>
      </c>
      <c r="BY706" s="2006">
        <v>0</v>
      </c>
      <c r="BZ706" s="2006">
        <v>0</v>
      </c>
      <c r="CA706" s="2006">
        <v>0</v>
      </c>
      <c r="CB706" s="2006">
        <v>0</v>
      </c>
      <c r="CC706" s="2006">
        <v>0</v>
      </c>
      <c r="CD706" s="2006">
        <v>0</v>
      </c>
      <c r="CE706" s="2006">
        <v>0</v>
      </c>
      <c r="CF706" s="421"/>
    </row>
    <row r="707" spans="1:84" ht="5.0999999999999996" customHeight="1">
      <c r="A707" s="2006">
        <v>0</v>
      </c>
      <c r="B707" s="3402"/>
      <c r="D707" s="3624"/>
      <c r="E707" s="2006">
        <v>0</v>
      </c>
      <c r="F707" s="2007">
        <v>0</v>
      </c>
      <c r="G707" s="2006">
        <v>0</v>
      </c>
      <c r="H707" s="3618"/>
      <c r="I707" s="2006">
        <v>0</v>
      </c>
      <c r="J707" s="2007">
        <v>0</v>
      </c>
      <c r="K707" s="2006">
        <v>0</v>
      </c>
      <c r="L707" s="3618"/>
      <c r="M707" s="2006">
        <v>0</v>
      </c>
      <c r="N707" s="2007">
        <v>0</v>
      </c>
      <c r="O707" s="2006">
        <v>0</v>
      </c>
      <c r="P707" s="3618"/>
      <c r="Q707" s="2006">
        <v>0</v>
      </c>
      <c r="R707" s="2007">
        <v>0</v>
      </c>
      <c r="S707" s="2006">
        <v>0</v>
      </c>
      <c r="T707" s="3627"/>
      <c r="U707" s="2006">
        <v>0</v>
      </c>
      <c r="V707" s="2007">
        <v>0</v>
      </c>
      <c r="W707" s="2006">
        <v>0</v>
      </c>
      <c r="X707" s="3618"/>
      <c r="Y707" s="2006">
        <v>0</v>
      </c>
      <c r="Z707" s="2007">
        <v>0</v>
      </c>
      <c r="AA707" s="2006">
        <v>0</v>
      </c>
      <c r="AB707" s="3618"/>
      <c r="AC707" s="2006">
        <v>0</v>
      </c>
      <c r="AD707" s="2007">
        <v>0</v>
      </c>
      <c r="AE707" s="2006">
        <v>0</v>
      </c>
      <c r="AF707" s="3618"/>
      <c r="AG707" s="2006">
        <v>0</v>
      </c>
      <c r="AH707" s="2007">
        <v>0</v>
      </c>
      <c r="AI707" s="2006">
        <v>0</v>
      </c>
      <c r="AJ707" s="35"/>
      <c r="AK707" s="35"/>
      <c r="AL707" s="35"/>
      <c r="AM707" s="35"/>
      <c r="AN707" s="35"/>
      <c r="AZ707" s="2006">
        <v>0</v>
      </c>
      <c r="BA707" s="2006">
        <v>0</v>
      </c>
      <c r="BB707" s="2006">
        <v>0</v>
      </c>
      <c r="BC707" s="2006">
        <v>0</v>
      </c>
      <c r="BD707" s="2006">
        <v>0</v>
      </c>
      <c r="BE707" s="2006">
        <v>0</v>
      </c>
      <c r="BF707" s="2006">
        <v>0</v>
      </c>
      <c r="BG707" s="2006">
        <v>0</v>
      </c>
      <c r="BH707" s="2006">
        <v>0</v>
      </c>
      <c r="BI707" s="2006">
        <v>0</v>
      </c>
      <c r="BJ707" s="2006">
        <v>0</v>
      </c>
      <c r="BK707" s="2006">
        <v>0</v>
      </c>
      <c r="BL707" s="2006">
        <v>0</v>
      </c>
      <c r="BM707" s="2006">
        <v>0</v>
      </c>
      <c r="BN707" s="2006">
        <v>0</v>
      </c>
      <c r="BO707" s="2006">
        <v>0</v>
      </c>
      <c r="BP707" s="2006">
        <v>0</v>
      </c>
      <c r="BQ707" s="2006">
        <v>0</v>
      </c>
      <c r="BR707" s="2006">
        <v>0</v>
      </c>
      <c r="BS707" s="2006">
        <v>0</v>
      </c>
      <c r="BT707" s="2006">
        <v>0</v>
      </c>
      <c r="BU707" s="2006">
        <v>0</v>
      </c>
      <c r="BV707" s="2006">
        <v>0</v>
      </c>
      <c r="BW707" s="2006">
        <v>0</v>
      </c>
      <c r="BX707" s="2006">
        <v>0</v>
      </c>
      <c r="BY707" s="2006">
        <v>0</v>
      </c>
      <c r="BZ707" s="2006">
        <v>0</v>
      </c>
      <c r="CA707" s="2006">
        <v>0</v>
      </c>
      <c r="CB707" s="2006">
        <v>0</v>
      </c>
      <c r="CC707" s="2006">
        <v>0</v>
      </c>
      <c r="CD707" s="2006">
        <v>0</v>
      </c>
      <c r="CE707" s="2006">
        <v>0</v>
      </c>
      <c r="CF707" s="421"/>
    </row>
    <row r="708" spans="1:84" ht="9.9499999999999993" customHeight="1">
      <c r="A708" s="2006">
        <v>0</v>
      </c>
      <c r="B708" s="3403"/>
      <c r="D708" s="3625"/>
      <c r="E708" s="2006">
        <v>0</v>
      </c>
      <c r="F708" s="2006">
        <v>0</v>
      </c>
      <c r="G708" s="2006">
        <v>0</v>
      </c>
      <c r="H708" s="3619"/>
      <c r="I708" s="2006">
        <v>0</v>
      </c>
      <c r="J708" s="2006">
        <v>0</v>
      </c>
      <c r="K708" s="2006">
        <v>0</v>
      </c>
      <c r="L708" s="3619"/>
      <c r="M708" s="2006">
        <v>0</v>
      </c>
      <c r="N708" s="2006">
        <v>0</v>
      </c>
      <c r="O708" s="2006">
        <v>0</v>
      </c>
      <c r="P708" s="3619"/>
      <c r="Q708" s="2006">
        <v>0</v>
      </c>
      <c r="R708" s="2006">
        <v>0</v>
      </c>
      <c r="S708" s="2006">
        <v>0</v>
      </c>
      <c r="T708" s="3628"/>
      <c r="U708" s="2006">
        <v>0</v>
      </c>
      <c r="V708" s="2006">
        <v>0</v>
      </c>
      <c r="W708" s="2006">
        <v>0</v>
      </c>
      <c r="X708" s="3619"/>
      <c r="Y708" s="2006">
        <v>0</v>
      </c>
      <c r="Z708" s="2006">
        <v>0</v>
      </c>
      <c r="AA708" s="2006">
        <v>0</v>
      </c>
      <c r="AB708" s="3619"/>
      <c r="AC708" s="2006">
        <v>0</v>
      </c>
      <c r="AD708" s="2006">
        <v>0</v>
      </c>
      <c r="AE708" s="2006">
        <v>0</v>
      </c>
      <c r="AF708" s="3619"/>
      <c r="AG708" s="2006">
        <v>0</v>
      </c>
      <c r="AH708" s="2006">
        <v>0</v>
      </c>
      <c r="AI708" s="2006">
        <v>0</v>
      </c>
      <c r="AJ708" s="35"/>
      <c r="AK708" s="35"/>
      <c r="AL708" s="35"/>
      <c r="AM708" s="35"/>
      <c r="AN708" s="35"/>
      <c r="AZ708" s="2006">
        <v>0</v>
      </c>
      <c r="BA708" s="2006">
        <v>0</v>
      </c>
      <c r="BB708" s="2006">
        <v>0</v>
      </c>
      <c r="BC708" s="2006">
        <v>0</v>
      </c>
      <c r="BD708" s="2006">
        <v>0</v>
      </c>
      <c r="BE708" s="2006">
        <v>0</v>
      </c>
      <c r="BF708" s="2006">
        <v>0</v>
      </c>
      <c r="BG708" s="2006">
        <v>0</v>
      </c>
      <c r="BH708" s="2006">
        <v>0</v>
      </c>
      <c r="BI708" s="2006">
        <v>0</v>
      </c>
      <c r="BJ708" s="2006">
        <v>0</v>
      </c>
      <c r="BK708" s="2006">
        <v>0</v>
      </c>
      <c r="BL708" s="2006">
        <v>0</v>
      </c>
      <c r="BM708" s="2006">
        <v>0</v>
      </c>
      <c r="BN708" s="2006">
        <v>0</v>
      </c>
      <c r="BO708" s="2006">
        <v>0</v>
      </c>
      <c r="BP708" s="2006">
        <v>0</v>
      </c>
      <c r="BQ708" s="2006">
        <v>0</v>
      </c>
      <c r="BR708" s="2006">
        <v>0</v>
      </c>
      <c r="BS708" s="2006">
        <v>0</v>
      </c>
      <c r="BT708" s="2006">
        <v>0</v>
      </c>
      <c r="BU708" s="2006">
        <v>0</v>
      </c>
      <c r="BV708" s="2006">
        <v>0</v>
      </c>
      <c r="BW708" s="2006">
        <v>0</v>
      </c>
      <c r="BX708" s="2006">
        <v>0</v>
      </c>
      <c r="BY708" s="2006">
        <v>0</v>
      </c>
      <c r="BZ708" s="2006">
        <v>0</v>
      </c>
      <c r="CA708" s="2006">
        <v>0</v>
      </c>
      <c r="CB708" s="2006">
        <v>0</v>
      </c>
      <c r="CC708" s="2006">
        <v>0</v>
      </c>
      <c r="CD708" s="2006">
        <v>0</v>
      </c>
      <c r="CE708" s="2006">
        <v>0</v>
      </c>
      <c r="CF708" s="421"/>
    </row>
    <row r="709" spans="1:84" ht="9.9499999999999993" customHeight="1">
      <c r="A709" s="2006">
        <v>0</v>
      </c>
      <c r="B709" s="2006">
        <v>0</v>
      </c>
      <c r="C709" s="2006">
        <v>0</v>
      </c>
      <c r="D709" s="2006">
        <v>0</v>
      </c>
      <c r="E709" s="2006">
        <v>0</v>
      </c>
      <c r="F709" s="2006">
        <v>0</v>
      </c>
      <c r="G709" s="2006">
        <v>0</v>
      </c>
      <c r="H709" s="2006">
        <v>0</v>
      </c>
      <c r="I709" s="2006">
        <v>0</v>
      </c>
      <c r="J709" s="2006">
        <v>0</v>
      </c>
      <c r="K709" s="2006">
        <v>0</v>
      </c>
      <c r="L709" s="2006">
        <v>0</v>
      </c>
      <c r="M709" s="2006">
        <v>0</v>
      </c>
      <c r="N709" s="2006">
        <v>0</v>
      </c>
      <c r="O709" s="2006">
        <v>0</v>
      </c>
      <c r="P709" s="2006">
        <v>0</v>
      </c>
      <c r="Q709" s="2006">
        <v>0</v>
      </c>
      <c r="R709" s="2006">
        <v>0</v>
      </c>
      <c r="S709" s="2006">
        <v>0</v>
      </c>
      <c r="T709" s="2006">
        <v>0</v>
      </c>
      <c r="U709" s="2006">
        <v>0</v>
      </c>
      <c r="V709" s="2006">
        <v>0</v>
      </c>
      <c r="W709" s="2006">
        <v>0</v>
      </c>
      <c r="X709" s="2006">
        <v>0</v>
      </c>
      <c r="Y709" s="2006">
        <v>0</v>
      </c>
      <c r="Z709" s="2006">
        <v>0</v>
      </c>
      <c r="AA709" s="2006">
        <v>0</v>
      </c>
      <c r="AB709" s="2006">
        <v>0</v>
      </c>
      <c r="AC709" s="2006">
        <v>0</v>
      </c>
      <c r="AD709" s="2006">
        <v>0</v>
      </c>
      <c r="AE709" s="2006">
        <v>0</v>
      </c>
      <c r="AF709" s="2006">
        <v>0</v>
      </c>
      <c r="AG709" s="2006">
        <v>0</v>
      </c>
      <c r="AH709" s="2006">
        <v>0</v>
      </c>
      <c r="AI709" s="96"/>
      <c r="AJ709" s="35"/>
      <c r="AK709" s="35"/>
      <c r="AL709" s="35"/>
      <c r="AM709" s="35"/>
      <c r="AN709" s="35"/>
      <c r="AZ709" s="2006">
        <v>0</v>
      </c>
      <c r="BA709" s="2006">
        <v>0</v>
      </c>
      <c r="BB709" s="2006">
        <v>0</v>
      </c>
      <c r="BC709" s="2006">
        <v>0</v>
      </c>
      <c r="BD709" s="2006">
        <v>0</v>
      </c>
      <c r="BE709" s="2006">
        <v>0</v>
      </c>
      <c r="BF709" s="2006">
        <v>0</v>
      </c>
      <c r="BG709" s="2006">
        <v>0</v>
      </c>
      <c r="BH709" s="2006">
        <v>0</v>
      </c>
      <c r="BI709" s="2006">
        <v>0</v>
      </c>
      <c r="BJ709" s="2006">
        <v>0</v>
      </c>
      <c r="BK709" s="2006">
        <v>0</v>
      </c>
      <c r="BL709" s="2006">
        <v>0</v>
      </c>
      <c r="BM709" s="2006">
        <v>0</v>
      </c>
      <c r="BN709" s="2006">
        <v>0</v>
      </c>
      <c r="BO709" s="2006">
        <v>0</v>
      </c>
      <c r="BP709" s="2006">
        <v>0</v>
      </c>
      <c r="BQ709" s="2006">
        <v>0</v>
      </c>
      <c r="BR709" s="2006">
        <v>0</v>
      </c>
      <c r="BS709" s="2006">
        <v>0</v>
      </c>
      <c r="BT709" s="2006">
        <v>0</v>
      </c>
      <c r="BU709" s="2006">
        <v>0</v>
      </c>
      <c r="BV709" s="2006">
        <v>0</v>
      </c>
      <c r="BW709" s="2006">
        <v>0</v>
      </c>
      <c r="BX709" s="2006">
        <v>0</v>
      </c>
      <c r="BY709" s="2006">
        <v>0</v>
      </c>
      <c r="BZ709" s="2006">
        <v>0</v>
      </c>
      <c r="CA709" s="2006">
        <v>0</v>
      </c>
      <c r="CB709" s="2006">
        <v>0</v>
      </c>
      <c r="CC709" s="2006">
        <v>0</v>
      </c>
      <c r="CD709" s="2006">
        <v>0</v>
      </c>
      <c r="CE709" s="2006">
        <v>0</v>
      </c>
      <c r="CF709" s="421"/>
    </row>
    <row r="710" spans="1:84" ht="9.9499999999999993" customHeight="1">
      <c r="A710" s="2006">
        <v>0</v>
      </c>
      <c r="B710" s="3401">
        <v>23</v>
      </c>
      <c r="D710" s="3623" t="s">
        <v>810</v>
      </c>
      <c r="E710" s="2006">
        <v>0</v>
      </c>
      <c r="F710" s="2006">
        <v>0</v>
      </c>
      <c r="G710" s="2006">
        <v>0</v>
      </c>
      <c r="H710" s="3617"/>
      <c r="I710" s="2006">
        <v>0</v>
      </c>
      <c r="J710" s="2006">
        <v>0</v>
      </c>
      <c r="K710" s="2006">
        <v>0</v>
      </c>
      <c r="L710" s="3617"/>
      <c r="M710" s="2006">
        <v>0</v>
      </c>
      <c r="N710" s="2006">
        <v>0</v>
      </c>
      <c r="O710" s="2006">
        <v>0</v>
      </c>
      <c r="P710" s="3617"/>
      <c r="Q710" s="2006">
        <v>0</v>
      </c>
      <c r="R710" s="2006">
        <v>0</v>
      </c>
      <c r="S710" s="2006">
        <v>0</v>
      </c>
      <c r="T710" s="3626" t="s">
        <v>811</v>
      </c>
      <c r="U710" s="2006">
        <v>0</v>
      </c>
      <c r="V710" s="2006">
        <v>0</v>
      </c>
      <c r="W710" s="2006">
        <v>0</v>
      </c>
      <c r="X710" s="3617"/>
      <c r="Y710" s="2006">
        <v>0</v>
      </c>
      <c r="Z710" s="2006">
        <v>0</v>
      </c>
      <c r="AA710" s="2006">
        <v>0</v>
      </c>
      <c r="AB710" s="3617"/>
      <c r="AC710" s="2006">
        <v>0</v>
      </c>
      <c r="AD710" s="2006">
        <v>0</v>
      </c>
      <c r="AE710" s="2006">
        <v>0</v>
      </c>
      <c r="AF710" s="3617"/>
      <c r="AG710" s="2006">
        <v>0</v>
      </c>
      <c r="AH710" s="2006">
        <v>0</v>
      </c>
      <c r="AI710" s="2006">
        <v>0</v>
      </c>
      <c r="AJ710" s="35"/>
      <c r="AK710" s="35"/>
      <c r="AL710" s="35"/>
      <c r="AM710" s="35"/>
      <c r="AN710" s="35"/>
      <c r="AZ710" s="2006">
        <v>0</v>
      </c>
      <c r="BA710" s="2006">
        <v>0</v>
      </c>
      <c r="BB710" s="2006">
        <v>0</v>
      </c>
      <c r="BC710" s="2006">
        <v>0</v>
      </c>
      <c r="BD710" s="2006">
        <v>0</v>
      </c>
      <c r="BE710" s="2006">
        <v>0</v>
      </c>
      <c r="BF710" s="2006">
        <v>0</v>
      </c>
      <c r="BG710" s="2006">
        <v>0</v>
      </c>
      <c r="BH710" s="2006">
        <v>0</v>
      </c>
      <c r="BI710" s="2006">
        <v>0</v>
      </c>
      <c r="BJ710" s="2006">
        <v>0</v>
      </c>
      <c r="BK710" s="2006">
        <v>0</v>
      </c>
      <c r="BL710" s="2006">
        <v>0</v>
      </c>
      <c r="BM710" s="2006">
        <v>0</v>
      </c>
      <c r="BN710" s="2006">
        <v>0</v>
      </c>
      <c r="BO710" s="2006">
        <v>0</v>
      </c>
      <c r="BP710" s="2006">
        <v>0</v>
      </c>
      <c r="BQ710" s="2006">
        <v>0</v>
      </c>
      <c r="BR710" s="2006">
        <v>0</v>
      </c>
      <c r="BS710" s="2006">
        <v>0</v>
      </c>
      <c r="BT710" s="2006">
        <v>0</v>
      </c>
      <c r="BU710" s="2006">
        <v>0</v>
      </c>
      <c r="BV710" s="2006">
        <v>0</v>
      </c>
      <c r="BW710" s="2006">
        <v>0</v>
      </c>
      <c r="BX710" s="2006">
        <v>0</v>
      </c>
      <c r="BY710" s="2006">
        <v>0</v>
      </c>
      <c r="BZ710" s="2006">
        <v>0</v>
      </c>
      <c r="CA710" s="2006">
        <v>0</v>
      </c>
      <c r="CB710" s="2006">
        <v>0</v>
      </c>
      <c r="CC710" s="2006">
        <v>0</v>
      </c>
      <c r="CD710" s="2006">
        <v>0</v>
      </c>
      <c r="CE710" s="2006">
        <v>0</v>
      </c>
      <c r="CF710" s="421"/>
    </row>
    <row r="711" spans="1:84" ht="5.0999999999999996" customHeight="1">
      <c r="A711" s="2006">
        <v>0</v>
      </c>
      <c r="B711" s="3402"/>
      <c r="D711" s="3624"/>
      <c r="E711" s="2006">
        <v>0</v>
      </c>
      <c r="F711" s="2007">
        <v>0</v>
      </c>
      <c r="G711" s="2006">
        <v>0</v>
      </c>
      <c r="H711" s="3618"/>
      <c r="I711" s="2006">
        <v>0</v>
      </c>
      <c r="J711" s="2007">
        <v>0</v>
      </c>
      <c r="K711" s="2006">
        <v>0</v>
      </c>
      <c r="L711" s="3618"/>
      <c r="M711" s="2006">
        <v>0</v>
      </c>
      <c r="N711" s="2007">
        <v>0</v>
      </c>
      <c r="O711" s="2006">
        <v>0</v>
      </c>
      <c r="P711" s="3618"/>
      <c r="Q711" s="2006">
        <v>0</v>
      </c>
      <c r="R711" s="2007">
        <v>0</v>
      </c>
      <c r="S711" s="2006">
        <v>0</v>
      </c>
      <c r="T711" s="3627"/>
      <c r="U711" s="2006">
        <v>0</v>
      </c>
      <c r="V711" s="2007">
        <v>0</v>
      </c>
      <c r="W711" s="2006">
        <v>0</v>
      </c>
      <c r="X711" s="3618"/>
      <c r="Y711" s="2006">
        <v>0</v>
      </c>
      <c r="Z711" s="2007">
        <v>0</v>
      </c>
      <c r="AA711" s="2006">
        <v>0</v>
      </c>
      <c r="AB711" s="3618"/>
      <c r="AC711" s="2006">
        <v>0</v>
      </c>
      <c r="AD711" s="2007">
        <v>0</v>
      </c>
      <c r="AE711" s="2006">
        <v>0</v>
      </c>
      <c r="AF711" s="3618"/>
      <c r="AG711" s="2006">
        <v>0</v>
      </c>
      <c r="AH711" s="2007">
        <v>0</v>
      </c>
      <c r="AI711" s="2006">
        <v>0</v>
      </c>
      <c r="AJ711" s="35"/>
      <c r="AK711" s="35"/>
      <c r="AL711" s="35"/>
      <c r="AM711" s="35"/>
      <c r="AN711" s="35"/>
      <c r="AZ711" s="2006">
        <v>0</v>
      </c>
      <c r="BA711" s="2006">
        <v>0</v>
      </c>
      <c r="BB711" s="2006">
        <v>0</v>
      </c>
      <c r="BC711" s="2006">
        <v>0</v>
      </c>
      <c r="BD711" s="2006">
        <v>0</v>
      </c>
      <c r="BE711" s="2006">
        <v>0</v>
      </c>
      <c r="BF711" s="2006">
        <v>0</v>
      </c>
      <c r="BG711" s="2006">
        <v>0</v>
      </c>
      <c r="BH711" s="2006">
        <v>0</v>
      </c>
      <c r="BI711" s="2006">
        <v>0</v>
      </c>
      <c r="BJ711" s="2006">
        <v>0</v>
      </c>
      <c r="BK711" s="2006">
        <v>0</v>
      </c>
      <c r="BL711" s="2006">
        <v>0</v>
      </c>
      <c r="BM711" s="2006">
        <v>0</v>
      </c>
      <c r="BN711" s="2006">
        <v>0</v>
      </c>
      <c r="BO711" s="2006">
        <v>0</v>
      </c>
      <c r="BP711" s="2006">
        <v>0</v>
      </c>
      <c r="BQ711" s="2006">
        <v>0</v>
      </c>
      <c r="BR711" s="2006">
        <v>0</v>
      </c>
      <c r="BS711" s="2006">
        <v>0</v>
      </c>
      <c r="BT711" s="2006">
        <v>0</v>
      </c>
      <c r="BU711" s="2006">
        <v>0</v>
      </c>
      <c r="BV711" s="2006">
        <v>0</v>
      </c>
      <c r="BW711" s="2006">
        <v>0</v>
      </c>
      <c r="BX711" s="2006">
        <v>0</v>
      </c>
      <c r="BY711" s="2006">
        <v>0</v>
      </c>
      <c r="BZ711" s="2006">
        <v>0</v>
      </c>
      <c r="CA711" s="2006">
        <v>0</v>
      </c>
      <c r="CB711" s="2006">
        <v>0</v>
      </c>
      <c r="CC711" s="2006">
        <v>0</v>
      </c>
      <c r="CD711" s="2006">
        <v>0</v>
      </c>
      <c r="CE711" s="2006">
        <v>0</v>
      </c>
      <c r="CF711" s="421"/>
    </row>
    <row r="712" spans="1:84" ht="9.9499999999999993" customHeight="1">
      <c r="A712" s="2006">
        <v>0</v>
      </c>
      <c r="B712" s="3403"/>
      <c r="D712" s="3625"/>
      <c r="E712" s="2006">
        <v>0</v>
      </c>
      <c r="F712" s="2006">
        <v>0</v>
      </c>
      <c r="G712" s="2006">
        <v>0</v>
      </c>
      <c r="H712" s="3619"/>
      <c r="I712" s="2006">
        <v>0</v>
      </c>
      <c r="J712" s="2006">
        <v>0</v>
      </c>
      <c r="K712" s="2006">
        <v>0</v>
      </c>
      <c r="L712" s="3619"/>
      <c r="M712" s="2006">
        <v>0</v>
      </c>
      <c r="N712" s="2006">
        <v>0</v>
      </c>
      <c r="O712" s="2006">
        <v>0</v>
      </c>
      <c r="P712" s="3619"/>
      <c r="Q712" s="2006">
        <v>0</v>
      </c>
      <c r="R712" s="2006">
        <v>0</v>
      </c>
      <c r="S712" s="2006">
        <v>0</v>
      </c>
      <c r="T712" s="3628"/>
      <c r="U712" s="2006">
        <v>0</v>
      </c>
      <c r="V712" s="2006">
        <v>0</v>
      </c>
      <c r="W712" s="2006">
        <v>0</v>
      </c>
      <c r="X712" s="3619"/>
      <c r="Y712" s="2006">
        <v>0</v>
      </c>
      <c r="Z712" s="2006">
        <v>0</v>
      </c>
      <c r="AA712" s="2006">
        <v>0</v>
      </c>
      <c r="AB712" s="3619"/>
      <c r="AC712" s="2006">
        <v>0</v>
      </c>
      <c r="AD712" s="2006">
        <v>0</v>
      </c>
      <c r="AE712" s="2006">
        <v>0</v>
      </c>
      <c r="AF712" s="3619"/>
      <c r="AG712" s="2006">
        <v>0</v>
      </c>
      <c r="AH712" s="2006">
        <v>0</v>
      </c>
      <c r="AI712" s="2006">
        <v>0</v>
      </c>
      <c r="AJ712" s="35"/>
      <c r="AK712" s="35"/>
      <c r="AL712" s="35"/>
      <c r="AM712" s="35"/>
      <c r="AN712" s="35"/>
      <c r="AZ712" s="2006">
        <v>0</v>
      </c>
      <c r="BA712" s="2006">
        <v>0</v>
      </c>
      <c r="BB712" s="2006">
        <v>0</v>
      </c>
      <c r="BC712" s="2006">
        <v>0</v>
      </c>
      <c r="BD712" s="2006">
        <v>0</v>
      </c>
      <c r="BE712" s="2006">
        <v>0</v>
      </c>
      <c r="BF712" s="2006">
        <v>0</v>
      </c>
      <c r="BG712" s="2006">
        <v>0</v>
      </c>
      <c r="BH712" s="2006">
        <v>0</v>
      </c>
      <c r="BI712" s="2006">
        <v>0</v>
      </c>
      <c r="BJ712" s="2006">
        <v>0</v>
      </c>
      <c r="BK712" s="2006">
        <v>0</v>
      </c>
      <c r="BL712" s="2006">
        <v>0</v>
      </c>
      <c r="BM712" s="2006">
        <v>0</v>
      </c>
      <c r="BN712" s="2006">
        <v>0</v>
      </c>
      <c r="BO712" s="2006">
        <v>0</v>
      </c>
      <c r="BP712" s="2006">
        <v>0</v>
      </c>
      <c r="BQ712" s="2006">
        <v>0</v>
      </c>
      <c r="BR712" s="2006">
        <v>0</v>
      </c>
      <c r="BS712" s="2006">
        <v>0</v>
      </c>
      <c r="BT712" s="2006">
        <v>0</v>
      </c>
      <c r="BU712" s="2006">
        <v>0</v>
      </c>
      <c r="BV712" s="2006">
        <v>0</v>
      </c>
      <c r="BW712" s="2006">
        <v>0</v>
      </c>
      <c r="BX712" s="2006">
        <v>0</v>
      </c>
      <c r="BY712" s="2006">
        <v>0</v>
      </c>
      <c r="BZ712" s="2006">
        <v>0</v>
      </c>
      <c r="CA712" s="2006">
        <v>0</v>
      </c>
      <c r="CB712" s="2006">
        <v>0</v>
      </c>
      <c r="CC712" s="2006">
        <v>0</v>
      </c>
      <c r="CD712" s="2006">
        <v>0</v>
      </c>
      <c r="CE712" s="2006">
        <v>0</v>
      </c>
      <c r="CF712" s="421"/>
    </row>
    <row r="713" spans="1:84" ht="9.9499999999999993" customHeight="1">
      <c r="A713" s="2006">
        <v>0</v>
      </c>
      <c r="B713" s="2006">
        <v>0</v>
      </c>
      <c r="C713" s="2006">
        <v>0</v>
      </c>
      <c r="D713" s="2006">
        <v>0</v>
      </c>
      <c r="E713" s="2006">
        <v>0</v>
      </c>
      <c r="F713" s="2006">
        <v>0</v>
      </c>
      <c r="G713" s="2006">
        <v>0</v>
      </c>
      <c r="H713" s="2006">
        <v>0</v>
      </c>
      <c r="I713" s="2006">
        <v>0</v>
      </c>
      <c r="J713" s="2006">
        <v>0</v>
      </c>
      <c r="K713" s="2006">
        <v>0</v>
      </c>
      <c r="L713" s="2006">
        <v>0</v>
      </c>
      <c r="M713" s="2006">
        <v>0</v>
      </c>
      <c r="N713" s="2006">
        <v>0</v>
      </c>
      <c r="O713" s="2006">
        <v>0</v>
      </c>
      <c r="P713" s="2006">
        <v>0</v>
      </c>
      <c r="Q713" s="2006">
        <v>0</v>
      </c>
      <c r="R713" s="2006">
        <v>0</v>
      </c>
      <c r="S713" s="2006">
        <v>0</v>
      </c>
      <c r="T713" s="2006">
        <v>0</v>
      </c>
      <c r="U713" s="2006">
        <v>0</v>
      </c>
      <c r="V713" s="2006">
        <v>0</v>
      </c>
      <c r="W713" s="2006">
        <v>0</v>
      </c>
      <c r="X713" s="2006">
        <v>0</v>
      </c>
      <c r="Y713" s="2006">
        <v>0</v>
      </c>
      <c r="Z713" s="2006">
        <v>0</v>
      </c>
      <c r="AA713" s="2006">
        <v>0</v>
      </c>
      <c r="AB713" s="2006">
        <v>0</v>
      </c>
      <c r="AC713" s="2006">
        <v>0</v>
      </c>
      <c r="AD713" s="2006">
        <v>0</v>
      </c>
      <c r="AE713" s="2006">
        <v>0</v>
      </c>
      <c r="AF713" s="2006">
        <v>0</v>
      </c>
      <c r="AG713" s="2006">
        <v>0</v>
      </c>
      <c r="AH713" s="2006">
        <v>0</v>
      </c>
      <c r="AI713" s="26"/>
      <c r="AJ713" s="35"/>
      <c r="AK713" s="35"/>
      <c r="AL713" s="35"/>
      <c r="AM713" s="35"/>
      <c r="AN713" s="35"/>
      <c r="AZ713" s="2006">
        <v>0</v>
      </c>
      <c r="BA713" s="2006">
        <v>0</v>
      </c>
      <c r="BB713" s="2006">
        <v>0</v>
      </c>
      <c r="BC713" s="2006">
        <v>0</v>
      </c>
      <c r="BD713" s="2006">
        <v>0</v>
      </c>
      <c r="BE713" s="2006">
        <v>0</v>
      </c>
      <c r="BF713" s="2006">
        <v>0</v>
      </c>
      <c r="BG713" s="2006">
        <v>0</v>
      </c>
      <c r="BH713" s="2006">
        <v>0</v>
      </c>
      <c r="BI713" s="2006">
        <v>0</v>
      </c>
      <c r="BJ713" s="2006">
        <v>0</v>
      </c>
      <c r="BK713" s="2006">
        <v>0</v>
      </c>
      <c r="BL713" s="2006">
        <v>0</v>
      </c>
      <c r="BM713" s="2006">
        <v>0</v>
      </c>
      <c r="BN713" s="2006">
        <v>0</v>
      </c>
      <c r="BO713" s="2006">
        <v>0</v>
      </c>
      <c r="BP713" s="2006">
        <v>0</v>
      </c>
      <c r="BQ713" s="2006">
        <v>0</v>
      </c>
      <c r="BR713" s="2006">
        <v>0</v>
      </c>
      <c r="BS713" s="2006">
        <v>0</v>
      </c>
      <c r="BT713" s="2006">
        <v>0</v>
      </c>
      <c r="BU713" s="2006">
        <v>0</v>
      </c>
      <c r="BV713" s="2006">
        <v>0</v>
      </c>
      <c r="BW713" s="2006">
        <v>0</v>
      </c>
      <c r="BX713" s="2006">
        <v>0</v>
      </c>
      <c r="BY713" s="2006">
        <v>0</v>
      </c>
      <c r="BZ713" s="2006">
        <v>0</v>
      </c>
      <c r="CA713" s="2006">
        <v>0</v>
      </c>
      <c r="CB713" s="2006">
        <v>0</v>
      </c>
      <c r="CC713" s="2006">
        <v>0</v>
      </c>
      <c r="CD713" s="2006">
        <v>0</v>
      </c>
      <c r="CE713" s="2006">
        <v>0</v>
      </c>
      <c r="CF713" s="421"/>
    </row>
    <row r="714" spans="1:84" ht="9.9499999999999993" customHeight="1">
      <c r="A714" s="2006">
        <v>0</v>
      </c>
      <c r="B714" s="3401">
        <v>24</v>
      </c>
      <c r="D714" s="3623" t="s">
        <v>812</v>
      </c>
      <c r="E714" s="2006">
        <v>0</v>
      </c>
      <c r="F714" s="2006">
        <v>0</v>
      </c>
      <c r="G714" s="2006">
        <v>0</v>
      </c>
      <c r="H714" s="3617"/>
      <c r="I714" s="2006">
        <v>0</v>
      </c>
      <c r="J714" s="2006">
        <v>0</v>
      </c>
      <c r="K714" s="2006">
        <v>0</v>
      </c>
      <c r="L714" s="3617"/>
      <c r="M714" s="2006">
        <v>0</v>
      </c>
      <c r="N714" s="2006">
        <v>0</v>
      </c>
      <c r="O714" s="2006">
        <v>0</v>
      </c>
      <c r="P714" s="3617"/>
      <c r="Q714" s="2006">
        <v>0</v>
      </c>
      <c r="R714" s="2006">
        <v>0</v>
      </c>
      <c r="S714" s="2006">
        <v>0</v>
      </c>
      <c r="T714" s="3626" t="s">
        <v>813</v>
      </c>
      <c r="U714" s="2006">
        <v>0</v>
      </c>
      <c r="V714" s="2006">
        <v>0</v>
      </c>
      <c r="W714" s="2006">
        <v>0</v>
      </c>
      <c r="X714" s="3617"/>
      <c r="Y714" s="2006">
        <v>0</v>
      </c>
      <c r="Z714" s="2006">
        <v>0</v>
      </c>
      <c r="AA714" s="2006">
        <v>0</v>
      </c>
      <c r="AB714" s="3617"/>
      <c r="AC714" s="2006">
        <v>0</v>
      </c>
      <c r="AD714" s="2006">
        <v>0</v>
      </c>
      <c r="AE714" s="2006">
        <v>0</v>
      </c>
      <c r="AF714" s="3617"/>
      <c r="AG714" s="2006">
        <v>0</v>
      </c>
      <c r="AH714" s="2006">
        <v>0</v>
      </c>
      <c r="AI714" s="2006">
        <v>0</v>
      </c>
      <c r="AJ714" s="35"/>
      <c r="AK714" s="35"/>
      <c r="AL714" s="35"/>
      <c r="AM714" s="35"/>
      <c r="AN714" s="35"/>
      <c r="AZ714" s="2006">
        <v>0</v>
      </c>
      <c r="BA714" s="2006">
        <v>0</v>
      </c>
      <c r="BB714" s="2006">
        <v>0</v>
      </c>
      <c r="BC714" s="2006">
        <v>0</v>
      </c>
      <c r="BD714" s="2006">
        <v>0</v>
      </c>
      <c r="BE714" s="2006">
        <v>0</v>
      </c>
      <c r="BF714" s="2006">
        <v>0</v>
      </c>
      <c r="BG714" s="2006">
        <v>0</v>
      </c>
      <c r="BH714" s="2006">
        <v>0</v>
      </c>
      <c r="BI714" s="2006">
        <v>0</v>
      </c>
      <c r="BJ714" s="2006">
        <v>0</v>
      </c>
      <c r="BK714" s="2006">
        <v>0</v>
      </c>
      <c r="BL714" s="2006">
        <v>0</v>
      </c>
      <c r="BM714" s="2006">
        <v>0</v>
      </c>
      <c r="BN714" s="2006">
        <v>0</v>
      </c>
      <c r="BO714" s="2006">
        <v>0</v>
      </c>
      <c r="BP714" s="2006">
        <v>0</v>
      </c>
      <c r="BQ714" s="2006">
        <v>0</v>
      </c>
      <c r="BR714" s="2006">
        <v>0</v>
      </c>
      <c r="BS714" s="2006">
        <v>0</v>
      </c>
      <c r="BT714" s="2006">
        <v>0</v>
      </c>
      <c r="BU714" s="2006">
        <v>0</v>
      </c>
      <c r="BV714" s="2006">
        <v>0</v>
      </c>
      <c r="BW714" s="2006">
        <v>0</v>
      </c>
      <c r="BX714" s="2006">
        <v>0</v>
      </c>
      <c r="BY714" s="2006">
        <v>0</v>
      </c>
      <c r="BZ714" s="2006">
        <v>0</v>
      </c>
      <c r="CA714" s="2006">
        <v>0</v>
      </c>
      <c r="CB714" s="2006">
        <v>0</v>
      </c>
      <c r="CC714" s="2006">
        <v>0</v>
      </c>
      <c r="CD714" s="2006">
        <v>0</v>
      </c>
      <c r="CE714" s="2006">
        <v>0</v>
      </c>
      <c r="CF714" s="421"/>
    </row>
    <row r="715" spans="1:84" ht="5.0999999999999996" customHeight="1">
      <c r="A715" s="2006">
        <v>0</v>
      </c>
      <c r="B715" s="3402"/>
      <c r="D715" s="3624"/>
      <c r="E715" s="2006">
        <v>0</v>
      </c>
      <c r="F715" s="2007">
        <v>0</v>
      </c>
      <c r="G715" s="2006">
        <v>0</v>
      </c>
      <c r="H715" s="3618"/>
      <c r="I715" s="2006">
        <v>0</v>
      </c>
      <c r="J715" s="2007">
        <v>0</v>
      </c>
      <c r="K715" s="2006">
        <v>0</v>
      </c>
      <c r="L715" s="3618"/>
      <c r="M715" s="2006">
        <v>0</v>
      </c>
      <c r="N715" s="2007">
        <v>0</v>
      </c>
      <c r="O715" s="2006">
        <v>0</v>
      </c>
      <c r="P715" s="3618"/>
      <c r="Q715" s="2006">
        <v>0</v>
      </c>
      <c r="R715" s="2007">
        <v>0</v>
      </c>
      <c r="S715" s="2006">
        <v>0</v>
      </c>
      <c r="T715" s="3627"/>
      <c r="U715" s="2006">
        <v>0</v>
      </c>
      <c r="V715" s="2007">
        <v>0</v>
      </c>
      <c r="W715" s="2006">
        <v>0</v>
      </c>
      <c r="X715" s="3618"/>
      <c r="Y715" s="2006">
        <v>0</v>
      </c>
      <c r="Z715" s="2007">
        <v>0</v>
      </c>
      <c r="AA715" s="2006">
        <v>0</v>
      </c>
      <c r="AB715" s="3618"/>
      <c r="AC715" s="2006">
        <v>0</v>
      </c>
      <c r="AD715" s="2007">
        <v>0</v>
      </c>
      <c r="AE715" s="2006">
        <v>0</v>
      </c>
      <c r="AF715" s="3618"/>
      <c r="AG715" s="2006">
        <v>0</v>
      </c>
      <c r="AH715" s="2007">
        <v>0</v>
      </c>
      <c r="AI715" s="2006">
        <v>0</v>
      </c>
      <c r="AJ715" s="35"/>
      <c r="AK715" s="35"/>
      <c r="AL715" s="35"/>
      <c r="AM715" s="35"/>
      <c r="AN715" s="35"/>
      <c r="AZ715" s="2006">
        <v>0</v>
      </c>
      <c r="BA715" s="2006">
        <v>0</v>
      </c>
      <c r="BB715" s="2006">
        <v>0</v>
      </c>
      <c r="BC715" s="2006">
        <v>0</v>
      </c>
      <c r="BD715" s="2006">
        <v>0</v>
      </c>
      <c r="BE715" s="2006">
        <v>0</v>
      </c>
      <c r="BF715" s="2006">
        <v>0</v>
      </c>
      <c r="BG715" s="2006">
        <v>0</v>
      </c>
      <c r="BH715" s="2006">
        <v>0</v>
      </c>
      <c r="BI715" s="2006">
        <v>0</v>
      </c>
      <c r="BJ715" s="2006">
        <v>0</v>
      </c>
      <c r="BK715" s="2006">
        <v>0</v>
      </c>
      <c r="BL715" s="2006">
        <v>0</v>
      </c>
      <c r="BM715" s="2006">
        <v>0</v>
      </c>
      <c r="BN715" s="2006">
        <v>0</v>
      </c>
      <c r="BO715" s="2006">
        <v>0</v>
      </c>
      <c r="BP715" s="2006">
        <v>0</v>
      </c>
      <c r="BQ715" s="2006">
        <v>0</v>
      </c>
      <c r="BR715" s="2006">
        <v>0</v>
      </c>
      <c r="BS715" s="2006">
        <v>0</v>
      </c>
      <c r="BT715" s="2006">
        <v>0</v>
      </c>
      <c r="BU715" s="2006">
        <v>0</v>
      </c>
      <c r="BV715" s="2006">
        <v>0</v>
      </c>
      <c r="BW715" s="2006">
        <v>0</v>
      </c>
      <c r="BX715" s="2006">
        <v>0</v>
      </c>
      <c r="BY715" s="2006">
        <v>0</v>
      </c>
      <c r="BZ715" s="2006">
        <v>0</v>
      </c>
      <c r="CA715" s="2006">
        <v>0</v>
      </c>
      <c r="CB715" s="2006">
        <v>0</v>
      </c>
      <c r="CC715" s="2006">
        <v>0</v>
      </c>
      <c r="CD715" s="2006">
        <v>0</v>
      </c>
      <c r="CE715" s="2006">
        <v>0</v>
      </c>
      <c r="CF715" s="421"/>
    </row>
    <row r="716" spans="1:84" ht="9.9499999999999993" customHeight="1">
      <c r="A716" s="2006">
        <v>0</v>
      </c>
      <c r="B716" s="3403"/>
      <c r="D716" s="3625"/>
      <c r="E716" s="2006">
        <v>0</v>
      </c>
      <c r="F716" s="2006">
        <v>0</v>
      </c>
      <c r="G716" s="2006">
        <v>0</v>
      </c>
      <c r="H716" s="3619"/>
      <c r="I716" s="2006">
        <v>0</v>
      </c>
      <c r="J716" s="2006">
        <v>0</v>
      </c>
      <c r="K716" s="2006">
        <v>0</v>
      </c>
      <c r="L716" s="3619"/>
      <c r="M716" s="2006">
        <v>0</v>
      </c>
      <c r="N716" s="2006">
        <v>0</v>
      </c>
      <c r="O716" s="2006">
        <v>0</v>
      </c>
      <c r="P716" s="3619"/>
      <c r="Q716" s="2006">
        <v>0</v>
      </c>
      <c r="R716" s="2006">
        <v>0</v>
      </c>
      <c r="S716" s="2006">
        <v>0</v>
      </c>
      <c r="T716" s="3628"/>
      <c r="U716" s="2006">
        <v>0</v>
      </c>
      <c r="V716" s="2006">
        <v>0</v>
      </c>
      <c r="W716" s="2006">
        <v>0</v>
      </c>
      <c r="X716" s="3619"/>
      <c r="Y716" s="2006">
        <v>0</v>
      </c>
      <c r="Z716" s="2006">
        <v>0</v>
      </c>
      <c r="AA716" s="2006">
        <v>0</v>
      </c>
      <c r="AB716" s="3619"/>
      <c r="AC716" s="2006">
        <v>0</v>
      </c>
      <c r="AD716" s="2006">
        <v>0</v>
      </c>
      <c r="AE716" s="2006">
        <v>0</v>
      </c>
      <c r="AF716" s="3619"/>
      <c r="AG716" s="2006">
        <v>0</v>
      </c>
      <c r="AH716" s="2006">
        <v>0</v>
      </c>
      <c r="AI716" s="2006">
        <v>0</v>
      </c>
      <c r="AJ716" s="35"/>
      <c r="AK716" s="35"/>
      <c r="AL716" s="35"/>
      <c r="AM716" s="35"/>
      <c r="AN716" s="35"/>
      <c r="AZ716" s="2006">
        <v>0</v>
      </c>
      <c r="BA716" s="2006">
        <v>0</v>
      </c>
      <c r="BB716" s="2006">
        <v>0</v>
      </c>
      <c r="BC716" s="2006">
        <v>0</v>
      </c>
      <c r="BD716" s="2006">
        <v>0</v>
      </c>
      <c r="BE716" s="2006">
        <v>0</v>
      </c>
      <c r="BF716" s="2006">
        <v>0</v>
      </c>
      <c r="BG716" s="2006">
        <v>0</v>
      </c>
      <c r="BH716" s="2006">
        <v>0</v>
      </c>
      <c r="BI716" s="2006">
        <v>0</v>
      </c>
      <c r="BJ716" s="2006">
        <v>0</v>
      </c>
      <c r="BK716" s="2006">
        <v>0</v>
      </c>
      <c r="BL716" s="2006">
        <v>0</v>
      </c>
      <c r="BM716" s="2006">
        <v>0</v>
      </c>
      <c r="BN716" s="2006">
        <v>0</v>
      </c>
      <c r="BO716" s="2006">
        <v>0</v>
      </c>
      <c r="BP716" s="2006">
        <v>0</v>
      </c>
      <c r="BQ716" s="2006">
        <v>0</v>
      </c>
      <c r="BR716" s="2006">
        <v>0</v>
      </c>
      <c r="BS716" s="2006">
        <v>0</v>
      </c>
      <c r="BT716" s="2006">
        <v>0</v>
      </c>
      <c r="BU716" s="2006">
        <v>0</v>
      </c>
      <c r="BV716" s="2006">
        <v>0</v>
      </c>
      <c r="BW716" s="2006">
        <v>0</v>
      </c>
      <c r="BX716" s="2006">
        <v>0</v>
      </c>
      <c r="BY716" s="2006">
        <v>0</v>
      </c>
      <c r="BZ716" s="2006">
        <v>0</v>
      </c>
      <c r="CA716" s="2006">
        <v>0</v>
      </c>
      <c r="CB716" s="2006">
        <v>0</v>
      </c>
      <c r="CC716" s="2006">
        <v>0</v>
      </c>
      <c r="CD716" s="2006">
        <v>0</v>
      </c>
      <c r="CE716" s="2006">
        <v>0</v>
      </c>
      <c r="CF716" s="421"/>
    </row>
    <row r="717" spans="1:84" ht="9.9499999999999993" customHeight="1">
      <c r="A717" s="2006">
        <v>0</v>
      </c>
      <c r="B717" s="2006">
        <v>0</v>
      </c>
      <c r="C717" s="2006">
        <v>0</v>
      </c>
      <c r="D717" s="2006">
        <v>0</v>
      </c>
      <c r="E717" s="2006">
        <v>0</v>
      </c>
      <c r="F717" s="2006">
        <v>0</v>
      </c>
      <c r="G717" s="2006">
        <v>0</v>
      </c>
      <c r="H717" s="2006">
        <v>0</v>
      </c>
      <c r="I717" s="2006">
        <v>0</v>
      </c>
      <c r="J717" s="2006">
        <v>0</v>
      </c>
      <c r="K717" s="2006">
        <v>0</v>
      </c>
      <c r="L717" s="2006">
        <v>0</v>
      </c>
      <c r="M717" s="2006">
        <v>0</v>
      </c>
      <c r="N717" s="2006">
        <v>0</v>
      </c>
      <c r="O717" s="2006">
        <v>0</v>
      </c>
      <c r="P717" s="2006">
        <v>0</v>
      </c>
      <c r="Q717" s="2006">
        <v>0</v>
      </c>
      <c r="R717" s="2006">
        <v>0</v>
      </c>
      <c r="S717" s="2006">
        <v>0</v>
      </c>
      <c r="T717" s="2006">
        <v>0</v>
      </c>
      <c r="U717" s="2006">
        <v>0</v>
      </c>
      <c r="V717" s="2006">
        <v>0</v>
      </c>
      <c r="W717" s="2006">
        <v>0</v>
      </c>
      <c r="X717" s="2006">
        <v>0</v>
      </c>
      <c r="Y717" s="2006">
        <v>0</v>
      </c>
      <c r="Z717" s="2006">
        <v>0</v>
      </c>
      <c r="AA717" s="2006">
        <v>0</v>
      </c>
      <c r="AB717" s="2006">
        <v>0</v>
      </c>
      <c r="AC717" s="2006">
        <v>0</v>
      </c>
      <c r="AD717" s="2006">
        <v>0</v>
      </c>
      <c r="AE717" s="2006">
        <v>0</v>
      </c>
      <c r="AF717" s="2006">
        <v>0</v>
      </c>
      <c r="AG717" s="2006">
        <v>0</v>
      </c>
      <c r="AH717" s="2006">
        <v>0</v>
      </c>
      <c r="AI717" s="96"/>
      <c r="AJ717" s="35"/>
      <c r="AK717" s="35"/>
      <c r="AL717" s="35"/>
      <c r="AM717" s="35"/>
      <c r="AN717" s="35"/>
      <c r="AZ717" s="2006">
        <v>0</v>
      </c>
      <c r="BA717" s="2006">
        <v>0</v>
      </c>
      <c r="BB717" s="2006">
        <v>0</v>
      </c>
      <c r="BC717" s="2006">
        <v>0</v>
      </c>
      <c r="BD717" s="2006">
        <v>0</v>
      </c>
      <c r="BE717" s="2006">
        <v>0</v>
      </c>
      <c r="BF717" s="2006">
        <v>0</v>
      </c>
      <c r="BG717" s="2006">
        <v>0</v>
      </c>
      <c r="BH717" s="2006">
        <v>0</v>
      </c>
      <c r="BI717" s="2006">
        <v>0</v>
      </c>
      <c r="BJ717" s="2006">
        <v>0</v>
      </c>
      <c r="BK717" s="2006">
        <v>0</v>
      </c>
      <c r="BL717" s="2006">
        <v>0</v>
      </c>
      <c r="BM717" s="2006">
        <v>0</v>
      </c>
      <c r="BN717" s="2006">
        <v>0</v>
      </c>
      <c r="BO717" s="2006">
        <v>0</v>
      </c>
      <c r="BP717" s="2006">
        <v>0</v>
      </c>
      <c r="BQ717" s="2006">
        <v>0</v>
      </c>
      <c r="BR717" s="2006">
        <v>0</v>
      </c>
      <c r="BS717" s="2006">
        <v>0</v>
      </c>
      <c r="BT717" s="2006">
        <v>0</v>
      </c>
      <c r="BU717" s="2006">
        <v>0</v>
      </c>
      <c r="BV717" s="2006">
        <v>0</v>
      </c>
      <c r="BW717" s="2006">
        <v>0</v>
      </c>
      <c r="BX717" s="2006">
        <v>0</v>
      </c>
      <c r="BY717" s="2006">
        <v>0</v>
      </c>
      <c r="BZ717" s="2006">
        <v>0</v>
      </c>
      <c r="CA717" s="2006">
        <v>0</v>
      </c>
      <c r="CB717" s="2006">
        <v>0</v>
      </c>
      <c r="CC717" s="2006">
        <v>0</v>
      </c>
      <c r="CD717" s="2006">
        <v>0</v>
      </c>
      <c r="CE717" s="2006">
        <v>0</v>
      </c>
      <c r="CF717" s="421"/>
    </row>
    <row r="718" spans="1:84" ht="9.9499999999999993" customHeight="1">
      <c r="A718" s="2006">
        <v>0</v>
      </c>
      <c r="B718" s="3401">
        <v>25</v>
      </c>
      <c r="D718" s="3623" t="s">
        <v>814</v>
      </c>
      <c r="E718" s="2006">
        <v>0</v>
      </c>
      <c r="F718" s="2006">
        <v>0</v>
      </c>
      <c r="G718" s="2006">
        <v>0</v>
      </c>
      <c r="H718" s="3617"/>
      <c r="I718" s="2006">
        <v>0</v>
      </c>
      <c r="J718" s="2006">
        <v>0</v>
      </c>
      <c r="K718" s="2006">
        <v>0</v>
      </c>
      <c r="L718" s="3617"/>
      <c r="M718" s="2006">
        <v>0</v>
      </c>
      <c r="N718" s="2006">
        <v>0</v>
      </c>
      <c r="O718" s="2006">
        <v>0</v>
      </c>
      <c r="P718" s="3617"/>
      <c r="Q718" s="2006">
        <v>0</v>
      </c>
      <c r="R718" s="2006">
        <v>0</v>
      </c>
      <c r="S718" s="2006">
        <v>0</v>
      </c>
      <c r="T718" s="3626" t="s">
        <v>815</v>
      </c>
      <c r="U718" s="2006">
        <v>0</v>
      </c>
      <c r="V718" s="2006">
        <v>0</v>
      </c>
      <c r="W718" s="2006">
        <v>0</v>
      </c>
      <c r="X718" s="3617"/>
      <c r="Y718" s="2006">
        <v>0</v>
      </c>
      <c r="Z718" s="2006">
        <v>0</v>
      </c>
      <c r="AA718" s="2006">
        <v>0</v>
      </c>
      <c r="AB718" s="3617"/>
      <c r="AC718" s="2006">
        <v>0</v>
      </c>
      <c r="AD718" s="2006">
        <v>0</v>
      </c>
      <c r="AE718" s="2006">
        <v>0</v>
      </c>
      <c r="AF718" s="3617"/>
      <c r="AG718" s="2006">
        <v>0</v>
      </c>
      <c r="AH718" s="2006">
        <v>0</v>
      </c>
      <c r="AI718" s="2006">
        <v>0</v>
      </c>
      <c r="AJ718" s="35"/>
      <c r="AK718" s="35"/>
      <c r="AL718" s="35"/>
      <c r="AM718" s="35"/>
      <c r="AN718" s="35"/>
      <c r="AZ718" s="2006">
        <v>0</v>
      </c>
      <c r="BA718" s="2006">
        <v>0</v>
      </c>
      <c r="BB718" s="2006">
        <v>0</v>
      </c>
      <c r="BC718" s="2006">
        <v>0</v>
      </c>
      <c r="BD718" s="2006">
        <v>0</v>
      </c>
      <c r="BE718" s="2006">
        <v>0</v>
      </c>
      <c r="BF718" s="2006">
        <v>0</v>
      </c>
      <c r="BG718" s="2006">
        <v>0</v>
      </c>
      <c r="BH718" s="2006">
        <v>0</v>
      </c>
      <c r="BI718" s="2006">
        <v>0</v>
      </c>
      <c r="BJ718" s="2006">
        <v>0</v>
      </c>
      <c r="BK718" s="2006">
        <v>0</v>
      </c>
      <c r="BL718" s="2006">
        <v>0</v>
      </c>
      <c r="BM718" s="2006">
        <v>0</v>
      </c>
      <c r="BN718" s="2006">
        <v>0</v>
      </c>
      <c r="BO718" s="2006">
        <v>0</v>
      </c>
      <c r="BP718" s="2006">
        <v>0</v>
      </c>
      <c r="BQ718" s="2006">
        <v>0</v>
      </c>
      <c r="BR718" s="2006">
        <v>0</v>
      </c>
      <c r="BS718" s="2006">
        <v>0</v>
      </c>
      <c r="BT718" s="2006">
        <v>0</v>
      </c>
      <c r="BU718" s="2006">
        <v>0</v>
      </c>
      <c r="BV718" s="2006">
        <v>0</v>
      </c>
      <c r="BW718" s="2006">
        <v>0</v>
      </c>
      <c r="BX718" s="2006">
        <v>0</v>
      </c>
      <c r="BY718" s="2006">
        <v>0</v>
      </c>
      <c r="BZ718" s="2006">
        <v>0</v>
      </c>
      <c r="CA718" s="2006">
        <v>0</v>
      </c>
      <c r="CB718" s="2006">
        <v>0</v>
      </c>
      <c r="CC718" s="2006">
        <v>0</v>
      </c>
      <c r="CD718" s="2006">
        <v>0</v>
      </c>
      <c r="CE718" s="2006">
        <v>0</v>
      </c>
      <c r="CF718" s="421"/>
    </row>
    <row r="719" spans="1:84" ht="5.0999999999999996" customHeight="1">
      <c r="A719" s="2006">
        <v>0</v>
      </c>
      <c r="B719" s="3402"/>
      <c r="D719" s="3624"/>
      <c r="E719" s="2006">
        <v>0</v>
      </c>
      <c r="F719" s="2007">
        <v>0</v>
      </c>
      <c r="G719" s="2006">
        <v>0</v>
      </c>
      <c r="H719" s="3618"/>
      <c r="I719" s="2006">
        <v>0</v>
      </c>
      <c r="J719" s="2007">
        <v>0</v>
      </c>
      <c r="K719" s="2006">
        <v>0</v>
      </c>
      <c r="L719" s="3618"/>
      <c r="M719" s="2006">
        <v>0</v>
      </c>
      <c r="N719" s="2007">
        <v>0</v>
      </c>
      <c r="O719" s="2006">
        <v>0</v>
      </c>
      <c r="P719" s="3618"/>
      <c r="Q719" s="2006">
        <v>0</v>
      </c>
      <c r="R719" s="2007">
        <v>0</v>
      </c>
      <c r="S719" s="2006">
        <v>0</v>
      </c>
      <c r="T719" s="3627"/>
      <c r="U719" s="2006">
        <v>0</v>
      </c>
      <c r="V719" s="2007">
        <v>0</v>
      </c>
      <c r="W719" s="2006">
        <v>0</v>
      </c>
      <c r="X719" s="3618"/>
      <c r="Y719" s="2006">
        <v>0</v>
      </c>
      <c r="Z719" s="2007">
        <v>0</v>
      </c>
      <c r="AA719" s="2006">
        <v>0</v>
      </c>
      <c r="AB719" s="3618"/>
      <c r="AC719" s="2006">
        <v>0</v>
      </c>
      <c r="AD719" s="2007">
        <v>0</v>
      </c>
      <c r="AE719" s="2006">
        <v>0</v>
      </c>
      <c r="AF719" s="3618"/>
      <c r="AG719" s="2006">
        <v>0</v>
      </c>
      <c r="AH719" s="2007">
        <v>0</v>
      </c>
      <c r="AI719" s="2006">
        <v>0</v>
      </c>
      <c r="AJ719" s="35"/>
      <c r="AK719" s="35"/>
      <c r="AL719" s="35"/>
      <c r="AM719" s="35"/>
      <c r="AN719" s="35"/>
      <c r="AZ719" s="2006">
        <v>0</v>
      </c>
      <c r="BA719" s="2006">
        <v>0</v>
      </c>
      <c r="BB719" s="2006">
        <v>0</v>
      </c>
      <c r="BC719" s="2006">
        <v>0</v>
      </c>
      <c r="BD719" s="2006">
        <v>0</v>
      </c>
      <c r="BE719" s="2006">
        <v>0</v>
      </c>
      <c r="BF719" s="2006">
        <v>0</v>
      </c>
      <c r="BG719" s="2006">
        <v>0</v>
      </c>
      <c r="BH719" s="2006">
        <v>0</v>
      </c>
      <c r="BI719" s="2006">
        <v>0</v>
      </c>
      <c r="BJ719" s="2006">
        <v>0</v>
      </c>
      <c r="BK719" s="2006">
        <v>0</v>
      </c>
      <c r="BL719" s="2006">
        <v>0</v>
      </c>
      <c r="BM719" s="2006">
        <v>0</v>
      </c>
      <c r="BN719" s="2006">
        <v>0</v>
      </c>
      <c r="BO719" s="2006">
        <v>0</v>
      </c>
      <c r="BP719" s="2006">
        <v>0</v>
      </c>
      <c r="BQ719" s="2006">
        <v>0</v>
      </c>
      <c r="BR719" s="2006">
        <v>0</v>
      </c>
      <c r="BS719" s="2006">
        <v>0</v>
      </c>
      <c r="BT719" s="2006">
        <v>0</v>
      </c>
      <c r="BU719" s="2006">
        <v>0</v>
      </c>
      <c r="BV719" s="2006">
        <v>0</v>
      </c>
      <c r="BW719" s="2006">
        <v>0</v>
      </c>
      <c r="BX719" s="2006">
        <v>0</v>
      </c>
      <c r="BY719" s="2006">
        <v>0</v>
      </c>
      <c r="BZ719" s="2006">
        <v>0</v>
      </c>
      <c r="CA719" s="2006">
        <v>0</v>
      </c>
      <c r="CB719" s="2006">
        <v>0</v>
      </c>
      <c r="CC719" s="2006">
        <v>0</v>
      </c>
      <c r="CD719" s="2006">
        <v>0</v>
      </c>
      <c r="CE719" s="2006">
        <v>0</v>
      </c>
      <c r="CF719" s="421"/>
    </row>
    <row r="720" spans="1:84" ht="9.9499999999999993" customHeight="1">
      <c r="A720" s="2006">
        <v>0</v>
      </c>
      <c r="B720" s="3403"/>
      <c r="D720" s="3625"/>
      <c r="E720" s="2006">
        <v>0</v>
      </c>
      <c r="F720" s="2006">
        <v>0</v>
      </c>
      <c r="G720" s="2006">
        <v>0</v>
      </c>
      <c r="H720" s="3619"/>
      <c r="I720" s="2006">
        <v>0</v>
      </c>
      <c r="J720" s="2006">
        <v>0</v>
      </c>
      <c r="K720" s="2006">
        <v>0</v>
      </c>
      <c r="L720" s="3619"/>
      <c r="M720" s="2006">
        <v>0</v>
      </c>
      <c r="N720" s="2006">
        <v>0</v>
      </c>
      <c r="O720" s="2006">
        <v>0</v>
      </c>
      <c r="P720" s="3619"/>
      <c r="Q720" s="2006">
        <v>0</v>
      </c>
      <c r="R720" s="2006">
        <v>0</v>
      </c>
      <c r="S720" s="2006">
        <v>0</v>
      </c>
      <c r="T720" s="3628"/>
      <c r="U720" s="2006">
        <v>0</v>
      </c>
      <c r="V720" s="2006">
        <v>0</v>
      </c>
      <c r="W720" s="2006">
        <v>0</v>
      </c>
      <c r="X720" s="3619"/>
      <c r="Y720" s="2006">
        <v>0</v>
      </c>
      <c r="Z720" s="2006">
        <v>0</v>
      </c>
      <c r="AA720" s="2006">
        <v>0</v>
      </c>
      <c r="AB720" s="3619"/>
      <c r="AC720" s="2006">
        <v>0</v>
      </c>
      <c r="AD720" s="2006">
        <v>0</v>
      </c>
      <c r="AE720" s="2006">
        <v>0</v>
      </c>
      <c r="AF720" s="3619"/>
      <c r="AG720" s="2006">
        <v>0</v>
      </c>
      <c r="AH720" s="2006">
        <v>0</v>
      </c>
      <c r="AI720" s="2006">
        <v>0</v>
      </c>
      <c r="AJ720" s="35"/>
      <c r="AK720" s="35"/>
      <c r="AL720" s="35"/>
      <c r="AM720" s="35"/>
      <c r="AN720" s="35"/>
      <c r="AZ720" s="2006">
        <v>0</v>
      </c>
      <c r="BA720" s="2006">
        <v>0</v>
      </c>
      <c r="BB720" s="2006">
        <v>0</v>
      </c>
      <c r="BC720" s="2006">
        <v>0</v>
      </c>
      <c r="BD720" s="2006">
        <v>0</v>
      </c>
      <c r="BE720" s="2006">
        <v>0</v>
      </c>
      <c r="BF720" s="2006">
        <v>0</v>
      </c>
      <c r="BG720" s="2006">
        <v>0</v>
      </c>
      <c r="BH720" s="2006">
        <v>0</v>
      </c>
      <c r="BI720" s="2006">
        <v>0</v>
      </c>
      <c r="BJ720" s="2006">
        <v>0</v>
      </c>
      <c r="BK720" s="2006">
        <v>0</v>
      </c>
      <c r="BL720" s="2006">
        <v>0</v>
      </c>
      <c r="BM720" s="2006">
        <v>0</v>
      </c>
      <c r="BN720" s="2006">
        <v>0</v>
      </c>
      <c r="BO720" s="2006">
        <v>0</v>
      </c>
      <c r="BP720" s="2006">
        <v>0</v>
      </c>
      <c r="BQ720" s="2006">
        <v>0</v>
      </c>
      <c r="BR720" s="2006">
        <v>0</v>
      </c>
      <c r="BS720" s="2006">
        <v>0</v>
      </c>
      <c r="BT720" s="2006">
        <v>0</v>
      </c>
      <c r="BU720" s="2006">
        <v>0</v>
      </c>
      <c r="BV720" s="2006">
        <v>0</v>
      </c>
      <c r="BW720" s="2006">
        <v>0</v>
      </c>
      <c r="BX720" s="2006">
        <v>0</v>
      </c>
      <c r="BY720" s="2006">
        <v>0</v>
      </c>
      <c r="BZ720" s="2006">
        <v>0</v>
      </c>
      <c r="CA720" s="2006">
        <v>0</v>
      </c>
      <c r="CB720" s="2006">
        <v>0</v>
      </c>
      <c r="CC720" s="2006">
        <v>0</v>
      </c>
      <c r="CD720" s="2006">
        <v>0</v>
      </c>
      <c r="CE720" s="2006">
        <v>0</v>
      </c>
      <c r="CF720" s="421"/>
    </row>
    <row r="721" spans="1:84" ht="9.9499999999999993" customHeight="1">
      <c r="A721" s="2006">
        <v>0</v>
      </c>
      <c r="B721" s="2006">
        <v>0</v>
      </c>
      <c r="C721" s="2006">
        <v>0</v>
      </c>
      <c r="D721" s="2006">
        <v>0</v>
      </c>
      <c r="E721" s="2006">
        <v>0</v>
      </c>
      <c r="F721" s="2006">
        <v>0</v>
      </c>
      <c r="G721" s="2006">
        <v>0</v>
      </c>
      <c r="H721" s="2006">
        <v>0</v>
      </c>
      <c r="I721" s="2006">
        <v>0</v>
      </c>
      <c r="J721" s="2006">
        <v>0</v>
      </c>
      <c r="K721" s="2006">
        <v>0</v>
      </c>
      <c r="L721" s="2006">
        <v>0</v>
      </c>
      <c r="M721" s="2006">
        <v>0</v>
      </c>
      <c r="N721" s="2006">
        <v>0</v>
      </c>
      <c r="O721" s="2006">
        <v>0</v>
      </c>
      <c r="P721" s="2006">
        <v>0</v>
      </c>
      <c r="Q721" s="2006">
        <v>0</v>
      </c>
      <c r="R721" s="2006">
        <v>0</v>
      </c>
      <c r="S721" s="2006">
        <v>0</v>
      </c>
      <c r="T721" s="2006">
        <v>0</v>
      </c>
      <c r="U721" s="2006">
        <v>0</v>
      </c>
      <c r="V721" s="2006">
        <v>0</v>
      </c>
      <c r="W721" s="2006">
        <v>0</v>
      </c>
      <c r="X721" s="2006">
        <v>0</v>
      </c>
      <c r="Y721" s="2006">
        <v>0</v>
      </c>
      <c r="Z721" s="2006">
        <v>0</v>
      </c>
      <c r="AA721" s="2006">
        <v>0</v>
      </c>
      <c r="AB721" s="2006">
        <v>0</v>
      </c>
      <c r="AC721" s="2006">
        <v>0</v>
      </c>
      <c r="AD721" s="2006">
        <v>0</v>
      </c>
      <c r="AE721" s="2006">
        <v>0</v>
      </c>
      <c r="AF721" s="2006">
        <v>0</v>
      </c>
      <c r="AG721" s="2006">
        <v>0</v>
      </c>
      <c r="AH721" s="2006">
        <v>0</v>
      </c>
      <c r="AI721" s="2006">
        <v>0</v>
      </c>
      <c r="AJ721" s="35"/>
      <c r="AK721" s="35"/>
      <c r="AL721" s="35"/>
      <c r="AM721" s="35"/>
      <c r="AN721" s="35"/>
      <c r="AZ721" s="2006">
        <v>0</v>
      </c>
      <c r="BA721" s="2006">
        <v>0</v>
      </c>
      <c r="BB721" s="2006">
        <v>0</v>
      </c>
      <c r="BC721" s="2006">
        <v>0</v>
      </c>
      <c r="BD721" s="2006">
        <v>0</v>
      </c>
      <c r="BE721" s="2006">
        <v>0</v>
      </c>
      <c r="BF721" s="2006">
        <v>0</v>
      </c>
      <c r="BG721" s="2006">
        <v>0</v>
      </c>
      <c r="BH721" s="2006">
        <v>0</v>
      </c>
      <c r="BI721" s="2006">
        <v>0</v>
      </c>
      <c r="BJ721" s="2006">
        <v>0</v>
      </c>
      <c r="BK721" s="2006">
        <v>0</v>
      </c>
      <c r="BL721" s="2006">
        <v>0</v>
      </c>
      <c r="BM721" s="2006">
        <v>0</v>
      </c>
      <c r="BN721" s="2006">
        <v>0</v>
      </c>
      <c r="BO721" s="2006">
        <v>0</v>
      </c>
      <c r="BP721" s="2006">
        <v>0</v>
      </c>
      <c r="BQ721" s="2006">
        <v>0</v>
      </c>
      <c r="BR721" s="2006">
        <v>0</v>
      </c>
      <c r="BS721" s="2006">
        <v>0</v>
      </c>
      <c r="BT721" s="2006">
        <v>0</v>
      </c>
      <c r="BU721" s="2006">
        <v>0</v>
      </c>
      <c r="BV721" s="2006">
        <v>0</v>
      </c>
      <c r="BW721" s="2006">
        <v>0</v>
      </c>
      <c r="BX721" s="2006">
        <v>0</v>
      </c>
      <c r="BY721" s="2006">
        <v>0</v>
      </c>
      <c r="BZ721" s="2006">
        <v>0</v>
      </c>
      <c r="CA721" s="2006">
        <v>0</v>
      </c>
      <c r="CB721" s="2006">
        <v>0</v>
      </c>
      <c r="CC721" s="2006">
        <v>0</v>
      </c>
      <c r="CD721" s="2006">
        <v>0</v>
      </c>
      <c r="CE721" s="2006">
        <v>0</v>
      </c>
      <c r="CF721" s="421"/>
    </row>
    <row r="722" spans="1:84" ht="9.9499999999999993" customHeight="1">
      <c r="A722" s="2006">
        <v>0</v>
      </c>
      <c r="B722" s="3401">
        <v>26</v>
      </c>
      <c r="D722" s="3623" t="s">
        <v>816</v>
      </c>
      <c r="E722" s="2006">
        <v>0</v>
      </c>
      <c r="F722" s="2006">
        <v>0</v>
      </c>
      <c r="G722" s="2006">
        <v>0</v>
      </c>
      <c r="H722" s="3617"/>
      <c r="I722" s="2006">
        <v>0</v>
      </c>
      <c r="J722" s="2006">
        <v>0</v>
      </c>
      <c r="K722" s="2006">
        <v>0</v>
      </c>
      <c r="L722" s="3617"/>
      <c r="M722" s="2006">
        <v>0</v>
      </c>
      <c r="N722" s="2006">
        <v>0</v>
      </c>
      <c r="O722" s="2006">
        <v>0</v>
      </c>
      <c r="P722" s="3617"/>
      <c r="Q722" s="2006">
        <v>0</v>
      </c>
      <c r="R722" s="2006">
        <v>0</v>
      </c>
      <c r="S722" s="2006">
        <v>0</v>
      </c>
      <c r="T722" s="3626" t="s">
        <v>817</v>
      </c>
      <c r="U722" s="2006">
        <v>0</v>
      </c>
      <c r="V722" s="2006">
        <v>0</v>
      </c>
      <c r="W722" s="2006">
        <v>0</v>
      </c>
      <c r="X722" s="3617"/>
      <c r="Y722" s="2006">
        <v>0</v>
      </c>
      <c r="Z722" s="2006">
        <v>0</v>
      </c>
      <c r="AA722" s="2006">
        <v>0</v>
      </c>
      <c r="AB722" s="3617"/>
      <c r="AC722" s="2006">
        <v>0</v>
      </c>
      <c r="AD722" s="2006">
        <v>0</v>
      </c>
      <c r="AE722" s="2006">
        <v>0</v>
      </c>
      <c r="AF722" s="3617"/>
      <c r="AG722" s="2006">
        <v>0</v>
      </c>
      <c r="AH722" s="2006">
        <v>0</v>
      </c>
      <c r="AI722" s="2006">
        <v>0</v>
      </c>
      <c r="AJ722" s="35"/>
      <c r="AK722" s="35"/>
      <c r="AL722" s="35"/>
      <c r="AM722" s="35"/>
      <c r="AN722" s="35"/>
      <c r="AZ722" s="2006">
        <v>0</v>
      </c>
      <c r="BA722" s="2006">
        <v>0</v>
      </c>
      <c r="BB722" s="2006">
        <v>0</v>
      </c>
      <c r="BC722" s="2006">
        <v>0</v>
      </c>
      <c r="BD722" s="2006">
        <v>0</v>
      </c>
      <c r="BE722" s="2006">
        <v>0</v>
      </c>
      <c r="BF722" s="2006">
        <v>0</v>
      </c>
      <c r="BG722" s="2006">
        <v>0</v>
      </c>
      <c r="BH722" s="2006">
        <v>0</v>
      </c>
      <c r="BI722" s="2006">
        <v>0</v>
      </c>
      <c r="BJ722" s="2006">
        <v>0</v>
      </c>
      <c r="BK722" s="2006">
        <v>0</v>
      </c>
      <c r="BL722" s="2006">
        <v>0</v>
      </c>
      <c r="BM722" s="2006">
        <v>0</v>
      </c>
      <c r="BN722" s="2006">
        <v>0</v>
      </c>
      <c r="BO722" s="2006">
        <v>0</v>
      </c>
      <c r="BP722" s="2006">
        <v>0</v>
      </c>
      <c r="BQ722" s="2006">
        <v>0</v>
      </c>
      <c r="BR722" s="2006">
        <v>0</v>
      </c>
      <c r="BS722" s="2006">
        <v>0</v>
      </c>
      <c r="BT722" s="2006">
        <v>0</v>
      </c>
      <c r="BU722" s="2006">
        <v>0</v>
      </c>
      <c r="BV722" s="2006">
        <v>0</v>
      </c>
      <c r="BW722" s="2006">
        <v>0</v>
      </c>
      <c r="BX722" s="2006">
        <v>0</v>
      </c>
      <c r="BY722" s="2006">
        <v>0</v>
      </c>
      <c r="BZ722" s="2006">
        <v>0</v>
      </c>
      <c r="CA722" s="2006">
        <v>0</v>
      </c>
      <c r="CB722" s="2006">
        <v>0</v>
      </c>
      <c r="CC722" s="2006">
        <v>0</v>
      </c>
      <c r="CD722" s="2006">
        <v>0</v>
      </c>
      <c r="CE722" s="2006">
        <v>0</v>
      </c>
      <c r="CF722" s="421"/>
    </row>
    <row r="723" spans="1:84" ht="5.0999999999999996" customHeight="1">
      <c r="A723" s="2006">
        <v>0</v>
      </c>
      <c r="B723" s="3402"/>
      <c r="D723" s="3624"/>
      <c r="E723" s="2006">
        <v>0</v>
      </c>
      <c r="F723" s="2007">
        <v>0</v>
      </c>
      <c r="G723" s="2006">
        <v>0</v>
      </c>
      <c r="H723" s="3618"/>
      <c r="I723" s="2006">
        <v>0</v>
      </c>
      <c r="J723" s="2007">
        <v>0</v>
      </c>
      <c r="K723" s="2006">
        <v>0</v>
      </c>
      <c r="L723" s="3618"/>
      <c r="M723" s="2006">
        <v>0</v>
      </c>
      <c r="N723" s="2007">
        <v>0</v>
      </c>
      <c r="O723" s="2006">
        <v>0</v>
      </c>
      <c r="P723" s="3618"/>
      <c r="Q723" s="2006">
        <v>0</v>
      </c>
      <c r="R723" s="2007">
        <v>0</v>
      </c>
      <c r="S723" s="2006">
        <v>0</v>
      </c>
      <c r="T723" s="3627"/>
      <c r="U723" s="2006">
        <v>0</v>
      </c>
      <c r="V723" s="2007">
        <v>0</v>
      </c>
      <c r="W723" s="2006">
        <v>0</v>
      </c>
      <c r="X723" s="3618"/>
      <c r="Y723" s="2006">
        <v>0</v>
      </c>
      <c r="Z723" s="2007">
        <v>0</v>
      </c>
      <c r="AA723" s="2006">
        <v>0</v>
      </c>
      <c r="AB723" s="3618"/>
      <c r="AC723" s="2006">
        <v>0</v>
      </c>
      <c r="AD723" s="2007">
        <v>0</v>
      </c>
      <c r="AE723" s="2006">
        <v>0</v>
      </c>
      <c r="AF723" s="3618"/>
      <c r="AG723" s="2006">
        <v>0</v>
      </c>
      <c r="AH723" s="2007">
        <v>0</v>
      </c>
      <c r="AI723" s="2006">
        <v>0</v>
      </c>
      <c r="AJ723" s="35"/>
      <c r="AK723" s="35"/>
      <c r="AL723" s="35"/>
      <c r="AM723" s="35"/>
      <c r="AN723" s="35"/>
      <c r="AZ723" s="2006">
        <v>0</v>
      </c>
      <c r="BA723" s="2006">
        <v>0</v>
      </c>
      <c r="BB723" s="2006">
        <v>0</v>
      </c>
      <c r="BC723" s="2006">
        <v>0</v>
      </c>
      <c r="BD723" s="2006">
        <v>0</v>
      </c>
      <c r="BE723" s="2006">
        <v>0</v>
      </c>
      <c r="BF723" s="2006">
        <v>0</v>
      </c>
      <c r="BG723" s="2006">
        <v>0</v>
      </c>
      <c r="BH723" s="2006">
        <v>0</v>
      </c>
      <c r="BI723" s="2006">
        <v>0</v>
      </c>
      <c r="BJ723" s="2006">
        <v>0</v>
      </c>
      <c r="BK723" s="2006">
        <v>0</v>
      </c>
      <c r="BL723" s="2006">
        <v>0</v>
      </c>
      <c r="BM723" s="2006">
        <v>0</v>
      </c>
      <c r="BN723" s="2006">
        <v>0</v>
      </c>
      <c r="BO723" s="2006">
        <v>0</v>
      </c>
      <c r="BP723" s="2006">
        <v>0</v>
      </c>
      <c r="BQ723" s="2006">
        <v>0</v>
      </c>
      <c r="BR723" s="2006">
        <v>0</v>
      </c>
      <c r="BS723" s="2006">
        <v>0</v>
      </c>
      <c r="BT723" s="2006">
        <v>0</v>
      </c>
      <c r="BU723" s="2006">
        <v>0</v>
      </c>
      <c r="BV723" s="2006">
        <v>0</v>
      </c>
      <c r="BW723" s="2006">
        <v>0</v>
      </c>
      <c r="BX723" s="2006">
        <v>0</v>
      </c>
      <c r="BY723" s="2006">
        <v>0</v>
      </c>
      <c r="BZ723" s="2006">
        <v>0</v>
      </c>
      <c r="CA723" s="2006">
        <v>0</v>
      </c>
      <c r="CB723" s="2006">
        <v>0</v>
      </c>
      <c r="CC723" s="2006">
        <v>0</v>
      </c>
      <c r="CD723" s="2006">
        <v>0</v>
      </c>
      <c r="CE723" s="2006">
        <v>0</v>
      </c>
      <c r="CF723" s="421"/>
    </row>
    <row r="724" spans="1:84" ht="9.9499999999999993" customHeight="1">
      <c r="A724" s="2006">
        <v>0</v>
      </c>
      <c r="B724" s="3403"/>
      <c r="D724" s="3625"/>
      <c r="E724" s="2006">
        <v>0</v>
      </c>
      <c r="F724" s="2006">
        <v>0</v>
      </c>
      <c r="G724" s="2006">
        <v>0</v>
      </c>
      <c r="H724" s="3619"/>
      <c r="I724" s="2006">
        <v>0</v>
      </c>
      <c r="J724" s="2006">
        <v>0</v>
      </c>
      <c r="K724" s="2006">
        <v>0</v>
      </c>
      <c r="L724" s="3619"/>
      <c r="M724" s="2006">
        <v>0</v>
      </c>
      <c r="N724" s="2006">
        <v>0</v>
      </c>
      <c r="O724" s="2006">
        <v>0</v>
      </c>
      <c r="P724" s="3619"/>
      <c r="Q724" s="2006">
        <v>0</v>
      </c>
      <c r="R724" s="2006">
        <v>0</v>
      </c>
      <c r="S724" s="2006">
        <v>0</v>
      </c>
      <c r="T724" s="3628"/>
      <c r="U724" s="2006">
        <v>0</v>
      </c>
      <c r="V724" s="2006">
        <v>0</v>
      </c>
      <c r="W724" s="2006">
        <v>0</v>
      </c>
      <c r="X724" s="3619"/>
      <c r="Y724" s="2006">
        <v>0</v>
      </c>
      <c r="Z724" s="2006">
        <v>0</v>
      </c>
      <c r="AA724" s="2006">
        <v>0</v>
      </c>
      <c r="AB724" s="3619"/>
      <c r="AC724" s="2006">
        <v>0</v>
      </c>
      <c r="AD724" s="2006">
        <v>0</v>
      </c>
      <c r="AE724" s="2006">
        <v>0</v>
      </c>
      <c r="AF724" s="3619"/>
      <c r="AG724" s="2006">
        <v>0</v>
      </c>
      <c r="AH724" s="2006">
        <v>0</v>
      </c>
      <c r="AI724" s="2006">
        <v>0</v>
      </c>
      <c r="AJ724" s="35"/>
      <c r="AK724" s="35"/>
      <c r="AL724" s="35"/>
      <c r="AM724" s="35"/>
      <c r="AN724" s="35"/>
      <c r="AZ724" s="2006">
        <v>0</v>
      </c>
      <c r="BA724" s="2006">
        <v>0</v>
      </c>
      <c r="BB724" s="2006">
        <v>0</v>
      </c>
      <c r="BC724" s="2006">
        <v>0</v>
      </c>
      <c r="BD724" s="2006">
        <v>0</v>
      </c>
      <c r="BE724" s="2006">
        <v>0</v>
      </c>
      <c r="BF724" s="2006">
        <v>0</v>
      </c>
      <c r="BG724" s="2006">
        <v>0</v>
      </c>
      <c r="BH724" s="2006">
        <v>0</v>
      </c>
      <c r="BI724" s="2006">
        <v>0</v>
      </c>
      <c r="BJ724" s="2006">
        <v>0</v>
      </c>
      <c r="BK724" s="2006">
        <v>0</v>
      </c>
      <c r="BL724" s="2006">
        <v>0</v>
      </c>
      <c r="BM724" s="2006">
        <v>0</v>
      </c>
      <c r="BN724" s="2006">
        <v>0</v>
      </c>
      <c r="BO724" s="2006">
        <v>0</v>
      </c>
      <c r="BP724" s="2006">
        <v>0</v>
      </c>
      <c r="BQ724" s="2006">
        <v>0</v>
      </c>
      <c r="BR724" s="2006">
        <v>0</v>
      </c>
      <c r="BS724" s="2006">
        <v>0</v>
      </c>
      <c r="BT724" s="2006">
        <v>0</v>
      </c>
      <c r="BU724" s="2006">
        <v>0</v>
      </c>
      <c r="BV724" s="2006">
        <v>0</v>
      </c>
      <c r="BW724" s="2006">
        <v>0</v>
      </c>
      <c r="BX724" s="2006">
        <v>0</v>
      </c>
      <c r="BY724" s="2006">
        <v>0</v>
      </c>
      <c r="BZ724" s="2006">
        <v>0</v>
      </c>
      <c r="CA724" s="2006">
        <v>0</v>
      </c>
      <c r="CB724" s="2006">
        <v>0</v>
      </c>
      <c r="CC724" s="2006">
        <v>0</v>
      </c>
      <c r="CD724" s="2006">
        <v>0</v>
      </c>
      <c r="CE724" s="2006">
        <v>0</v>
      </c>
      <c r="CF724" s="421"/>
    </row>
    <row r="725" spans="1:84" ht="9.9499999999999993" customHeight="1">
      <c r="A725" s="2006">
        <v>0</v>
      </c>
      <c r="B725" s="2006">
        <v>0</v>
      </c>
      <c r="C725" s="2006">
        <v>0</v>
      </c>
      <c r="D725" s="2006">
        <v>0</v>
      </c>
      <c r="E725" s="2006">
        <v>0</v>
      </c>
      <c r="F725" s="2006">
        <v>0</v>
      </c>
      <c r="G725" s="2006">
        <v>0</v>
      </c>
      <c r="H725" s="2006">
        <v>0</v>
      </c>
      <c r="I725" s="2006">
        <v>0</v>
      </c>
      <c r="J725" s="2006">
        <v>0</v>
      </c>
      <c r="K725" s="2006">
        <v>0</v>
      </c>
      <c r="L725" s="2006">
        <v>0</v>
      </c>
      <c r="M725" s="2006">
        <v>0</v>
      </c>
      <c r="N725" s="2006">
        <v>0</v>
      </c>
      <c r="O725" s="2006">
        <v>0</v>
      </c>
      <c r="P725" s="2006">
        <v>0</v>
      </c>
      <c r="Q725" s="2006">
        <v>0</v>
      </c>
      <c r="R725" s="2006">
        <v>0</v>
      </c>
      <c r="S725" s="2006">
        <v>0</v>
      </c>
      <c r="T725" s="2006">
        <v>0</v>
      </c>
      <c r="U725" s="2006">
        <v>0</v>
      </c>
      <c r="V725" s="2006">
        <v>0</v>
      </c>
      <c r="W725" s="2006">
        <v>0</v>
      </c>
      <c r="X725" s="2006">
        <v>0</v>
      </c>
      <c r="Y725" s="2006">
        <v>0</v>
      </c>
      <c r="Z725" s="2006">
        <v>0</v>
      </c>
      <c r="AA725" s="2006">
        <v>0</v>
      </c>
      <c r="AB725" s="2006">
        <v>0</v>
      </c>
      <c r="AC725" s="2006">
        <v>0</v>
      </c>
      <c r="AD725" s="2006">
        <v>0</v>
      </c>
      <c r="AE725" s="2006">
        <v>0</v>
      </c>
      <c r="AF725" s="2006">
        <v>0</v>
      </c>
      <c r="AG725" s="2006">
        <v>0</v>
      </c>
      <c r="AH725" s="2006">
        <v>0</v>
      </c>
      <c r="AI725" s="26"/>
      <c r="AJ725" s="35"/>
      <c r="AK725" s="35"/>
      <c r="AL725" s="35"/>
      <c r="AM725" s="35"/>
      <c r="AN725" s="35"/>
      <c r="AZ725" s="2006">
        <v>0</v>
      </c>
      <c r="BA725" s="2006">
        <v>0</v>
      </c>
      <c r="BB725" s="2006">
        <v>0</v>
      </c>
      <c r="BC725" s="2006">
        <v>0</v>
      </c>
      <c r="BD725" s="2006">
        <v>0</v>
      </c>
      <c r="BE725" s="2006">
        <v>0</v>
      </c>
      <c r="BF725" s="2006">
        <v>0</v>
      </c>
      <c r="BG725" s="2006">
        <v>0</v>
      </c>
      <c r="BH725" s="2006">
        <v>0</v>
      </c>
      <c r="BI725" s="2006">
        <v>0</v>
      </c>
      <c r="BJ725" s="2006">
        <v>0</v>
      </c>
      <c r="BK725" s="2006">
        <v>0</v>
      </c>
      <c r="BL725" s="2006">
        <v>0</v>
      </c>
      <c r="BM725" s="2006">
        <v>0</v>
      </c>
      <c r="BN725" s="2006">
        <v>0</v>
      </c>
      <c r="BO725" s="2006">
        <v>0</v>
      </c>
      <c r="BP725" s="2006">
        <v>0</v>
      </c>
      <c r="BQ725" s="2006">
        <v>0</v>
      </c>
      <c r="BR725" s="2006">
        <v>0</v>
      </c>
      <c r="BS725" s="2006">
        <v>0</v>
      </c>
      <c r="BT725" s="2006">
        <v>0</v>
      </c>
      <c r="BU725" s="2006">
        <v>0</v>
      </c>
      <c r="BV725" s="2006">
        <v>0</v>
      </c>
      <c r="BW725" s="2006">
        <v>0</v>
      </c>
      <c r="BX725" s="2006">
        <v>0</v>
      </c>
      <c r="BY725" s="2006">
        <v>0</v>
      </c>
      <c r="BZ725" s="2006">
        <v>0</v>
      </c>
      <c r="CA725" s="2006">
        <v>0</v>
      </c>
      <c r="CB725" s="2006">
        <v>0</v>
      </c>
      <c r="CC725" s="2006">
        <v>0</v>
      </c>
      <c r="CD725" s="2006">
        <v>0</v>
      </c>
      <c r="CE725" s="2006">
        <v>0</v>
      </c>
      <c r="CF725" s="421"/>
    </row>
    <row r="726" spans="1:84" ht="9.9499999999999993" customHeight="1">
      <c r="A726" s="2006">
        <v>0</v>
      </c>
      <c r="B726" s="3401">
        <v>27</v>
      </c>
      <c r="D726" s="3623" t="s">
        <v>818</v>
      </c>
      <c r="E726" s="2006">
        <v>0</v>
      </c>
      <c r="F726" s="2006">
        <v>0</v>
      </c>
      <c r="G726" s="2006">
        <v>0</v>
      </c>
      <c r="H726" s="3617"/>
      <c r="I726" s="2006">
        <v>0</v>
      </c>
      <c r="J726" s="2006">
        <v>0</v>
      </c>
      <c r="K726" s="2006">
        <v>0</v>
      </c>
      <c r="L726" s="3617"/>
      <c r="M726" s="2006">
        <v>0</v>
      </c>
      <c r="N726" s="2006">
        <v>0</v>
      </c>
      <c r="O726" s="2006">
        <v>0</v>
      </c>
      <c r="P726" s="3617"/>
      <c r="Q726" s="2006">
        <v>0</v>
      </c>
      <c r="R726" s="2006">
        <v>0</v>
      </c>
      <c r="S726" s="2006">
        <v>0</v>
      </c>
      <c r="T726" s="3626" t="s">
        <v>819</v>
      </c>
      <c r="U726" s="2006">
        <v>0</v>
      </c>
      <c r="V726" s="2006">
        <v>0</v>
      </c>
      <c r="W726" s="2006">
        <v>0</v>
      </c>
      <c r="X726" s="3617"/>
      <c r="Y726" s="2006">
        <v>0</v>
      </c>
      <c r="Z726" s="2006">
        <v>0</v>
      </c>
      <c r="AA726" s="2006">
        <v>0</v>
      </c>
      <c r="AB726" s="3617"/>
      <c r="AC726" s="2006">
        <v>0</v>
      </c>
      <c r="AD726" s="2006">
        <v>0</v>
      </c>
      <c r="AE726" s="2006">
        <v>0</v>
      </c>
      <c r="AF726" s="3617"/>
      <c r="AG726" s="2006">
        <v>0</v>
      </c>
      <c r="AH726" s="2006">
        <v>0</v>
      </c>
      <c r="AI726" s="2006">
        <v>0</v>
      </c>
      <c r="AJ726" s="35"/>
      <c r="AK726" s="35"/>
      <c r="AL726" s="35"/>
      <c r="AM726" s="35"/>
      <c r="AN726" s="35"/>
      <c r="AZ726" s="2006">
        <v>0</v>
      </c>
      <c r="BA726" s="2006">
        <v>0</v>
      </c>
      <c r="BB726" s="2006">
        <v>0</v>
      </c>
      <c r="BC726" s="2006">
        <v>0</v>
      </c>
      <c r="BD726" s="2006">
        <v>0</v>
      </c>
      <c r="BE726" s="2006">
        <v>0</v>
      </c>
      <c r="BF726" s="2006">
        <v>0</v>
      </c>
      <c r="BG726" s="2006">
        <v>0</v>
      </c>
      <c r="BH726" s="2006">
        <v>0</v>
      </c>
      <c r="BI726" s="2006">
        <v>0</v>
      </c>
      <c r="BJ726" s="2006">
        <v>0</v>
      </c>
      <c r="BK726" s="2006">
        <v>0</v>
      </c>
      <c r="BL726" s="2006">
        <v>0</v>
      </c>
      <c r="BM726" s="2006">
        <v>0</v>
      </c>
      <c r="BN726" s="2006">
        <v>0</v>
      </c>
      <c r="BO726" s="2006">
        <v>0</v>
      </c>
      <c r="BP726" s="2006">
        <v>0</v>
      </c>
      <c r="BQ726" s="2006">
        <v>0</v>
      </c>
      <c r="BR726" s="2006">
        <v>0</v>
      </c>
      <c r="BS726" s="2006">
        <v>0</v>
      </c>
      <c r="BT726" s="2006">
        <v>0</v>
      </c>
      <c r="BU726" s="2006">
        <v>0</v>
      </c>
      <c r="BV726" s="2006">
        <v>0</v>
      </c>
      <c r="BW726" s="2006">
        <v>0</v>
      </c>
      <c r="BX726" s="2006">
        <v>0</v>
      </c>
      <c r="BY726" s="2006">
        <v>0</v>
      </c>
      <c r="BZ726" s="2006">
        <v>0</v>
      </c>
      <c r="CA726" s="2006">
        <v>0</v>
      </c>
      <c r="CB726" s="2006">
        <v>0</v>
      </c>
      <c r="CC726" s="2006">
        <v>0</v>
      </c>
      <c r="CD726" s="2006">
        <v>0</v>
      </c>
      <c r="CE726" s="2006">
        <v>0</v>
      </c>
      <c r="CF726" s="421"/>
    </row>
    <row r="727" spans="1:84" ht="5.0999999999999996" customHeight="1">
      <c r="A727" s="2006">
        <v>0</v>
      </c>
      <c r="B727" s="3402"/>
      <c r="D727" s="3624"/>
      <c r="E727" s="2006">
        <v>0</v>
      </c>
      <c r="F727" s="2007">
        <v>0</v>
      </c>
      <c r="G727" s="2006">
        <v>0</v>
      </c>
      <c r="H727" s="3618"/>
      <c r="I727" s="2006">
        <v>0</v>
      </c>
      <c r="J727" s="2007">
        <v>0</v>
      </c>
      <c r="K727" s="2006">
        <v>0</v>
      </c>
      <c r="L727" s="3618"/>
      <c r="M727" s="2006">
        <v>0</v>
      </c>
      <c r="N727" s="2007">
        <v>0</v>
      </c>
      <c r="O727" s="2006">
        <v>0</v>
      </c>
      <c r="P727" s="3618"/>
      <c r="Q727" s="2006">
        <v>0</v>
      </c>
      <c r="R727" s="2007">
        <v>0</v>
      </c>
      <c r="S727" s="2006">
        <v>0</v>
      </c>
      <c r="T727" s="3627"/>
      <c r="U727" s="2006">
        <v>0</v>
      </c>
      <c r="V727" s="2007">
        <v>0</v>
      </c>
      <c r="W727" s="2006">
        <v>0</v>
      </c>
      <c r="X727" s="3618"/>
      <c r="Y727" s="2006">
        <v>0</v>
      </c>
      <c r="Z727" s="2007">
        <v>0</v>
      </c>
      <c r="AA727" s="2006">
        <v>0</v>
      </c>
      <c r="AB727" s="3618"/>
      <c r="AC727" s="2006">
        <v>0</v>
      </c>
      <c r="AD727" s="2007">
        <v>0</v>
      </c>
      <c r="AE727" s="2006">
        <v>0</v>
      </c>
      <c r="AF727" s="3618"/>
      <c r="AG727" s="2006">
        <v>0</v>
      </c>
      <c r="AH727" s="2007">
        <v>0</v>
      </c>
      <c r="AI727" s="2006">
        <v>0</v>
      </c>
      <c r="AJ727" s="35"/>
      <c r="AK727" s="35"/>
      <c r="AL727" s="35"/>
      <c r="AM727" s="35"/>
      <c r="AN727" s="35"/>
      <c r="AZ727" s="2006">
        <v>0</v>
      </c>
      <c r="BA727" s="2006">
        <v>0</v>
      </c>
      <c r="BB727" s="2006">
        <v>0</v>
      </c>
      <c r="BC727" s="2006">
        <v>0</v>
      </c>
      <c r="BD727" s="2006">
        <v>0</v>
      </c>
      <c r="BE727" s="2006">
        <v>0</v>
      </c>
      <c r="BF727" s="2006">
        <v>0</v>
      </c>
      <c r="BG727" s="2006">
        <v>0</v>
      </c>
      <c r="BH727" s="2006">
        <v>0</v>
      </c>
      <c r="BI727" s="2006">
        <v>0</v>
      </c>
      <c r="BJ727" s="2006">
        <v>0</v>
      </c>
      <c r="BK727" s="2006">
        <v>0</v>
      </c>
      <c r="BL727" s="2006">
        <v>0</v>
      </c>
      <c r="BM727" s="2006">
        <v>0</v>
      </c>
      <c r="BN727" s="2006">
        <v>0</v>
      </c>
      <c r="BO727" s="2006">
        <v>0</v>
      </c>
      <c r="BP727" s="2006">
        <v>0</v>
      </c>
      <c r="BQ727" s="2006">
        <v>0</v>
      </c>
      <c r="BR727" s="2006">
        <v>0</v>
      </c>
      <c r="BS727" s="2006">
        <v>0</v>
      </c>
      <c r="BT727" s="2006">
        <v>0</v>
      </c>
      <c r="BU727" s="2006">
        <v>0</v>
      </c>
      <c r="BV727" s="2006">
        <v>0</v>
      </c>
      <c r="BW727" s="2006">
        <v>0</v>
      </c>
      <c r="BX727" s="2006">
        <v>0</v>
      </c>
      <c r="BY727" s="2006">
        <v>0</v>
      </c>
      <c r="BZ727" s="2006">
        <v>0</v>
      </c>
      <c r="CA727" s="2006">
        <v>0</v>
      </c>
      <c r="CB727" s="2006">
        <v>0</v>
      </c>
      <c r="CC727" s="2006">
        <v>0</v>
      </c>
      <c r="CD727" s="2006">
        <v>0</v>
      </c>
      <c r="CE727" s="2006">
        <v>0</v>
      </c>
      <c r="CF727" s="421"/>
    </row>
    <row r="728" spans="1:84" ht="9.9499999999999993" customHeight="1">
      <c r="A728" s="2006">
        <v>0</v>
      </c>
      <c r="B728" s="3403"/>
      <c r="D728" s="3625"/>
      <c r="E728" s="2006">
        <v>0</v>
      </c>
      <c r="F728" s="2006">
        <v>0</v>
      </c>
      <c r="G728" s="2006">
        <v>0</v>
      </c>
      <c r="H728" s="3619"/>
      <c r="I728" s="2006">
        <v>0</v>
      </c>
      <c r="J728" s="2006">
        <v>0</v>
      </c>
      <c r="K728" s="2006">
        <v>0</v>
      </c>
      <c r="L728" s="3619"/>
      <c r="M728" s="2006">
        <v>0</v>
      </c>
      <c r="N728" s="2006">
        <v>0</v>
      </c>
      <c r="O728" s="2006">
        <v>0</v>
      </c>
      <c r="P728" s="3619"/>
      <c r="Q728" s="2006">
        <v>0</v>
      </c>
      <c r="R728" s="2006">
        <v>0</v>
      </c>
      <c r="S728" s="2006">
        <v>0</v>
      </c>
      <c r="T728" s="3628"/>
      <c r="U728" s="2006">
        <v>0</v>
      </c>
      <c r="V728" s="2006">
        <v>0</v>
      </c>
      <c r="W728" s="2006">
        <v>0</v>
      </c>
      <c r="X728" s="3619"/>
      <c r="Y728" s="2006">
        <v>0</v>
      </c>
      <c r="Z728" s="2006">
        <v>0</v>
      </c>
      <c r="AA728" s="2006">
        <v>0</v>
      </c>
      <c r="AB728" s="3619"/>
      <c r="AC728" s="2006">
        <v>0</v>
      </c>
      <c r="AD728" s="2006">
        <v>0</v>
      </c>
      <c r="AE728" s="2006">
        <v>0</v>
      </c>
      <c r="AF728" s="3619"/>
      <c r="AG728" s="2006">
        <v>0</v>
      </c>
      <c r="AH728" s="2006">
        <v>0</v>
      </c>
      <c r="AI728" s="2006">
        <v>0</v>
      </c>
      <c r="AJ728" s="35"/>
      <c r="AK728" s="35"/>
      <c r="AL728" s="35"/>
      <c r="AM728" s="35"/>
      <c r="AN728" s="35"/>
      <c r="AZ728" s="2006">
        <v>0</v>
      </c>
      <c r="BA728" s="2006">
        <v>0</v>
      </c>
      <c r="BB728" s="2006">
        <v>0</v>
      </c>
      <c r="BC728" s="2006">
        <v>0</v>
      </c>
      <c r="BD728" s="2006">
        <v>0</v>
      </c>
      <c r="BE728" s="2006">
        <v>0</v>
      </c>
      <c r="BF728" s="2006">
        <v>0</v>
      </c>
      <c r="BG728" s="2006">
        <v>0</v>
      </c>
      <c r="BH728" s="2006">
        <v>0</v>
      </c>
      <c r="BI728" s="2006">
        <v>0</v>
      </c>
      <c r="BJ728" s="2006">
        <v>0</v>
      </c>
      <c r="BK728" s="2006">
        <v>0</v>
      </c>
      <c r="BL728" s="2006">
        <v>0</v>
      </c>
      <c r="BM728" s="2006">
        <v>0</v>
      </c>
      <c r="BN728" s="2006">
        <v>0</v>
      </c>
      <c r="BO728" s="2006">
        <v>0</v>
      </c>
      <c r="BP728" s="2006">
        <v>0</v>
      </c>
      <c r="BQ728" s="2006">
        <v>0</v>
      </c>
      <c r="BR728" s="2006">
        <v>0</v>
      </c>
      <c r="BS728" s="2006">
        <v>0</v>
      </c>
      <c r="BT728" s="2006">
        <v>0</v>
      </c>
      <c r="BU728" s="2006">
        <v>0</v>
      </c>
      <c r="BV728" s="2006">
        <v>0</v>
      </c>
      <c r="BW728" s="2006">
        <v>0</v>
      </c>
      <c r="BX728" s="2006">
        <v>0</v>
      </c>
      <c r="BY728" s="2006">
        <v>0</v>
      </c>
      <c r="BZ728" s="2006">
        <v>0</v>
      </c>
      <c r="CA728" s="2006">
        <v>0</v>
      </c>
      <c r="CB728" s="2006">
        <v>0</v>
      </c>
      <c r="CC728" s="2006">
        <v>0</v>
      </c>
      <c r="CD728" s="2006">
        <v>0</v>
      </c>
      <c r="CE728" s="2006">
        <v>0</v>
      </c>
      <c r="CF728" s="421"/>
    </row>
    <row r="729" spans="1:84" ht="9.9499999999999993" customHeight="1">
      <c r="A729" s="2006">
        <v>0</v>
      </c>
      <c r="B729" s="2006">
        <v>0</v>
      </c>
      <c r="C729" s="2006">
        <v>0</v>
      </c>
      <c r="D729" s="2006">
        <v>0</v>
      </c>
      <c r="E729" s="2006">
        <v>0</v>
      </c>
      <c r="F729" s="2006">
        <v>0</v>
      </c>
      <c r="G729" s="2006">
        <v>0</v>
      </c>
      <c r="H729" s="2006">
        <v>0</v>
      </c>
      <c r="I729" s="2006">
        <v>0</v>
      </c>
      <c r="J729" s="2006">
        <v>0</v>
      </c>
      <c r="K729" s="2006">
        <v>0</v>
      </c>
      <c r="L729" s="2006">
        <v>0</v>
      </c>
      <c r="M729" s="2006">
        <v>0</v>
      </c>
      <c r="N729" s="2006">
        <v>0</v>
      </c>
      <c r="O729" s="2006">
        <v>0</v>
      </c>
      <c r="P729" s="2006">
        <v>0</v>
      </c>
      <c r="Q729" s="2006">
        <v>0</v>
      </c>
      <c r="R729" s="2006">
        <v>0</v>
      </c>
      <c r="S729" s="2006">
        <v>0</v>
      </c>
      <c r="T729" s="2006">
        <v>0</v>
      </c>
      <c r="U729" s="2006">
        <v>0</v>
      </c>
      <c r="V729" s="2006">
        <v>0</v>
      </c>
      <c r="W729" s="2006">
        <v>0</v>
      </c>
      <c r="X729" s="2006">
        <v>0</v>
      </c>
      <c r="Y729" s="2006">
        <v>0</v>
      </c>
      <c r="Z729" s="2006">
        <v>0</v>
      </c>
      <c r="AA729" s="2006">
        <v>0</v>
      </c>
      <c r="AB729" s="2006">
        <v>0</v>
      </c>
      <c r="AC729" s="2006">
        <v>0</v>
      </c>
      <c r="AD729" s="2006">
        <v>0</v>
      </c>
      <c r="AE729" s="2006">
        <v>0</v>
      </c>
      <c r="AF729" s="2006">
        <v>0</v>
      </c>
      <c r="AG729" s="2006">
        <v>0</v>
      </c>
      <c r="AH729" s="2006">
        <v>0</v>
      </c>
      <c r="AI729" s="96"/>
      <c r="AJ729" s="35"/>
      <c r="AK729" s="35"/>
      <c r="AL729" s="35"/>
      <c r="AM729" s="35"/>
      <c r="AN729" s="35"/>
      <c r="AZ729" s="2006">
        <v>0</v>
      </c>
      <c r="BA729" s="2006">
        <v>0</v>
      </c>
      <c r="BB729" s="2006">
        <v>0</v>
      </c>
      <c r="BC729" s="2006">
        <v>0</v>
      </c>
      <c r="BD729" s="2006">
        <v>0</v>
      </c>
      <c r="BE729" s="2006">
        <v>0</v>
      </c>
      <c r="BF729" s="2006">
        <v>0</v>
      </c>
      <c r="BG729" s="2006">
        <v>0</v>
      </c>
      <c r="BH729" s="2006">
        <v>0</v>
      </c>
      <c r="BI729" s="2006">
        <v>0</v>
      </c>
      <c r="BJ729" s="2006">
        <v>0</v>
      </c>
      <c r="BK729" s="2006">
        <v>0</v>
      </c>
      <c r="BL729" s="2006">
        <v>0</v>
      </c>
      <c r="BM729" s="2006">
        <v>0</v>
      </c>
      <c r="BN729" s="2006">
        <v>0</v>
      </c>
      <c r="BO729" s="2006">
        <v>0</v>
      </c>
      <c r="BP729" s="2006">
        <v>0</v>
      </c>
      <c r="BQ729" s="2006">
        <v>0</v>
      </c>
      <c r="BR729" s="2006">
        <v>0</v>
      </c>
      <c r="BS729" s="2006">
        <v>0</v>
      </c>
      <c r="BT729" s="2006">
        <v>0</v>
      </c>
      <c r="BU729" s="2006">
        <v>0</v>
      </c>
      <c r="BV729" s="2006">
        <v>0</v>
      </c>
      <c r="BW729" s="2006">
        <v>0</v>
      </c>
      <c r="BX729" s="2006">
        <v>0</v>
      </c>
      <c r="BY729" s="2006">
        <v>0</v>
      </c>
      <c r="BZ729" s="2006">
        <v>0</v>
      </c>
      <c r="CA729" s="2006">
        <v>0</v>
      </c>
      <c r="CB729" s="2006">
        <v>0</v>
      </c>
      <c r="CC729" s="2006">
        <v>0</v>
      </c>
      <c r="CD729" s="2006">
        <v>0</v>
      </c>
      <c r="CE729" s="2006">
        <v>0</v>
      </c>
      <c r="CF729" s="421"/>
    </row>
    <row r="730" spans="1:84" ht="9.9499999999999993" customHeight="1">
      <c r="A730" s="2006">
        <v>0</v>
      </c>
      <c r="B730" s="3401">
        <v>28</v>
      </c>
      <c r="D730" s="3623" t="s">
        <v>820</v>
      </c>
      <c r="E730" s="2006">
        <v>0</v>
      </c>
      <c r="F730" s="2006">
        <v>0</v>
      </c>
      <c r="G730" s="2006">
        <v>0</v>
      </c>
      <c r="H730" s="3617"/>
      <c r="I730" s="2006">
        <v>0</v>
      </c>
      <c r="J730" s="2006">
        <v>0</v>
      </c>
      <c r="K730" s="2006">
        <v>0</v>
      </c>
      <c r="L730" s="3617"/>
      <c r="M730" s="2006">
        <v>0</v>
      </c>
      <c r="N730" s="2006">
        <v>0</v>
      </c>
      <c r="O730" s="2006">
        <v>0</v>
      </c>
      <c r="P730" s="3617"/>
      <c r="Q730" s="2006">
        <v>0</v>
      </c>
      <c r="R730" s="2006">
        <v>0</v>
      </c>
      <c r="S730" s="2006">
        <v>0</v>
      </c>
      <c r="T730" s="3620" t="s">
        <v>821</v>
      </c>
      <c r="U730" s="2006">
        <v>0</v>
      </c>
      <c r="V730" s="2006">
        <v>0</v>
      </c>
      <c r="W730" s="2006">
        <v>0</v>
      </c>
      <c r="X730" s="3617"/>
      <c r="Y730" s="2006">
        <v>0</v>
      </c>
      <c r="Z730" s="2006">
        <v>0</v>
      </c>
      <c r="AA730" s="2006">
        <v>0</v>
      </c>
      <c r="AB730" s="3617"/>
      <c r="AC730" s="2006">
        <v>0</v>
      </c>
      <c r="AD730" s="2006">
        <v>0</v>
      </c>
      <c r="AE730" s="2006">
        <v>0</v>
      </c>
      <c r="AF730" s="3617"/>
      <c r="AG730" s="2006">
        <v>0</v>
      </c>
      <c r="AH730" s="2006">
        <v>0</v>
      </c>
      <c r="AI730" s="2006">
        <v>0</v>
      </c>
      <c r="AJ730" s="35"/>
      <c r="AK730" s="35"/>
      <c r="AL730" s="35"/>
      <c r="AM730" s="35"/>
      <c r="AN730" s="35"/>
      <c r="AZ730" s="2006">
        <v>0</v>
      </c>
      <c r="BA730" s="2006">
        <v>0</v>
      </c>
      <c r="BB730" s="2006">
        <v>0</v>
      </c>
      <c r="BC730" s="2006">
        <v>0</v>
      </c>
      <c r="BD730" s="2006">
        <v>0</v>
      </c>
      <c r="BE730" s="2006">
        <v>0</v>
      </c>
      <c r="BF730" s="2006">
        <v>0</v>
      </c>
      <c r="BG730" s="2006">
        <v>0</v>
      </c>
      <c r="BH730" s="2006">
        <v>0</v>
      </c>
      <c r="BI730" s="2006">
        <v>0</v>
      </c>
      <c r="BJ730" s="2006">
        <v>0</v>
      </c>
      <c r="BK730" s="2006">
        <v>0</v>
      </c>
      <c r="BL730" s="2006">
        <v>0</v>
      </c>
      <c r="BM730" s="2006">
        <v>0</v>
      </c>
      <c r="BN730" s="2006">
        <v>0</v>
      </c>
      <c r="BO730" s="2006">
        <v>0</v>
      </c>
      <c r="BP730" s="2006">
        <v>0</v>
      </c>
      <c r="BQ730" s="2006">
        <v>0</v>
      </c>
      <c r="BR730" s="2006">
        <v>0</v>
      </c>
      <c r="BS730" s="2006">
        <v>0</v>
      </c>
      <c r="BT730" s="2006">
        <v>0</v>
      </c>
      <c r="BU730" s="2006">
        <v>0</v>
      </c>
      <c r="BV730" s="2006">
        <v>0</v>
      </c>
      <c r="BW730" s="2006">
        <v>0</v>
      </c>
      <c r="BX730" s="2006">
        <v>0</v>
      </c>
      <c r="BY730" s="2006">
        <v>0</v>
      </c>
      <c r="BZ730" s="2006">
        <v>0</v>
      </c>
      <c r="CA730" s="2006">
        <v>0</v>
      </c>
      <c r="CB730" s="2006">
        <v>0</v>
      </c>
      <c r="CC730" s="2006">
        <v>0</v>
      </c>
      <c r="CD730" s="2006">
        <v>0</v>
      </c>
      <c r="CE730" s="2006">
        <v>0</v>
      </c>
      <c r="CF730" s="421"/>
    </row>
    <row r="731" spans="1:84" ht="5.0999999999999996" customHeight="1">
      <c r="A731" s="2006">
        <v>0</v>
      </c>
      <c r="B731" s="3402"/>
      <c r="D731" s="3624"/>
      <c r="E731" s="2006">
        <v>0</v>
      </c>
      <c r="F731" s="2007">
        <v>0</v>
      </c>
      <c r="G731" s="2006">
        <v>0</v>
      </c>
      <c r="H731" s="3618"/>
      <c r="I731" s="2006">
        <v>0</v>
      </c>
      <c r="J731" s="2007">
        <v>0</v>
      </c>
      <c r="K731" s="2006">
        <v>0</v>
      </c>
      <c r="L731" s="3618"/>
      <c r="M731" s="2006">
        <v>0</v>
      </c>
      <c r="N731" s="2007">
        <v>0</v>
      </c>
      <c r="O731" s="2006">
        <v>0</v>
      </c>
      <c r="P731" s="3618"/>
      <c r="Q731" s="2006">
        <v>0</v>
      </c>
      <c r="R731" s="2007">
        <v>0</v>
      </c>
      <c r="S731" s="2006">
        <v>0</v>
      </c>
      <c r="T731" s="3621"/>
      <c r="U731" s="2006">
        <v>0</v>
      </c>
      <c r="V731" s="2007">
        <v>0</v>
      </c>
      <c r="W731" s="2006">
        <v>0</v>
      </c>
      <c r="X731" s="3618"/>
      <c r="Y731" s="2006">
        <v>0</v>
      </c>
      <c r="Z731" s="2007">
        <v>0</v>
      </c>
      <c r="AA731" s="2006">
        <v>0</v>
      </c>
      <c r="AB731" s="3618"/>
      <c r="AC731" s="2006">
        <v>0</v>
      </c>
      <c r="AD731" s="2007">
        <v>0</v>
      </c>
      <c r="AE731" s="2006">
        <v>0</v>
      </c>
      <c r="AF731" s="3618"/>
      <c r="AG731" s="2006">
        <v>0</v>
      </c>
      <c r="AH731" s="2007">
        <v>0</v>
      </c>
      <c r="AI731" s="2006">
        <v>0</v>
      </c>
      <c r="AJ731" s="35"/>
      <c r="AK731" s="35"/>
      <c r="AL731" s="35"/>
      <c r="AM731" s="35"/>
      <c r="AN731" s="35"/>
      <c r="AZ731" s="2006">
        <v>0</v>
      </c>
      <c r="BA731" s="2006">
        <v>0</v>
      </c>
      <c r="BB731" s="2006">
        <v>0</v>
      </c>
      <c r="BC731" s="2006">
        <v>0</v>
      </c>
      <c r="BD731" s="2006">
        <v>0</v>
      </c>
      <c r="BE731" s="2006">
        <v>0</v>
      </c>
      <c r="BF731" s="2006">
        <v>0</v>
      </c>
      <c r="BG731" s="2006">
        <v>0</v>
      </c>
      <c r="BH731" s="2006">
        <v>0</v>
      </c>
      <c r="BI731" s="2006">
        <v>0</v>
      </c>
      <c r="BJ731" s="2006">
        <v>0</v>
      </c>
      <c r="BK731" s="2006">
        <v>0</v>
      </c>
      <c r="BL731" s="2006">
        <v>0</v>
      </c>
      <c r="BM731" s="2006">
        <v>0</v>
      </c>
      <c r="BN731" s="2006">
        <v>0</v>
      </c>
      <c r="BO731" s="2006">
        <v>0</v>
      </c>
      <c r="BP731" s="2006">
        <v>0</v>
      </c>
      <c r="BQ731" s="2006">
        <v>0</v>
      </c>
      <c r="BR731" s="2006">
        <v>0</v>
      </c>
      <c r="BS731" s="2006">
        <v>0</v>
      </c>
      <c r="BT731" s="2006">
        <v>0</v>
      </c>
      <c r="BU731" s="2006">
        <v>0</v>
      </c>
      <c r="BV731" s="2006">
        <v>0</v>
      </c>
      <c r="BW731" s="2006">
        <v>0</v>
      </c>
      <c r="BX731" s="2006">
        <v>0</v>
      </c>
      <c r="BY731" s="2006">
        <v>0</v>
      </c>
      <c r="BZ731" s="2006">
        <v>0</v>
      </c>
      <c r="CA731" s="2006">
        <v>0</v>
      </c>
      <c r="CB731" s="2006">
        <v>0</v>
      </c>
      <c r="CC731" s="2006">
        <v>0</v>
      </c>
      <c r="CD731" s="2006">
        <v>0</v>
      </c>
      <c r="CE731" s="2006">
        <v>0</v>
      </c>
      <c r="CF731" s="421"/>
    </row>
    <row r="732" spans="1:84" ht="9.9499999999999993" customHeight="1">
      <c r="A732" s="2006">
        <v>0</v>
      </c>
      <c r="B732" s="3403"/>
      <c r="D732" s="3625"/>
      <c r="E732" s="2006">
        <v>0</v>
      </c>
      <c r="F732" s="2006">
        <v>0</v>
      </c>
      <c r="G732" s="2006">
        <v>0</v>
      </c>
      <c r="H732" s="3619"/>
      <c r="I732" s="2006">
        <v>0</v>
      </c>
      <c r="J732" s="2006">
        <v>0</v>
      </c>
      <c r="K732" s="2006">
        <v>0</v>
      </c>
      <c r="L732" s="3619"/>
      <c r="M732" s="2006">
        <v>0</v>
      </c>
      <c r="N732" s="2006">
        <v>0</v>
      </c>
      <c r="O732" s="2006">
        <v>0</v>
      </c>
      <c r="P732" s="3619"/>
      <c r="Q732" s="2006">
        <v>0</v>
      </c>
      <c r="R732" s="2006">
        <v>0</v>
      </c>
      <c r="S732" s="2006">
        <v>0</v>
      </c>
      <c r="T732" s="3622"/>
      <c r="U732" s="2006">
        <v>0</v>
      </c>
      <c r="V732" s="2006">
        <v>0</v>
      </c>
      <c r="W732" s="2006">
        <v>0</v>
      </c>
      <c r="X732" s="3619"/>
      <c r="Y732" s="2006">
        <v>0</v>
      </c>
      <c r="Z732" s="2006">
        <v>0</v>
      </c>
      <c r="AA732" s="2006">
        <v>0</v>
      </c>
      <c r="AB732" s="3619"/>
      <c r="AC732" s="2006">
        <v>0</v>
      </c>
      <c r="AD732" s="2006">
        <v>0</v>
      </c>
      <c r="AE732" s="2006">
        <v>0</v>
      </c>
      <c r="AF732" s="3619"/>
      <c r="AG732" s="2006">
        <v>0</v>
      </c>
      <c r="AH732" s="2006">
        <v>0</v>
      </c>
      <c r="AI732" s="2006">
        <v>0</v>
      </c>
      <c r="AJ732" s="35"/>
      <c r="AK732" s="35"/>
      <c r="AL732" s="35"/>
      <c r="AM732" s="35"/>
      <c r="AN732" s="35"/>
      <c r="AZ732" s="2006">
        <v>0</v>
      </c>
      <c r="BA732" s="2006">
        <v>0</v>
      </c>
      <c r="BB732" s="2006">
        <v>0</v>
      </c>
      <c r="BC732" s="2006">
        <v>0</v>
      </c>
      <c r="BD732" s="2006">
        <v>0</v>
      </c>
      <c r="BE732" s="2006">
        <v>0</v>
      </c>
      <c r="BF732" s="2006">
        <v>0</v>
      </c>
      <c r="BG732" s="2006">
        <v>0</v>
      </c>
      <c r="BH732" s="2006">
        <v>0</v>
      </c>
      <c r="BI732" s="2006">
        <v>0</v>
      </c>
      <c r="BJ732" s="2006">
        <v>0</v>
      </c>
      <c r="BK732" s="2006">
        <v>0</v>
      </c>
      <c r="BL732" s="2006">
        <v>0</v>
      </c>
      <c r="BM732" s="2006">
        <v>0</v>
      </c>
      <c r="BN732" s="2006">
        <v>0</v>
      </c>
      <c r="BO732" s="2006">
        <v>0</v>
      </c>
      <c r="BP732" s="2006">
        <v>0</v>
      </c>
      <c r="BQ732" s="2006">
        <v>0</v>
      </c>
      <c r="BR732" s="2006">
        <v>0</v>
      </c>
      <c r="BS732" s="2006">
        <v>0</v>
      </c>
      <c r="BT732" s="2006">
        <v>0</v>
      </c>
      <c r="BU732" s="2006">
        <v>0</v>
      </c>
      <c r="BV732" s="2006">
        <v>0</v>
      </c>
      <c r="BW732" s="2006">
        <v>0</v>
      </c>
      <c r="BX732" s="2006">
        <v>0</v>
      </c>
      <c r="BY732" s="2006">
        <v>0</v>
      </c>
      <c r="BZ732" s="2006">
        <v>0</v>
      </c>
      <c r="CA732" s="2006">
        <v>0</v>
      </c>
      <c r="CB732" s="2006">
        <v>0</v>
      </c>
      <c r="CC732" s="2006">
        <v>0</v>
      </c>
      <c r="CD732" s="2006">
        <v>0</v>
      </c>
      <c r="CE732" s="2006">
        <v>0</v>
      </c>
      <c r="CF732" s="421"/>
    </row>
    <row r="733" spans="1:84" ht="9.9499999999999993" customHeight="1">
      <c r="A733" s="2006">
        <v>0</v>
      </c>
      <c r="B733" s="2006">
        <v>0</v>
      </c>
      <c r="C733" s="2006">
        <v>0</v>
      </c>
      <c r="D733" s="2006">
        <v>0</v>
      </c>
      <c r="E733" s="2006">
        <v>0</v>
      </c>
      <c r="F733" s="2006">
        <v>0</v>
      </c>
      <c r="G733" s="2006">
        <v>0</v>
      </c>
      <c r="H733" s="2006">
        <v>0</v>
      </c>
      <c r="I733" s="2006">
        <v>0</v>
      </c>
      <c r="J733" s="2006">
        <v>0</v>
      </c>
      <c r="K733" s="2006">
        <v>0</v>
      </c>
      <c r="L733" s="2006">
        <v>0</v>
      </c>
      <c r="M733" s="2006">
        <v>0</v>
      </c>
      <c r="N733" s="2006">
        <v>0</v>
      </c>
      <c r="O733" s="2006">
        <v>0</v>
      </c>
      <c r="P733" s="2006">
        <v>0</v>
      </c>
      <c r="Q733" s="2006">
        <v>0</v>
      </c>
      <c r="R733" s="2006">
        <v>0</v>
      </c>
      <c r="S733" s="2006">
        <v>0</v>
      </c>
      <c r="T733" s="2006">
        <v>0</v>
      </c>
      <c r="U733" s="2006">
        <v>0</v>
      </c>
      <c r="V733" s="2006">
        <v>0</v>
      </c>
      <c r="W733" s="2006">
        <v>0</v>
      </c>
      <c r="X733" s="2006">
        <v>0</v>
      </c>
      <c r="Y733" s="2006">
        <v>0</v>
      </c>
      <c r="Z733" s="2006">
        <v>0</v>
      </c>
      <c r="AA733" s="2006">
        <v>0</v>
      </c>
      <c r="AB733" s="2006">
        <v>0</v>
      </c>
      <c r="AC733" s="2006">
        <v>0</v>
      </c>
      <c r="AD733" s="2006">
        <v>0</v>
      </c>
      <c r="AE733" s="2006">
        <v>0</v>
      </c>
      <c r="AF733" s="2006">
        <v>0</v>
      </c>
      <c r="AG733" s="2006">
        <v>0</v>
      </c>
      <c r="AH733" s="2006">
        <v>0</v>
      </c>
      <c r="AI733" s="26"/>
      <c r="AJ733" s="35"/>
      <c r="AK733" s="35"/>
      <c r="AL733" s="35"/>
      <c r="AM733" s="35"/>
      <c r="AN733" s="35"/>
      <c r="AZ733" s="2006">
        <v>0</v>
      </c>
      <c r="BA733" s="2006">
        <v>0</v>
      </c>
      <c r="BB733" s="2006">
        <v>0</v>
      </c>
      <c r="BC733" s="2006">
        <v>0</v>
      </c>
      <c r="BD733" s="2006">
        <v>0</v>
      </c>
      <c r="BE733" s="2006">
        <v>0</v>
      </c>
      <c r="BF733" s="2006">
        <v>0</v>
      </c>
      <c r="BG733" s="2006">
        <v>0</v>
      </c>
      <c r="BH733" s="2006">
        <v>0</v>
      </c>
      <c r="BI733" s="2006">
        <v>0</v>
      </c>
      <c r="BJ733" s="2006">
        <v>0</v>
      </c>
      <c r="BK733" s="2006">
        <v>0</v>
      </c>
      <c r="BL733" s="2006">
        <v>0</v>
      </c>
      <c r="BM733" s="2006">
        <v>0</v>
      </c>
      <c r="BN733" s="2006">
        <v>0</v>
      </c>
      <c r="BO733" s="2006">
        <v>0</v>
      </c>
      <c r="BP733" s="2006">
        <v>0</v>
      </c>
      <c r="BQ733" s="2006">
        <v>0</v>
      </c>
      <c r="BR733" s="2006">
        <v>0</v>
      </c>
      <c r="BS733" s="2006">
        <v>0</v>
      </c>
      <c r="BT733" s="2006">
        <v>0</v>
      </c>
      <c r="BU733" s="2006">
        <v>0</v>
      </c>
      <c r="BV733" s="2006">
        <v>0</v>
      </c>
      <c r="BW733" s="2006">
        <v>0</v>
      </c>
      <c r="BX733" s="2006">
        <v>0</v>
      </c>
      <c r="BY733" s="2006">
        <v>0</v>
      </c>
      <c r="BZ733" s="2006">
        <v>0</v>
      </c>
      <c r="CA733" s="2006">
        <v>0</v>
      </c>
      <c r="CB733" s="2006">
        <v>0</v>
      </c>
      <c r="CC733" s="2006">
        <v>0</v>
      </c>
      <c r="CD733" s="2006">
        <v>0</v>
      </c>
      <c r="CE733" s="2006">
        <v>0</v>
      </c>
      <c r="CF733" s="421"/>
    </row>
    <row r="734" spans="1:84" ht="9.9499999999999993" customHeight="1">
      <c r="A734" s="2006">
        <v>0</v>
      </c>
      <c r="B734" s="3401">
        <v>29</v>
      </c>
      <c r="D734" s="3623" t="s">
        <v>822</v>
      </c>
      <c r="E734" s="2006">
        <v>0</v>
      </c>
      <c r="F734" s="2006">
        <v>0</v>
      </c>
      <c r="G734" s="2006">
        <v>0</v>
      </c>
      <c r="H734" s="3617"/>
      <c r="I734" s="2006">
        <v>0</v>
      </c>
      <c r="J734" s="2006">
        <v>0</v>
      </c>
      <c r="K734" s="2006">
        <v>0</v>
      </c>
      <c r="L734" s="3617"/>
      <c r="M734" s="2006">
        <v>0</v>
      </c>
      <c r="N734" s="2006">
        <v>0</v>
      </c>
      <c r="O734" s="2006">
        <v>0</v>
      </c>
      <c r="P734" s="3617"/>
      <c r="Q734" s="2006">
        <v>0</v>
      </c>
      <c r="R734" s="2006">
        <v>0</v>
      </c>
      <c r="S734" s="2006">
        <v>0</v>
      </c>
      <c r="T734" s="3620" t="s">
        <v>823</v>
      </c>
      <c r="U734" s="2006">
        <v>0</v>
      </c>
      <c r="V734" s="2006">
        <v>0</v>
      </c>
      <c r="W734" s="2006">
        <v>0</v>
      </c>
      <c r="X734" s="3617"/>
      <c r="Y734" s="2006">
        <v>0</v>
      </c>
      <c r="Z734" s="2006">
        <v>0</v>
      </c>
      <c r="AA734" s="2006">
        <v>0</v>
      </c>
      <c r="AB734" s="3617"/>
      <c r="AC734" s="2006">
        <v>0</v>
      </c>
      <c r="AD734" s="2006">
        <v>0</v>
      </c>
      <c r="AE734" s="2006">
        <v>0</v>
      </c>
      <c r="AF734" s="3617"/>
      <c r="AG734" s="2006">
        <v>0</v>
      </c>
      <c r="AH734" s="2006">
        <v>0</v>
      </c>
      <c r="AI734" s="2006">
        <v>0</v>
      </c>
      <c r="AJ734" s="35"/>
      <c r="AK734" s="35"/>
      <c r="AL734" s="35"/>
      <c r="AM734" s="35"/>
      <c r="AN734" s="35"/>
      <c r="AZ734" s="2006">
        <v>0</v>
      </c>
      <c r="BA734" s="2006">
        <v>0</v>
      </c>
      <c r="BB734" s="2006">
        <v>0</v>
      </c>
      <c r="BC734" s="2006">
        <v>0</v>
      </c>
      <c r="BD734" s="2006">
        <v>0</v>
      </c>
      <c r="BE734" s="2006">
        <v>0</v>
      </c>
      <c r="BF734" s="2006">
        <v>0</v>
      </c>
      <c r="BG734" s="2006">
        <v>0</v>
      </c>
      <c r="BH734" s="2006">
        <v>0</v>
      </c>
      <c r="BI734" s="2006">
        <v>0</v>
      </c>
      <c r="BJ734" s="2006">
        <v>0</v>
      </c>
      <c r="BK734" s="2006">
        <v>0</v>
      </c>
      <c r="BL734" s="2006">
        <v>0</v>
      </c>
      <c r="BM734" s="2006">
        <v>0</v>
      </c>
      <c r="BN734" s="2006">
        <v>0</v>
      </c>
      <c r="BO734" s="2006">
        <v>0</v>
      </c>
      <c r="BP734" s="2006">
        <v>0</v>
      </c>
      <c r="BQ734" s="2006">
        <v>0</v>
      </c>
      <c r="BR734" s="2006">
        <v>0</v>
      </c>
      <c r="BS734" s="2006">
        <v>0</v>
      </c>
      <c r="BT734" s="2006">
        <v>0</v>
      </c>
      <c r="BU734" s="2006">
        <v>0</v>
      </c>
      <c r="BV734" s="2006">
        <v>0</v>
      </c>
      <c r="BW734" s="2006">
        <v>0</v>
      </c>
      <c r="BX734" s="2006">
        <v>0</v>
      </c>
      <c r="BY734" s="2006">
        <v>0</v>
      </c>
      <c r="BZ734" s="2006">
        <v>0</v>
      </c>
      <c r="CA734" s="2006">
        <v>0</v>
      </c>
      <c r="CB734" s="2006">
        <v>0</v>
      </c>
      <c r="CC734" s="2006">
        <v>0</v>
      </c>
      <c r="CD734" s="2006">
        <v>0</v>
      </c>
      <c r="CE734" s="2006">
        <v>0</v>
      </c>
      <c r="CF734" s="421"/>
    </row>
    <row r="735" spans="1:84" ht="5.0999999999999996" customHeight="1">
      <c r="A735" s="2006">
        <v>0</v>
      </c>
      <c r="B735" s="3402"/>
      <c r="D735" s="3624"/>
      <c r="E735" s="2006">
        <v>0</v>
      </c>
      <c r="F735" s="2007">
        <v>0</v>
      </c>
      <c r="G735" s="2006">
        <v>0</v>
      </c>
      <c r="H735" s="3618"/>
      <c r="I735" s="2006">
        <v>0</v>
      </c>
      <c r="J735" s="2007">
        <v>0</v>
      </c>
      <c r="K735" s="2006">
        <v>0</v>
      </c>
      <c r="L735" s="3618"/>
      <c r="M735" s="2006">
        <v>0</v>
      </c>
      <c r="N735" s="2007">
        <v>0</v>
      </c>
      <c r="O735" s="2006">
        <v>0</v>
      </c>
      <c r="P735" s="3618"/>
      <c r="Q735" s="2006">
        <v>0</v>
      </c>
      <c r="R735" s="2007">
        <v>0</v>
      </c>
      <c r="S735" s="2006">
        <v>0</v>
      </c>
      <c r="T735" s="3621"/>
      <c r="U735" s="2006">
        <v>0</v>
      </c>
      <c r="V735" s="2007">
        <v>0</v>
      </c>
      <c r="W735" s="2006">
        <v>0</v>
      </c>
      <c r="X735" s="3618"/>
      <c r="Y735" s="2006">
        <v>0</v>
      </c>
      <c r="Z735" s="2007">
        <v>0</v>
      </c>
      <c r="AA735" s="2006">
        <v>0</v>
      </c>
      <c r="AB735" s="3618"/>
      <c r="AC735" s="2006">
        <v>0</v>
      </c>
      <c r="AD735" s="2007">
        <v>0</v>
      </c>
      <c r="AE735" s="2006">
        <v>0</v>
      </c>
      <c r="AF735" s="3618"/>
      <c r="AG735" s="2006">
        <v>0</v>
      </c>
      <c r="AH735" s="2007">
        <v>0</v>
      </c>
      <c r="AI735" s="2006">
        <v>0</v>
      </c>
      <c r="AJ735" s="35"/>
      <c r="AK735" s="35"/>
      <c r="AL735" s="35"/>
      <c r="AM735" s="35"/>
      <c r="AN735" s="35"/>
      <c r="AZ735" s="2006">
        <v>0</v>
      </c>
      <c r="BA735" s="2006">
        <v>0</v>
      </c>
      <c r="BB735" s="2006">
        <v>0</v>
      </c>
      <c r="BC735" s="2006">
        <v>0</v>
      </c>
      <c r="BD735" s="2006">
        <v>0</v>
      </c>
      <c r="BE735" s="2006">
        <v>0</v>
      </c>
      <c r="BF735" s="2006">
        <v>0</v>
      </c>
      <c r="BG735" s="2006">
        <v>0</v>
      </c>
      <c r="BH735" s="2006">
        <v>0</v>
      </c>
      <c r="BI735" s="2006">
        <v>0</v>
      </c>
      <c r="BJ735" s="2006">
        <v>0</v>
      </c>
      <c r="BK735" s="2006">
        <v>0</v>
      </c>
      <c r="BL735" s="2006">
        <v>0</v>
      </c>
      <c r="BM735" s="2006">
        <v>0</v>
      </c>
      <c r="BN735" s="2006">
        <v>0</v>
      </c>
      <c r="BO735" s="2006">
        <v>0</v>
      </c>
      <c r="BP735" s="2006">
        <v>0</v>
      </c>
      <c r="BQ735" s="2006">
        <v>0</v>
      </c>
      <c r="BR735" s="2006">
        <v>0</v>
      </c>
      <c r="BS735" s="2006">
        <v>0</v>
      </c>
      <c r="BT735" s="2006">
        <v>0</v>
      </c>
      <c r="BU735" s="2006">
        <v>0</v>
      </c>
      <c r="BV735" s="2006">
        <v>0</v>
      </c>
      <c r="BW735" s="2006">
        <v>0</v>
      </c>
      <c r="BX735" s="2006">
        <v>0</v>
      </c>
      <c r="BY735" s="2006">
        <v>0</v>
      </c>
      <c r="BZ735" s="2006">
        <v>0</v>
      </c>
      <c r="CA735" s="2006">
        <v>0</v>
      </c>
      <c r="CB735" s="2006">
        <v>0</v>
      </c>
      <c r="CC735" s="2006">
        <v>0</v>
      </c>
      <c r="CD735" s="2006">
        <v>0</v>
      </c>
      <c r="CE735" s="2006">
        <v>0</v>
      </c>
      <c r="CF735" s="421"/>
    </row>
    <row r="736" spans="1:84" ht="9.9499999999999993" customHeight="1">
      <c r="A736" s="2006">
        <v>0</v>
      </c>
      <c r="B736" s="3403"/>
      <c r="D736" s="3625"/>
      <c r="E736" s="2006">
        <v>0</v>
      </c>
      <c r="F736" s="2006">
        <v>0</v>
      </c>
      <c r="G736" s="2006">
        <v>0</v>
      </c>
      <c r="H736" s="3619"/>
      <c r="I736" s="2006">
        <v>0</v>
      </c>
      <c r="J736" s="2006">
        <v>0</v>
      </c>
      <c r="K736" s="2006">
        <v>0</v>
      </c>
      <c r="L736" s="3619"/>
      <c r="M736" s="2006">
        <v>0</v>
      </c>
      <c r="N736" s="2006">
        <v>0</v>
      </c>
      <c r="O736" s="2006">
        <v>0</v>
      </c>
      <c r="P736" s="3619"/>
      <c r="Q736" s="2006">
        <v>0</v>
      </c>
      <c r="R736" s="2006">
        <v>0</v>
      </c>
      <c r="S736" s="2006">
        <v>0</v>
      </c>
      <c r="T736" s="3622"/>
      <c r="U736" s="2006">
        <v>0</v>
      </c>
      <c r="V736" s="2006">
        <v>0</v>
      </c>
      <c r="W736" s="2006">
        <v>0</v>
      </c>
      <c r="X736" s="3619"/>
      <c r="Y736" s="2006">
        <v>0</v>
      </c>
      <c r="Z736" s="2006">
        <v>0</v>
      </c>
      <c r="AA736" s="2006">
        <v>0</v>
      </c>
      <c r="AB736" s="3619"/>
      <c r="AC736" s="2006">
        <v>0</v>
      </c>
      <c r="AD736" s="2006">
        <v>0</v>
      </c>
      <c r="AE736" s="2006">
        <v>0</v>
      </c>
      <c r="AF736" s="3619"/>
      <c r="AG736" s="2006">
        <v>0</v>
      </c>
      <c r="AH736" s="2006">
        <v>0</v>
      </c>
      <c r="AI736" s="2006">
        <v>0</v>
      </c>
      <c r="AJ736" s="35"/>
      <c r="AK736" s="35"/>
      <c r="AL736" s="35"/>
      <c r="AM736" s="35"/>
      <c r="AN736" s="35"/>
      <c r="AZ736" s="2006">
        <v>0</v>
      </c>
      <c r="BA736" s="2006">
        <v>0</v>
      </c>
      <c r="BB736" s="2006">
        <v>0</v>
      </c>
      <c r="BC736" s="2006">
        <v>0</v>
      </c>
      <c r="BD736" s="2006">
        <v>0</v>
      </c>
      <c r="BE736" s="2006">
        <v>0</v>
      </c>
      <c r="BF736" s="2006">
        <v>0</v>
      </c>
      <c r="BG736" s="2006">
        <v>0</v>
      </c>
      <c r="BH736" s="2006">
        <v>0</v>
      </c>
      <c r="BI736" s="2006">
        <v>0</v>
      </c>
      <c r="BJ736" s="2006">
        <v>0</v>
      </c>
      <c r="BK736" s="2006">
        <v>0</v>
      </c>
      <c r="BL736" s="2006">
        <v>0</v>
      </c>
      <c r="BM736" s="2006">
        <v>0</v>
      </c>
      <c r="BN736" s="2006">
        <v>0</v>
      </c>
      <c r="BO736" s="2006">
        <v>0</v>
      </c>
      <c r="BP736" s="2006">
        <v>0</v>
      </c>
      <c r="BQ736" s="2006">
        <v>0</v>
      </c>
      <c r="BR736" s="2006">
        <v>0</v>
      </c>
      <c r="BS736" s="2006">
        <v>0</v>
      </c>
      <c r="BT736" s="2006">
        <v>0</v>
      </c>
      <c r="BU736" s="2006">
        <v>0</v>
      </c>
      <c r="BV736" s="2006">
        <v>0</v>
      </c>
      <c r="BW736" s="2006">
        <v>0</v>
      </c>
      <c r="BX736" s="2006">
        <v>0</v>
      </c>
      <c r="BY736" s="2006">
        <v>0</v>
      </c>
      <c r="BZ736" s="2006">
        <v>0</v>
      </c>
      <c r="CA736" s="2006">
        <v>0</v>
      </c>
      <c r="CB736" s="2006">
        <v>0</v>
      </c>
      <c r="CC736" s="2006">
        <v>0</v>
      </c>
      <c r="CD736" s="2006">
        <v>0</v>
      </c>
      <c r="CE736" s="2006">
        <v>0</v>
      </c>
      <c r="CF736" s="421"/>
    </row>
    <row r="737" spans="1:84" ht="9.9499999999999993" customHeight="1">
      <c r="A737" s="2006">
        <v>0</v>
      </c>
      <c r="B737" s="2006">
        <v>0</v>
      </c>
      <c r="C737" s="2006">
        <v>0</v>
      </c>
      <c r="D737" s="2006">
        <v>0</v>
      </c>
      <c r="E737" s="2006">
        <v>0</v>
      </c>
      <c r="F737" s="2006">
        <v>0</v>
      </c>
      <c r="G737" s="2006">
        <v>0</v>
      </c>
      <c r="H737" s="2006">
        <v>0</v>
      </c>
      <c r="I737" s="2006">
        <v>0</v>
      </c>
      <c r="J737" s="2006">
        <v>0</v>
      </c>
      <c r="K737" s="2006">
        <v>0</v>
      </c>
      <c r="L737" s="2006">
        <v>0</v>
      </c>
      <c r="M737" s="2006">
        <v>0</v>
      </c>
      <c r="N737" s="2006">
        <v>0</v>
      </c>
      <c r="O737" s="2006">
        <v>0</v>
      </c>
      <c r="P737" s="2006">
        <v>0</v>
      </c>
      <c r="Q737" s="2006">
        <v>0</v>
      </c>
      <c r="R737" s="2006">
        <v>0</v>
      </c>
      <c r="S737" s="2006">
        <v>0</v>
      </c>
      <c r="T737" s="2006">
        <v>0</v>
      </c>
      <c r="U737" s="2006">
        <v>0</v>
      </c>
      <c r="V737" s="2006">
        <v>0</v>
      </c>
      <c r="W737" s="2006">
        <v>0</v>
      </c>
      <c r="X737" s="2006">
        <v>0</v>
      </c>
      <c r="Y737" s="2006">
        <v>0</v>
      </c>
      <c r="Z737" s="2006">
        <v>0</v>
      </c>
      <c r="AA737" s="2006">
        <v>0</v>
      </c>
      <c r="AB737" s="2006">
        <v>0</v>
      </c>
      <c r="AC737" s="2006">
        <v>0</v>
      </c>
      <c r="AD737" s="2006">
        <v>0</v>
      </c>
      <c r="AE737" s="2006">
        <v>0</v>
      </c>
      <c r="AF737" s="2006">
        <v>0</v>
      </c>
      <c r="AG737" s="2006">
        <v>0</v>
      </c>
      <c r="AH737" s="2006">
        <v>0</v>
      </c>
      <c r="AI737" s="96"/>
      <c r="AJ737" s="35"/>
      <c r="AK737" s="35"/>
      <c r="AL737" s="35"/>
      <c r="AM737" s="35"/>
      <c r="AN737" s="35"/>
      <c r="AZ737" s="2006">
        <v>0</v>
      </c>
      <c r="BA737" s="2006">
        <v>0</v>
      </c>
      <c r="BB737" s="2006">
        <v>0</v>
      </c>
      <c r="BC737" s="2006">
        <v>0</v>
      </c>
      <c r="BD737" s="2006">
        <v>0</v>
      </c>
      <c r="BE737" s="2006">
        <v>0</v>
      </c>
      <c r="BF737" s="2006">
        <v>0</v>
      </c>
      <c r="BG737" s="2006">
        <v>0</v>
      </c>
      <c r="BH737" s="2006">
        <v>0</v>
      </c>
      <c r="BI737" s="2006">
        <v>0</v>
      </c>
      <c r="BJ737" s="2006">
        <v>0</v>
      </c>
      <c r="BK737" s="2006">
        <v>0</v>
      </c>
      <c r="BL737" s="2006">
        <v>0</v>
      </c>
      <c r="BM737" s="2006">
        <v>0</v>
      </c>
      <c r="BN737" s="2006">
        <v>0</v>
      </c>
      <c r="BO737" s="2006">
        <v>0</v>
      </c>
      <c r="BP737" s="2006">
        <v>0</v>
      </c>
      <c r="BQ737" s="2006">
        <v>0</v>
      </c>
      <c r="BR737" s="2006">
        <v>0</v>
      </c>
      <c r="BS737" s="2006">
        <v>0</v>
      </c>
      <c r="BT737" s="2006">
        <v>0</v>
      </c>
      <c r="BU737" s="2006">
        <v>0</v>
      </c>
      <c r="BV737" s="2006">
        <v>0</v>
      </c>
      <c r="BW737" s="2006">
        <v>0</v>
      </c>
      <c r="BX737" s="2006">
        <v>0</v>
      </c>
      <c r="BY737" s="2006">
        <v>0</v>
      </c>
      <c r="BZ737" s="2006">
        <v>0</v>
      </c>
      <c r="CA737" s="2006">
        <v>0</v>
      </c>
      <c r="CB737" s="2006">
        <v>0</v>
      </c>
      <c r="CC737" s="2006">
        <v>0</v>
      </c>
      <c r="CD737" s="2006">
        <v>0</v>
      </c>
      <c r="CE737" s="2006">
        <v>0</v>
      </c>
      <c r="CF737" s="421"/>
    </row>
    <row r="738" spans="1:84" ht="9.9499999999999993" customHeight="1">
      <c r="A738" s="2006">
        <v>0</v>
      </c>
      <c r="B738" s="3401">
        <v>30</v>
      </c>
      <c r="D738" s="3623" t="s">
        <v>824</v>
      </c>
      <c r="E738" s="2006">
        <v>0</v>
      </c>
      <c r="F738" s="2006">
        <v>0</v>
      </c>
      <c r="G738" s="2006">
        <v>0</v>
      </c>
      <c r="H738" s="3617"/>
      <c r="I738" s="2006">
        <v>0</v>
      </c>
      <c r="J738" s="2006">
        <v>0</v>
      </c>
      <c r="K738" s="2006">
        <v>0</v>
      </c>
      <c r="L738" s="3617"/>
      <c r="M738" s="2006">
        <v>0</v>
      </c>
      <c r="N738" s="2006">
        <v>0</v>
      </c>
      <c r="O738" s="2006">
        <v>0</v>
      </c>
      <c r="P738" s="3617"/>
      <c r="Q738" s="2006">
        <v>0</v>
      </c>
      <c r="R738" s="2006">
        <v>0</v>
      </c>
      <c r="S738" s="2006">
        <v>0</v>
      </c>
      <c r="T738" s="3620" t="s">
        <v>825</v>
      </c>
      <c r="U738" s="2006">
        <v>0</v>
      </c>
      <c r="V738" s="2006">
        <v>0</v>
      </c>
      <c r="W738" s="2006">
        <v>0</v>
      </c>
      <c r="X738" s="3617"/>
      <c r="Y738" s="2006">
        <v>0</v>
      </c>
      <c r="Z738" s="2006">
        <v>0</v>
      </c>
      <c r="AA738" s="2006">
        <v>0</v>
      </c>
      <c r="AB738" s="3617"/>
      <c r="AC738" s="2006">
        <v>0</v>
      </c>
      <c r="AD738" s="2006">
        <v>0</v>
      </c>
      <c r="AE738" s="2006">
        <v>0</v>
      </c>
      <c r="AF738" s="3617"/>
      <c r="AG738" s="2006">
        <v>0</v>
      </c>
      <c r="AH738" s="2006">
        <v>0</v>
      </c>
      <c r="AI738" s="2006">
        <v>0</v>
      </c>
      <c r="AJ738" s="35"/>
      <c r="AK738" s="35"/>
      <c r="AL738" s="35"/>
      <c r="AM738" s="35"/>
      <c r="AN738" s="35"/>
      <c r="AZ738" s="2006">
        <v>0</v>
      </c>
      <c r="BA738" s="2006">
        <v>0</v>
      </c>
      <c r="BB738" s="2006">
        <v>0</v>
      </c>
      <c r="BC738" s="2006">
        <v>0</v>
      </c>
      <c r="BD738" s="2006">
        <v>0</v>
      </c>
      <c r="BE738" s="2006">
        <v>0</v>
      </c>
      <c r="BF738" s="2006">
        <v>0</v>
      </c>
      <c r="BG738" s="2006">
        <v>0</v>
      </c>
      <c r="BH738" s="2006">
        <v>0</v>
      </c>
      <c r="BI738" s="2006">
        <v>0</v>
      </c>
      <c r="BJ738" s="2006">
        <v>0</v>
      </c>
      <c r="BK738" s="2006">
        <v>0</v>
      </c>
      <c r="BL738" s="2006">
        <v>0</v>
      </c>
      <c r="BM738" s="2006">
        <v>0</v>
      </c>
      <c r="BN738" s="2006">
        <v>0</v>
      </c>
      <c r="BO738" s="2006">
        <v>0</v>
      </c>
      <c r="BP738" s="2006">
        <v>0</v>
      </c>
      <c r="BQ738" s="2006">
        <v>0</v>
      </c>
      <c r="BR738" s="2006">
        <v>0</v>
      </c>
      <c r="BS738" s="2006">
        <v>0</v>
      </c>
      <c r="BT738" s="2006">
        <v>0</v>
      </c>
      <c r="BU738" s="2006">
        <v>0</v>
      </c>
      <c r="BV738" s="2006">
        <v>0</v>
      </c>
      <c r="BW738" s="2006">
        <v>0</v>
      </c>
      <c r="BX738" s="2006">
        <v>0</v>
      </c>
      <c r="BY738" s="2006">
        <v>0</v>
      </c>
      <c r="BZ738" s="2006">
        <v>0</v>
      </c>
      <c r="CA738" s="2006">
        <v>0</v>
      </c>
      <c r="CB738" s="2006">
        <v>0</v>
      </c>
      <c r="CC738" s="2006">
        <v>0</v>
      </c>
      <c r="CD738" s="2006">
        <v>0</v>
      </c>
      <c r="CE738" s="2006">
        <v>0</v>
      </c>
      <c r="CF738" s="421"/>
    </row>
    <row r="739" spans="1:84" ht="5.0999999999999996" customHeight="1">
      <c r="A739" s="2006">
        <v>0</v>
      </c>
      <c r="B739" s="3402"/>
      <c r="D739" s="3624"/>
      <c r="E739" s="2006">
        <v>0</v>
      </c>
      <c r="F739" s="2007">
        <v>0</v>
      </c>
      <c r="G739" s="2006">
        <v>0</v>
      </c>
      <c r="H739" s="3618"/>
      <c r="I739" s="2006">
        <v>0</v>
      </c>
      <c r="J739" s="2007">
        <v>0</v>
      </c>
      <c r="K739" s="2006">
        <v>0</v>
      </c>
      <c r="L739" s="3618"/>
      <c r="M739" s="2006">
        <v>0</v>
      </c>
      <c r="N739" s="2007">
        <v>0</v>
      </c>
      <c r="O739" s="2006">
        <v>0</v>
      </c>
      <c r="P739" s="3618"/>
      <c r="Q739" s="2006">
        <v>0</v>
      </c>
      <c r="R739" s="2007">
        <v>0</v>
      </c>
      <c r="S739" s="2006">
        <v>0</v>
      </c>
      <c r="T739" s="3621"/>
      <c r="U739" s="2006">
        <v>0</v>
      </c>
      <c r="V739" s="2007">
        <v>0</v>
      </c>
      <c r="W739" s="2006">
        <v>0</v>
      </c>
      <c r="X739" s="3618"/>
      <c r="Y739" s="2006">
        <v>0</v>
      </c>
      <c r="Z739" s="2007">
        <v>0</v>
      </c>
      <c r="AA739" s="2006">
        <v>0</v>
      </c>
      <c r="AB739" s="3618"/>
      <c r="AC739" s="2006">
        <v>0</v>
      </c>
      <c r="AD739" s="2007">
        <v>0</v>
      </c>
      <c r="AE739" s="2006">
        <v>0</v>
      </c>
      <c r="AF739" s="3618"/>
      <c r="AG739" s="2006">
        <v>0</v>
      </c>
      <c r="AH739" s="2007">
        <v>0</v>
      </c>
      <c r="AI739" s="2006">
        <v>0</v>
      </c>
      <c r="AJ739" s="35"/>
      <c r="AK739" s="35"/>
      <c r="AL739" s="35"/>
      <c r="AM739" s="35"/>
      <c r="AN739" s="35"/>
      <c r="AZ739" s="2006">
        <v>0</v>
      </c>
      <c r="BA739" s="2006">
        <v>0</v>
      </c>
      <c r="BB739" s="2006">
        <v>0</v>
      </c>
      <c r="BC739" s="2006">
        <v>0</v>
      </c>
      <c r="BD739" s="2006">
        <v>0</v>
      </c>
      <c r="BE739" s="2006">
        <v>0</v>
      </c>
      <c r="BF739" s="2006">
        <v>0</v>
      </c>
      <c r="BG739" s="2006">
        <v>0</v>
      </c>
      <c r="BH739" s="2006">
        <v>0</v>
      </c>
      <c r="BI739" s="2006">
        <v>0</v>
      </c>
      <c r="BJ739" s="2006">
        <v>0</v>
      </c>
      <c r="BK739" s="2006">
        <v>0</v>
      </c>
      <c r="BL739" s="2006">
        <v>0</v>
      </c>
      <c r="BM739" s="2006">
        <v>0</v>
      </c>
      <c r="BN739" s="2006">
        <v>0</v>
      </c>
      <c r="BO739" s="2006">
        <v>0</v>
      </c>
      <c r="BP739" s="2006">
        <v>0</v>
      </c>
      <c r="BQ739" s="2006">
        <v>0</v>
      </c>
      <c r="BR739" s="2006">
        <v>0</v>
      </c>
      <c r="BS739" s="2006">
        <v>0</v>
      </c>
      <c r="BT739" s="2006">
        <v>0</v>
      </c>
      <c r="BU739" s="2006">
        <v>0</v>
      </c>
      <c r="BV739" s="2006">
        <v>0</v>
      </c>
      <c r="BW739" s="2006">
        <v>0</v>
      </c>
      <c r="BX739" s="2006">
        <v>0</v>
      </c>
      <c r="BY739" s="2006">
        <v>0</v>
      </c>
      <c r="BZ739" s="2006">
        <v>0</v>
      </c>
      <c r="CA739" s="2006">
        <v>0</v>
      </c>
      <c r="CB739" s="2006">
        <v>0</v>
      </c>
      <c r="CC739" s="2006">
        <v>0</v>
      </c>
      <c r="CD739" s="2006">
        <v>0</v>
      </c>
      <c r="CE739" s="2006">
        <v>0</v>
      </c>
      <c r="CF739" s="421"/>
    </row>
    <row r="740" spans="1:84" ht="9.9499999999999993" customHeight="1">
      <c r="A740" s="2006">
        <v>0</v>
      </c>
      <c r="B740" s="3403"/>
      <c r="D740" s="3625"/>
      <c r="E740" s="2006">
        <v>0</v>
      </c>
      <c r="F740" s="2006">
        <v>0</v>
      </c>
      <c r="G740" s="2006">
        <v>0</v>
      </c>
      <c r="H740" s="3619"/>
      <c r="I740" s="2006">
        <v>0</v>
      </c>
      <c r="J740" s="2006">
        <v>0</v>
      </c>
      <c r="K740" s="2006">
        <v>0</v>
      </c>
      <c r="L740" s="3619"/>
      <c r="M740" s="2006">
        <v>0</v>
      </c>
      <c r="N740" s="2006">
        <v>0</v>
      </c>
      <c r="O740" s="2006">
        <v>0</v>
      </c>
      <c r="P740" s="3619"/>
      <c r="Q740" s="2006">
        <v>0</v>
      </c>
      <c r="R740" s="2006">
        <v>0</v>
      </c>
      <c r="S740" s="2006">
        <v>0</v>
      </c>
      <c r="T740" s="3622"/>
      <c r="U740" s="2006">
        <v>0</v>
      </c>
      <c r="V740" s="2006">
        <v>0</v>
      </c>
      <c r="W740" s="2006">
        <v>0</v>
      </c>
      <c r="X740" s="3619"/>
      <c r="Y740" s="2006">
        <v>0</v>
      </c>
      <c r="Z740" s="2006">
        <v>0</v>
      </c>
      <c r="AA740" s="2006">
        <v>0</v>
      </c>
      <c r="AB740" s="3619"/>
      <c r="AC740" s="2006">
        <v>0</v>
      </c>
      <c r="AD740" s="2006">
        <v>0</v>
      </c>
      <c r="AE740" s="2006">
        <v>0</v>
      </c>
      <c r="AF740" s="3619"/>
      <c r="AG740" s="2006">
        <v>0</v>
      </c>
      <c r="AH740" s="2006">
        <v>0</v>
      </c>
      <c r="AI740" s="2006">
        <v>0</v>
      </c>
      <c r="AJ740" s="35"/>
      <c r="AK740" s="35"/>
      <c r="AL740" s="35"/>
      <c r="AM740" s="35"/>
      <c r="AN740" s="35"/>
      <c r="AZ740" s="2006">
        <v>0</v>
      </c>
      <c r="BA740" s="2006">
        <v>0</v>
      </c>
      <c r="BB740" s="2006">
        <v>0</v>
      </c>
      <c r="BC740" s="2006">
        <v>0</v>
      </c>
      <c r="BD740" s="2006">
        <v>0</v>
      </c>
      <c r="BE740" s="2006">
        <v>0</v>
      </c>
      <c r="BF740" s="2006">
        <v>0</v>
      </c>
      <c r="BG740" s="2006">
        <v>0</v>
      </c>
      <c r="BH740" s="2006">
        <v>0</v>
      </c>
      <c r="BI740" s="2006">
        <v>0</v>
      </c>
      <c r="BJ740" s="2006">
        <v>0</v>
      </c>
      <c r="BK740" s="2006">
        <v>0</v>
      </c>
      <c r="BL740" s="2006">
        <v>0</v>
      </c>
      <c r="BM740" s="2006">
        <v>0</v>
      </c>
      <c r="BN740" s="2006">
        <v>0</v>
      </c>
      <c r="BO740" s="2006">
        <v>0</v>
      </c>
      <c r="BP740" s="2006">
        <v>0</v>
      </c>
      <c r="BQ740" s="2006">
        <v>0</v>
      </c>
      <c r="BR740" s="2006">
        <v>0</v>
      </c>
      <c r="BS740" s="2006">
        <v>0</v>
      </c>
      <c r="BT740" s="2006">
        <v>0</v>
      </c>
      <c r="BU740" s="2006">
        <v>0</v>
      </c>
      <c r="BV740" s="2006">
        <v>0</v>
      </c>
      <c r="BW740" s="2006">
        <v>0</v>
      </c>
      <c r="BX740" s="2006">
        <v>0</v>
      </c>
      <c r="BY740" s="2006">
        <v>0</v>
      </c>
      <c r="BZ740" s="2006">
        <v>0</v>
      </c>
      <c r="CA740" s="2006">
        <v>0</v>
      </c>
      <c r="CB740" s="2006">
        <v>0</v>
      </c>
      <c r="CC740" s="2006">
        <v>0</v>
      </c>
      <c r="CD740" s="2006">
        <v>0</v>
      </c>
      <c r="CE740" s="2006">
        <v>0</v>
      </c>
      <c r="CF740" s="421"/>
    </row>
    <row r="741" spans="1:84" ht="9.9499999999999993" customHeight="1">
      <c r="A741" s="2006">
        <v>0</v>
      </c>
      <c r="B741" s="2006">
        <v>0</v>
      </c>
      <c r="C741" s="2006">
        <v>0</v>
      </c>
      <c r="D741" s="2006">
        <v>0</v>
      </c>
      <c r="E741" s="2006">
        <v>0</v>
      </c>
      <c r="F741" s="2006">
        <v>0</v>
      </c>
      <c r="G741" s="2006">
        <v>0</v>
      </c>
      <c r="H741" s="2006">
        <v>0</v>
      </c>
      <c r="I741" s="2006">
        <v>0</v>
      </c>
      <c r="J741" s="2006">
        <v>0</v>
      </c>
      <c r="K741" s="2006">
        <v>0</v>
      </c>
      <c r="L741" s="2006">
        <v>0</v>
      </c>
      <c r="M741" s="2006">
        <v>0</v>
      </c>
      <c r="N741" s="2006">
        <v>0</v>
      </c>
      <c r="O741" s="2006">
        <v>0</v>
      </c>
      <c r="P741" s="2006">
        <v>0</v>
      </c>
      <c r="Q741" s="2006">
        <v>0</v>
      </c>
      <c r="R741" s="2006">
        <v>0</v>
      </c>
      <c r="S741" s="2006">
        <v>0</v>
      </c>
      <c r="T741" s="2006">
        <v>0</v>
      </c>
      <c r="U741" s="2006">
        <v>0</v>
      </c>
      <c r="V741" s="2006">
        <v>0</v>
      </c>
      <c r="W741" s="2006">
        <v>0</v>
      </c>
      <c r="X741" s="2006">
        <v>0</v>
      </c>
      <c r="Y741" s="2006">
        <v>0</v>
      </c>
      <c r="Z741" s="2006">
        <v>0</v>
      </c>
      <c r="AA741" s="2006">
        <v>0</v>
      </c>
      <c r="AB741" s="2006">
        <v>0</v>
      </c>
      <c r="AC741" s="2006">
        <v>0</v>
      </c>
      <c r="AD741" s="2006">
        <v>0</v>
      </c>
      <c r="AE741" s="2006">
        <v>0</v>
      </c>
      <c r="AF741" s="2006">
        <v>0</v>
      </c>
      <c r="AG741" s="2006">
        <v>0</v>
      </c>
      <c r="AH741" s="2006">
        <v>0</v>
      </c>
      <c r="AI741" s="2006">
        <v>0</v>
      </c>
      <c r="AJ741" s="35"/>
      <c r="AK741" s="35"/>
      <c r="AL741" s="35"/>
      <c r="AM741" s="35"/>
      <c r="AN741" s="35"/>
      <c r="AZ741" s="2006">
        <v>0</v>
      </c>
      <c r="BA741" s="2006">
        <v>0</v>
      </c>
      <c r="BB741" s="2006">
        <v>0</v>
      </c>
      <c r="BC741" s="2006">
        <v>0</v>
      </c>
      <c r="BD741" s="2006">
        <v>0</v>
      </c>
      <c r="BE741" s="2006">
        <v>0</v>
      </c>
      <c r="BF741" s="2006">
        <v>0</v>
      </c>
      <c r="BG741" s="2006">
        <v>0</v>
      </c>
      <c r="BH741" s="2006">
        <v>0</v>
      </c>
      <c r="BI741" s="2006">
        <v>0</v>
      </c>
      <c r="BJ741" s="2006">
        <v>0</v>
      </c>
      <c r="BK741" s="2006">
        <v>0</v>
      </c>
      <c r="BL741" s="2006">
        <v>0</v>
      </c>
      <c r="BM741" s="2006">
        <v>0</v>
      </c>
      <c r="BN741" s="2006">
        <v>0</v>
      </c>
      <c r="BO741" s="2006">
        <v>0</v>
      </c>
      <c r="BP741" s="2006">
        <v>0</v>
      </c>
      <c r="BQ741" s="2006">
        <v>0</v>
      </c>
      <c r="BR741" s="2006">
        <v>0</v>
      </c>
      <c r="BS741" s="2006">
        <v>0</v>
      </c>
      <c r="BT741" s="2006">
        <v>0</v>
      </c>
      <c r="BU741" s="2006">
        <v>0</v>
      </c>
      <c r="BV741" s="2006">
        <v>0</v>
      </c>
      <c r="BW741" s="2006">
        <v>0</v>
      </c>
      <c r="BX741" s="2006">
        <v>0</v>
      </c>
      <c r="BY741" s="2006">
        <v>0</v>
      </c>
      <c r="BZ741" s="2006">
        <v>0</v>
      </c>
      <c r="CA741" s="2006">
        <v>0</v>
      </c>
      <c r="CB741" s="2006">
        <v>0</v>
      </c>
      <c r="CC741" s="2006">
        <v>0</v>
      </c>
      <c r="CD741" s="2006">
        <v>0</v>
      </c>
      <c r="CE741" s="2006">
        <v>0</v>
      </c>
      <c r="CF741" s="421"/>
    </row>
    <row r="742" spans="1:84" ht="9.9499999999999993" customHeight="1">
      <c r="A742" s="2006">
        <v>0</v>
      </c>
      <c r="B742" s="3401">
        <v>31</v>
      </c>
      <c r="D742" s="3623"/>
      <c r="E742" s="2006">
        <v>0</v>
      </c>
      <c r="F742" s="2006">
        <v>0</v>
      </c>
      <c r="G742" s="2006">
        <v>0</v>
      </c>
      <c r="H742" s="3617"/>
      <c r="I742" s="2006">
        <v>0</v>
      </c>
      <c r="J742" s="2006">
        <v>0</v>
      </c>
      <c r="K742" s="2006">
        <v>0</v>
      </c>
      <c r="L742" s="3617"/>
      <c r="M742" s="2006">
        <v>0</v>
      </c>
      <c r="N742" s="2006">
        <v>0</v>
      </c>
      <c r="O742" s="2006">
        <v>0</v>
      </c>
      <c r="P742" s="3617"/>
      <c r="Q742" s="2006">
        <v>0</v>
      </c>
      <c r="R742" s="2006">
        <v>0</v>
      </c>
      <c r="S742" s="2006">
        <v>0</v>
      </c>
      <c r="T742" s="3626" t="s">
        <v>826</v>
      </c>
      <c r="U742" s="2006">
        <v>0</v>
      </c>
      <c r="V742" s="2006">
        <v>0</v>
      </c>
      <c r="W742" s="2006">
        <v>0</v>
      </c>
      <c r="X742" s="3617"/>
      <c r="Y742" s="2006">
        <v>0</v>
      </c>
      <c r="Z742" s="2006">
        <v>0</v>
      </c>
      <c r="AA742" s="2006">
        <v>0</v>
      </c>
      <c r="AB742" s="3617"/>
      <c r="AC742" s="2006">
        <v>0</v>
      </c>
      <c r="AD742" s="2006">
        <v>0</v>
      </c>
      <c r="AE742" s="2006">
        <v>0</v>
      </c>
      <c r="AF742" s="3617"/>
      <c r="AG742" s="2006">
        <v>0</v>
      </c>
      <c r="AH742" s="2006">
        <v>0</v>
      </c>
      <c r="AI742" s="2006">
        <v>0</v>
      </c>
      <c r="AJ742" s="35"/>
      <c r="AK742" s="35"/>
      <c r="AL742" s="35"/>
      <c r="AM742" s="35"/>
      <c r="AN742" s="35"/>
      <c r="AZ742" s="2006">
        <v>0</v>
      </c>
      <c r="BA742" s="2006">
        <v>0</v>
      </c>
      <c r="BB742" s="2006">
        <v>0</v>
      </c>
      <c r="BC742" s="2006">
        <v>0</v>
      </c>
      <c r="BD742" s="2006">
        <v>0</v>
      </c>
      <c r="BE742" s="2006">
        <v>0</v>
      </c>
      <c r="BF742" s="2006">
        <v>0</v>
      </c>
      <c r="BG742" s="2006">
        <v>0</v>
      </c>
      <c r="BH742" s="2006">
        <v>0</v>
      </c>
      <c r="BI742" s="2006">
        <v>0</v>
      </c>
      <c r="BJ742" s="2006">
        <v>0</v>
      </c>
      <c r="BK742" s="2006">
        <v>0</v>
      </c>
      <c r="BL742" s="2006">
        <v>0</v>
      </c>
      <c r="BM742" s="2006">
        <v>0</v>
      </c>
      <c r="BN742" s="2006">
        <v>0</v>
      </c>
      <c r="BO742" s="2006">
        <v>0</v>
      </c>
      <c r="BP742" s="2006">
        <v>0</v>
      </c>
      <c r="BQ742" s="2006">
        <v>0</v>
      </c>
      <c r="BR742" s="2006">
        <v>0</v>
      </c>
      <c r="BS742" s="2006">
        <v>0</v>
      </c>
      <c r="BT742" s="2006">
        <v>0</v>
      </c>
      <c r="BU742" s="2006">
        <v>0</v>
      </c>
      <c r="BV742" s="2006">
        <v>0</v>
      </c>
      <c r="BW742" s="2006">
        <v>0</v>
      </c>
      <c r="BX742" s="2006">
        <v>0</v>
      </c>
      <c r="BY742" s="2006">
        <v>0</v>
      </c>
      <c r="BZ742" s="2006">
        <v>0</v>
      </c>
      <c r="CA742" s="2006">
        <v>0</v>
      </c>
      <c r="CB742" s="2006">
        <v>0</v>
      </c>
      <c r="CC742" s="2006">
        <v>0</v>
      </c>
      <c r="CD742" s="2006">
        <v>0</v>
      </c>
      <c r="CE742" s="2006">
        <v>0</v>
      </c>
      <c r="CF742" s="421"/>
    </row>
    <row r="743" spans="1:84" ht="5.0999999999999996" customHeight="1">
      <c r="A743" s="2006">
        <v>0</v>
      </c>
      <c r="B743" s="3402"/>
      <c r="D743" s="3624"/>
      <c r="E743" s="2006">
        <v>0</v>
      </c>
      <c r="F743" s="2007">
        <v>0</v>
      </c>
      <c r="G743" s="2006">
        <v>0</v>
      </c>
      <c r="H743" s="3618"/>
      <c r="I743" s="2006">
        <v>0</v>
      </c>
      <c r="J743" s="2007">
        <v>0</v>
      </c>
      <c r="K743" s="2006">
        <v>0</v>
      </c>
      <c r="L743" s="3618"/>
      <c r="M743" s="2006">
        <v>0</v>
      </c>
      <c r="N743" s="2007">
        <v>0</v>
      </c>
      <c r="O743" s="2006">
        <v>0</v>
      </c>
      <c r="P743" s="3618"/>
      <c r="Q743" s="2006">
        <v>0</v>
      </c>
      <c r="R743" s="2007">
        <v>0</v>
      </c>
      <c r="S743" s="2006">
        <v>0</v>
      </c>
      <c r="T743" s="3627"/>
      <c r="U743" s="2006">
        <v>0</v>
      </c>
      <c r="V743" s="2007">
        <v>0</v>
      </c>
      <c r="W743" s="2006">
        <v>0</v>
      </c>
      <c r="X743" s="3618"/>
      <c r="Y743" s="2006">
        <v>0</v>
      </c>
      <c r="Z743" s="2007">
        <v>0</v>
      </c>
      <c r="AA743" s="2006">
        <v>0</v>
      </c>
      <c r="AB743" s="3618"/>
      <c r="AC743" s="2006">
        <v>0</v>
      </c>
      <c r="AD743" s="2007">
        <v>0</v>
      </c>
      <c r="AE743" s="2006">
        <v>0</v>
      </c>
      <c r="AF743" s="3618"/>
      <c r="AG743" s="2006">
        <v>0</v>
      </c>
      <c r="AH743" s="2007">
        <v>0</v>
      </c>
      <c r="AI743" s="2006">
        <v>0</v>
      </c>
      <c r="AJ743" s="35"/>
      <c r="AK743" s="35"/>
      <c r="AL743" s="35"/>
      <c r="AM743" s="35"/>
      <c r="AN743" s="35"/>
      <c r="AZ743" s="2006">
        <v>0</v>
      </c>
      <c r="BA743" s="2006">
        <v>0</v>
      </c>
      <c r="BB743" s="2006">
        <v>0</v>
      </c>
      <c r="BC743" s="2006">
        <v>0</v>
      </c>
      <c r="BD743" s="2006">
        <v>0</v>
      </c>
      <c r="BE743" s="2006">
        <v>0</v>
      </c>
      <c r="BF743" s="2006">
        <v>0</v>
      </c>
      <c r="BG743" s="2006">
        <v>0</v>
      </c>
      <c r="BH743" s="2006">
        <v>0</v>
      </c>
      <c r="BI743" s="2006">
        <v>0</v>
      </c>
      <c r="BJ743" s="2006">
        <v>0</v>
      </c>
      <c r="BK743" s="2006">
        <v>0</v>
      </c>
      <c r="BL743" s="2006">
        <v>0</v>
      </c>
      <c r="BM743" s="2006">
        <v>0</v>
      </c>
      <c r="BN743" s="2006">
        <v>0</v>
      </c>
      <c r="BO743" s="2006">
        <v>0</v>
      </c>
      <c r="BP743" s="2006">
        <v>0</v>
      </c>
      <c r="BQ743" s="2006">
        <v>0</v>
      </c>
      <c r="BR743" s="2006">
        <v>0</v>
      </c>
      <c r="BS743" s="2006">
        <v>0</v>
      </c>
      <c r="BT743" s="2006">
        <v>0</v>
      </c>
      <c r="BU743" s="2006">
        <v>0</v>
      </c>
      <c r="BV743" s="2006">
        <v>0</v>
      </c>
      <c r="BW743" s="2006">
        <v>0</v>
      </c>
      <c r="BX743" s="2006">
        <v>0</v>
      </c>
      <c r="BY743" s="2006">
        <v>0</v>
      </c>
      <c r="BZ743" s="2006">
        <v>0</v>
      </c>
      <c r="CA743" s="2006">
        <v>0</v>
      </c>
      <c r="CB743" s="2006">
        <v>0</v>
      </c>
      <c r="CC743" s="2006">
        <v>0</v>
      </c>
      <c r="CD743" s="2006">
        <v>0</v>
      </c>
      <c r="CE743" s="2006">
        <v>0</v>
      </c>
      <c r="CF743" s="421"/>
    </row>
    <row r="744" spans="1:84" ht="9.9499999999999993" customHeight="1">
      <c r="A744" s="2006">
        <v>0</v>
      </c>
      <c r="B744" s="3403"/>
      <c r="D744" s="3625"/>
      <c r="E744" s="2006">
        <v>0</v>
      </c>
      <c r="F744" s="2006">
        <v>0</v>
      </c>
      <c r="G744" s="2006">
        <v>0</v>
      </c>
      <c r="H744" s="3619"/>
      <c r="I744" s="2006">
        <v>0</v>
      </c>
      <c r="J744" s="2006">
        <v>0</v>
      </c>
      <c r="K744" s="2006">
        <v>0</v>
      </c>
      <c r="L744" s="3619"/>
      <c r="M744" s="2006">
        <v>0</v>
      </c>
      <c r="N744" s="2006">
        <v>0</v>
      </c>
      <c r="O744" s="2006">
        <v>0</v>
      </c>
      <c r="P744" s="3619"/>
      <c r="Q744" s="2006">
        <v>0</v>
      </c>
      <c r="R744" s="2006">
        <v>0</v>
      </c>
      <c r="S744" s="2006">
        <v>0</v>
      </c>
      <c r="T744" s="3628"/>
      <c r="U744" s="2006">
        <v>0</v>
      </c>
      <c r="V744" s="2006">
        <v>0</v>
      </c>
      <c r="W744" s="2006">
        <v>0</v>
      </c>
      <c r="X744" s="3619"/>
      <c r="Y744" s="2006">
        <v>0</v>
      </c>
      <c r="Z744" s="2006">
        <v>0</v>
      </c>
      <c r="AA744" s="2006">
        <v>0</v>
      </c>
      <c r="AB744" s="3619"/>
      <c r="AC744" s="2006">
        <v>0</v>
      </c>
      <c r="AD744" s="2006">
        <v>0</v>
      </c>
      <c r="AE744" s="2006">
        <v>0</v>
      </c>
      <c r="AF744" s="3619"/>
      <c r="AG744" s="2006">
        <v>0</v>
      </c>
      <c r="AH744" s="2006">
        <v>0</v>
      </c>
      <c r="AI744" s="2006">
        <v>0</v>
      </c>
      <c r="AJ744" s="35"/>
      <c r="AK744" s="35"/>
      <c r="AL744" s="35"/>
      <c r="AM744" s="35"/>
      <c r="AN744" s="35"/>
      <c r="AZ744" s="2006">
        <v>0</v>
      </c>
      <c r="BA744" s="2006">
        <v>0</v>
      </c>
      <c r="BB744" s="2006">
        <v>0</v>
      </c>
      <c r="BC744" s="2006">
        <v>0</v>
      </c>
      <c r="BD744" s="2006">
        <v>0</v>
      </c>
      <c r="BE744" s="2006">
        <v>0</v>
      </c>
      <c r="BF744" s="2006">
        <v>0</v>
      </c>
      <c r="BG744" s="2006">
        <v>0</v>
      </c>
      <c r="BH744" s="2006">
        <v>0</v>
      </c>
      <c r="BI744" s="2006">
        <v>0</v>
      </c>
      <c r="BJ744" s="2006">
        <v>0</v>
      </c>
      <c r="BK744" s="2006">
        <v>0</v>
      </c>
      <c r="BL744" s="2006">
        <v>0</v>
      </c>
      <c r="BM744" s="2006">
        <v>0</v>
      </c>
      <c r="BN744" s="2006">
        <v>0</v>
      </c>
      <c r="BO744" s="2006">
        <v>0</v>
      </c>
      <c r="BP744" s="2006">
        <v>0</v>
      </c>
      <c r="BQ744" s="2006">
        <v>0</v>
      </c>
      <c r="BR744" s="2006">
        <v>0</v>
      </c>
      <c r="BS744" s="2006">
        <v>0</v>
      </c>
      <c r="BT744" s="2006">
        <v>0</v>
      </c>
      <c r="BU744" s="2006">
        <v>0</v>
      </c>
      <c r="BV744" s="2006">
        <v>0</v>
      </c>
      <c r="BW744" s="2006">
        <v>0</v>
      </c>
      <c r="BX744" s="2006">
        <v>0</v>
      </c>
      <c r="BY744" s="2006">
        <v>0</v>
      </c>
      <c r="BZ744" s="2006">
        <v>0</v>
      </c>
      <c r="CA744" s="2006">
        <v>0</v>
      </c>
      <c r="CB744" s="2006">
        <v>0</v>
      </c>
      <c r="CC744" s="2006">
        <v>0</v>
      </c>
      <c r="CD744" s="2006">
        <v>0</v>
      </c>
      <c r="CE744" s="2006">
        <v>0</v>
      </c>
      <c r="CF744" s="421"/>
    </row>
    <row r="745" spans="1:84" ht="9.9499999999999993" customHeight="1">
      <c r="A745" s="2006">
        <v>0</v>
      </c>
      <c r="B745" s="2006">
        <v>0</v>
      </c>
      <c r="C745" s="2006">
        <v>0</v>
      </c>
      <c r="D745" s="2006">
        <v>0</v>
      </c>
      <c r="E745" s="2006">
        <v>0</v>
      </c>
      <c r="F745" s="2006">
        <v>0</v>
      </c>
      <c r="G745" s="2006">
        <v>0</v>
      </c>
      <c r="H745" s="2006">
        <v>0</v>
      </c>
      <c r="I745" s="2006">
        <v>0</v>
      </c>
      <c r="J745" s="2006">
        <v>0</v>
      </c>
      <c r="K745" s="2006">
        <v>0</v>
      </c>
      <c r="L745" s="2006">
        <v>0</v>
      </c>
      <c r="M745" s="2006">
        <v>0</v>
      </c>
      <c r="N745" s="2006">
        <v>0</v>
      </c>
      <c r="O745" s="2006">
        <v>0</v>
      </c>
      <c r="P745" s="2006">
        <v>0</v>
      </c>
      <c r="Q745" s="2006">
        <v>0</v>
      </c>
      <c r="R745" s="2006">
        <v>0</v>
      </c>
      <c r="S745" s="2006">
        <v>0</v>
      </c>
      <c r="T745" s="2006">
        <v>0</v>
      </c>
      <c r="U745" s="2006">
        <v>0</v>
      </c>
      <c r="V745" s="2006">
        <v>0</v>
      </c>
      <c r="W745" s="2006">
        <v>0</v>
      </c>
      <c r="X745" s="2006">
        <v>0</v>
      </c>
      <c r="Y745" s="2006">
        <v>0</v>
      </c>
      <c r="Z745" s="2006">
        <v>0</v>
      </c>
      <c r="AA745" s="2006">
        <v>0</v>
      </c>
      <c r="AB745" s="2006">
        <v>0</v>
      </c>
      <c r="AC745" s="2006">
        <v>0</v>
      </c>
      <c r="AD745" s="2006">
        <v>0</v>
      </c>
      <c r="AE745" s="2006">
        <v>0</v>
      </c>
      <c r="AF745" s="2006">
        <v>0</v>
      </c>
      <c r="AG745" s="2006">
        <v>0</v>
      </c>
      <c r="AH745" s="2006">
        <v>0</v>
      </c>
      <c r="AI745" s="26"/>
      <c r="AJ745" s="35"/>
      <c r="AK745" s="35"/>
      <c r="AL745" s="35"/>
      <c r="AM745" s="35"/>
      <c r="AN745" s="35"/>
      <c r="AZ745" s="2006">
        <v>0</v>
      </c>
      <c r="BA745" s="2006">
        <v>0</v>
      </c>
      <c r="BB745" s="2006">
        <v>0</v>
      </c>
      <c r="BC745" s="2006">
        <v>0</v>
      </c>
      <c r="BD745" s="2006">
        <v>0</v>
      </c>
      <c r="BE745" s="2006">
        <v>0</v>
      </c>
      <c r="BF745" s="2006">
        <v>0</v>
      </c>
      <c r="BG745" s="2006">
        <v>0</v>
      </c>
      <c r="BH745" s="2006">
        <v>0</v>
      </c>
      <c r="BI745" s="2006">
        <v>0</v>
      </c>
      <c r="BJ745" s="2006">
        <v>0</v>
      </c>
      <c r="BK745" s="2006">
        <v>0</v>
      </c>
      <c r="BL745" s="2006">
        <v>0</v>
      </c>
      <c r="BM745" s="2006">
        <v>0</v>
      </c>
      <c r="BN745" s="2006">
        <v>0</v>
      </c>
      <c r="BO745" s="2006">
        <v>0</v>
      </c>
      <c r="BP745" s="2006">
        <v>0</v>
      </c>
      <c r="BQ745" s="2006">
        <v>0</v>
      </c>
      <c r="BR745" s="2006">
        <v>0</v>
      </c>
      <c r="BS745" s="2006">
        <v>0</v>
      </c>
      <c r="BT745" s="2006">
        <v>0</v>
      </c>
      <c r="BU745" s="2006">
        <v>0</v>
      </c>
      <c r="BV745" s="2006">
        <v>0</v>
      </c>
      <c r="BW745" s="2006">
        <v>0</v>
      </c>
      <c r="BX745" s="2006">
        <v>0</v>
      </c>
      <c r="BY745" s="2006">
        <v>0</v>
      </c>
      <c r="BZ745" s="2006">
        <v>0</v>
      </c>
      <c r="CA745" s="2006">
        <v>0</v>
      </c>
      <c r="CB745" s="2006">
        <v>0</v>
      </c>
      <c r="CC745" s="2006">
        <v>0</v>
      </c>
      <c r="CD745" s="2006">
        <v>0</v>
      </c>
      <c r="CE745" s="2006">
        <v>0</v>
      </c>
      <c r="CF745" s="421"/>
    </row>
    <row r="746" spans="1:84" ht="9.9499999999999993" customHeight="1">
      <c r="A746" s="2006">
        <v>0</v>
      </c>
      <c r="B746" s="3401">
        <v>32</v>
      </c>
      <c r="D746" s="3617"/>
      <c r="E746" s="2006">
        <v>0</v>
      </c>
      <c r="F746" s="2006">
        <v>0</v>
      </c>
      <c r="G746" s="2006">
        <v>0</v>
      </c>
      <c r="H746" s="3617"/>
      <c r="I746" s="2006">
        <v>0</v>
      </c>
      <c r="J746" s="2006">
        <v>0</v>
      </c>
      <c r="K746" s="2006">
        <v>0</v>
      </c>
      <c r="L746" s="3617"/>
      <c r="M746" s="2006">
        <v>0</v>
      </c>
      <c r="N746" s="2006">
        <v>0</v>
      </c>
      <c r="O746" s="2006">
        <v>0</v>
      </c>
      <c r="P746" s="3617"/>
      <c r="Q746" s="2006">
        <v>0</v>
      </c>
      <c r="R746" s="2006">
        <v>0</v>
      </c>
      <c r="S746" s="2006">
        <v>0</v>
      </c>
      <c r="T746" s="3620"/>
      <c r="U746" s="2006">
        <v>0</v>
      </c>
      <c r="V746" s="2006">
        <v>0</v>
      </c>
      <c r="W746" s="2006">
        <v>0</v>
      </c>
      <c r="X746" s="3617"/>
      <c r="Y746" s="2006">
        <v>0</v>
      </c>
      <c r="Z746" s="2006">
        <v>0</v>
      </c>
      <c r="AA746" s="2006">
        <v>0</v>
      </c>
      <c r="AB746" s="3617"/>
      <c r="AC746" s="2006">
        <v>0</v>
      </c>
      <c r="AD746" s="2006">
        <v>0</v>
      </c>
      <c r="AE746" s="2006">
        <v>0</v>
      </c>
      <c r="AF746" s="3617"/>
      <c r="AG746" s="2006">
        <v>0</v>
      </c>
      <c r="AH746" s="2006">
        <v>0</v>
      </c>
      <c r="AI746" s="2006">
        <v>0</v>
      </c>
      <c r="AJ746" s="35"/>
      <c r="AK746" s="35"/>
      <c r="AL746" s="35"/>
      <c r="AM746" s="35"/>
      <c r="AN746" s="35"/>
      <c r="AZ746" s="2006">
        <v>0</v>
      </c>
      <c r="BA746" s="2006">
        <v>0</v>
      </c>
      <c r="BB746" s="2006">
        <v>0</v>
      </c>
      <c r="BC746" s="2006">
        <v>0</v>
      </c>
      <c r="BD746" s="2006">
        <v>0</v>
      </c>
      <c r="BE746" s="2006">
        <v>0</v>
      </c>
      <c r="BF746" s="2006">
        <v>0</v>
      </c>
      <c r="BG746" s="2006">
        <v>0</v>
      </c>
      <c r="BH746" s="2006">
        <v>0</v>
      </c>
      <c r="BI746" s="2006">
        <v>0</v>
      </c>
      <c r="BJ746" s="2006">
        <v>0</v>
      </c>
      <c r="BK746" s="2006">
        <v>0</v>
      </c>
      <c r="BL746" s="2006">
        <v>0</v>
      </c>
      <c r="BM746" s="2006">
        <v>0</v>
      </c>
      <c r="BN746" s="2006">
        <v>0</v>
      </c>
      <c r="BO746" s="2006">
        <v>0</v>
      </c>
      <c r="BP746" s="2006">
        <v>0</v>
      </c>
      <c r="BQ746" s="2006">
        <v>0</v>
      </c>
      <c r="BR746" s="2006">
        <v>0</v>
      </c>
      <c r="BS746" s="2006">
        <v>0</v>
      </c>
      <c r="BT746" s="2006">
        <v>0</v>
      </c>
      <c r="BU746" s="2006">
        <v>0</v>
      </c>
      <c r="BV746" s="2006">
        <v>0</v>
      </c>
      <c r="BW746" s="2006">
        <v>0</v>
      </c>
      <c r="BX746" s="2006">
        <v>0</v>
      </c>
      <c r="BY746" s="2006">
        <v>0</v>
      </c>
      <c r="BZ746" s="2006">
        <v>0</v>
      </c>
      <c r="CA746" s="2006">
        <v>0</v>
      </c>
      <c r="CB746" s="2006">
        <v>0</v>
      </c>
      <c r="CC746" s="2006">
        <v>0</v>
      </c>
      <c r="CD746" s="2006">
        <v>0</v>
      </c>
      <c r="CE746" s="2006">
        <v>0</v>
      </c>
      <c r="CF746" s="421"/>
    </row>
    <row r="747" spans="1:84" ht="5.0999999999999996" customHeight="1">
      <c r="A747" s="2006">
        <v>0</v>
      </c>
      <c r="B747" s="3402"/>
      <c r="D747" s="3618"/>
      <c r="E747" s="2006">
        <v>0</v>
      </c>
      <c r="F747" s="2007">
        <v>0</v>
      </c>
      <c r="G747" s="2006">
        <v>0</v>
      </c>
      <c r="H747" s="3618"/>
      <c r="I747" s="2006">
        <v>0</v>
      </c>
      <c r="J747" s="2007">
        <v>0</v>
      </c>
      <c r="K747" s="2006">
        <v>0</v>
      </c>
      <c r="L747" s="3618"/>
      <c r="M747" s="2006">
        <v>0</v>
      </c>
      <c r="N747" s="2007">
        <v>0</v>
      </c>
      <c r="O747" s="2006">
        <v>0</v>
      </c>
      <c r="P747" s="3618"/>
      <c r="Q747" s="2006">
        <v>0</v>
      </c>
      <c r="R747" s="2007">
        <v>0</v>
      </c>
      <c r="S747" s="2006">
        <v>0</v>
      </c>
      <c r="T747" s="3621"/>
      <c r="U747" s="2006">
        <v>0</v>
      </c>
      <c r="V747" s="2007">
        <v>0</v>
      </c>
      <c r="W747" s="2006">
        <v>0</v>
      </c>
      <c r="X747" s="3618"/>
      <c r="Y747" s="2006">
        <v>0</v>
      </c>
      <c r="Z747" s="2007">
        <v>0</v>
      </c>
      <c r="AA747" s="2006">
        <v>0</v>
      </c>
      <c r="AB747" s="3618"/>
      <c r="AC747" s="2006">
        <v>0</v>
      </c>
      <c r="AD747" s="2007">
        <v>0</v>
      </c>
      <c r="AE747" s="2006">
        <v>0</v>
      </c>
      <c r="AF747" s="3618"/>
      <c r="AG747" s="2006">
        <v>0</v>
      </c>
      <c r="AH747" s="2007">
        <v>0</v>
      </c>
      <c r="AI747" s="2006">
        <v>0</v>
      </c>
      <c r="AJ747" s="35"/>
      <c r="AK747" s="35"/>
      <c r="AL747" s="35"/>
      <c r="AM747" s="35"/>
      <c r="AN747" s="35"/>
      <c r="AZ747" s="2006">
        <v>0</v>
      </c>
      <c r="BA747" s="2006">
        <v>0</v>
      </c>
      <c r="BB747" s="2006">
        <v>0</v>
      </c>
      <c r="BC747" s="2006">
        <v>0</v>
      </c>
      <c r="BD747" s="2006">
        <v>0</v>
      </c>
      <c r="BE747" s="2006">
        <v>0</v>
      </c>
      <c r="BF747" s="2006">
        <v>0</v>
      </c>
      <c r="BG747" s="2006">
        <v>0</v>
      </c>
      <c r="BH747" s="2006">
        <v>0</v>
      </c>
      <c r="BI747" s="2006">
        <v>0</v>
      </c>
      <c r="BJ747" s="2006">
        <v>0</v>
      </c>
      <c r="BK747" s="2006">
        <v>0</v>
      </c>
      <c r="BL747" s="2006">
        <v>0</v>
      </c>
      <c r="BM747" s="2006">
        <v>0</v>
      </c>
      <c r="BN747" s="2006">
        <v>0</v>
      </c>
      <c r="BO747" s="2006">
        <v>0</v>
      </c>
      <c r="BP747" s="2006">
        <v>0</v>
      </c>
      <c r="BQ747" s="2006">
        <v>0</v>
      </c>
      <c r="BR747" s="2006">
        <v>0</v>
      </c>
      <c r="BS747" s="2006">
        <v>0</v>
      </c>
      <c r="BT747" s="2006">
        <v>0</v>
      </c>
      <c r="BU747" s="2006">
        <v>0</v>
      </c>
      <c r="BV747" s="2006">
        <v>0</v>
      </c>
      <c r="BW747" s="2006">
        <v>0</v>
      </c>
      <c r="BX747" s="2006">
        <v>0</v>
      </c>
      <c r="BY747" s="2006">
        <v>0</v>
      </c>
      <c r="BZ747" s="2006">
        <v>0</v>
      </c>
      <c r="CA747" s="2006">
        <v>0</v>
      </c>
      <c r="CB747" s="2006">
        <v>0</v>
      </c>
      <c r="CC747" s="2006">
        <v>0</v>
      </c>
      <c r="CD747" s="2006">
        <v>0</v>
      </c>
      <c r="CE747" s="2006">
        <v>0</v>
      </c>
      <c r="CF747" s="421"/>
    </row>
    <row r="748" spans="1:84" ht="9.9499999999999993" customHeight="1">
      <c r="A748" s="2006">
        <v>0</v>
      </c>
      <c r="B748" s="3403"/>
      <c r="D748" s="3619"/>
      <c r="E748" s="2006">
        <v>0</v>
      </c>
      <c r="F748" s="2006">
        <v>0</v>
      </c>
      <c r="G748" s="2006">
        <v>0</v>
      </c>
      <c r="H748" s="3619"/>
      <c r="I748" s="2006">
        <v>0</v>
      </c>
      <c r="J748" s="2006">
        <v>0</v>
      </c>
      <c r="K748" s="2006">
        <v>0</v>
      </c>
      <c r="L748" s="3619"/>
      <c r="M748" s="2006">
        <v>0</v>
      </c>
      <c r="N748" s="2006">
        <v>0</v>
      </c>
      <c r="O748" s="2006">
        <v>0</v>
      </c>
      <c r="P748" s="3619"/>
      <c r="Q748" s="2006">
        <v>0</v>
      </c>
      <c r="R748" s="2006">
        <v>0</v>
      </c>
      <c r="S748" s="2006">
        <v>0</v>
      </c>
      <c r="T748" s="3622"/>
      <c r="U748" s="2006">
        <v>0</v>
      </c>
      <c r="V748" s="2006">
        <v>0</v>
      </c>
      <c r="W748" s="2006">
        <v>0</v>
      </c>
      <c r="X748" s="3619"/>
      <c r="Y748" s="2006">
        <v>0</v>
      </c>
      <c r="Z748" s="2006">
        <v>0</v>
      </c>
      <c r="AA748" s="2006">
        <v>0</v>
      </c>
      <c r="AB748" s="3619"/>
      <c r="AC748" s="2006">
        <v>0</v>
      </c>
      <c r="AD748" s="2006">
        <v>0</v>
      </c>
      <c r="AE748" s="2006">
        <v>0</v>
      </c>
      <c r="AF748" s="3619"/>
      <c r="AG748" s="2006">
        <v>0</v>
      </c>
      <c r="AH748" s="2006">
        <v>0</v>
      </c>
      <c r="AI748" s="2006">
        <v>0</v>
      </c>
      <c r="AJ748" s="35"/>
      <c r="AK748" s="35"/>
      <c r="AL748" s="35"/>
      <c r="AM748" s="35"/>
      <c r="AN748" s="35"/>
      <c r="AZ748" s="2006">
        <v>0</v>
      </c>
      <c r="BA748" s="2006">
        <v>0</v>
      </c>
      <c r="BB748" s="2006">
        <v>0</v>
      </c>
      <c r="BC748" s="2006">
        <v>0</v>
      </c>
      <c r="BD748" s="2006">
        <v>0</v>
      </c>
      <c r="BE748" s="2006">
        <v>0</v>
      </c>
      <c r="BF748" s="2006">
        <v>0</v>
      </c>
      <c r="BG748" s="2006">
        <v>0</v>
      </c>
      <c r="BH748" s="2006">
        <v>0</v>
      </c>
      <c r="BI748" s="2006">
        <v>0</v>
      </c>
      <c r="BJ748" s="2006">
        <v>0</v>
      </c>
      <c r="BK748" s="2006">
        <v>0</v>
      </c>
      <c r="BL748" s="2006">
        <v>0</v>
      </c>
      <c r="BM748" s="2006">
        <v>0</v>
      </c>
      <c r="BN748" s="2006">
        <v>0</v>
      </c>
      <c r="BO748" s="2006">
        <v>0</v>
      </c>
      <c r="BP748" s="2006">
        <v>0</v>
      </c>
      <c r="BQ748" s="2006">
        <v>0</v>
      </c>
      <c r="BR748" s="2006">
        <v>0</v>
      </c>
      <c r="BS748" s="2006">
        <v>0</v>
      </c>
      <c r="BT748" s="2006">
        <v>0</v>
      </c>
      <c r="BU748" s="2006">
        <v>0</v>
      </c>
      <c r="BV748" s="2006">
        <v>0</v>
      </c>
      <c r="BW748" s="2006">
        <v>0</v>
      </c>
      <c r="BX748" s="2006">
        <v>0</v>
      </c>
      <c r="BY748" s="2006">
        <v>0</v>
      </c>
      <c r="BZ748" s="2006">
        <v>0</v>
      </c>
      <c r="CA748" s="2006">
        <v>0</v>
      </c>
      <c r="CB748" s="2006">
        <v>0</v>
      </c>
      <c r="CC748" s="2006">
        <v>0</v>
      </c>
      <c r="CD748" s="2006">
        <v>0</v>
      </c>
      <c r="CE748" s="2006">
        <v>0</v>
      </c>
      <c r="CF748" s="421"/>
    </row>
    <row r="749" spans="1:84">
      <c r="A749" s="2006">
        <v>0</v>
      </c>
      <c r="B749" s="2006">
        <v>0</v>
      </c>
      <c r="C749" s="2006">
        <v>0</v>
      </c>
      <c r="D749" s="2006">
        <v>0</v>
      </c>
      <c r="E749" s="2006">
        <v>0</v>
      </c>
      <c r="F749" s="2006">
        <v>0</v>
      </c>
      <c r="G749" s="2006">
        <v>0</v>
      </c>
      <c r="H749" s="2006">
        <v>0</v>
      </c>
      <c r="I749" s="2006">
        <v>0</v>
      </c>
      <c r="J749" s="2006">
        <v>0</v>
      </c>
      <c r="K749" s="2006">
        <v>0</v>
      </c>
      <c r="L749" s="2006">
        <v>0</v>
      </c>
      <c r="M749" s="2006">
        <v>0</v>
      </c>
      <c r="N749" s="2006">
        <v>0</v>
      </c>
      <c r="O749" s="2006">
        <v>0</v>
      </c>
      <c r="P749" s="2006">
        <v>0</v>
      </c>
      <c r="Q749" s="2006">
        <v>0</v>
      </c>
      <c r="R749" s="2006">
        <v>0</v>
      </c>
      <c r="S749" s="2006">
        <v>0</v>
      </c>
      <c r="T749" s="2006">
        <v>0</v>
      </c>
      <c r="U749" s="2006">
        <v>0</v>
      </c>
      <c r="V749" s="2006">
        <v>0</v>
      </c>
      <c r="W749" s="2006">
        <v>0</v>
      </c>
      <c r="X749" s="2006">
        <v>0</v>
      </c>
      <c r="Y749" s="2006">
        <v>0</v>
      </c>
      <c r="Z749" s="2006">
        <v>0</v>
      </c>
      <c r="AA749" s="2006">
        <v>0</v>
      </c>
      <c r="AB749" s="2006">
        <v>0</v>
      </c>
      <c r="AC749" s="2006">
        <v>0</v>
      </c>
      <c r="AD749" s="2006">
        <v>0</v>
      </c>
      <c r="AE749" s="2006">
        <v>0</v>
      </c>
      <c r="AF749" s="2006">
        <v>0</v>
      </c>
      <c r="AG749" s="2006">
        <v>0</v>
      </c>
      <c r="AH749" s="2006">
        <v>0</v>
      </c>
      <c r="AJ749" s="35"/>
      <c r="AK749" s="35"/>
      <c r="AL749" s="35"/>
      <c r="AM749" s="35"/>
      <c r="AN749" s="35"/>
      <c r="AZ749" s="2006">
        <v>0</v>
      </c>
      <c r="BA749" s="2006">
        <v>0</v>
      </c>
      <c r="BB749" s="2006">
        <v>0</v>
      </c>
      <c r="BC749" s="2006">
        <v>0</v>
      </c>
      <c r="BD749" s="2006">
        <v>0</v>
      </c>
      <c r="BE749" s="2006">
        <v>0</v>
      </c>
      <c r="BF749" s="2006">
        <v>0</v>
      </c>
      <c r="BG749" s="2006">
        <v>0</v>
      </c>
      <c r="BH749" s="2006">
        <v>0</v>
      </c>
      <c r="BI749" s="2006">
        <v>0</v>
      </c>
      <c r="BJ749" s="2006">
        <v>0</v>
      </c>
      <c r="BK749" s="2006">
        <v>0</v>
      </c>
      <c r="BL749" s="2006">
        <v>0</v>
      </c>
      <c r="BM749" s="2006">
        <v>0</v>
      </c>
      <c r="BN749" s="2006">
        <v>0</v>
      </c>
      <c r="BO749" s="2006">
        <v>0</v>
      </c>
      <c r="BP749" s="2006">
        <v>0</v>
      </c>
      <c r="BQ749" s="2006">
        <v>0</v>
      </c>
      <c r="BR749" s="2006">
        <v>0</v>
      </c>
      <c r="BS749" s="2006">
        <v>0</v>
      </c>
      <c r="BT749" s="2006">
        <v>0</v>
      </c>
      <c r="BU749" s="2006">
        <v>0</v>
      </c>
      <c r="BV749" s="2006">
        <v>0</v>
      </c>
      <c r="BW749" s="2006">
        <v>0</v>
      </c>
      <c r="BX749" s="2006">
        <v>0</v>
      </c>
      <c r="BY749" s="2006">
        <v>0</v>
      </c>
      <c r="BZ749" s="2006">
        <v>0</v>
      </c>
      <c r="CA749" s="2006">
        <v>0</v>
      </c>
      <c r="CB749" s="2006">
        <v>0</v>
      </c>
      <c r="CC749" s="2006">
        <v>0</v>
      </c>
      <c r="CD749" s="2006">
        <v>0</v>
      </c>
      <c r="CE749" s="2006">
        <v>0</v>
      </c>
      <c r="CF749" s="421"/>
    </row>
    <row r="750" spans="1:84">
      <c r="A750" s="2006">
        <v>0</v>
      </c>
      <c r="B750" s="2006">
        <v>0</v>
      </c>
      <c r="C750" s="2006">
        <v>0</v>
      </c>
      <c r="D750" s="2006">
        <v>0</v>
      </c>
      <c r="E750" s="2006">
        <v>0</v>
      </c>
      <c r="F750" s="2006">
        <v>0</v>
      </c>
      <c r="G750" s="2006">
        <v>0</v>
      </c>
      <c r="H750" s="2006">
        <v>0</v>
      </c>
      <c r="I750" s="2006">
        <v>0</v>
      </c>
      <c r="J750" s="2006">
        <v>0</v>
      </c>
      <c r="K750" s="2006">
        <v>0</v>
      </c>
      <c r="L750" s="2006">
        <v>0</v>
      </c>
      <c r="M750" s="2006">
        <v>0</v>
      </c>
      <c r="N750" s="2006">
        <v>0</v>
      </c>
      <c r="O750" s="2006">
        <v>0</v>
      </c>
      <c r="P750" s="2006">
        <v>0</v>
      </c>
      <c r="Q750" s="2006">
        <v>0</v>
      </c>
      <c r="R750" s="2006">
        <v>0</v>
      </c>
      <c r="S750" s="2006">
        <v>0</v>
      </c>
      <c r="T750" s="2006">
        <v>0</v>
      </c>
      <c r="U750" s="2006">
        <v>0</v>
      </c>
      <c r="V750" s="2006">
        <v>0</v>
      </c>
      <c r="W750" s="2006">
        <v>0</v>
      </c>
      <c r="X750" s="2006">
        <v>0</v>
      </c>
      <c r="Y750" s="2006">
        <v>0</v>
      </c>
      <c r="Z750" s="2006">
        <v>0</v>
      </c>
      <c r="AA750" s="2006">
        <v>0</v>
      </c>
      <c r="AB750" s="2006">
        <v>0</v>
      </c>
      <c r="AC750" s="2006">
        <v>0</v>
      </c>
      <c r="AD750" s="2006">
        <v>0</v>
      </c>
      <c r="AE750" s="2006">
        <v>0</v>
      </c>
      <c r="AF750" s="2006">
        <v>0</v>
      </c>
      <c r="AG750" s="2006">
        <v>0</v>
      </c>
      <c r="AH750" s="2006">
        <v>0</v>
      </c>
      <c r="AJ750" s="35"/>
      <c r="AK750" s="35"/>
      <c r="AL750" s="35"/>
      <c r="AM750" s="35"/>
      <c r="AN750" s="35"/>
      <c r="AZ750" s="2006">
        <v>0</v>
      </c>
      <c r="BA750" s="2006">
        <v>0</v>
      </c>
      <c r="BB750" s="2006">
        <v>0</v>
      </c>
      <c r="BC750" s="2006">
        <v>0</v>
      </c>
      <c r="BD750" s="2006">
        <v>0</v>
      </c>
      <c r="BE750" s="2006">
        <v>0</v>
      </c>
      <c r="BF750" s="2006">
        <v>0</v>
      </c>
      <c r="BG750" s="2006">
        <v>0</v>
      </c>
      <c r="BH750" s="2006">
        <v>0</v>
      </c>
      <c r="BI750" s="2006">
        <v>0</v>
      </c>
      <c r="BJ750" s="2006">
        <v>0</v>
      </c>
      <c r="BK750" s="2006">
        <v>0</v>
      </c>
      <c r="BL750" s="2006">
        <v>0</v>
      </c>
      <c r="BM750" s="2006">
        <v>0</v>
      </c>
      <c r="BN750" s="2006">
        <v>0</v>
      </c>
      <c r="BO750" s="2006">
        <v>0</v>
      </c>
      <c r="BP750" s="2006">
        <v>0</v>
      </c>
      <c r="BQ750" s="2006">
        <v>0</v>
      </c>
      <c r="BR750" s="2006">
        <v>0</v>
      </c>
      <c r="BS750" s="2006">
        <v>0</v>
      </c>
      <c r="BT750" s="2006">
        <v>0</v>
      </c>
      <c r="BU750" s="2006">
        <v>0</v>
      </c>
      <c r="BV750" s="2006">
        <v>0</v>
      </c>
      <c r="BW750" s="2006">
        <v>0</v>
      </c>
      <c r="BX750" s="2006">
        <v>0</v>
      </c>
      <c r="BY750" s="2006">
        <v>0</v>
      </c>
      <c r="BZ750" s="2006">
        <v>0</v>
      </c>
      <c r="CA750" s="2006">
        <v>0</v>
      </c>
      <c r="CB750" s="2006">
        <v>0</v>
      </c>
      <c r="CC750" s="2006">
        <v>0</v>
      </c>
      <c r="CD750" s="2006">
        <v>0</v>
      </c>
      <c r="CE750" s="2006">
        <v>0</v>
      </c>
      <c r="CF750" s="421"/>
    </row>
    <row r="751" spans="1:84" ht="23.25">
      <c r="A751" s="2006">
        <v>0</v>
      </c>
      <c r="B751" s="34"/>
      <c r="D751" s="3614" t="s">
        <v>1140</v>
      </c>
      <c r="E751" s="3615"/>
      <c r="F751" s="3615"/>
      <c r="G751" s="3615"/>
      <c r="H751" s="3615"/>
      <c r="I751" s="3615"/>
      <c r="J751" s="3615"/>
      <c r="K751" s="3615"/>
      <c r="L751" s="3615"/>
      <c r="M751" s="3615"/>
      <c r="N751" s="3615"/>
      <c r="O751" s="3615"/>
      <c r="P751" s="3615"/>
      <c r="Q751" s="3615"/>
      <c r="R751" s="3615"/>
      <c r="S751" s="3615"/>
      <c r="T751" s="3615"/>
      <c r="U751" s="3615"/>
      <c r="V751" s="3615"/>
      <c r="W751" s="3615"/>
      <c r="X751" s="3615"/>
      <c r="Y751" s="3615"/>
      <c r="Z751" s="3615"/>
      <c r="AA751" s="3615"/>
      <c r="AB751" s="3615"/>
      <c r="AC751" s="3615"/>
      <c r="AD751" s="3615"/>
      <c r="AE751" s="3615"/>
      <c r="AF751" s="3615"/>
      <c r="AG751" s="3615"/>
      <c r="AH751" s="3615"/>
      <c r="AI751" s="3615"/>
      <c r="AJ751" s="3615"/>
      <c r="AK751" s="3615"/>
      <c r="AL751" s="3615"/>
      <c r="AM751" s="3615"/>
      <c r="AN751" s="3615"/>
      <c r="AO751" s="3615"/>
      <c r="AP751" s="3615"/>
      <c r="AQ751" s="3615"/>
      <c r="AR751" s="3615"/>
      <c r="AS751" s="3615"/>
      <c r="AT751" s="3615"/>
      <c r="AU751" s="3615"/>
      <c r="AV751" s="3616"/>
      <c r="AW751" s="35"/>
      <c r="AZ751" s="2006">
        <v>0</v>
      </c>
      <c r="BA751" s="2006">
        <v>0</v>
      </c>
      <c r="BB751" s="2006">
        <v>0</v>
      </c>
      <c r="BC751" s="2006">
        <v>0</v>
      </c>
      <c r="BD751" s="2006">
        <v>0</v>
      </c>
      <c r="BE751" s="2006">
        <v>0</v>
      </c>
      <c r="BF751" s="2006">
        <v>0</v>
      </c>
      <c r="BG751" s="2006">
        <v>0</v>
      </c>
      <c r="BH751" s="2006">
        <v>0</v>
      </c>
      <c r="BI751" s="2006">
        <v>0</v>
      </c>
      <c r="BJ751" s="2006">
        <v>0</v>
      </c>
      <c r="BK751" s="2006">
        <v>0</v>
      </c>
      <c r="BL751" s="2006">
        <v>0</v>
      </c>
      <c r="BM751" s="2006">
        <v>0</v>
      </c>
      <c r="BN751" s="2006">
        <v>0</v>
      </c>
      <c r="BO751" s="2006">
        <v>0</v>
      </c>
      <c r="BP751" s="2006">
        <v>0</v>
      </c>
      <c r="BQ751" s="2006">
        <v>0</v>
      </c>
      <c r="BR751" s="2006">
        <v>0</v>
      </c>
      <c r="BS751" s="2006">
        <v>0</v>
      </c>
      <c r="BT751" s="2006">
        <v>0</v>
      </c>
      <c r="BU751" s="2006">
        <v>0</v>
      </c>
      <c r="BV751" s="2006">
        <v>0</v>
      </c>
      <c r="BW751" s="2006">
        <v>0</v>
      </c>
      <c r="BX751" s="2006">
        <v>0</v>
      </c>
      <c r="BY751" s="2006">
        <v>0</v>
      </c>
      <c r="BZ751" s="2006">
        <v>0</v>
      </c>
      <c r="CA751" s="2006">
        <v>0</v>
      </c>
      <c r="CB751" s="2006">
        <v>0</v>
      </c>
      <c r="CC751" s="2006">
        <v>0</v>
      </c>
      <c r="CD751" s="2006">
        <v>0</v>
      </c>
      <c r="CE751" s="2006">
        <v>0</v>
      </c>
      <c r="CF751" s="421"/>
    </row>
    <row r="752" spans="1:84">
      <c r="A752" s="2006">
        <v>0</v>
      </c>
      <c r="AJ752" s="35"/>
      <c r="AK752" s="35"/>
      <c r="AL752" s="35"/>
      <c r="AM752" s="35"/>
      <c r="AN752" s="35"/>
      <c r="AZ752" s="2006">
        <v>0</v>
      </c>
      <c r="BA752" s="2006">
        <v>0</v>
      </c>
      <c r="BB752" s="2006">
        <v>0</v>
      </c>
      <c r="BC752" s="2006">
        <v>0</v>
      </c>
      <c r="BD752" s="2006">
        <v>0</v>
      </c>
      <c r="BE752" s="2006">
        <v>0</v>
      </c>
      <c r="BF752" s="2006">
        <v>0</v>
      </c>
      <c r="BG752" s="2006">
        <v>0</v>
      </c>
      <c r="BH752" s="2006">
        <v>0</v>
      </c>
      <c r="BI752" s="2006">
        <v>0</v>
      </c>
      <c r="BJ752" s="2006">
        <v>0</v>
      </c>
      <c r="BK752" s="2006">
        <v>0</v>
      </c>
      <c r="BL752" s="2006">
        <v>0</v>
      </c>
      <c r="BM752" s="2006">
        <v>0</v>
      </c>
      <c r="BN752" s="2006">
        <v>0</v>
      </c>
      <c r="BO752" s="2006">
        <v>0</v>
      </c>
      <c r="BP752" s="2006">
        <v>0</v>
      </c>
      <c r="BQ752" s="2006">
        <v>0</v>
      </c>
      <c r="BR752" s="2006">
        <v>0</v>
      </c>
      <c r="BS752" s="2006">
        <v>0</v>
      </c>
      <c r="BT752" s="2006">
        <v>0</v>
      </c>
      <c r="BU752" s="2006">
        <v>0</v>
      </c>
      <c r="BV752" s="2006">
        <v>0</v>
      </c>
      <c r="BW752" s="2006">
        <v>0</v>
      </c>
      <c r="BX752" s="2006">
        <v>0</v>
      </c>
      <c r="BY752" s="2006">
        <v>0</v>
      </c>
      <c r="BZ752" s="2006">
        <v>0</v>
      </c>
      <c r="CA752" s="2006">
        <v>0</v>
      </c>
      <c r="CB752" s="2006">
        <v>0</v>
      </c>
      <c r="CC752" s="2006">
        <v>0</v>
      </c>
      <c r="CD752" s="2006">
        <v>0</v>
      </c>
      <c r="CE752" s="2006">
        <v>0</v>
      </c>
      <c r="CF752" s="421"/>
    </row>
    <row r="753" spans="1:84" s="132" customFormat="1" ht="18" customHeight="1">
      <c r="A753" s="2006">
        <v>0</v>
      </c>
      <c r="B753" s="26"/>
      <c r="C753" s="301" t="s">
        <v>1141</v>
      </c>
      <c r="AZ753" s="2006">
        <v>0</v>
      </c>
      <c r="BA753" s="2006">
        <v>0</v>
      </c>
      <c r="BB753" s="2006">
        <v>0</v>
      </c>
      <c r="BC753" s="2006">
        <v>0</v>
      </c>
      <c r="BD753" s="2006">
        <v>0</v>
      </c>
      <c r="BE753" s="2006">
        <v>0</v>
      </c>
      <c r="BF753" s="2006">
        <v>0</v>
      </c>
      <c r="BG753" s="2006">
        <v>0</v>
      </c>
      <c r="BH753" s="2006">
        <v>0</v>
      </c>
      <c r="BI753" s="2006">
        <v>0</v>
      </c>
      <c r="BJ753" s="2006">
        <v>0</v>
      </c>
      <c r="BK753" s="2006">
        <v>0</v>
      </c>
      <c r="BL753" s="2006">
        <v>0</v>
      </c>
      <c r="BM753" s="2006">
        <v>0</v>
      </c>
      <c r="BN753" s="2006">
        <v>0</v>
      </c>
      <c r="BO753" s="2006">
        <v>0</v>
      </c>
      <c r="BP753" s="2006">
        <v>0</v>
      </c>
      <c r="BQ753" s="2006">
        <v>0</v>
      </c>
      <c r="BR753" s="2006">
        <v>0</v>
      </c>
      <c r="BS753" s="2006">
        <v>0</v>
      </c>
      <c r="BT753" s="2006">
        <v>0</v>
      </c>
      <c r="BU753" s="2006">
        <v>0</v>
      </c>
      <c r="BV753" s="2006">
        <v>0</v>
      </c>
      <c r="BW753" s="2006">
        <v>0</v>
      </c>
      <c r="BX753" s="2006">
        <v>0</v>
      </c>
      <c r="BY753" s="2006">
        <v>0</v>
      </c>
      <c r="BZ753" s="2006">
        <v>0</v>
      </c>
      <c r="CA753" s="2006">
        <v>0</v>
      </c>
      <c r="CB753" s="2006">
        <v>0</v>
      </c>
      <c r="CC753" s="2006">
        <v>0</v>
      </c>
      <c r="CD753" s="2006">
        <v>0</v>
      </c>
      <c r="CE753" s="2006">
        <v>0</v>
      </c>
      <c r="CF753" s="2029"/>
    </row>
    <row r="754" spans="1:84" s="132" customFormat="1" ht="18" customHeight="1">
      <c r="A754" s="2006">
        <v>0</v>
      </c>
      <c r="H754" s="2064"/>
      <c r="AZ754" s="2006">
        <v>0</v>
      </c>
      <c r="BA754" s="2006">
        <v>0</v>
      </c>
      <c r="BB754" s="2006">
        <v>0</v>
      </c>
      <c r="BC754" s="2006">
        <v>0</v>
      </c>
      <c r="BD754" s="2006">
        <v>0</v>
      </c>
      <c r="BE754" s="2006">
        <v>0</v>
      </c>
      <c r="BF754" s="2006">
        <v>0</v>
      </c>
      <c r="BG754" s="2006">
        <v>0</v>
      </c>
      <c r="BH754" s="2006">
        <v>0</v>
      </c>
      <c r="BI754" s="2006">
        <v>0</v>
      </c>
      <c r="BJ754" s="2006">
        <v>0</v>
      </c>
      <c r="BK754" s="2006">
        <v>0</v>
      </c>
      <c r="BL754" s="2006">
        <v>0</v>
      </c>
      <c r="BM754" s="2006">
        <v>0</v>
      </c>
      <c r="BN754" s="2006">
        <v>0</v>
      </c>
      <c r="BO754" s="2006">
        <v>0</v>
      </c>
      <c r="BP754" s="2006">
        <v>0</v>
      </c>
      <c r="BQ754" s="2006">
        <v>0</v>
      </c>
      <c r="BR754" s="2006">
        <v>0</v>
      </c>
      <c r="BS754" s="2006">
        <v>0</v>
      </c>
      <c r="BT754" s="2006">
        <v>0</v>
      </c>
      <c r="BU754" s="2006">
        <v>0</v>
      </c>
      <c r="BV754" s="2006">
        <v>0</v>
      </c>
      <c r="BW754" s="2006">
        <v>0</v>
      </c>
      <c r="BX754" s="2006">
        <v>0</v>
      </c>
      <c r="BY754" s="2006">
        <v>0</v>
      </c>
      <c r="BZ754" s="2006">
        <v>0</v>
      </c>
      <c r="CA754" s="2006">
        <v>0</v>
      </c>
      <c r="CB754" s="2006">
        <v>0</v>
      </c>
      <c r="CC754" s="2006">
        <v>0</v>
      </c>
      <c r="CD754" s="2006">
        <v>0</v>
      </c>
      <c r="CE754" s="2006">
        <v>0</v>
      </c>
      <c r="CF754" s="2029"/>
    </row>
    <row r="755" spans="1:84" s="132" customFormat="1" ht="18" customHeight="1">
      <c r="A755" s="2006">
        <v>0</v>
      </c>
      <c r="D755" s="487" t="s">
        <v>1142</v>
      </c>
      <c r="H755" s="2065" t="s">
        <v>1143</v>
      </c>
      <c r="AZ755" s="2006">
        <v>0</v>
      </c>
      <c r="BA755" s="2006">
        <v>0</v>
      </c>
      <c r="BB755" s="2006">
        <v>0</v>
      </c>
      <c r="BC755" s="2006">
        <v>0</v>
      </c>
      <c r="BD755" s="2006">
        <v>0</v>
      </c>
      <c r="BE755" s="2006">
        <v>0</v>
      </c>
      <c r="BF755" s="2006">
        <v>0</v>
      </c>
      <c r="BG755" s="2006">
        <v>0</v>
      </c>
      <c r="BH755" s="2006">
        <v>0</v>
      </c>
      <c r="BI755" s="2006">
        <v>0</v>
      </c>
      <c r="BJ755" s="2006">
        <v>0</v>
      </c>
      <c r="BK755" s="2006">
        <v>0</v>
      </c>
      <c r="BL755" s="2006">
        <v>0</v>
      </c>
      <c r="BM755" s="2006">
        <v>0</v>
      </c>
      <c r="BN755" s="2006">
        <v>0</v>
      </c>
      <c r="BO755" s="2006">
        <v>0</v>
      </c>
      <c r="BP755" s="2006">
        <v>0</v>
      </c>
      <c r="BQ755" s="2006">
        <v>0</v>
      </c>
      <c r="BR755" s="2006">
        <v>0</v>
      </c>
      <c r="BS755" s="2006">
        <v>0</v>
      </c>
      <c r="BT755" s="2006">
        <v>0</v>
      </c>
      <c r="BU755" s="2006">
        <v>0</v>
      </c>
      <c r="BV755" s="2006">
        <v>0</v>
      </c>
      <c r="BW755" s="2006">
        <v>0</v>
      </c>
      <c r="BX755" s="2006">
        <v>0</v>
      </c>
      <c r="BY755" s="2006">
        <v>0</v>
      </c>
      <c r="BZ755" s="2006">
        <v>0</v>
      </c>
      <c r="CA755" s="2006">
        <v>0</v>
      </c>
      <c r="CB755" s="2006">
        <v>0</v>
      </c>
      <c r="CC755" s="2006">
        <v>0</v>
      </c>
      <c r="CD755" s="2006">
        <v>0</v>
      </c>
      <c r="CE755" s="2006">
        <v>0</v>
      </c>
      <c r="CF755" s="2029"/>
    </row>
    <row r="756" spans="1:84" s="132" customFormat="1" ht="18" customHeight="1">
      <c r="A756" s="2006">
        <v>0</v>
      </c>
      <c r="D756" s="26"/>
      <c r="H756" s="301"/>
      <c r="AZ756" s="2006">
        <v>0</v>
      </c>
      <c r="BA756" s="2006">
        <v>0</v>
      </c>
      <c r="BB756" s="2006">
        <v>0</v>
      </c>
      <c r="BC756" s="2006">
        <v>0</v>
      </c>
      <c r="BD756" s="2006">
        <v>0</v>
      </c>
      <c r="BE756" s="2006">
        <v>0</v>
      </c>
      <c r="BF756" s="2006">
        <v>0</v>
      </c>
      <c r="BG756" s="2006">
        <v>0</v>
      </c>
      <c r="BH756" s="2006">
        <v>0</v>
      </c>
      <c r="BI756" s="2006">
        <v>0</v>
      </c>
      <c r="BJ756" s="2006">
        <v>0</v>
      </c>
      <c r="BK756" s="2006">
        <v>0</v>
      </c>
      <c r="BL756" s="2006">
        <v>0</v>
      </c>
      <c r="BM756" s="2006">
        <v>0</v>
      </c>
      <c r="BN756" s="2006">
        <v>0</v>
      </c>
      <c r="BO756" s="2006">
        <v>0</v>
      </c>
      <c r="BP756" s="2006">
        <v>0</v>
      </c>
      <c r="BQ756" s="2006">
        <v>0</v>
      </c>
      <c r="BR756" s="2006">
        <v>0</v>
      </c>
      <c r="BS756" s="2006">
        <v>0</v>
      </c>
      <c r="BT756" s="2006">
        <v>0</v>
      </c>
      <c r="BU756" s="2006">
        <v>0</v>
      </c>
      <c r="BV756" s="2006">
        <v>0</v>
      </c>
      <c r="BW756" s="2006">
        <v>0</v>
      </c>
      <c r="BX756" s="2006">
        <v>0</v>
      </c>
      <c r="BY756" s="2006">
        <v>0</v>
      </c>
      <c r="BZ756" s="2006">
        <v>0</v>
      </c>
      <c r="CA756" s="2006">
        <v>0</v>
      </c>
      <c r="CB756" s="2006">
        <v>0</v>
      </c>
      <c r="CC756" s="2006">
        <v>0</v>
      </c>
      <c r="CD756" s="2006">
        <v>0</v>
      </c>
      <c r="CE756" s="2006">
        <v>0</v>
      </c>
      <c r="CF756" s="2029"/>
    </row>
    <row r="757" spans="1:84" s="132" customFormat="1" ht="18" customHeight="1">
      <c r="A757" s="2006">
        <v>0</v>
      </c>
      <c r="D757" s="26"/>
      <c r="H757" s="301" t="s">
        <v>1144</v>
      </c>
      <c r="AZ757" s="2006">
        <v>0</v>
      </c>
      <c r="BA757" s="2006">
        <v>0</v>
      </c>
      <c r="BB757" s="2006">
        <v>0</v>
      </c>
      <c r="BC757" s="2006">
        <v>0</v>
      </c>
      <c r="BD757" s="2006">
        <v>0</v>
      </c>
      <c r="BE757" s="2006">
        <v>0</v>
      </c>
      <c r="BF757" s="2006">
        <v>0</v>
      </c>
      <c r="BG757" s="2006">
        <v>0</v>
      </c>
      <c r="BH757" s="2006">
        <v>0</v>
      </c>
      <c r="BI757" s="2006">
        <v>0</v>
      </c>
      <c r="BJ757" s="2006">
        <v>0</v>
      </c>
      <c r="BK757" s="2006">
        <v>0</v>
      </c>
      <c r="BL757" s="2006">
        <v>0</v>
      </c>
      <c r="BM757" s="2006">
        <v>0</v>
      </c>
      <c r="BN757" s="2006">
        <v>0</v>
      </c>
      <c r="BO757" s="2006">
        <v>0</v>
      </c>
      <c r="BP757" s="2006">
        <v>0</v>
      </c>
      <c r="BQ757" s="2006">
        <v>0</v>
      </c>
      <c r="BR757" s="2006">
        <v>0</v>
      </c>
      <c r="BS757" s="2006">
        <v>0</v>
      </c>
      <c r="BT757" s="2006">
        <v>0</v>
      </c>
      <c r="BU757" s="2006">
        <v>0</v>
      </c>
      <c r="BV757" s="2006">
        <v>0</v>
      </c>
      <c r="BW757" s="2006">
        <v>0</v>
      </c>
      <c r="BX757" s="2006">
        <v>0</v>
      </c>
      <c r="BY757" s="2006">
        <v>0</v>
      </c>
      <c r="BZ757" s="2006">
        <v>0</v>
      </c>
      <c r="CA757" s="2006">
        <v>0</v>
      </c>
      <c r="CB757" s="2006">
        <v>0</v>
      </c>
      <c r="CC757" s="2006">
        <v>0</v>
      </c>
      <c r="CD757" s="2006">
        <v>0</v>
      </c>
      <c r="CE757" s="2006">
        <v>0</v>
      </c>
      <c r="CF757" s="2029"/>
    </row>
    <row r="758" spans="1:84" ht="18" customHeight="1">
      <c r="A758" s="2006">
        <v>0</v>
      </c>
      <c r="D758" s="487" t="s">
        <v>1142</v>
      </c>
      <c r="H758" s="2065" t="s">
        <v>1145</v>
      </c>
      <c r="AJ758" s="35"/>
      <c r="AK758" s="35"/>
      <c r="AL758" s="35"/>
      <c r="AM758" s="35"/>
      <c r="AN758" s="35"/>
      <c r="AZ758" s="2006">
        <v>0</v>
      </c>
      <c r="BA758" s="2006">
        <v>0</v>
      </c>
      <c r="BB758" s="2006">
        <v>0</v>
      </c>
      <c r="BC758" s="2006">
        <v>0</v>
      </c>
      <c r="BD758" s="2006">
        <v>0</v>
      </c>
      <c r="BE758" s="2006">
        <v>0</v>
      </c>
      <c r="BF758" s="2006">
        <v>0</v>
      </c>
      <c r="BG758" s="2006">
        <v>0</v>
      </c>
      <c r="BH758" s="2006">
        <v>0</v>
      </c>
      <c r="BI758" s="2006">
        <v>0</v>
      </c>
      <c r="BJ758" s="2006">
        <v>0</v>
      </c>
      <c r="BK758" s="2006">
        <v>0</v>
      </c>
      <c r="BL758" s="2006">
        <v>0</v>
      </c>
      <c r="BM758" s="2006">
        <v>0</v>
      </c>
      <c r="BN758" s="2006">
        <v>0</v>
      </c>
      <c r="BO758" s="2006">
        <v>0</v>
      </c>
      <c r="BP758" s="2006">
        <v>0</v>
      </c>
      <c r="BQ758" s="2006">
        <v>0</v>
      </c>
      <c r="BR758" s="2006">
        <v>0</v>
      </c>
      <c r="BS758" s="2006">
        <v>0</v>
      </c>
      <c r="BT758" s="2006">
        <v>0</v>
      </c>
      <c r="BU758" s="2006">
        <v>0</v>
      </c>
      <c r="BV758" s="2006">
        <v>0</v>
      </c>
      <c r="BW758" s="2006">
        <v>0</v>
      </c>
      <c r="BX758" s="2006">
        <v>0</v>
      </c>
      <c r="BY758" s="2006">
        <v>0</v>
      </c>
      <c r="BZ758" s="2006">
        <v>0</v>
      </c>
      <c r="CA758" s="2006">
        <v>0</v>
      </c>
      <c r="CB758" s="2006">
        <v>0</v>
      </c>
      <c r="CC758" s="2006">
        <v>0</v>
      </c>
      <c r="CD758" s="2006">
        <v>0</v>
      </c>
      <c r="CE758" s="2006">
        <v>0</v>
      </c>
      <c r="CF758" s="421"/>
    </row>
    <row r="759" spans="1:84" s="132" customFormat="1" ht="18" customHeight="1">
      <c r="A759" s="2006">
        <v>0</v>
      </c>
      <c r="D759" s="24"/>
      <c r="H759" s="24"/>
      <c r="AZ759" s="2006">
        <v>0</v>
      </c>
      <c r="BA759" s="2006">
        <v>0</v>
      </c>
      <c r="BB759" s="2006">
        <v>0</v>
      </c>
      <c r="BC759" s="2006">
        <v>0</v>
      </c>
      <c r="BD759" s="2006">
        <v>0</v>
      </c>
      <c r="BE759" s="2006">
        <v>0</v>
      </c>
      <c r="BF759" s="2006">
        <v>0</v>
      </c>
      <c r="BG759" s="2006">
        <v>0</v>
      </c>
      <c r="BH759" s="2006">
        <v>0</v>
      </c>
      <c r="BI759" s="2006">
        <v>0</v>
      </c>
      <c r="BJ759" s="2006">
        <v>0</v>
      </c>
      <c r="BK759" s="2006">
        <v>0</v>
      </c>
      <c r="BL759" s="2006">
        <v>0</v>
      </c>
      <c r="BM759" s="2006">
        <v>0</v>
      </c>
      <c r="BN759" s="2006">
        <v>0</v>
      </c>
      <c r="BO759" s="2006">
        <v>0</v>
      </c>
      <c r="BP759" s="2006">
        <v>0</v>
      </c>
      <c r="BQ759" s="2006">
        <v>0</v>
      </c>
      <c r="BR759" s="2006">
        <v>0</v>
      </c>
      <c r="BS759" s="2006">
        <v>0</v>
      </c>
      <c r="BT759" s="2006">
        <v>0</v>
      </c>
      <c r="BU759" s="2006">
        <v>0</v>
      </c>
      <c r="BV759" s="2006">
        <v>0</v>
      </c>
      <c r="BW759" s="2006">
        <v>0</v>
      </c>
      <c r="BX759" s="2006">
        <v>0</v>
      </c>
      <c r="BY759" s="2006">
        <v>0</v>
      </c>
      <c r="BZ759" s="2006">
        <v>0</v>
      </c>
      <c r="CA759" s="2006">
        <v>0</v>
      </c>
      <c r="CB759" s="2006">
        <v>0</v>
      </c>
      <c r="CC759" s="2006">
        <v>0</v>
      </c>
      <c r="CD759" s="2006">
        <v>0</v>
      </c>
      <c r="CE759" s="2006">
        <v>0</v>
      </c>
      <c r="CF759" s="2029"/>
    </row>
    <row r="760" spans="1:84" s="132" customFormat="1" ht="18" customHeight="1">
      <c r="A760" s="2006">
        <v>0</v>
      </c>
      <c r="D760" s="489"/>
      <c r="H760" s="490" t="s">
        <v>1146</v>
      </c>
      <c r="AZ760" s="2006">
        <v>0</v>
      </c>
      <c r="BA760" s="2006">
        <v>0</v>
      </c>
      <c r="BB760" s="2006">
        <v>0</v>
      </c>
      <c r="BC760" s="2006">
        <v>0</v>
      </c>
      <c r="BD760" s="2006">
        <v>0</v>
      </c>
      <c r="BE760" s="2006">
        <v>0</v>
      </c>
      <c r="BF760" s="2006">
        <v>0</v>
      </c>
      <c r="BG760" s="2006">
        <v>0</v>
      </c>
      <c r="BH760" s="2006">
        <v>0</v>
      </c>
      <c r="BI760" s="2006">
        <v>0</v>
      </c>
      <c r="BJ760" s="2006">
        <v>0</v>
      </c>
      <c r="BK760" s="2006">
        <v>0</v>
      </c>
      <c r="BL760" s="2006">
        <v>0</v>
      </c>
      <c r="BM760" s="2006">
        <v>0</v>
      </c>
      <c r="BN760" s="2006">
        <v>0</v>
      </c>
      <c r="BO760" s="2006">
        <v>0</v>
      </c>
      <c r="BP760" s="2006">
        <v>0</v>
      </c>
      <c r="BQ760" s="2006">
        <v>0</v>
      </c>
      <c r="BR760" s="2006">
        <v>0</v>
      </c>
      <c r="BS760" s="2006">
        <v>0</v>
      </c>
      <c r="BT760" s="2006">
        <v>0</v>
      </c>
      <c r="BU760" s="2006">
        <v>0</v>
      </c>
      <c r="BV760" s="2006">
        <v>0</v>
      </c>
      <c r="BW760" s="2006">
        <v>0</v>
      </c>
      <c r="BX760" s="2006">
        <v>0</v>
      </c>
      <c r="BY760" s="2006">
        <v>0</v>
      </c>
      <c r="BZ760" s="2006">
        <v>0</v>
      </c>
      <c r="CA760" s="2006">
        <v>0</v>
      </c>
      <c r="CB760" s="2006">
        <v>0</v>
      </c>
      <c r="CC760" s="2006">
        <v>0</v>
      </c>
      <c r="CD760" s="2006">
        <v>0</v>
      </c>
      <c r="CE760" s="2006">
        <v>0</v>
      </c>
      <c r="CF760" s="2029"/>
    </row>
    <row r="761" spans="1:84" ht="18" customHeight="1">
      <c r="A761" s="2006">
        <v>0</v>
      </c>
      <c r="D761" s="487" t="s">
        <v>1142</v>
      </c>
      <c r="H761" s="2066" t="s">
        <v>1147</v>
      </c>
      <c r="AZ761" s="2006">
        <v>0</v>
      </c>
      <c r="BA761" s="2006">
        <v>0</v>
      </c>
      <c r="BB761" s="2006">
        <v>0</v>
      </c>
      <c r="BC761" s="2006">
        <v>0</v>
      </c>
      <c r="BD761" s="2006">
        <v>0</v>
      </c>
      <c r="BE761" s="2006">
        <v>0</v>
      </c>
      <c r="BF761" s="2006">
        <v>0</v>
      </c>
      <c r="BG761" s="2006">
        <v>0</v>
      </c>
      <c r="BH761" s="2006">
        <v>0</v>
      </c>
      <c r="BI761" s="2006">
        <v>0</v>
      </c>
      <c r="BJ761" s="2006">
        <v>0</v>
      </c>
      <c r="BK761" s="2006">
        <v>0</v>
      </c>
      <c r="BL761" s="2006">
        <v>0</v>
      </c>
      <c r="BM761" s="2006">
        <v>0</v>
      </c>
      <c r="BN761" s="2006">
        <v>0</v>
      </c>
      <c r="BO761" s="2006">
        <v>0</v>
      </c>
      <c r="BP761" s="2006">
        <v>0</v>
      </c>
      <c r="BQ761" s="2006">
        <v>0</v>
      </c>
      <c r="BR761" s="2006">
        <v>0</v>
      </c>
      <c r="BS761" s="2006">
        <v>0</v>
      </c>
      <c r="BT761" s="2006">
        <v>0</v>
      </c>
      <c r="BU761" s="2006">
        <v>0</v>
      </c>
      <c r="BV761" s="2006">
        <v>0</v>
      </c>
      <c r="BW761" s="2006">
        <v>0</v>
      </c>
      <c r="BX761" s="2006">
        <v>0</v>
      </c>
      <c r="BY761" s="2006">
        <v>0</v>
      </c>
      <c r="BZ761" s="2006">
        <v>0</v>
      </c>
      <c r="CA761" s="2006">
        <v>0</v>
      </c>
      <c r="CB761" s="2006">
        <v>0</v>
      </c>
      <c r="CC761" s="2006">
        <v>0</v>
      </c>
      <c r="CD761" s="2006">
        <v>0</v>
      </c>
      <c r="CE761" s="2006">
        <v>0</v>
      </c>
      <c r="CF761" s="421"/>
    </row>
    <row r="762" spans="1:84" ht="18" customHeight="1">
      <c r="AZ762" s="2006">
        <v>0</v>
      </c>
      <c r="BA762" s="2006">
        <v>0</v>
      </c>
      <c r="BB762" s="2006">
        <v>0</v>
      </c>
      <c r="BC762" s="2006">
        <v>0</v>
      </c>
      <c r="BD762" s="2006">
        <v>0</v>
      </c>
      <c r="BE762" s="2006">
        <v>0</v>
      </c>
      <c r="BF762" s="2006">
        <v>0</v>
      </c>
      <c r="BG762" s="2006">
        <v>0</v>
      </c>
      <c r="BH762" s="2006">
        <v>0</v>
      </c>
      <c r="BI762" s="2006">
        <v>0</v>
      </c>
      <c r="BJ762" s="2006">
        <v>0</v>
      </c>
      <c r="BK762" s="2006">
        <v>0</v>
      </c>
      <c r="BL762" s="2006">
        <v>0</v>
      </c>
      <c r="BM762" s="2006">
        <v>0</v>
      </c>
      <c r="BN762" s="2006">
        <v>0</v>
      </c>
      <c r="BO762" s="2006">
        <v>0</v>
      </c>
      <c r="BP762" s="2006">
        <v>0</v>
      </c>
      <c r="BQ762" s="2006">
        <v>0</v>
      </c>
      <c r="BR762" s="2006">
        <v>0</v>
      </c>
      <c r="BS762" s="2006">
        <v>0</v>
      </c>
      <c r="BT762" s="2006">
        <v>0</v>
      </c>
      <c r="BU762" s="2006">
        <v>0</v>
      </c>
      <c r="BV762" s="2006">
        <v>0</v>
      </c>
      <c r="BW762" s="2006">
        <v>0</v>
      </c>
      <c r="BX762" s="2006">
        <v>0</v>
      </c>
      <c r="BY762" s="2006">
        <v>0</v>
      </c>
      <c r="BZ762" s="2006">
        <v>0</v>
      </c>
      <c r="CA762" s="2006">
        <v>0</v>
      </c>
      <c r="CB762" s="2006">
        <v>0</v>
      </c>
      <c r="CC762" s="2006">
        <v>0</v>
      </c>
      <c r="CD762" s="2006">
        <v>0</v>
      </c>
      <c r="CE762" s="2006">
        <v>0</v>
      </c>
      <c r="CF762" s="421"/>
    </row>
    <row r="763" spans="1:84" ht="15.75">
      <c r="A763" s="421"/>
      <c r="B763" s="421"/>
      <c r="C763" s="421"/>
      <c r="D763" s="421"/>
      <c r="E763" s="421"/>
      <c r="F763" s="421"/>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2416"/>
      <c r="AO763" s="2416"/>
      <c r="AP763" s="421"/>
      <c r="AQ763" s="421"/>
      <c r="AR763" s="421"/>
      <c r="AS763" s="421"/>
      <c r="AT763" s="421"/>
      <c r="AU763" s="421"/>
      <c r="AV763" s="421"/>
      <c r="AW763" s="421"/>
      <c r="AX763" s="421"/>
      <c r="AY763" s="421"/>
      <c r="AZ763" s="421"/>
      <c r="BA763" s="421"/>
      <c r="BB763" s="421"/>
      <c r="BC763" s="421"/>
      <c r="BD763" s="421"/>
      <c r="BE763" s="421"/>
      <c r="BF763" s="421"/>
      <c r="BG763" s="421"/>
      <c r="BH763" s="421"/>
      <c r="BI763" s="421"/>
      <c r="BJ763" s="421"/>
      <c r="BK763" s="421"/>
      <c r="BL763" s="421"/>
      <c r="BM763" s="421"/>
      <c r="BN763" s="421"/>
      <c r="BO763" s="421"/>
      <c r="BP763" s="421"/>
      <c r="BQ763" s="421"/>
      <c r="BR763" s="421"/>
      <c r="BS763" s="421"/>
      <c r="BT763" s="421"/>
      <c r="BU763" s="421"/>
      <c r="BV763" s="421"/>
      <c r="BW763" s="421"/>
      <c r="BX763" s="421"/>
      <c r="BY763" s="421"/>
      <c r="BZ763" s="421"/>
      <c r="CA763" s="421"/>
      <c r="CB763" s="421"/>
      <c r="CC763" s="421"/>
      <c r="CD763" s="421"/>
      <c r="CE763" s="421"/>
      <c r="CF763" s="2415" t="s">
        <v>4192</v>
      </c>
    </row>
  </sheetData>
  <mergeCells count="1798">
    <mergeCell ref="D20:AF20"/>
    <mergeCell ref="D22:AF23"/>
    <mergeCell ref="B25:C27"/>
    <mergeCell ref="H25:X25"/>
    <mergeCell ref="AJ25:AZ25"/>
    <mergeCell ref="H27:H28"/>
    <mergeCell ref="L27:L28"/>
    <mergeCell ref="P27:P28"/>
    <mergeCell ref="T27:T28"/>
    <mergeCell ref="X27:X28"/>
    <mergeCell ref="T43:T45"/>
    <mergeCell ref="X43:X45"/>
    <mergeCell ref="AB43:AB45"/>
    <mergeCell ref="AF43:AF45"/>
    <mergeCell ref="BP5:BT5"/>
    <mergeCell ref="AJ6:AO6"/>
    <mergeCell ref="AJ7:AO7"/>
    <mergeCell ref="AJ9:AN9"/>
    <mergeCell ref="BQ11:BT12"/>
    <mergeCell ref="D14:D18"/>
    <mergeCell ref="BP14:BP15"/>
    <mergeCell ref="BT14:BT15"/>
    <mergeCell ref="B2:G6"/>
    <mergeCell ref="H2:AI4"/>
    <mergeCell ref="AJ2:AO2"/>
    <mergeCell ref="AJ3:AO3"/>
    <mergeCell ref="AJ4:AO4"/>
    <mergeCell ref="H5:AI6"/>
    <mergeCell ref="AJ5:AO5"/>
    <mergeCell ref="H29:H30"/>
    <mergeCell ref="L29:L30"/>
    <mergeCell ref="P29:P30"/>
    <mergeCell ref="L40:L41"/>
    <mergeCell ref="B43:B45"/>
    <mergeCell ref="D43:D45"/>
    <mergeCell ref="H43:H45"/>
    <mergeCell ref="L43:L45"/>
    <mergeCell ref="P43:P45"/>
    <mergeCell ref="B37:B39"/>
    <mergeCell ref="D38:D39"/>
    <mergeCell ref="H38:H39"/>
    <mergeCell ref="L38:L39"/>
    <mergeCell ref="P38:P39"/>
    <mergeCell ref="T38:T39"/>
    <mergeCell ref="H31:H32"/>
    <mergeCell ref="L31:L32"/>
    <mergeCell ref="P31:P32"/>
    <mergeCell ref="T31:T32"/>
    <mergeCell ref="X31:X32"/>
    <mergeCell ref="T29:T30"/>
    <mergeCell ref="X29:X30"/>
    <mergeCell ref="AB51:AB52"/>
    <mergeCell ref="AF51:AF52"/>
    <mergeCell ref="B55:B57"/>
    <mergeCell ref="D55:D56"/>
    <mergeCell ref="H55:H56"/>
    <mergeCell ref="L55:L56"/>
    <mergeCell ref="P55:P56"/>
    <mergeCell ref="T55:T56"/>
    <mergeCell ref="X55:X56"/>
    <mergeCell ref="AB55:AB56"/>
    <mergeCell ref="X47:X49"/>
    <mergeCell ref="AB47:AB49"/>
    <mergeCell ref="AF47:AF49"/>
    <mergeCell ref="B51:B53"/>
    <mergeCell ref="D51:D52"/>
    <mergeCell ref="H51:H52"/>
    <mergeCell ref="L51:L52"/>
    <mergeCell ref="P51:P52"/>
    <mergeCell ref="T51:T52"/>
    <mergeCell ref="X51:X52"/>
    <mergeCell ref="B47:B49"/>
    <mergeCell ref="D47:D49"/>
    <mergeCell ref="H47:H49"/>
    <mergeCell ref="L47:L49"/>
    <mergeCell ref="P47:P49"/>
    <mergeCell ref="T47:T49"/>
    <mergeCell ref="X38:X39"/>
    <mergeCell ref="AB38:AB39"/>
    <mergeCell ref="AF38:AF39"/>
    <mergeCell ref="H40:H41"/>
    <mergeCell ref="X63:X64"/>
    <mergeCell ref="AB63:AB64"/>
    <mergeCell ref="AF63:AF64"/>
    <mergeCell ref="B67:B69"/>
    <mergeCell ref="D67:D68"/>
    <mergeCell ref="H67:H68"/>
    <mergeCell ref="L67:L68"/>
    <mergeCell ref="P67:P68"/>
    <mergeCell ref="T67:T68"/>
    <mergeCell ref="X67:X68"/>
    <mergeCell ref="B63:B65"/>
    <mergeCell ref="D63:D64"/>
    <mergeCell ref="H63:H64"/>
    <mergeCell ref="L63:L64"/>
    <mergeCell ref="P63:P64"/>
    <mergeCell ref="T63:T64"/>
    <mergeCell ref="AF55:AF56"/>
    <mergeCell ref="B59:B61"/>
    <mergeCell ref="D59:D60"/>
    <mergeCell ref="H59:H60"/>
    <mergeCell ref="L59:L60"/>
    <mergeCell ref="P59:P60"/>
    <mergeCell ref="T59:T60"/>
    <mergeCell ref="X59:X60"/>
    <mergeCell ref="AB59:AB60"/>
    <mergeCell ref="AF59:AF60"/>
    <mergeCell ref="AF71:AF73"/>
    <mergeCell ref="B75:B77"/>
    <mergeCell ref="D75:D76"/>
    <mergeCell ref="H75:H76"/>
    <mergeCell ref="L75:L76"/>
    <mergeCell ref="P75:P76"/>
    <mergeCell ref="T75:T76"/>
    <mergeCell ref="AB75:AB76"/>
    <mergeCell ref="AF75:AF77"/>
    <mergeCell ref="X76:X77"/>
    <mergeCell ref="AB67:AB68"/>
    <mergeCell ref="AF67:AF69"/>
    <mergeCell ref="B71:B73"/>
    <mergeCell ref="D71:D72"/>
    <mergeCell ref="H71:H72"/>
    <mergeCell ref="L71:L72"/>
    <mergeCell ref="P71:P72"/>
    <mergeCell ref="T71:T72"/>
    <mergeCell ref="X71:X72"/>
    <mergeCell ref="AB71:AB72"/>
    <mergeCell ref="AB83:AB84"/>
    <mergeCell ref="AF83:AF85"/>
    <mergeCell ref="AN85:AV86"/>
    <mergeCell ref="B87:B89"/>
    <mergeCell ref="D87:D88"/>
    <mergeCell ref="H87:H88"/>
    <mergeCell ref="L87:L88"/>
    <mergeCell ref="P87:P88"/>
    <mergeCell ref="T87:T88"/>
    <mergeCell ref="X87:X89"/>
    <mergeCell ref="X79:X81"/>
    <mergeCell ref="AB79:AB80"/>
    <mergeCell ref="AF79:AF81"/>
    <mergeCell ref="B83:B85"/>
    <mergeCell ref="D83:D84"/>
    <mergeCell ref="H83:H84"/>
    <mergeCell ref="L83:L84"/>
    <mergeCell ref="P83:P84"/>
    <mergeCell ref="T83:T84"/>
    <mergeCell ref="X83:X85"/>
    <mergeCell ref="B79:B81"/>
    <mergeCell ref="D79:D80"/>
    <mergeCell ref="H79:H80"/>
    <mergeCell ref="L79:L80"/>
    <mergeCell ref="P79:P80"/>
    <mergeCell ref="T79:T80"/>
    <mergeCell ref="AF91:AF93"/>
    <mergeCell ref="B95:B97"/>
    <mergeCell ref="D95:D96"/>
    <mergeCell ref="H95:H96"/>
    <mergeCell ref="L95:L96"/>
    <mergeCell ref="P95:P96"/>
    <mergeCell ref="T95:T97"/>
    <mergeCell ref="X95:X97"/>
    <mergeCell ref="AB95:AB97"/>
    <mergeCell ref="AF95:AF97"/>
    <mergeCell ref="AB87:AB88"/>
    <mergeCell ref="AF87:AF89"/>
    <mergeCell ref="B91:B93"/>
    <mergeCell ref="D91:D92"/>
    <mergeCell ref="H91:H92"/>
    <mergeCell ref="L91:L92"/>
    <mergeCell ref="P91:P92"/>
    <mergeCell ref="T91:T92"/>
    <mergeCell ref="X91:X93"/>
    <mergeCell ref="AB91:AB92"/>
    <mergeCell ref="AB103:AB105"/>
    <mergeCell ref="AF103:AF105"/>
    <mergeCell ref="B107:B109"/>
    <mergeCell ref="D107:D108"/>
    <mergeCell ref="H107:H108"/>
    <mergeCell ref="L107:L108"/>
    <mergeCell ref="P107:P108"/>
    <mergeCell ref="T107:T109"/>
    <mergeCell ref="X107:X109"/>
    <mergeCell ref="AB107:AB109"/>
    <mergeCell ref="X99:X101"/>
    <mergeCell ref="AB99:AB101"/>
    <mergeCell ref="AF99:AF101"/>
    <mergeCell ref="B103:B105"/>
    <mergeCell ref="D103:D104"/>
    <mergeCell ref="H103:H104"/>
    <mergeCell ref="L103:L104"/>
    <mergeCell ref="P103:P104"/>
    <mergeCell ref="T103:T105"/>
    <mergeCell ref="X103:X105"/>
    <mergeCell ref="B99:B101"/>
    <mergeCell ref="D99:D100"/>
    <mergeCell ref="H99:H100"/>
    <mergeCell ref="L99:L100"/>
    <mergeCell ref="P99:P100"/>
    <mergeCell ref="T99:T101"/>
    <mergeCell ref="X115:X117"/>
    <mergeCell ref="AB115:AB117"/>
    <mergeCell ref="AF115:AF117"/>
    <mergeCell ref="B119:B121"/>
    <mergeCell ref="D119:D120"/>
    <mergeCell ref="H119:H121"/>
    <mergeCell ref="L119:L121"/>
    <mergeCell ref="P119:P121"/>
    <mergeCell ref="T119:T121"/>
    <mergeCell ref="X119:X121"/>
    <mergeCell ref="B115:B117"/>
    <mergeCell ref="D115:D116"/>
    <mergeCell ref="H115:H117"/>
    <mergeCell ref="L115:L116"/>
    <mergeCell ref="P115:P117"/>
    <mergeCell ref="T115:T117"/>
    <mergeCell ref="AF107:AF109"/>
    <mergeCell ref="B111:B113"/>
    <mergeCell ref="D111:D112"/>
    <mergeCell ref="H111:H112"/>
    <mergeCell ref="L111:L112"/>
    <mergeCell ref="P111:P113"/>
    <mergeCell ref="T111:T113"/>
    <mergeCell ref="X111:X113"/>
    <mergeCell ref="AB111:AB113"/>
    <mergeCell ref="AF111:AF113"/>
    <mergeCell ref="AF123:AF125"/>
    <mergeCell ref="B127:B129"/>
    <mergeCell ref="D127:D128"/>
    <mergeCell ref="H127:H129"/>
    <mergeCell ref="L127:L129"/>
    <mergeCell ref="P127:P129"/>
    <mergeCell ref="T127:T129"/>
    <mergeCell ref="X127:X129"/>
    <mergeCell ref="AB127:AB129"/>
    <mergeCell ref="AF127:AF129"/>
    <mergeCell ref="AB119:AB121"/>
    <mergeCell ref="AF119:AF121"/>
    <mergeCell ref="B123:B125"/>
    <mergeCell ref="D123:D124"/>
    <mergeCell ref="H123:H125"/>
    <mergeCell ref="L123:L125"/>
    <mergeCell ref="P123:P125"/>
    <mergeCell ref="T123:T125"/>
    <mergeCell ref="X123:X125"/>
    <mergeCell ref="AB123:AB125"/>
    <mergeCell ref="AB135:AB137"/>
    <mergeCell ref="AF135:AF137"/>
    <mergeCell ref="B139:B141"/>
    <mergeCell ref="D139:D140"/>
    <mergeCell ref="H139:H141"/>
    <mergeCell ref="L139:L141"/>
    <mergeCell ref="P139:P141"/>
    <mergeCell ref="T139:T141"/>
    <mergeCell ref="X139:X141"/>
    <mergeCell ref="AB139:AB141"/>
    <mergeCell ref="X131:X133"/>
    <mergeCell ref="AB131:AB133"/>
    <mergeCell ref="AF131:AF133"/>
    <mergeCell ref="B135:B137"/>
    <mergeCell ref="D135:D136"/>
    <mergeCell ref="H135:H137"/>
    <mergeCell ref="L135:L137"/>
    <mergeCell ref="P135:P137"/>
    <mergeCell ref="T135:T137"/>
    <mergeCell ref="X135:X137"/>
    <mergeCell ref="B131:B133"/>
    <mergeCell ref="D131:D132"/>
    <mergeCell ref="H131:H133"/>
    <mergeCell ref="L131:L133"/>
    <mergeCell ref="P131:P133"/>
    <mergeCell ref="T131:T133"/>
    <mergeCell ref="X147:X149"/>
    <mergeCell ref="AB147:AB149"/>
    <mergeCell ref="AF147:AF149"/>
    <mergeCell ref="B151:B153"/>
    <mergeCell ref="D151:D152"/>
    <mergeCell ref="H151:H153"/>
    <mergeCell ref="L151:L153"/>
    <mergeCell ref="P151:P153"/>
    <mergeCell ref="T151:T153"/>
    <mergeCell ref="X151:X153"/>
    <mergeCell ref="B147:B149"/>
    <mergeCell ref="D147:D148"/>
    <mergeCell ref="H147:H149"/>
    <mergeCell ref="L147:L149"/>
    <mergeCell ref="P147:P149"/>
    <mergeCell ref="T147:T149"/>
    <mergeCell ref="AF139:AF141"/>
    <mergeCell ref="B143:B145"/>
    <mergeCell ref="D143:D144"/>
    <mergeCell ref="H143:H145"/>
    <mergeCell ref="L143:L145"/>
    <mergeCell ref="P143:P145"/>
    <mergeCell ref="T143:T145"/>
    <mergeCell ref="X143:X145"/>
    <mergeCell ref="AB143:AB145"/>
    <mergeCell ref="AF143:AF145"/>
    <mergeCell ref="AF155:AF157"/>
    <mergeCell ref="B159:B161"/>
    <mergeCell ref="D159:D160"/>
    <mergeCell ref="H159:H161"/>
    <mergeCell ref="L159:L161"/>
    <mergeCell ref="P159:P161"/>
    <mergeCell ref="T159:T161"/>
    <mergeCell ref="X159:X161"/>
    <mergeCell ref="AB159:AB161"/>
    <mergeCell ref="AF159:AF161"/>
    <mergeCell ref="AB151:AB153"/>
    <mergeCell ref="AF151:AF153"/>
    <mergeCell ref="B155:B157"/>
    <mergeCell ref="D155:D156"/>
    <mergeCell ref="H155:H157"/>
    <mergeCell ref="L155:L157"/>
    <mergeCell ref="P155:P157"/>
    <mergeCell ref="T155:T157"/>
    <mergeCell ref="X155:X157"/>
    <mergeCell ref="AB155:AB157"/>
    <mergeCell ref="AB167:AB169"/>
    <mergeCell ref="AF167:AF169"/>
    <mergeCell ref="B171:B173"/>
    <mergeCell ref="D171:D172"/>
    <mergeCell ref="H171:H173"/>
    <mergeCell ref="L171:L173"/>
    <mergeCell ref="P171:P173"/>
    <mergeCell ref="T171:T173"/>
    <mergeCell ref="X171:X173"/>
    <mergeCell ref="AB171:AB173"/>
    <mergeCell ref="X163:X165"/>
    <mergeCell ref="AB163:AB165"/>
    <mergeCell ref="AF163:AF165"/>
    <mergeCell ref="B167:B169"/>
    <mergeCell ref="D167:D168"/>
    <mergeCell ref="H167:H169"/>
    <mergeCell ref="L167:L169"/>
    <mergeCell ref="P167:P169"/>
    <mergeCell ref="T167:T169"/>
    <mergeCell ref="X167:X169"/>
    <mergeCell ref="B163:B165"/>
    <mergeCell ref="D163:D164"/>
    <mergeCell ref="H163:H165"/>
    <mergeCell ref="L163:L165"/>
    <mergeCell ref="P163:P165"/>
    <mergeCell ref="T163:T165"/>
    <mergeCell ref="B186:C188"/>
    <mergeCell ref="D186:D187"/>
    <mergeCell ref="H186:X186"/>
    <mergeCell ref="AJ187:AZ187"/>
    <mergeCell ref="D189:D190"/>
    <mergeCell ref="H189:H191"/>
    <mergeCell ref="L189:L191"/>
    <mergeCell ref="P189:P191"/>
    <mergeCell ref="T189:T191"/>
    <mergeCell ref="AF171:AF173"/>
    <mergeCell ref="B175:B177"/>
    <mergeCell ref="D175:D176"/>
    <mergeCell ref="H175:H177"/>
    <mergeCell ref="L175:L177"/>
    <mergeCell ref="P175:P177"/>
    <mergeCell ref="T175:T177"/>
    <mergeCell ref="X175:X177"/>
    <mergeCell ref="AB175:AB177"/>
    <mergeCell ref="AF175:AF177"/>
    <mergeCell ref="H194:H195"/>
    <mergeCell ref="L194:L195"/>
    <mergeCell ref="P194:P195"/>
    <mergeCell ref="T194:T195"/>
    <mergeCell ref="X194:X195"/>
    <mergeCell ref="H196:H197"/>
    <mergeCell ref="L196:L197"/>
    <mergeCell ref="P196:P197"/>
    <mergeCell ref="T196:T197"/>
    <mergeCell ref="X196:X197"/>
    <mergeCell ref="X189:X191"/>
    <mergeCell ref="H192:H193"/>
    <mergeCell ref="L192:L193"/>
    <mergeCell ref="P192:P193"/>
    <mergeCell ref="T192:T193"/>
    <mergeCell ref="X192:X193"/>
    <mergeCell ref="D181:AR181"/>
    <mergeCell ref="AR206:AR207"/>
    <mergeCell ref="AV206:AV207"/>
    <mergeCell ref="AZ206:AZ207"/>
    <mergeCell ref="B209:B211"/>
    <mergeCell ref="D209:D211"/>
    <mergeCell ref="H209:H211"/>
    <mergeCell ref="L209:L211"/>
    <mergeCell ref="P209:P211"/>
    <mergeCell ref="T209:T211"/>
    <mergeCell ref="X209:X211"/>
    <mergeCell ref="T206:T207"/>
    <mergeCell ref="X206:X207"/>
    <mergeCell ref="AB206:AB207"/>
    <mergeCell ref="AF206:AF207"/>
    <mergeCell ref="AJ206:AJ207"/>
    <mergeCell ref="AN206:AN207"/>
    <mergeCell ref="H198:H200"/>
    <mergeCell ref="L198:L200"/>
    <mergeCell ref="P198:P200"/>
    <mergeCell ref="T198:T200"/>
    <mergeCell ref="X198:X200"/>
    <mergeCell ref="B205:B207"/>
    <mergeCell ref="D206:D207"/>
    <mergeCell ref="H206:H207"/>
    <mergeCell ref="L206:L207"/>
    <mergeCell ref="P206:P207"/>
    <mergeCell ref="AJ213:AJ214"/>
    <mergeCell ref="AN213:AN214"/>
    <mergeCell ref="AR213:AR214"/>
    <mergeCell ref="AV213:AV214"/>
    <mergeCell ref="AZ213:AZ214"/>
    <mergeCell ref="B217:B219"/>
    <mergeCell ref="D217:D218"/>
    <mergeCell ref="H217:H218"/>
    <mergeCell ref="L217:L218"/>
    <mergeCell ref="P217:P218"/>
    <mergeCell ref="AZ209:AZ211"/>
    <mergeCell ref="B213:B215"/>
    <mergeCell ref="D213:D214"/>
    <mergeCell ref="H213:H214"/>
    <mergeCell ref="L213:L214"/>
    <mergeCell ref="P213:P214"/>
    <mergeCell ref="T213:T214"/>
    <mergeCell ref="X213:X214"/>
    <mergeCell ref="AB213:AB214"/>
    <mergeCell ref="AF213:AF214"/>
    <mergeCell ref="AB209:AB211"/>
    <mergeCell ref="AF209:AF211"/>
    <mergeCell ref="AJ209:AJ211"/>
    <mergeCell ref="AN209:AN211"/>
    <mergeCell ref="AR209:AR211"/>
    <mergeCell ref="AV209:AV211"/>
    <mergeCell ref="AZ221:AZ222"/>
    <mergeCell ref="B225:B227"/>
    <mergeCell ref="D225:D226"/>
    <mergeCell ref="H225:H226"/>
    <mergeCell ref="L225:L226"/>
    <mergeCell ref="P225:P226"/>
    <mergeCell ref="T225:T226"/>
    <mergeCell ref="X225:X226"/>
    <mergeCell ref="AB225:AB226"/>
    <mergeCell ref="AF225:AF226"/>
    <mergeCell ref="AB221:AB222"/>
    <mergeCell ref="AF221:AF222"/>
    <mergeCell ref="AJ221:AJ222"/>
    <mergeCell ref="AN221:AN222"/>
    <mergeCell ref="AR221:AR222"/>
    <mergeCell ref="AV221:AV222"/>
    <mergeCell ref="AR217:AR218"/>
    <mergeCell ref="AV217:AV218"/>
    <mergeCell ref="AZ217:AZ218"/>
    <mergeCell ref="B221:B223"/>
    <mergeCell ref="D221:D222"/>
    <mergeCell ref="H221:H222"/>
    <mergeCell ref="L221:L222"/>
    <mergeCell ref="P221:P222"/>
    <mergeCell ref="T221:T222"/>
    <mergeCell ref="X221:X222"/>
    <mergeCell ref="T217:T218"/>
    <mergeCell ref="X217:X218"/>
    <mergeCell ref="AB217:AB218"/>
    <mergeCell ref="AF217:AF218"/>
    <mergeCell ref="AJ217:AJ218"/>
    <mergeCell ref="AN217:AN218"/>
    <mergeCell ref="AR229:AR230"/>
    <mergeCell ref="AV229:AV230"/>
    <mergeCell ref="AZ229:AZ230"/>
    <mergeCell ref="B233:B235"/>
    <mergeCell ref="D233:D234"/>
    <mergeCell ref="H233:H234"/>
    <mergeCell ref="L233:L234"/>
    <mergeCell ref="P233:P234"/>
    <mergeCell ref="T233:T234"/>
    <mergeCell ref="X233:X234"/>
    <mergeCell ref="T229:T230"/>
    <mergeCell ref="X229:X230"/>
    <mergeCell ref="AB229:AB231"/>
    <mergeCell ref="AF229:AF230"/>
    <mergeCell ref="AJ229:AJ230"/>
    <mergeCell ref="AN229:AN230"/>
    <mergeCell ref="AJ225:AJ226"/>
    <mergeCell ref="AN225:AN226"/>
    <mergeCell ref="AR225:AR226"/>
    <mergeCell ref="AV225:AV226"/>
    <mergeCell ref="AZ225:AZ226"/>
    <mergeCell ref="B229:B231"/>
    <mergeCell ref="D229:D230"/>
    <mergeCell ref="H229:H230"/>
    <mergeCell ref="L229:L230"/>
    <mergeCell ref="P229:P230"/>
    <mergeCell ref="AJ237:AJ238"/>
    <mergeCell ref="AN237:AN238"/>
    <mergeCell ref="AR237:AR238"/>
    <mergeCell ref="AV237:AV238"/>
    <mergeCell ref="AZ237:AZ239"/>
    <mergeCell ref="B241:B243"/>
    <mergeCell ref="D241:D242"/>
    <mergeCell ref="H241:H242"/>
    <mergeCell ref="L241:L242"/>
    <mergeCell ref="P241:P242"/>
    <mergeCell ref="AZ233:AZ234"/>
    <mergeCell ref="B237:B239"/>
    <mergeCell ref="D237:D238"/>
    <mergeCell ref="H237:H238"/>
    <mergeCell ref="L237:L238"/>
    <mergeCell ref="P237:P238"/>
    <mergeCell ref="T237:T238"/>
    <mergeCell ref="X237:X238"/>
    <mergeCell ref="AB237:AB239"/>
    <mergeCell ref="AF237:AF238"/>
    <mergeCell ref="AB233:AB235"/>
    <mergeCell ref="AF233:AF234"/>
    <mergeCell ref="AJ233:AJ234"/>
    <mergeCell ref="AN233:AN234"/>
    <mergeCell ref="AR233:AR234"/>
    <mergeCell ref="AV233:AV234"/>
    <mergeCell ref="AZ245:AZ247"/>
    <mergeCell ref="B249:B251"/>
    <mergeCell ref="D249:D250"/>
    <mergeCell ref="H249:H250"/>
    <mergeCell ref="L249:L250"/>
    <mergeCell ref="P249:P250"/>
    <mergeCell ref="T249:T250"/>
    <mergeCell ref="X249:X250"/>
    <mergeCell ref="AB249:AB251"/>
    <mergeCell ref="AF249:AF250"/>
    <mergeCell ref="AB245:AB247"/>
    <mergeCell ref="AF245:AF246"/>
    <mergeCell ref="AJ245:AJ246"/>
    <mergeCell ref="AN245:AN246"/>
    <mergeCell ref="AR245:AR247"/>
    <mergeCell ref="AV245:AV246"/>
    <mergeCell ref="AR241:AR243"/>
    <mergeCell ref="AV241:AV242"/>
    <mergeCell ref="AZ241:AZ243"/>
    <mergeCell ref="B245:B247"/>
    <mergeCell ref="D245:D246"/>
    <mergeCell ref="H245:H246"/>
    <mergeCell ref="L245:L246"/>
    <mergeCell ref="P245:P246"/>
    <mergeCell ref="T245:T246"/>
    <mergeCell ref="X245:X246"/>
    <mergeCell ref="T241:T242"/>
    <mergeCell ref="X241:X242"/>
    <mergeCell ref="AB241:AB243"/>
    <mergeCell ref="AF241:AF242"/>
    <mergeCell ref="AJ241:AJ242"/>
    <mergeCell ref="AN241:AN242"/>
    <mergeCell ref="AR253:AR255"/>
    <mergeCell ref="AV253:AV255"/>
    <mergeCell ref="AZ253:AZ255"/>
    <mergeCell ref="B257:B259"/>
    <mergeCell ref="D257:D259"/>
    <mergeCell ref="H257:H258"/>
    <mergeCell ref="L257:L258"/>
    <mergeCell ref="P257:P259"/>
    <mergeCell ref="T257:T258"/>
    <mergeCell ref="X257:X258"/>
    <mergeCell ref="T253:T254"/>
    <mergeCell ref="X253:X254"/>
    <mergeCell ref="AB253:AB255"/>
    <mergeCell ref="AF253:AF254"/>
    <mergeCell ref="AJ253:AJ254"/>
    <mergeCell ref="AN253:AN254"/>
    <mergeCell ref="AJ249:AJ250"/>
    <mergeCell ref="AN249:AN250"/>
    <mergeCell ref="AR249:AR251"/>
    <mergeCell ref="AV249:AV251"/>
    <mergeCell ref="AZ249:AZ251"/>
    <mergeCell ref="B253:B255"/>
    <mergeCell ref="D253:D255"/>
    <mergeCell ref="H253:H254"/>
    <mergeCell ref="L253:L254"/>
    <mergeCell ref="P253:P255"/>
    <mergeCell ref="AJ261:AJ262"/>
    <mergeCell ref="AN261:AN262"/>
    <mergeCell ref="AR261:AR263"/>
    <mergeCell ref="AV261:AV263"/>
    <mergeCell ref="AZ261:AZ263"/>
    <mergeCell ref="B265:B267"/>
    <mergeCell ref="D265:D267"/>
    <mergeCell ref="H265:H266"/>
    <mergeCell ref="L265:L266"/>
    <mergeCell ref="P265:P267"/>
    <mergeCell ref="AZ257:AZ259"/>
    <mergeCell ref="B261:B263"/>
    <mergeCell ref="D261:D263"/>
    <mergeCell ref="H261:H262"/>
    <mergeCell ref="L261:L262"/>
    <mergeCell ref="P261:P263"/>
    <mergeCell ref="T261:T262"/>
    <mergeCell ref="X261:X262"/>
    <mergeCell ref="AB261:AB263"/>
    <mergeCell ref="AF261:AF262"/>
    <mergeCell ref="AB257:AB259"/>
    <mergeCell ref="AF257:AF258"/>
    <mergeCell ref="AJ257:AJ258"/>
    <mergeCell ref="AN257:AN258"/>
    <mergeCell ref="AR257:AR259"/>
    <mergeCell ref="AV257:AV259"/>
    <mergeCell ref="AZ269:AZ271"/>
    <mergeCell ref="B273:B275"/>
    <mergeCell ref="D273:D275"/>
    <mergeCell ref="H273:H275"/>
    <mergeCell ref="L273:L275"/>
    <mergeCell ref="P273:P275"/>
    <mergeCell ref="T273:T275"/>
    <mergeCell ref="X273:X274"/>
    <mergeCell ref="AB273:AB275"/>
    <mergeCell ref="AF273:AF274"/>
    <mergeCell ref="AB269:AB271"/>
    <mergeCell ref="AF269:AF270"/>
    <mergeCell ref="AJ269:AJ271"/>
    <mergeCell ref="AN269:AN271"/>
    <mergeCell ref="AR269:AR271"/>
    <mergeCell ref="AV269:AV271"/>
    <mergeCell ref="AR265:AR267"/>
    <mergeCell ref="AV265:AV267"/>
    <mergeCell ref="AZ265:AZ267"/>
    <mergeCell ref="B269:B271"/>
    <mergeCell ref="D269:D271"/>
    <mergeCell ref="H269:H270"/>
    <mergeCell ref="L269:L270"/>
    <mergeCell ref="P269:P271"/>
    <mergeCell ref="T269:T271"/>
    <mergeCell ref="X269:X270"/>
    <mergeCell ref="T265:T267"/>
    <mergeCell ref="X265:X266"/>
    <mergeCell ref="AB265:AB267"/>
    <mergeCell ref="AF265:AF266"/>
    <mergeCell ref="AJ265:AJ266"/>
    <mergeCell ref="AN265:AN267"/>
    <mergeCell ref="AR277:AR279"/>
    <mergeCell ref="AV277:AV279"/>
    <mergeCell ref="AZ277:AZ279"/>
    <mergeCell ref="B281:B283"/>
    <mergeCell ref="D281:D283"/>
    <mergeCell ref="H281:H283"/>
    <mergeCell ref="L281:L283"/>
    <mergeCell ref="P281:P283"/>
    <mergeCell ref="T281:T283"/>
    <mergeCell ref="X281:X282"/>
    <mergeCell ref="T277:T279"/>
    <mergeCell ref="X277:X278"/>
    <mergeCell ref="AB277:AB279"/>
    <mergeCell ref="AF277:AF278"/>
    <mergeCell ref="AJ277:AJ279"/>
    <mergeCell ref="AN277:AN279"/>
    <mergeCell ref="AJ273:AJ275"/>
    <mergeCell ref="AN273:AN275"/>
    <mergeCell ref="AR273:AR275"/>
    <mergeCell ref="AV273:AV275"/>
    <mergeCell ref="AZ273:AZ275"/>
    <mergeCell ref="B277:B279"/>
    <mergeCell ref="D277:D279"/>
    <mergeCell ref="H277:H279"/>
    <mergeCell ref="L277:L279"/>
    <mergeCell ref="P277:P279"/>
    <mergeCell ref="AJ285:AJ287"/>
    <mergeCell ref="AN285:AN287"/>
    <mergeCell ref="AR285:AR287"/>
    <mergeCell ref="AV285:AV287"/>
    <mergeCell ref="AZ285:AZ287"/>
    <mergeCell ref="B289:B291"/>
    <mergeCell ref="D289:D291"/>
    <mergeCell ref="H289:H291"/>
    <mergeCell ref="L289:L291"/>
    <mergeCell ref="P289:P291"/>
    <mergeCell ref="AZ281:AZ283"/>
    <mergeCell ref="B285:B287"/>
    <mergeCell ref="D285:D287"/>
    <mergeCell ref="H285:H287"/>
    <mergeCell ref="L285:L287"/>
    <mergeCell ref="P285:P287"/>
    <mergeCell ref="T285:T287"/>
    <mergeCell ref="X285:X286"/>
    <mergeCell ref="AB285:AB287"/>
    <mergeCell ref="AF285:AF286"/>
    <mergeCell ref="AB281:AB283"/>
    <mergeCell ref="AF281:AF282"/>
    <mergeCell ref="AJ281:AJ283"/>
    <mergeCell ref="AN281:AN283"/>
    <mergeCell ref="AR281:AR283"/>
    <mergeCell ref="AV281:AV283"/>
    <mergeCell ref="AZ293:AZ295"/>
    <mergeCell ref="B297:B299"/>
    <mergeCell ref="D297:D299"/>
    <mergeCell ref="H297:H299"/>
    <mergeCell ref="L297:L299"/>
    <mergeCell ref="P297:P299"/>
    <mergeCell ref="T297:T299"/>
    <mergeCell ref="X297:X298"/>
    <mergeCell ref="AB297:AB299"/>
    <mergeCell ref="AF297:AF298"/>
    <mergeCell ref="AB293:AB295"/>
    <mergeCell ref="AF293:AF294"/>
    <mergeCell ref="AJ293:AJ295"/>
    <mergeCell ref="AN293:AN295"/>
    <mergeCell ref="AR293:AR295"/>
    <mergeCell ref="AV293:AV295"/>
    <mergeCell ref="AR289:AR291"/>
    <mergeCell ref="AV289:AV291"/>
    <mergeCell ref="AZ289:AZ291"/>
    <mergeCell ref="B293:B295"/>
    <mergeCell ref="D293:D295"/>
    <mergeCell ref="H293:H295"/>
    <mergeCell ref="L293:L295"/>
    <mergeCell ref="P293:P295"/>
    <mergeCell ref="T293:T295"/>
    <mergeCell ref="X293:X294"/>
    <mergeCell ref="T289:T291"/>
    <mergeCell ref="X289:X290"/>
    <mergeCell ref="AB289:AB291"/>
    <mergeCell ref="AF289:AF290"/>
    <mergeCell ref="AJ289:AJ291"/>
    <mergeCell ref="AN289:AN291"/>
    <mergeCell ref="AR301:AR303"/>
    <mergeCell ref="AV301:AV303"/>
    <mergeCell ref="AZ301:AZ303"/>
    <mergeCell ref="B305:B307"/>
    <mergeCell ref="D305:D307"/>
    <mergeCell ref="H305:H307"/>
    <mergeCell ref="L305:L307"/>
    <mergeCell ref="P305:P307"/>
    <mergeCell ref="T305:T307"/>
    <mergeCell ref="X305:X306"/>
    <mergeCell ref="T301:T303"/>
    <mergeCell ref="X301:X302"/>
    <mergeCell ref="AB301:AB303"/>
    <mergeCell ref="AF301:AF302"/>
    <mergeCell ref="AJ301:AJ303"/>
    <mergeCell ref="AN301:AN303"/>
    <mergeCell ref="AJ297:AJ299"/>
    <mergeCell ref="AN297:AN299"/>
    <mergeCell ref="AR297:AR299"/>
    <mergeCell ref="AV297:AV299"/>
    <mergeCell ref="AZ297:AZ299"/>
    <mergeCell ref="B301:B303"/>
    <mergeCell ref="D301:D303"/>
    <mergeCell ref="H301:H303"/>
    <mergeCell ref="L301:L303"/>
    <mergeCell ref="P301:P303"/>
    <mergeCell ref="AJ309:AJ311"/>
    <mergeCell ref="AN309:AN311"/>
    <mergeCell ref="AR309:AR311"/>
    <mergeCell ref="AV309:AV311"/>
    <mergeCell ref="AZ309:AZ311"/>
    <mergeCell ref="B313:B315"/>
    <mergeCell ref="D313:D315"/>
    <mergeCell ref="H313:H315"/>
    <mergeCell ref="L313:L315"/>
    <mergeCell ref="P313:P315"/>
    <mergeCell ref="AZ305:AZ307"/>
    <mergeCell ref="B309:B311"/>
    <mergeCell ref="D309:D311"/>
    <mergeCell ref="H309:H311"/>
    <mergeCell ref="L309:L311"/>
    <mergeCell ref="P309:P311"/>
    <mergeCell ref="T309:T311"/>
    <mergeCell ref="X309:X311"/>
    <mergeCell ref="AB309:AB311"/>
    <mergeCell ref="AF309:AF310"/>
    <mergeCell ref="AB305:AB307"/>
    <mergeCell ref="AF305:AF306"/>
    <mergeCell ref="AJ305:AJ307"/>
    <mergeCell ref="AN305:AN307"/>
    <mergeCell ref="AR305:AR307"/>
    <mergeCell ref="AV305:AV307"/>
    <mergeCell ref="L324:L325"/>
    <mergeCell ref="P324:P325"/>
    <mergeCell ref="T324:T325"/>
    <mergeCell ref="X324:X325"/>
    <mergeCell ref="D326:D327"/>
    <mergeCell ref="H326:H327"/>
    <mergeCell ref="L326:L327"/>
    <mergeCell ref="P326:P327"/>
    <mergeCell ref="T326:T327"/>
    <mergeCell ref="X326:X327"/>
    <mergeCell ref="AR313:AR315"/>
    <mergeCell ref="AV313:AV315"/>
    <mergeCell ref="AZ313:AZ315"/>
    <mergeCell ref="D319:AF319"/>
    <mergeCell ref="B322:C324"/>
    <mergeCell ref="D322:D323"/>
    <mergeCell ref="H322:X322"/>
    <mergeCell ref="AJ322:AZ322"/>
    <mergeCell ref="D324:D325"/>
    <mergeCell ref="H324:H325"/>
    <mergeCell ref="T313:T315"/>
    <mergeCell ref="X313:X315"/>
    <mergeCell ref="AB313:AB315"/>
    <mergeCell ref="AF313:AF314"/>
    <mergeCell ref="AJ313:AJ315"/>
    <mergeCell ref="AN313:AN315"/>
    <mergeCell ref="X337:X338"/>
    <mergeCell ref="AB337:AB338"/>
    <mergeCell ref="AF337:AF338"/>
    <mergeCell ref="D339:D341"/>
    <mergeCell ref="H339:H341"/>
    <mergeCell ref="L339:L341"/>
    <mergeCell ref="P339:P341"/>
    <mergeCell ref="T339:T341"/>
    <mergeCell ref="X339:X341"/>
    <mergeCell ref="B336:B338"/>
    <mergeCell ref="D337:D338"/>
    <mergeCell ref="H337:H338"/>
    <mergeCell ref="L337:L338"/>
    <mergeCell ref="P337:P338"/>
    <mergeCell ref="T337:T338"/>
    <mergeCell ref="D328:D329"/>
    <mergeCell ref="H328:H329"/>
    <mergeCell ref="L328:L329"/>
    <mergeCell ref="P328:P329"/>
    <mergeCell ref="T328:T329"/>
    <mergeCell ref="X328:X329"/>
    <mergeCell ref="X351:X352"/>
    <mergeCell ref="AB351:AB353"/>
    <mergeCell ref="B355:B357"/>
    <mergeCell ref="D355:D356"/>
    <mergeCell ref="H355:H356"/>
    <mergeCell ref="L355:L356"/>
    <mergeCell ref="P355:P356"/>
    <mergeCell ref="T355:T356"/>
    <mergeCell ref="X355:X356"/>
    <mergeCell ref="AB355:AB357"/>
    <mergeCell ref="B351:B353"/>
    <mergeCell ref="D351:D352"/>
    <mergeCell ref="H351:H352"/>
    <mergeCell ref="L351:L352"/>
    <mergeCell ref="P351:P352"/>
    <mergeCell ref="T351:T352"/>
    <mergeCell ref="X343:X344"/>
    <mergeCell ref="AB343:AB345"/>
    <mergeCell ref="B347:B349"/>
    <mergeCell ref="D347:D348"/>
    <mergeCell ref="H347:H348"/>
    <mergeCell ref="L347:L348"/>
    <mergeCell ref="P347:P348"/>
    <mergeCell ref="T347:T348"/>
    <mergeCell ref="X347:X348"/>
    <mergeCell ref="AB347:AB349"/>
    <mergeCell ref="B343:B345"/>
    <mergeCell ref="D343:D344"/>
    <mergeCell ref="H343:H344"/>
    <mergeCell ref="L343:L344"/>
    <mergeCell ref="P343:P344"/>
    <mergeCell ref="T343:T344"/>
    <mergeCell ref="X367:X368"/>
    <mergeCell ref="AB367:AB369"/>
    <mergeCell ref="B371:B373"/>
    <mergeCell ref="D371:D372"/>
    <mergeCell ref="H371:H373"/>
    <mergeCell ref="L371:L372"/>
    <mergeCell ref="P371:P372"/>
    <mergeCell ref="T371:T372"/>
    <mergeCell ref="X371:X373"/>
    <mergeCell ref="AB371:AB373"/>
    <mergeCell ref="B367:B369"/>
    <mergeCell ref="D367:D368"/>
    <mergeCell ref="H367:H368"/>
    <mergeCell ref="L367:L368"/>
    <mergeCell ref="P367:P368"/>
    <mergeCell ref="T367:T368"/>
    <mergeCell ref="X359:X360"/>
    <mergeCell ref="AB359:AB361"/>
    <mergeCell ref="B363:B365"/>
    <mergeCell ref="D363:D364"/>
    <mergeCell ref="H363:H364"/>
    <mergeCell ref="L363:L364"/>
    <mergeCell ref="P363:P364"/>
    <mergeCell ref="T363:T364"/>
    <mergeCell ref="X363:X364"/>
    <mergeCell ref="AB363:AB365"/>
    <mergeCell ref="B359:B361"/>
    <mergeCell ref="D359:D360"/>
    <mergeCell ref="H359:H360"/>
    <mergeCell ref="L359:L360"/>
    <mergeCell ref="P359:P360"/>
    <mergeCell ref="T359:T360"/>
    <mergeCell ref="X379:X381"/>
    <mergeCell ref="AB379:AB381"/>
    <mergeCell ref="AF379:AF381"/>
    <mergeCell ref="B383:B385"/>
    <mergeCell ref="D383:D384"/>
    <mergeCell ref="H383:H385"/>
    <mergeCell ref="L383:L384"/>
    <mergeCell ref="P383:P385"/>
    <mergeCell ref="T383:T385"/>
    <mergeCell ref="X383:X385"/>
    <mergeCell ref="B379:B381"/>
    <mergeCell ref="D379:D380"/>
    <mergeCell ref="H379:H381"/>
    <mergeCell ref="L379:L380"/>
    <mergeCell ref="P379:P381"/>
    <mergeCell ref="T379:T381"/>
    <mergeCell ref="AF371:AF373"/>
    <mergeCell ref="B375:B377"/>
    <mergeCell ref="D375:D376"/>
    <mergeCell ref="H375:H377"/>
    <mergeCell ref="L375:L376"/>
    <mergeCell ref="P375:P377"/>
    <mergeCell ref="T375:T377"/>
    <mergeCell ref="X375:X377"/>
    <mergeCell ref="AB375:AB377"/>
    <mergeCell ref="AF375:AF377"/>
    <mergeCell ref="AF387:AF389"/>
    <mergeCell ref="B391:B393"/>
    <mergeCell ref="D391:D392"/>
    <mergeCell ref="H391:H393"/>
    <mergeCell ref="L391:L392"/>
    <mergeCell ref="P391:P393"/>
    <mergeCell ref="T391:T393"/>
    <mergeCell ref="X391:X393"/>
    <mergeCell ref="AB391:AB393"/>
    <mergeCell ref="AF391:AF393"/>
    <mergeCell ref="AB383:AB385"/>
    <mergeCell ref="AF383:AF385"/>
    <mergeCell ref="B387:B389"/>
    <mergeCell ref="D387:D388"/>
    <mergeCell ref="H387:H389"/>
    <mergeCell ref="L387:L388"/>
    <mergeCell ref="P387:P389"/>
    <mergeCell ref="T387:T389"/>
    <mergeCell ref="X387:X389"/>
    <mergeCell ref="AB387:AB389"/>
    <mergeCell ref="AB399:AB401"/>
    <mergeCell ref="AF399:AF401"/>
    <mergeCell ref="B403:B405"/>
    <mergeCell ref="D403:D404"/>
    <mergeCell ref="H403:H405"/>
    <mergeCell ref="L403:L405"/>
    <mergeCell ref="P403:P405"/>
    <mergeCell ref="T403:T405"/>
    <mergeCell ref="X403:X405"/>
    <mergeCell ref="AB403:AB405"/>
    <mergeCell ref="X395:X397"/>
    <mergeCell ref="AB395:AB397"/>
    <mergeCell ref="AF395:AF397"/>
    <mergeCell ref="B399:B401"/>
    <mergeCell ref="D399:D400"/>
    <mergeCell ref="H399:H401"/>
    <mergeCell ref="L399:L400"/>
    <mergeCell ref="P399:P401"/>
    <mergeCell ref="T399:T401"/>
    <mergeCell ref="X399:X401"/>
    <mergeCell ref="B395:B397"/>
    <mergeCell ref="D395:D396"/>
    <mergeCell ref="H395:H397"/>
    <mergeCell ref="L395:L396"/>
    <mergeCell ref="P395:P397"/>
    <mergeCell ref="T395:T397"/>
    <mergeCell ref="X411:X413"/>
    <mergeCell ref="AB411:AB413"/>
    <mergeCell ref="AF411:AF413"/>
    <mergeCell ref="B415:B417"/>
    <mergeCell ref="D415:D416"/>
    <mergeCell ref="H415:H417"/>
    <mergeCell ref="L415:L417"/>
    <mergeCell ref="P415:P417"/>
    <mergeCell ref="T415:T417"/>
    <mergeCell ref="X415:X417"/>
    <mergeCell ref="B411:B413"/>
    <mergeCell ref="D411:D412"/>
    <mergeCell ref="H411:H413"/>
    <mergeCell ref="L411:L413"/>
    <mergeCell ref="P411:P413"/>
    <mergeCell ref="T411:T413"/>
    <mergeCell ref="AF403:AF405"/>
    <mergeCell ref="B407:B409"/>
    <mergeCell ref="D407:D408"/>
    <mergeCell ref="H407:H409"/>
    <mergeCell ref="L407:L409"/>
    <mergeCell ref="P407:P409"/>
    <mergeCell ref="T407:T409"/>
    <mergeCell ref="X407:X409"/>
    <mergeCell ref="AB407:AB409"/>
    <mergeCell ref="AF407:AF409"/>
    <mergeCell ref="AF419:AF421"/>
    <mergeCell ref="B423:B425"/>
    <mergeCell ref="D423:D424"/>
    <mergeCell ref="H423:H425"/>
    <mergeCell ref="L423:L425"/>
    <mergeCell ref="P423:P425"/>
    <mergeCell ref="T423:T425"/>
    <mergeCell ref="X423:X425"/>
    <mergeCell ref="AB423:AB425"/>
    <mergeCell ref="AF423:AF425"/>
    <mergeCell ref="AB415:AB417"/>
    <mergeCell ref="AF415:AF417"/>
    <mergeCell ref="B419:B421"/>
    <mergeCell ref="D419:D420"/>
    <mergeCell ref="H419:H421"/>
    <mergeCell ref="L419:L421"/>
    <mergeCell ref="P419:P421"/>
    <mergeCell ref="T419:T421"/>
    <mergeCell ref="X419:X421"/>
    <mergeCell ref="AB419:AB421"/>
    <mergeCell ref="AB431:AB433"/>
    <mergeCell ref="AF431:AF433"/>
    <mergeCell ref="B435:B437"/>
    <mergeCell ref="D435:D436"/>
    <mergeCell ref="H435:H437"/>
    <mergeCell ref="L435:L437"/>
    <mergeCell ref="P435:P437"/>
    <mergeCell ref="T435:T437"/>
    <mergeCell ref="X435:X437"/>
    <mergeCell ref="AB435:AB437"/>
    <mergeCell ref="X427:X429"/>
    <mergeCell ref="AB427:AB429"/>
    <mergeCell ref="AF427:AF429"/>
    <mergeCell ref="B431:B433"/>
    <mergeCell ref="D431:D432"/>
    <mergeCell ref="H431:H433"/>
    <mergeCell ref="L431:L433"/>
    <mergeCell ref="P431:P433"/>
    <mergeCell ref="T431:T433"/>
    <mergeCell ref="X431:X433"/>
    <mergeCell ref="B427:B429"/>
    <mergeCell ref="D427:D428"/>
    <mergeCell ref="H427:H429"/>
    <mergeCell ref="L427:L429"/>
    <mergeCell ref="P427:P429"/>
    <mergeCell ref="T427:T429"/>
    <mergeCell ref="X443:X445"/>
    <mergeCell ref="AB443:AB445"/>
    <mergeCell ref="AF443:AF445"/>
    <mergeCell ref="B447:B449"/>
    <mergeCell ref="D447:D448"/>
    <mergeCell ref="H447:H449"/>
    <mergeCell ref="L447:L449"/>
    <mergeCell ref="P447:P449"/>
    <mergeCell ref="T447:T449"/>
    <mergeCell ref="X447:X449"/>
    <mergeCell ref="B443:B445"/>
    <mergeCell ref="D443:D444"/>
    <mergeCell ref="H443:H445"/>
    <mergeCell ref="L443:L445"/>
    <mergeCell ref="P443:P445"/>
    <mergeCell ref="T443:T445"/>
    <mergeCell ref="AF435:AF437"/>
    <mergeCell ref="B439:B441"/>
    <mergeCell ref="D439:D440"/>
    <mergeCell ref="H439:H441"/>
    <mergeCell ref="L439:L441"/>
    <mergeCell ref="P439:P441"/>
    <mergeCell ref="T439:T441"/>
    <mergeCell ref="X439:X441"/>
    <mergeCell ref="AB439:AB441"/>
    <mergeCell ref="AF439:AF441"/>
    <mergeCell ref="AF451:AF453"/>
    <mergeCell ref="B455:B457"/>
    <mergeCell ref="D455:D456"/>
    <mergeCell ref="H455:H457"/>
    <mergeCell ref="L455:L457"/>
    <mergeCell ref="P455:P457"/>
    <mergeCell ref="T455:T457"/>
    <mergeCell ref="X455:X457"/>
    <mergeCell ref="AB455:AB457"/>
    <mergeCell ref="AF455:AF457"/>
    <mergeCell ref="AB447:AB449"/>
    <mergeCell ref="AF447:AF449"/>
    <mergeCell ref="B451:B453"/>
    <mergeCell ref="D451:D452"/>
    <mergeCell ref="H451:H453"/>
    <mergeCell ref="L451:L453"/>
    <mergeCell ref="P451:P453"/>
    <mergeCell ref="T451:T453"/>
    <mergeCell ref="X451:X453"/>
    <mergeCell ref="AB451:AB453"/>
    <mergeCell ref="AB463:AB465"/>
    <mergeCell ref="AF463:AF465"/>
    <mergeCell ref="B467:B469"/>
    <mergeCell ref="D467:D468"/>
    <mergeCell ref="H467:H469"/>
    <mergeCell ref="L467:L469"/>
    <mergeCell ref="P467:P469"/>
    <mergeCell ref="T467:T469"/>
    <mergeCell ref="X467:X469"/>
    <mergeCell ref="AB467:AB469"/>
    <mergeCell ref="X459:X461"/>
    <mergeCell ref="AB459:AB461"/>
    <mergeCell ref="AF459:AF461"/>
    <mergeCell ref="B463:B465"/>
    <mergeCell ref="D463:D464"/>
    <mergeCell ref="H463:H465"/>
    <mergeCell ref="L463:L465"/>
    <mergeCell ref="P463:P465"/>
    <mergeCell ref="T463:T465"/>
    <mergeCell ref="X463:X465"/>
    <mergeCell ref="B459:B461"/>
    <mergeCell ref="D459:D460"/>
    <mergeCell ref="H459:H461"/>
    <mergeCell ref="L459:L461"/>
    <mergeCell ref="P459:P461"/>
    <mergeCell ref="T459:T461"/>
    <mergeCell ref="X475:X477"/>
    <mergeCell ref="AB475:AB477"/>
    <mergeCell ref="AF475:AF477"/>
    <mergeCell ref="B479:B481"/>
    <mergeCell ref="D479:D480"/>
    <mergeCell ref="H479:H481"/>
    <mergeCell ref="L479:L481"/>
    <mergeCell ref="P479:P481"/>
    <mergeCell ref="T479:T481"/>
    <mergeCell ref="X479:X481"/>
    <mergeCell ref="B475:B477"/>
    <mergeCell ref="D475:D476"/>
    <mergeCell ref="H475:H477"/>
    <mergeCell ref="L475:L477"/>
    <mergeCell ref="P475:P477"/>
    <mergeCell ref="T475:T477"/>
    <mergeCell ref="AF467:AF469"/>
    <mergeCell ref="B471:B473"/>
    <mergeCell ref="D471:D472"/>
    <mergeCell ref="H471:H473"/>
    <mergeCell ref="L471:L473"/>
    <mergeCell ref="P471:P473"/>
    <mergeCell ref="T471:T473"/>
    <mergeCell ref="X471:X473"/>
    <mergeCell ref="AB471:AB473"/>
    <mergeCell ref="AF471:AF473"/>
    <mergeCell ref="AF483:AF485"/>
    <mergeCell ref="D488:AV488"/>
    <mergeCell ref="B490:C492"/>
    <mergeCell ref="D490:D491"/>
    <mergeCell ref="H490:X490"/>
    <mergeCell ref="AJ491:AZ491"/>
    <mergeCell ref="H492:H493"/>
    <mergeCell ref="L492:L493"/>
    <mergeCell ref="P492:P493"/>
    <mergeCell ref="T492:T493"/>
    <mergeCell ref="AB479:AB481"/>
    <mergeCell ref="AF479:AF481"/>
    <mergeCell ref="B483:B485"/>
    <mergeCell ref="D483:D484"/>
    <mergeCell ref="H483:H485"/>
    <mergeCell ref="L483:L485"/>
    <mergeCell ref="P483:P485"/>
    <mergeCell ref="T483:T485"/>
    <mergeCell ref="X483:X485"/>
    <mergeCell ref="AB483:AB485"/>
    <mergeCell ref="D501:L501"/>
    <mergeCell ref="P501:X501"/>
    <mergeCell ref="AB501:AR501"/>
    <mergeCell ref="B502:B504"/>
    <mergeCell ref="D503:D504"/>
    <mergeCell ref="H503:H504"/>
    <mergeCell ref="L503:L504"/>
    <mergeCell ref="P503:P504"/>
    <mergeCell ref="T503:T504"/>
    <mergeCell ref="X503:X504"/>
    <mergeCell ref="H496:H497"/>
    <mergeCell ref="L496:L497"/>
    <mergeCell ref="P496:P497"/>
    <mergeCell ref="T496:T497"/>
    <mergeCell ref="X496:X497"/>
    <mergeCell ref="AG496:AI497"/>
    <mergeCell ref="X492:X493"/>
    <mergeCell ref="H494:H495"/>
    <mergeCell ref="L494:L495"/>
    <mergeCell ref="P494:P495"/>
    <mergeCell ref="T494:T495"/>
    <mergeCell ref="X494:X495"/>
    <mergeCell ref="AF508:AF510"/>
    <mergeCell ref="AJ508:AJ510"/>
    <mergeCell ref="AN508:AN510"/>
    <mergeCell ref="AR508:AR510"/>
    <mergeCell ref="AV508:AV510"/>
    <mergeCell ref="AZ508:AZ510"/>
    <mergeCell ref="AZ503:AZ504"/>
    <mergeCell ref="AF505:AR507"/>
    <mergeCell ref="B508:B510"/>
    <mergeCell ref="D508:D510"/>
    <mergeCell ref="H508:H510"/>
    <mergeCell ref="L508:L510"/>
    <mergeCell ref="P508:P510"/>
    <mergeCell ref="T508:T510"/>
    <mergeCell ref="X508:X510"/>
    <mergeCell ref="AB508:AB510"/>
    <mergeCell ref="AB503:AB504"/>
    <mergeCell ref="AF503:AF504"/>
    <mergeCell ref="AJ503:AJ504"/>
    <mergeCell ref="AN503:AN504"/>
    <mergeCell ref="AR503:AR504"/>
    <mergeCell ref="AV503:AV504"/>
    <mergeCell ref="AF516:AF518"/>
    <mergeCell ref="AJ516:AJ518"/>
    <mergeCell ref="AN516:AN518"/>
    <mergeCell ref="AR516:AR518"/>
    <mergeCell ref="AV516:AV518"/>
    <mergeCell ref="AZ516:AZ518"/>
    <mergeCell ref="AV512:AV514"/>
    <mergeCell ref="AZ512:AZ514"/>
    <mergeCell ref="B516:B518"/>
    <mergeCell ref="D516:D518"/>
    <mergeCell ref="H516:H518"/>
    <mergeCell ref="L516:L518"/>
    <mergeCell ref="P516:P518"/>
    <mergeCell ref="T516:T518"/>
    <mergeCell ref="X516:X518"/>
    <mergeCell ref="AB516:AB518"/>
    <mergeCell ref="X512:X514"/>
    <mergeCell ref="AB512:AB514"/>
    <mergeCell ref="AF512:AF514"/>
    <mergeCell ref="AJ512:AJ514"/>
    <mergeCell ref="AN512:AN514"/>
    <mergeCell ref="AR512:AR514"/>
    <mergeCell ref="B512:B514"/>
    <mergeCell ref="D512:D514"/>
    <mergeCell ref="H512:H514"/>
    <mergeCell ref="L512:L514"/>
    <mergeCell ref="P512:P514"/>
    <mergeCell ref="T512:T514"/>
    <mergeCell ref="AF524:AF526"/>
    <mergeCell ref="AJ524:AJ526"/>
    <mergeCell ref="AN524:AN526"/>
    <mergeCell ref="AR524:AR526"/>
    <mergeCell ref="AV524:AV526"/>
    <mergeCell ref="AZ524:AZ526"/>
    <mergeCell ref="AV520:AV522"/>
    <mergeCell ref="AZ520:AZ522"/>
    <mergeCell ref="B524:B526"/>
    <mergeCell ref="D524:D526"/>
    <mergeCell ref="H524:H526"/>
    <mergeCell ref="L524:L526"/>
    <mergeCell ref="P524:P526"/>
    <mergeCell ref="T524:T526"/>
    <mergeCell ref="X524:X526"/>
    <mergeCell ref="AB524:AB526"/>
    <mergeCell ref="X520:X522"/>
    <mergeCell ref="AB520:AB522"/>
    <mergeCell ref="AF520:AF522"/>
    <mergeCell ref="AJ520:AJ522"/>
    <mergeCell ref="AN520:AN522"/>
    <mergeCell ref="AR520:AR522"/>
    <mergeCell ref="B520:B522"/>
    <mergeCell ref="D520:D522"/>
    <mergeCell ref="H520:H522"/>
    <mergeCell ref="L520:L522"/>
    <mergeCell ref="P520:P522"/>
    <mergeCell ref="T520:T522"/>
    <mergeCell ref="AF532:AF534"/>
    <mergeCell ref="AJ532:AJ534"/>
    <mergeCell ref="AN532:AN534"/>
    <mergeCell ref="AR532:AR534"/>
    <mergeCell ref="AV532:AV534"/>
    <mergeCell ref="AZ532:AZ534"/>
    <mergeCell ref="AV528:AV530"/>
    <mergeCell ref="AZ528:AZ530"/>
    <mergeCell ref="B532:B534"/>
    <mergeCell ref="D532:D534"/>
    <mergeCell ref="H532:H534"/>
    <mergeCell ref="L532:L534"/>
    <mergeCell ref="P532:P534"/>
    <mergeCell ref="T532:T534"/>
    <mergeCell ref="X532:X534"/>
    <mergeCell ref="AB532:AB534"/>
    <mergeCell ref="X528:X530"/>
    <mergeCell ref="AB528:AB530"/>
    <mergeCell ref="AF528:AF530"/>
    <mergeCell ref="AJ528:AJ530"/>
    <mergeCell ref="AN528:AN530"/>
    <mergeCell ref="AR528:AR530"/>
    <mergeCell ref="B528:B530"/>
    <mergeCell ref="D528:D530"/>
    <mergeCell ref="H528:H530"/>
    <mergeCell ref="L528:L530"/>
    <mergeCell ref="P528:P530"/>
    <mergeCell ref="T528:T530"/>
    <mergeCell ref="AF540:AF542"/>
    <mergeCell ref="AJ540:AJ542"/>
    <mergeCell ref="AN540:AN542"/>
    <mergeCell ref="AR540:AR542"/>
    <mergeCell ref="AV540:AV542"/>
    <mergeCell ref="AZ540:AZ542"/>
    <mergeCell ref="AV536:AV538"/>
    <mergeCell ref="AZ536:AZ538"/>
    <mergeCell ref="B540:B542"/>
    <mergeCell ref="D540:D542"/>
    <mergeCell ref="H540:H542"/>
    <mergeCell ref="L540:L542"/>
    <mergeCell ref="P540:P542"/>
    <mergeCell ref="T540:T542"/>
    <mergeCell ref="X540:X542"/>
    <mergeCell ref="AB540:AB542"/>
    <mergeCell ref="X536:X538"/>
    <mergeCell ref="AB536:AB538"/>
    <mergeCell ref="AF536:AF538"/>
    <mergeCell ref="AJ536:AJ538"/>
    <mergeCell ref="AN536:AN538"/>
    <mergeCell ref="AR536:AR538"/>
    <mergeCell ref="B536:B538"/>
    <mergeCell ref="D536:D538"/>
    <mergeCell ref="H536:H538"/>
    <mergeCell ref="L536:L538"/>
    <mergeCell ref="P536:P538"/>
    <mergeCell ref="T536:T538"/>
    <mergeCell ref="AF548:AF550"/>
    <mergeCell ref="AJ548:AJ550"/>
    <mergeCell ref="AN548:AN550"/>
    <mergeCell ref="AR548:AR550"/>
    <mergeCell ref="AV548:AV550"/>
    <mergeCell ref="AZ548:AZ550"/>
    <mergeCell ref="AV544:AV546"/>
    <mergeCell ref="AZ544:AZ546"/>
    <mergeCell ref="B548:B550"/>
    <mergeCell ref="D548:D550"/>
    <mergeCell ref="H548:H550"/>
    <mergeCell ref="L548:L550"/>
    <mergeCell ref="P548:P550"/>
    <mergeCell ref="T548:T550"/>
    <mergeCell ref="X548:X550"/>
    <mergeCell ref="AB548:AB550"/>
    <mergeCell ref="X544:X546"/>
    <mergeCell ref="AB544:AB546"/>
    <mergeCell ref="AF544:AF546"/>
    <mergeCell ref="AJ544:AJ546"/>
    <mergeCell ref="AN544:AN546"/>
    <mergeCell ref="AR544:AR546"/>
    <mergeCell ref="B544:B546"/>
    <mergeCell ref="D544:D546"/>
    <mergeCell ref="H544:H546"/>
    <mergeCell ref="L544:L546"/>
    <mergeCell ref="P544:P546"/>
    <mergeCell ref="T544:T546"/>
    <mergeCell ref="AJ556:AJ558"/>
    <mergeCell ref="AN556:AN558"/>
    <mergeCell ref="AR556:AR558"/>
    <mergeCell ref="AV556:AV558"/>
    <mergeCell ref="AZ556:AZ558"/>
    <mergeCell ref="B560:B562"/>
    <mergeCell ref="D560:D562"/>
    <mergeCell ref="H560:H562"/>
    <mergeCell ref="L560:L562"/>
    <mergeCell ref="P560:P562"/>
    <mergeCell ref="AZ552:AZ554"/>
    <mergeCell ref="B556:B558"/>
    <mergeCell ref="D556:D558"/>
    <mergeCell ref="H556:H558"/>
    <mergeCell ref="L556:L558"/>
    <mergeCell ref="P556:P558"/>
    <mergeCell ref="T556:T558"/>
    <mergeCell ref="X556:X558"/>
    <mergeCell ref="AB556:AB558"/>
    <mergeCell ref="AF556:AF558"/>
    <mergeCell ref="X552:X554"/>
    <mergeCell ref="AB552:AB554"/>
    <mergeCell ref="AF552:AF554"/>
    <mergeCell ref="AJ552:AJ554"/>
    <mergeCell ref="AN552:AN554"/>
    <mergeCell ref="AR552:AR554"/>
    <mergeCell ref="B552:B554"/>
    <mergeCell ref="D552:D554"/>
    <mergeCell ref="H552:H554"/>
    <mergeCell ref="L552:L554"/>
    <mergeCell ref="P552:P554"/>
    <mergeCell ref="T552:T554"/>
    <mergeCell ref="AZ564:AZ566"/>
    <mergeCell ref="B568:B570"/>
    <mergeCell ref="D568:D570"/>
    <mergeCell ref="H568:H570"/>
    <mergeCell ref="L568:L570"/>
    <mergeCell ref="P568:P570"/>
    <mergeCell ref="T568:T570"/>
    <mergeCell ref="X568:X570"/>
    <mergeCell ref="AB568:AB570"/>
    <mergeCell ref="AF568:AF570"/>
    <mergeCell ref="AB564:AB566"/>
    <mergeCell ref="AF564:AF566"/>
    <mergeCell ref="AJ564:AJ566"/>
    <mergeCell ref="AN564:AN566"/>
    <mergeCell ref="AR564:AR566"/>
    <mergeCell ref="AV564:AV566"/>
    <mergeCell ref="AR560:AR562"/>
    <mergeCell ref="AV560:AV562"/>
    <mergeCell ref="AZ560:AZ562"/>
    <mergeCell ref="B564:B566"/>
    <mergeCell ref="D564:D566"/>
    <mergeCell ref="H564:H566"/>
    <mergeCell ref="L564:L566"/>
    <mergeCell ref="P564:P566"/>
    <mergeCell ref="T564:T566"/>
    <mergeCell ref="X564:X566"/>
    <mergeCell ref="T560:T562"/>
    <mergeCell ref="X560:X562"/>
    <mergeCell ref="AB560:AB562"/>
    <mergeCell ref="AF560:AF562"/>
    <mergeCell ref="AJ560:AJ562"/>
    <mergeCell ref="AN560:AN562"/>
    <mergeCell ref="AZ572:AZ574"/>
    <mergeCell ref="B576:B578"/>
    <mergeCell ref="D576:D578"/>
    <mergeCell ref="H576:H578"/>
    <mergeCell ref="L576:L578"/>
    <mergeCell ref="P576:P578"/>
    <mergeCell ref="T576:T578"/>
    <mergeCell ref="X576:X578"/>
    <mergeCell ref="AB576:AB578"/>
    <mergeCell ref="AF576:AF578"/>
    <mergeCell ref="X572:X574"/>
    <mergeCell ref="AB572:AB574"/>
    <mergeCell ref="AF572:AF574"/>
    <mergeCell ref="AJ572:AJ574"/>
    <mergeCell ref="AN572:AN574"/>
    <mergeCell ref="AR572:AR574"/>
    <mergeCell ref="AJ568:AJ570"/>
    <mergeCell ref="AN568:AN570"/>
    <mergeCell ref="AR568:AR570"/>
    <mergeCell ref="AZ568:AZ570"/>
    <mergeCell ref="B572:B574"/>
    <mergeCell ref="D572:D574"/>
    <mergeCell ref="H572:H574"/>
    <mergeCell ref="L572:L574"/>
    <mergeCell ref="P572:P574"/>
    <mergeCell ref="T572:T574"/>
    <mergeCell ref="AZ580:AZ582"/>
    <mergeCell ref="B584:B586"/>
    <mergeCell ref="D584:D586"/>
    <mergeCell ref="H584:H586"/>
    <mergeCell ref="L584:L586"/>
    <mergeCell ref="P584:P586"/>
    <mergeCell ref="T584:T586"/>
    <mergeCell ref="X584:X586"/>
    <mergeCell ref="AB584:AB586"/>
    <mergeCell ref="AF584:AF586"/>
    <mergeCell ref="X580:X582"/>
    <mergeCell ref="AB580:AB582"/>
    <mergeCell ref="AF580:AF582"/>
    <mergeCell ref="AJ580:AJ582"/>
    <mergeCell ref="AN580:AN582"/>
    <mergeCell ref="AR580:AR582"/>
    <mergeCell ref="AJ576:AJ578"/>
    <mergeCell ref="AN576:AN578"/>
    <mergeCell ref="AR576:AR578"/>
    <mergeCell ref="AZ576:AZ578"/>
    <mergeCell ref="B580:B582"/>
    <mergeCell ref="D580:D582"/>
    <mergeCell ref="H580:H582"/>
    <mergeCell ref="L580:L582"/>
    <mergeCell ref="P580:P582"/>
    <mergeCell ref="T580:T582"/>
    <mergeCell ref="AZ588:AZ590"/>
    <mergeCell ref="B592:B594"/>
    <mergeCell ref="D592:D594"/>
    <mergeCell ref="H592:H594"/>
    <mergeCell ref="L592:L594"/>
    <mergeCell ref="P592:P594"/>
    <mergeCell ref="T592:T594"/>
    <mergeCell ref="X592:X594"/>
    <mergeCell ref="AB592:AB594"/>
    <mergeCell ref="AF592:AF594"/>
    <mergeCell ref="X588:X590"/>
    <mergeCell ref="AB588:AB590"/>
    <mergeCell ref="AF588:AF590"/>
    <mergeCell ref="AJ588:AJ590"/>
    <mergeCell ref="AN588:AN590"/>
    <mergeCell ref="AR588:AR590"/>
    <mergeCell ref="AJ584:AJ586"/>
    <mergeCell ref="AN584:AN586"/>
    <mergeCell ref="AR584:AR586"/>
    <mergeCell ref="AZ584:AZ586"/>
    <mergeCell ref="B588:B590"/>
    <mergeCell ref="D588:D590"/>
    <mergeCell ref="H588:H590"/>
    <mergeCell ref="L588:L590"/>
    <mergeCell ref="P588:P590"/>
    <mergeCell ref="T588:T590"/>
    <mergeCell ref="H601:H602"/>
    <mergeCell ref="L601:L602"/>
    <mergeCell ref="P601:P602"/>
    <mergeCell ref="T601:T602"/>
    <mergeCell ref="X601:X602"/>
    <mergeCell ref="H603:H604"/>
    <mergeCell ref="L603:L604"/>
    <mergeCell ref="P603:P604"/>
    <mergeCell ref="T603:T604"/>
    <mergeCell ref="X603:X604"/>
    <mergeCell ref="AJ592:AJ594"/>
    <mergeCell ref="AN592:AN594"/>
    <mergeCell ref="AR592:AR594"/>
    <mergeCell ref="AZ592:AZ594"/>
    <mergeCell ref="B597:C599"/>
    <mergeCell ref="D597:AF597"/>
    <mergeCell ref="D599:D600"/>
    <mergeCell ref="H599:X599"/>
    <mergeCell ref="AJ599:AZ599"/>
    <mergeCell ref="X616:X617"/>
    <mergeCell ref="AB616:AB617"/>
    <mergeCell ref="AF616:AF617"/>
    <mergeCell ref="D618:D620"/>
    <mergeCell ref="H618:H620"/>
    <mergeCell ref="L618:L620"/>
    <mergeCell ref="P618:P620"/>
    <mergeCell ref="T618:T620"/>
    <mergeCell ref="B615:B617"/>
    <mergeCell ref="D616:D617"/>
    <mergeCell ref="H616:H617"/>
    <mergeCell ref="L616:L617"/>
    <mergeCell ref="P616:P617"/>
    <mergeCell ref="T616:T617"/>
    <mergeCell ref="H605:H606"/>
    <mergeCell ref="L605:L606"/>
    <mergeCell ref="P605:P606"/>
    <mergeCell ref="T605:T606"/>
    <mergeCell ref="X605:X606"/>
    <mergeCell ref="H607:H608"/>
    <mergeCell ref="L607:L608"/>
    <mergeCell ref="P607:P608"/>
    <mergeCell ref="T607:T608"/>
    <mergeCell ref="X607:X608"/>
    <mergeCell ref="AB626:AB628"/>
    <mergeCell ref="AF626:AF628"/>
    <mergeCell ref="B630:B632"/>
    <mergeCell ref="D630:D632"/>
    <mergeCell ref="H630:H632"/>
    <mergeCell ref="L630:L632"/>
    <mergeCell ref="P630:P632"/>
    <mergeCell ref="T630:T632"/>
    <mergeCell ref="X630:X632"/>
    <mergeCell ref="AB630:AB632"/>
    <mergeCell ref="X622:X624"/>
    <mergeCell ref="AB622:AB624"/>
    <mergeCell ref="AF622:AF624"/>
    <mergeCell ref="B626:B628"/>
    <mergeCell ref="D626:D628"/>
    <mergeCell ref="H626:H628"/>
    <mergeCell ref="L626:L628"/>
    <mergeCell ref="P626:P628"/>
    <mergeCell ref="T626:T628"/>
    <mergeCell ref="X626:X628"/>
    <mergeCell ref="B622:B624"/>
    <mergeCell ref="D622:D624"/>
    <mergeCell ref="H622:H624"/>
    <mergeCell ref="L622:L624"/>
    <mergeCell ref="P622:P624"/>
    <mergeCell ref="T622:T624"/>
    <mergeCell ref="X638:X640"/>
    <mergeCell ref="AB638:AB640"/>
    <mergeCell ref="AF638:AF640"/>
    <mergeCell ref="B642:B644"/>
    <mergeCell ref="D642:D644"/>
    <mergeCell ref="H642:H644"/>
    <mergeCell ref="L642:L644"/>
    <mergeCell ref="P642:P644"/>
    <mergeCell ref="T642:T644"/>
    <mergeCell ref="X642:X644"/>
    <mergeCell ref="B638:B640"/>
    <mergeCell ref="D638:D640"/>
    <mergeCell ref="H638:H640"/>
    <mergeCell ref="L638:L640"/>
    <mergeCell ref="P638:P640"/>
    <mergeCell ref="T638:T640"/>
    <mergeCell ref="AF630:AF632"/>
    <mergeCell ref="B634:B636"/>
    <mergeCell ref="D634:D636"/>
    <mergeCell ref="H634:H636"/>
    <mergeCell ref="L634:L636"/>
    <mergeCell ref="P634:P636"/>
    <mergeCell ref="T634:T636"/>
    <mergeCell ref="X634:X636"/>
    <mergeCell ref="AB634:AB636"/>
    <mergeCell ref="AF634:AF636"/>
    <mergeCell ref="AF646:AF648"/>
    <mergeCell ref="B650:B652"/>
    <mergeCell ref="D650:D652"/>
    <mergeCell ref="H650:H652"/>
    <mergeCell ref="L650:L652"/>
    <mergeCell ref="P650:P652"/>
    <mergeCell ref="T650:T652"/>
    <mergeCell ref="X650:X652"/>
    <mergeCell ref="AB650:AB652"/>
    <mergeCell ref="AF650:AF652"/>
    <mergeCell ref="AB642:AB644"/>
    <mergeCell ref="AF642:AF644"/>
    <mergeCell ref="B646:B648"/>
    <mergeCell ref="D646:D648"/>
    <mergeCell ref="H646:H648"/>
    <mergeCell ref="L646:L648"/>
    <mergeCell ref="P646:P648"/>
    <mergeCell ref="T646:T648"/>
    <mergeCell ref="X646:X648"/>
    <mergeCell ref="AB646:AB648"/>
    <mergeCell ref="AB658:AB660"/>
    <mergeCell ref="AF658:AF660"/>
    <mergeCell ref="B662:B664"/>
    <mergeCell ref="D662:D664"/>
    <mergeCell ref="H662:H664"/>
    <mergeCell ref="L662:L664"/>
    <mergeCell ref="P662:P664"/>
    <mergeCell ref="T662:T664"/>
    <mergeCell ref="X662:X664"/>
    <mergeCell ref="AB662:AB664"/>
    <mergeCell ref="X654:X656"/>
    <mergeCell ref="AB654:AB656"/>
    <mergeCell ref="AF654:AF656"/>
    <mergeCell ref="B658:B660"/>
    <mergeCell ref="D658:D660"/>
    <mergeCell ref="H658:H660"/>
    <mergeCell ref="L658:L660"/>
    <mergeCell ref="P658:P660"/>
    <mergeCell ref="T658:T660"/>
    <mergeCell ref="X658:X660"/>
    <mergeCell ref="B654:B656"/>
    <mergeCell ref="D654:D656"/>
    <mergeCell ref="H654:H656"/>
    <mergeCell ref="L654:L656"/>
    <mergeCell ref="P654:P656"/>
    <mergeCell ref="T654:T656"/>
    <mergeCell ref="X670:X672"/>
    <mergeCell ref="AB670:AB672"/>
    <mergeCell ref="AF670:AF672"/>
    <mergeCell ref="B674:B676"/>
    <mergeCell ref="D674:D676"/>
    <mergeCell ref="H674:H676"/>
    <mergeCell ref="L674:L676"/>
    <mergeCell ref="P674:P676"/>
    <mergeCell ref="T674:T676"/>
    <mergeCell ref="X674:X676"/>
    <mergeCell ref="B670:B672"/>
    <mergeCell ref="D670:D672"/>
    <mergeCell ref="H670:H672"/>
    <mergeCell ref="L670:L672"/>
    <mergeCell ref="P670:P672"/>
    <mergeCell ref="T670:T672"/>
    <mergeCell ref="AF662:AF664"/>
    <mergeCell ref="B666:B668"/>
    <mergeCell ref="D666:D668"/>
    <mergeCell ref="H666:H668"/>
    <mergeCell ref="L666:L668"/>
    <mergeCell ref="P666:P668"/>
    <mergeCell ref="T666:T668"/>
    <mergeCell ref="X666:X668"/>
    <mergeCell ref="AB666:AB668"/>
    <mergeCell ref="AF666:AF668"/>
    <mergeCell ref="AF678:AF680"/>
    <mergeCell ref="B682:B684"/>
    <mergeCell ref="D682:D684"/>
    <mergeCell ref="H682:H684"/>
    <mergeCell ref="L682:L684"/>
    <mergeCell ref="P682:P684"/>
    <mergeCell ref="T682:T684"/>
    <mergeCell ref="X682:X684"/>
    <mergeCell ref="AB682:AB684"/>
    <mergeCell ref="AF682:AF684"/>
    <mergeCell ref="AB674:AB676"/>
    <mergeCell ref="AF674:AF676"/>
    <mergeCell ref="B678:B680"/>
    <mergeCell ref="D678:D680"/>
    <mergeCell ref="H678:H680"/>
    <mergeCell ref="L678:L680"/>
    <mergeCell ref="P678:P680"/>
    <mergeCell ref="T678:T680"/>
    <mergeCell ref="X678:X680"/>
    <mergeCell ref="AB678:AB680"/>
    <mergeCell ref="AB690:AB692"/>
    <mergeCell ref="AF690:AF692"/>
    <mergeCell ref="B694:B696"/>
    <mergeCell ref="D694:D696"/>
    <mergeCell ref="H694:H696"/>
    <mergeCell ref="L694:L696"/>
    <mergeCell ref="P694:P696"/>
    <mergeCell ref="T694:T696"/>
    <mergeCell ref="X694:X696"/>
    <mergeCell ref="AB694:AB696"/>
    <mergeCell ref="X686:X688"/>
    <mergeCell ref="AB686:AB688"/>
    <mergeCell ref="AF686:AF688"/>
    <mergeCell ref="B690:B692"/>
    <mergeCell ref="D690:D692"/>
    <mergeCell ref="H690:H692"/>
    <mergeCell ref="L690:L692"/>
    <mergeCell ref="P690:P692"/>
    <mergeCell ref="T690:T692"/>
    <mergeCell ref="X690:X692"/>
    <mergeCell ref="B686:B688"/>
    <mergeCell ref="D686:D688"/>
    <mergeCell ref="H686:H688"/>
    <mergeCell ref="L686:L688"/>
    <mergeCell ref="P686:P688"/>
    <mergeCell ref="T686:T688"/>
    <mergeCell ref="X702:X704"/>
    <mergeCell ref="AB702:AB704"/>
    <mergeCell ref="AF702:AF704"/>
    <mergeCell ref="B706:B708"/>
    <mergeCell ref="D706:D708"/>
    <mergeCell ref="H706:H708"/>
    <mergeCell ref="L706:L708"/>
    <mergeCell ref="P706:P708"/>
    <mergeCell ref="T706:T708"/>
    <mergeCell ref="X706:X708"/>
    <mergeCell ref="B702:B704"/>
    <mergeCell ref="D702:D704"/>
    <mergeCell ref="H702:H704"/>
    <mergeCell ref="L702:L704"/>
    <mergeCell ref="P702:P704"/>
    <mergeCell ref="T702:T704"/>
    <mergeCell ref="AF694:AF696"/>
    <mergeCell ref="B698:B700"/>
    <mergeCell ref="D698:D700"/>
    <mergeCell ref="H698:H700"/>
    <mergeCell ref="L698:L700"/>
    <mergeCell ref="P698:P700"/>
    <mergeCell ref="T698:T700"/>
    <mergeCell ref="X698:X700"/>
    <mergeCell ref="AB698:AB700"/>
    <mergeCell ref="AF698:AF700"/>
    <mergeCell ref="AF710:AF712"/>
    <mergeCell ref="B714:B716"/>
    <mergeCell ref="D714:D716"/>
    <mergeCell ref="H714:H716"/>
    <mergeCell ref="L714:L716"/>
    <mergeCell ref="P714:P716"/>
    <mergeCell ref="T714:T716"/>
    <mergeCell ref="X714:X716"/>
    <mergeCell ref="AB714:AB716"/>
    <mergeCell ref="AF714:AF716"/>
    <mergeCell ref="AB706:AB708"/>
    <mergeCell ref="AF706:AF708"/>
    <mergeCell ref="B710:B712"/>
    <mergeCell ref="D710:D712"/>
    <mergeCell ref="H710:H712"/>
    <mergeCell ref="L710:L712"/>
    <mergeCell ref="P710:P712"/>
    <mergeCell ref="T710:T712"/>
    <mergeCell ref="X710:X712"/>
    <mergeCell ref="AB710:AB712"/>
    <mergeCell ref="AB722:AB724"/>
    <mergeCell ref="AF722:AF724"/>
    <mergeCell ref="B726:B728"/>
    <mergeCell ref="D726:D728"/>
    <mergeCell ref="H726:H728"/>
    <mergeCell ref="L726:L728"/>
    <mergeCell ref="P726:P728"/>
    <mergeCell ref="T726:T728"/>
    <mergeCell ref="X726:X728"/>
    <mergeCell ref="AB726:AB728"/>
    <mergeCell ref="X718:X720"/>
    <mergeCell ref="AB718:AB720"/>
    <mergeCell ref="AF718:AF720"/>
    <mergeCell ref="B722:B724"/>
    <mergeCell ref="D722:D724"/>
    <mergeCell ref="H722:H724"/>
    <mergeCell ref="L722:L724"/>
    <mergeCell ref="P722:P724"/>
    <mergeCell ref="T722:T724"/>
    <mergeCell ref="X722:X724"/>
    <mergeCell ref="B718:B720"/>
    <mergeCell ref="D718:D720"/>
    <mergeCell ref="H718:H720"/>
    <mergeCell ref="L718:L720"/>
    <mergeCell ref="P718:P720"/>
    <mergeCell ref="T718:T720"/>
    <mergeCell ref="X734:X736"/>
    <mergeCell ref="AB734:AB736"/>
    <mergeCell ref="AF734:AF736"/>
    <mergeCell ref="B738:B740"/>
    <mergeCell ref="D738:D740"/>
    <mergeCell ref="H738:H740"/>
    <mergeCell ref="L738:L740"/>
    <mergeCell ref="P738:P740"/>
    <mergeCell ref="T738:T740"/>
    <mergeCell ref="X738:X740"/>
    <mergeCell ref="B734:B736"/>
    <mergeCell ref="D734:D736"/>
    <mergeCell ref="H734:H736"/>
    <mergeCell ref="L734:L736"/>
    <mergeCell ref="P734:P736"/>
    <mergeCell ref="T734:T736"/>
    <mergeCell ref="AF726:AF728"/>
    <mergeCell ref="B730:B732"/>
    <mergeCell ref="D730:D732"/>
    <mergeCell ref="H730:H732"/>
    <mergeCell ref="L730:L732"/>
    <mergeCell ref="P730:P732"/>
    <mergeCell ref="T730:T732"/>
    <mergeCell ref="X730:X732"/>
    <mergeCell ref="AB730:AB732"/>
    <mergeCell ref="AF730:AF732"/>
    <mergeCell ref="D751:AV751"/>
    <mergeCell ref="AF742:AF744"/>
    <mergeCell ref="B746:B748"/>
    <mergeCell ref="D746:D748"/>
    <mergeCell ref="H746:H748"/>
    <mergeCell ref="L746:L748"/>
    <mergeCell ref="P746:P748"/>
    <mergeCell ref="T746:T748"/>
    <mergeCell ref="X746:X748"/>
    <mergeCell ref="AB746:AB748"/>
    <mergeCell ref="AF746:AF748"/>
    <mergeCell ref="AB738:AB740"/>
    <mergeCell ref="AF738:AF740"/>
    <mergeCell ref="B742:B744"/>
    <mergeCell ref="D742:D744"/>
    <mergeCell ref="H742:H744"/>
    <mergeCell ref="L742:L744"/>
    <mergeCell ref="P742:P744"/>
    <mergeCell ref="T742:T744"/>
    <mergeCell ref="X742:X744"/>
    <mergeCell ref="AB742:AB744"/>
  </mergeCells>
  <hyperlinks>
    <hyperlink ref="AJ81" r:id="rId1" location="_" xr:uid="{BB718178-5F00-40A5-8480-B3968C7652BB}"/>
    <hyperlink ref="T7" r:id="rId2" xr:uid="{4CD52506-DCAF-447B-AF14-446F971A1629}"/>
    <hyperlink ref="P9" r:id="rId3" xr:uid="{209D6297-B4C4-432B-A182-EA8042CB4CAB}"/>
    <hyperlink ref="P10" r:id="rId4" xr:uid="{3557824B-9528-4DD5-A7DB-BDD010C62769}"/>
    <hyperlink ref="P11" r:id="rId5" xr:uid="{EFE2CBD4-92B2-42FE-9FA9-BECA26C9DF89}"/>
    <hyperlink ref="P12" r:id="rId6" xr:uid="{A4ED4BC5-796B-4B53-B640-0C5ED30C8383}"/>
    <hyperlink ref="P8" r:id="rId7" xr:uid="{EDF9632D-794C-4B40-A3E5-B97AA7EBEDBF}"/>
    <hyperlink ref="H761" r:id="rId8" xr:uid="{51FA234E-AC88-4BE0-AA4A-673EBB4E121F}"/>
    <hyperlink ref="H758" r:id="rId9" xr:uid="{89D768B8-C9EF-4966-909A-EB06033BF107}"/>
    <hyperlink ref="H755" r:id="rId10" xr:uid="{46AFA394-0A68-4425-AC28-4DD8D0FEE742}"/>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7214-C925-43C3-B9FE-E1244052A374}">
  <dimension ref="A1:BA174"/>
  <sheetViews>
    <sheetView showGridLines="0" zoomScaleNormal="100" workbookViewId="0">
      <selection activeCell="T41" sqref="T41:T43"/>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5" width="0.85546875" style="24" customWidth="1"/>
    <col min="16" max="16" width="18.7109375" style="24" customWidth="1"/>
    <col min="17"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3.5703125" style="24" customWidth="1"/>
    <col min="33" max="33" width="18.7109375" style="24" customWidth="1"/>
    <col min="34" max="36" width="0.85546875" style="24" customWidth="1"/>
    <col min="37" max="37" width="3.140625" style="24" customWidth="1"/>
    <col min="38" max="38" width="18.7109375" style="24" customWidth="1"/>
    <col min="39" max="41" width="0.85546875" style="24" customWidth="1"/>
    <col min="42" max="42" width="18.7109375" style="24" customWidth="1"/>
    <col min="43" max="43" width="3.7109375" style="24" customWidth="1"/>
    <col min="44" max="44" width="2.140625" style="24" customWidth="1"/>
    <col min="45" max="177" width="11.42578125" style="24"/>
    <col min="178" max="178" width="1.42578125" style="24" customWidth="1"/>
    <col min="179" max="179" width="5.140625" style="24" customWidth="1"/>
    <col min="180" max="180" width="1.7109375" style="24" customWidth="1"/>
    <col min="181" max="181" width="3.42578125" style="24" customWidth="1"/>
    <col min="182" max="182" width="18.7109375" style="24" customWidth="1"/>
    <col min="183" max="183" width="0.85546875" style="24" customWidth="1"/>
    <col min="184" max="184" width="18.7109375" style="24" customWidth="1"/>
    <col min="185" max="185" width="3.7109375" style="24" customWidth="1"/>
    <col min="186" max="186" width="3.140625" style="24" customWidth="1"/>
    <col min="187" max="187" width="18.7109375" style="24" customWidth="1"/>
    <col min="188" max="188" width="0.85546875" style="24" customWidth="1"/>
    <col min="189" max="189" width="18.7109375" style="24" customWidth="1"/>
    <col min="190" max="190" width="4.140625" style="24" customWidth="1"/>
    <col min="191" max="191" width="3.5703125" style="24" customWidth="1"/>
    <col min="192" max="192" width="18.7109375" style="24" customWidth="1"/>
    <col min="193" max="193" width="0.85546875" style="24" customWidth="1"/>
    <col min="194" max="194" width="18.7109375" style="24" customWidth="1"/>
    <col min="195" max="195" width="3.7109375" style="24" customWidth="1"/>
    <col min="196" max="196" width="3.140625" style="24" customWidth="1"/>
    <col min="197" max="197" width="18.7109375" style="24" customWidth="1"/>
    <col min="198" max="198" width="0.85546875" style="24" customWidth="1"/>
    <col min="199" max="199" width="18.7109375" style="24" customWidth="1"/>
    <col min="200" max="200" width="2.140625" style="24" customWidth="1"/>
    <col min="201" max="201" width="1.42578125" style="24" customWidth="1"/>
    <col min="202" max="202" width="5.140625" style="24" customWidth="1"/>
    <col min="203" max="203" width="1.7109375" style="24" customWidth="1"/>
    <col min="204" max="204" width="3.42578125" style="24" customWidth="1"/>
    <col min="205" max="205" width="18.7109375" style="24" customWidth="1"/>
    <col min="206" max="206" width="0.85546875" style="24" customWidth="1"/>
    <col min="207" max="207" width="18.7109375" style="24" customWidth="1"/>
    <col min="208" max="208" width="3.7109375" style="24" customWidth="1"/>
    <col min="209" max="209" width="3.140625" style="24" customWidth="1"/>
    <col min="210" max="210" width="18.7109375" style="24" customWidth="1"/>
    <col min="211" max="211" width="0.85546875" style="24" customWidth="1"/>
    <col min="212" max="212" width="18.7109375" style="24" customWidth="1"/>
    <col min="213" max="213" width="4.140625" style="24" customWidth="1"/>
    <col min="214" max="214" width="3.5703125" style="24" customWidth="1"/>
    <col min="215" max="215" width="18.7109375" style="24" customWidth="1"/>
    <col min="216" max="216" width="0.85546875" style="24" customWidth="1"/>
    <col min="217" max="217" width="18.7109375" style="24" customWidth="1"/>
    <col min="218" max="218" width="3.7109375" style="24" customWidth="1"/>
    <col min="219" max="219" width="3.140625" style="24" customWidth="1"/>
    <col min="220" max="220" width="18.7109375" style="24" customWidth="1"/>
    <col min="221" max="221" width="0.85546875" style="24" customWidth="1"/>
    <col min="222" max="222" width="18.7109375" style="24" customWidth="1"/>
    <col min="223" max="223" width="2.140625" style="24" customWidth="1"/>
    <col min="224" max="433" width="11.42578125" style="24"/>
    <col min="434" max="434" width="1.42578125" style="24" customWidth="1"/>
    <col min="435" max="435" width="5.140625" style="24" customWidth="1"/>
    <col min="436" max="436" width="1.7109375" style="24" customWidth="1"/>
    <col min="437" max="437" width="3.42578125" style="24" customWidth="1"/>
    <col min="438" max="438" width="18.7109375" style="24" customWidth="1"/>
    <col min="439" max="439" width="0.85546875" style="24" customWidth="1"/>
    <col min="440" max="440" width="18.7109375" style="24" customWidth="1"/>
    <col min="441" max="441" width="3.7109375" style="24" customWidth="1"/>
    <col min="442" max="442" width="3.140625" style="24" customWidth="1"/>
    <col min="443" max="443" width="18.7109375" style="24" customWidth="1"/>
    <col min="444" max="444" width="0.85546875" style="24" customWidth="1"/>
    <col min="445" max="445" width="18.7109375" style="24" customWidth="1"/>
    <col min="446" max="446" width="4.140625" style="24" customWidth="1"/>
    <col min="447" max="447" width="3.5703125" style="24" customWidth="1"/>
    <col min="448" max="448" width="18.7109375" style="24" customWidth="1"/>
    <col min="449" max="449" width="0.85546875" style="24" customWidth="1"/>
    <col min="450" max="450" width="18.7109375" style="24" customWidth="1"/>
    <col min="451" max="451" width="3.7109375" style="24" customWidth="1"/>
    <col min="452" max="452" width="3.140625" style="24" customWidth="1"/>
    <col min="453" max="453" width="18.7109375" style="24" customWidth="1"/>
    <col min="454" max="454" width="0.85546875" style="24" customWidth="1"/>
    <col min="455" max="455" width="18.7109375" style="24" customWidth="1"/>
    <col min="456" max="456" width="2.140625" style="24" customWidth="1"/>
    <col min="457" max="457" width="1.42578125" style="24" customWidth="1"/>
    <col min="458" max="458" width="5.140625" style="24" customWidth="1"/>
    <col min="459" max="459" width="1.7109375" style="24" customWidth="1"/>
    <col min="460" max="460" width="3.42578125" style="24" customWidth="1"/>
    <col min="461" max="461" width="18.7109375" style="24" customWidth="1"/>
    <col min="462" max="462" width="0.85546875" style="24" customWidth="1"/>
    <col min="463" max="463" width="18.7109375" style="24" customWidth="1"/>
    <col min="464" max="464" width="3.7109375" style="24" customWidth="1"/>
    <col min="465" max="465" width="3.140625" style="24" customWidth="1"/>
    <col min="466" max="466" width="18.7109375" style="24" customWidth="1"/>
    <col min="467" max="467" width="0.85546875" style="24" customWidth="1"/>
    <col min="468" max="468" width="18.7109375" style="24" customWidth="1"/>
    <col min="469" max="469" width="4.140625" style="24" customWidth="1"/>
    <col min="470" max="470" width="3.5703125" style="24" customWidth="1"/>
    <col min="471" max="471" width="18.7109375" style="24" customWidth="1"/>
    <col min="472" max="472" width="0.85546875" style="24" customWidth="1"/>
    <col min="473" max="473" width="18.7109375" style="24" customWidth="1"/>
    <col min="474" max="474" width="3.7109375" style="24" customWidth="1"/>
    <col min="475" max="475" width="3.140625" style="24" customWidth="1"/>
    <col min="476" max="476" width="18.7109375" style="24" customWidth="1"/>
    <col min="477" max="477" width="0.85546875" style="24" customWidth="1"/>
    <col min="478" max="478" width="18.7109375" style="24" customWidth="1"/>
    <col min="479" max="479" width="2.140625" style="24" customWidth="1"/>
    <col min="480" max="689" width="11.42578125" style="24"/>
    <col min="690" max="690" width="1.42578125" style="24" customWidth="1"/>
    <col min="691" max="691" width="5.140625" style="24" customWidth="1"/>
    <col min="692" max="692" width="1.7109375" style="24" customWidth="1"/>
    <col min="693" max="693" width="3.42578125" style="24" customWidth="1"/>
    <col min="694" max="694" width="18.7109375" style="24" customWidth="1"/>
    <col min="695" max="695" width="0.85546875" style="24" customWidth="1"/>
    <col min="696" max="696" width="18.7109375" style="24" customWidth="1"/>
    <col min="697" max="697" width="3.7109375" style="24" customWidth="1"/>
    <col min="698" max="698" width="3.140625" style="24" customWidth="1"/>
    <col min="699" max="699" width="18.7109375" style="24" customWidth="1"/>
    <col min="700" max="700" width="0.85546875" style="24" customWidth="1"/>
    <col min="701" max="701" width="18.7109375" style="24" customWidth="1"/>
    <col min="702" max="702" width="4.140625" style="24" customWidth="1"/>
    <col min="703" max="703" width="3.5703125" style="24" customWidth="1"/>
    <col min="704" max="704" width="18.7109375" style="24" customWidth="1"/>
    <col min="705" max="705" width="0.85546875" style="24" customWidth="1"/>
    <col min="706" max="706" width="18.7109375" style="24" customWidth="1"/>
    <col min="707" max="707" width="3.7109375" style="24" customWidth="1"/>
    <col min="708" max="708" width="3.140625" style="24" customWidth="1"/>
    <col min="709" max="709" width="18.7109375" style="24" customWidth="1"/>
    <col min="710" max="710" width="0.85546875" style="24" customWidth="1"/>
    <col min="711" max="711" width="18.7109375" style="24" customWidth="1"/>
    <col min="712" max="712" width="2.140625" style="24" customWidth="1"/>
    <col min="713" max="713" width="1.42578125" style="24" customWidth="1"/>
    <col min="714" max="714" width="5.140625" style="24" customWidth="1"/>
    <col min="715" max="715" width="1.7109375" style="24" customWidth="1"/>
    <col min="716" max="716" width="3.42578125" style="24" customWidth="1"/>
    <col min="717" max="717" width="18.7109375" style="24" customWidth="1"/>
    <col min="718" max="718" width="0.85546875" style="24" customWidth="1"/>
    <col min="719" max="719" width="18.7109375" style="24" customWidth="1"/>
    <col min="720" max="720" width="3.7109375" style="24" customWidth="1"/>
    <col min="721" max="721" width="3.140625" style="24" customWidth="1"/>
    <col min="722" max="722" width="18.7109375" style="24" customWidth="1"/>
    <col min="723" max="723" width="0.85546875" style="24" customWidth="1"/>
    <col min="724" max="724" width="18.7109375" style="24" customWidth="1"/>
    <col min="725" max="725" width="4.140625" style="24" customWidth="1"/>
    <col min="726" max="726" width="3.5703125" style="24" customWidth="1"/>
    <col min="727" max="727" width="18.7109375" style="24" customWidth="1"/>
    <col min="728" max="728" width="0.85546875" style="24" customWidth="1"/>
    <col min="729" max="729" width="18.7109375" style="24" customWidth="1"/>
    <col min="730" max="730" width="3.7109375" style="24" customWidth="1"/>
    <col min="731" max="731" width="3.140625" style="24" customWidth="1"/>
    <col min="732" max="732" width="18.7109375" style="24" customWidth="1"/>
    <col min="733" max="733" width="0.85546875" style="24" customWidth="1"/>
    <col min="734" max="734" width="18.7109375" style="24" customWidth="1"/>
    <col min="735" max="735" width="2.140625" style="24" customWidth="1"/>
    <col min="736" max="945" width="11.42578125" style="24"/>
    <col min="946" max="946" width="1.42578125" style="24" customWidth="1"/>
    <col min="947" max="947" width="5.140625" style="24" customWidth="1"/>
    <col min="948" max="948" width="1.7109375" style="24" customWidth="1"/>
    <col min="949" max="949" width="3.42578125" style="24" customWidth="1"/>
    <col min="950" max="950" width="18.7109375" style="24" customWidth="1"/>
    <col min="951" max="951" width="0.85546875" style="24" customWidth="1"/>
    <col min="952" max="952" width="18.7109375" style="24" customWidth="1"/>
    <col min="953" max="953" width="3.7109375" style="24" customWidth="1"/>
    <col min="954" max="954" width="3.140625" style="24" customWidth="1"/>
    <col min="955" max="955" width="18.7109375" style="24" customWidth="1"/>
    <col min="956" max="956" width="0.85546875" style="24" customWidth="1"/>
    <col min="957" max="957" width="18.7109375" style="24" customWidth="1"/>
    <col min="958" max="958" width="4.140625" style="24" customWidth="1"/>
    <col min="959" max="959" width="3.5703125" style="24" customWidth="1"/>
    <col min="960" max="960" width="18.7109375" style="24" customWidth="1"/>
    <col min="961" max="961" width="0.85546875" style="24" customWidth="1"/>
    <col min="962" max="962" width="18.7109375" style="24" customWidth="1"/>
    <col min="963" max="963" width="3.7109375" style="24" customWidth="1"/>
    <col min="964" max="964" width="3.140625" style="24" customWidth="1"/>
    <col min="965" max="965" width="18.7109375" style="24" customWidth="1"/>
    <col min="966" max="966" width="0.85546875" style="24" customWidth="1"/>
    <col min="967" max="967" width="18.7109375" style="24" customWidth="1"/>
    <col min="968" max="968" width="2.140625" style="24" customWidth="1"/>
    <col min="969" max="969" width="1.42578125" style="24" customWidth="1"/>
    <col min="970" max="970" width="5.140625" style="24" customWidth="1"/>
    <col min="971" max="971" width="1.7109375" style="24" customWidth="1"/>
    <col min="972" max="972" width="3.42578125" style="24" customWidth="1"/>
    <col min="973" max="973" width="18.7109375" style="24" customWidth="1"/>
    <col min="974" max="974" width="0.85546875" style="24" customWidth="1"/>
    <col min="975" max="975" width="18.7109375" style="24" customWidth="1"/>
    <col min="976" max="976" width="3.7109375" style="24" customWidth="1"/>
    <col min="977" max="977" width="3.140625" style="24" customWidth="1"/>
    <col min="978" max="978" width="18.7109375" style="24" customWidth="1"/>
    <col min="979" max="979" width="0.85546875" style="24" customWidth="1"/>
    <col min="980" max="980" width="18.7109375" style="24" customWidth="1"/>
    <col min="981" max="981" width="4.140625" style="24" customWidth="1"/>
    <col min="982" max="982" width="3.5703125" style="24" customWidth="1"/>
    <col min="983" max="983" width="18.7109375" style="24" customWidth="1"/>
    <col min="984" max="984" width="0.85546875" style="24" customWidth="1"/>
    <col min="985" max="985" width="18.7109375" style="24" customWidth="1"/>
    <col min="986" max="986" width="3.7109375" style="24" customWidth="1"/>
    <col min="987" max="987" width="3.140625" style="24" customWidth="1"/>
    <col min="988" max="988" width="18.7109375" style="24" customWidth="1"/>
    <col min="989" max="989" width="0.85546875" style="24" customWidth="1"/>
    <col min="990" max="990" width="18.7109375" style="24" customWidth="1"/>
    <col min="991" max="991" width="2.140625" style="24" customWidth="1"/>
    <col min="992" max="1201" width="11.42578125" style="24"/>
    <col min="1202" max="1202" width="1.42578125" style="24" customWidth="1"/>
    <col min="1203" max="1203" width="5.140625" style="24" customWidth="1"/>
    <col min="1204" max="1204" width="1.7109375" style="24" customWidth="1"/>
    <col min="1205" max="1205" width="3.42578125" style="24" customWidth="1"/>
    <col min="1206" max="1206" width="18.7109375" style="24" customWidth="1"/>
    <col min="1207" max="1207" width="0.85546875" style="24" customWidth="1"/>
    <col min="1208" max="1208" width="18.7109375" style="24" customWidth="1"/>
    <col min="1209" max="1209" width="3.7109375" style="24" customWidth="1"/>
    <col min="1210" max="1210" width="3.140625" style="24" customWidth="1"/>
    <col min="1211" max="1211" width="18.7109375" style="24" customWidth="1"/>
    <col min="1212" max="1212" width="0.85546875" style="24" customWidth="1"/>
    <col min="1213" max="1213" width="18.7109375" style="24" customWidth="1"/>
    <col min="1214" max="1214" width="4.140625" style="24" customWidth="1"/>
    <col min="1215" max="1215" width="3.5703125" style="24" customWidth="1"/>
    <col min="1216" max="1216" width="18.7109375" style="24" customWidth="1"/>
    <col min="1217" max="1217" width="0.85546875" style="24" customWidth="1"/>
    <col min="1218" max="1218" width="18.7109375" style="24" customWidth="1"/>
    <col min="1219" max="1219" width="3.7109375" style="24" customWidth="1"/>
    <col min="1220" max="1220" width="3.140625" style="24" customWidth="1"/>
    <col min="1221" max="1221" width="18.7109375" style="24" customWidth="1"/>
    <col min="1222" max="1222" width="0.85546875" style="24" customWidth="1"/>
    <col min="1223" max="1223" width="18.7109375" style="24" customWidth="1"/>
    <col min="1224" max="1224" width="2.140625" style="24" customWidth="1"/>
    <col min="1225" max="1225" width="1.42578125" style="24" customWidth="1"/>
    <col min="1226" max="1226" width="5.140625" style="24" customWidth="1"/>
    <col min="1227" max="1227" width="1.7109375" style="24" customWidth="1"/>
    <col min="1228" max="1228" width="3.42578125" style="24" customWidth="1"/>
    <col min="1229" max="1229" width="18.7109375" style="24" customWidth="1"/>
    <col min="1230" max="1230" width="0.85546875" style="24" customWidth="1"/>
    <col min="1231" max="1231" width="18.7109375" style="24" customWidth="1"/>
    <col min="1232" max="1232" width="3.7109375" style="24" customWidth="1"/>
    <col min="1233" max="1233" width="3.140625" style="24" customWidth="1"/>
    <col min="1234" max="1234" width="18.7109375" style="24" customWidth="1"/>
    <col min="1235" max="1235" width="0.85546875" style="24" customWidth="1"/>
    <col min="1236" max="1236" width="18.7109375" style="24" customWidth="1"/>
    <col min="1237" max="1237" width="4.140625" style="24" customWidth="1"/>
    <col min="1238" max="1238" width="3.5703125" style="24" customWidth="1"/>
    <col min="1239" max="1239" width="18.7109375" style="24" customWidth="1"/>
    <col min="1240" max="1240" width="0.85546875" style="24" customWidth="1"/>
    <col min="1241" max="1241" width="18.7109375" style="24" customWidth="1"/>
    <col min="1242" max="1242" width="3.7109375" style="24" customWidth="1"/>
    <col min="1243" max="1243" width="3.140625" style="24" customWidth="1"/>
    <col min="1244" max="1244" width="18.7109375" style="24" customWidth="1"/>
    <col min="1245" max="1245" width="0.85546875" style="24" customWidth="1"/>
    <col min="1246" max="1246" width="18.7109375" style="24" customWidth="1"/>
    <col min="1247" max="1247" width="2.140625" style="24" customWidth="1"/>
    <col min="1248" max="1457" width="11.42578125" style="24"/>
    <col min="1458" max="1458" width="1.42578125" style="24" customWidth="1"/>
    <col min="1459" max="1459" width="5.140625" style="24" customWidth="1"/>
    <col min="1460" max="1460" width="1.7109375" style="24" customWidth="1"/>
    <col min="1461" max="1461" width="3.42578125" style="24" customWidth="1"/>
    <col min="1462" max="1462" width="18.7109375" style="24" customWidth="1"/>
    <col min="1463" max="1463" width="0.85546875" style="24" customWidth="1"/>
    <col min="1464" max="1464" width="18.7109375" style="24" customWidth="1"/>
    <col min="1465" max="1465" width="3.7109375" style="24" customWidth="1"/>
    <col min="1466" max="1466" width="3.140625" style="24" customWidth="1"/>
    <col min="1467" max="1467" width="18.7109375" style="24" customWidth="1"/>
    <col min="1468" max="1468" width="0.85546875" style="24" customWidth="1"/>
    <col min="1469" max="1469" width="18.7109375" style="24" customWidth="1"/>
    <col min="1470" max="1470" width="4.140625" style="24" customWidth="1"/>
    <col min="1471" max="1471" width="3.5703125" style="24" customWidth="1"/>
    <col min="1472" max="1472" width="18.7109375" style="24" customWidth="1"/>
    <col min="1473" max="1473" width="0.85546875" style="24" customWidth="1"/>
    <col min="1474" max="1474" width="18.7109375" style="24" customWidth="1"/>
    <col min="1475" max="1475" width="3.7109375" style="24" customWidth="1"/>
    <col min="1476" max="1476" width="3.140625" style="24" customWidth="1"/>
    <col min="1477" max="1477" width="18.7109375" style="24" customWidth="1"/>
    <col min="1478" max="1478" width="0.85546875" style="24" customWidth="1"/>
    <col min="1479" max="1479" width="18.7109375" style="24" customWidth="1"/>
    <col min="1480" max="1480" width="2.140625" style="24" customWidth="1"/>
    <col min="1481" max="1481" width="1.42578125" style="24" customWidth="1"/>
    <col min="1482" max="1482" width="5.140625" style="24" customWidth="1"/>
    <col min="1483" max="1483" width="1.7109375" style="24" customWidth="1"/>
    <col min="1484" max="1484" width="3.42578125" style="24" customWidth="1"/>
    <col min="1485" max="1485" width="18.7109375" style="24" customWidth="1"/>
    <col min="1486" max="1486" width="0.85546875" style="24" customWidth="1"/>
    <col min="1487" max="1487" width="18.7109375" style="24" customWidth="1"/>
    <col min="1488" max="1488" width="3.7109375" style="24" customWidth="1"/>
    <col min="1489" max="1489" width="3.140625" style="24" customWidth="1"/>
    <col min="1490" max="1490" width="18.7109375" style="24" customWidth="1"/>
    <col min="1491" max="1491" width="0.85546875" style="24" customWidth="1"/>
    <col min="1492" max="1492" width="18.7109375" style="24" customWidth="1"/>
    <col min="1493" max="1493" width="4.140625" style="24" customWidth="1"/>
    <col min="1494" max="1494" width="3.5703125" style="24" customWidth="1"/>
    <col min="1495" max="1495" width="18.7109375" style="24" customWidth="1"/>
    <col min="1496" max="1496" width="0.85546875" style="24" customWidth="1"/>
    <col min="1497" max="1497" width="18.7109375" style="24" customWidth="1"/>
    <col min="1498" max="1498" width="3.7109375" style="24" customWidth="1"/>
    <col min="1499" max="1499" width="3.140625" style="24" customWidth="1"/>
    <col min="1500" max="1500" width="18.7109375" style="24" customWidth="1"/>
    <col min="1501" max="1501" width="0.85546875" style="24" customWidth="1"/>
    <col min="1502" max="1502" width="18.7109375" style="24" customWidth="1"/>
    <col min="1503" max="1503" width="2.140625" style="24" customWidth="1"/>
    <col min="1504" max="1713" width="11.42578125" style="24"/>
    <col min="1714" max="1714" width="1.42578125" style="24" customWidth="1"/>
    <col min="1715" max="1715" width="5.140625" style="24" customWidth="1"/>
    <col min="1716" max="1716" width="1.7109375" style="24" customWidth="1"/>
    <col min="1717" max="1717" width="3.42578125" style="24" customWidth="1"/>
    <col min="1718" max="1718" width="18.7109375" style="24" customWidth="1"/>
    <col min="1719" max="1719" width="0.85546875" style="24" customWidth="1"/>
    <col min="1720" max="1720" width="18.7109375" style="24" customWidth="1"/>
    <col min="1721" max="1721" width="3.7109375" style="24" customWidth="1"/>
    <col min="1722" max="1722" width="3.140625" style="24" customWidth="1"/>
    <col min="1723" max="1723" width="18.7109375" style="24" customWidth="1"/>
    <col min="1724" max="1724" width="0.85546875" style="24" customWidth="1"/>
    <col min="1725" max="1725" width="18.7109375" style="24" customWidth="1"/>
    <col min="1726" max="1726" width="4.140625" style="24" customWidth="1"/>
    <col min="1727" max="1727" width="3.5703125" style="24" customWidth="1"/>
    <col min="1728" max="1728" width="18.7109375" style="24" customWidth="1"/>
    <col min="1729" max="1729" width="0.85546875" style="24" customWidth="1"/>
    <col min="1730" max="1730" width="18.7109375" style="24" customWidth="1"/>
    <col min="1731" max="1731" width="3.7109375" style="24" customWidth="1"/>
    <col min="1732" max="1732" width="3.140625" style="24" customWidth="1"/>
    <col min="1733" max="1733" width="18.7109375" style="24" customWidth="1"/>
    <col min="1734" max="1734" width="0.85546875" style="24" customWidth="1"/>
    <col min="1735" max="1735" width="18.7109375" style="24" customWidth="1"/>
    <col min="1736" max="1736" width="2.140625" style="24" customWidth="1"/>
    <col min="1737" max="1737" width="1.42578125" style="24" customWidth="1"/>
    <col min="1738" max="1738" width="5.140625" style="24" customWidth="1"/>
    <col min="1739" max="1739" width="1.7109375" style="24" customWidth="1"/>
    <col min="1740" max="1740" width="3.42578125" style="24" customWidth="1"/>
    <col min="1741" max="1741" width="18.7109375" style="24" customWidth="1"/>
    <col min="1742" max="1742" width="0.85546875" style="24" customWidth="1"/>
    <col min="1743" max="1743" width="18.7109375" style="24" customWidth="1"/>
    <col min="1744" max="1744" width="3.7109375" style="24" customWidth="1"/>
    <col min="1745" max="1745" width="3.140625" style="24" customWidth="1"/>
    <col min="1746" max="1746" width="18.7109375" style="24" customWidth="1"/>
    <col min="1747" max="1747" width="0.85546875" style="24" customWidth="1"/>
    <col min="1748" max="1748" width="18.7109375" style="24" customWidth="1"/>
    <col min="1749" max="1749" width="4.140625" style="24" customWidth="1"/>
    <col min="1750" max="1750" width="3.5703125" style="24" customWidth="1"/>
    <col min="1751" max="1751" width="18.7109375" style="24" customWidth="1"/>
    <col min="1752" max="1752" width="0.85546875" style="24" customWidth="1"/>
    <col min="1753" max="1753" width="18.7109375" style="24" customWidth="1"/>
    <col min="1754" max="1754" width="3.7109375" style="24" customWidth="1"/>
    <col min="1755" max="1755" width="3.140625" style="24" customWidth="1"/>
    <col min="1756" max="1756" width="18.7109375" style="24" customWidth="1"/>
    <col min="1757" max="1757" width="0.85546875" style="24" customWidth="1"/>
    <col min="1758" max="1758" width="18.7109375" style="24" customWidth="1"/>
    <col min="1759" max="1759" width="2.140625" style="24" customWidth="1"/>
    <col min="1760" max="1969" width="11.42578125" style="24"/>
    <col min="1970" max="1970" width="1.42578125" style="24" customWidth="1"/>
    <col min="1971" max="1971" width="5.140625" style="24" customWidth="1"/>
    <col min="1972" max="1972" width="1.7109375" style="24" customWidth="1"/>
    <col min="1973" max="1973" width="3.42578125" style="24" customWidth="1"/>
    <col min="1974" max="1974" width="18.7109375" style="24" customWidth="1"/>
    <col min="1975" max="1975" width="0.85546875" style="24" customWidth="1"/>
    <col min="1976" max="1976" width="18.7109375" style="24" customWidth="1"/>
    <col min="1977" max="1977" width="3.7109375" style="24" customWidth="1"/>
    <col min="1978" max="1978" width="3.140625" style="24" customWidth="1"/>
    <col min="1979" max="1979" width="18.7109375" style="24" customWidth="1"/>
    <col min="1980" max="1980" width="0.85546875" style="24" customWidth="1"/>
    <col min="1981" max="1981" width="18.7109375" style="24" customWidth="1"/>
    <col min="1982" max="1982" width="4.140625" style="24" customWidth="1"/>
    <col min="1983" max="1983" width="3.5703125" style="24" customWidth="1"/>
    <col min="1984" max="1984" width="18.7109375" style="24" customWidth="1"/>
    <col min="1985" max="1985" width="0.85546875" style="24" customWidth="1"/>
    <col min="1986" max="1986" width="18.7109375" style="24" customWidth="1"/>
    <col min="1987" max="1987" width="3.7109375" style="24" customWidth="1"/>
    <col min="1988" max="1988" width="3.140625" style="24" customWidth="1"/>
    <col min="1989" max="1989" width="18.7109375" style="24" customWidth="1"/>
    <col min="1990" max="1990" width="0.85546875" style="24" customWidth="1"/>
    <col min="1991" max="1991" width="18.7109375" style="24" customWidth="1"/>
    <col min="1992" max="1992" width="2.140625" style="24" customWidth="1"/>
    <col min="1993" max="1993" width="1.42578125" style="24" customWidth="1"/>
    <col min="1994" max="1994" width="5.140625" style="24" customWidth="1"/>
    <col min="1995" max="1995" width="1.7109375" style="24" customWidth="1"/>
    <col min="1996" max="1996" width="3.42578125" style="24" customWidth="1"/>
    <col min="1997" max="1997" width="18.7109375" style="24" customWidth="1"/>
    <col min="1998" max="1998" width="0.85546875" style="24" customWidth="1"/>
    <col min="1999" max="1999" width="18.7109375" style="24" customWidth="1"/>
    <col min="2000" max="2000" width="3.7109375" style="24" customWidth="1"/>
    <col min="2001" max="2001" width="3.140625" style="24" customWidth="1"/>
    <col min="2002" max="2002" width="18.7109375" style="24" customWidth="1"/>
    <col min="2003" max="2003" width="0.85546875" style="24" customWidth="1"/>
    <col min="2004" max="2004" width="18.7109375" style="24" customWidth="1"/>
    <col min="2005" max="2005" width="4.140625" style="24" customWidth="1"/>
    <col min="2006" max="2006" width="3.5703125" style="24" customWidth="1"/>
    <col min="2007" max="2007" width="18.7109375" style="24" customWidth="1"/>
    <col min="2008" max="2008" width="0.85546875" style="24" customWidth="1"/>
    <col min="2009" max="2009" width="18.7109375" style="24" customWidth="1"/>
    <col min="2010" max="2010" width="3.7109375" style="24" customWidth="1"/>
    <col min="2011" max="2011" width="3.140625" style="24" customWidth="1"/>
    <col min="2012" max="2012" width="18.7109375" style="24" customWidth="1"/>
    <col min="2013" max="2013" width="0.85546875" style="24" customWidth="1"/>
    <col min="2014" max="2014" width="18.7109375" style="24" customWidth="1"/>
    <col min="2015" max="2015" width="2.140625" style="24" customWidth="1"/>
    <col min="2016" max="2225" width="11.42578125" style="24"/>
    <col min="2226" max="2226" width="1.42578125" style="24" customWidth="1"/>
    <col min="2227" max="2227" width="5.140625" style="24" customWidth="1"/>
    <col min="2228" max="2228" width="1.7109375" style="24" customWidth="1"/>
    <col min="2229" max="2229" width="3.42578125" style="24" customWidth="1"/>
    <col min="2230" max="2230" width="18.7109375" style="24" customWidth="1"/>
    <col min="2231" max="2231" width="0.85546875" style="24" customWidth="1"/>
    <col min="2232" max="2232" width="18.7109375" style="24" customWidth="1"/>
    <col min="2233" max="2233" width="3.7109375" style="24" customWidth="1"/>
    <col min="2234" max="2234" width="3.140625" style="24" customWidth="1"/>
    <col min="2235" max="2235" width="18.7109375" style="24" customWidth="1"/>
    <col min="2236" max="2236" width="0.85546875" style="24" customWidth="1"/>
    <col min="2237" max="2237" width="18.7109375" style="24" customWidth="1"/>
    <col min="2238" max="2238" width="4.140625" style="24" customWidth="1"/>
    <col min="2239" max="2239" width="3.5703125" style="24" customWidth="1"/>
    <col min="2240" max="2240" width="18.7109375" style="24" customWidth="1"/>
    <col min="2241" max="2241" width="0.85546875" style="24" customWidth="1"/>
    <col min="2242" max="2242" width="18.7109375" style="24" customWidth="1"/>
    <col min="2243" max="2243" width="3.7109375" style="24" customWidth="1"/>
    <col min="2244" max="2244" width="3.140625" style="24" customWidth="1"/>
    <col min="2245" max="2245" width="18.7109375" style="24" customWidth="1"/>
    <col min="2246" max="2246" width="0.85546875" style="24" customWidth="1"/>
    <col min="2247" max="2247" width="18.7109375" style="24" customWidth="1"/>
    <col min="2248" max="2248" width="2.140625" style="24" customWidth="1"/>
    <col min="2249" max="2249" width="1.42578125" style="24" customWidth="1"/>
    <col min="2250" max="2250" width="5.140625" style="24" customWidth="1"/>
    <col min="2251" max="2251" width="1.7109375" style="24" customWidth="1"/>
    <col min="2252" max="2252" width="3.42578125" style="24" customWidth="1"/>
    <col min="2253" max="2253" width="18.7109375" style="24" customWidth="1"/>
    <col min="2254" max="2254" width="0.85546875" style="24" customWidth="1"/>
    <col min="2255" max="2255" width="18.7109375" style="24" customWidth="1"/>
    <col min="2256" max="2256" width="3.7109375" style="24" customWidth="1"/>
    <col min="2257" max="2257" width="3.140625" style="24" customWidth="1"/>
    <col min="2258" max="2258" width="18.7109375" style="24" customWidth="1"/>
    <col min="2259" max="2259" width="0.85546875" style="24" customWidth="1"/>
    <col min="2260" max="2260" width="18.7109375" style="24" customWidth="1"/>
    <col min="2261" max="2261" width="4.140625" style="24" customWidth="1"/>
    <col min="2262" max="2262" width="3.5703125" style="24" customWidth="1"/>
    <col min="2263" max="2263" width="18.7109375" style="24" customWidth="1"/>
    <col min="2264" max="2264" width="0.85546875" style="24" customWidth="1"/>
    <col min="2265" max="2265" width="18.7109375" style="24" customWidth="1"/>
    <col min="2266" max="2266" width="3.7109375" style="24" customWidth="1"/>
    <col min="2267" max="2267" width="3.140625" style="24" customWidth="1"/>
    <col min="2268" max="2268" width="18.7109375" style="24" customWidth="1"/>
    <col min="2269" max="2269" width="0.85546875" style="24" customWidth="1"/>
    <col min="2270" max="2270" width="18.7109375" style="24" customWidth="1"/>
    <col min="2271" max="2271" width="2.140625" style="24" customWidth="1"/>
    <col min="2272" max="2481" width="11.42578125" style="24"/>
    <col min="2482" max="2482" width="1.42578125" style="24" customWidth="1"/>
    <col min="2483" max="2483" width="5.140625" style="24" customWidth="1"/>
    <col min="2484" max="2484" width="1.7109375" style="24" customWidth="1"/>
    <col min="2485" max="2485" width="3.42578125" style="24" customWidth="1"/>
    <col min="2486" max="2486" width="18.7109375" style="24" customWidth="1"/>
    <col min="2487" max="2487" width="0.85546875" style="24" customWidth="1"/>
    <col min="2488" max="2488" width="18.7109375" style="24" customWidth="1"/>
    <col min="2489" max="2489" width="3.7109375" style="24" customWidth="1"/>
    <col min="2490" max="2490" width="3.140625" style="24" customWidth="1"/>
    <col min="2491" max="2491" width="18.7109375" style="24" customWidth="1"/>
    <col min="2492" max="2492" width="0.85546875" style="24" customWidth="1"/>
    <col min="2493" max="2493" width="18.7109375" style="24" customWidth="1"/>
    <col min="2494" max="2494" width="4.140625" style="24" customWidth="1"/>
    <col min="2495" max="2495" width="3.5703125" style="24" customWidth="1"/>
    <col min="2496" max="2496" width="18.7109375" style="24" customWidth="1"/>
    <col min="2497" max="2497" width="0.85546875" style="24" customWidth="1"/>
    <col min="2498" max="2498" width="18.7109375" style="24" customWidth="1"/>
    <col min="2499" max="2499" width="3.7109375" style="24" customWidth="1"/>
    <col min="2500" max="2500" width="3.140625" style="24" customWidth="1"/>
    <col min="2501" max="2501" width="18.7109375" style="24" customWidth="1"/>
    <col min="2502" max="2502" width="0.85546875" style="24" customWidth="1"/>
    <col min="2503" max="2503" width="18.7109375" style="24" customWidth="1"/>
    <col min="2504" max="2504" width="2.140625" style="24" customWidth="1"/>
    <col min="2505" max="2505" width="1.42578125" style="24" customWidth="1"/>
    <col min="2506" max="2506" width="5.140625" style="24" customWidth="1"/>
    <col min="2507" max="2507" width="1.7109375" style="24" customWidth="1"/>
    <col min="2508" max="2508" width="3.42578125" style="24" customWidth="1"/>
    <col min="2509" max="2509" width="18.7109375" style="24" customWidth="1"/>
    <col min="2510" max="2510" width="0.85546875" style="24" customWidth="1"/>
    <col min="2511" max="2511" width="18.7109375" style="24" customWidth="1"/>
    <col min="2512" max="2512" width="3.7109375" style="24" customWidth="1"/>
    <col min="2513" max="2513" width="3.140625" style="24" customWidth="1"/>
    <col min="2514" max="2514" width="18.7109375" style="24" customWidth="1"/>
    <col min="2515" max="2515" width="0.85546875" style="24" customWidth="1"/>
    <col min="2516" max="2516" width="18.7109375" style="24" customWidth="1"/>
    <col min="2517" max="2517" width="4.140625" style="24" customWidth="1"/>
    <col min="2518" max="2518" width="3.5703125" style="24" customWidth="1"/>
    <col min="2519" max="2519" width="18.7109375" style="24" customWidth="1"/>
    <col min="2520" max="2520" width="0.85546875" style="24" customWidth="1"/>
    <col min="2521" max="2521" width="18.7109375" style="24" customWidth="1"/>
    <col min="2522" max="2522" width="3.7109375" style="24" customWidth="1"/>
    <col min="2523" max="2523" width="3.140625" style="24" customWidth="1"/>
    <col min="2524" max="2524" width="18.7109375" style="24" customWidth="1"/>
    <col min="2525" max="2525" width="0.85546875" style="24" customWidth="1"/>
    <col min="2526" max="2526" width="18.7109375" style="24" customWidth="1"/>
    <col min="2527" max="2527" width="2.140625" style="24" customWidth="1"/>
    <col min="2528" max="2737" width="11.42578125" style="24"/>
    <col min="2738" max="2738" width="1.42578125" style="24" customWidth="1"/>
    <col min="2739" max="2739" width="5.140625" style="24" customWidth="1"/>
    <col min="2740" max="2740" width="1.7109375" style="24" customWidth="1"/>
    <col min="2741" max="2741" width="3.42578125" style="24" customWidth="1"/>
    <col min="2742" max="2742" width="18.7109375" style="24" customWidth="1"/>
    <col min="2743" max="2743" width="0.85546875" style="24" customWidth="1"/>
    <col min="2744" max="2744" width="18.7109375" style="24" customWidth="1"/>
    <col min="2745" max="2745" width="3.7109375" style="24" customWidth="1"/>
    <col min="2746" max="2746" width="3.140625" style="24" customWidth="1"/>
    <col min="2747" max="2747" width="18.7109375" style="24" customWidth="1"/>
    <col min="2748" max="2748" width="0.85546875" style="24" customWidth="1"/>
    <col min="2749" max="2749" width="18.7109375" style="24" customWidth="1"/>
    <col min="2750" max="2750" width="4.140625" style="24" customWidth="1"/>
    <col min="2751" max="2751" width="3.5703125" style="24" customWidth="1"/>
    <col min="2752" max="2752" width="18.7109375" style="24" customWidth="1"/>
    <col min="2753" max="2753" width="0.85546875" style="24" customWidth="1"/>
    <col min="2754" max="2754" width="18.7109375" style="24" customWidth="1"/>
    <col min="2755" max="2755" width="3.7109375" style="24" customWidth="1"/>
    <col min="2756" max="2756" width="3.140625" style="24" customWidth="1"/>
    <col min="2757" max="2757" width="18.7109375" style="24" customWidth="1"/>
    <col min="2758" max="2758" width="0.85546875" style="24" customWidth="1"/>
    <col min="2759" max="2759" width="18.7109375" style="24" customWidth="1"/>
    <col min="2760" max="2760" width="2.140625" style="24" customWidth="1"/>
    <col min="2761" max="2761" width="1.42578125" style="24" customWidth="1"/>
    <col min="2762" max="2762" width="5.140625" style="24" customWidth="1"/>
    <col min="2763" max="2763" width="1.7109375" style="24" customWidth="1"/>
    <col min="2764" max="2764" width="3.42578125" style="24" customWidth="1"/>
    <col min="2765" max="2765" width="18.7109375" style="24" customWidth="1"/>
    <col min="2766" max="2766" width="0.85546875" style="24" customWidth="1"/>
    <col min="2767" max="2767" width="18.7109375" style="24" customWidth="1"/>
    <col min="2768" max="2768" width="3.7109375" style="24" customWidth="1"/>
    <col min="2769" max="2769" width="3.140625" style="24" customWidth="1"/>
    <col min="2770" max="2770" width="18.7109375" style="24" customWidth="1"/>
    <col min="2771" max="2771" width="0.85546875" style="24" customWidth="1"/>
    <col min="2772" max="2772" width="18.7109375" style="24" customWidth="1"/>
    <col min="2773" max="2773" width="4.140625" style="24" customWidth="1"/>
    <col min="2774" max="2774" width="3.5703125" style="24" customWidth="1"/>
    <col min="2775" max="2775" width="18.7109375" style="24" customWidth="1"/>
    <col min="2776" max="2776" width="0.85546875" style="24" customWidth="1"/>
    <col min="2777" max="2777" width="18.7109375" style="24" customWidth="1"/>
    <col min="2778" max="2778" width="3.7109375" style="24" customWidth="1"/>
    <col min="2779" max="2779" width="3.140625" style="24" customWidth="1"/>
    <col min="2780" max="2780" width="18.7109375" style="24" customWidth="1"/>
    <col min="2781" max="2781" width="0.85546875" style="24" customWidth="1"/>
    <col min="2782" max="2782" width="18.7109375" style="24" customWidth="1"/>
    <col min="2783" max="2783" width="2.140625" style="24" customWidth="1"/>
    <col min="2784" max="2993" width="11.42578125" style="24"/>
    <col min="2994" max="2994" width="1.42578125" style="24" customWidth="1"/>
    <col min="2995" max="2995" width="5.140625" style="24" customWidth="1"/>
    <col min="2996" max="2996" width="1.7109375" style="24" customWidth="1"/>
    <col min="2997" max="2997" width="3.42578125" style="24" customWidth="1"/>
    <col min="2998" max="2998" width="18.7109375" style="24" customWidth="1"/>
    <col min="2999" max="2999" width="0.85546875" style="24" customWidth="1"/>
    <col min="3000" max="3000" width="18.7109375" style="24" customWidth="1"/>
    <col min="3001" max="3001" width="3.7109375" style="24" customWidth="1"/>
    <col min="3002" max="3002" width="3.140625" style="24" customWidth="1"/>
    <col min="3003" max="3003" width="18.7109375" style="24" customWidth="1"/>
    <col min="3004" max="3004" width="0.85546875" style="24" customWidth="1"/>
    <col min="3005" max="3005" width="18.7109375" style="24" customWidth="1"/>
    <col min="3006" max="3006" width="4.140625" style="24" customWidth="1"/>
    <col min="3007" max="3007" width="3.5703125" style="24" customWidth="1"/>
    <col min="3008" max="3008" width="18.7109375" style="24" customWidth="1"/>
    <col min="3009" max="3009" width="0.85546875" style="24" customWidth="1"/>
    <col min="3010" max="3010" width="18.7109375" style="24" customWidth="1"/>
    <col min="3011" max="3011" width="3.7109375" style="24" customWidth="1"/>
    <col min="3012" max="3012" width="3.140625" style="24" customWidth="1"/>
    <col min="3013" max="3013" width="18.7109375" style="24" customWidth="1"/>
    <col min="3014" max="3014" width="0.85546875" style="24" customWidth="1"/>
    <col min="3015" max="3015" width="18.7109375" style="24" customWidth="1"/>
    <col min="3016" max="3016" width="2.140625" style="24" customWidth="1"/>
    <col min="3017" max="3017" width="1.42578125" style="24" customWidth="1"/>
    <col min="3018" max="3018" width="5.140625" style="24" customWidth="1"/>
    <col min="3019" max="3019" width="1.7109375" style="24" customWidth="1"/>
    <col min="3020" max="3020" width="3.42578125" style="24" customWidth="1"/>
    <col min="3021" max="3021" width="18.7109375" style="24" customWidth="1"/>
    <col min="3022" max="3022" width="0.85546875" style="24" customWidth="1"/>
    <col min="3023" max="3023" width="18.7109375" style="24" customWidth="1"/>
    <col min="3024" max="3024" width="3.7109375" style="24" customWidth="1"/>
    <col min="3025" max="3025" width="3.140625" style="24" customWidth="1"/>
    <col min="3026" max="3026" width="18.7109375" style="24" customWidth="1"/>
    <col min="3027" max="3027" width="0.85546875" style="24" customWidth="1"/>
    <col min="3028" max="3028" width="18.7109375" style="24" customWidth="1"/>
    <col min="3029" max="3029" width="4.140625" style="24" customWidth="1"/>
    <col min="3030" max="3030" width="3.5703125" style="24" customWidth="1"/>
    <col min="3031" max="3031" width="18.7109375" style="24" customWidth="1"/>
    <col min="3032" max="3032" width="0.85546875" style="24" customWidth="1"/>
    <col min="3033" max="3033" width="18.7109375" style="24" customWidth="1"/>
    <col min="3034" max="3034" width="3.7109375" style="24" customWidth="1"/>
    <col min="3035" max="3035" width="3.140625" style="24" customWidth="1"/>
    <col min="3036" max="3036" width="18.7109375" style="24" customWidth="1"/>
    <col min="3037" max="3037" width="0.85546875" style="24" customWidth="1"/>
    <col min="3038" max="3038" width="18.7109375" style="24" customWidth="1"/>
    <col min="3039" max="3039" width="2.140625" style="24" customWidth="1"/>
    <col min="3040" max="3249" width="11.42578125" style="24"/>
    <col min="3250" max="3250" width="1.42578125" style="24" customWidth="1"/>
    <col min="3251" max="3251" width="5.140625" style="24" customWidth="1"/>
    <col min="3252" max="3252" width="1.7109375" style="24" customWidth="1"/>
    <col min="3253" max="3253" width="3.42578125" style="24" customWidth="1"/>
    <col min="3254" max="3254" width="18.7109375" style="24" customWidth="1"/>
    <col min="3255" max="3255" width="0.85546875" style="24" customWidth="1"/>
    <col min="3256" max="3256" width="18.7109375" style="24" customWidth="1"/>
    <col min="3257" max="3257" width="3.7109375" style="24" customWidth="1"/>
    <col min="3258" max="3258" width="3.140625" style="24" customWidth="1"/>
    <col min="3259" max="3259" width="18.7109375" style="24" customWidth="1"/>
    <col min="3260" max="3260" width="0.85546875" style="24" customWidth="1"/>
    <col min="3261" max="3261" width="18.7109375" style="24" customWidth="1"/>
    <col min="3262" max="3262" width="4.140625" style="24" customWidth="1"/>
    <col min="3263" max="3263" width="3.5703125" style="24" customWidth="1"/>
    <col min="3264" max="3264" width="18.7109375" style="24" customWidth="1"/>
    <col min="3265" max="3265" width="0.85546875" style="24" customWidth="1"/>
    <col min="3266" max="3266" width="18.7109375" style="24" customWidth="1"/>
    <col min="3267" max="3267" width="3.7109375" style="24" customWidth="1"/>
    <col min="3268" max="3268" width="3.140625" style="24" customWidth="1"/>
    <col min="3269" max="3269" width="18.7109375" style="24" customWidth="1"/>
    <col min="3270" max="3270" width="0.85546875" style="24" customWidth="1"/>
    <col min="3271" max="3271" width="18.7109375" style="24" customWidth="1"/>
    <col min="3272" max="3272" width="2.140625" style="24" customWidth="1"/>
    <col min="3273" max="3273" width="1.42578125" style="24" customWidth="1"/>
    <col min="3274" max="3274" width="5.140625" style="24" customWidth="1"/>
    <col min="3275" max="3275" width="1.7109375" style="24" customWidth="1"/>
    <col min="3276" max="3276" width="3.42578125" style="24" customWidth="1"/>
    <col min="3277" max="3277" width="18.7109375" style="24" customWidth="1"/>
    <col min="3278" max="3278" width="0.85546875" style="24" customWidth="1"/>
    <col min="3279" max="3279" width="18.7109375" style="24" customWidth="1"/>
    <col min="3280" max="3280" width="3.7109375" style="24" customWidth="1"/>
    <col min="3281" max="3281" width="3.140625" style="24" customWidth="1"/>
    <col min="3282" max="3282" width="18.7109375" style="24" customWidth="1"/>
    <col min="3283" max="3283" width="0.85546875" style="24" customWidth="1"/>
    <col min="3284" max="3284" width="18.7109375" style="24" customWidth="1"/>
    <col min="3285" max="3285" width="4.140625" style="24" customWidth="1"/>
    <col min="3286" max="3286" width="3.5703125" style="24" customWidth="1"/>
    <col min="3287" max="3287" width="18.7109375" style="24" customWidth="1"/>
    <col min="3288" max="3288" width="0.85546875" style="24" customWidth="1"/>
    <col min="3289" max="3289" width="18.7109375" style="24" customWidth="1"/>
    <col min="3290" max="3290" width="3.7109375" style="24" customWidth="1"/>
    <col min="3291" max="3291" width="3.140625" style="24" customWidth="1"/>
    <col min="3292" max="3292" width="18.7109375" style="24" customWidth="1"/>
    <col min="3293" max="3293" width="0.85546875" style="24" customWidth="1"/>
    <col min="3294" max="3294" width="18.7109375" style="24" customWidth="1"/>
    <col min="3295" max="3295" width="2.140625" style="24" customWidth="1"/>
    <col min="3296" max="3505" width="11.42578125" style="24"/>
    <col min="3506" max="3506" width="1.42578125" style="24" customWidth="1"/>
    <col min="3507" max="3507" width="5.140625" style="24" customWidth="1"/>
    <col min="3508" max="3508" width="1.7109375" style="24" customWidth="1"/>
    <col min="3509" max="3509" width="3.42578125" style="24" customWidth="1"/>
    <col min="3510" max="3510" width="18.7109375" style="24" customWidth="1"/>
    <col min="3511" max="3511" width="0.85546875" style="24" customWidth="1"/>
    <col min="3512" max="3512" width="18.7109375" style="24" customWidth="1"/>
    <col min="3513" max="3513" width="3.7109375" style="24" customWidth="1"/>
    <col min="3514" max="3514" width="3.140625" style="24" customWidth="1"/>
    <col min="3515" max="3515" width="18.7109375" style="24" customWidth="1"/>
    <col min="3516" max="3516" width="0.85546875" style="24" customWidth="1"/>
    <col min="3517" max="3517" width="18.7109375" style="24" customWidth="1"/>
    <col min="3518" max="3518" width="4.140625" style="24" customWidth="1"/>
    <col min="3519" max="3519" width="3.5703125" style="24" customWidth="1"/>
    <col min="3520" max="3520" width="18.7109375" style="24" customWidth="1"/>
    <col min="3521" max="3521" width="0.85546875" style="24" customWidth="1"/>
    <col min="3522" max="3522" width="18.7109375" style="24" customWidth="1"/>
    <col min="3523" max="3523" width="3.7109375" style="24" customWidth="1"/>
    <col min="3524" max="3524" width="3.140625" style="24" customWidth="1"/>
    <col min="3525" max="3525" width="18.7109375" style="24" customWidth="1"/>
    <col min="3526" max="3526" width="0.85546875" style="24" customWidth="1"/>
    <col min="3527" max="3527" width="18.7109375" style="24" customWidth="1"/>
    <col min="3528" max="3528" width="2.140625" style="24" customWidth="1"/>
    <col min="3529" max="3529" width="1.42578125" style="24" customWidth="1"/>
    <col min="3530" max="3530" width="5.140625" style="24" customWidth="1"/>
    <col min="3531" max="3531" width="1.7109375" style="24" customWidth="1"/>
    <col min="3532" max="3532" width="3.42578125" style="24" customWidth="1"/>
    <col min="3533" max="3533" width="18.7109375" style="24" customWidth="1"/>
    <col min="3534" max="3534" width="0.85546875" style="24" customWidth="1"/>
    <col min="3535" max="3535" width="18.7109375" style="24" customWidth="1"/>
    <col min="3536" max="3536" width="3.7109375" style="24" customWidth="1"/>
    <col min="3537" max="3537" width="3.140625" style="24" customWidth="1"/>
    <col min="3538" max="3538" width="18.7109375" style="24" customWidth="1"/>
    <col min="3539" max="3539" width="0.85546875" style="24" customWidth="1"/>
    <col min="3540" max="3540" width="18.7109375" style="24" customWidth="1"/>
    <col min="3541" max="3541" width="4.140625" style="24" customWidth="1"/>
    <col min="3542" max="3542" width="3.5703125" style="24" customWidth="1"/>
    <col min="3543" max="3543" width="18.7109375" style="24" customWidth="1"/>
    <col min="3544" max="3544" width="0.85546875" style="24" customWidth="1"/>
    <col min="3545" max="3545" width="18.7109375" style="24" customWidth="1"/>
    <col min="3546" max="3546" width="3.7109375" style="24" customWidth="1"/>
    <col min="3547" max="3547" width="3.140625" style="24" customWidth="1"/>
    <col min="3548" max="3548" width="18.7109375" style="24" customWidth="1"/>
    <col min="3549" max="3549" width="0.85546875" style="24" customWidth="1"/>
    <col min="3550" max="3550" width="18.7109375" style="24" customWidth="1"/>
    <col min="3551" max="3551" width="2.140625" style="24" customWidth="1"/>
    <col min="3552" max="3761" width="11.42578125" style="24"/>
    <col min="3762" max="3762" width="1.42578125" style="24" customWidth="1"/>
    <col min="3763" max="3763" width="5.140625" style="24" customWidth="1"/>
    <col min="3764" max="3764" width="1.7109375" style="24" customWidth="1"/>
    <col min="3765" max="3765" width="3.42578125" style="24" customWidth="1"/>
    <col min="3766" max="3766" width="18.7109375" style="24" customWidth="1"/>
    <col min="3767" max="3767" width="0.85546875" style="24" customWidth="1"/>
    <col min="3768" max="3768" width="18.7109375" style="24" customWidth="1"/>
    <col min="3769" max="3769" width="3.7109375" style="24" customWidth="1"/>
    <col min="3770" max="3770" width="3.140625" style="24" customWidth="1"/>
    <col min="3771" max="3771" width="18.7109375" style="24" customWidth="1"/>
    <col min="3772" max="3772" width="0.85546875" style="24" customWidth="1"/>
    <col min="3773" max="3773" width="18.7109375" style="24" customWidth="1"/>
    <col min="3774" max="3774" width="4.140625" style="24" customWidth="1"/>
    <col min="3775" max="3775" width="3.5703125" style="24" customWidth="1"/>
    <col min="3776" max="3776" width="18.7109375" style="24" customWidth="1"/>
    <col min="3777" max="3777" width="0.85546875" style="24" customWidth="1"/>
    <col min="3778" max="3778" width="18.7109375" style="24" customWidth="1"/>
    <col min="3779" max="3779" width="3.7109375" style="24" customWidth="1"/>
    <col min="3780" max="3780" width="3.140625" style="24" customWidth="1"/>
    <col min="3781" max="3781" width="18.7109375" style="24" customWidth="1"/>
    <col min="3782" max="3782" width="0.85546875" style="24" customWidth="1"/>
    <col min="3783" max="3783" width="18.7109375" style="24" customWidth="1"/>
    <col min="3784" max="3784" width="2.140625" style="24" customWidth="1"/>
    <col min="3785" max="3785" width="1.42578125" style="24" customWidth="1"/>
    <col min="3786" max="3786" width="5.140625" style="24" customWidth="1"/>
    <col min="3787" max="3787" width="1.7109375" style="24" customWidth="1"/>
    <col min="3788" max="3788" width="3.42578125" style="24" customWidth="1"/>
    <col min="3789" max="3789" width="18.7109375" style="24" customWidth="1"/>
    <col min="3790" max="3790" width="0.85546875" style="24" customWidth="1"/>
    <col min="3791" max="3791" width="18.7109375" style="24" customWidth="1"/>
    <col min="3792" max="3792" width="3.7109375" style="24" customWidth="1"/>
    <col min="3793" max="3793" width="3.140625" style="24" customWidth="1"/>
    <col min="3794" max="3794" width="18.7109375" style="24" customWidth="1"/>
    <col min="3795" max="3795" width="0.85546875" style="24" customWidth="1"/>
    <col min="3796" max="3796" width="18.7109375" style="24" customWidth="1"/>
    <col min="3797" max="3797" width="4.140625" style="24" customWidth="1"/>
    <col min="3798" max="3798" width="3.5703125" style="24" customWidth="1"/>
    <col min="3799" max="3799" width="18.7109375" style="24" customWidth="1"/>
    <col min="3800" max="3800" width="0.85546875" style="24" customWidth="1"/>
    <col min="3801" max="3801" width="18.7109375" style="24" customWidth="1"/>
    <col min="3802" max="3802" width="3.7109375" style="24" customWidth="1"/>
    <col min="3803" max="3803" width="3.140625" style="24" customWidth="1"/>
    <col min="3804" max="3804" width="18.7109375" style="24" customWidth="1"/>
    <col min="3805" max="3805" width="0.85546875" style="24" customWidth="1"/>
    <col min="3806" max="3806" width="18.7109375" style="24" customWidth="1"/>
    <col min="3807" max="3807" width="2.140625" style="24" customWidth="1"/>
    <col min="3808" max="4017" width="11.42578125" style="24"/>
    <col min="4018" max="4018" width="1.42578125" style="24" customWidth="1"/>
    <col min="4019" max="4019" width="5.140625" style="24" customWidth="1"/>
    <col min="4020" max="4020" width="1.7109375" style="24" customWidth="1"/>
    <col min="4021" max="4021" width="3.42578125" style="24" customWidth="1"/>
    <col min="4022" max="4022" width="18.7109375" style="24" customWidth="1"/>
    <col min="4023" max="4023" width="0.85546875" style="24" customWidth="1"/>
    <col min="4024" max="4024" width="18.7109375" style="24" customWidth="1"/>
    <col min="4025" max="4025" width="3.7109375" style="24" customWidth="1"/>
    <col min="4026" max="4026" width="3.140625" style="24" customWidth="1"/>
    <col min="4027" max="4027" width="18.7109375" style="24" customWidth="1"/>
    <col min="4028" max="4028" width="0.85546875" style="24" customWidth="1"/>
    <col min="4029" max="4029" width="18.7109375" style="24" customWidth="1"/>
    <col min="4030" max="4030" width="4.140625" style="24" customWidth="1"/>
    <col min="4031" max="4031" width="3.5703125" style="24" customWidth="1"/>
    <col min="4032" max="4032" width="18.7109375" style="24" customWidth="1"/>
    <col min="4033" max="4033" width="0.85546875" style="24" customWidth="1"/>
    <col min="4034" max="4034" width="18.7109375" style="24" customWidth="1"/>
    <col min="4035" max="4035" width="3.7109375" style="24" customWidth="1"/>
    <col min="4036" max="4036" width="3.140625" style="24" customWidth="1"/>
    <col min="4037" max="4037" width="18.7109375" style="24" customWidth="1"/>
    <col min="4038" max="4038" width="0.85546875" style="24" customWidth="1"/>
    <col min="4039" max="4039" width="18.7109375" style="24" customWidth="1"/>
    <col min="4040" max="4040" width="2.140625" style="24" customWidth="1"/>
    <col min="4041" max="4041" width="1.42578125" style="24" customWidth="1"/>
    <col min="4042" max="4042" width="5.140625" style="24" customWidth="1"/>
    <col min="4043" max="4043" width="1.7109375" style="24" customWidth="1"/>
    <col min="4044" max="4044" width="3.42578125" style="24" customWidth="1"/>
    <col min="4045" max="4045" width="18.7109375" style="24" customWidth="1"/>
    <col min="4046" max="4046" width="0.85546875" style="24" customWidth="1"/>
    <col min="4047" max="4047" width="18.7109375" style="24" customWidth="1"/>
    <col min="4048" max="4048" width="3.7109375" style="24" customWidth="1"/>
    <col min="4049" max="4049" width="3.140625" style="24" customWidth="1"/>
    <col min="4050" max="4050" width="18.7109375" style="24" customWidth="1"/>
    <col min="4051" max="4051" width="0.85546875" style="24" customWidth="1"/>
    <col min="4052" max="4052" width="18.7109375" style="24" customWidth="1"/>
    <col min="4053" max="4053" width="4.140625" style="24" customWidth="1"/>
    <col min="4054" max="4054" width="3.5703125" style="24" customWidth="1"/>
    <col min="4055" max="4055" width="18.7109375" style="24" customWidth="1"/>
    <col min="4056" max="4056" width="0.85546875" style="24" customWidth="1"/>
    <col min="4057" max="4057" width="18.7109375" style="24" customWidth="1"/>
    <col min="4058" max="4058" width="3.7109375" style="24" customWidth="1"/>
    <col min="4059" max="4059" width="3.140625" style="24" customWidth="1"/>
    <col min="4060" max="4060" width="18.7109375" style="24" customWidth="1"/>
    <col min="4061" max="4061" width="0.85546875" style="24" customWidth="1"/>
    <col min="4062" max="4062" width="18.7109375" style="24" customWidth="1"/>
    <col min="4063" max="4063" width="2.140625" style="24" customWidth="1"/>
    <col min="4064" max="4273" width="11.42578125" style="24"/>
    <col min="4274" max="4274" width="1.42578125" style="24" customWidth="1"/>
    <col min="4275" max="4275" width="5.140625" style="24" customWidth="1"/>
    <col min="4276" max="4276" width="1.7109375" style="24" customWidth="1"/>
    <col min="4277" max="4277" width="3.42578125" style="24" customWidth="1"/>
    <col min="4278" max="4278" width="18.7109375" style="24" customWidth="1"/>
    <col min="4279" max="4279" width="0.85546875" style="24" customWidth="1"/>
    <col min="4280" max="4280" width="18.7109375" style="24" customWidth="1"/>
    <col min="4281" max="4281" width="3.7109375" style="24" customWidth="1"/>
    <col min="4282" max="4282" width="3.140625" style="24" customWidth="1"/>
    <col min="4283" max="4283" width="18.7109375" style="24" customWidth="1"/>
    <col min="4284" max="4284" width="0.85546875" style="24" customWidth="1"/>
    <col min="4285" max="4285" width="18.7109375" style="24" customWidth="1"/>
    <col min="4286" max="4286" width="4.140625" style="24" customWidth="1"/>
    <col min="4287" max="4287" width="3.5703125" style="24" customWidth="1"/>
    <col min="4288" max="4288" width="18.7109375" style="24" customWidth="1"/>
    <col min="4289" max="4289" width="0.85546875" style="24" customWidth="1"/>
    <col min="4290" max="4290" width="18.7109375" style="24" customWidth="1"/>
    <col min="4291" max="4291" width="3.7109375" style="24" customWidth="1"/>
    <col min="4292" max="4292" width="3.140625" style="24" customWidth="1"/>
    <col min="4293" max="4293" width="18.7109375" style="24" customWidth="1"/>
    <col min="4294" max="4294" width="0.85546875" style="24" customWidth="1"/>
    <col min="4295" max="4295" width="18.7109375" style="24" customWidth="1"/>
    <col min="4296" max="4296" width="2.140625" style="24" customWidth="1"/>
    <col min="4297" max="4297" width="1.42578125" style="24" customWidth="1"/>
    <col min="4298" max="4298" width="5.140625" style="24" customWidth="1"/>
    <col min="4299" max="4299" width="1.7109375" style="24" customWidth="1"/>
    <col min="4300" max="4300" width="3.42578125" style="24" customWidth="1"/>
    <col min="4301" max="4301" width="18.7109375" style="24" customWidth="1"/>
    <col min="4302" max="4302" width="0.85546875" style="24" customWidth="1"/>
    <col min="4303" max="4303" width="18.7109375" style="24" customWidth="1"/>
    <col min="4304" max="4304" width="3.7109375" style="24" customWidth="1"/>
    <col min="4305" max="4305" width="3.140625" style="24" customWidth="1"/>
    <col min="4306" max="4306" width="18.7109375" style="24" customWidth="1"/>
    <col min="4307" max="4307" width="0.85546875" style="24" customWidth="1"/>
    <col min="4308" max="4308" width="18.7109375" style="24" customWidth="1"/>
    <col min="4309" max="4309" width="4.140625" style="24" customWidth="1"/>
    <col min="4310" max="4310" width="3.5703125" style="24" customWidth="1"/>
    <col min="4311" max="4311" width="18.7109375" style="24" customWidth="1"/>
    <col min="4312" max="4312" width="0.85546875" style="24" customWidth="1"/>
    <col min="4313" max="4313" width="18.7109375" style="24" customWidth="1"/>
    <col min="4314" max="4314" width="3.7109375" style="24" customWidth="1"/>
    <col min="4315" max="4315" width="3.140625" style="24" customWidth="1"/>
    <col min="4316" max="4316" width="18.7109375" style="24" customWidth="1"/>
    <col min="4317" max="4317" width="0.85546875" style="24" customWidth="1"/>
    <col min="4318" max="4318" width="18.7109375" style="24" customWidth="1"/>
    <col min="4319" max="4319" width="2.140625" style="24" customWidth="1"/>
    <col min="4320" max="4529" width="11.42578125" style="24"/>
    <col min="4530" max="4530" width="1.42578125" style="24" customWidth="1"/>
    <col min="4531" max="4531" width="5.140625" style="24" customWidth="1"/>
    <col min="4532" max="4532" width="1.7109375" style="24" customWidth="1"/>
    <col min="4533" max="4533" width="3.42578125" style="24" customWidth="1"/>
    <col min="4534" max="4534" width="18.7109375" style="24" customWidth="1"/>
    <col min="4535" max="4535" width="0.85546875" style="24" customWidth="1"/>
    <col min="4536" max="4536" width="18.7109375" style="24" customWidth="1"/>
    <col min="4537" max="4537" width="3.7109375" style="24" customWidth="1"/>
    <col min="4538" max="4538" width="3.140625" style="24" customWidth="1"/>
    <col min="4539" max="4539" width="18.7109375" style="24" customWidth="1"/>
    <col min="4540" max="4540" width="0.85546875" style="24" customWidth="1"/>
    <col min="4541" max="4541" width="18.7109375" style="24" customWidth="1"/>
    <col min="4542" max="4542" width="4.140625" style="24" customWidth="1"/>
    <col min="4543" max="4543" width="3.5703125" style="24" customWidth="1"/>
    <col min="4544" max="4544" width="18.7109375" style="24" customWidth="1"/>
    <col min="4545" max="4545" width="0.85546875" style="24" customWidth="1"/>
    <col min="4546" max="4546" width="18.7109375" style="24" customWidth="1"/>
    <col min="4547" max="4547" width="3.7109375" style="24" customWidth="1"/>
    <col min="4548" max="4548" width="3.140625" style="24" customWidth="1"/>
    <col min="4549" max="4549" width="18.7109375" style="24" customWidth="1"/>
    <col min="4550" max="4550" width="0.85546875" style="24" customWidth="1"/>
    <col min="4551" max="4551" width="18.7109375" style="24" customWidth="1"/>
    <col min="4552" max="4552" width="2.140625" style="24" customWidth="1"/>
    <col min="4553" max="4553" width="1.42578125" style="24" customWidth="1"/>
    <col min="4554" max="4554" width="5.140625" style="24" customWidth="1"/>
    <col min="4555" max="4555" width="1.7109375" style="24" customWidth="1"/>
    <col min="4556" max="4556" width="3.42578125" style="24" customWidth="1"/>
    <col min="4557" max="4557" width="18.7109375" style="24" customWidth="1"/>
    <col min="4558" max="4558" width="0.85546875" style="24" customWidth="1"/>
    <col min="4559" max="4559" width="18.7109375" style="24" customWidth="1"/>
    <col min="4560" max="4560" width="3.7109375" style="24" customWidth="1"/>
    <col min="4561" max="4561" width="3.140625" style="24" customWidth="1"/>
    <col min="4562" max="4562" width="18.7109375" style="24" customWidth="1"/>
    <col min="4563" max="4563" width="0.85546875" style="24" customWidth="1"/>
    <col min="4564" max="4564" width="18.7109375" style="24" customWidth="1"/>
    <col min="4565" max="4565" width="4.140625" style="24" customWidth="1"/>
    <col min="4566" max="4566" width="3.5703125" style="24" customWidth="1"/>
    <col min="4567" max="4567" width="18.7109375" style="24" customWidth="1"/>
    <col min="4568" max="4568" width="0.85546875" style="24" customWidth="1"/>
    <col min="4569" max="4569" width="18.7109375" style="24" customWidth="1"/>
    <col min="4570" max="4570" width="3.7109375" style="24" customWidth="1"/>
    <col min="4571" max="4571" width="3.140625" style="24" customWidth="1"/>
    <col min="4572" max="4572" width="18.7109375" style="24" customWidth="1"/>
    <col min="4573" max="4573" width="0.85546875" style="24" customWidth="1"/>
    <col min="4574" max="4574" width="18.7109375" style="24" customWidth="1"/>
    <col min="4575" max="4575" width="2.140625" style="24" customWidth="1"/>
    <col min="4576" max="4785" width="11.42578125" style="24"/>
    <col min="4786" max="4786" width="1.42578125" style="24" customWidth="1"/>
    <col min="4787" max="4787" width="5.140625" style="24" customWidth="1"/>
    <col min="4788" max="4788" width="1.7109375" style="24" customWidth="1"/>
    <col min="4789" max="4789" width="3.42578125" style="24" customWidth="1"/>
    <col min="4790" max="4790" width="18.7109375" style="24" customWidth="1"/>
    <col min="4791" max="4791" width="0.85546875" style="24" customWidth="1"/>
    <col min="4792" max="4792" width="18.7109375" style="24" customWidth="1"/>
    <col min="4793" max="4793" width="3.7109375" style="24" customWidth="1"/>
    <col min="4794" max="4794" width="3.140625" style="24" customWidth="1"/>
    <col min="4795" max="4795" width="18.7109375" style="24" customWidth="1"/>
    <col min="4796" max="4796" width="0.85546875" style="24" customWidth="1"/>
    <col min="4797" max="4797" width="18.7109375" style="24" customWidth="1"/>
    <col min="4798" max="4798" width="4.140625" style="24" customWidth="1"/>
    <col min="4799" max="4799" width="3.5703125" style="24" customWidth="1"/>
    <col min="4800" max="4800" width="18.7109375" style="24" customWidth="1"/>
    <col min="4801" max="4801" width="0.85546875" style="24" customWidth="1"/>
    <col min="4802" max="4802" width="18.7109375" style="24" customWidth="1"/>
    <col min="4803" max="4803" width="3.7109375" style="24" customWidth="1"/>
    <col min="4804" max="4804" width="3.140625" style="24" customWidth="1"/>
    <col min="4805" max="4805" width="18.7109375" style="24" customWidth="1"/>
    <col min="4806" max="4806" width="0.85546875" style="24" customWidth="1"/>
    <col min="4807" max="4807" width="18.7109375" style="24" customWidth="1"/>
    <col min="4808" max="4808" width="2.140625" style="24" customWidth="1"/>
    <col min="4809" max="4809" width="1.42578125" style="24" customWidth="1"/>
    <col min="4810" max="4810" width="5.140625" style="24" customWidth="1"/>
    <col min="4811" max="4811" width="1.7109375" style="24" customWidth="1"/>
    <col min="4812" max="4812" width="3.42578125" style="24" customWidth="1"/>
    <col min="4813" max="4813" width="18.7109375" style="24" customWidth="1"/>
    <col min="4814" max="4814" width="0.85546875" style="24" customWidth="1"/>
    <col min="4815" max="4815" width="18.7109375" style="24" customWidth="1"/>
    <col min="4816" max="4816" width="3.7109375" style="24" customWidth="1"/>
    <col min="4817" max="4817" width="3.140625" style="24" customWidth="1"/>
    <col min="4818" max="4818" width="18.7109375" style="24" customWidth="1"/>
    <col min="4819" max="4819" width="0.85546875" style="24" customWidth="1"/>
    <col min="4820" max="4820" width="18.7109375" style="24" customWidth="1"/>
    <col min="4821" max="4821" width="4.140625" style="24" customWidth="1"/>
    <col min="4822" max="4822" width="3.5703125" style="24" customWidth="1"/>
    <col min="4823" max="4823" width="18.7109375" style="24" customWidth="1"/>
    <col min="4824" max="4824" width="0.85546875" style="24" customWidth="1"/>
    <col min="4825" max="4825" width="18.7109375" style="24" customWidth="1"/>
    <col min="4826" max="4826" width="3.7109375" style="24" customWidth="1"/>
    <col min="4827" max="4827" width="3.140625" style="24" customWidth="1"/>
    <col min="4828" max="4828" width="18.7109375" style="24" customWidth="1"/>
    <col min="4829" max="4829" width="0.85546875" style="24" customWidth="1"/>
    <col min="4830" max="4830" width="18.7109375" style="24" customWidth="1"/>
    <col min="4831" max="4831" width="2.140625" style="24" customWidth="1"/>
    <col min="4832" max="5041" width="11.42578125" style="24"/>
    <col min="5042" max="5042" width="1.42578125" style="24" customWidth="1"/>
    <col min="5043" max="5043" width="5.140625" style="24" customWidth="1"/>
    <col min="5044" max="5044" width="1.7109375" style="24" customWidth="1"/>
    <col min="5045" max="5045" width="3.42578125" style="24" customWidth="1"/>
    <col min="5046" max="5046" width="18.7109375" style="24" customWidth="1"/>
    <col min="5047" max="5047" width="0.85546875" style="24" customWidth="1"/>
    <col min="5048" max="5048" width="18.7109375" style="24" customWidth="1"/>
    <col min="5049" max="5049" width="3.7109375" style="24" customWidth="1"/>
    <col min="5050" max="5050" width="3.140625" style="24" customWidth="1"/>
    <col min="5051" max="5051" width="18.7109375" style="24" customWidth="1"/>
    <col min="5052" max="5052" width="0.85546875" style="24" customWidth="1"/>
    <col min="5053" max="5053" width="18.7109375" style="24" customWidth="1"/>
    <col min="5054" max="5054" width="4.140625" style="24" customWidth="1"/>
    <col min="5055" max="5055" width="3.5703125" style="24" customWidth="1"/>
    <col min="5056" max="5056" width="18.7109375" style="24" customWidth="1"/>
    <col min="5057" max="5057" width="0.85546875" style="24" customWidth="1"/>
    <col min="5058" max="5058" width="18.7109375" style="24" customWidth="1"/>
    <col min="5059" max="5059" width="3.7109375" style="24" customWidth="1"/>
    <col min="5060" max="5060" width="3.140625" style="24" customWidth="1"/>
    <col min="5061" max="5061" width="18.7109375" style="24" customWidth="1"/>
    <col min="5062" max="5062" width="0.85546875" style="24" customWidth="1"/>
    <col min="5063" max="5063" width="18.7109375" style="24" customWidth="1"/>
    <col min="5064" max="5064" width="2.140625" style="24" customWidth="1"/>
    <col min="5065" max="5065" width="1.42578125" style="24" customWidth="1"/>
    <col min="5066" max="5066" width="5.140625" style="24" customWidth="1"/>
    <col min="5067" max="5067" width="1.7109375" style="24" customWidth="1"/>
    <col min="5068" max="5068" width="3.42578125" style="24" customWidth="1"/>
    <col min="5069" max="5069" width="18.7109375" style="24" customWidth="1"/>
    <col min="5070" max="5070" width="0.85546875" style="24" customWidth="1"/>
    <col min="5071" max="5071" width="18.7109375" style="24" customWidth="1"/>
    <col min="5072" max="5072" width="3.7109375" style="24" customWidth="1"/>
    <col min="5073" max="5073" width="3.140625" style="24" customWidth="1"/>
    <col min="5074" max="5074" width="18.7109375" style="24" customWidth="1"/>
    <col min="5075" max="5075" width="0.85546875" style="24" customWidth="1"/>
    <col min="5076" max="5076" width="18.7109375" style="24" customWidth="1"/>
    <col min="5077" max="5077" width="4.140625" style="24" customWidth="1"/>
    <col min="5078" max="5078" width="3.5703125" style="24" customWidth="1"/>
    <col min="5079" max="5079" width="18.7109375" style="24" customWidth="1"/>
    <col min="5080" max="5080" width="0.85546875" style="24" customWidth="1"/>
    <col min="5081" max="5081" width="18.7109375" style="24" customWidth="1"/>
    <col min="5082" max="5082" width="3.7109375" style="24" customWidth="1"/>
    <col min="5083" max="5083" width="3.140625" style="24" customWidth="1"/>
    <col min="5084" max="5084" width="18.7109375" style="24" customWidth="1"/>
    <col min="5085" max="5085" width="0.85546875" style="24" customWidth="1"/>
    <col min="5086" max="5086" width="18.7109375" style="24" customWidth="1"/>
    <col min="5087" max="5087" width="2.140625" style="24" customWidth="1"/>
    <col min="5088" max="5297" width="11.42578125" style="24"/>
    <col min="5298" max="5298" width="1.42578125" style="24" customWidth="1"/>
    <col min="5299" max="5299" width="5.140625" style="24" customWidth="1"/>
    <col min="5300" max="5300" width="1.7109375" style="24" customWidth="1"/>
    <col min="5301" max="5301" width="3.42578125" style="24" customWidth="1"/>
    <col min="5302" max="5302" width="18.7109375" style="24" customWidth="1"/>
    <col min="5303" max="5303" width="0.85546875" style="24" customWidth="1"/>
    <col min="5304" max="5304" width="18.7109375" style="24" customWidth="1"/>
    <col min="5305" max="5305" width="3.7109375" style="24" customWidth="1"/>
    <col min="5306" max="5306" width="3.140625" style="24" customWidth="1"/>
    <col min="5307" max="5307" width="18.7109375" style="24" customWidth="1"/>
    <col min="5308" max="5308" width="0.85546875" style="24" customWidth="1"/>
    <col min="5309" max="5309" width="18.7109375" style="24" customWidth="1"/>
    <col min="5310" max="5310" width="4.140625" style="24" customWidth="1"/>
    <col min="5311" max="5311" width="3.5703125" style="24" customWidth="1"/>
    <col min="5312" max="5312" width="18.7109375" style="24" customWidth="1"/>
    <col min="5313" max="5313" width="0.85546875" style="24" customWidth="1"/>
    <col min="5314" max="5314" width="18.7109375" style="24" customWidth="1"/>
    <col min="5315" max="5315" width="3.7109375" style="24" customWidth="1"/>
    <col min="5316" max="5316" width="3.140625" style="24" customWidth="1"/>
    <col min="5317" max="5317" width="18.7109375" style="24" customWidth="1"/>
    <col min="5318" max="5318" width="0.85546875" style="24" customWidth="1"/>
    <col min="5319" max="5319" width="18.7109375" style="24" customWidth="1"/>
    <col min="5320" max="5320" width="2.140625" style="24" customWidth="1"/>
    <col min="5321" max="5321" width="1.42578125" style="24" customWidth="1"/>
    <col min="5322" max="5322" width="5.140625" style="24" customWidth="1"/>
    <col min="5323" max="5323" width="1.7109375" style="24" customWidth="1"/>
    <col min="5324" max="5324" width="3.42578125" style="24" customWidth="1"/>
    <col min="5325" max="5325" width="18.7109375" style="24" customWidth="1"/>
    <col min="5326" max="5326" width="0.85546875" style="24" customWidth="1"/>
    <col min="5327" max="5327" width="18.7109375" style="24" customWidth="1"/>
    <col min="5328" max="5328" width="3.7109375" style="24" customWidth="1"/>
    <col min="5329" max="5329" width="3.140625" style="24" customWidth="1"/>
    <col min="5330" max="5330" width="18.7109375" style="24" customWidth="1"/>
    <col min="5331" max="5331" width="0.85546875" style="24" customWidth="1"/>
    <col min="5332" max="5332" width="18.7109375" style="24" customWidth="1"/>
    <col min="5333" max="5333" width="4.140625" style="24" customWidth="1"/>
    <col min="5334" max="5334" width="3.5703125" style="24" customWidth="1"/>
    <col min="5335" max="5335" width="18.7109375" style="24" customWidth="1"/>
    <col min="5336" max="5336" width="0.85546875" style="24" customWidth="1"/>
    <col min="5337" max="5337" width="18.7109375" style="24" customWidth="1"/>
    <col min="5338" max="5338" width="3.7109375" style="24" customWidth="1"/>
    <col min="5339" max="5339" width="3.140625" style="24" customWidth="1"/>
    <col min="5340" max="5340" width="18.7109375" style="24" customWidth="1"/>
    <col min="5341" max="5341" width="0.85546875" style="24" customWidth="1"/>
    <col min="5342" max="5342" width="18.7109375" style="24" customWidth="1"/>
    <col min="5343" max="5343" width="2.140625" style="24" customWidth="1"/>
    <col min="5344" max="5553" width="11.42578125" style="24"/>
    <col min="5554" max="5554" width="1.42578125" style="24" customWidth="1"/>
    <col min="5555" max="5555" width="5.140625" style="24" customWidth="1"/>
    <col min="5556" max="5556" width="1.7109375" style="24" customWidth="1"/>
    <col min="5557" max="5557" width="3.42578125" style="24" customWidth="1"/>
    <col min="5558" max="5558" width="18.7109375" style="24" customWidth="1"/>
    <col min="5559" max="5559" width="0.85546875" style="24" customWidth="1"/>
    <col min="5560" max="5560" width="18.7109375" style="24" customWidth="1"/>
    <col min="5561" max="5561" width="3.7109375" style="24" customWidth="1"/>
    <col min="5562" max="5562" width="3.140625" style="24" customWidth="1"/>
    <col min="5563" max="5563" width="18.7109375" style="24" customWidth="1"/>
    <col min="5564" max="5564" width="0.85546875" style="24" customWidth="1"/>
    <col min="5565" max="5565" width="18.7109375" style="24" customWidth="1"/>
    <col min="5566" max="5566" width="4.140625" style="24" customWidth="1"/>
    <col min="5567" max="5567" width="3.5703125" style="24" customWidth="1"/>
    <col min="5568" max="5568" width="18.7109375" style="24" customWidth="1"/>
    <col min="5569" max="5569" width="0.85546875" style="24" customWidth="1"/>
    <col min="5570" max="5570" width="18.7109375" style="24" customWidth="1"/>
    <col min="5571" max="5571" width="3.7109375" style="24" customWidth="1"/>
    <col min="5572" max="5572" width="3.140625" style="24" customWidth="1"/>
    <col min="5573" max="5573" width="18.7109375" style="24" customWidth="1"/>
    <col min="5574" max="5574" width="0.85546875" style="24" customWidth="1"/>
    <col min="5575" max="5575" width="18.7109375" style="24" customWidth="1"/>
    <col min="5576" max="5576" width="2.140625" style="24" customWidth="1"/>
    <col min="5577" max="5577" width="1.42578125" style="24" customWidth="1"/>
    <col min="5578" max="5578" width="5.140625" style="24" customWidth="1"/>
    <col min="5579" max="5579" width="1.7109375" style="24" customWidth="1"/>
    <col min="5580" max="5580" width="3.42578125" style="24" customWidth="1"/>
    <col min="5581" max="5581" width="18.7109375" style="24" customWidth="1"/>
    <col min="5582" max="5582" width="0.85546875" style="24" customWidth="1"/>
    <col min="5583" max="5583" width="18.7109375" style="24" customWidth="1"/>
    <col min="5584" max="5584" width="3.7109375" style="24" customWidth="1"/>
    <col min="5585" max="5585" width="3.140625" style="24" customWidth="1"/>
    <col min="5586" max="5586" width="18.7109375" style="24" customWidth="1"/>
    <col min="5587" max="5587" width="0.85546875" style="24" customWidth="1"/>
    <col min="5588" max="5588" width="18.7109375" style="24" customWidth="1"/>
    <col min="5589" max="5589" width="4.140625" style="24" customWidth="1"/>
    <col min="5590" max="5590" width="3.5703125" style="24" customWidth="1"/>
    <col min="5591" max="5591" width="18.7109375" style="24" customWidth="1"/>
    <col min="5592" max="5592" width="0.85546875" style="24" customWidth="1"/>
    <col min="5593" max="5593" width="18.7109375" style="24" customWidth="1"/>
    <col min="5594" max="5594" width="3.7109375" style="24" customWidth="1"/>
    <col min="5595" max="5595" width="3.140625" style="24" customWidth="1"/>
    <col min="5596" max="5596" width="18.7109375" style="24" customWidth="1"/>
    <col min="5597" max="5597" width="0.85546875" style="24" customWidth="1"/>
    <col min="5598" max="5598" width="18.7109375" style="24" customWidth="1"/>
    <col min="5599" max="5599" width="2.140625" style="24" customWidth="1"/>
    <col min="5600" max="5809" width="11.42578125" style="24"/>
    <col min="5810" max="5810" width="1.42578125" style="24" customWidth="1"/>
    <col min="5811" max="5811" width="5.140625" style="24" customWidth="1"/>
    <col min="5812" max="5812" width="1.7109375" style="24" customWidth="1"/>
    <col min="5813" max="5813" width="3.42578125" style="24" customWidth="1"/>
    <col min="5814" max="5814" width="18.7109375" style="24" customWidth="1"/>
    <col min="5815" max="5815" width="0.85546875" style="24" customWidth="1"/>
    <col min="5816" max="5816" width="18.7109375" style="24" customWidth="1"/>
    <col min="5817" max="5817" width="3.7109375" style="24" customWidth="1"/>
    <col min="5818" max="5818" width="3.140625" style="24" customWidth="1"/>
    <col min="5819" max="5819" width="18.7109375" style="24" customWidth="1"/>
    <col min="5820" max="5820" width="0.85546875" style="24" customWidth="1"/>
    <col min="5821" max="5821" width="18.7109375" style="24" customWidth="1"/>
    <col min="5822" max="5822" width="4.140625" style="24" customWidth="1"/>
    <col min="5823" max="5823" width="3.5703125" style="24" customWidth="1"/>
    <col min="5824" max="5824" width="18.7109375" style="24" customWidth="1"/>
    <col min="5825" max="5825" width="0.85546875" style="24" customWidth="1"/>
    <col min="5826" max="5826" width="18.7109375" style="24" customWidth="1"/>
    <col min="5827" max="5827" width="3.7109375" style="24" customWidth="1"/>
    <col min="5828" max="5828" width="3.140625" style="24" customWidth="1"/>
    <col min="5829" max="5829" width="18.7109375" style="24" customWidth="1"/>
    <col min="5830" max="5830" width="0.85546875" style="24" customWidth="1"/>
    <col min="5831" max="5831" width="18.7109375" style="24" customWidth="1"/>
    <col min="5832" max="5832" width="2.140625" style="24" customWidth="1"/>
    <col min="5833" max="5833" width="1.42578125" style="24" customWidth="1"/>
    <col min="5834" max="5834" width="5.140625" style="24" customWidth="1"/>
    <col min="5835" max="5835" width="1.7109375" style="24" customWidth="1"/>
    <col min="5836" max="5836" width="3.42578125" style="24" customWidth="1"/>
    <col min="5837" max="5837" width="18.7109375" style="24" customWidth="1"/>
    <col min="5838" max="5838" width="0.85546875" style="24" customWidth="1"/>
    <col min="5839" max="5839" width="18.7109375" style="24" customWidth="1"/>
    <col min="5840" max="5840" width="3.7109375" style="24" customWidth="1"/>
    <col min="5841" max="5841" width="3.140625" style="24" customWidth="1"/>
    <col min="5842" max="5842" width="18.7109375" style="24" customWidth="1"/>
    <col min="5843" max="5843" width="0.85546875" style="24" customWidth="1"/>
    <col min="5844" max="5844" width="18.7109375" style="24" customWidth="1"/>
    <col min="5845" max="5845" width="4.140625" style="24" customWidth="1"/>
    <col min="5846" max="5846" width="3.5703125" style="24" customWidth="1"/>
    <col min="5847" max="5847" width="18.7109375" style="24" customWidth="1"/>
    <col min="5848" max="5848" width="0.85546875" style="24" customWidth="1"/>
    <col min="5849" max="5849" width="18.7109375" style="24" customWidth="1"/>
    <col min="5850" max="5850" width="3.7109375" style="24" customWidth="1"/>
    <col min="5851" max="5851" width="3.140625" style="24" customWidth="1"/>
    <col min="5852" max="5852" width="18.7109375" style="24" customWidth="1"/>
    <col min="5853" max="5853" width="0.85546875" style="24" customWidth="1"/>
    <col min="5854" max="5854" width="18.7109375" style="24" customWidth="1"/>
    <col min="5855" max="5855" width="2.140625" style="24" customWidth="1"/>
    <col min="5856" max="6065" width="11.42578125" style="24"/>
    <col min="6066" max="6066" width="1.42578125" style="24" customWidth="1"/>
    <col min="6067" max="6067" width="5.140625" style="24" customWidth="1"/>
    <col min="6068" max="6068" width="1.7109375" style="24" customWidth="1"/>
    <col min="6069" max="6069" width="3.42578125" style="24" customWidth="1"/>
    <col min="6070" max="6070" width="18.7109375" style="24" customWidth="1"/>
    <col min="6071" max="6071" width="0.85546875" style="24" customWidth="1"/>
    <col min="6072" max="6072" width="18.7109375" style="24" customWidth="1"/>
    <col min="6073" max="6073" width="3.7109375" style="24" customWidth="1"/>
    <col min="6074" max="6074" width="3.140625" style="24" customWidth="1"/>
    <col min="6075" max="6075" width="18.7109375" style="24" customWidth="1"/>
    <col min="6076" max="6076" width="0.85546875" style="24" customWidth="1"/>
    <col min="6077" max="6077" width="18.7109375" style="24" customWidth="1"/>
    <col min="6078" max="6078" width="4.140625" style="24" customWidth="1"/>
    <col min="6079" max="6079" width="3.5703125" style="24" customWidth="1"/>
    <col min="6080" max="6080" width="18.7109375" style="24" customWidth="1"/>
    <col min="6081" max="6081" width="0.85546875" style="24" customWidth="1"/>
    <col min="6082" max="6082" width="18.7109375" style="24" customWidth="1"/>
    <col min="6083" max="6083" width="3.7109375" style="24" customWidth="1"/>
    <col min="6084" max="6084" width="3.140625" style="24" customWidth="1"/>
    <col min="6085" max="6085" width="18.7109375" style="24" customWidth="1"/>
    <col min="6086" max="6086" width="0.85546875" style="24" customWidth="1"/>
    <col min="6087" max="6087" width="18.7109375" style="24" customWidth="1"/>
    <col min="6088" max="6088" width="2.140625" style="24" customWidth="1"/>
    <col min="6089" max="6089" width="1.42578125" style="24" customWidth="1"/>
    <col min="6090" max="6090" width="5.140625" style="24" customWidth="1"/>
    <col min="6091" max="6091" width="1.7109375" style="24" customWidth="1"/>
    <col min="6092" max="6092" width="3.42578125" style="24" customWidth="1"/>
    <col min="6093" max="6093" width="18.7109375" style="24" customWidth="1"/>
    <col min="6094" max="6094" width="0.85546875" style="24" customWidth="1"/>
    <col min="6095" max="6095" width="18.7109375" style="24" customWidth="1"/>
    <col min="6096" max="6096" width="3.7109375" style="24" customWidth="1"/>
    <col min="6097" max="6097" width="3.140625" style="24" customWidth="1"/>
    <col min="6098" max="6098" width="18.7109375" style="24" customWidth="1"/>
    <col min="6099" max="6099" width="0.85546875" style="24" customWidth="1"/>
    <col min="6100" max="6100" width="18.7109375" style="24" customWidth="1"/>
    <col min="6101" max="6101" width="4.140625" style="24" customWidth="1"/>
    <col min="6102" max="6102" width="3.5703125" style="24" customWidth="1"/>
    <col min="6103" max="6103" width="18.7109375" style="24" customWidth="1"/>
    <col min="6104" max="6104" width="0.85546875" style="24" customWidth="1"/>
    <col min="6105" max="6105" width="18.7109375" style="24" customWidth="1"/>
    <col min="6106" max="6106" width="3.7109375" style="24" customWidth="1"/>
    <col min="6107" max="6107" width="3.140625" style="24" customWidth="1"/>
    <col min="6108" max="6108" width="18.7109375" style="24" customWidth="1"/>
    <col min="6109" max="6109" width="0.85546875" style="24" customWidth="1"/>
    <col min="6110" max="6110" width="18.7109375" style="24" customWidth="1"/>
    <col min="6111" max="6111" width="2.140625" style="24" customWidth="1"/>
    <col min="6112" max="6321" width="11.42578125" style="24"/>
    <col min="6322" max="6322" width="1.42578125" style="24" customWidth="1"/>
    <col min="6323" max="6323" width="5.140625" style="24" customWidth="1"/>
    <col min="6324" max="6324" width="1.7109375" style="24" customWidth="1"/>
    <col min="6325" max="6325" width="3.42578125" style="24" customWidth="1"/>
    <col min="6326" max="6326" width="18.7109375" style="24" customWidth="1"/>
    <col min="6327" max="6327" width="0.85546875" style="24" customWidth="1"/>
    <col min="6328" max="6328" width="18.7109375" style="24" customWidth="1"/>
    <col min="6329" max="6329" width="3.7109375" style="24" customWidth="1"/>
    <col min="6330" max="6330" width="3.140625" style="24" customWidth="1"/>
    <col min="6331" max="6331" width="18.7109375" style="24" customWidth="1"/>
    <col min="6332" max="6332" width="0.85546875" style="24" customWidth="1"/>
    <col min="6333" max="6333" width="18.7109375" style="24" customWidth="1"/>
    <col min="6334" max="6334" width="4.140625" style="24" customWidth="1"/>
    <col min="6335" max="6335" width="3.5703125" style="24" customWidth="1"/>
    <col min="6336" max="6336" width="18.7109375" style="24" customWidth="1"/>
    <col min="6337" max="6337" width="0.85546875" style="24" customWidth="1"/>
    <col min="6338" max="6338" width="18.7109375" style="24" customWidth="1"/>
    <col min="6339" max="6339" width="3.7109375" style="24" customWidth="1"/>
    <col min="6340" max="6340" width="3.140625" style="24" customWidth="1"/>
    <col min="6341" max="6341" width="18.7109375" style="24" customWidth="1"/>
    <col min="6342" max="6342" width="0.85546875" style="24" customWidth="1"/>
    <col min="6343" max="6343" width="18.7109375" style="24" customWidth="1"/>
    <col min="6344" max="6344" width="2.140625" style="24" customWidth="1"/>
    <col min="6345" max="6345" width="1.42578125" style="24" customWidth="1"/>
    <col min="6346" max="6346" width="5.140625" style="24" customWidth="1"/>
    <col min="6347" max="6347" width="1.7109375" style="24" customWidth="1"/>
    <col min="6348" max="6348" width="3.42578125" style="24" customWidth="1"/>
    <col min="6349" max="6349" width="18.7109375" style="24" customWidth="1"/>
    <col min="6350" max="6350" width="0.85546875" style="24" customWidth="1"/>
    <col min="6351" max="6351" width="18.7109375" style="24" customWidth="1"/>
    <col min="6352" max="6352" width="3.7109375" style="24" customWidth="1"/>
    <col min="6353" max="6353" width="3.140625" style="24" customWidth="1"/>
    <col min="6354" max="6354" width="18.7109375" style="24" customWidth="1"/>
    <col min="6355" max="6355" width="0.85546875" style="24" customWidth="1"/>
    <col min="6356" max="6356" width="18.7109375" style="24" customWidth="1"/>
    <col min="6357" max="6357" width="4.140625" style="24" customWidth="1"/>
    <col min="6358" max="6358" width="3.5703125" style="24" customWidth="1"/>
    <col min="6359" max="6359" width="18.7109375" style="24" customWidth="1"/>
    <col min="6360" max="6360" width="0.85546875" style="24" customWidth="1"/>
    <col min="6361" max="6361" width="18.7109375" style="24" customWidth="1"/>
    <col min="6362" max="6362" width="3.7109375" style="24" customWidth="1"/>
    <col min="6363" max="6363" width="3.140625" style="24" customWidth="1"/>
    <col min="6364" max="6364" width="18.7109375" style="24" customWidth="1"/>
    <col min="6365" max="6365" width="0.85546875" style="24" customWidth="1"/>
    <col min="6366" max="6366" width="18.7109375" style="24" customWidth="1"/>
    <col min="6367" max="6367" width="2.140625" style="24" customWidth="1"/>
    <col min="6368" max="6577" width="11.42578125" style="24"/>
    <col min="6578" max="6578" width="1.42578125" style="24" customWidth="1"/>
    <col min="6579" max="6579" width="5.140625" style="24" customWidth="1"/>
    <col min="6580" max="6580" width="1.7109375" style="24" customWidth="1"/>
    <col min="6581" max="6581" width="3.42578125" style="24" customWidth="1"/>
    <col min="6582" max="6582" width="18.7109375" style="24" customWidth="1"/>
    <col min="6583" max="6583" width="0.85546875" style="24" customWidth="1"/>
    <col min="6584" max="6584" width="18.7109375" style="24" customWidth="1"/>
    <col min="6585" max="6585" width="3.7109375" style="24" customWidth="1"/>
    <col min="6586" max="6586" width="3.140625" style="24" customWidth="1"/>
    <col min="6587" max="6587" width="18.7109375" style="24" customWidth="1"/>
    <col min="6588" max="6588" width="0.85546875" style="24" customWidth="1"/>
    <col min="6589" max="6589" width="18.7109375" style="24" customWidth="1"/>
    <col min="6590" max="6590" width="4.140625" style="24" customWidth="1"/>
    <col min="6591" max="6591" width="3.5703125" style="24" customWidth="1"/>
    <col min="6592" max="6592" width="18.7109375" style="24" customWidth="1"/>
    <col min="6593" max="6593" width="0.85546875" style="24" customWidth="1"/>
    <col min="6594" max="6594" width="18.7109375" style="24" customWidth="1"/>
    <col min="6595" max="6595" width="3.7109375" style="24" customWidth="1"/>
    <col min="6596" max="6596" width="3.140625" style="24" customWidth="1"/>
    <col min="6597" max="6597" width="18.7109375" style="24" customWidth="1"/>
    <col min="6598" max="6598" width="0.85546875" style="24" customWidth="1"/>
    <col min="6599" max="6599" width="18.7109375" style="24" customWidth="1"/>
    <col min="6600" max="6600" width="2.140625" style="24" customWidth="1"/>
    <col min="6601" max="6601" width="1.42578125" style="24" customWidth="1"/>
    <col min="6602" max="6602" width="5.140625" style="24" customWidth="1"/>
    <col min="6603" max="6603" width="1.7109375" style="24" customWidth="1"/>
    <col min="6604" max="6604" width="3.42578125" style="24" customWidth="1"/>
    <col min="6605" max="6605" width="18.7109375" style="24" customWidth="1"/>
    <col min="6606" max="6606" width="0.85546875" style="24" customWidth="1"/>
    <col min="6607" max="6607" width="18.7109375" style="24" customWidth="1"/>
    <col min="6608" max="6608" width="3.7109375" style="24" customWidth="1"/>
    <col min="6609" max="6609" width="3.140625" style="24" customWidth="1"/>
    <col min="6610" max="6610" width="18.7109375" style="24" customWidth="1"/>
    <col min="6611" max="6611" width="0.85546875" style="24" customWidth="1"/>
    <col min="6612" max="6612" width="18.7109375" style="24" customWidth="1"/>
    <col min="6613" max="6613" width="4.140625" style="24" customWidth="1"/>
    <col min="6614" max="6614" width="3.5703125" style="24" customWidth="1"/>
    <col min="6615" max="6615" width="18.7109375" style="24" customWidth="1"/>
    <col min="6616" max="6616" width="0.85546875" style="24" customWidth="1"/>
    <col min="6617" max="6617" width="18.7109375" style="24" customWidth="1"/>
    <col min="6618" max="6618" width="3.7109375" style="24" customWidth="1"/>
    <col min="6619" max="6619" width="3.140625" style="24" customWidth="1"/>
    <col min="6620" max="6620" width="18.7109375" style="24" customWidth="1"/>
    <col min="6621" max="6621" width="0.85546875" style="24" customWidth="1"/>
    <col min="6622" max="6622" width="18.7109375" style="24" customWidth="1"/>
    <col min="6623" max="6623" width="2.140625" style="24" customWidth="1"/>
    <col min="6624" max="6833" width="11.42578125" style="24"/>
    <col min="6834" max="6834" width="1.42578125" style="24" customWidth="1"/>
    <col min="6835" max="6835" width="5.140625" style="24" customWidth="1"/>
    <col min="6836" max="6836" width="1.7109375" style="24" customWidth="1"/>
    <col min="6837" max="6837" width="3.42578125" style="24" customWidth="1"/>
    <col min="6838" max="6838" width="18.7109375" style="24" customWidth="1"/>
    <col min="6839" max="6839" width="0.85546875" style="24" customWidth="1"/>
    <col min="6840" max="6840" width="18.7109375" style="24" customWidth="1"/>
    <col min="6841" max="6841" width="3.7109375" style="24" customWidth="1"/>
    <col min="6842" max="6842" width="3.140625" style="24" customWidth="1"/>
    <col min="6843" max="6843" width="18.7109375" style="24" customWidth="1"/>
    <col min="6844" max="6844" width="0.85546875" style="24" customWidth="1"/>
    <col min="6845" max="6845" width="18.7109375" style="24" customWidth="1"/>
    <col min="6846" max="6846" width="4.140625" style="24" customWidth="1"/>
    <col min="6847" max="6847" width="3.5703125" style="24" customWidth="1"/>
    <col min="6848" max="6848" width="18.7109375" style="24" customWidth="1"/>
    <col min="6849" max="6849" width="0.85546875" style="24" customWidth="1"/>
    <col min="6850" max="6850" width="18.7109375" style="24" customWidth="1"/>
    <col min="6851" max="6851" width="3.7109375" style="24" customWidth="1"/>
    <col min="6852" max="6852" width="3.140625" style="24" customWidth="1"/>
    <col min="6853" max="6853" width="18.7109375" style="24" customWidth="1"/>
    <col min="6854" max="6854" width="0.85546875" style="24" customWidth="1"/>
    <col min="6855" max="6855" width="18.7109375" style="24" customWidth="1"/>
    <col min="6856" max="6856" width="2.140625" style="24" customWidth="1"/>
    <col min="6857" max="6857" width="1.42578125" style="24" customWidth="1"/>
    <col min="6858" max="6858" width="5.140625" style="24" customWidth="1"/>
    <col min="6859" max="6859" width="1.7109375" style="24" customWidth="1"/>
    <col min="6860" max="6860" width="3.42578125" style="24" customWidth="1"/>
    <col min="6861" max="6861" width="18.7109375" style="24" customWidth="1"/>
    <col min="6862" max="6862" width="0.85546875" style="24" customWidth="1"/>
    <col min="6863" max="6863" width="18.7109375" style="24" customWidth="1"/>
    <col min="6864" max="6864" width="3.7109375" style="24" customWidth="1"/>
    <col min="6865" max="6865" width="3.140625" style="24" customWidth="1"/>
    <col min="6866" max="6866" width="18.7109375" style="24" customWidth="1"/>
    <col min="6867" max="6867" width="0.85546875" style="24" customWidth="1"/>
    <col min="6868" max="6868" width="18.7109375" style="24" customWidth="1"/>
    <col min="6869" max="6869" width="4.140625" style="24" customWidth="1"/>
    <col min="6870" max="6870" width="3.5703125" style="24" customWidth="1"/>
    <col min="6871" max="6871" width="18.7109375" style="24" customWidth="1"/>
    <col min="6872" max="6872" width="0.85546875" style="24" customWidth="1"/>
    <col min="6873" max="6873" width="18.7109375" style="24" customWidth="1"/>
    <col min="6874" max="6874" width="3.7109375" style="24" customWidth="1"/>
    <col min="6875" max="6875" width="3.140625" style="24" customWidth="1"/>
    <col min="6876" max="6876" width="18.7109375" style="24" customWidth="1"/>
    <col min="6877" max="6877" width="0.85546875" style="24" customWidth="1"/>
    <col min="6878" max="6878" width="18.7109375" style="24" customWidth="1"/>
    <col min="6879" max="6879" width="2.140625" style="24" customWidth="1"/>
    <col min="6880" max="7089" width="11.42578125" style="24"/>
    <col min="7090" max="7090" width="1.42578125" style="24" customWidth="1"/>
    <col min="7091" max="7091" width="5.140625" style="24" customWidth="1"/>
    <col min="7092" max="7092" width="1.7109375" style="24" customWidth="1"/>
    <col min="7093" max="7093" width="3.42578125" style="24" customWidth="1"/>
    <col min="7094" max="7094" width="18.7109375" style="24" customWidth="1"/>
    <col min="7095" max="7095" width="0.85546875" style="24" customWidth="1"/>
    <col min="7096" max="7096" width="18.7109375" style="24" customWidth="1"/>
    <col min="7097" max="7097" width="3.7109375" style="24" customWidth="1"/>
    <col min="7098" max="7098" width="3.140625" style="24" customWidth="1"/>
    <col min="7099" max="7099" width="18.7109375" style="24" customWidth="1"/>
    <col min="7100" max="7100" width="0.85546875" style="24" customWidth="1"/>
    <col min="7101" max="7101" width="18.7109375" style="24" customWidth="1"/>
    <col min="7102" max="7102" width="4.140625" style="24" customWidth="1"/>
    <col min="7103" max="7103" width="3.5703125" style="24" customWidth="1"/>
    <col min="7104" max="7104" width="18.7109375" style="24" customWidth="1"/>
    <col min="7105" max="7105" width="0.85546875" style="24" customWidth="1"/>
    <col min="7106" max="7106" width="18.7109375" style="24" customWidth="1"/>
    <col min="7107" max="7107" width="3.7109375" style="24" customWidth="1"/>
    <col min="7108" max="7108" width="3.140625" style="24" customWidth="1"/>
    <col min="7109" max="7109" width="18.7109375" style="24" customWidth="1"/>
    <col min="7110" max="7110" width="0.85546875" style="24" customWidth="1"/>
    <col min="7111" max="7111" width="18.7109375" style="24" customWidth="1"/>
    <col min="7112" max="7112" width="2.140625" style="24" customWidth="1"/>
    <col min="7113" max="7113" width="1.42578125" style="24" customWidth="1"/>
    <col min="7114" max="7114" width="5.140625" style="24" customWidth="1"/>
    <col min="7115" max="7115" width="1.7109375" style="24" customWidth="1"/>
    <col min="7116" max="7116" width="3.42578125" style="24" customWidth="1"/>
    <col min="7117" max="7117" width="18.7109375" style="24" customWidth="1"/>
    <col min="7118" max="7118" width="0.85546875" style="24" customWidth="1"/>
    <col min="7119" max="7119" width="18.7109375" style="24" customWidth="1"/>
    <col min="7120" max="7120" width="3.7109375" style="24" customWidth="1"/>
    <col min="7121" max="7121" width="3.140625" style="24" customWidth="1"/>
    <col min="7122" max="7122" width="18.7109375" style="24" customWidth="1"/>
    <col min="7123" max="7123" width="0.85546875" style="24" customWidth="1"/>
    <col min="7124" max="7124" width="18.7109375" style="24" customWidth="1"/>
    <col min="7125" max="7125" width="4.140625" style="24" customWidth="1"/>
    <col min="7126" max="7126" width="3.5703125" style="24" customWidth="1"/>
    <col min="7127" max="7127" width="18.7109375" style="24" customWidth="1"/>
    <col min="7128" max="7128" width="0.85546875" style="24" customWidth="1"/>
    <col min="7129" max="7129" width="18.7109375" style="24" customWidth="1"/>
    <col min="7130" max="7130" width="3.7109375" style="24" customWidth="1"/>
    <col min="7131" max="7131" width="3.140625" style="24" customWidth="1"/>
    <col min="7132" max="7132" width="18.7109375" style="24" customWidth="1"/>
    <col min="7133" max="7133" width="0.85546875" style="24" customWidth="1"/>
    <col min="7134" max="7134" width="18.7109375" style="24" customWidth="1"/>
    <col min="7135" max="7135" width="2.140625" style="24" customWidth="1"/>
    <col min="7136" max="7345" width="11.42578125" style="24"/>
    <col min="7346" max="7346" width="1.42578125" style="24" customWidth="1"/>
    <col min="7347" max="7347" width="5.140625" style="24" customWidth="1"/>
    <col min="7348" max="7348" width="1.7109375" style="24" customWidth="1"/>
    <col min="7349" max="7349" width="3.42578125" style="24" customWidth="1"/>
    <col min="7350" max="7350" width="18.7109375" style="24" customWidth="1"/>
    <col min="7351" max="7351" width="0.85546875" style="24" customWidth="1"/>
    <col min="7352" max="7352" width="18.7109375" style="24" customWidth="1"/>
    <col min="7353" max="7353" width="3.7109375" style="24" customWidth="1"/>
    <col min="7354" max="7354" width="3.140625" style="24" customWidth="1"/>
    <col min="7355" max="7355" width="18.7109375" style="24" customWidth="1"/>
    <col min="7356" max="7356" width="0.85546875" style="24" customWidth="1"/>
    <col min="7357" max="7357" width="18.7109375" style="24" customWidth="1"/>
    <col min="7358" max="7358" width="4.140625" style="24" customWidth="1"/>
    <col min="7359" max="7359" width="3.5703125" style="24" customWidth="1"/>
    <col min="7360" max="7360" width="18.7109375" style="24" customWidth="1"/>
    <col min="7361" max="7361" width="0.85546875" style="24" customWidth="1"/>
    <col min="7362" max="7362" width="18.7109375" style="24" customWidth="1"/>
    <col min="7363" max="7363" width="3.7109375" style="24" customWidth="1"/>
    <col min="7364" max="7364" width="3.140625" style="24" customWidth="1"/>
    <col min="7365" max="7365" width="18.7109375" style="24" customWidth="1"/>
    <col min="7366" max="7366" width="0.85546875" style="24" customWidth="1"/>
    <col min="7367" max="7367" width="18.7109375" style="24" customWidth="1"/>
    <col min="7368" max="7368" width="2.140625" style="24" customWidth="1"/>
    <col min="7369" max="7369" width="1.42578125" style="24" customWidth="1"/>
    <col min="7370" max="7370" width="5.140625" style="24" customWidth="1"/>
    <col min="7371" max="7371" width="1.7109375" style="24" customWidth="1"/>
    <col min="7372" max="7372" width="3.42578125" style="24" customWidth="1"/>
    <col min="7373" max="7373" width="18.7109375" style="24" customWidth="1"/>
    <col min="7374" max="7374" width="0.85546875" style="24" customWidth="1"/>
    <col min="7375" max="7375" width="18.7109375" style="24" customWidth="1"/>
    <col min="7376" max="7376" width="3.7109375" style="24" customWidth="1"/>
    <col min="7377" max="7377" width="3.140625" style="24" customWidth="1"/>
    <col min="7378" max="7378" width="18.7109375" style="24" customWidth="1"/>
    <col min="7379" max="7379" width="0.85546875" style="24" customWidth="1"/>
    <col min="7380" max="7380" width="18.7109375" style="24" customWidth="1"/>
    <col min="7381" max="7381" width="4.140625" style="24" customWidth="1"/>
    <col min="7382" max="7382" width="3.5703125" style="24" customWidth="1"/>
    <col min="7383" max="7383" width="18.7109375" style="24" customWidth="1"/>
    <col min="7384" max="7384" width="0.85546875" style="24" customWidth="1"/>
    <col min="7385" max="7385" width="18.7109375" style="24" customWidth="1"/>
    <col min="7386" max="7386" width="3.7109375" style="24" customWidth="1"/>
    <col min="7387" max="7387" width="3.140625" style="24" customWidth="1"/>
    <col min="7388" max="7388" width="18.7109375" style="24" customWidth="1"/>
    <col min="7389" max="7389" width="0.85546875" style="24" customWidth="1"/>
    <col min="7390" max="7390" width="18.7109375" style="24" customWidth="1"/>
    <col min="7391" max="7391" width="2.140625" style="24" customWidth="1"/>
    <col min="7392" max="7601" width="11.42578125" style="24"/>
    <col min="7602" max="7602" width="1.42578125" style="24" customWidth="1"/>
    <col min="7603" max="7603" width="5.140625" style="24" customWidth="1"/>
    <col min="7604" max="7604" width="1.7109375" style="24" customWidth="1"/>
    <col min="7605" max="7605" width="3.42578125" style="24" customWidth="1"/>
    <col min="7606" max="7606" width="18.7109375" style="24" customWidth="1"/>
    <col min="7607" max="7607" width="0.85546875" style="24" customWidth="1"/>
    <col min="7608" max="7608" width="18.7109375" style="24" customWidth="1"/>
    <col min="7609" max="7609" width="3.7109375" style="24" customWidth="1"/>
    <col min="7610" max="7610" width="3.140625" style="24" customWidth="1"/>
    <col min="7611" max="7611" width="18.7109375" style="24" customWidth="1"/>
    <col min="7612" max="7612" width="0.85546875" style="24" customWidth="1"/>
    <col min="7613" max="7613" width="18.7109375" style="24" customWidth="1"/>
    <col min="7614" max="7614" width="4.140625" style="24" customWidth="1"/>
    <col min="7615" max="7615" width="3.5703125" style="24" customWidth="1"/>
    <col min="7616" max="7616" width="18.7109375" style="24" customWidth="1"/>
    <col min="7617" max="7617" width="0.85546875" style="24" customWidth="1"/>
    <col min="7618" max="7618" width="18.7109375" style="24" customWidth="1"/>
    <col min="7619" max="7619" width="3.7109375" style="24" customWidth="1"/>
    <col min="7620" max="7620" width="3.140625" style="24" customWidth="1"/>
    <col min="7621" max="7621" width="18.7109375" style="24" customWidth="1"/>
    <col min="7622" max="7622" width="0.85546875" style="24" customWidth="1"/>
    <col min="7623" max="7623" width="18.7109375" style="24" customWidth="1"/>
    <col min="7624" max="7624" width="2.140625" style="24" customWidth="1"/>
    <col min="7625" max="7625" width="1.42578125" style="24" customWidth="1"/>
    <col min="7626" max="7626" width="5.140625" style="24" customWidth="1"/>
    <col min="7627" max="7627" width="1.7109375" style="24" customWidth="1"/>
    <col min="7628" max="7628" width="3.42578125" style="24" customWidth="1"/>
    <col min="7629" max="7629" width="18.7109375" style="24" customWidth="1"/>
    <col min="7630" max="7630" width="0.85546875" style="24" customWidth="1"/>
    <col min="7631" max="7631" width="18.7109375" style="24" customWidth="1"/>
    <col min="7632" max="7632" width="3.7109375" style="24" customWidth="1"/>
    <col min="7633" max="7633" width="3.140625" style="24" customWidth="1"/>
    <col min="7634" max="7634" width="18.7109375" style="24" customWidth="1"/>
    <col min="7635" max="7635" width="0.85546875" style="24" customWidth="1"/>
    <col min="7636" max="7636" width="18.7109375" style="24" customWidth="1"/>
    <col min="7637" max="7637" width="4.140625" style="24" customWidth="1"/>
    <col min="7638" max="7638" width="3.5703125" style="24" customWidth="1"/>
    <col min="7639" max="7639" width="18.7109375" style="24" customWidth="1"/>
    <col min="7640" max="7640" width="0.85546875" style="24" customWidth="1"/>
    <col min="7641" max="7641" width="18.7109375" style="24" customWidth="1"/>
    <col min="7642" max="7642" width="3.7109375" style="24" customWidth="1"/>
    <col min="7643" max="7643" width="3.140625" style="24" customWidth="1"/>
    <col min="7644" max="7644" width="18.7109375" style="24" customWidth="1"/>
    <col min="7645" max="7645" width="0.85546875" style="24" customWidth="1"/>
    <col min="7646" max="7646" width="18.7109375" style="24" customWidth="1"/>
    <col min="7647" max="7647" width="2.140625" style="24" customWidth="1"/>
    <col min="7648" max="7857" width="11.42578125" style="24"/>
    <col min="7858" max="7858" width="1.42578125" style="24" customWidth="1"/>
    <col min="7859" max="7859" width="5.140625" style="24" customWidth="1"/>
    <col min="7860" max="7860" width="1.7109375" style="24" customWidth="1"/>
    <col min="7861" max="7861" width="3.42578125" style="24" customWidth="1"/>
    <col min="7862" max="7862" width="18.7109375" style="24" customWidth="1"/>
    <col min="7863" max="7863" width="0.85546875" style="24" customWidth="1"/>
    <col min="7864" max="7864" width="18.7109375" style="24" customWidth="1"/>
    <col min="7865" max="7865" width="3.7109375" style="24" customWidth="1"/>
    <col min="7866" max="7866" width="3.140625" style="24" customWidth="1"/>
    <col min="7867" max="7867" width="18.7109375" style="24" customWidth="1"/>
    <col min="7868" max="7868" width="0.85546875" style="24" customWidth="1"/>
    <col min="7869" max="7869" width="18.7109375" style="24" customWidth="1"/>
    <col min="7870" max="7870" width="4.140625" style="24" customWidth="1"/>
    <col min="7871" max="7871" width="3.5703125" style="24" customWidth="1"/>
    <col min="7872" max="7872" width="18.7109375" style="24" customWidth="1"/>
    <col min="7873" max="7873" width="0.85546875" style="24" customWidth="1"/>
    <col min="7874" max="7874" width="18.7109375" style="24" customWidth="1"/>
    <col min="7875" max="7875" width="3.7109375" style="24" customWidth="1"/>
    <col min="7876" max="7876" width="3.140625" style="24" customWidth="1"/>
    <col min="7877" max="7877" width="18.7109375" style="24" customWidth="1"/>
    <col min="7878" max="7878" width="0.85546875" style="24" customWidth="1"/>
    <col min="7879" max="7879" width="18.7109375" style="24" customWidth="1"/>
    <col min="7880" max="7880" width="2.140625" style="24" customWidth="1"/>
    <col min="7881" max="7881" width="1.42578125" style="24" customWidth="1"/>
    <col min="7882" max="7882" width="5.140625" style="24" customWidth="1"/>
    <col min="7883" max="7883" width="1.7109375" style="24" customWidth="1"/>
    <col min="7884" max="7884" width="3.42578125" style="24" customWidth="1"/>
    <col min="7885" max="7885" width="18.7109375" style="24" customWidth="1"/>
    <col min="7886" max="7886" width="0.85546875" style="24" customWidth="1"/>
    <col min="7887" max="7887" width="18.7109375" style="24" customWidth="1"/>
    <col min="7888" max="7888" width="3.7109375" style="24" customWidth="1"/>
    <col min="7889" max="7889" width="3.140625" style="24" customWidth="1"/>
    <col min="7890" max="7890" width="18.7109375" style="24" customWidth="1"/>
    <col min="7891" max="7891" width="0.85546875" style="24" customWidth="1"/>
    <col min="7892" max="7892" width="18.7109375" style="24" customWidth="1"/>
    <col min="7893" max="7893" width="4.140625" style="24" customWidth="1"/>
    <col min="7894" max="7894" width="3.5703125" style="24" customWidth="1"/>
    <col min="7895" max="7895" width="18.7109375" style="24" customWidth="1"/>
    <col min="7896" max="7896" width="0.85546875" style="24" customWidth="1"/>
    <col min="7897" max="7897" width="18.7109375" style="24" customWidth="1"/>
    <col min="7898" max="7898" width="3.7109375" style="24" customWidth="1"/>
    <col min="7899" max="7899" width="3.140625" style="24" customWidth="1"/>
    <col min="7900" max="7900" width="18.7109375" style="24" customWidth="1"/>
    <col min="7901" max="7901" width="0.85546875" style="24" customWidth="1"/>
    <col min="7902" max="7902" width="18.7109375" style="24" customWidth="1"/>
    <col min="7903" max="7903" width="2.140625" style="24" customWidth="1"/>
    <col min="7904" max="8113" width="11.42578125" style="24"/>
    <col min="8114" max="8114" width="1.42578125" style="24" customWidth="1"/>
    <col min="8115" max="8115" width="5.140625" style="24" customWidth="1"/>
    <col min="8116" max="8116" width="1.7109375" style="24" customWidth="1"/>
    <col min="8117" max="8117" width="3.42578125" style="24" customWidth="1"/>
    <col min="8118" max="8118" width="18.7109375" style="24" customWidth="1"/>
    <col min="8119" max="8119" width="0.85546875" style="24" customWidth="1"/>
    <col min="8120" max="8120" width="18.7109375" style="24" customWidth="1"/>
    <col min="8121" max="8121" width="3.7109375" style="24" customWidth="1"/>
    <col min="8122" max="8122" width="3.140625" style="24" customWidth="1"/>
    <col min="8123" max="8123" width="18.7109375" style="24" customWidth="1"/>
    <col min="8124" max="8124" width="0.85546875" style="24" customWidth="1"/>
    <col min="8125" max="8125" width="18.7109375" style="24" customWidth="1"/>
    <col min="8126" max="8126" width="4.140625" style="24" customWidth="1"/>
    <col min="8127" max="8127" width="3.5703125" style="24" customWidth="1"/>
    <col min="8128" max="8128" width="18.7109375" style="24" customWidth="1"/>
    <col min="8129" max="8129" width="0.85546875" style="24" customWidth="1"/>
    <col min="8130" max="8130" width="18.7109375" style="24" customWidth="1"/>
    <col min="8131" max="8131" width="3.7109375" style="24" customWidth="1"/>
    <col min="8132" max="8132" width="3.140625" style="24" customWidth="1"/>
    <col min="8133" max="8133" width="18.7109375" style="24" customWidth="1"/>
    <col min="8134" max="8134" width="0.85546875" style="24" customWidth="1"/>
    <col min="8135" max="8135" width="18.7109375" style="24" customWidth="1"/>
    <col min="8136" max="8136" width="2.140625" style="24" customWidth="1"/>
    <col min="8137" max="8137" width="1.42578125" style="24" customWidth="1"/>
    <col min="8138" max="8138" width="5.140625" style="24" customWidth="1"/>
    <col min="8139" max="8139" width="1.7109375" style="24" customWidth="1"/>
    <col min="8140" max="8140" width="3.42578125" style="24" customWidth="1"/>
    <col min="8141" max="8141" width="18.7109375" style="24" customWidth="1"/>
    <col min="8142" max="8142" width="0.85546875" style="24" customWidth="1"/>
    <col min="8143" max="8143" width="18.7109375" style="24" customWidth="1"/>
    <col min="8144" max="8144" width="3.7109375" style="24" customWidth="1"/>
    <col min="8145" max="8145" width="3.140625" style="24" customWidth="1"/>
    <col min="8146" max="8146" width="18.7109375" style="24" customWidth="1"/>
    <col min="8147" max="8147" width="0.85546875" style="24" customWidth="1"/>
    <col min="8148" max="8148" width="18.7109375" style="24" customWidth="1"/>
    <col min="8149" max="8149" width="4.140625" style="24" customWidth="1"/>
    <col min="8150" max="8150" width="3.5703125" style="24" customWidth="1"/>
    <col min="8151" max="8151" width="18.7109375" style="24" customWidth="1"/>
    <col min="8152" max="8152" width="0.85546875" style="24" customWidth="1"/>
    <col min="8153" max="8153" width="18.7109375" style="24" customWidth="1"/>
    <col min="8154" max="8154" width="3.7109375" style="24" customWidth="1"/>
    <col min="8155" max="8155" width="3.140625" style="24" customWidth="1"/>
    <col min="8156" max="8156" width="18.7109375" style="24" customWidth="1"/>
    <col min="8157" max="8157" width="0.85546875" style="24" customWidth="1"/>
    <col min="8158" max="8158" width="18.7109375" style="24" customWidth="1"/>
    <col min="8159" max="8159" width="2.140625" style="24" customWidth="1"/>
    <col min="8160" max="8369" width="11.42578125" style="24"/>
    <col min="8370" max="8370" width="1.42578125" style="24" customWidth="1"/>
    <col min="8371" max="8371" width="5.140625" style="24" customWidth="1"/>
    <col min="8372" max="8372" width="1.7109375" style="24" customWidth="1"/>
    <col min="8373" max="8373" width="3.42578125" style="24" customWidth="1"/>
    <col min="8374" max="8374" width="18.7109375" style="24" customWidth="1"/>
    <col min="8375" max="8375" width="0.85546875" style="24" customWidth="1"/>
    <col min="8376" max="8376" width="18.7109375" style="24" customWidth="1"/>
    <col min="8377" max="8377" width="3.7109375" style="24" customWidth="1"/>
    <col min="8378" max="8378" width="3.140625" style="24" customWidth="1"/>
    <col min="8379" max="8379" width="18.7109375" style="24" customWidth="1"/>
    <col min="8380" max="8380" width="0.85546875" style="24" customWidth="1"/>
    <col min="8381" max="8381" width="18.7109375" style="24" customWidth="1"/>
    <col min="8382" max="8382" width="4.140625" style="24" customWidth="1"/>
    <col min="8383" max="8383" width="3.5703125" style="24" customWidth="1"/>
    <col min="8384" max="8384" width="18.7109375" style="24" customWidth="1"/>
    <col min="8385" max="8385" width="0.85546875" style="24" customWidth="1"/>
    <col min="8386" max="8386" width="18.7109375" style="24" customWidth="1"/>
    <col min="8387" max="8387" width="3.7109375" style="24" customWidth="1"/>
    <col min="8388" max="8388" width="3.140625" style="24" customWidth="1"/>
    <col min="8389" max="8389" width="18.7109375" style="24" customWidth="1"/>
    <col min="8390" max="8390" width="0.85546875" style="24" customWidth="1"/>
    <col min="8391" max="8391" width="18.7109375" style="24" customWidth="1"/>
    <col min="8392" max="8392" width="2.140625" style="24" customWidth="1"/>
    <col min="8393" max="8393" width="1.42578125" style="24" customWidth="1"/>
    <col min="8394" max="8394" width="5.140625" style="24" customWidth="1"/>
    <col min="8395" max="8395" width="1.7109375" style="24" customWidth="1"/>
    <col min="8396" max="8396" width="3.42578125" style="24" customWidth="1"/>
    <col min="8397" max="8397" width="18.7109375" style="24" customWidth="1"/>
    <col min="8398" max="8398" width="0.85546875" style="24" customWidth="1"/>
    <col min="8399" max="8399" width="18.7109375" style="24" customWidth="1"/>
    <col min="8400" max="8400" width="3.7109375" style="24" customWidth="1"/>
    <col min="8401" max="8401" width="3.140625" style="24" customWidth="1"/>
    <col min="8402" max="8402" width="18.7109375" style="24" customWidth="1"/>
    <col min="8403" max="8403" width="0.85546875" style="24" customWidth="1"/>
    <col min="8404" max="8404" width="18.7109375" style="24" customWidth="1"/>
    <col min="8405" max="8405" width="4.140625" style="24" customWidth="1"/>
    <col min="8406" max="8406" width="3.5703125" style="24" customWidth="1"/>
    <col min="8407" max="8407" width="18.7109375" style="24" customWidth="1"/>
    <col min="8408" max="8408" width="0.85546875" style="24" customWidth="1"/>
    <col min="8409" max="8409" width="18.7109375" style="24" customWidth="1"/>
    <col min="8410" max="8410" width="3.7109375" style="24" customWidth="1"/>
    <col min="8411" max="8411" width="3.140625" style="24" customWidth="1"/>
    <col min="8412" max="8412" width="18.7109375" style="24" customWidth="1"/>
    <col min="8413" max="8413" width="0.85546875" style="24" customWidth="1"/>
    <col min="8414" max="8414" width="18.7109375" style="24" customWidth="1"/>
    <col min="8415" max="8415" width="2.140625" style="24" customWidth="1"/>
    <col min="8416" max="8625" width="11.42578125" style="24"/>
    <col min="8626" max="8626" width="1.42578125" style="24" customWidth="1"/>
    <col min="8627" max="8627" width="5.140625" style="24" customWidth="1"/>
    <col min="8628" max="8628" width="1.7109375" style="24" customWidth="1"/>
    <col min="8629" max="8629" width="3.42578125" style="24" customWidth="1"/>
    <col min="8630" max="8630" width="18.7109375" style="24" customWidth="1"/>
    <col min="8631" max="8631" width="0.85546875" style="24" customWidth="1"/>
    <col min="8632" max="8632" width="18.7109375" style="24" customWidth="1"/>
    <col min="8633" max="8633" width="3.7109375" style="24" customWidth="1"/>
    <col min="8634" max="8634" width="3.140625" style="24" customWidth="1"/>
    <col min="8635" max="8635" width="18.7109375" style="24" customWidth="1"/>
    <col min="8636" max="8636" width="0.85546875" style="24" customWidth="1"/>
    <col min="8637" max="8637" width="18.7109375" style="24" customWidth="1"/>
    <col min="8638" max="8638" width="4.140625" style="24" customWidth="1"/>
    <col min="8639" max="8639" width="3.5703125" style="24" customWidth="1"/>
    <col min="8640" max="8640" width="18.7109375" style="24" customWidth="1"/>
    <col min="8641" max="8641" width="0.85546875" style="24" customWidth="1"/>
    <col min="8642" max="8642" width="18.7109375" style="24" customWidth="1"/>
    <col min="8643" max="8643" width="3.7109375" style="24" customWidth="1"/>
    <col min="8644" max="8644" width="3.140625" style="24" customWidth="1"/>
    <col min="8645" max="8645" width="18.7109375" style="24" customWidth="1"/>
    <col min="8646" max="8646" width="0.85546875" style="24" customWidth="1"/>
    <col min="8647" max="8647" width="18.7109375" style="24" customWidth="1"/>
    <col min="8648" max="8648" width="2.140625" style="24" customWidth="1"/>
    <col min="8649" max="8649" width="1.42578125" style="24" customWidth="1"/>
    <col min="8650" max="8650" width="5.140625" style="24" customWidth="1"/>
    <col min="8651" max="8651" width="1.7109375" style="24" customWidth="1"/>
    <col min="8652" max="8652" width="3.42578125" style="24" customWidth="1"/>
    <col min="8653" max="8653" width="18.7109375" style="24" customWidth="1"/>
    <col min="8654" max="8654" width="0.85546875" style="24" customWidth="1"/>
    <col min="8655" max="8655" width="18.7109375" style="24" customWidth="1"/>
    <col min="8656" max="8656" width="3.7109375" style="24" customWidth="1"/>
    <col min="8657" max="8657" width="3.140625" style="24" customWidth="1"/>
    <col min="8658" max="8658" width="18.7109375" style="24" customWidth="1"/>
    <col min="8659" max="8659" width="0.85546875" style="24" customWidth="1"/>
    <col min="8660" max="8660" width="18.7109375" style="24" customWidth="1"/>
    <col min="8661" max="8661" width="4.140625" style="24" customWidth="1"/>
    <col min="8662" max="8662" width="3.5703125" style="24" customWidth="1"/>
    <col min="8663" max="8663" width="18.7109375" style="24" customWidth="1"/>
    <col min="8664" max="8664" width="0.85546875" style="24" customWidth="1"/>
    <col min="8665" max="8665" width="18.7109375" style="24" customWidth="1"/>
    <col min="8666" max="8666" width="3.7109375" style="24" customWidth="1"/>
    <col min="8667" max="8667" width="3.140625" style="24" customWidth="1"/>
    <col min="8668" max="8668" width="18.7109375" style="24" customWidth="1"/>
    <col min="8669" max="8669" width="0.85546875" style="24" customWidth="1"/>
    <col min="8670" max="8670" width="18.7109375" style="24" customWidth="1"/>
    <col min="8671" max="8671" width="2.140625" style="24" customWidth="1"/>
    <col min="8672" max="8881" width="11.42578125" style="24"/>
    <col min="8882" max="8882" width="1.42578125" style="24" customWidth="1"/>
    <col min="8883" max="8883" width="5.140625" style="24" customWidth="1"/>
    <col min="8884" max="8884" width="1.7109375" style="24" customWidth="1"/>
    <col min="8885" max="8885" width="3.42578125" style="24" customWidth="1"/>
    <col min="8886" max="8886" width="18.7109375" style="24" customWidth="1"/>
    <col min="8887" max="8887" width="0.85546875" style="24" customWidth="1"/>
    <col min="8888" max="8888" width="18.7109375" style="24" customWidth="1"/>
    <col min="8889" max="8889" width="3.7109375" style="24" customWidth="1"/>
    <col min="8890" max="8890" width="3.140625" style="24" customWidth="1"/>
    <col min="8891" max="8891" width="18.7109375" style="24" customWidth="1"/>
    <col min="8892" max="8892" width="0.85546875" style="24" customWidth="1"/>
    <col min="8893" max="8893" width="18.7109375" style="24" customWidth="1"/>
    <col min="8894" max="8894" width="4.140625" style="24" customWidth="1"/>
    <col min="8895" max="8895" width="3.5703125" style="24" customWidth="1"/>
    <col min="8896" max="8896" width="18.7109375" style="24" customWidth="1"/>
    <col min="8897" max="8897" width="0.85546875" style="24" customWidth="1"/>
    <col min="8898" max="8898" width="18.7109375" style="24" customWidth="1"/>
    <col min="8899" max="8899" width="3.7109375" style="24" customWidth="1"/>
    <col min="8900" max="8900" width="3.140625" style="24" customWidth="1"/>
    <col min="8901" max="8901" width="18.7109375" style="24" customWidth="1"/>
    <col min="8902" max="8902" width="0.85546875" style="24" customWidth="1"/>
    <col min="8903" max="8903" width="18.7109375" style="24" customWidth="1"/>
    <col min="8904" max="8904" width="2.140625" style="24" customWidth="1"/>
    <col min="8905" max="8905" width="1.42578125" style="24" customWidth="1"/>
    <col min="8906" max="8906" width="5.140625" style="24" customWidth="1"/>
    <col min="8907" max="8907" width="1.7109375" style="24" customWidth="1"/>
    <col min="8908" max="8908" width="3.42578125" style="24" customWidth="1"/>
    <col min="8909" max="8909" width="18.7109375" style="24" customWidth="1"/>
    <col min="8910" max="8910" width="0.85546875" style="24" customWidth="1"/>
    <col min="8911" max="8911" width="18.7109375" style="24" customWidth="1"/>
    <col min="8912" max="8912" width="3.7109375" style="24" customWidth="1"/>
    <col min="8913" max="8913" width="3.140625" style="24" customWidth="1"/>
    <col min="8914" max="8914" width="18.7109375" style="24" customWidth="1"/>
    <col min="8915" max="8915" width="0.85546875" style="24" customWidth="1"/>
    <col min="8916" max="8916" width="18.7109375" style="24" customWidth="1"/>
    <col min="8917" max="8917" width="4.140625" style="24" customWidth="1"/>
    <col min="8918" max="8918" width="3.5703125" style="24" customWidth="1"/>
    <col min="8919" max="8919" width="18.7109375" style="24" customWidth="1"/>
    <col min="8920" max="8920" width="0.85546875" style="24" customWidth="1"/>
    <col min="8921" max="8921" width="18.7109375" style="24" customWidth="1"/>
    <col min="8922" max="8922" width="3.7109375" style="24" customWidth="1"/>
    <col min="8923" max="8923" width="3.140625" style="24" customWidth="1"/>
    <col min="8924" max="8924" width="18.7109375" style="24" customWidth="1"/>
    <col min="8925" max="8925" width="0.85546875" style="24" customWidth="1"/>
    <col min="8926" max="8926" width="18.7109375" style="24" customWidth="1"/>
    <col min="8927" max="8927" width="2.140625" style="24" customWidth="1"/>
    <col min="8928" max="9137" width="11.42578125" style="24"/>
    <col min="9138" max="9138" width="1.42578125" style="24" customWidth="1"/>
    <col min="9139" max="9139" width="5.140625" style="24" customWidth="1"/>
    <col min="9140" max="9140" width="1.7109375" style="24" customWidth="1"/>
    <col min="9141" max="9141" width="3.42578125" style="24" customWidth="1"/>
    <col min="9142" max="9142" width="18.7109375" style="24" customWidth="1"/>
    <col min="9143" max="9143" width="0.85546875" style="24" customWidth="1"/>
    <col min="9144" max="9144" width="18.7109375" style="24" customWidth="1"/>
    <col min="9145" max="9145" width="3.7109375" style="24" customWidth="1"/>
    <col min="9146" max="9146" width="3.140625" style="24" customWidth="1"/>
    <col min="9147" max="9147" width="18.7109375" style="24" customWidth="1"/>
    <col min="9148" max="9148" width="0.85546875" style="24" customWidth="1"/>
    <col min="9149" max="9149" width="18.7109375" style="24" customWidth="1"/>
    <col min="9150" max="9150" width="4.140625" style="24" customWidth="1"/>
    <col min="9151" max="9151" width="3.5703125" style="24" customWidth="1"/>
    <col min="9152" max="9152" width="18.7109375" style="24" customWidth="1"/>
    <col min="9153" max="9153" width="0.85546875" style="24" customWidth="1"/>
    <col min="9154" max="9154" width="18.7109375" style="24" customWidth="1"/>
    <col min="9155" max="9155" width="3.7109375" style="24" customWidth="1"/>
    <col min="9156" max="9156" width="3.140625" style="24" customWidth="1"/>
    <col min="9157" max="9157" width="18.7109375" style="24" customWidth="1"/>
    <col min="9158" max="9158" width="0.85546875" style="24" customWidth="1"/>
    <col min="9159" max="9159" width="18.7109375" style="24" customWidth="1"/>
    <col min="9160" max="9160" width="2.140625" style="24" customWidth="1"/>
    <col min="9161" max="9161" width="1.42578125" style="24" customWidth="1"/>
    <col min="9162" max="9162" width="5.140625" style="24" customWidth="1"/>
    <col min="9163" max="9163" width="1.7109375" style="24" customWidth="1"/>
    <col min="9164" max="9164" width="3.42578125" style="24" customWidth="1"/>
    <col min="9165" max="9165" width="18.7109375" style="24" customWidth="1"/>
    <col min="9166" max="9166" width="0.85546875" style="24" customWidth="1"/>
    <col min="9167" max="9167" width="18.7109375" style="24" customWidth="1"/>
    <col min="9168" max="9168" width="3.7109375" style="24" customWidth="1"/>
    <col min="9169" max="9169" width="3.140625" style="24" customWidth="1"/>
    <col min="9170" max="9170" width="18.7109375" style="24" customWidth="1"/>
    <col min="9171" max="9171" width="0.85546875" style="24" customWidth="1"/>
    <col min="9172" max="9172" width="18.7109375" style="24" customWidth="1"/>
    <col min="9173" max="9173" width="4.140625" style="24" customWidth="1"/>
    <col min="9174" max="9174" width="3.5703125" style="24" customWidth="1"/>
    <col min="9175" max="9175" width="18.7109375" style="24" customWidth="1"/>
    <col min="9176" max="9176" width="0.85546875" style="24" customWidth="1"/>
    <col min="9177" max="9177" width="18.7109375" style="24" customWidth="1"/>
    <col min="9178" max="9178" width="3.7109375" style="24" customWidth="1"/>
    <col min="9179" max="9179" width="3.140625" style="24" customWidth="1"/>
    <col min="9180" max="9180" width="18.7109375" style="24" customWidth="1"/>
    <col min="9181" max="9181" width="0.85546875" style="24" customWidth="1"/>
    <col min="9182" max="9182" width="18.7109375" style="24" customWidth="1"/>
    <col min="9183" max="9183" width="2.140625" style="24" customWidth="1"/>
    <col min="9184" max="9393" width="11.42578125" style="24"/>
    <col min="9394" max="9394" width="1.42578125" style="24" customWidth="1"/>
    <col min="9395" max="9395" width="5.140625" style="24" customWidth="1"/>
    <col min="9396" max="9396" width="1.7109375" style="24" customWidth="1"/>
    <col min="9397" max="9397" width="3.42578125" style="24" customWidth="1"/>
    <col min="9398" max="9398" width="18.7109375" style="24" customWidth="1"/>
    <col min="9399" max="9399" width="0.85546875" style="24" customWidth="1"/>
    <col min="9400" max="9400" width="18.7109375" style="24" customWidth="1"/>
    <col min="9401" max="9401" width="3.7109375" style="24" customWidth="1"/>
    <col min="9402" max="9402" width="3.140625" style="24" customWidth="1"/>
    <col min="9403" max="9403" width="18.7109375" style="24" customWidth="1"/>
    <col min="9404" max="9404" width="0.85546875" style="24" customWidth="1"/>
    <col min="9405" max="9405" width="18.7109375" style="24" customWidth="1"/>
    <col min="9406" max="9406" width="4.140625" style="24" customWidth="1"/>
    <col min="9407" max="9407" width="3.5703125" style="24" customWidth="1"/>
    <col min="9408" max="9408" width="18.7109375" style="24" customWidth="1"/>
    <col min="9409" max="9409" width="0.85546875" style="24" customWidth="1"/>
    <col min="9410" max="9410" width="18.7109375" style="24" customWidth="1"/>
    <col min="9411" max="9411" width="3.7109375" style="24" customWidth="1"/>
    <col min="9412" max="9412" width="3.140625" style="24" customWidth="1"/>
    <col min="9413" max="9413" width="18.7109375" style="24" customWidth="1"/>
    <col min="9414" max="9414" width="0.85546875" style="24" customWidth="1"/>
    <col min="9415" max="9415" width="18.7109375" style="24" customWidth="1"/>
    <col min="9416" max="9416" width="2.140625" style="24" customWidth="1"/>
    <col min="9417" max="9417" width="1.42578125" style="24" customWidth="1"/>
    <col min="9418" max="9418" width="5.140625" style="24" customWidth="1"/>
    <col min="9419" max="9419" width="1.7109375" style="24" customWidth="1"/>
    <col min="9420" max="9420" width="3.42578125" style="24" customWidth="1"/>
    <col min="9421" max="9421" width="18.7109375" style="24" customWidth="1"/>
    <col min="9422" max="9422" width="0.85546875" style="24" customWidth="1"/>
    <col min="9423" max="9423" width="18.7109375" style="24" customWidth="1"/>
    <col min="9424" max="9424" width="3.7109375" style="24" customWidth="1"/>
    <col min="9425" max="9425" width="3.140625" style="24" customWidth="1"/>
    <col min="9426" max="9426" width="18.7109375" style="24" customWidth="1"/>
    <col min="9427" max="9427" width="0.85546875" style="24" customWidth="1"/>
    <col min="9428" max="9428" width="18.7109375" style="24" customWidth="1"/>
    <col min="9429" max="9429" width="4.140625" style="24" customWidth="1"/>
    <col min="9430" max="9430" width="3.5703125" style="24" customWidth="1"/>
    <col min="9431" max="9431" width="18.7109375" style="24" customWidth="1"/>
    <col min="9432" max="9432" width="0.85546875" style="24" customWidth="1"/>
    <col min="9433" max="9433" width="18.7109375" style="24" customWidth="1"/>
    <col min="9434" max="9434" width="3.7109375" style="24" customWidth="1"/>
    <col min="9435" max="9435" width="3.140625" style="24" customWidth="1"/>
    <col min="9436" max="9436" width="18.7109375" style="24" customWidth="1"/>
    <col min="9437" max="9437" width="0.85546875" style="24" customWidth="1"/>
    <col min="9438" max="9438" width="18.7109375" style="24" customWidth="1"/>
    <col min="9439" max="9439" width="2.140625" style="24" customWidth="1"/>
    <col min="9440" max="9649" width="11.42578125" style="24"/>
    <col min="9650" max="9650" width="1.42578125" style="24" customWidth="1"/>
    <col min="9651" max="9651" width="5.140625" style="24" customWidth="1"/>
    <col min="9652" max="9652" width="1.7109375" style="24" customWidth="1"/>
    <col min="9653" max="9653" width="3.42578125" style="24" customWidth="1"/>
    <col min="9654" max="9654" width="18.7109375" style="24" customWidth="1"/>
    <col min="9655" max="9655" width="0.85546875" style="24" customWidth="1"/>
    <col min="9656" max="9656" width="18.7109375" style="24" customWidth="1"/>
    <col min="9657" max="9657" width="3.7109375" style="24" customWidth="1"/>
    <col min="9658" max="9658" width="3.140625" style="24" customWidth="1"/>
    <col min="9659" max="9659" width="18.7109375" style="24" customWidth="1"/>
    <col min="9660" max="9660" width="0.85546875" style="24" customWidth="1"/>
    <col min="9661" max="9661" width="18.7109375" style="24" customWidth="1"/>
    <col min="9662" max="9662" width="4.140625" style="24" customWidth="1"/>
    <col min="9663" max="9663" width="3.5703125" style="24" customWidth="1"/>
    <col min="9664" max="9664" width="18.7109375" style="24" customWidth="1"/>
    <col min="9665" max="9665" width="0.85546875" style="24" customWidth="1"/>
    <col min="9666" max="9666" width="18.7109375" style="24" customWidth="1"/>
    <col min="9667" max="9667" width="3.7109375" style="24" customWidth="1"/>
    <col min="9668" max="9668" width="3.140625" style="24" customWidth="1"/>
    <col min="9669" max="9669" width="18.7109375" style="24" customWidth="1"/>
    <col min="9670" max="9670" width="0.85546875" style="24" customWidth="1"/>
    <col min="9671" max="9671" width="18.7109375" style="24" customWidth="1"/>
    <col min="9672" max="9672" width="2.140625" style="24" customWidth="1"/>
    <col min="9673" max="9673" width="1.42578125" style="24" customWidth="1"/>
    <col min="9674" max="9674" width="5.140625" style="24" customWidth="1"/>
    <col min="9675" max="9675" width="1.7109375" style="24" customWidth="1"/>
    <col min="9676" max="9676" width="3.42578125" style="24" customWidth="1"/>
    <col min="9677" max="9677" width="18.7109375" style="24" customWidth="1"/>
    <col min="9678" max="9678" width="0.85546875" style="24" customWidth="1"/>
    <col min="9679" max="9679" width="18.7109375" style="24" customWidth="1"/>
    <col min="9680" max="9680" width="3.7109375" style="24" customWidth="1"/>
    <col min="9681" max="9681" width="3.140625" style="24" customWidth="1"/>
    <col min="9682" max="9682" width="18.7109375" style="24" customWidth="1"/>
    <col min="9683" max="9683" width="0.85546875" style="24" customWidth="1"/>
    <col min="9684" max="9684" width="18.7109375" style="24" customWidth="1"/>
    <col min="9685" max="9685" width="4.140625" style="24" customWidth="1"/>
    <col min="9686" max="9686" width="3.5703125" style="24" customWidth="1"/>
    <col min="9687" max="9687" width="18.7109375" style="24" customWidth="1"/>
    <col min="9688" max="9688" width="0.85546875" style="24" customWidth="1"/>
    <col min="9689" max="9689" width="18.7109375" style="24" customWidth="1"/>
    <col min="9690" max="9690" width="3.7109375" style="24" customWidth="1"/>
    <col min="9691" max="9691" width="3.140625" style="24" customWidth="1"/>
    <col min="9692" max="9692" width="18.7109375" style="24" customWidth="1"/>
    <col min="9693" max="9693" width="0.85546875" style="24" customWidth="1"/>
    <col min="9694" max="9694" width="18.7109375" style="24" customWidth="1"/>
    <col min="9695" max="9695" width="2.140625" style="24" customWidth="1"/>
    <col min="9696" max="9905" width="11.42578125" style="24"/>
    <col min="9906" max="9906" width="1.42578125" style="24" customWidth="1"/>
    <col min="9907" max="9907" width="5.140625" style="24" customWidth="1"/>
    <col min="9908" max="9908" width="1.7109375" style="24" customWidth="1"/>
    <col min="9909" max="9909" width="3.42578125" style="24" customWidth="1"/>
    <col min="9910" max="9910" width="18.7109375" style="24" customWidth="1"/>
    <col min="9911" max="9911" width="0.85546875" style="24" customWidth="1"/>
    <col min="9912" max="9912" width="18.7109375" style="24" customWidth="1"/>
    <col min="9913" max="9913" width="3.7109375" style="24" customWidth="1"/>
    <col min="9914" max="9914" width="3.140625" style="24" customWidth="1"/>
    <col min="9915" max="9915" width="18.7109375" style="24" customWidth="1"/>
    <col min="9916" max="9916" width="0.85546875" style="24" customWidth="1"/>
    <col min="9917" max="9917" width="18.7109375" style="24" customWidth="1"/>
    <col min="9918" max="9918" width="4.140625" style="24" customWidth="1"/>
    <col min="9919" max="9919" width="3.5703125" style="24" customWidth="1"/>
    <col min="9920" max="9920" width="18.7109375" style="24" customWidth="1"/>
    <col min="9921" max="9921" width="0.85546875" style="24" customWidth="1"/>
    <col min="9922" max="9922" width="18.7109375" style="24" customWidth="1"/>
    <col min="9923" max="9923" width="3.7109375" style="24" customWidth="1"/>
    <col min="9924" max="9924" width="3.140625" style="24" customWidth="1"/>
    <col min="9925" max="9925" width="18.7109375" style="24" customWidth="1"/>
    <col min="9926" max="9926" width="0.85546875" style="24" customWidth="1"/>
    <col min="9927" max="9927" width="18.7109375" style="24" customWidth="1"/>
    <col min="9928" max="9928" width="2.140625" style="24" customWidth="1"/>
    <col min="9929" max="9929" width="1.42578125" style="24" customWidth="1"/>
    <col min="9930" max="9930" width="5.140625" style="24" customWidth="1"/>
    <col min="9931" max="9931" width="1.7109375" style="24" customWidth="1"/>
    <col min="9932" max="9932" width="3.42578125" style="24" customWidth="1"/>
    <col min="9933" max="9933" width="18.7109375" style="24" customWidth="1"/>
    <col min="9934" max="9934" width="0.85546875" style="24" customWidth="1"/>
    <col min="9935" max="9935" width="18.7109375" style="24" customWidth="1"/>
    <col min="9936" max="9936" width="3.7109375" style="24" customWidth="1"/>
    <col min="9937" max="9937" width="3.140625" style="24" customWidth="1"/>
    <col min="9938" max="9938" width="18.7109375" style="24" customWidth="1"/>
    <col min="9939" max="9939" width="0.85546875" style="24" customWidth="1"/>
    <col min="9940" max="9940" width="18.7109375" style="24" customWidth="1"/>
    <col min="9941" max="9941" width="4.140625" style="24" customWidth="1"/>
    <col min="9942" max="9942" width="3.5703125" style="24" customWidth="1"/>
    <col min="9943" max="9943" width="18.7109375" style="24" customWidth="1"/>
    <col min="9944" max="9944" width="0.85546875" style="24" customWidth="1"/>
    <col min="9945" max="9945" width="18.7109375" style="24" customWidth="1"/>
    <col min="9946" max="9946" width="3.7109375" style="24" customWidth="1"/>
    <col min="9947" max="9947" width="3.140625" style="24" customWidth="1"/>
    <col min="9948" max="9948" width="18.7109375" style="24" customWidth="1"/>
    <col min="9949" max="9949" width="0.85546875" style="24" customWidth="1"/>
    <col min="9950" max="9950" width="18.7109375" style="24" customWidth="1"/>
    <col min="9951" max="9951" width="2.140625" style="24" customWidth="1"/>
    <col min="9952" max="10161" width="11.42578125" style="24"/>
    <col min="10162" max="10162" width="1.42578125" style="24" customWidth="1"/>
    <col min="10163" max="10163" width="5.140625" style="24" customWidth="1"/>
    <col min="10164" max="10164" width="1.7109375" style="24" customWidth="1"/>
    <col min="10165" max="10165" width="3.42578125" style="24" customWidth="1"/>
    <col min="10166" max="10166" width="18.7109375" style="24" customWidth="1"/>
    <col min="10167" max="10167" width="0.85546875" style="24" customWidth="1"/>
    <col min="10168" max="10168" width="18.7109375" style="24" customWidth="1"/>
    <col min="10169" max="10169" width="3.7109375" style="24" customWidth="1"/>
    <col min="10170" max="10170" width="3.140625" style="24" customWidth="1"/>
    <col min="10171" max="10171" width="18.7109375" style="24" customWidth="1"/>
    <col min="10172" max="10172" width="0.85546875" style="24" customWidth="1"/>
    <col min="10173" max="10173" width="18.7109375" style="24" customWidth="1"/>
    <col min="10174" max="10174" width="4.140625" style="24" customWidth="1"/>
    <col min="10175" max="10175" width="3.5703125" style="24" customWidth="1"/>
    <col min="10176" max="10176" width="18.7109375" style="24" customWidth="1"/>
    <col min="10177" max="10177" width="0.85546875" style="24" customWidth="1"/>
    <col min="10178" max="10178" width="18.7109375" style="24" customWidth="1"/>
    <col min="10179" max="10179" width="3.7109375" style="24" customWidth="1"/>
    <col min="10180" max="10180" width="3.140625" style="24" customWidth="1"/>
    <col min="10181" max="10181" width="18.7109375" style="24" customWidth="1"/>
    <col min="10182" max="10182" width="0.85546875" style="24" customWidth="1"/>
    <col min="10183" max="10183" width="18.7109375" style="24" customWidth="1"/>
    <col min="10184" max="10184" width="2.140625" style="24" customWidth="1"/>
    <col min="10185" max="10185" width="1.42578125" style="24" customWidth="1"/>
    <col min="10186" max="10186" width="5.140625" style="24" customWidth="1"/>
    <col min="10187" max="10187" width="1.7109375" style="24" customWidth="1"/>
    <col min="10188" max="10188" width="3.42578125" style="24" customWidth="1"/>
    <col min="10189" max="10189" width="18.7109375" style="24" customWidth="1"/>
    <col min="10190" max="10190" width="0.85546875" style="24" customWidth="1"/>
    <col min="10191" max="10191" width="18.7109375" style="24" customWidth="1"/>
    <col min="10192" max="10192" width="3.7109375" style="24" customWidth="1"/>
    <col min="10193" max="10193" width="3.140625" style="24" customWidth="1"/>
    <col min="10194" max="10194" width="18.7109375" style="24" customWidth="1"/>
    <col min="10195" max="10195" width="0.85546875" style="24" customWidth="1"/>
    <col min="10196" max="10196" width="18.7109375" style="24" customWidth="1"/>
    <col min="10197" max="10197" width="4.140625" style="24" customWidth="1"/>
    <col min="10198" max="10198" width="3.5703125" style="24" customWidth="1"/>
    <col min="10199" max="10199" width="18.7109375" style="24" customWidth="1"/>
    <col min="10200" max="10200" width="0.85546875" style="24" customWidth="1"/>
    <col min="10201" max="10201" width="18.7109375" style="24" customWidth="1"/>
    <col min="10202" max="10202" width="3.7109375" style="24" customWidth="1"/>
    <col min="10203" max="10203" width="3.140625" style="24" customWidth="1"/>
    <col min="10204" max="10204" width="18.7109375" style="24" customWidth="1"/>
    <col min="10205" max="10205" width="0.85546875" style="24" customWidth="1"/>
    <col min="10206" max="10206" width="18.7109375" style="24" customWidth="1"/>
    <col min="10207" max="10207" width="2.140625" style="24" customWidth="1"/>
    <col min="10208" max="10417" width="11.42578125" style="24"/>
    <col min="10418" max="10418" width="1.42578125" style="24" customWidth="1"/>
    <col min="10419" max="10419" width="5.140625" style="24" customWidth="1"/>
    <col min="10420" max="10420" width="1.7109375" style="24" customWidth="1"/>
    <col min="10421" max="10421" width="3.42578125" style="24" customWidth="1"/>
    <col min="10422" max="10422" width="18.7109375" style="24" customWidth="1"/>
    <col min="10423" max="10423" width="0.85546875" style="24" customWidth="1"/>
    <col min="10424" max="10424" width="18.7109375" style="24" customWidth="1"/>
    <col min="10425" max="10425" width="3.7109375" style="24" customWidth="1"/>
    <col min="10426" max="10426" width="3.140625" style="24" customWidth="1"/>
    <col min="10427" max="10427" width="18.7109375" style="24" customWidth="1"/>
    <col min="10428" max="10428" width="0.85546875" style="24" customWidth="1"/>
    <col min="10429" max="10429" width="18.7109375" style="24" customWidth="1"/>
    <col min="10430" max="10430" width="4.140625" style="24" customWidth="1"/>
    <col min="10431" max="10431" width="3.5703125" style="24" customWidth="1"/>
    <col min="10432" max="10432" width="18.7109375" style="24" customWidth="1"/>
    <col min="10433" max="10433" width="0.85546875" style="24" customWidth="1"/>
    <col min="10434" max="10434" width="18.7109375" style="24" customWidth="1"/>
    <col min="10435" max="10435" width="3.7109375" style="24" customWidth="1"/>
    <col min="10436" max="10436" width="3.140625" style="24" customWidth="1"/>
    <col min="10437" max="10437" width="18.7109375" style="24" customWidth="1"/>
    <col min="10438" max="10438" width="0.85546875" style="24" customWidth="1"/>
    <col min="10439" max="10439" width="18.7109375" style="24" customWidth="1"/>
    <col min="10440" max="10440" width="2.140625" style="24" customWidth="1"/>
    <col min="10441" max="10441" width="1.42578125" style="24" customWidth="1"/>
    <col min="10442" max="10442" width="5.140625" style="24" customWidth="1"/>
    <col min="10443" max="10443" width="1.7109375" style="24" customWidth="1"/>
    <col min="10444" max="10444" width="3.42578125" style="24" customWidth="1"/>
    <col min="10445" max="10445" width="18.7109375" style="24" customWidth="1"/>
    <col min="10446" max="10446" width="0.85546875" style="24" customWidth="1"/>
    <col min="10447" max="10447" width="18.7109375" style="24" customWidth="1"/>
    <col min="10448" max="10448" width="3.7109375" style="24" customWidth="1"/>
    <col min="10449" max="10449" width="3.140625" style="24" customWidth="1"/>
    <col min="10450" max="10450" width="18.7109375" style="24" customWidth="1"/>
    <col min="10451" max="10451" width="0.85546875" style="24" customWidth="1"/>
    <col min="10452" max="10452" width="18.7109375" style="24" customWidth="1"/>
    <col min="10453" max="10453" width="4.140625" style="24" customWidth="1"/>
    <col min="10454" max="10454" width="3.5703125" style="24" customWidth="1"/>
    <col min="10455" max="10455" width="18.7109375" style="24" customWidth="1"/>
    <col min="10456" max="10456" width="0.85546875" style="24" customWidth="1"/>
    <col min="10457" max="10457" width="18.7109375" style="24" customWidth="1"/>
    <col min="10458" max="10458" width="3.7109375" style="24" customWidth="1"/>
    <col min="10459" max="10459" width="3.140625" style="24" customWidth="1"/>
    <col min="10460" max="10460" width="18.7109375" style="24" customWidth="1"/>
    <col min="10461" max="10461" width="0.85546875" style="24" customWidth="1"/>
    <col min="10462" max="10462" width="18.7109375" style="24" customWidth="1"/>
    <col min="10463" max="10463" width="2.140625" style="24" customWidth="1"/>
    <col min="10464" max="10673" width="11.42578125" style="24"/>
    <col min="10674" max="10674" width="1.42578125" style="24" customWidth="1"/>
    <col min="10675" max="10675" width="5.140625" style="24" customWidth="1"/>
    <col min="10676" max="10676" width="1.7109375" style="24" customWidth="1"/>
    <col min="10677" max="10677" width="3.42578125" style="24" customWidth="1"/>
    <col min="10678" max="10678" width="18.7109375" style="24" customWidth="1"/>
    <col min="10679" max="10679" width="0.85546875" style="24" customWidth="1"/>
    <col min="10680" max="10680" width="18.7109375" style="24" customWidth="1"/>
    <col min="10681" max="10681" width="3.7109375" style="24" customWidth="1"/>
    <col min="10682" max="10682" width="3.140625" style="24" customWidth="1"/>
    <col min="10683" max="10683" width="18.7109375" style="24" customWidth="1"/>
    <col min="10684" max="10684" width="0.85546875" style="24" customWidth="1"/>
    <col min="10685" max="10685" width="18.7109375" style="24" customWidth="1"/>
    <col min="10686" max="10686" width="4.140625" style="24" customWidth="1"/>
    <col min="10687" max="10687" width="3.5703125" style="24" customWidth="1"/>
    <col min="10688" max="10688" width="18.7109375" style="24" customWidth="1"/>
    <col min="10689" max="10689" width="0.85546875" style="24" customWidth="1"/>
    <col min="10690" max="10690" width="18.7109375" style="24" customWidth="1"/>
    <col min="10691" max="10691" width="3.7109375" style="24" customWidth="1"/>
    <col min="10692" max="10692" width="3.140625" style="24" customWidth="1"/>
    <col min="10693" max="10693" width="18.7109375" style="24" customWidth="1"/>
    <col min="10694" max="10694" width="0.85546875" style="24" customWidth="1"/>
    <col min="10695" max="10695" width="18.7109375" style="24" customWidth="1"/>
    <col min="10696" max="10696" width="2.140625" style="24" customWidth="1"/>
    <col min="10697" max="10697" width="1.42578125" style="24" customWidth="1"/>
    <col min="10698" max="10698" width="5.140625" style="24" customWidth="1"/>
    <col min="10699" max="10699" width="1.7109375" style="24" customWidth="1"/>
    <col min="10700" max="10700" width="3.42578125" style="24" customWidth="1"/>
    <col min="10701" max="10701" width="18.7109375" style="24" customWidth="1"/>
    <col min="10702" max="10702" width="0.85546875" style="24" customWidth="1"/>
    <col min="10703" max="10703" width="18.7109375" style="24" customWidth="1"/>
    <col min="10704" max="10704" width="3.7109375" style="24" customWidth="1"/>
    <col min="10705" max="10705" width="3.140625" style="24" customWidth="1"/>
    <col min="10706" max="10706" width="18.7109375" style="24" customWidth="1"/>
    <col min="10707" max="10707" width="0.85546875" style="24" customWidth="1"/>
    <col min="10708" max="10708" width="18.7109375" style="24" customWidth="1"/>
    <col min="10709" max="10709" width="4.140625" style="24" customWidth="1"/>
    <col min="10710" max="10710" width="3.5703125" style="24" customWidth="1"/>
    <col min="10711" max="10711" width="18.7109375" style="24" customWidth="1"/>
    <col min="10712" max="10712" width="0.85546875" style="24" customWidth="1"/>
    <col min="10713" max="10713" width="18.7109375" style="24" customWidth="1"/>
    <col min="10714" max="10714" width="3.7109375" style="24" customWidth="1"/>
    <col min="10715" max="10715" width="3.140625" style="24" customWidth="1"/>
    <col min="10716" max="10716" width="18.7109375" style="24" customWidth="1"/>
    <col min="10717" max="10717" width="0.85546875" style="24" customWidth="1"/>
    <col min="10718" max="10718" width="18.7109375" style="24" customWidth="1"/>
    <col min="10719" max="10719" width="2.140625" style="24" customWidth="1"/>
    <col min="10720" max="10929" width="11.42578125" style="24"/>
    <col min="10930" max="10930" width="1.42578125" style="24" customWidth="1"/>
    <col min="10931" max="10931" width="5.140625" style="24" customWidth="1"/>
    <col min="10932" max="10932" width="1.7109375" style="24" customWidth="1"/>
    <col min="10933" max="10933" width="3.42578125" style="24" customWidth="1"/>
    <col min="10934" max="10934" width="18.7109375" style="24" customWidth="1"/>
    <col min="10935" max="10935" width="0.85546875" style="24" customWidth="1"/>
    <col min="10936" max="10936" width="18.7109375" style="24" customWidth="1"/>
    <col min="10937" max="10937" width="3.7109375" style="24" customWidth="1"/>
    <col min="10938" max="10938" width="3.140625" style="24" customWidth="1"/>
    <col min="10939" max="10939" width="18.7109375" style="24" customWidth="1"/>
    <col min="10940" max="10940" width="0.85546875" style="24" customWidth="1"/>
    <col min="10941" max="10941" width="18.7109375" style="24" customWidth="1"/>
    <col min="10942" max="10942" width="4.140625" style="24" customWidth="1"/>
    <col min="10943" max="10943" width="3.5703125" style="24" customWidth="1"/>
    <col min="10944" max="10944" width="18.7109375" style="24" customWidth="1"/>
    <col min="10945" max="10945" width="0.85546875" style="24" customWidth="1"/>
    <col min="10946" max="10946" width="18.7109375" style="24" customWidth="1"/>
    <col min="10947" max="10947" width="3.7109375" style="24" customWidth="1"/>
    <col min="10948" max="10948" width="3.140625" style="24" customWidth="1"/>
    <col min="10949" max="10949" width="18.7109375" style="24" customWidth="1"/>
    <col min="10950" max="10950" width="0.85546875" style="24" customWidth="1"/>
    <col min="10951" max="10951" width="18.7109375" style="24" customWidth="1"/>
    <col min="10952" max="10952" width="2.140625" style="24" customWidth="1"/>
    <col min="10953" max="10953" width="1.42578125" style="24" customWidth="1"/>
    <col min="10954" max="10954" width="5.140625" style="24" customWidth="1"/>
    <col min="10955" max="10955" width="1.7109375" style="24" customWidth="1"/>
    <col min="10956" max="10956" width="3.42578125" style="24" customWidth="1"/>
    <col min="10957" max="10957" width="18.7109375" style="24" customWidth="1"/>
    <col min="10958" max="10958" width="0.85546875" style="24" customWidth="1"/>
    <col min="10959" max="10959" width="18.7109375" style="24" customWidth="1"/>
    <col min="10960" max="10960" width="3.7109375" style="24" customWidth="1"/>
    <col min="10961" max="10961" width="3.140625" style="24" customWidth="1"/>
    <col min="10962" max="10962" width="18.7109375" style="24" customWidth="1"/>
    <col min="10963" max="10963" width="0.85546875" style="24" customWidth="1"/>
    <col min="10964" max="10964" width="18.7109375" style="24" customWidth="1"/>
    <col min="10965" max="10965" width="4.140625" style="24" customWidth="1"/>
    <col min="10966" max="10966" width="3.5703125" style="24" customWidth="1"/>
    <col min="10967" max="10967" width="18.7109375" style="24" customWidth="1"/>
    <col min="10968" max="10968" width="0.85546875" style="24" customWidth="1"/>
    <col min="10969" max="10969" width="18.7109375" style="24" customWidth="1"/>
    <col min="10970" max="10970" width="3.7109375" style="24" customWidth="1"/>
    <col min="10971" max="10971" width="3.140625" style="24" customWidth="1"/>
    <col min="10972" max="10972" width="18.7109375" style="24" customWidth="1"/>
    <col min="10973" max="10973" width="0.85546875" style="24" customWidth="1"/>
    <col min="10974" max="10974" width="18.7109375" style="24" customWidth="1"/>
    <col min="10975" max="10975" width="2.140625" style="24" customWidth="1"/>
    <col min="10976" max="11185" width="11.42578125" style="24"/>
    <col min="11186" max="11186" width="1.42578125" style="24" customWidth="1"/>
    <col min="11187" max="11187" width="5.140625" style="24" customWidth="1"/>
    <col min="11188" max="11188" width="1.7109375" style="24" customWidth="1"/>
    <col min="11189" max="11189" width="3.42578125" style="24" customWidth="1"/>
    <col min="11190" max="11190" width="18.7109375" style="24" customWidth="1"/>
    <col min="11191" max="11191" width="0.85546875" style="24" customWidth="1"/>
    <col min="11192" max="11192" width="18.7109375" style="24" customWidth="1"/>
    <col min="11193" max="11193" width="3.7109375" style="24" customWidth="1"/>
    <col min="11194" max="11194" width="3.140625" style="24" customWidth="1"/>
    <col min="11195" max="11195" width="18.7109375" style="24" customWidth="1"/>
    <col min="11196" max="11196" width="0.85546875" style="24" customWidth="1"/>
    <col min="11197" max="11197" width="18.7109375" style="24" customWidth="1"/>
    <col min="11198" max="11198" width="4.140625" style="24" customWidth="1"/>
    <col min="11199" max="11199" width="3.5703125" style="24" customWidth="1"/>
    <col min="11200" max="11200" width="18.7109375" style="24" customWidth="1"/>
    <col min="11201" max="11201" width="0.85546875" style="24" customWidth="1"/>
    <col min="11202" max="11202" width="18.7109375" style="24" customWidth="1"/>
    <col min="11203" max="11203" width="3.7109375" style="24" customWidth="1"/>
    <col min="11204" max="11204" width="3.140625" style="24" customWidth="1"/>
    <col min="11205" max="11205" width="18.7109375" style="24" customWidth="1"/>
    <col min="11206" max="11206" width="0.85546875" style="24" customWidth="1"/>
    <col min="11207" max="11207" width="18.7109375" style="24" customWidth="1"/>
    <col min="11208" max="11208" width="2.140625" style="24" customWidth="1"/>
    <col min="11209" max="11209" width="1.42578125" style="24" customWidth="1"/>
    <col min="11210" max="11210" width="5.140625" style="24" customWidth="1"/>
    <col min="11211" max="11211" width="1.7109375" style="24" customWidth="1"/>
    <col min="11212" max="11212" width="3.42578125" style="24" customWidth="1"/>
    <col min="11213" max="11213" width="18.7109375" style="24" customWidth="1"/>
    <col min="11214" max="11214" width="0.85546875" style="24" customWidth="1"/>
    <col min="11215" max="11215" width="18.7109375" style="24" customWidth="1"/>
    <col min="11216" max="11216" width="3.7109375" style="24" customWidth="1"/>
    <col min="11217" max="11217" width="3.140625" style="24" customWidth="1"/>
    <col min="11218" max="11218" width="18.7109375" style="24" customWidth="1"/>
    <col min="11219" max="11219" width="0.85546875" style="24" customWidth="1"/>
    <col min="11220" max="11220" width="18.7109375" style="24" customWidth="1"/>
    <col min="11221" max="11221" width="4.140625" style="24" customWidth="1"/>
    <col min="11222" max="11222" width="3.5703125" style="24" customWidth="1"/>
    <col min="11223" max="11223" width="18.7109375" style="24" customWidth="1"/>
    <col min="11224" max="11224" width="0.85546875" style="24" customWidth="1"/>
    <col min="11225" max="11225" width="18.7109375" style="24" customWidth="1"/>
    <col min="11226" max="11226" width="3.7109375" style="24" customWidth="1"/>
    <col min="11227" max="11227" width="3.140625" style="24" customWidth="1"/>
    <col min="11228" max="11228" width="18.7109375" style="24" customWidth="1"/>
    <col min="11229" max="11229" width="0.85546875" style="24" customWidth="1"/>
    <col min="11230" max="11230" width="18.7109375" style="24" customWidth="1"/>
    <col min="11231" max="11231" width="2.140625" style="24" customWidth="1"/>
    <col min="11232" max="11441" width="11.42578125" style="24"/>
    <col min="11442" max="11442" width="1.42578125" style="24" customWidth="1"/>
    <col min="11443" max="11443" width="5.140625" style="24" customWidth="1"/>
    <col min="11444" max="11444" width="1.7109375" style="24" customWidth="1"/>
    <col min="11445" max="11445" width="3.42578125" style="24" customWidth="1"/>
    <col min="11446" max="11446" width="18.7109375" style="24" customWidth="1"/>
    <col min="11447" max="11447" width="0.85546875" style="24" customWidth="1"/>
    <col min="11448" max="11448" width="18.7109375" style="24" customWidth="1"/>
    <col min="11449" max="11449" width="3.7109375" style="24" customWidth="1"/>
    <col min="11450" max="11450" width="3.140625" style="24" customWidth="1"/>
    <col min="11451" max="11451" width="18.7109375" style="24" customWidth="1"/>
    <col min="11452" max="11452" width="0.85546875" style="24" customWidth="1"/>
    <col min="11453" max="11453" width="18.7109375" style="24" customWidth="1"/>
    <col min="11454" max="11454" width="4.140625" style="24" customWidth="1"/>
    <col min="11455" max="11455" width="3.5703125" style="24" customWidth="1"/>
    <col min="11456" max="11456" width="18.7109375" style="24" customWidth="1"/>
    <col min="11457" max="11457" width="0.85546875" style="24" customWidth="1"/>
    <col min="11458" max="11458" width="18.7109375" style="24" customWidth="1"/>
    <col min="11459" max="11459" width="3.7109375" style="24" customWidth="1"/>
    <col min="11460" max="11460" width="3.140625" style="24" customWidth="1"/>
    <col min="11461" max="11461" width="18.7109375" style="24" customWidth="1"/>
    <col min="11462" max="11462" width="0.85546875" style="24" customWidth="1"/>
    <col min="11463" max="11463" width="18.7109375" style="24" customWidth="1"/>
    <col min="11464" max="11464" width="2.140625" style="24" customWidth="1"/>
    <col min="11465" max="11465" width="1.42578125" style="24" customWidth="1"/>
    <col min="11466" max="11466" width="5.140625" style="24" customWidth="1"/>
    <col min="11467" max="11467" width="1.7109375" style="24" customWidth="1"/>
    <col min="11468" max="11468" width="3.42578125" style="24" customWidth="1"/>
    <col min="11469" max="11469" width="18.7109375" style="24" customWidth="1"/>
    <col min="11470" max="11470" width="0.85546875" style="24" customWidth="1"/>
    <col min="11471" max="11471" width="18.7109375" style="24" customWidth="1"/>
    <col min="11472" max="11472" width="3.7109375" style="24" customWidth="1"/>
    <col min="11473" max="11473" width="3.140625" style="24" customWidth="1"/>
    <col min="11474" max="11474" width="18.7109375" style="24" customWidth="1"/>
    <col min="11475" max="11475" width="0.85546875" style="24" customWidth="1"/>
    <col min="11476" max="11476" width="18.7109375" style="24" customWidth="1"/>
    <col min="11477" max="11477" width="4.140625" style="24" customWidth="1"/>
    <col min="11478" max="11478" width="3.5703125" style="24" customWidth="1"/>
    <col min="11479" max="11479" width="18.7109375" style="24" customWidth="1"/>
    <col min="11480" max="11480" width="0.85546875" style="24" customWidth="1"/>
    <col min="11481" max="11481" width="18.7109375" style="24" customWidth="1"/>
    <col min="11482" max="11482" width="3.7109375" style="24" customWidth="1"/>
    <col min="11483" max="11483" width="3.140625" style="24" customWidth="1"/>
    <col min="11484" max="11484" width="18.7109375" style="24" customWidth="1"/>
    <col min="11485" max="11485" width="0.85546875" style="24" customWidth="1"/>
    <col min="11486" max="11486" width="18.7109375" style="24" customWidth="1"/>
    <col min="11487" max="11487" width="2.140625" style="24" customWidth="1"/>
    <col min="11488" max="11697" width="11.42578125" style="24"/>
    <col min="11698" max="11698" width="1.42578125" style="24" customWidth="1"/>
    <col min="11699" max="11699" width="5.140625" style="24" customWidth="1"/>
    <col min="11700" max="11700" width="1.7109375" style="24" customWidth="1"/>
    <col min="11701" max="11701" width="3.42578125" style="24" customWidth="1"/>
    <col min="11702" max="11702" width="18.7109375" style="24" customWidth="1"/>
    <col min="11703" max="11703" width="0.85546875" style="24" customWidth="1"/>
    <col min="11704" max="11704" width="18.7109375" style="24" customWidth="1"/>
    <col min="11705" max="11705" width="3.7109375" style="24" customWidth="1"/>
    <col min="11706" max="11706" width="3.140625" style="24" customWidth="1"/>
    <col min="11707" max="11707" width="18.7109375" style="24" customWidth="1"/>
    <col min="11708" max="11708" width="0.85546875" style="24" customWidth="1"/>
    <col min="11709" max="11709" width="18.7109375" style="24" customWidth="1"/>
    <col min="11710" max="11710" width="4.140625" style="24" customWidth="1"/>
    <col min="11711" max="11711" width="3.5703125" style="24" customWidth="1"/>
    <col min="11712" max="11712" width="18.7109375" style="24" customWidth="1"/>
    <col min="11713" max="11713" width="0.85546875" style="24" customWidth="1"/>
    <col min="11714" max="11714" width="18.7109375" style="24" customWidth="1"/>
    <col min="11715" max="11715" width="3.7109375" style="24" customWidth="1"/>
    <col min="11716" max="11716" width="3.140625" style="24" customWidth="1"/>
    <col min="11717" max="11717" width="18.7109375" style="24" customWidth="1"/>
    <col min="11718" max="11718" width="0.85546875" style="24" customWidth="1"/>
    <col min="11719" max="11719" width="18.7109375" style="24" customWidth="1"/>
    <col min="11720" max="11720" width="2.140625" style="24" customWidth="1"/>
    <col min="11721" max="11721" width="1.42578125" style="24" customWidth="1"/>
    <col min="11722" max="11722" width="5.140625" style="24" customWidth="1"/>
    <col min="11723" max="11723" width="1.7109375" style="24" customWidth="1"/>
    <col min="11724" max="11724" width="3.42578125" style="24" customWidth="1"/>
    <col min="11725" max="11725" width="18.7109375" style="24" customWidth="1"/>
    <col min="11726" max="11726" width="0.85546875" style="24" customWidth="1"/>
    <col min="11727" max="11727" width="18.7109375" style="24" customWidth="1"/>
    <col min="11728" max="11728" width="3.7109375" style="24" customWidth="1"/>
    <col min="11729" max="11729" width="3.140625" style="24" customWidth="1"/>
    <col min="11730" max="11730" width="18.7109375" style="24" customWidth="1"/>
    <col min="11731" max="11731" width="0.85546875" style="24" customWidth="1"/>
    <col min="11732" max="11732" width="18.7109375" style="24" customWidth="1"/>
    <col min="11733" max="11733" width="4.140625" style="24" customWidth="1"/>
    <col min="11734" max="11734" width="3.5703125" style="24" customWidth="1"/>
    <col min="11735" max="11735" width="18.7109375" style="24" customWidth="1"/>
    <col min="11736" max="11736" width="0.85546875" style="24" customWidth="1"/>
    <col min="11737" max="11737" width="18.7109375" style="24" customWidth="1"/>
    <col min="11738" max="11738" width="3.7109375" style="24" customWidth="1"/>
    <col min="11739" max="11739" width="3.140625" style="24" customWidth="1"/>
    <col min="11740" max="11740" width="18.7109375" style="24" customWidth="1"/>
    <col min="11741" max="11741" width="0.85546875" style="24" customWidth="1"/>
    <col min="11742" max="11742" width="18.7109375" style="24" customWidth="1"/>
    <col min="11743" max="11743" width="2.140625" style="24" customWidth="1"/>
    <col min="11744" max="11953" width="11.42578125" style="24"/>
    <col min="11954" max="11954" width="1.42578125" style="24" customWidth="1"/>
    <col min="11955" max="11955" width="5.140625" style="24" customWidth="1"/>
    <col min="11956" max="11956" width="1.7109375" style="24" customWidth="1"/>
    <col min="11957" max="11957" width="3.42578125" style="24" customWidth="1"/>
    <col min="11958" max="11958" width="18.7109375" style="24" customWidth="1"/>
    <col min="11959" max="11959" width="0.85546875" style="24" customWidth="1"/>
    <col min="11960" max="11960" width="18.7109375" style="24" customWidth="1"/>
    <col min="11961" max="11961" width="3.7109375" style="24" customWidth="1"/>
    <col min="11962" max="11962" width="3.140625" style="24" customWidth="1"/>
    <col min="11963" max="11963" width="18.7109375" style="24" customWidth="1"/>
    <col min="11964" max="11964" width="0.85546875" style="24" customWidth="1"/>
    <col min="11965" max="11965" width="18.7109375" style="24" customWidth="1"/>
    <col min="11966" max="11966" width="4.140625" style="24" customWidth="1"/>
    <col min="11967" max="11967" width="3.5703125" style="24" customWidth="1"/>
    <col min="11968" max="11968" width="18.7109375" style="24" customWidth="1"/>
    <col min="11969" max="11969" width="0.85546875" style="24" customWidth="1"/>
    <col min="11970" max="11970" width="18.7109375" style="24" customWidth="1"/>
    <col min="11971" max="11971" width="3.7109375" style="24" customWidth="1"/>
    <col min="11972" max="11972" width="3.140625" style="24" customWidth="1"/>
    <col min="11973" max="11973" width="18.7109375" style="24" customWidth="1"/>
    <col min="11974" max="11974" width="0.85546875" style="24" customWidth="1"/>
    <col min="11975" max="11975" width="18.7109375" style="24" customWidth="1"/>
    <col min="11976" max="11976" width="2.140625" style="24" customWidth="1"/>
    <col min="11977" max="11977" width="1.42578125" style="24" customWidth="1"/>
    <col min="11978" max="11978" width="5.140625" style="24" customWidth="1"/>
    <col min="11979" max="11979" width="1.7109375" style="24" customWidth="1"/>
    <col min="11980" max="11980" width="3.42578125" style="24" customWidth="1"/>
    <col min="11981" max="11981" width="18.7109375" style="24" customWidth="1"/>
    <col min="11982" max="11982" width="0.85546875" style="24" customWidth="1"/>
    <col min="11983" max="11983" width="18.7109375" style="24" customWidth="1"/>
    <col min="11984" max="11984" width="3.7109375" style="24" customWidth="1"/>
    <col min="11985" max="11985" width="3.140625" style="24" customWidth="1"/>
    <col min="11986" max="11986" width="18.7109375" style="24" customWidth="1"/>
    <col min="11987" max="11987" width="0.85546875" style="24" customWidth="1"/>
    <col min="11988" max="11988" width="18.7109375" style="24" customWidth="1"/>
    <col min="11989" max="11989" width="4.140625" style="24" customWidth="1"/>
    <col min="11990" max="11990" width="3.5703125" style="24" customWidth="1"/>
    <col min="11991" max="11991" width="18.7109375" style="24" customWidth="1"/>
    <col min="11992" max="11992" width="0.85546875" style="24" customWidth="1"/>
    <col min="11993" max="11993" width="18.7109375" style="24" customWidth="1"/>
    <col min="11994" max="11994" width="3.7109375" style="24" customWidth="1"/>
    <col min="11995" max="11995" width="3.140625" style="24" customWidth="1"/>
    <col min="11996" max="11996" width="18.7109375" style="24" customWidth="1"/>
    <col min="11997" max="11997" width="0.85546875" style="24" customWidth="1"/>
    <col min="11998" max="11998" width="18.7109375" style="24" customWidth="1"/>
    <col min="11999" max="11999" width="2.140625" style="24" customWidth="1"/>
    <col min="12000" max="12209" width="11.42578125" style="24"/>
    <col min="12210" max="12210" width="1.42578125" style="24" customWidth="1"/>
    <col min="12211" max="12211" width="5.140625" style="24" customWidth="1"/>
    <col min="12212" max="12212" width="1.7109375" style="24" customWidth="1"/>
    <col min="12213" max="12213" width="3.42578125" style="24" customWidth="1"/>
    <col min="12214" max="12214" width="18.7109375" style="24" customWidth="1"/>
    <col min="12215" max="12215" width="0.85546875" style="24" customWidth="1"/>
    <col min="12216" max="12216" width="18.7109375" style="24" customWidth="1"/>
    <col min="12217" max="12217" width="3.7109375" style="24" customWidth="1"/>
    <col min="12218" max="12218" width="3.140625" style="24" customWidth="1"/>
    <col min="12219" max="12219" width="18.7109375" style="24" customWidth="1"/>
    <col min="12220" max="12220" width="0.85546875" style="24" customWidth="1"/>
    <col min="12221" max="12221" width="18.7109375" style="24" customWidth="1"/>
    <col min="12222" max="12222" width="4.140625" style="24" customWidth="1"/>
    <col min="12223" max="12223" width="3.5703125" style="24" customWidth="1"/>
    <col min="12224" max="12224" width="18.7109375" style="24" customWidth="1"/>
    <col min="12225" max="12225" width="0.85546875" style="24" customWidth="1"/>
    <col min="12226" max="12226" width="18.7109375" style="24" customWidth="1"/>
    <col min="12227" max="12227" width="3.7109375" style="24" customWidth="1"/>
    <col min="12228" max="12228" width="3.140625" style="24" customWidth="1"/>
    <col min="12229" max="12229" width="18.7109375" style="24" customWidth="1"/>
    <col min="12230" max="12230" width="0.85546875" style="24" customWidth="1"/>
    <col min="12231" max="12231" width="18.7109375" style="24" customWidth="1"/>
    <col min="12232" max="12232" width="2.140625" style="24" customWidth="1"/>
    <col min="12233" max="12233" width="1.42578125" style="24" customWidth="1"/>
    <col min="12234" max="12234" width="5.140625" style="24" customWidth="1"/>
    <col min="12235" max="12235" width="1.7109375" style="24" customWidth="1"/>
    <col min="12236" max="12236" width="3.42578125" style="24" customWidth="1"/>
    <col min="12237" max="12237" width="18.7109375" style="24" customWidth="1"/>
    <col min="12238" max="12238" width="0.85546875" style="24" customWidth="1"/>
    <col min="12239" max="12239" width="18.7109375" style="24" customWidth="1"/>
    <col min="12240" max="12240" width="3.7109375" style="24" customWidth="1"/>
    <col min="12241" max="12241" width="3.140625" style="24" customWidth="1"/>
    <col min="12242" max="12242" width="18.7109375" style="24" customWidth="1"/>
    <col min="12243" max="12243" width="0.85546875" style="24" customWidth="1"/>
    <col min="12244" max="12244" width="18.7109375" style="24" customWidth="1"/>
    <col min="12245" max="12245" width="4.140625" style="24" customWidth="1"/>
    <col min="12246" max="12246" width="3.5703125" style="24" customWidth="1"/>
    <col min="12247" max="12247" width="18.7109375" style="24" customWidth="1"/>
    <col min="12248" max="12248" width="0.85546875" style="24" customWidth="1"/>
    <col min="12249" max="12249" width="18.7109375" style="24" customWidth="1"/>
    <col min="12250" max="12250" width="3.7109375" style="24" customWidth="1"/>
    <col min="12251" max="12251" width="3.140625" style="24" customWidth="1"/>
    <col min="12252" max="12252" width="18.7109375" style="24" customWidth="1"/>
    <col min="12253" max="12253" width="0.85546875" style="24" customWidth="1"/>
    <col min="12254" max="12254" width="18.7109375" style="24" customWidth="1"/>
    <col min="12255" max="12255" width="2.140625" style="24" customWidth="1"/>
    <col min="12256" max="12465" width="11.42578125" style="24"/>
    <col min="12466" max="12466" width="1.42578125" style="24" customWidth="1"/>
    <col min="12467" max="12467" width="5.140625" style="24" customWidth="1"/>
    <col min="12468" max="12468" width="1.7109375" style="24" customWidth="1"/>
    <col min="12469" max="12469" width="3.42578125" style="24" customWidth="1"/>
    <col min="12470" max="12470" width="18.7109375" style="24" customWidth="1"/>
    <col min="12471" max="12471" width="0.85546875" style="24" customWidth="1"/>
    <col min="12472" max="12472" width="18.7109375" style="24" customWidth="1"/>
    <col min="12473" max="12473" width="3.7109375" style="24" customWidth="1"/>
    <col min="12474" max="12474" width="3.140625" style="24" customWidth="1"/>
    <col min="12475" max="12475" width="18.7109375" style="24" customWidth="1"/>
    <col min="12476" max="12476" width="0.85546875" style="24" customWidth="1"/>
    <col min="12477" max="12477" width="18.7109375" style="24" customWidth="1"/>
    <col min="12478" max="12478" width="4.140625" style="24" customWidth="1"/>
    <col min="12479" max="12479" width="3.5703125" style="24" customWidth="1"/>
    <col min="12480" max="12480" width="18.7109375" style="24" customWidth="1"/>
    <col min="12481" max="12481" width="0.85546875" style="24" customWidth="1"/>
    <col min="12482" max="12482" width="18.7109375" style="24" customWidth="1"/>
    <col min="12483" max="12483" width="3.7109375" style="24" customWidth="1"/>
    <col min="12484" max="12484" width="3.140625" style="24" customWidth="1"/>
    <col min="12485" max="12485" width="18.7109375" style="24" customWidth="1"/>
    <col min="12486" max="12486" width="0.85546875" style="24" customWidth="1"/>
    <col min="12487" max="12487" width="18.7109375" style="24" customWidth="1"/>
    <col min="12488" max="12488" width="2.140625" style="24" customWidth="1"/>
    <col min="12489" max="12489" width="1.42578125" style="24" customWidth="1"/>
    <col min="12490" max="12490" width="5.140625" style="24" customWidth="1"/>
    <col min="12491" max="12491" width="1.7109375" style="24" customWidth="1"/>
    <col min="12492" max="12492" width="3.42578125" style="24" customWidth="1"/>
    <col min="12493" max="12493" width="18.7109375" style="24" customWidth="1"/>
    <col min="12494" max="12494" width="0.85546875" style="24" customWidth="1"/>
    <col min="12495" max="12495" width="18.7109375" style="24" customWidth="1"/>
    <col min="12496" max="12496" width="3.7109375" style="24" customWidth="1"/>
    <col min="12497" max="12497" width="3.140625" style="24" customWidth="1"/>
    <col min="12498" max="12498" width="18.7109375" style="24" customWidth="1"/>
    <col min="12499" max="12499" width="0.85546875" style="24" customWidth="1"/>
    <col min="12500" max="12500" width="18.7109375" style="24" customWidth="1"/>
    <col min="12501" max="12501" width="4.140625" style="24" customWidth="1"/>
    <col min="12502" max="12502" width="3.5703125" style="24" customWidth="1"/>
    <col min="12503" max="12503" width="18.7109375" style="24" customWidth="1"/>
    <col min="12504" max="12504" width="0.85546875" style="24" customWidth="1"/>
    <col min="12505" max="12505" width="18.7109375" style="24" customWidth="1"/>
    <col min="12506" max="12506" width="3.7109375" style="24" customWidth="1"/>
    <col min="12507" max="12507" width="3.140625" style="24" customWidth="1"/>
    <col min="12508" max="12508" width="18.7109375" style="24" customWidth="1"/>
    <col min="12509" max="12509" width="0.85546875" style="24" customWidth="1"/>
    <col min="12510" max="12510" width="18.7109375" style="24" customWidth="1"/>
    <col min="12511" max="12511" width="2.140625" style="24" customWidth="1"/>
    <col min="12512" max="12721" width="11.42578125" style="24"/>
    <col min="12722" max="12722" width="1.42578125" style="24" customWidth="1"/>
    <col min="12723" max="12723" width="5.140625" style="24" customWidth="1"/>
    <col min="12724" max="12724" width="1.7109375" style="24" customWidth="1"/>
    <col min="12725" max="12725" width="3.42578125" style="24" customWidth="1"/>
    <col min="12726" max="12726" width="18.7109375" style="24" customWidth="1"/>
    <col min="12727" max="12727" width="0.85546875" style="24" customWidth="1"/>
    <col min="12728" max="12728" width="18.7109375" style="24" customWidth="1"/>
    <col min="12729" max="12729" width="3.7109375" style="24" customWidth="1"/>
    <col min="12730" max="12730" width="3.140625" style="24" customWidth="1"/>
    <col min="12731" max="12731" width="18.7109375" style="24" customWidth="1"/>
    <col min="12732" max="12732" width="0.85546875" style="24" customWidth="1"/>
    <col min="12733" max="12733" width="18.7109375" style="24" customWidth="1"/>
    <col min="12734" max="12734" width="4.140625" style="24" customWidth="1"/>
    <col min="12735" max="12735" width="3.5703125" style="24" customWidth="1"/>
    <col min="12736" max="12736" width="18.7109375" style="24" customWidth="1"/>
    <col min="12737" max="12737" width="0.85546875" style="24" customWidth="1"/>
    <col min="12738" max="12738" width="18.7109375" style="24" customWidth="1"/>
    <col min="12739" max="12739" width="3.7109375" style="24" customWidth="1"/>
    <col min="12740" max="12740" width="3.140625" style="24" customWidth="1"/>
    <col min="12741" max="12741" width="18.7109375" style="24" customWidth="1"/>
    <col min="12742" max="12742" width="0.85546875" style="24" customWidth="1"/>
    <col min="12743" max="12743" width="18.7109375" style="24" customWidth="1"/>
    <col min="12744" max="12744" width="2.140625" style="24" customWidth="1"/>
    <col min="12745" max="12745" width="1.42578125" style="24" customWidth="1"/>
    <col min="12746" max="12746" width="5.140625" style="24" customWidth="1"/>
    <col min="12747" max="12747" width="1.7109375" style="24" customWidth="1"/>
    <col min="12748" max="12748" width="3.42578125" style="24" customWidth="1"/>
    <col min="12749" max="12749" width="18.7109375" style="24" customWidth="1"/>
    <col min="12750" max="12750" width="0.85546875" style="24" customWidth="1"/>
    <col min="12751" max="12751" width="18.7109375" style="24" customWidth="1"/>
    <col min="12752" max="12752" width="3.7109375" style="24" customWidth="1"/>
    <col min="12753" max="12753" width="3.140625" style="24" customWidth="1"/>
    <col min="12754" max="12754" width="18.7109375" style="24" customWidth="1"/>
    <col min="12755" max="12755" width="0.85546875" style="24" customWidth="1"/>
    <col min="12756" max="12756" width="18.7109375" style="24" customWidth="1"/>
    <col min="12757" max="12757" width="4.140625" style="24" customWidth="1"/>
    <col min="12758" max="12758" width="3.5703125" style="24" customWidth="1"/>
    <col min="12759" max="12759" width="18.7109375" style="24" customWidth="1"/>
    <col min="12760" max="12760" width="0.85546875" style="24" customWidth="1"/>
    <col min="12761" max="12761" width="18.7109375" style="24" customWidth="1"/>
    <col min="12762" max="12762" width="3.7109375" style="24" customWidth="1"/>
    <col min="12763" max="12763" width="3.140625" style="24" customWidth="1"/>
    <col min="12764" max="12764" width="18.7109375" style="24" customWidth="1"/>
    <col min="12765" max="12765" width="0.85546875" style="24" customWidth="1"/>
    <col min="12766" max="12766" width="18.7109375" style="24" customWidth="1"/>
    <col min="12767" max="12767" width="2.140625" style="24" customWidth="1"/>
    <col min="12768" max="12977" width="11.42578125" style="24"/>
    <col min="12978" max="12978" width="1.42578125" style="24" customWidth="1"/>
    <col min="12979" max="12979" width="5.140625" style="24" customWidth="1"/>
    <col min="12980" max="12980" width="1.7109375" style="24" customWidth="1"/>
    <col min="12981" max="12981" width="3.42578125" style="24" customWidth="1"/>
    <col min="12982" max="12982" width="18.7109375" style="24" customWidth="1"/>
    <col min="12983" max="12983" width="0.85546875" style="24" customWidth="1"/>
    <col min="12984" max="12984" width="18.7109375" style="24" customWidth="1"/>
    <col min="12985" max="12985" width="3.7109375" style="24" customWidth="1"/>
    <col min="12986" max="12986" width="3.140625" style="24" customWidth="1"/>
    <col min="12987" max="12987" width="18.7109375" style="24" customWidth="1"/>
    <col min="12988" max="12988" width="0.85546875" style="24" customWidth="1"/>
    <col min="12989" max="12989" width="18.7109375" style="24" customWidth="1"/>
    <col min="12990" max="12990" width="4.140625" style="24" customWidth="1"/>
    <col min="12991" max="12991" width="3.5703125" style="24" customWidth="1"/>
    <col min="12992" max="12992" width="18.7109375" style="24" customWidth="1"/>
    <col min="12993" max="12993" width="0.85546875" style="24" customWidth="1"/>
    <col min="12994" max="12994" width="18.7109375" style="24" customWidth="1"/>
    <col min="12995" max="12995" width="3.7109375" style="24" customWidth="1"/>
    <col min="12996" max="12996" width="3.140625" style="24" customWidth="1"/>
    <col min="12997" max="12997" width="18.7109375" style="24" customWidth="1"/>
    <col min="12998" max="12998" width="0.85546875" style="24" customWidth="1"/>
    <col min="12999" max="12999" width="18.7109375" style="24" customWidth="1"/>
    <col min="13000" max="13000" width="2.140625" style="24" customWidth="1"/>
    <col min="13001" max="13001" width="1.42578125" style="24" customWidth="1"/>
    <col min="13002" max="13002" width="5.140625" style="24" customWidth="1"/>
    <col min="13003" max="13003" width="1.7109375" style="24" customWidth="1"/>
    <col min="13004" max="13004" width="3.42578125" style="24" customWidth="1"/>
    <col min="13005" max="13005" width="18.7109375" style="24" customWidth="1"/>
    <col min="13006" max="13006" width="0.85546875" style="24" customWidth="1"/>
    <col min="13007" max="13007" width="18.7109375" style="24" customWidth="1"/>
    <col min="13008" max="13008" width="3.7109375" style="24" customWidth="1"/>
    <col min="13009" max="13009" width="3.140625" style="24" customWidth="1"/>
    <col min="13010" max="13010" width="18.7109375" style="24" customWidth="1"/>
    <col min="13011" max="13011" width="0.85546875" style="24" customWidth="1"/>
    <col min="13012" max="13012" width="18.7109375" style="24" customWidth="1"/>
    <col min="13013" max="13013" width="4.140625" style="24" customWidth="1"/>
    <col min="13014" max="13014" width="3.5703125" style="24" customWidth="1"/>
    <col min="13015" max="13015" width="18.7109375" style="24" customWidth="1"/>
    <col min="13016" max="13016" width="0.85546875" style="24" customWidth="1"/>
    <col min="13017" max="13017" width="18.7109375" style="24" customWidth="1"/>
    <col min="13018" max="13018" width="3.7109375" style="24" customWidth="1"/>
    <col min="13019" max="13019" width="3.140625" style="24" customWidth="1"/>
    <col min="13020" max="13020" width="18.7109375" style="24" customWidth="1"/>
    <col min="13021" max="13021" width="0.85546875" style="24" customWidth="1"/>
    <col min="13022" max="13022" width="18.7109375" style="24" customWidth="1"/>
    <col min="13023" max="13023" width="2.140625" style="24" customWidth="1"/>
    <col min="13024" max="13233" width="11.42578125" style="24"/>
    <col min="13234" max="13234" width="1.42578125" style="24" customWidth="1"/>
    <col min="13235" max="13235" width="5.140625" style="24" customWidth="1"/>
    <col min="13236" max="13236" width="1.7109375" style="24" customWidth="1"/>
    <col min="13237" max="13237" width="3.42578125" style="24" customWidth="1"/>
    <col min="13238" max="13238" width="18.7109375" style="24" customWidth="1"/>
    <col min="13239" max="13239" width="0.85546875" style="24" customWidth="1"/>
    <col min="13240" max="13240" width="18.7109375" style="24" customWidth="1"/>
    <col min="13241" max="13241" width="3.7109375" style="24" customWidth="1"/>
    <col min="13242" max="13242" width="3.140625" style="24" customWidth="1"/>
    <col min="13243" max="13243" width="18.7109375" style="24" customWidth="1"/>
    <col min="13244" max="13244" width="0.85546875" style="24" customWidth="1"/>
    <col min="13245" max="13245" width="18.7109375" style="24" customWidth="1"/>
    <col min="13246" max="13246" width="4.140625" style="24" customWidth="1"/>
    <col min="13247" max="13247" width="3.5703125" style="24" customWidth="1"/>
    <col min="13248" max="13248" width="18.7109375" style="24" customWidth="1"/>
    <col min="13249" max="13249" width="0.85546875" style="24" customWidth="1"/>
    <col min="13250" max="13250" width="18.7109375" style="24" customWidth="1"/>
    <col min="13251" max="13251" width="3.7109375" style="24" customWidth="1"/>
    <col min="13252" max="13252" width="3.140625" style="24" customWidth="1"/>
    <col min="13253" max="13253" width="18.7109375" style="24" customWidth="1"/>
    <col min="13254" max="13254" width="0.85546875" style="24" customWidth="1"/>
    <col min="13255" max="13255" width="18.7109375" style="24" customWidth="1"/>
    <col min="13256" max="13256" width="2.140625" style="24" customWidth="1"/>
    <col min="13257" max="13257" width="1.42578125" style="24" customWidth="1"/>
    <col min="13258" max="13258" width="5.140625" style="24" customWidth="1"/>
    <col min="13259" max="13259" width="1.7109375" style="24" customWidth="1"/>
    <col min="13260" max="13260" width="3.42578125" style="24" customWidth="1"/>
    <col min="13261" max="13261" width="18.7109375" style="24" customWidth="1"/>
    <col min="13262" max="13262" width="0.85546875" style="24" customWidth="1"/>
    <col min="13263" max="13263" width="18.7109375" style="24" customWidth="1"/>
    <col min="13264" max="13264" width="3.7109375" style="24" customWidth="1"/>
    <col min="13265" max="13265" width="3.140625" style="24" customWidth="1"/>
    <col min="13266" max="13266" width="18.7109375" style="24" customWidth="1"/>
    <col min="13267" max="13267" width="0.85546875" style="24" customWidth="1"/>
    <col min="13268" max="13268" width="18.7109375" style="24" customWidth="1"/>
    <col min="13269" max="13269" width="4.140625" style="24" customWidth="1"/>
    <col min="13270" max="13270" width="3.5703125" style="24" customWidth="1"/>
    <col min="13271" max="13271" width="18.7109375" style="24" customWidth="1"/>
    <col min="13272" max="13272" width="0.85546875" style="24" customWidth="1"/>
    <col min="13273" max="13273" width="18.7109375" style="24" customWidth="1"/>
    <col min="13274" max="13274" width="3.7109375" style="24" customWidth="1"/>
    <col min="13275" max="13275" width="3.140625" style="24" customWidth="1"/>
    <col min="13276" max="13276" width="18.7109375" style="24" customWidth="1"/>
    <col min="13277" max="13277" width="0.85546875" style="24" customWidth="1"/>
    <col min="13278" max="13278" width="18.7109375" style="24" customWidth="1"/>
    <col min="13279" max="13279" width="2.140625" style="24" customWidth="1"/>
    <col min="13280" max="13489" width="11.42578125" style="24"/>
    <col min="13490" max="13490" width="1.42578125" style="24" customWidth="1"/>
    <col min="13491" max="13491" width="5.140625" style="24" customWidth="1"/>
    <col min="13492" max="13492" width="1.7109375" style="24" customWidth="1"/>
    <col min="13493" max="13493" width="3.42578125" style="24" customWidth="1"/>
    <col min="13494" max="13494" width="18.7109375" style="24" customWidth="1"/>
    <col min="13495" max="13495" width="0.85546875" style="24" customWidth="1"/>
    <col min="13496" max="13496" width="18.7109375" style="24" customWidth="1"/>
    <col min="13497" max="13497" width="3.7109375" style="24" customWidth="1"/>
    <col min="13498" max="13498" width="3.140625" style="24" customWidth="1"/>
    <col min="13499" max="13499" width="18.7109375" style="24" customWidth="1"/>
    <col min="13500" max="13500" width="0.85546875" style="24" customWidth="1"/>
    <col min="13501" max="13501" width="18.7109375" style="24" customWidth="1"/>
    <col min="13502" max="13502" width="4.140625" style="24" customWidth="1"/>
    <col min="13503" max="13503" width="3.5703125" style="24" customWidth="1"/>
    <col min="13504" max="13504" width="18.7109375" style="24" customWidth="1"/>
    <col min="13505" max="13505" width="0.85546875" style="24" customWidth="1"/>
    <col min="13506" max="13506" width="18.7109375" style="24" customWidth="1"/>
    <col min="13507" max="13507" width="3.7109375" style="24" customWidth="1"/>
    <col min="13508" max="13508" width="3.140625" style="24" customWidth="1"/>
    <col min="13509" max="13509" width="18.7109375" style="24" customWidth="1"/>
    <col min="13510" max="13510" width="0.85546875" style="24" customWidth="1"/>
    <col min="13511" max="13511" width="18.7109375" style="24" customWidth="1"/>
    <col min="13512" max="13512" width="2.140625" style="24" customWidth="1"/>
    <col min="13513" max="13513" width="1.42578125" style="24" customWidth="1"/>
    <col min="13514" max="13514" width="5.140625" style="24" customWidth="1"/>
    <col min="13515" max="13515" width="1.7109375" style="24" customWidth="1"/>
    <col min="13516" max="13516" width="3.42578125" style="24" customWidth="1"/>
    <col min="13517" max="13517" width="18.7109375" style="24" customWidth="1"/>
    <col min="13518" max="13518" width="0.85546875" style="24" customWidth="1"/>
    <col min="13519" max="13519" width="18.7109375" style="24" customWidth="1"/>
    <col min="13520" max="13520" width="3.7109375" style="24" customWidth="1"/>
    <col min="13521" max="13521" width="3.140625" style="24" customWidth="1"/>
    <col min="13522" max="13522" width="18.7109375" style="24" customWidth="1"/>
    <col min="13523" max="13523" width="0.85546875" style="24" customWidth="1"/>
    <col min="13524" max="13524" width="18.7109375" style="24" customWidth="1"/>
    <col min="13525" max="13525" width="4.140625" style="24" customWidth="1"/>
    <col min="13526" max="13526" width="3.5703125" style="24" customWidth="1"/>
    <col min="13527" max="13527" width="18.7109375" style="24" customWidth="1"/>
    <col min="13528" max="13528" width="0.85546875" style="24" customWidth="1"/>
    <col min="13529" max="13529" width="18.7109375" style="24" customWidth="1"/>
    <col min="13530" max="13530" width="3.7109375" style="24" customWidth="1"/>
    <col min="13531" max="13531" width="3.140625" style="24" customWidth="1"/>
    <col min="13532" max="13532" width="18.7109375" style="24" customWidth="1"/>
    <col min="13533" max="13533" width="0.85546875" style="24" customWidth="1"/>
    <col min="13534" max="13534" width="18.7109375" style="24" customWidth="1"/>
    <col min="13535" max="13535" width="2.140625" style="24" customWidth="1"/>
    <col min="13536" max="13745" width="11.42578125" style="24"/>
    <col min="13746" max="13746" width="1.42578125" style="24" customWidth="1"/>
    <col min="13747" max="13747" width="5.140625" style="24" customWidth="1"/>
    <col min="13748" max="13748" width="1.7109375" style="24" customWidth="1"/>
    <col min="13749" max="13749" width="3.42578125" style="24" customWidth="1"/>
    <col min="13750" max="13750" width="18.7109375" style="24" customWidth="1"/>
    <col min="13751" max="13751" width="0.85546875" style="24" customWidth="1"/>
    <col min="13752" max="13752" width="18.7109375" style="24" customWidth="1"/>
    <col min="13753" max="13753" width="3.7109375" style="24" customWidth="1"/>
    <col min="13754" max="13754" width="3.140625" style="24" customWidth="1"/>
    <col min="13755" max="13755" width="18.7109375" style="24" customWidth="1"/>
    <col min="13756" max="13756" width="0.85546875" style="24" customWidth="1"/>
    <col min="13757" max="13757" width="18.7109375" style="24" customWidth="1"/>
    <col min="13758" max="13758" width="4.140625" style="24" customWidth="1"/>
    <col min="13759" max="13759" width="3.5703125" style="24" customWidth="1"/>
    <col min="13760" max="13760" width="18.7109375" style="24" customWidth="1"/>
    <col min="13761" max="13761" width="0.85546875" style="24" customWidth="1"/>
    <col min="13762" max="13762" width="18.7109375" style="24" customWidth="1"/>
    <col min="13763" max="13763" width="3.7109375" style="24" customWidth="1"/>
    <col min="13764" max="13764" width="3.140625" style="24" customWidth="1"/>
    <col min="13765" max="13765" width="18.7109375" style="24" customWidth="1"/>
    <col min="13766" max="13766" width="0.85546875" style="24" customWidth="1"/>
    <col min="13767" max="13767" width="18.7109375" style="24" customWidth="1"/>
    <col min="13768" max="13768" width="2.140625" style="24" customWidth="1"/>
    <col min="13769" max="13769" width="1.42578125" style="24" customWidth="1"/>
    <col min="13770" max="13770" width="5.140625" style="24" customWidth="1"/>
    <col min="13771" max="13771" width="1.7109375" style="24" customWidth="1"/>
    <col min="13772" max="13772" width="3.42578125" style="24" customWidth="1"/>
    <col min="13773" max="13773" width="18.7109375" style="24" customWidth="1"/>
    <col min="13774" max="13774" width="0.85546875" style="24" customWidth="1"/>
    <col min="13775" max="13775" width="18.7109375" style="24" customWidth="1"/>
    <col min="13776" max="13776" width="3.7109375" style="24" customWidth="1"/>
    <col min="13777" max="13777" width="3.140625" style="24" customWidth="1"/>
    <col min="13778" max="13778" width="18.7109375" style="24" customWidth="1"/>
    <col min="13779" max="13779" width="0.85546875" style="24" customWidth="1"/>
    <col min="13780" max="13780" width="18.7109375" style="24" customWidth="1"/>
    <col min="13781" max="13781" width="4.140625" style="24" customWidth="1"/>
    <col min="13782" max="13782" width="3.5703125" style="24" customWidth="1"/>
    <col min="13783" max="13783" width="18.7109375" style="24" customWidth="1"/>
    <col min="13784" max="13784" width="0.85546875" style="24" customWidth="1"/>
    <col min="13785" max="13785" width="18.7109375" style="24" customWidth="1"/>
    <col min="13786" max="13786" width="3.7109375" style="24" customWidth="1"/>
    <col min="13787" max="13787" width="3.140625" style="24" customWidth="1"/>
    <col min="13788" max="13788" width="18.7109375" style="24" customWidth="1"/>
    <col min="13789" max="13789" width="0.85546875" style="24" customWidth="1"/>
    <col min="13790" max="13790" width="18.7109375" style="24" customWidth="1"/>
    <col min="13791" max="13791" width="2.140625" style="24" customWidth="1"/>
    <col min="13792" max="14001" width="11.42578125" style="24"/>
    <col min="14002" max="14002" width="1.42578125" style="24" customWidth="1"/>
    <col min="14003" max="14003" width="5.140625" style="24" customWidth="1"/>
    <col min="14004" max="14004" width="1.7109375" style="24" customWidth="1"/>
    <col min="14005" max="14005" width="3.42578125" style="24" customWidth="1"/>
    <col min="14006" max="14006" width="18.7109375" style="24" customWidth="1"/>
    <col min="14007" max="14007" width="0.85546875" style="24" customWidth="1"/>
    <col min="14008" max="14008" width="18.7109375" style="24" customWidth="1"/>
    <col min="14009" max="14009" width="3.7109375" style="24" customWidth="1"/>
    <col min="14010" max="14010" width="3.140625" style="24" customWidth="1"/>
    <col min="14011" max="14011" width="18.7109375" style="24" customWidth="1"/>
    <col min="14012" max="14012" width="0.85546875" style="24" customWidth="1"/>
    <col min="14013" max="14013" width="18.7109375" style="24" customWidth="1"/>
    <col min="14014" max="14014" width="4.140625" style="24" customWidth="1"/>
    <col min="14015" max="14015" width="3.5703125" style="24" customWidth="1"/>
    <col min="14016" max="14016" width="18.7109375" style="24" customWidth="1"/>
    <col min="14017" max="14017" width="0.85546875" style="24" customWidth="1"/>
    <col min="14018" max="14018" width="18.7109375" style="24" customWidth="1"/>
    <col min="14019" max="14019" width="3.7109375" style="24" customWidth="1"/>
    <col min="14020" max="14020" width="3.140625" style="24" customWidth="1"/>
    <col min="14021" max="14021" width="18.7109375" style="24" customWidth="1"/>
    <col min="14022" max="14022" width="0.85546875" style="24" customWidth="1"/>
    <col min="14023" max="14023" width="18.7109375" style="24" customWidth="1"/>
    <col min="14024" max="14024" width="2.140625" style="24" customWidth="1"/>
    <col min="14025" max="14025" width="1.42578125" style="24" customWidth="1"/>
    <col min="14026" max="14026" width="5.140625" style="24" customWidth="1"/>
    <col min="14027" max="14027" width="1.7109375" style="24" customWidth="1"/>
    <col min="14028" max="14028" width="3.42578125" style="24" customWidth="1"/>
    <col min="14029" max="14029" width="18.7109375" style="24" customWidth="1"/>
    <col min="14030" max="14030" width="0.85546875" style="24" customWidth="1"/>
    <col min="14031" max="14031" width="18.7109375" style="24" customWidth="1"/>
    <col min="14032" max="14032" width="3.7109375" style="24" customWidth="1"/>
    <col min="14033" max="14033" width="3.140625" style="24" customWidth="1"/>
    <col min="14034" max="14034" width="18.7109375" style="24" customWidth="1"/>
    <col min="14035" max="14035" width="0.85546875" style="24" customWidth="1"/>
    <col min="14036" max="14036" width="18.7109375" style="24" customWidth="1"/>
    <col min="14037" max="14037" width="4.140625" style="24" customWidth="1"/>
    <col min="14038" max="14038" width="3.5703125" style="24" customWidth="1"/>
    <col min="14039" max="14039" width="18.7109375" style="24" customWidth="1"/>
    <col min="14040" max="14040" width="0.85546875" style="24" customWidth="1"/>
    <col min="14041" max="14041" width="18.7109375" style="24" customWidth="1"/>
    <col min="14042" max="14042" width="3.7109375" style="24" customWidth="1"/>
    <col min="14043" max="14043" width="3.140625" style="24" customWidth="1"/>
    <col min="14044" max="14044" width="18.7109375" style="24" customWidth="1"/>
    <col min="14045" max="14045" width="0.85546875" style="24" customWidth="1"/>
    <col min="14046" max="14046" width="18.7109375" style="24" customWidth="1"/>
    <col min="14047" max="14047" width="2.140625" style="24" customWidth="1"/>
    <col min="14048" max="14257" width="11.42578125" style="24"/>
    <col min="14258" max="14258" width="1.42578125" style="24" customWidth="1"/>
    <col min="14259" max="14259" width="5.140625" style="24" customWidth="1"/>
    <col min="14260" max="14260" width="1.7109375" style="24" customWidth="1"/>
    <col min="14261" max="14261" width="3.42578125" style="24" customWidth="1"/>
    <col min="14262" max="14262" width="18.7109375" style="24" customWidth="1"/>
    <col min="14263" max="14263" width="0.85546875" style="24" customWidth="1"/>
    <col min="14264" max="14264" width="18.7109375" style="24" customWidth="1"/>
    <col min="14265" max="14265" width="3.7109375" style="24" customWidth="1"/>
    <col min="14266" max="14266" width="3.140625" style="24" customWidth="1"/>
    <col min="14267" max="14267" width="18.7109375" style="24" customWidth="1"/>
    <col min="14268" max="14268" width="0.85546875" style="24" customWidth="1"/>
    <col min="14269" max="14269" width="18.7109375" style="24" customWidth="1"/>
    <col min="14270" max="14270" width="4.140625" style="24" customWidth="1"/>
    <col min="14271" max="14271" width="3.5703125" style="24" customWidth="1"/>
    <col min="14272" max="14272" width="18.7109375" style="24" customWidth="1"/>
    <col min="14273" max="14273" width="0.85546875" style="24" customWidth="1"/>
    <col min="14274" max="14274" width="18.7109375" style="24" customWidth="1"/>
    <col min="14275" max="14275" width="3.7109375" style="24" customWidth="1"/>
    <col min="14276" max="14276" width="3.140625" style="24" customWidth="1"/>
    <col min="14277" max="14277" width="18.7109375" style="24" customWidth="1"/>
    <col min="14278" max="14278" width="0.85546875" style="24" customWidth="1"/>
    <col min="14279" max="14279" width="18.7109375" style="24" customWidth="1"/>
    <col min="14280" max="14280" width="2.140625" style="24" customWidth="1"/>
    <col min="14281" max="14281" width="1.42578125" style="24" customWidth="1"/>
    <col min="14282" max="14282" width="5.140625" style="24" customWidth="1"/>
    <col min="14283" max="14283" width="1.7109375" style="24" customWidth="1"/>
    <col min="14284" max="14284" width="3.42578125" style="24" customWidth="1"/>
    <col min="14285" max="14285" width="18.7109375" style="24" customWidth="1"/>
    <col min="14286" max="14286" width="0.85546875" style="24" customWidth="1"/>
    <col min="14287" max="14287" width="18.7109375" style="24" customWidth="1"/>
    <col min="14288" max="14288" width="3.7109375" style="24" customWidth="1"/>
    <col min="14289" max="14289" width="3.140625" style="24" customWidth="1"/>
    <col min="14290" max="14290" width="18.7109375" style="24" customWidth="1"/>
    <col min="14291" max="14291" width="0.85546875" style="24" customWidth="1"/>
    <col min="14292" max="14292" width="18.7109375" style="24" customWidth="1"/>
    <col min="14293" max="14293" width="4.140625" style="24" customWidth="1"/>
    <col min="14294" max="14294" width="3.5703125" style="24" customWidth="1"/>
    <col min="14295" max="14295" width="18.7109375" style="24" customWidth="1"/>
    <col min="14296" max="14296" width="0.85546875" style="24" customWidth="1"/>
    <col min="14297" max="14297" width="18.7109375" style="24" customWidth="1"/>
    <col min="14298" max="14298" width="3.7109375" style="24" customWidth="1"/>
    <col min="14299" max="14299" width="3.140625" style="24" customWidth="1"/>
    <col min="14300" max="14300" width="18.7109375" style="24" customWidth="1"/>
    <col min="14301" max="14301" width="0.85546875" style="24" customWidth="1"/>
    <col min="14302" max="14302" width="18.7109375" style="24" customWidth="1"/>
    <col min="14303" max="14303" width="2.140625" style="24" customWidth="1"/>
    <col min="14304" max="14513" width="11.42578125" style="24"/>
    <col min="14514" max="14514" width="1.42578125" style="24" customWidth="1"/>
    <col min="14515" max="14515" width="5.140625" style="24" customWidth="1"/>
    <col min="14516" max="14516" width="1.7109375" style="24" customWidth="1"/>
    <col min="14517" max="14517" width="3.42578125" style="24" customWidth="1"/>
    <col min="14518" max="14518" width="18.7109375" style="24" customWidth="1"/>
    <col min="14519" max="14519" width="0.85546875" style="24" customWidth="1"/>
    <col min="14520" max="14520" width="18.7109375" style="24" customWidth="1"/>
    <col min="14521" max="14521" width="3.7109375" style="24" customWidth="1"/>
    <col min="14522" max="14522" width="3.140625" style="24" customWidth="1"/>
    <col min="14523" max="14523" width="18.7109375" style="24" customWidth="1"/>
    <col min="14524" max="14524" width="0.85546875" style="24" customWidth="1"/>
    <col min="14525" max="14525" width="18.7109375" style="24" customWidth="1"/>
    <col min="14526" max="14526" width="4.140625" style="24" customWidth="1"/>
    <col min="14527" max="14527" width="3.5703125" style="24" customWidth="1"/>
    <col min="14528" max="14528" width="18.7109375" style="24" customWidth="1"/>
    <col min="14529" max="14529" width="0.85546875" style="24" customWidth="1"/>
    <col min="14530" max="14530" width="18.7109375" style="24" customWidth="1"/>
    <col min="14531" max="14531" width="3.7109375" style="24" customWidth="1"/>
    <col min="14532" max="14532" width="3.140625" style="24" customWidth="1"/>
    <col min="14533" max="14533" width="18.7109375" style="24" customWidth="1"/>
    <col min="14534" max="14534" width="0.85546875" style="24" customWidth="1"/>
    <col min="14535" max="14535" width="18.7109375" style="24" customWidth="1"/>
    <col min="14536" max="14536" width="2.140625" style="24" customWidth="1"/>
    <col min="14537" max="14537" width="1.42578125" style="24" customWidth="1"/>
    <col min="14538" max="14538" width="5.140625" style="24" customWidth="1"/>
    <col min="14539" max="14539" width="1.7109375" style="24" customWidth="1"/>
    <col min="14540" max="14540" width="3.42578125" style="24" customWidth="1"/>
    <col min="14541" max="14541" width="18.7109375" style="24" customWidth="1"/>
    <col min="14542" max="14542" width="0.85546875" style="24" customWidth="1"/>
    <col min="14543" max="14543" width="18.7109375" style="24" customWidth="1"/>
    <col min="14544" max="14544" width="3.7109375" style="24" customWidth="1"/>
    <col min="14545" max="14545" width="3.140625" style="24" customWidth="1"/>
    <col min="14546" max="14546" width="18.7109375" style="24" customWidth="1"/>
    <col min="14547" max="14547" width="0.85546875" style="24" customWidth="1"/>
    <col min="14548" max="14548" width="18.7109375" style="24" customWidth="1"/>
    <col min="14549" max="14549" width="4.140625" style="24" customWidth="1"/>
    <col min="14550" max="14550" width="3.5703125" style="24" customWidth="1"/>
    <col min="14551" max="14551" width="18.7109375" style="24" customWidth="1"/>
    <col min="14552" max="14552" width="0.85546875" style="24" customWidth="1"/>
    <col min="14553" max="14553" width="18.7109375" style="24" customWidth="1"/>
    <col min="14554" max="14554" width="3.7109375" style="24" customWidth="1"/>
    <col min="14555" max="14555" width="3.140625" style="24" customWidth="1"/>
    <col min="14556" max="14556" width="18.7109375" style="24" customWidth="1"/>
    <col min="14557" max="14557" width="0.85546875" style="24" customWidth="1"/>
    <col min="14558" max="14558" width="18.7109375" style="24" customWidth="1"/>
    <col min="14559" max="14559" width="2.140625" style="24" customWidth="1"/>
    <col min="14560" max="14769" width="11.42578125" style="24"/>
    <col min="14770" max="14770" width="1.42578125" style="24" customWidth="1"/>
    <col min="14771" max="14771" width="5.140625" style="24" customWidth="1"/>
    <col min="14772" max="14772" width="1.7109375" style="24" customWidth="1"/>
    <col min="14773" max="14773" width="3.42578125" style="24" customWidth="1"/>
    <col min="14774" max="14774" width="18.7109375" style="24" customWidth="1"/>
    <col min="14775" max="14775" width="0.85546875" style="24" customWidth="1"/>
    <col min="14776" max="14776" width="18.7109375" style="24" customWidth="1"/>
    <col min="14777" max="14777" width="3.7109375" style="24" customWidth="1"/>
    <col min="14778" max="14778" width="3.140625" style="24" customWidth="1"/>
    <col min="14779" max="14779" width="18.7109375" style="24" customWidth="1"/>
    <col min="14780" max="14780" width="0.85546875" style="24" customWidth="1"/>
    <col min="14781" max="14781" width="18.7109375" style="24" customWidth="1"/>
    <col min="14782" max="14782" width="4.140625" style="24" customWidth="1"/>
    <col min="14783" max="14783" width="3.5703125" style="24" customWidth="1"/>
    <col min="14784" max="14784" width="18.7109375" style="24" customWidth="1"/>
    <col min="14785" max="14785" width="0.85546875" style="24" customWidth="1"/>
    <col min="14786" max="14786" width="18.7109375" style="24" customWidth="1"/>
    <col min="14787" max="14787" width="3.7109375" style="24" customWidth="1"/>
    <col min="14788" max="14788" width="3.140625" style="24" customWidth="1"/>
    <col min="14789" max="14789" width="18.7109375" style="24" customWidth="1"/>
    <col min="14790" max="14790" width="0.85546875" style="24" customWidth="1"/>
    <col min="14791" max="14791" width="18.7109375" style="24" customWidth="1"/>
    <col min="14792" max="14792" width="2.140625" style="24" customWidth="1"/>
    <col min="14793" max="14793" width="1.42578125" style="24" customWidth="1"/>
    <col min="14794" max="14794" width="5.140625" style="24" customWidth="1"/>
    <col min="14795" max="14795" width="1.7109375" style="24" customWidth="1"/>
    <col min="14796" max="14796" width="3.42578125" style="24" customWidth="1"/>
    <col min="14797" max="14797" width="18.7109375" style="24" customWidth="1"/>
    <col min="14798" max="14798" width="0.85546875" style="24" customWidth="1"/>
    <col min="14799" max="14799" width="18.7109375" style="24" customWidth="1"/>
    <col min="14800" max="14800" width="3.7109375" style="24" customWidth="1"/>
    <col min="14801" max="14801" width="3.140625" style="24" customWidth="1"/>
    <col min="14802" max="14802" width="18.7109375" style="24" customWidth="1"/>
    <col min="14803" max="14803" width="0.85546875" style="24" customWidth="1"/>
    <col min="14804" max="14804" width="18.7109375" style="24" customWidth="1"/>
    <col min="14805" max="14805" width="4.140625" style="24" customWidth="1"/>
    <col min="14806" max="14806" width="3.5703125" style="24" customWidth="1"/>
    <col min="14807" max="14807" width="18.7109375" style="24" customWidth="1"/>
    <col min="14808" max="14808" width="0.85546875" style="24" customWidth="1"/>
    <col min="14809" max="14809" width="18.7109375" style="24" customWidth="1"/>
    <col min="14810" max="14810" width="3.7109375" style="24" customWidth="1"/>
    <col min="14811" max="14811" width="3.140625" style="24" customWidth="1"/>
    <col min="14812" max="14812" width="18.7109375" style="24" customWidth="1"/>
    <col min="14813" max="14813" width="0.85546875" style="24" customWidth="1"/>
    <col min="14814" max="14814" width="18.7109375" style="24" customWidth="1"/>
    <col min="14815" max="14815" width="2.140625" style="24" customWidth="1"/>
    <col min="14816" max="15025" width="11.42578125" style="24"/>
    <col min="15026" max="15026" width="1.42578125" style="24" customWidth="1"/>
    <col min="15027" max="15027" width="5.140625" style="24" customWidth="1"/>
    <col min="15028" max="15028" width="1.7109375" style="24" customWidth="1"/>
    <col min="15029" max="15029" width="3.42578125" style="24" customWidth="1"/>
    <col min="15030" max="15030" width="18.7109375" style="24" customWidth="1"/>
    <col min="15031" max="15031" width="0.85546875" style="24" customWidth="1"/>
    <col min="15032" max="15032" width="18.7109375" style="24" customWidth="1"/>
    <col min="15033" max="15033" width="3.7109375" style="24" customWidth="1"/>
    <col min="15034" max="15034" width="3.140625" style="24" customWidth="1"/>
    <col min="15035" max="15035" width="18.7109375" style="24" customWidth="1"/>
    <col min="15036" max="15036" width="0.85546875" style="24" customWidth="1"/>
    <col min="15037" max="15037" width="18.7109375" style="24" customWidth="1"/>
    <col min="15038" max="15038" width="4.140625" style="24" customWidth="1"/>
    <col min="15039" max="15039" width="3.5703125" style="24" customWidth="1"/>
    <col min="15040" max="15040" width="18.7109375" style="24" customWidth="1"/>
    <col min="15041" max="15041" width="0.85546875" style="24" customWidth="1"/>
    <col min="15042" max="15042" width="18.7109375" style="24" customWidth="1"/>
    <col min="15043" max="15043" width="3.7109375" style="24" customWidth="1"/>
    <col min="15044" max="15044" width="3.140625" style="24" customWidth="1"/>
    <col min="15045" max="15045" width="18.7109375" style="24" customWidth="1"/>
    <col min="15046" max="15046" width="0.85546875" style="24" customWidth="1"/>
    <col min="15047" max="15047" width="18.7109375" style="24" customWidth="1"/>
    <col min="15048" max="15048" width="2.140625" style="24" customWidth="1"/>
    <col min="15049" max="15049" width="1.42578125" style="24" customWidth="1"/>
    <col min="15050" max="15050" width="5.140625" style="24" customWidth="1"/>
    <col min="15051" max="15051" width="1.7109375" style="24" customWidth="1"/>
    <col min="15052" max="15052" width="3.42578125" style="24" customWidth="1"/>
    <col min="15053" max="15053" width="18.7109375" style="24" customWidth="1"/>
    <col min="15054" max="15054" width="0.85546875" style="24" customWidth="1"/>
    <col min="15055" max="15055" width="18.7109375" style="24" customWidth="1"/>
    <col min="15056" max="15056" width="3.7109375" style="24" customWidth="1"/>
    <col min="15057" max="15057" width="3.140625" style="24" customWidth="1"/>
    <col min="15058" max="15058" width="18.7109375" style="24" customWidth="1"/>
    <col min="15059" max="15059" width="0.85546875" style="24" customWidth="1"/>
    <col min="15060" max="15060" width="18.7109375" style="24" customWidth="1"/>
    <col min="15061" max="15061" width="4.140625" style="24" customWidth="1"/>
    <col min="15062" max="15062" width="3.5703125" style="24" customWidth="1"/>
    <col min="15063" max="15063" width="18.7109375" style="24" customWidth="1"/>
    <col min="15064" max="15064" width="0.85546875" style="24" customWidth="1"/>
    <col min="15065" max="15065" width="18.7109375" style="24" customWidth="1"/>
    <col min="15066" max="15066" width="3.7109375" style="24" customWidth="1"/>
    <col min="15067" max="15067" width="3.140625" style="24" customWidth="1"/>
    <col min="15068" max="15068" width="18.7109375" style="24" customWidth="1"/>
    <col min="15069" max="15069" width="0.85546875" style="24" customWidth="1"/>
    <col min="15070" max="15070" width="18.7109375" style="24" customWidth="1"/>
    <col min="15071" max="15071" width="2.140625" style="24" customWidth="1"/>
    <col min="15072" max="15281" width="11.42578125" style="24"/>
    <col min="15282" max="15282" width="1.42578125" style="24" customWidth="1"/>
    <col min="15283" max="15283" width="5.140625" style="24" customWidth="1"/>
    <col min="15284" max="15284" width="1.7109375" style="24" customWidth="1"/>
    <col min="15285" max="15285" width="3.42578125" style="24" customWidth="1"/>
    <col min="15286" max="15286" width="18.7109375" style="24" customWidth="1"/>
    <col min="15287" max="15287" width="0.85546875" style="24" customWidth="1"/>
    <col min="15288" max="15288" width="18.7109375" style="24" customWidth="1"/>
    <col min="15289" max="15289" width="3.7109375" style="24" customWidth="1"/>
    <col min="15290" max="15290" width="3.140625" style="24" customWidth="1"/>
    <col min="15291" max="15291" width="18.7109375" style="24" customWidth="1"/>
    <col min="15292" max="15292" width="0.85546875" style="24" customWidth="1"/>
    <col min="15293" max="15293" width="18.7109375" style="24" customWidth="1"/>
    <col min="15294" max="15294" width="4.140625" style="24" customWidth="1"/>
    <col min="15295" max="15295" width="3.5703125" style="24" customWidth="1"/>
    <col min="15296" max="15296" width="18.7109375" style="24" customWidth="1"/>
    <col min="15297" max="15297" width="0.85546875" style="24" customWidth="1"/>
    <col min="15298" max="15298" width="18.7109375" style="24" customWidth="1"/>
    <col min="15299" max="15299" width="3.7109375" style="24" customWidth="1"/>
    <col min="15300" max="15300" width="3.140625" style="24" customWidth="1"/>
    <col min="15301" max="15301" width="18.7109375" style="24" customWidth="1"/>
    <col min="15302" max="15302" width="0.85546875" style="24" customWidth="1"/>
    <col min="15303" max="15303" width="18.7109375" style="24" customWidth="1"/>
    <col min="15304" max="15304" width="2.140625" style="24" customWidth="1"/>
    <col min="15305" max="15305" width="1.42578125" style="24" customWidth="1"/>
    <col min="15306" max="15306" width="5.140625" style="24" customWidth="1"/>
    <col min="15307" max="15307" width="1.7109375" style="24" customWidth="1"/>
    <col min="15308" max="15308" width="3.42578125" style="24" customWidth="1"/>
    <col min="15309" max="15309" width="18.7109375" style="24" customWidth="1"/>
    <col min="15310" max="15310" width="0.85546875" style="24" customWidth="1"/>
    <col min="15311" max="15311" width="18.7109375" style="24" customWidth="1"/>
    <col min="15312" max="15312" width="3.7109375" style="24" customWidth="1"/>
    <col min="15313" max="15313" width="3.140625" style="24" customWidth="1"/>
    <col min="15314" max="15314" width="18.7109375" style="24" customWidth="1"/>
    <col min="15315" max="15315" width="0.85546875" style="24" customWidth="1"/>
    <col min="15316" max="15316" width="18.7109375" style="24" customWidth="1"/>
    <col min="15317" max="15317" width="4.140625" style="24" customWidth="1"/>
    <col min="15318" max="15318" width="3.5703125" style="24" customWidth="1"/>
    <col min="15319" max="15319" width="18.7109375" style="24" customWidth="1"/>
    <col min="15320" max="15320" width="0.85546875" style="24" customWidth="1"/>
    <col min="15321" max="15321" width="18.7109375" style="24" customWidth="1"/>
    <col min="15322" max="15322" width="3.7109375" style="24" customWidth="1"/>
    <col min="15323" max="15323" width="3.140625" style="24" customWidth="1"/>
    <col min="15324" max="15324" width="18.7109375" style="24" customWidth="1"/>
    <col min="15325" max="15325" width="0.85546875" style="24" customWidth="1"/>
    <col min="15326" max="15326" width="18.7109375" style="24" customWidth="1"/>
    <col min="15327" max="15327" width="2.140625" style="24" customWidth="1"/>
    <col min="15328" max="15537" width="11.42578125" style="24"/>
    <col min="15538" max="15538" width="1.42578125" style="24" customWidth="1"/>
    <col min="15539" max="15539" width="5.140625" style="24" customWidth="1"/>
    <col min="15540" max="15540" width="1.7109375" style="24" customWidth="1"/>
    <col min="15541" max="15541" width="3.42578125" style="24" customWidth="1"/>
    <col min="15542" max="15542" width="18.7109375" style="24" customWidth="1"/>
    <col min="15543" max="15543" width="0.85546875" style="24" customWidth="1"/>
    <col min="15544" max="15544" width="18.7109375" style="24" customWidth="1"/>
    <col min="15545" max="15545" width="3.7109375" style="24" customWidth="1"/>
    <col min="15546" max="15546" width="3.140625" style="24" customWidth="1"/>
    <col min="15547" max="15547" width="18.7109375" style="24" customWidth="1"/>
    <col min="15548" max="15548" width="0.85546875" style="24" customWidth="1"/>
    <col min="15549" max="15549" width="18.7109375" style="24" customWidth="1"/>
    <col min="15550" max="15550" width="4.140625" style="24" customWidth="1"/>
    <col min="15551" max="15551" width="3.5703125" style="24" customWidth="1"/>
    <col min="15552" max="15552" width="18.7109375" style="24" customWidth="1"/>
    <col min="15553" max="15553" width="0.85546875" style="24" customWidth="1"/>
    <col min="15554" max="15554" width="18.7109375" style="24" customWidth="1"/>
    <col min="15555" max="15555" width="3.7109375" style="24" customWidth="1"/>
    <col min="15556" max="15556" width="3.140625" style="24" customWidth="1"/>
    <col min="15557" max="15557" width="18.7109375" style="24" customWidth="1"/>
    <col min="15558" max="15558" width="0.85546875" style="24" customWidth="1"/>
    <col min="15559" max="15559" width="18.7109375" style="24" customWidth="1"/>
    <col min="15560" max="15560" width="2.140625" style="24" customWidth="1"/>
    <col min="15561" max="15561" width="1.42578125" style="24" customWidth="1"/>
    <col min="15562" max="15562" width="5.140625" style="24" customWidth="1"/>
    <col min="15563" max="15563" width="1.7109375" style="24" customWidth="1"/>
    <col min="15564" max="15564" width="3.42578125" style="24" customWidth="1"/>
    <col min="15565" max="15565" width="18.7109375" style="24" customWidth="1"/>
    <col min="15566" max="15566" width="0.85546875" style="24" customWidth="1"/>
    <col min="15567" max="15567" width="18.7109375" style="24" customWidth="1"/>
    <col min="15568" max="15568" width="3.7109375" style="24" customWidth="1"/>
    <col min="15569" max="15569" width="3.140625" style="24" customWidth="1"/>
    <col min="15570" max="15570" width="18.7109375" style="24" customWidth="1"/>
    <col min="15571" max="15571" width="0.85546875" style="24" customWidth="1"/>
    <col min="15572" max="15572" width="18.7109375" style="24" customWidth="1"/>
    <col min="15573" max="15573" width="4.140625" style="24" customWidth="1"/>
    <col min="15574" max="15574" width="3.5703125" style="24" customWidth="1"/>
    <col min="15575" max="15575" width="18.7109375" style="24" customWidth="1"/>
    <col min="15576" max="15576" width="0.85546875" style="24" customWidth="1"/>
    <col min="15577" max="15577" width="18.7109375" style="24" customWidth="1"/>
    <col min="15578" max="15578" width="3.7109375" style="24" customWidth="1"/>
    <col min="15579" max="15579" width="3.140625" style="24" customWidth="1"/>
    <col min="15580" max="15580" width="18.7109375" style="24" customWidth="1"/>
    <col min="15581" max="15581" width="0.85546875" style="24" customWidth="1"/>
    <col min="15582" max="15582" width="18.7109375" style="24" customWidth="1"/>
    <col min="15583" max="15583" width="2.140625" style="24" customWidth="1"/>
    <col min="15584" max="15793" width="11.42578125" style="24"/>
    <col min="15794" max="15794" width="1.42578125" style="24" customWidth="1"/>
    <col min="15795" max="15795" width="5.140625" style="24" customWidth="1"/>
    <col min="15796" max="15796" width="1.7109375" style="24" customWidth="1"/>
    <col min="15797" max="15797" width="3.42578125" style="24" customWidth="1"/>
    <col min="15798" max="15798" width="18.7109375" style="24" customWidth="1"/>
    <col min="15799" max="15799" width="0.85546875" style="24" customWidth="1"/>
    <col min="15800" max="15800" width="18.7109375" style="24" customWidth="1"/>
    <col min="15801" max="15801" width="3.7109375" style="24" customWidth="1"/>
    <col min="15802" max="15802" width="3.140625" style="24" customWidth="1"/>
    <col min="15803" max="15803" width="18.7109375" style="24" customWidth="1"/>
    <col min="15804" max="15804" width="0.85546875" style="24" customWidth="1"/>
    <col min="15805" max="15805" width="18.7109375" style="24" customWidth="1"/>
    <col min="15806" max="15806" width="4.140625" style="24" customWidth="1"/>
    <col min="15807" max="15807" width="3.5703125" style="24" customWidth="1"/>
    <col min="15808" max="15808" width="18.7109375" style="24" customWidth="1"/>
    <col min="15809" max="15809" width="0.85546875" style="24" customWidth="1"/>
    <col min="15810" max="15810" width="18.7109375" style="24" customWidth="1"/>
    <col min="15811" max="15811" width="3.7109375" style="24" customWidth="1"/>
    <col min="15812" max="15812" width="3.140625" style="24" customWidth="1"/>
    <col min="15813" max="15813" width="18.7109375" style="24" customWidth="1"/>
    <col min="15814" max="15814" width="0.85546875" style="24" customWidth="1"/>
    <col min="15815" max="15815" width="18.7109375" style="24" customWidth="1"/>
    <col min="15816" max="15816" width="2.140625" style="24" customWidth="1"/>
    <col min="15817" max="15817" width="1.42578125" style="24" customWidth="1"/>
    <col min="15818" max="15818" width="5.140625" style="24" customWidth="1"/>
    <col min="15819" max="15819" width="1.7109375" style="24" customWidth="1"/>
    <col min="15820" max="15820" width="3.42578125" style="24" customWidth="1"/>
    <col min="15821" max="15821" width="18.7109375" style="24" customWidth="1"/>
    <col min="15822" max="15822" width="0.85546875" style="24" customWidth="1"/>
    <col min="15823" max="15823" width="18.7109375" style="24" customWidth="1"/>
    <col min="15824" max="15824" width="3.7109375" style="24" customWidth="1"/>
    <col min="15825" max="15825" width="3.140625" style="24" customWidth="1"/>
    <col min="15826" max="15826" width="18.7109375" style="24" customWidth="1"/>
    <col min="15827" max="15827" width="0.85546875" style="24" customWidth="1"/>
    <col min="15828" max="15828" width="18.7109375" style="24" customWidth="1"/>
    <col min="15829" max="15829" width="4.140625" style="24" customWidth="1"/>
    <col min="15830" max="15830" width="3.5703125" style="24" customWidth="1"/>
    <col min="15831" max="15831" width="18.7109375" style="24" customWidth="1"/>
    <col min="15832" max="15832" width="0.85546875" style="24" customWidth="1"/>
    <col min="15833" max="15833" width="18.7109375" style="24" customWidth="1"/>
    <col min="15834" max="15834" width="3.7109375" style="24" customWidth="1"/>
    <col min="15835" max="15835" width="3.140625" style="24" customWidth="1"/>
    <col min="15836" max="15836" width="18.7109375" style="24" customWidth="1"/>
    <col min="15837" max="15837" width="0.85546875" style="24" customWidth="1"/>
    <col min="15838" max="15838" width="18.7109375" style="24" customWidth="1"/>
    <col min="15839" max="15839" width="2.140625" style="24" customWidth="1"/>
    <col min="15840" max="16049" width="11.42578125" style="24"/>
    <col min="16050" max="16050" width="1.42578125" style="24" customWidth="1"/>
    <col min="16051" max="16051" width="5.140625" style="24" customWidth="1"/>
    <col min="16052" max="16052" width="1.7109375" style="24" customWidth="1"/>
    <col min="16053" max="16053" width="3.42578125" style="24" customWidth="1"/>
    <col min="16054" max="16054" width="18.7109375" style="24" customWidth="1"/>
    <col min="16055" max="16055" width="0.85546875" style="24" customWidth="1"/>
    <col min="16056" max="16056" width="18.7109375" style="24" customWidth="1"/>
    <col min="16057" max="16057" width="3.7109375" style="24" customWidth="1"/>
    <col min="16058" max="16058" width="3.140625" style="24" customWidth="1"/>
    <col min="16059" max="16059" width="18.7109375" style="24" customWidth="1"/>
    <col min="16060" max="16060" width="0.85546875" style="24" customWidth="1"/>
    <col min="16061" max="16061" width="18.7109375" style="24" customWidth="1"/>
    <col min="16062" max="16062" width="4.140625" style="24" customWidth="1"/>
    <col min="16063" max="16063" width="3.5703125" style="24" customWidth="1"/>
    <col min="16064" max="16064" width="18.7109375" style="24" customWidth="1"/>
    <col min="16065" max="16065" width="0.85546875" style="24" customWidth="1"/>
    <col min="16066" max="16066" width="18.7109375" style="24" customWidth="1"/>
    <col min="16067" max="16067" width="3.7109375" style="24" customWidth="1"/>
    <col min="16068" max="16068" width="3.140625" style="24" customWidth="1"/>
    <col min="16069" max="16069" width="18.7109375" style="24" customWidth="1"/>
    <col min="16070" max="16070" width="0.85546875" style="24" customWidth="1"/>
    <col min="16071" max="16071" width="18.7109375" style="24" customWidth="1"/>
    <col min="16072" max="16072" width="2.140625" style="24" customWidth="1"/>
    <col min="16073" max="16073" width="1.42578125" style="24" customWidth="1"/>
    <col min="16074" max="16074" width="5.140625" style="24" customWidth="1"/>
    <col min="16075" max="16075" width="1.7109375" style="24" customWidth="1"/>
    <col min="16076" max="16076" width="3.42578125" style="24" customWidth="1"/>
    <col min="16077" max="16077" width="18.7109375" style="24" customWidth="1"/>
    <col min="16078" max="16078" width="0.85546875" style="24" customWidth="1"/>
    <col min="16079" max="16079" width="18.7109375" style="24" customWidth="1"/>
    <col min="16080" max="16080" width="3.7109375" style="24" customWidth="1"/>
    <col min="16081" max="16081" width="3.140625" style="24" customWidth="1"/>
    <col min="16082" max="16082" width="18.7109375" style="24" customWidth="1"/>
    <col min="16083" max="16083" width="0.85546875" style="24" customWidth="1"/>
    <col min="16084" max="16084" width="18.7109375" style="24" customWidth="1"/>
    <col min="16085" max="16085" width="4.140625" style="24" customWidth="1"/>
    <col min="16086" max="16086" width="3.5703125" style="24" customWidth="1"/>
    <col min="16087" max="16087" width="18.7109375" style="24" customWidth="1"/>
    <col min="16088" max="16088" width="0.85546875" style="24" customWidth="1"/>
    <col min="16089" max="16089" width="18.7109375" style="24" customWidth="1"/>
    <col min="16090" max="16090" width="3.7109375" style="24" customWidth="1"/>
    <col min="16091" max="16091" width="3.140625" style="24" customWidth="1"/>
    <col min="16092" max="16092" width="18.7109375" style="24" customWidth="1"/>
    <col min="16093" max="16093" width="0.85546875" style="24" customWidth="1"/>
    <col min="16094" max="16094" width="18.7109375" style="24" customWidth="1"/>
    <col min="16095" max="16095" width="2.140625" style="24" customWidth="1"/>
    <col min="16096" max="16384" width="11.42578125" style="24"/>
  </cols>
  <sheetData>
    <row r="1" spans="2:53" ht="6.75" customHeight="1" thickBot="1">
      <c r="BA1" s="421"/>
    </row>
    <row r="2" spans="2:53" s="25" customFormat="1" ht="18" customHeight="1">
      <c r="B2" s="3564" t="s">
        <v>117</v>
      </c>
      <c r="C2" s="3565"/>
      <c r="D2" s="3565"/>
      <c r="E2" s="3565"/>
      <c r="F2" s="3565"/>
      <c r="G2" s="3566"/>
      <c r="H2" s="3768" t="s">
        <v>118</v>
      </c>
      <c r="I2" s="3769"/>
      <c r="J2" s="3769"/>
      <c r="K2" s="3769"/>
      <c r="L2" s="3769"/>
      <c r="M2" s="3769"/>
      <c r="N2" s="3769"/>
      <c r="O2" s="3769"/>
      <c r="P2" s="3769"/>
      <c r="Q2" s="3769"/>
      <c r="R2" s="3769"/>
      <c r="S2" s="3769"/>
      <c r="T2" s="3769"/>
      <c r="U2" s="3769"/>
      <c r="V2" s="3769"/>
      <c r="W2" s="3769"/>
      <c r="X2" s="3769"/>
      <c r="Y2" s="3769"/>
      <c r="Z2" s="3769"/>
      <c r="AA2" s="3769"/>
      <c r="AB2" s="3769"/>
      <c r="AC2" s="3769"/>
      <c r="AD2" s="3769"/>
      <c r="AE2" s="3769"/>
      <c r="AF2" s="3769"/>
      <c r="AG2" s="3769"/>
      <c r="AH2" s="3769"/>
      <c r="AI2" s="3769"/>
      <c r="AJ2" s="3769"/>
      <c r="AK2" s="3770"/>
      <c r="AL2" s="3576" t="s">
        <v>278</v>
      </c>
      <c r="AM2" s="3577"/>
      <c r="AN2" s="3577"/>
      <c r="AO2" s="3577"/>
      <c r="AP2" s="3577"/>
      <c r="AQ2" s="3578"/>
      <c r="BA2" s="2410"/>
    </row>
    <row r="3" spans="2:53" s="25" customFormat="1" ht="18" customHeight="1">
      <c r="B3" s="3567"/>
      <c r="C3" s="3568"/>
      <c r="D3" s="3568"/>
      <c r="E3" s="3568"/>
      <c r="F3" s="3568"/>
      <c r="G3" s="3569"/>
      <c r="H3" s="3771"/>
      <c r="I3" s="4098"/>
      <c r="J3" s="4098"/>
      <c r="K3" s="4098"/>
      <c r="L3" s="4098"/>
      <c r="M3" s="4098"/>
      <c r="N3" s="4098"/>
      <c r="O3" s="4098"/>
      <c r="P3" s="4098"/>
      <c r="Q3" s="4098"/>
      <c r="R3" s="4098"/>
      <c r="S3" s="4098"/>
      <c r="T3" s="4098"/>
      <c r="U3" s="4098"/>
      <c r="V3" s="4098"/>
      <c r="W3" s="4098"/>
      <c r="X3" s="4098"/>
      <c r="Y3" s="4098"/>
      <c r="Z3" s="4098"/>
      <c r="AA3" s="4098"/>
      <c r="AB3" s="4098"/>
      <c r="AC3" s="4098"/>
      <c r="AD3" s="4098"/>
      <c r="AE3" s="4098"/>
      <c r="AF3" s="4098"/>
      <c r="AG3" s="4098"/>
      <c r="AH3" s="4098"/>
      <c r="AI3" s="4098"/>
      <c r="AJ3" s="4098"/>
      <c r="AK3" s="3773"/>
      <c r="AL3" s="3777" t="s">
        <v>279</v>
      </c>
      <c r="AM3" s="3580"/>
      <c r="AN3" s="3580"/>
      <c r="AO3" s="3580"/>
      <c r="AP3" s="3580"/>
      <c r="AQ3" s="3581"/>
      <c r="AS3" s="27" t="s">
        <v>119</v>
      </c>
      <c r="AT3" s="28"/>
      <c r="AU3" s="28"/>
      <c r="AV3" s="28"/>
      <c r="AW3" s="28"/>
      <c r="AX3" s="28"/>
      <c r="BA3" s="2410"/>
    </row>
    <row r="4" spans="2:53" s="25" customFormat="1" ht="18" customHeight="1">
      <c r="B4" s="3567"/>
      <c r="C4" s="3568"/>
      <c r="D4" s="3568"/>
      <c r="E4" s="3568"/>
      <c r="F4" s="3568"/>
      <c r="G4" s="3569"/>
      <c r="H4" s="3771"/>
      <c r="I4" s="4098"/>
      <c r="J4" s="4098"/>
      <c r="K4" s="4098"/>
      <c r="L4" s="4098"/>
      <c r="M4" s="4098"/>
      <c r="N4" s="4098"/>
      <c r="O4" s="4098"/>
      <c r="P4" s="4098"/>
      <c r="Q4" s="4098"/>
      <c r="R4" s="4098"/>
      <c r="S4" s="4098"/>
      <c r="T4" s="4098"/>
      <c r="U4" s="4098"/>
      <c r="V4" s="4098"/>
      <c r="W4" s="4098"/>
      <c r="X4" s="4098"/>
      <c r="Y4" s="4098"/>
      <c r="Z4" s="4098"/>
      <c r="AA4" s="4098"/>
      <c r="AB4" s="4098"/>
      <c r="AC4" s="4098"/>
      <c r="AD4" s="4098"/>
      <c r="AE4" s="4098"/>
      <c r="AF4" s="4098"/>
      <c r="AG4" s="4098"/>
      <c r="AH4" s="4098"/>
      <c r="AI4" s="4098"/>
      <c r="AJ4" s="4098"/>
      <c r="AK4" s="3773"/>
      <c r="AL4" s="3779" t="s">
        <v>113</v>
      </c>
      <c r="AM4" s="3583"/>
      <c r="AN4" s="3583"/>
      <c r="AO4" s="3583"/>
      <c r="AP4" s="3583"/>
      <c r="AQ4" s="3584"/>
      <c r="AS4" s="27" t="s">
        <v>120</v>
      </c>
      <c r="AT4" s="28"/>
      <c r="AU4" s="28"/>
      <c r="AV4" s="28"/>
      <c r="AW4" s="28"/>
      <c r="AX4" s="28"/>
      <c r="BA4" s="2410"/>
    </row>
    <row r="5" spans="2:53" s="25" customFormat="1" ht="18" customHeight="1">
      <c r="B5" s="3567"/>
      <c r="C5" s="3568"/>
      <c r="D5" s="3568"/>
      <c r="E5" s="3568"/>
      <c r="F5" s="3568"/>
      <c r="G5" s="3569"/>
      <c r="H5" s="3771" t="s">
        <v>121</v>
      </c>
      <c r="I5" s="4098"/>
      <c r="J5" s="4098"/>
      <c r="K5" s="4098"/>
      <c r="L5" s="4098"/>
      <c r="M5" s="4098"/>
      <c r="N5" s="4098"/>
      <c r="O5" s="4098"/>
      <c r="P5" s="4098"/>
      <c r="Q5" s="4098"/>
      <c r="R5" s="4098"/>
      <c r="S5" s="4098"/>
      <c r="T5" s="4098"/>
      <c r="U5" s="4098"/>
      <c r="V5" s="4098"/>
      <c r="W5" s="4098"/>
      <c r="X5" s="4098"/>
      <c r="Y5" s="4098"/>
      <c r="Z5" s="4098"/>
      <c r="AA5" s="4098"/>
      <c r="AB5" s="4098"/>
      <c r="AC5" s="4098"/>
      <c r="AD5" s="4098"/>
      <c r="AE5" s="4098"/>
      <c r="AF5" s="4098"/>
      <c r="AG5" s="4098"/>
      <c r="AH5" s="4098"/>
      <c r="AI5" s="4098"/>
      <c r="AJ5" s="4098"/>
      <c r="AK5" s="3773"/>
      <c r="AL5" s="3779" t="s">
        <v>280</v>
      </c>
      <c r="AM5" s="3583"/>
      <c r="AN5" s="3583"/>
      <c r="AO5" s="3583"/>
      <c r="AP5" s="3583"/>
      <c r="AQ5" s="3584"/>
      <c r="AS5" s="29" t="s">
        <v>122</v>
      </c>
      <c r="AT5" s="28"/>
      <c r="AU5" s="28"/>
      <c r="AV5" s="28"/>
      <c r="AW5" s="28"/>
      <c r="AX5" s="28"/>
      <c r="BA5" s="2410"/>
    </row>
    <row r="6" spans="2:53" s="25" customFormat="1" ht="18" customHeight="1">
      <c r="B6" s="3570"/>
      <c r="C6" s="3571"/>
      <c r="D6" s="3571"/>
      <c r="E6" s="3571"/>
      <c r="F6" s="3571"/>
      <c r="G6" s="3572"/>
      <c r="H6" s="3602"/>
      <c r="I6" s="3603"/>
      <c r="J6" s="3603"/>
      <c r="K6" s="3603"/>
      <c r="L6" s="3603"/>
      <c r="M6" s="3603"/>
      <c r="N6" s="3603"/>
      <c r="O6" s="3603"/>
      <c r="P6" s="3603"/>
      <c r="Q6" s="3603"/>
      <c r="R6" s="3603"/>
      <c r="S6" s="3603"/>
      <c r="T6" s="3603"/>
      <c r="U6" s="3603"/>
      <c r="V6" s="3603"/>
      <c r="W6" s="3603"/>
      <c r="X6" s="3603"/>
      <c r="Y6" s="3603"/>
      <c r="Z6" s="3603"/>
      <c r="AA6" s="3603"/>
      <c r="AB6" s="3603"/>
      <c r="AC6" s="3603"/>
      <c r="AD6" s="3603"/>
      <c r="AE6" s="3603"/>
      <c r="AF6" s="3603"/>
      <c r="AG6" s="3603"/>
      <c r="AH6" s="3603"/>
      <c r="AI6" s="3603"/>
      <c r="AJ6" s="3603"/>
      <c r="AK6" s="3604"/>
      <c r="AL6" s="3585" t="s">
        <v>110</v>
      </c>
      <c r="AM6" s="3586"/>
      <c r="AN6" s="3586"/>
      <c r="AO6" s="3586"/>
      <c r="AP6" s="3586"/>
      <c r="AQ6" s="3587"/>
      <c r="AS6" s="29" t="s">
        <v>123</v>
      </c>
      <c r="AT6" s="30"/>
      <c r="AU6" s="30"/>
      <c r="AV6" s="30"/>
      <c r="AW6" s="30"/>
      <c r="AX6" s="30"/>
      <c r="BA6" s="2410"/>
    </row>
    <row r="7" spans="2:53" s="25" customFormat="1" ht="15" customHeight="1" thickBot="1">
      <c r="B7" s="31" t="s">
        <v>111</v>
      </c>
      <c r="C7" s="5" t="str">
        <f ca="1">CELL("nomfichier")</f>
        <v>E:\0-UPRT\1-UPRT.FR-SITE-WEB\me-menus\menus-festivals\[me-aide_aux_menus.2011.xlsx]13.Codes couleurs excel</v>
      </c>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3"/>
      <c r="AS7" s="2006">
        <v>0</v>
      </c>
      <c r="AT7" s="2006">
        <v>0</v>
      </c>
      <c r="AU7" s="2006">
        <v>0</v>
      </c>
      <c r="AV7" s="2006">
        <v>0</v>
      </c>
      <c r="AW7" s="2006">
        <v>0</v>
      </c>
      <c r="AX7" s="2006">
        <v>0</v>
      </c>
      <c r="AY7" s="2006">
        <v>0</v>
      </c>
      <c r="AZ7" s="2006">
        <v>0</v>
      </c>
      <c r="BA7" s="2410"/>
    </row>
    <row r="8" spans="2:53" ht="15.75">
      <c r="B8" s="34"/>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S8" s="2006">
        <v>0</v>
      </c>
      <c r="AT8" s="2006">
        <v>0</v>
      </c>
      <c r="AU8" s="2006">
        <v>0</v>
      </c>
      <c r="AV8" s="2006">
        <v>0</v>
      </c>
      <c r="AW8" s="2006">
        <v>0</v>
      </c>
      <c r="AX8" s="2006">
        <v>0</v>
      </c>
      <c r="AY8" s="2006">
        <v>0</v>
      </c>
      <c r="AZ8" s="2006">
        <v>0</v>
      </c>
      <c r="BA8" s="421"/>
    </row>
    <row r="9" spans="2:53" ht="20.100000000000001" customHeight="1">
      <c r="B9" s="3644" t="s">
        <v>124</v>
      </c>
      <c r="D9" s="3798" t="s">
        <v>125</v>
      </c>
      <c r="E9" s="3798"/>
      <c r="F9" s="3798"/>
      <c r="G9" s="3798"/>
      <c r="H9" s="3799"/>
      <c r="I9" s="40"/>
      <c r="J9" s="40"/>
      <c r="K9" s="40"/>
      <c r="L9" s="89" t="s">
        <v>126</v>
      </c>
      <c r="M9" s="40"/>
      <c r="N9" s="40"/>
      <c r="O9" s="40"/>
      <c r="P9" s="89" t="s">
        <v>127</v>
      </c>
      <c r="Q9" s="40"/>
      <c r="R9" s="40"/>
      <c r="S9" s="40"/>
      <c r="T9" s="89" t="s">
        <v>128</v>
      </c>
      <c r="U9" s="40"/>
      <c r="V9" s="40"/>
      <c r="W9" s="40"/>
      <c r="X9" s="89" t="s">
        <v>129</v>
      </c>
      <c r="Y9" s="40"/>
      <c r="Z9" s="40"/>
      <c r="AA9" s="40"/>
      <c r="AB9" s="4099" t="s">
        <v>252</v>
      </c>
      <c r="AC9" s="3798"/>
      <c r="AD9" s="3798"/>
      <c r="AE9" s="3798"/>
      <c r="AF9" s="3798"/>
      <c r="AG9" s="3798"/>
      <c r="AH9" s="3798"/>
      <c r="AI9" s="3798"/>
      <c r="AJ9" s="3798"/>
      <c r="AK9" s="3798"/>
      <c r="AL9" s="3798"/>
      <c r="AM9" s="3798"/>
      <c r="AN9" s="3798"/>
      <c r="AO9" s="3798"/>
      <c r="AP9" s="3799"/>
      <c r="AQ9" s="40"/>
      <c r="AS9" s="2006">
        <v>0</v>
      </c>
      <c r="AT9" s="2006">
        <v>0</v>
      </c>
      <c r="AU9" s="2006">
        <v>0</v>
      </c>
      <c r="AV9" s="2006">
        <v>0</v>
      </c>
      <c r="AW9" s="2006">
        <v>0</v>
      </c>
      <c r="AX9" s="2006">
        <v>0</v>
      </c>
      <c r="AY9" s="2006">
        <v>0</v>
      </c>
      <c r="AZ9" s="2006">
        <v>0</v>
      </c>
      <c r="BA9" s="421"/>
    </row>
    <row r="10" spans="2:53" ht="13.5" customHeight="1">
      <c r="B10" s="3645"/>
      <c r="D10" s="3800"/>
      <c r="E10" s="3800"/>
      <c r="F10" s="3800"/>
      <c r="G10" s="3800"/>
      <c r="H10" s="3801"/>
      <c r="I10" s="90"/>
      <c r="J10" s="91"/>
      <c r="K10" s="90"/>
      <c r="L10" s="3404" t="s">
        <v>92</v>
      </c>
      <c r="M10" s="90"/>
      <c r="N10" s="91"/>
      <c r="O10" s="90"/>
      <c r="P10" s="3404" t="s">
        <v>92</v>
      </c>
      <c r="Q10" s="90"/>
      <c r="R10" s="91"/>
      <c r="S10" s="90"/>
      <c r="T10" s="3404" t="s">
        <v>92</v>
      </c>
      <c r="U10" s="90"/>
      <c r="V10" s="91"/>
      <c r="W10" s="90"/>
      <c r="X10" s="3404" t="s">
        <v>92</v>
      </c>
      <c r="Y10" s="90"/>
      <c r="Z10" s="91"/>
      <c r="AA10" s="90"/>
      <c r="AB10" s="4100"/>
      <c r="AC10" s="4101"/>
      <c r="AD10" s="4101"/>
      <c r="AE10" s="4101"/>
      <c r="AF10" s="4101"/>
      <c r="AG10" s="4101"/>
      <c r="AH10" s="4101"/>
      <c r="AI10" s="4101"/>
      <c r="AJ10" s="4101"/>
      <c r="AK10" s="4101"/>
      <c r="AL10" s="4101"/>
      <c r="AM10" s="4101"/>
      <c r="AN10" s="4101"/>
      <c r="AO10" s="4101"/>
      <c r="AP10" s="4102"/>
      <c r="AQ10" s="90"/>
      <c r="AS10" s="2006">
        <v>0</v>
      </c>
      <c r="AT10" s="2006">
        <v>0</v>
      </c>
      <c r="AU10" s="2006">
        <v>0</v>
      </c>
      <c r="AV10" s="2006">
        <v>0</v>
      </c>
      <c r="AW10" s="2006">
        <v>0</v>
      </c>
      <c r="AX10" s="2006">
        <v>0</v>
      </c>
      <c r="AY10" s="2006">
        <v>0</v>
      </c>
      <c r="AZ10" s="2006">
        <v>0</v>
      </c>
      <c r="BA10" s="421"/>
    </row>
    <row r="11" spans="2:53" ht="11.25" customHeight="1" thickBot="1">
      <c r="B11" s="3646"/>
      <c r="D11" s="3802"/>
      <c r="E11" s="3802"/>
      <c r="F11" s="3802"/>
      <c r="G11" s="3802"/>
      <c r="H11" s="3803"/>
      <c r="I11" s="40"/>
      <c r="J11" s="40"/>
      <c r="K11" s="40"/>
      <c r="L11" s="3639"/>
      <c r="M11" s="40"/>
      <c r="N11" s="40"/>
      <c r="O11" s="40"/>
      <c r="P11" s="3639"/>
      <c r="Q11" s="40"/>
      <c r="R11" s="40"/>
      <c r="S11" s="40"/>
      <c r="T11" s="3639"/>
      <c r="U11" s="40"/>
      <c r="V11" s="40"/>
      <c r="W11" s="40"/>
      <c r="X11" s="3639"/>
      <c r="Y11" s="40"/>
      <c r="Z11" s="40"/>
      <c r="AA11" s="40"/>
      <c r="AB11" s="4103"/>
      <c r="AC11" s="4104"/>
      <c r="AD11" s="4104"/>
      <c r="AE11" s="4104"/>
      <c r="AF11" s="4104"/>
      <c r="AG11" s="4104"/>
      <c r="AH11" s="4104"/>
      <c r="AI11" s="4104"/>
      <c r="AJ11" s="4104"/>
      <c r="AK11" s="4104"/>
      <c r="AL11" s="4104"/>
      <c r="AM11" s="4104"/>
      <c r="AN11" s="4104"/>
      <c r="AO11" s="4104"/>
      <c r="AP11" s="4105"/>
      <c r="AQ11" s="40"/>
      <c r="AS11" s="2006">
        <v>0</v>
      </c>
      <c r="AT11" s="2006">
        <v>0</v>
      </c>
      <c r="AU11" s="2006">
        <v>0</v>
      </c>
      <c r="AV11" s="2006">
        <v>0</v>
      </c>
      <c r="AW11" s="2006">
        <v>0</v>
      </c>
      <c r="AX11" s="2006">
        <v>0</v>
      </c>
      <c r="AY11" s="2006">
        <v>0</v>
      </c>
      <c r="AZ11" s="2006">
        <v>0</v>
      </c>
      <c r="BA11" s="421"/>
    </row>
    <row r="12" spans="2:53" ht="19.5" customHeight="1" thickTop="1">
      <c r="B12" s="34"/>
      <c r="D12" s="38"/>
      <c r="E12" s="39"/>
      <c r="F12" s="39"/>
      <c r="G12" s="39"/>
      <c r="H12" s="40"/>
      <c r="I12" s="95"/>
      <c r="J12" s="96"/>
      <c r="K12" s="96"/>
      <c r="L12" s="35"/>
      <c r="M12" s="95"/>
      <c r="N12" s="96"/>
      <c r="O12" s="96"/>
      <c r="P12" s="35"/>
      <c r="Q12" s="95"/>
      <c r="R12" s="96"/>
      <c r="S12" s="96"/>
      <c r="T12" s="35"/>
      <c r="U12" s="95"/>
      <c r="V12" s="96"/>
      <c r="W12" s="96"/>
      <c r="X12" s="38"/>
      <c r="Y12" s="95"/>
      <c r="Z12" s="96"/>
      <c r="AA12" s="96"/>
      <c r="AB12" s="94"/>
      <c r="AC12" s="95"/>
      <c r="AD12" s="96"/>
      <c r="AE12" s="96"/>
      <c r="AF12" s="37"/>
      <c r="AG12" s="35"/>
      <c r="AH12" s="95"/>
      <c r="AI12" s="96"/>
      <c r="AJ12" s="96"/>
      <c r="AK12" s="37"/>
      <c r="AL12" s="35"/>
      <c r="AM12" s="35"/>
      <c r="AN12" s="35"/>
      <c r="AO12" s="35"/>
      <c r="AP12" s="35"/>
      <c r="AQ12" s="96"/>
      <c r="AS12" s="2006">
        <v>0</v>
      </c>
      <c r="AT12" s="2006">
        <v>0</v>
      </c>
      <c r="AU12" s="2006">
        <v>0</v>
      </c>
      <c r="AV12" s="2006">
        <v>0</v>
      </c>
      <c r="AW12" s="2006">
        <v>0</v>
      </c>
      <c r="AX12" s="2006">
        <v>0</v>
      </c>
      <c r="AY12" s="2006">
        <v>0</v>
      </c>
      <c r="AZ12" s="2006">
        <v>0</v>
      </c>
      <c r="BA12" s="421"/>
    </row>
    <row r="13" spans="2:53" ht="9.9499999999999993" customHeight="1">
      <c r="B13" s="3401">
        <v>1</v>
      </c>
      <c r="D13" s="3787" t="s">
        <v>61</v>
      </c>
      <c r="E13" s="3788"/>
      <c r="F13" s="3788"/>
      <c r="G13" s="3788"/>
      <c r="H13" s="3789"/>
      <c r="I13" s="98"/>
      <c r="J13" s="98"/>
      <c r="K13" s="98"/>
      <c r="L13" s="3796" t="s">
        <v>251</v>
      </c>
      <c r="M13" s="98"/>
      <c r="N13" s="98"/>
      <c r="O13" s="98"/>
      <c r="P13" s="3514" t="s">
        <v>130</v>
      </c>
      <c r="Q13" s="98"/>
      <c r="R13" s="98"/>
      <c r="S13" s="98"/>
      <c r="T13" s="3511" t="s">
        <v>131</v>
      </c>
      <c r="U13" s="98"/>
      <c r="V13" s="98"/>
      <c r="W13" s="98"/>
      <c r="X13" s="4058" t="s">
        <v>250</v>
      </c>
      <c r="Y13" s="98"/>
      <c r="Z13" s="98"/>
      <c r="AA13" s="98"/>
      <c r="AB13" s="3807" t="s">
        <v>23</v>
      </c>
      <c r="AC13" s="98"/>
      <c r="AD13" s="98"/>
      <c r="AE13" s="98"/>
      <c r="AF13" s="3804">
        <v>1</v>
      </c>
      <c r="AG13" s="3807" t="s">
        <v>132</v>
      </c>
      <c r="AH13" s="98"/>
      <c r="AI13" s="98"/>
      <c r="AJ13" s="98"/>
      <c r="AK13" s="3804">
        <v>4</v>
      </c>
      <c r="AL13" s="4082" t="s">
        <v>133</v>
      </c>
      <c r="AM13" s="4082"/>
      <c r="AN13" s="4082"/>
      <c r="AO13" s="4082"/>
      <c r="AP13" s="4083"/>
      <c r="AQ13" s="98"/>
      <c r="AS13" s="2006">
        <v>0</v>
      </c>
      <c r="AT13" s="2006">
        <v>0</v>
      </c>
      <c r="AU13" s="2006">
        <v>0</v>
      </c>
      <c r="AV13" s="2006">
        <v>0</v>
      </c>
      <c r="AW13" s="2006">
        <v>0</v>
      </c>
      <c r="AX13" s="2006">
        <v>0</v>
      </c>
      <c r="AY13" s="2006">
        <v>0</v>
      </c>
      <c r="AZ13" s="2006">
        <v>0</v>
      </c>
      <c r="BA13" s="421"/>
    </row>
    <row r="14" spans="2:53" ht="5.0999999999999996" customHeight="1">
      <c r="B14" s="3402"/>
      <c r="D14" s="3790"/>
      <c r="E14" s="3791"/>
      <c r="F14" s="3791"/>
      <c r="G14" s="3791"/>
      <c r="H14" s="3792"/>
      <c r="I14" s="99"/>
      <c r="J14" s="100"/>
      <c r="K14" s="99"/>
      <c r="L14" s="3395"/>
      <c r="M14" s="99"/>
      <c r="N14" s="100"/>
      <c r="O14" s="99"/>
      <c r="P14" s="3515"/>
      <c r="Q14" s="99"/>
      <c r="R14" s="100"/>
      <c r="S14" s="99"/>
      <c r="T14" s="3512"/>
      <c r="U14" s="99"/>
      <c r="V14" s="100"/>
      <c r="W14" s="99"/>
      <c r="X14" s="4059"/>
      <c r="Y14" s="99"/>
      <c r="Z14" s="100"/>
      <c r="AA14" s="99"/>
      <c r="AB14" s="3808"/>
      <c r="AC14" s="99"/>
      <c r="AD14" s="100"/>
      <c r="AE14" s="99"/>
      <c r="AF14" s="3805"/>
      <c r="AG14" s="3808"/>
      <c r="AH14" s="99"/>
      <c r="AI14" s="100"/>
      <c r="AJ14" s="99"/>
      <c r="AK14" s="3805"/>
      <c r="AL14" s="4084"/>
      <c r="AM14" s="4084"/>
      <c r="AN14" s="4084"/>
      <c r="AO14" s="4084"/>
      <c r="AP14" s="4085"/>
      <c r="AQ14" s="99"/>
      <c r="AS14" s="2006">
        <v>0</v>
      </c>
      <c r="AT14" s="2006">
        <v>0</v>
      </c>
      <c r="AU14" s="2006">
        <v>0</v>
      </c>
      <c r="AV14" s="2006">
        <v>0</v>
      </c>
      <c r="AW14" s="2006">
        <v>0</v>
      </c>
      <c r="AX14" s="2006">
        <v>0</v>
      </c>
      <c r="AY14" s="2006">
        <v>0</v>
      </c>
      <c r="AZ14" s="2006">
        <v>0</v>
      </c>
      <c r="BA14" s="421"/>
    </row>
    <row r="15" spans="2:53" ht="9.9499999999999993" customHeight="1" thickBot="1">
      <c r="B15" s="3403"/>
      <c r="D15" s="3793"/>
      <c r="E15" s="3794"/>
      <c r="F15" s="3794"/>
      <c r="G15" s="3794"/>
      <c r="H15" s="3795"/>
      <c r="I15" s="98"/>
      <c r="J15" s="98"/>
      <c r="K15" s="98"/>
      <c r="L15" s="3797"/>
      <c r="M15" s="98"/>
      <c r="N15" s="98"/>
      <c r="O15" s="98"/>
      <c r="P15" s="3516"/>
      <c r="Q15" s="98"/>
      <c r="R15" s="98"/>
      <c r="S15" s="98"/>
      <c r="T15" s="3513"/>
      <c r="U15" s="98"/>
      <c r="V15" s="98"/>
      <c r="W15" s="98"/>
      <c r="X15" s="4060"/>
      <c r="Y15" s="98"/>
      <c r="Z15" s="98"/>
      <c r="AA15" s="98"/>
      <c r="AB15" s="3809"/>
      <c r="AC15" s="98"/>
      <c r="AD15" s="98"/>
      <c r="AE15" s="98"/>
      <c r="AF15" s="3806"/>
      <c r="AG15" s="3809"/>
      <c r="AH15" s="98"/>
      <c r="AI15" s="98"/>
      <c r="AJ15" s="98"/>
      <c r="AK15" s="3806"/>
      <c r="AL15" s="4086"/>
      <c r="AM15" s="4086"/>
      <c r="AN15" s="4086"/>
      <c r="AO15" s="4086"/>
      <c r="AP15" s="4087"/>
      <c r="AQ15" s="98"/>
      <c r="AS15" s="2006">
        <v>0</v>
      </c>
      <c r="AT15" s="2006">
        <v>0</v>
      </c>
      <c r="AU15" s="2006">
        <v>0</v>
      </c>
      <c r="AV15" s="2006">
        <v>0</v>
      </c>
      <c r="AW15" s="2006">
        <v>0</v>
      </c>
      <c r="AX15" s="2006">
        <v>0</v>
      </c>
      <c r="AY15" s="2006">
        <v>0</v>
      </c>
      <c r="AZ15" s="2006">
        <v>0</v>
      </c>
      <c r="BA15" s="421"/>
    </row>
    <row r="16" spans="2:53" ht="9.9499999999999993" customHeight="1">
      <c r="B16" s="34"/>
      <c r="D16" s="41"/>
      <c r="E16" s="42"/>
      <c r="F16" s="43"/>
      <c r="G16" s="43"/>
      <c r="H16" s="44"/>
      <c r="I16" s="95"/>
      <c r="J16" s="95"/>
      <c r="K16" s="95"/>
      <c r="L16" s="45"/>
      <c r="M16" s="95"/>
      <c r="N16" s="95"/>
      <c r="O16" s="95"/>
      <c r="P16" s="49"/>
      <c r="Q16" s="95"/>
      <c r="R16" s="95"/>
      <c r="S16" s="95"/>
      <c r="T16" s="104"/>
      <c r="U16" s="95"/>
      <c r="V16" s="95"/>
      <c r="W16" s="95"/>
      <c r="X16" s="52"/>
      <c r="Y16" s="95"/>
      <c r="Z16" s="95"/>
      <c r="AA16" s="95"/>
      <c r="AB16" s="94"/>
      <c r="AC16" s="95"/>
      <c r="AD16" s="95"/>
      <c r="AE16" s="95"/>
      <c r="AF16" s="108"/>
      <c r="AG16" s="57"/>
      <c r="AH16" s="95"/>
      <c r="AI16" s="95"/>
      <c r="AJ16" s="95"/>
      <c r="AK16" s="61"/>
      <c r="AL16" s="57"/>
      <c r="AM16" s="57"/>
      <c r="AN16" s="57"/>
      <c r="AO16" s="57"/>
      <c r="AP16" s="60"/>
      <c r="AQ16" s="95"/>
      <c r="AS16" s="2006">
        <v>0</v>
      </c>
      <c r="AT16" s="2006">
        <v>0</v>
      </c>
      <c r="AU16" s="2006">
        <v>0</v>
      </c>
      <c r="AV16" s="2006">
        <v>0</v>
      </c>
      <c r="AW16" s="2006">
        <v>0</v>
      </c>
      <c r="AX16" s="2006">
        <v>0</v>
      </c>
      <c r="AY16" s="2006">
        <v>0</v>
      </c>
      <c r="AZ16" s="2006">
        <v>0</v>
      </c>
      <c r="BA16" s="421"/>
    </row>
    <row r="17" spans="2:53" ht="9.9499999999999993" customHeight="1">
      <c r="B17" s="3401">
        <v>2</v>
      </c>
      <c r="D17" s="3810" t="s">
        <v>134</v>
      </c>
      <c r="E17" s="3811"/>
      <c r="F17" s="3811"/>
      <c r="G17" s="3811"/>
      <c r="H17" s="3812"/>
      <c r="I17" s="93"/>
      <c r="J17" s="98"/>
      <c r="K17" s="98"/>
      <c r="L17" s="3819" t="s">
        <v>35</v>
      </c>
      <c r="M17" s="93"/>
      <c r="N17" s="98"/>
      <c r="O17" s="98"/>
      <c r="P17" s="3514" t="s">
        <v>135</v>
      </c>
      <c r="Q17" s="93"/>
      <c r="R17" s="98"/>
      <c r="S17" s="98"/>
      <c r="T17" s="3511" t="s">
        <v>135</v>
      </c>
      <c r="U17" s="93"/>
      <c r="V17" s="98"/>
      <c r="W17" s="98"/>
      <c r="X17" s="3859" t="s">
        <v>136</v>
      </c>
      <c r="Y17" s="93"/>
      <c r="Z17" s="98"/>
      <c r="AA17" s="98"/>
      <c r="AB17" s="3838" t="s">
        <v>137</v>
      </c>
      <c r="AC17" s="93"/>
      <c r="AD17" s="98"/>
      <c r="AE17" s="98"/>
      <c r="AF17" s="3837"/>
      <c r="AG17" s="4064" t="s">
        <v>63</v>
      </c>
      <c r="AH17" s="93"/>
      <c r="AI17" s="98"/>
      <c r="AJ17" s="98"/>
      <c r="AK17" s="4067"/>
      <c r="AL17" s="3831" t="s">
        <v>138</v>
      </c>
      <c r="AM17" s="3831"/>
      <c r="AN17" s="3831"/>
      <c r="AO17" s="3831"/>
      <c r="AP17" s="3832"/>
      <c r="AQ17" s="98"/>
      <c r="AS17" s="2006">
        <v>0</v>
      </c>
      <c r="AT17" s="2006">
        <v>0</v>
      </c>
      <c r="AU17" s="2006">
        <v>0</v>
      </c>
      <c r="AV17" s="2006">
        <v>0</v>
      </c>
      <c r="AW17" s="2006">
        <v>0</v>
      </c>
      <c r="AX17" s="2006">
        <v>0</v>
      </c>
      <c r="AY17" s="2006">
        <v>0</v>
      </c>
      <c r="AZ17" s="2006">
        <v>0</v>
      </c>
      <c r="BA17" s="421"/>
    </row>
    <row r="18" spans="2:53" ht="5.0999999999999996" customHeight="1">
      <c r="B18" s="3402"/>
      <c r="D18" s="3813"/>
      <c r="E18" s="3814"/>
      <c r="F18" s="3814"/>
      <c r="G18" s="3814"/>
      <c r="H18" s="3815"/>
      <c r="I18" s="99"/>
      <c r="J18" s="100"/>
      <c r="K18" s="99"/>
      <c r="L18" s="3820"/>
      <c r="M18" s="99"/>
      <c r="N18" s="100"/>
      <c r="O18" s="99"/>
      <c r="P18" s="3515"/>
      <c r="Q18" s="99"/>
      <c r="R18" s="100"/>
      <c r="S18" s="99"/>
      <c r="T18" s="3512"/>
      <c r="U18" s="99"/>
      <c r="V18" s="100"/>
      <c r="W18" s="99"/>
      <c r="X18" s="3860"/>
      <c r="Y18" s="99"/>
      <c r="Z18" s="100"/>
      <c r="AA18" s="99"/>
      <c r="AB18" s="3839"/>
      <c r="AC18" s="99"/>
      <c r="AD18" s="100"/>
      <c r="AE18" s="99"/>
      <c r="AF18" s="3837"/>
      <c r="AG18" s="4065"/>
      <c r="AH18" s="99"/>
      <c r="AI18" s="100"/>
      <c r="AJ18" s="99"/>
      <c r="AK18" s="4068"/>
      <c r="AL18" s="3833"/>
      <c r="AM18" s="3833"/>
      <c r="AN18" s="3833"/>
      <c r="AO18" s="3833"/>
      <c r="AP18" s="3834"/>
      <c r="AQ18" s="99"/>
      <c r="AS18" s="2006">
        <v>0</v>
      </c>
      <c r="AT18" s="2006">
        <v>0</v>
      </c>
      <c r="AU18" s="2006">
        <v>0</v>
      </c>
      <c r="AV18" s="2006">
        <v>0</v>
      </c>
      <c r="AW18" s="2006">
        <v>0</v>
      </c>
      <c r="AX18" s="2006">
        <v>0</v>
      </c>
      <c r="AY18" s="2006">
        <v>0</v>
      </c>
      <c r="AZ18" s="2006">
        <v>0</v>
      </c>
      <c r="BA18" s="421"/>
    </row>
    <row r="19" spans="2:53" ht="9.9499999999999993" customHeight="1" thickBot="1">
      <c r="B19" s="3403"/>
      <c r="D19" s="3816"/>
      <c r="E19" s="3817"/>
      <c r="F19" s="3817"/>
      <c r="G19" s="3817"/>
      <c r="H19" s="3818"/>
      <c r="I19" s="98"/>
      <c r="J19" s="98"/>
      <c r="K19" s="98"/>
      <c r="L19" s="3821"/>
      <c r="M19" s="98"/>
      <c r="N19" s="98"/>
      <c r="O19" s="98"/>
      <c r="P19" s="3516"/>
      <c r="Q19" s="98"/>
      <c r="R19" s="98"/>
      <c r="S19" s="98"/>
      <c r="T19" s="3513"/>
      <c r="U19" s="98"/>
      <c r="V19" s="98"/>
      <c r="W19" s="98"/>
      <c r="X19" s="3861"/>
      <c r="Y19" s="98"/>
      <c r="Z19" s="98"/>
      <c r="AA19" s="98"/>
      <c r="AB19" s="3840"/>
      <c r="AC19" s="98"/>
      <c r="AD19" s="98"/>
      <c r="AE19" s="98"/>
      <c r="AF19" s="3837"/>
      <c r="AG19" s="4066"/>
      <c r="AH19" s="98"/>
      <c r="AI19" s="98"/>
      <c r="AJ19" s="98"/>
      <c r="AK19" s="4069"/>
      <c r="AL19" s="3835"/>
      <c r="AM19" s="3835"/>
      <c r="AN19" s="3835"/>
      <c r="AO19" s="3835"/>
      <c r="AP19" s="3836"/>
      <c r="AQ19" s="98"/>
      <c r="AS19" s="2006">
        <v>0</v>
      </c>
      <c r="AT19" s="2006">
        <v>0</v>
      </c>
      <c r="AU19" s="2006">
        <v>0</v>
      </c>
      <c r="AV19" s="2006">
        <v>0</v>
      </c>
      <c r="AW19" s="2006">
        <v>0</v>
      </c>
      <c r="AX19" s="2006">
        <v>0</v>
      </c>
      <c r="AY19" s="2006">
        <v>0</v>
      </c>
      <c r="AZ19" s="2006">
        <v>0</v>
      </c>
      <c r="BA19" s="421"/>
    </row>
    <row r="20" spans="2:53" ht="9.9499999999999993" customHeight="1">
      <c r="B20" s="34"/>
      <c r="D20" s="57"/>
      <c r="E20" s="58"/>
      <c r="F20" s="59"/>
      <c r="G20" s="59"/>
      <c r="H20" s="60"/>
      <c r="I20" s="95"/>
      <c r="J20" s="95"/>
      <c r="K20" s="95"/>
      <c r="L20" s="45"/>
      <c r="M20" s="95"/>
      <c r="N20" s="95"/>
      <c r="O20" s="95"/>
      <c r="P20" s="49"/>
      <c r="Q20" s="95"/>
      <c r="R20" s="95"/>
      <c r="S20" s="95"/>
      <c r="T20" s="104"/>
      <c r="U20" s="95"/>
      <c r="V20" s="95"/>
      <c r="W20" s="95"/>
      <c r="X20" s="49"/>
      <c r="Y20" s="95"/>
      <c r="Z20" s="95"/>
      <c r="AA20" s="95"/>
      <c r="AB20"/>
      <c r="AC20" s="95"/>
      <c r="AD20" s="95"/>
      <c r="AE20" s="95"/>
      <c r="AF20" s="109"/>
      <c r="AG20" s="62"/>
      <c r="AH20" s="95"/>
      <c r="AI20" s="95"/>
      <c r="AJ20" s="95"/>
      <c r="AQ20" s="95"/>
      <c r="AS20" s="2006">
        <v>0</v>
      </c>
      <c r="AT20" s="2006">
        <v>0</v>
      </c>
      <c r="AU20" s="2006">
        <v>0</v>
      </c>
      <c r="AV20" s="2006">
        <v>0</v>
      </c>
      <c r="AW20" s="2006">
        <v>0</v>
      </c>
      <c r="AX20" s="2006">
        <v>0</v>
      </c>
      <c r="AY20" s="2006">
        <v>0</v>
      </c>
      <c r="AZ20" s="2006">
        <v>0</v>
      </c>
      <c r="BA20" s="421"/>
    </row>
    <row r="21" spans="2:53" ht="9.9499999999999993" customHeight="1">
      <c r="B21" s="3401">
        <v>3</v>
      </c>
      <c r="D21" s="3810" t="s">
        <v>139</v>
      </c>
      <c r="E21" s="3811"/>
      <c r="F21" s="3811"/>
      <c r="G21" s="3811"/>
      <c r="H21" s="3812"/>
      <c r="I21" s="93"/>
      <c r="J21" s="98"/>
      <c r="K21" s="98"/>
      <c r="L21" s="3819" t="s">
        <v>41</v>
      </c>
      <c r="M21" s="93"/>
      <c r="N21" s="98"/>
      <c r="O21" s="98"/>
      <c r="P21" s="3902" t="s">
        <v>114</v>
      </c>
      <c r="Q21" s="93"/>
      <c r="R21" s="98"/>
      <c r="S21" s="98"/>
      <c r="T21" s="3828" t="s">
        <v>140</v>
      </c>
      <c r="U21" s="93"/>
      <c r="V21" s="98"/>
      <c r="W21" s="98"/>
      <c r="X21" s="3859" t="s">
        <v>141</v>
      </c>
      <c r="Y21" s="93"/>
      <c r="Z21" s="98"/>
      <c r="AA21" s="98"/>
      <c r="AB21" s="3838" t="s">
        <v>156</v>
      </c>
      <c r="AC21" s="93"/>
      <c r="AD21" s="98"/>
      <c r="AE21" s="98"/>
      <c r="AF21" s="3837"/>
      <c r="AG21" s="4070" t="s">
        <v>66</v>
      </c>
      <c r="AH21" s="93"/>
      <c r="AI21" s="98"/>
      <c r="AJ21" s="98"/>
      <c r="AK21" s="4067"/>
      <c r="AL21" s="3822" t="s">
        <v>143</v>
      </c>
      <c r="AM21" s="3822"/>
      <c r="AN21" s="3822"/>
      <c r="AO21" s="3822"/>
      <c r="AP21" s="3823"/>
      <c r="AQ21" s="98"/>
      <c r="AS21" s="2006">
        <v>0</v>
      </c>
      <c r="AT21" s="2006">
        <v>0</v>
      </c>
      <c r="AU21" s="2006">
        <v>0</v>
      </c>
      <c r="AV21" s="2006">
        <v>0</v>
      </c>
      <c r="AW21" s="2006">
        <v>0</v>
      </c>
      <c r="AX21" s="2006">
        <v>0</v>
      </c>
      <c r="AY21" s="2006">
        <v>0</v>
      </c>
      <c r="AZ21" s="2006">
        <v>0</v>
      </c>
      <c r="BA21" s="421"/>
    </row>
    <row r="22" spans="2:53" ht="5.0999999999999996" customHeight="1">
      <c r="B22" s="3402"/>
      <c r="D22" s="3813"/>
      <c r="E22" s="3814"/>
      <c r="F22" s="3814"/>
      <c r="G22" s="3814"/>
      <c r="H22" s="3815"/>
      <c r="I22" s="99"/>
      <c r="J22" s="100"/>
      <c r="K22" s="99"/>
      <c r="L22" s="3820"/>
      <c r="M22" s="99"/>
      <c r="N22" s="100"/>
      <c r="O22" s="99"/>
      <c r="P22" s="3903"/>
      <c r="Q22" s="99"/>
      <c r="R22" s="100"/>
      <c r="S22" s="99"/>
      <c r="T22" s="3829"/>
      <c r="U22" s="99"/>
      <c r="V22" s="100"/>
      <c r="W22" s="99"/>
      <c r="X22" s="3860"/>
      <c r="Y22" s="99"/>
      <c r="Z22" s="100"/>
      <c r="AA22" s="99"/>
      <c r="AB22" s="3839"/>
      <c r="AC22" s="99"/>
      <c r="AD22" s="100"/>
      <c r="AE22" s="99"/>
      <c r="AF22" s="3837"/>
      <c r="AG22" s="4071"/>
      <c r="AH22" s="99"/>
      <c r="AI22" s="100"/>
      <c r="AJ22" s="99"/>
      <c r="AK22" s="4068"/>
      <c r="AL22" s="3824"/>
      <c r="AM22" s="3824"/>
      <c r="AN22" s="3824"/>
      <c r="AO22" s="3824"/>
      <c r="AP22" s="3825"/>
      <c r="AQ22" s="99"/>
      <c r="AS22" s="2006">
        <v>0</v>
      </c>
      <c r="AT22" s="2006">
        <v>0</v>
      </c>
      <c r="AU22" s="2006">
        <v>0</v>
      </c>
      <c r="AV22" s="2006">
        <v>0</v>
      </c>
      <c r="AW22" s="2006">
        <v>0</v>
      </c>
      <c r="AX22" s="2006">
        <v>0</v>
      </c>
      <c r="AY22" s="2006">
        <v>0</v>
      </c>
      <c r="AZ22" s="2006">
        <v>0</v>
      </c>
      <c r="BA22" s="421"/>
    </row>
    <row r="23" spans="2:53" ht="9.9499999999999993" customHeight="1" thickBot="1">
      <c r="B23" s="3403"/>
      <c r="D23" s="3816"/>
      <c r="E23" s="3817"/>
      <c r="F23" s="3817"/>
      <c r="G23" s="3817"/>
      <c r="H23" s="3818"/>
      <c r="I23" s="98"/>
      <c r="J23" s="98"/>
      <c r="K23" s="98"/>
      <c r="L23" s="3821"/>
      <c r="M23" s="98"/>
      <c r="N23" s="98"/>
      <c r="O23" s="98"/>
      <c r="P23" s="3904"/>
      <c r="Q23" s="98"/>
      <c r="R23" s="98"/>
      <c r="S23" s="98"/>
      <c r="T23" s="3830"/>
      <c r="U23" s="98"/>
      <c r="V23" s="98"/>
      <c r="W23" s="98"/>
      <c r="X23" s="3861"/>
      <c r="Y23" s="98"/>
      <c r="Z23" s="98"/>
      <c r="AA23" s="98"/>
      <c r="AB23" s="3840"/>
      <c r="AC23" s="98"/>
      <c r="AD23" s="98"/>
      <c r="AE23" s="98"/>
      <c r="AF23" s="3837"/>
      <c r="AG23" s="4072"/>
      <c r="AH23" s="98"/>
      <c r="AI23" s="98"/>
      <c r="AJ23" s="98"/>
      <c r="AK23" s="4069"/>
      <c r="AL23" s="3826"/>
      <c r="AM23" s="3826"/>
      <c r="AN23" s="3826"/>
      <c r="AO23" s="3826"/>
      <c r="AP23" s="3827"/>
      <c r="AQ23" s="98"/>
      <c r="AS23" s="2006">
        <v>0</v>
      </c>
      <c r="AT23" s="2006">
        <v>0</v>
      </c>
      <c r="AU23" s="2006">
        <v>0</v>
      </c>
      <c r="AV23" s="2006">
        <v>0</v>
      </c>
      <c r="AW23" s="2006">
        <v>0</v>
      </c>
      <c r="AX23" s="2006">
        <v>0</v>
      </c>
      <c r="AY23" s="2006">
        <v>0</v>
      </c>
      <c r="AZ23" s="2006">
        <v>0</v>
      </c>
      <c r="BA23" s="421"/>
    </row>
    <row r="24" spans="2:53" ht="9.9499999999999993" customHeight="1">
      <c r="B24" s="34"/>
      <c r="D24" s="57"/>
      <c r="E24" s="58"/>
      <c r="F24" s="59"/>
      <c r="G24" s="59"/>
      <c r="H24" s="60"/>
      <c r="I24" s="95"/>
      <c r="J24" s="95"/>
      <c r="K24" s="95"/>
      <c r="L24" s="45"/>
      <c r="M24" s="95"/>
      <c r="N24" s="95"/>
      <c r="O24" s="95"/>
      <c r="P24" s="49"/>
      <c r="Q24" s="95"/>
      <c r="R24" s="95"/>
      <c r="S24" s="95"/>
      <c r="T24" s="104"/>
      <c r="U24" s="95"/>
      <c r="V24" s="95"/>
      <c r="W24" s="95"/>
      <c r="X24" s="49"/>
      <c r="Y24" s="95"/>
      <c r="Z24" s="95"/>
      <c r="AA24" s="95"/>
      <c r="AB24" s="97"/>
      <c r="AC24" s="95"/>
      <c r="AD24" s="95"/>
      <c r="AE24" s="95"/>
      <c r="AF24" s="109"/>
      <c r="AG24" s="62"/>
      <c r="AH24" s="95"/>
      <c r="AI24" s="95"/>
      <c r="AJ24" s="95"/>
      <c r="AQ24" s="95"/>
      <c r="AS24" s="2006">
        <v>0</v>
      </c>
      <c r="AT24" s="2006">
        <v>0</v>
      </c>
      <c r="AU24" s="2006">
        <v>0</v>
      </c>
      <c r="AV24" s="2006">
        <v>0</v>
      </c>
      <c r="AW24" s="2006">
        <v>0</v>
      </c>
      <c r="AX24" s="2006">
        <v>0</v>
      </c>
      <c r="AY24" s="2006">
        <v>0</v>
      </c>
      <c r="AZ24" s="2006">
        <v>0</v>
      </c>
      <c r="BA24" s="421"/>
    </row>
    <row r="25" spans="2:53" ht="9.9499999999999993" customHeight="1">
      <c r="B25" s="3401">
        <v>4</v>
      </c>
      <c r="D25" s="3810" t="s">
        <v>144</v>
      </c>
      <c r="E25" s="3811"/>
      <c r="F25" s="3811"/>
      <c r="G25" s="3811"/>
      <c r="H25" s="3812"/>
      <c r="I25" s="93"/>
      <c r="J25" s="98"/>
      <c r="K25" s="98"/>
      <c r="L25" s="3819" t="s">
        <v>46</v>
      </c>
      <c r="M25" s="93"/>
      <c r="N25" s="98"/>
      <c r="O25" s="98"/>
      <c r="P25" s="3902" t="s">
        <v>145</v>
      </c>
      <c r="Q25" s="93"/>
      <c r="R25" s="98"/>
      <c r="S25" s="98"/>
      <c r="T25" s="3828" t="s">
        <v>146</v>
      </c>
      <c r="U25" s="93"/>
      <c r="V25" s="98"/>
      <c r="W25" s="98"/>
      <c r="X25" s="3859" t="s">
        <v>147</v>
      </c>
      <c r="Y25" s="93"/>
      <c r="Z25" s="98"/>
      <c r="AA25" s="98"/>
      <c r="AB25" s="3838" t="s">
        <v>161</v>
      </c>
      <c r="AC25" s="93"/>
      <c r="AD25" s="98"/>
      <c r="AE25" s="98"/>
      <c r="AF25" s="3837"/>
      <c r="AG25" s="4079" t="s">
        <v>67</v>
      </c>
      <c r="AH25" s="93"/>
      <c r="AI25" s="98"/>
      <c r="AJ25" s="98"/>
      <c r="AK25" s="3837"/>
      <c r="AL25" s="4073" t="s">
        <v>149</v>
      </c>
      <c r="AM25" s="93"/>
      <c r="AN25" s="98"/>
      <c r="AO25" s="98"/>
      <c r="AP25" s="4076" t="s">
        <v>153</v>
      </c>
      <c r="AQ25" s="98"/>
      <c r="AS25" s="2006">
        <v>0</v>
      </c>
      <c r="AT25" s="2006">
        <v>0</v>
      </c>
      <c r="AU25" s="2006">
        <v>0</v>
      </c>
      <c r="AV25" s="2006">
        <v>0</v>
      </c>
      <c r="AW25" s="2006">
        <v>0</v>
      </c>
      <c r="AX25" s="2006">
        <v>0</v>
      </c>
      <c r="AY25" s="2006">
        <v>0</v>
      </c>
      <c r="AZ25" s="2006">
        <v>0</v>
      </c>
      <c r="BA25" s="421"/>
    </row>
    <row r="26" spans="2:53" ht="5.0999999999999996" customHeight="1">
      <c r="B26" s="3402"/>
      <c r="D26" s="3813"/>
      <c r="E26" s="3814"/>
      <c r="F26" s="3814"/>
      <c r="G26" s="3814"/>
      <c r="H26" s="3815"/>
      <c r="I26" s="99"/>
      <c r="J26" s="100"/>
      <c r="K26" s="99"/>
      <c r="L26" s="3820"/>
      <c r="M26" s="99"/>
      <c r="N26" s="100"/>
      <c r="O26" s="99"/>
      <c r="P26" s="3903"/>
      <c r="Q26" s="99"/>
      <c r="R26" s="100"/>
      <c r="S26" s="99"/>
      <c r="T26" s="3829"/>
      <c r="U26" s="99"/>
      <c r="V26" s="100"/>
      <c r="W26" s="99"/>
      <c r="X26" s="3860"/>
      <c r="Y26" s="99"/>
      <c r="Z26" s="100"/>
      <c r="AA26" s="99"/>
      <c r="AB26" s="3839"/>
      <c r="AC26" s="99"/>
      <c r="AD26" s="100"/>
      <c r="AE26" s="99"/>
      <c r="AF26" s="3837"/>
      <c r="AG26" s="4080"/>
      <c r="AH26" s="99"/>
      <c r="AI26" s="100"/>
      <c r="AJ26" s="99"/>
      <c r="AK26" s="3837"/>
      <c r="AL26" s="4074"/>
      <c r="AM26" s="99"/>
      <c r="AN26" s="100"/>
      <c r="AO26" s="99"/>
      <c r="AP26" s="4077"/>
      <c r="AQ26" s="99"/>
      <c r="AS26" s="2006">
        <v>0</v>
      </c>
      <c r="AT26" s="2006">
        <v>0</v>
      </c>
      <c r="AU26" s="2006">
        <v>0</v>
      </c>
      <c r="AV26" s="2006">
        <v>0</v>
      </c>
      <c r="AW26" s="2006">
        <v>0</v>
      </c>
      <c r="AX26" s="2006">
        <v>0</v>
      </c>
      <c r="AY26" s="2006">
        <v>0</v>
      </c>
      <c r="AZ26" s="2006">
        <v>0</v>
      </c>
      <c r="BA26" s="421"/>
    </row>
    <row r="27" spans="2:53" ht="9.9499999999999993" customHeight="1" thickBot="1">
      <c r="B27" s="3403"/>
      <c r="D27" s="3816"/>
      <c r="E27" s="3817"/>
      <c r="F27" s="3817"/>
      <c r="G27" s="3817"/>
      <c r="H27" s="3818"/>
      <c r="I27" s="98"/>
      <c r="J27" s="98"/>
      <c r="K27" s="98"/>
      <c r="L27" s="3821"/>
      <c r="M27" s="98"/>
      <c r="N27" s="98"/>
      <c r="O27" s="98"/>
      <c r="P27" s="3904"/>
      <c r="Q27" s="98"/>
      <c r="R27" s="98"/>
      <c r="S27" s="98"/>
      <c r="T27" s="3830"/>
      <c r="U27" s="98"/>
      <c r="V27" s="98"/>
      <c r="W27" s="98"/>
      <c r="X27" s="3861"/>
      <c r="Y27" s="98"/>
      <c r="Z27" s="98"/>
      <c r="AA27" s="98"/>
      <c r="AB27" s="3840"/>
      <c r="AC27" s="98"/>
      <c r="AD27" s="98"/>
      <c r="AE27" s="98"/>
      <c r="AF27" s="3837"/>
      <c r="AG27" s="4081"/>
      <c r="AH27" s="98"/>
      <c r="AI27" s="98"/>
      <c r="AJ27" s="98"/>
      <c r="AK27" s="3837"/>
      <c r="AL27" s="4075"/>
      <c r="AM27" s="98"/>
      <c r="AN27" s="98"/>
      <c r="AO27" s="98"/>
      <c r="AP27" s="4078"/>
      <c r="AQ27" s="98"/>
      <c r="AS27" s="2006">
        <v>0</v>
      </c>
      <c r="AT27" s="2006">
        <v>0</v>
      </c>
      <c r="AU27" s="2006">
        <v>0</v>
      </c>
      <c r="AV27" s="2006">
        <v>0</v>
      </c>
      <c r="AW27" s="2006">
        <v>0</v>
      </c>
      <c r="AX27" s="2006">
        <v>0</v>
      </c>
      <c r="AY27" s="2006">
        <v>0</v>
      </c>
      <c r="AZ27" s="2006">
        <v>0</v>
      </c>
      <c r="BA27" s="421"/>
    </row>
    <row r="28" spans="2:53" ht="9.9499999999999993" customHeight="1">
      <c r="B28" s="34"/>
      <c r="D28" s="57"/>
      <c r="E28" s="58"/>
      <c r="F28" s="59"/>
      <c r="G28" s="59"/>
      <c r="H28" s="60"/>
      <c r="I28" s="95"/>
      <c r="J28" s="95"/>
      <c r="K28" s="95"/>
      <c r="L28" s="49"/>
      <c r="M28" s="95"/>
      <c r="N28" s="95"/>
      <c r="O28" s="95"/>
      <c r="P28" s="49"/>
      <c r="Q28" s="95"/>
      <c r="R28" s="95"/>
      <c r="S28" s="95"/>
      <c r="T28" s="104"/>
      <c r="U28" s="95"/>
      <c r="V28" s="95"/>
      <c r="W28" s="95"/>
      <c r="X28" s="45"/>
      <c r="Y28" s="95"/>
      <c r="Z28" s="95"/>
      <c r="AA28" s="95"/>
      <c r="AB28" s="97"/>
      <c r="AC28" s="95"/>
      <c r="AD28" s="95"/>
      <c r="AE28" s="95"/>
      <c r="AF28" s="109"/>
      <c r="AG28" s="62"/>
      <c r="AH28" s="95"/>
      <c r="AI28" s="95"/>
      <c r="AJ28" s="95"/>
      <c r="AK28" s="63"/>
      <c r="AL28" s="52"/>
      <c r="AM28" s="52"/>
      <c r="AN28" s="52"/>
      <c r="AO28" s="52"/>
      <c r="AP28" s="52"/>
      <c r="AQ28" s="95"/>
      <c r="AS28" s="2006">
        <v>0</v>
      </c>
      <c r="AT28" s="2006">
        <v>0</v>
      </c>
      <c r="AU28" s="2006">
        <v>0</v>
      </c>
      <c r="AV28" s="2006">
        <v>0</v>
      </c>
      <c r="AW28" s="2006">
        <v>0</v>
      </c>
      <c r="AX28" s="2006">
        <v>0</v>
      </c>
      <c r="AY28" s="2006">
        <v>0</v>
      </c>
      <c r="AZ28" s="2006">
        <v>0</v>
      </c>
      <c r="BA28" s="421"/>
    </row>
    <row r="29" spans="2:53" ht="9.9499999999999993" customHeight="1">
      <c r="B29" s="3401">
        <v>5</v>
      </c>
      <c r="D29" s="3810" t="s">
        <v>150</v>
      </c>
      <c r="E29" s="3811"/>
      <c r="F29" s="3811"/>
      <c r="G29" s="3811"/>
      <c r="H29" s="3812"/>
      <c r="I29" s="93"/>
      <c r="J29" s="98"/>
      <c r="K29" s="98"/>
      <c r="L29" s="3819" t="s">
        <v>51</v>
      </c>
      <c r="M29" s="93"/>
      <c r="N29" s="98"/>
      <c r="O29" s="98"/>
      <c r="P29" s="3902" t="s">
        <v>146</v>
      </c>
      <c r="Q29" s="93"/>
      <c r="R29" s="98"/>
      <c r="S29" s="98"/>
      <c r="T29" s="3828" t="s">
        <v>151</v>
      </c>
      <c r="U29" s="93"/>
      <c r="V29" s="98"/>
      <c r="W29" s="98"/>
      <c r="X29" s="3859" t="s">
        <v>152</v>
      </c>
      <c r="Y29" s="93"/>
      <c r="Z29" s="98"/>
      <c r="AA29" s="98"/>
      <c r="AB29" s="3838" t="s">
        <v>166</v>
      </c>
      <c r="AC29" s="93"/>
      <c r="AD29" s="98"/>
      <c r="AE29" s="98"/>
      <c r="AF29" s="3837"/>
      <c r="AG29" s="3856" t="s">
        <v>68</v>
      </c>
      <c r="AH29" s="93"/>
      <c r="AI29" s="98"/>
      <c r="AJ29" s="98"/>
      <c r="AK29" s="3837"/>
      <c r="AL29" s="3850" t="s">
        <v>158</v>
      </c>
      <c r="AM29" s="93"/>
      <c r="AN29" s="98"/>
      <c r="AO29" s="98"/>
      <c r="AP29" s="3853" t="s">
        <v>162</v>
      </c>
      <c r="AQ29" s="98"/>
      <c r="AS29" s="2006">
        <v>0</v>
      </c>
      <c r="AT29" s="2006">
        <v>0</v>
      </c>
      <c r="AU29" s="2006">
        <v>0</v>
      </c>
      <c r="AV29" s="2006">
        <v>0</v>
      </c>
      <c r="AW29" s="2006">
        <v>0</v>
      </c>
      <c r="AX29" s="2006">
        <v>0</v>
      </c>
      <c r="AY29" s="2006">
        <v>0</v>
      </c>
      <c r="AZ29" s="2006">
        <v>0</v>
      </c>
      <c r="BA29" s="421"/>
    </row>
    <row r="30" spans="2:53" ht="5.0999999999999996" customHeight="1">
      <c r="B30" s="3402"/>
      <c r="D30" s="3813"/>
      <c r="E30" s="3814"/>
      <c r="F30" s="3814"/>
      <c r="G30" s="3814"/>
      <c r="H30" s="3815"/>
      <c r="I30" s="99"/>
      <c r="J30" s="100"/>
      <c r="K30" s="99"/>
      <c r="L30" s="3820"/>
      <c r="M30" s="99"/>
      <c r="N30" s="100"/>
      <c r="O30" s="99"/>
      <c r="P30" s="3903"/>
      <c r="Q30" s="99"/>
      <c r="R30" s="100"/>
      <c r="S30" s="99"/>
      <c r="T30" s="3829"/>
      <c r="U30" s="99"/>
      <c r="V30" s="100"/>
      <c r="W30" s="99"/>
      <c r="X30" s="3860"/>
      <c r="Y30" s="99"/>
      <c r="Z30" s="100"/>
      <c r="AA30" s="99"/>
      <c r="AB30" s="3839"/>
      <c r="AC30" s="99"/>
      <c r="AD30" s="100"/>
      <c r="AE30" s="99"/>
      <c r="AF30" s="3837"/>
      <c r="AG30" s="3857"/>
      <c r="AH30" s="99"/>
      <c r="AI30" s="100"/>
      <c r="AJ30" s="99"/>
      <c r="AK30" s="3837"/>
      <c r="AL30" s="3851"/>
      <c r="AM30" s="99"/>
      <c r="AN30" s="100"/>
      <c r="AO30" s="99"/>
      <c r="AP30" s="3854"/>
      <c r="AQ30" s="99"/>
      <c r="AS30" s="2006">
        <v>0</v>
      </c>
      <c r="AT30" s="2006">
        <v>0</v>
      </c>
      <c r="AU30" s="2006">
        <v>0</v>
      </c>
      <c r="AV30" s="2006">
        <v>0</v>
      </c>
      <c r="AW30" s="2006">
        <v>0</v>
      </c>
      <c r="AX30" s="2006">
        <v>0</v>
      </c>
      <c r="AY30" s="2006">
        <v>0</v>
      </c>
      <c r="AZ30" s="2006">
        <v>0</v>
      </c>
      <c r="BA30" s="421"/>
    </row>
    <row r="31" spans="2:53" ht="9.9499999999999993" customHeight="1" thickBot="1">
      <c r="B31" s="3403"/>
      <c r="D31" s="3816"/>
      <c r="E31" s="3817"/>
      <c r="F31" s="3817"/>
      <c r="G31" s="3817"/>
      <c r="H31" s="3818"/>
      <c r="I31" s="98"/>
      <c r="J31" s="98"/>
      <c r="K31" s="98"/>
      <c r="L31" s="3821"/>
      <c r="M31" s="98"/>
      <c r="N31" s="98"/>
      <c r="O31" s="98"/>
      <c r="P31" s="3904"/>
      <c r="Q31" s="98"/>
      <c r="R31" s="98"/>
      <c r="S31" s="98"/>
      <c r="T31" s="3830"/>
      <c r="U31" s="98"/>
      <c r="V31" s="98"/>
      <c r="W31" s="98"/>
      <c r="X31" s="3861"/>
      <c r="Y31" s="98"/>
      <c r="Z31" s="98"/>
      <c r="AA31" s="98"/>
      <c r="AB31" s="3840"/>
      <c r="AC31" s="98"/>
      <c r="AD31" s="98"/>
      <c r="AE31" s="98"/>
      <c r="AF31" s="3837"/>
      <c r="AG31" s="3858"/>
      <c r="AH31" s="98"/>
      <c r="AI31" s="98"/>
      <c r="AJ31" s="98"/>
      <c r="AK31" s="3837"/>
      <c r="AL31" s="3852"/>
      <c r="AM31" s="98"/>
      <c r="AN31" s="98"/>
      <c r="AO31" s="98"/>
      <c r="AP31" s="3855"/>
      <c r="AQ31" s="98"/>
      <c r="AS31" s="2006">
        <v>0</v>
      </c>
      <c r="AT31" s="2006">
        <v>0</v>
      </c>
      <c r="AU31" s="2006">
        <v>0</v>
      </c>
      <c r="AV31" s="2006">
        <v>0</v>
      </c>
      <c r="AW31" s="2006">
        <v>0</v>
      </c>
      <c r="AX31" s="2006">
        <v>0</v>
      </c>
      <c r="AY31" s="2006">
        <v>0</v>
      </c>
      <c r="AZ31" s="2006">
        <v>0</v>
      </c>
      <c r="BA31" s="421"/>
    </row>
    <row r="32" spans="2:53" ht="9.9499999999999993" customHeight="1">
      <c r="B32" s="34"/>
      <c r="D32" s="64"/>
      <c r="E32" s="65"/>
      <c r="F32" s="66"/>
      <c r="G32" s="66"/>
      <c r="H32" s="67"/>
      <c r="I32" s="101"/>
      <c r="J32" s="101"/>
      <c r="K32" s="101"/>
      <c r="L32" s="49"/>
      <c r="M32" s="101"/>
      <c r="N32" s="101"/>
      <c r="O32" s="101"/>
      <c r="P32" s="45"/>
      <c r="Q32" s="101"/>
      <c r="R32" s="101"/>
      <c r="S32" s="101"/>
      <c r="T32" s="105"/>
      <c r="U32" s="101"/>
      <c r="V32" s="101"/>
      <c r="W32" s="101"/>
      <c r="X32" s="45"/>
      <c r="Y32" s="101"/>
      <c r="Z32" s="101"/>
      <c r="AA32" s="101"/>
      <c r="AB32"/>
      <c r="AC32" s="101"/>
      <c r="AD32" s="101"/>
      <c r="AE32" s="101"/>
      <c r="AF32" s="111"/>
      <c r="AG32" s="69"/>
      <c r="AH32" s="101"/>
      <c r="AI32" s="101"/>
      <c r="AJ32" s="101"/>
      <c r="AK32" s="63"/>
      <c r="AL32" s="113"/>
      <c r="AM32" s="114"/>
      <c r="AN32" s="114"/>
      <c r="AO32" s="114"/>
      <c r="AP32" s="115"/>
      <c r="AQ32" s="101"/>
      <c r="AS32" s="2006">
        <v>0</v>
      </c>
      <c r="AT32" s="2006">
        <v>0</v>
      </c>
      <c r="AU32" s="2006">
        <v>0</v>
      </c>
      <c r="AV32" s="2006">
        <v>0</v>
      </c>
      <c r="AW32" s="2006">
        <v>0</v>
      </c>
      <c r="AX32" s="2006">
        <v>0</v>
      </c>
      <c r="AY32" s="2006">
        <v>0</v>
      </c>
      <c r="AZ32" s="2006">
        <v>0</v>
      </c>
      <c r="BA32" s="421"/>
    </row>
    <row r="33" spans="2:53" ht="9.9499999999999993" customHeight="1">
      <c r="B33" s="3401">
        <v>6</v>
      </c>
      <c r="D33" s="3841"/>
      <c r="E33" s="3842"/>
      <c r="F33" s="3842"/>
      <c r="G33" s="3842"/>
      <c r="H33" s="3843"/>
      <c r="I33" s="93"/>
      <c r="J33" s="98"/>
      <c r="K33" s="98"/>
      <c r="L33" s="3819" t="s">
        <v>54</v>
      </c>
      <c r="M33" s="93"/>
      <c r="N33" s="98"/>
      <c r="O33" s="98"/>
      <c r="P33" s="3902" t="s">
        <v>151</v>
      </c>
      <c r="Q33" s="93"/>
      <c r="R33" s="98"/>
      <c r="S33" s="98"/>
      <c r="T33" s="3828" t="s">
        <v>154</v>
      </c>
      <c r="U33" s="93"/>
      <c r="V33" s="98"/>
      <c r="W33" s="98"/>
      <c r="X33" s="3859" t="s">
        <v>155</v>
      </c>
      <c r="Y33" s="93"/>
      <c r="Z33" s="98"/>
      <c r="AA33" s="98"/>
      <c r="AB33" s="3838" t="s">
        <v>183</v>
      </c>
      <c r="AC33" s="93"/>
      <c r="AD33" s="98"/>
      <c r="AE33" s="98"/>
      <c r="AF33" s="3804">
        <v>2</v>
      </c>
      <c r="AG33" s="3807" t="s">
        <v>157</v>
      </c>
      <c r="AH33" s="93"/>
      <c r="AI33" s="98"/>
      <c r="AJ33" s="98"/>
      <c r="AK33" s="3804">
        <v>5</v>
      </c>
      <c r="AL33" s="3877" t="s">
        <v>167</v>
      </c>
      <c r="AM33" s="3877"/>
      <c r="AN33" s="3877"/>
      <c r="AO33" s="3877"/>
      <c r="AP33" s="3878"/>
      <c r="AQ33" s="98"/>
      <c r="AS33" s="2006">
        <v>0</v>
      </c>
      <c r="AT33" s="2006">
        <v>0</v>
      </c>
      <c r="AU33" s="2006">
        <v>0</v>
      </c>
      <c r="AV33" s="2006">
        <v>0</v>
      </c>
      <c r="AW33" s="2006">
        <v>0</v>
      </c>
      <c r="AX33" s="2006">
        <v>0</v>
      </c>
      <c r="AY33" s="2006">
        <v>0</v>
      </c>
      <c r="AZ33" s="2006">
        <v>0</v>
      </c>
      <c r="BA33" s="421"/>
    </row>
    <row r="34" spans="2:53" ht="5.0999999999999996" customHeight="1">
      <c r="B34" s="3402"/>
      <c r="D34" s="3844"/>
      <c r="E34" s="3845"/>
      <c r="F34" s="3845"/>
      <c r="G34" s="3845"/>
      <c r="H34" s="3846"/>
      <c r="I34" s="99"/>
      <c r="J34" s="100"/>
      <c r="K34" s="99"/>
      <c r="L34" s="3820"/>
      <c r="M34" s="99"/>
      <c r="N34" s="100"/>
      <c r="O34" s="99"/>
      <c r="P34" s="3903"/>
      <c r="Q34" s="99"/>
      <c r="R34" s="100"/>
      <c r="S34" s="99"/>
      <c r="T34" s="3829"/>
      <c r="U34" s="99"/>
      <c r="V34" s="100"/>
      <c r="W34" s="99"/>
      <c r="X34" s="3860"/>
      <c r="Y34" s="99"/>
      <c r="Z34" s="100"/>
      <c r="AA34" s="99"/>
      <c r="AB34" s="3839"/>
      <c r="AC34" s="99"/>
      <c r="AD34" s="100"/>
      <c r="AE34" s="99"/>
      <c r="AF34" s="3805"/>
      <c r="AG34" s="3808"/>
      <c r="AH34" s="99"/>
      <c r="AI34" s="100"/>
      <c r="AJ34" s="99"/>
      <c r="AK34" s="3805"/>
      <c r="AL34" s="3879"/>
      <c r="AM34" s="3879"/>
      <c r="AN34" s="3879"/>
      <c r="AO34" s="3879"/>
      <c r="AP34" s="3880"/>
      <c r="AQ34" s="99"/>
      <c r="AS34" s="2006">
        <v>0</v>
      </c>
      <c r="AT34" s="2006">
        <v>0</v>
      </c>
      <c r="AU34" s="2006">
        <v>0</v>
      </c>
      <c r="AV34" s="2006">
        <v>0</v>
      </c>
      <c r="AW34" s="2006">
        <v>0</v>
      </c>
      <c r="AX34" s="2006">
        <v>0</v>
      </c>
      <c r="AY34" s="2006">
        <v>0</v>
      </c>
      <c r="AZ34" s="2006">
        <v>0</v>
      </c>
      <c r="BA34" s="421"/>
    </row>
    <row r="35" spans="2:53" ht="9.9499999999999993" customHeight="1" thickBot="1">
      <c r="B35" s="3403"/>
      <c r="D35" s="3847"/>
      <c r="E35" s="3848"/>
      <c r="F35" s="3848"/>
      <c r="G35" s="3848"/>
      <c r="H35" s="3849"/>
      <c r="I35" s="98"/>
      <c r="J35" s="98"/>
      <c r="K35" s="98"/>
      <c r="L35" s="3821"/>
      <c r="M35" s="98"/>
      <c r="N35" s="98"/>
      <c r="O35" s="98"/>
      <c r="P35" s="3904"/>
      <c r="Q35" s="98"/>
      <c r="R35" s="98"/>
      <c r="S35" s="98"/>
      <c r="T35" s="3830"/>
      <c r="U35" s="98"/>
      <c r="V35" s="98"/>
      <c r="W35" s="98"/>
      <c r="X35" s="3861"/>
      <c r="Y35" s="98"/>
      <c r="Z35" s="98"/>
      <c r="AA35" s="98"/>
      <c r="AB35" s="3840"/>
      <c r="AC35" s="98"/>
      <c r="AD35" s="98"/>
      <c r="AE35" s="98"/>
      <c r="AF35" s="3806"/>
      <c r="AG35" s="3809"/>
      <c r="AH35" s="98"/>
      <c r="AI35" s="98"/>
      <c r="AJ35" s="98"/>
      <c r="AK35" s="3806"/>
      <c r="AL35" s="3881"/>
      <c r="AM35" s="3881"/>
      <c r="AN35" s="3881"/>
      <c r="AO35" s="3881"/>
      <c r="AP35" s="3882"/>
      <c r="AQ35" s="98"/>
      <c r="AS35" s="2006">
        <v>0</v>
      </c>
      <c r="AT35" s="2006">
        <v>0</v>
      </c>
      <c r="AU35" s="2006">
        <v>0</v>
      </c>
      <c r="AV35" s="2006">
        <v>0</v>
      </c>
      <c r="AW35" s="2006">
        <v>0</v>
      </c>
      <c r="AX35" s="2006">
        <v>0</v>
      </c>
      <c r="AY35" s="2006">
        <v>0</v>
      </c>
      <c r="AZ35" s="2006">
        <v>0</v>
      </c>
      <c r="BA35" s="421"/>
    </row>
    <row r="36" spans="2:53" ht="9.9499999999999993" customHeight="1">
      <c r="B36" s="34"/>
      <c r="D36" s="64"/>
      <c r="E36" s="65"/>
      <c r="F36" s="66"/>
      <c r="G36" s="66"/>
      <c r="H36" s="67"/>
      <c r="I36" s="101"/>
      <c r="J36" s="101"/>
      <c r="K36" s="101"/>
      <c r="L36" s="49"/>
      <c r="M36" s="101"/>
      <c r="N36" s="101"/>
      <c r="O36" s="101"/>
      <c r="P36" s="45"/>
      <c r="Q36" s="101"/>
      <c r="R36" s="101"/>
      <c r="S36" s="101"/>
      <c r="T36" s="105"/>
      <c r="U36" s="101"/>
      <c r="V36" s="101"/>
      <c r="W36" s="101"/>
      <c r="X36" s="45"/>
      <c r="Y36" s="101"/>
      <c r="Z36" s="101"/>
      <c r="AA36" s="101"/>
      <c r="AB36"/>
      <c r="AC36" s="101"/>
      <c r="AD36" s="101"/>
      <c r="AE36" s="101"/>
      <c r="AF36" s="108"/>
      <c r="AG36" s="57"/>
      <c r="AH36" s="101"/>
      <c r="AI36" s="101"/>
      <c r="AJ36" s="101"/>
      <c r="AK36" s="56"/>
      <c r="AL36" s="57"/>
      <c r="AM36" s="57"/>
      <c r="AN36" s="57"/>
      <c r="AO36" s="57"/>
      <c r="AP36" s="60"/>
      <c r="AQ36" s="101"/>
      <c r="AS36" s="2006">
        <v>0</v>
      </c>
      <c r="AT36" s="2006">
        <v>0</v>
      </c>
      <c r="AU36" s="2006">
        <v>0</v>
      </c>
      <c r="AV36" s="2006">
        <v>0</v>
      </c>
      <c r="AW36" s="2006">
        <v>0</v>
      </c>
      <c r="AX36" s="2006">
        <v>0</v>
      </c>
      <c r="AY36" s="2006">
        <v>0</v>
      </c>
      <c r="AZ36" s="2006">
        <v>0</v>
      </c>
      <c r="BA36" s="421"/>
    </row>
    <row r="37" spans="2:53" ht="9.9499999999999993" customHeight="1">
      <c r="B37" s="3401">
        <v>7</v>
      </c>
      <c r="D37" s="3877" t="s">
        <v>22</v>
      </c>
      <c r="E37" s="3877"/>
      <c r="F37" s="3877"/>
      <c r="G37" s="3877"/>
      <c r="H37" s="3878"/>
      <c r="I37" s="93"/>
      <c r="J37" s="98"/>
      <c r="K37" s="98"/>
      <c r="L37" s="3819" t="s">
        <v>57</v>
      </c>
      <c r="M37" s="93"/>
      <c r="N37" s="98"/>
      <c r="O37" s="98"/>
      <c r="P37" s="3902" t="s">
        <v>154</v>
      </c>
      <c r="Q37" s="93"/>
      <c r="R37" s="98"/>
      <c r="S37" s="98"/>
      <c r="T37" s="3828" t="s">
        <v>159</v>
      </c>
      <c r="U37" s="93"/>
      <c r="V37" s="98"/>
      <c r="W37" s="98"/>
      <c r="X37" s="3859" t="s">
        <v>160</v>
      </c>
      <c r="Y37" s="93"/>
      <c r="Z37" s="98"/>
      <c r="AA37" s="98"/>
      <c r="AB37" s="3868" t="s">
        <v>253</v>
      </c>
      <c r="AC37" s="93"/>
      <c r="AD37" s="98"/>
      <c r="AE37" s="98"/>
      <c r="AF37" s="3837"/>
      <c r="AG37" s="4061" t="s">
        <v>79</v>
      </c>
      <c r="AH37" s="93"/>
      <c r="AI37" s="98"/>
      <c r="AJ37" s="98"/>
      <c r="AK37" s="3837"/>
      <c r="AL37" s="4061" t="s">
        <v>78</v>
      </c>
      <c r="AM37" s="93"/>
      <c r="AN37" s="98"/>
      <c r="AO37" s="98"/>
      <c r="AP37" s="4061" t="s">
        <v>80</v>
      </c>
      <c r="AQ37" s="98"/>
      <c r="AS37" s="2006">
        <v>0</v>
      </c>
      <c r="AT37" s="2006">
        <v>0</v>
      </c>
      <c r="AU37" s="2006">
        <v>0</v>
      </c>
      <c r="AV37" s="2006">
        <v>0</v>
      </c>
      <c r="AW37" s="2006">
        <v>0</v>
      </c>
      <c r="AX37" s="2006">
        <v>0</v>
      </c>
      <c r="AY37" s="2006">
        <v>0</v>
      </c>
      <c r="AZ37" s="2006">
        <v>0</v>
      </c>
      <c r="BA37" s="421"/>
    </row>
    <row r="38" spans="2:53" ht="5.0999999999999996" customHeight="1">
      <c r="B38" s="3402"/>
      <c r="D38" s="3879"/>
      <c r="E38" s="3879"/>
      <c r="F38" s="3879"/>
      <c r="G38" s="3879"/>
      <c r="H38" s="3880"/>
      <c r="I38" s="99"/>
      <c r="J38" s="100"/>
      <c r="K38" s="99"/>
      <c r="L38" s="3820"/>
      <c r="M38" s="99"/>
      <c r="N38" s="100"/>
      <c r="O38" s="99"/>
      <c r="P38" s="3903"/>
      <c r="Q38" s="99"/>
      <c r="R38" s="100"/>
      <c r="S38" s="99"/>
      <c r="T38" s="3829"/>
      <c r="U38" s="99"/>
      <c r="V38" s="100"/>
      <c r="W38" s="99"/>
      <c r="X38" s="3860"/>
      <c r="Y38" s="99"/>
      <c r="Z38" s="100"/>
      <c r="AA38" s="99"/>
      <c r="AB38" s="3869"/>
      <c r="AC38" s="99"/>
      <c r="AD38" s="100"/>
      <c r="AE38" s="99"/>
      <c r="AF38" s="3837"/>
      <c r="AG38" s="4062"/>
      <c r="AH38" s="99"/>
      <c r="AI38" s="100"/>
      <c r="AJ38" s="99"/>
      <c r="AK38" s="3837"/>
      <c r="AL38" s="4062"/>
      <c r="AM38" s="99"/>
      <c r="AN38" s="100"/>
      <c r="AO38" s="99"/>
      <c r="AP38" s="4062"/>
      <c r="AQ38" s="99"/>
      <c r="AS38" s="2006">
        <v>0</v>
      </c>
      <c r="AT38" s="2006">
        <v>0</v>
      </c>
      <c r="AU38" s="2006">
        <v>0</v>
      </c>
      <c r="AV38" s="2006">
        <v>0</v>
      </c>
      <c r="AW38" s="2006">
        <v>0</v>
      </c>
      <c r="AX38" s="2006">
        <v>0</v>
      </c>
      <c r="AY38" s="2006">
        <v>0</v>
      </c>
      <c r="AZ38" s="2006">
        <v>0</v>
      </c>
      <c r="BA38" s="421"/>
    </row>
    <row r="39" spans="2:53" ht="9.9499999999999993" customHeight="1" thickBot="1">
      <c r="B39" s="3403"/>
      <c r="D39" s="3881"/>
      <c r="E39" s="3881"/>
      <c r="F39" s="3881"/>
      <c r="G39" s="3881"/>
      <c r="H39" s="3882"/>
      <c r="I39" s="98"/>
      <c r="J39" s="98"/>
      <c r="K39" s="98"/>
      <c r="L39" s="3821"/>
      <c r="M39" s="98"/>
      <c r="N39" s="98"/>
      <c r="O39" s="98"/>
      <c r="P39" s="3904"/>
      <c r="Q39" s="98"/>
      <c r="R39" s="98"/>
      <c r="S39" s="98"/>
      <c r="T39" s="3830"/>
      <c r="U39" s="98"/>
      <c r="V39" s="98"/>
      <c r="W39" s="98"/>
      <c r="X39" s="3861"/>
      <c r="Y39" s="98"/>
      <c r="Z39" s="98"/>
      <c r="AA39" s="98"/>
      <c r="AB39" s="3870"/>
      <c r="AC39" s="98"/>
      <c r="AD39" s="98"/>
      <c r="AE39" s="98"/>
      <c r="AF39" s="3837"/>
      <c r="AG39" s="4063"/>
      <c r="AH39" s="98"/>
      <c r="AI39" s="98"/>
      <c r="AJ39" s="98"/>
      <c r="AK39" s="3837"/>
      <c r="AL39" s="4063"/>
      <c r="AM39" s="98"/>
      <c r="AN39" s="98"/>
      <c r="AO39" s="98"/>
      <c r="AP39" s="4063"/>
      <c r="AQ39" s="98"/>
      <c r="AS39" s="2006">
        <v>0</v>
      </c>
      <c r="AT39" s="2006">
        <v>0</v>
      </c>
      <c r="AU39" s="2006">
        <v>0</v>
      </c>
      <c r="AV39" s="2006">
        <v>0</v>
      </c>
      <c r="AW39" s="2006">
        <v>0</v>
      </c>
      <c r="AX39" s="2006">
        <v>0</v>
      </c>
      <c r="AY39" s="2006">
        <v>0</v>
      </c>
      <c r="AZ39" s="2006">
        <v>0</v>
      </c>
      <c r="BA39" s="421"/>
    </row>
    <row r="40" spans="2:53" ht="9.9499999999999993" customHeight="1">
      <c r="B40" s="34"/>
      <c r="D40" s="57"/>
      <c r="E40" s="59"/>
      <c r="F40" s="59"/>
      <c r="G40" s="59"/>
      <c r="H40" s="60"/>
      <c r="I40" s="101"/>
      <c r="J40" s="101"/>
      <c r="K40" s="101"/>
      <c r="L40" s="49"/>
      <c r="M40" s="101"/>
      <c r="N40" s="101"/>
      <c r="O40" s="101"/>
      <c r="P40" s="45"/>
      <c r="Q40" s="101"/>
      <c r="R40" s="101"/>
      <c r="S40" s="101"/>
      <c r="T40" s="105"/>
      <c r="U40" s="101"/>
      <c r="V40" s="101"/>
      <c r="W40" s="101"/>
      <c r="X40" s="45"/>
      <c r="Y40" s="101"/>
      <c r="Z40" s="101"/>
      <c r="AA40" s="101"/>
      <c r="AB40"/>
      <c r="AC40" s="101"/>
      <c r="AD40" s="101"/>
      <c r="AE40" s="101"/>
      <c r="AF40" s="109"/>
      <c r="AG40" s="62"/>
      <c r="AH40" s="101"/>
      <c r="AI40" s="101"/>
      <c r="AJ40" s="101"/>
      <c r="AK40" s="70"/>
      <c r="AL40" s="52"/>
      <c r="AM40" s="52"/>
      <c r="AN40" s="52"/>
      <c r="AO40" s="52"/>
      <c r="AP40" s="54"/>
      <c r="AQ40" s="101"/>
      <c r="AS40" s="2006">
        <v>0</v>
      </c>
      <c r="AT40" s="2006">
        <v>0</v>
      </c>
      <c r="AU40" s="2006">
        <v>0</v>
      </c>
      <c r="AV40" s="2006">
        <v>0</v>
      </c>
      <c r="AW40" s="2006">
        <v>0</v>
      </c>
      <c r="AX40" s="2006">
        <v>0</v>
      </c>
      <c r="AY40" s="2006">
        <v>0</v>
      </c>
      <c r="AZ40" s="2006">
        <v>0</v>
      </c>
      <c r="BA40" s="421"/>
    </row>
    <row r="41" spans="2:53" ht="9.9499999999999993" customHeight="1">
      <c r="B41" s="3401">
        <v>8</v>
      </c>
      <c r="D41" s="3871" t="s">
        <v>163</v>
      </c>
      <c r="E41" s="3871"/>
      <c r="F41" s="3871"/>
      <c r="G41" s="3871"/>
      <c r="H41" s="3872"/>
      <c r="I41" s="93"/>
      <c r="J41" s="98"/>
      <c r="K41" s="98"/>
      <c r="L41" s="3819" t="s">
        <v>59</v>
      </c>
      <c r="M41" s="93"/>
      <c r="N41" s="98"/>
      <c r="O41" s="98"/>
      <c r="P41" s="3902" t="s">
        <v>159</v>
      </c>
      <c r="Q41" s="93"/>
      <c r="R41" s="98"/>
      <c r="S41" s="98"/>
      <c r="T41" s="3828" t="s">
        <v>164</v>
      </c>
      <c r="U41" s="93"/>
      <c r="V41" s="98"/>
      <c r="W41" s="98"/>
      <c r="X41" s="3859" t="s">
        <v>165</v>
      </c>
      <c r="Y41" s="93"/>
      <c r="Z41" s="98"/>
      <c r="AA41" s="98"/>
      <c r="AB41" s="3868" t="s">
        <v>254</v>
      </c>
      <c r="AC41" s="93"/>
      <c r="AD41" s="98"/>
      <c r="AE41" s="98"/>
      <c r="AF41" s="3837"/>
      <c r="AG41" s="4061" t="s">
        <v>81</v>
      </c>
      <c r="AH41" s="93"/>
      <c r="AI41" s="98"/>
      <c r="AJ41" s="98"/>
      <c r="AK41" s="3837"/>
      <c r="AL41" s="4061" t="s">
        <v>82</v>
      </c>
      <c r="AM41" s="93"/>
      <c r="AN41" s="98"/>
      <c r="AO41" s="98"/>
      <c r="AP41" s="4061" t="s">
        <v>84</v>
      </c>
      <c r="AQ41" s="98"/>
      <c r="AS41" s="2006">
        <v>0</v>
      </c>
      <c r="AT41" s="2006">
        <v>0</v>
      </c>
      <c r="AU41" s="2006">
        <v>0</v>
      </c>
      <c r="AV41" s="2006">
        <v>0</v>
      </c>
      <c r="AW41" s="2006">
        <v>0</v>
      </c>
      <c r="AX41" s="2006">
        <v>0</v>
      </c>
      <c r="AY41" s="2006">
        <v>0</v>
      </c>
      <c r="AZ41" s="2006">
        <v>0</v>
      </c>
      <c r="BA41" s="421"/>
    </row>
    <row r="42" spans="2:53" ht="5.0999999999999996" customHeight="1">
      <c r="B42" s="3402"/>
      <c r="D42" s="3873"/>
      <c r="E42" s="3873"/>
      <c r="F42" s="3873"/>
      <c r="G42" s="3873"/>
      <c r="H42" s="3874"/>
      <c r="I42" s="99"/>
      <c r="J42" s="100"/>
      <c r="K42" s="99"/>
      <c r="L42" s="3820"/>
      <c r="M42" s="99"/>
      <c r="N42" s="100"/>
      <c r="O42" s="99"/>
      <c r="P42" s="3903"/>
      <c r="Q42" s="99"/>
      <c r="R42" s="100"/>
      <c r="S42" s="99"/>
      <c r="T42" s="3829"/>
      <c r="U42" s="99"/>
      <c r="V42" s="100"/>
      <c r="W42" s="99"/>
      <c r="X42" s="3860"/>
      <c r="Y42" s="99"/>
      <c r="Z42" s="100"/>
      <c r="AA42" s="99"/>
      <c r="AB42" s="3869"/>
      <c r="AC42" s="99"/>
      <c r="AD42" s="100"/>
      <c r="AE42" s="99"/>
      <c r="AF42" s="3837"/>
      <c r="AG42" s="4062"/>
      <c r="AH42" s="99"/>
      <c r="AI42" s="100"/>
      <c r="AJ42" s="99"/>
      <c r="AK42" s="3837"/>
      <c r="AL42" s="4062"/>
      <c r="AM42" s="99"/>
      <c r="AN42" s="100"/>
      <c r="AO42" s="99"/>
      <c r="AP42" s="4062"/>
      <c r="AQ42" s="99"/>
      <c r="AS42" s="2006">
        <v>0</v>
      </c>
      <c r="AT42" s="2006">
        <v>0</v>
      </c>
      <c r="AU42" s="2006">
        <v>0</v>
      </c>
      <c r="AV42" s="2006">
        <v>0</v>
      </c>
      <c r="AW42" s="2006">
        <v>0</v>
      </c>
      <c r="AX42" s="2006">
        <v>0</v>
      </c>
      <c r="AY42" s="2006">
        <v>0</v>
      </c>
      <c r="AZ42" s="2006">
        <v>0</v>
      </c>
      <c r="BA42" s="421"/>
    </row>
    <row r="43" spans="2:53" ht="9.9499999999999993" customHeight="1" thickBot="1">
      <c r="B43" s="3403"/>
      <c r="D43" s="3875"/>
      <c r="E43" s="3875"/>
      <c r="F43" s="3875"/>
      <c r="G43" s="3875"/>
      <c r="H43" s="3876"/>
      <c r="I43" s="98"/>
      <c r="J43" s="98"/>
      <c r="K43" s="98"/>
      <c r="L43" s="3821"/>
      <c r="M43" s="98"/>
      <c r="N43" s="98"/>
      <c r="O43" s="98"/>
      <c r="P43" s="3904"/>
      <c r="Q43" s="98"/>
      <c r="R43" s="98"/>
      <c r="S43" s="98"/>
      <c r="T43" s="3830"/>
      <c r="U43" s="98"/>
      <c r="V43" s="98"/>
      <c r="W43" s="98"/>
      <c r="X43" s="3861"/>
      <c r="Y43" s="98"/>
      <c r="Z43" s="98"/>
      <c r="AA43" s="98"/>
      <c r="AB43" s="3870"/>
      <c r="AC43" s="98"/>
      <c r="AD43" s="98"/>
      <c r="AE43" s="98"/>
      <c r="AF43" s="3837"/>
      <c r="AG43" s="4063"/>
      <c r="AH43" s="98"/>
      <c r="AI43" s="98"/>
      <c r="AJ43" s="98"/>
      <c r="AK43" s="3837"/>
      <c r="AL43" s="4063"/>
      <c r="AM43" s="98"/>
      <c r="AN43" s="98"/>
      <c r="AO43" s="98"/>
      <c r="AP43" s="4063"/>
      <c r="AQ43" s="98"/>
      <c r="AS43" s="2006">
        <v>0</v>
      </c>
      <c r="AT43" s="2006">
        <v>0</v>
      </c>
      <c r="AU43" s="2006">
        <v>0</v>
      </c>
      <c r="AV43" s="2006">
        <v>0</v>
      </c>
      <c r="AW43" s="2006">
        <v>0</v>
      </c>
      <c r="AX43" s="2006">
        <v>0</v>
      </c>
      <c r="AY43" s="2006">
        <v>0</v>
      </c>
      <c r="AZ43" s="2006">
        <v>0</v>
      </c>
      <c r="BA43" s="421"/>
    </row>
    <row r="44" spans="2:53" ht="9.9499999999999993" customHeight="1">
      <c r="B44" s="34"/>
      <c r="D44" s="57"/>
      <c r="E44" s="59"/>
      <c r="F44" s="59"/>
      <c r="G44" s="59"/>
      <c r="H44" s="60"/>
      <c r="I44" s="101"/>
      <c r="J44" s="101"/>
      <c r="K44" s="101"/>
      <c r="L44" s="49"/>
      <c r="M44" s="101"/>
      <c r="N44" s="101"/>
      <c r="O44" s="101"/>
      <c r="P44" s="45"/>
      <c r="Q44" s="101"/>
      <c r="R44" s="101"/>
      <c r="S44" s="101"/>
      <c r="T44" s="105"/>
      <c r="U44" s="101"/>
      <c r="V44" s="101"/>
      <c r="W44" s="101"/>
      <c r="X44" s="45"/>
      <c r="Y44" s="101"/>
      <c r="Z44" s="101"/>
      <c r="AA44" s="101"/>
      <c r="AB44"/>
      <c r="AC44" s="101"/>
      <c r="AD44" s="101"/>
      <c r="AE44" s="101"/>
      <c r="AF44" s="109"/>
      <c r="AG44" s="62"/>
      <c r="AH44" s="101"/>
      <c r="AI44" s="101"/>
      <c r="AJ44" s="101"/>
      <c r="AK44" s="70"/>
      <c r="AL44" s="52"/>
      <c r="AM44" s="52"/>
      <c r="AN44" s="52"/>
      <c r="AO44" s="52"/>
      <c r="AP44" s="54"/>
      <c r="AQ44" s="101"/>
      <c r="AS44" s="2006">
        <v>0</v>
      </c>
      <c r="AT44" s="2006">
        <v>0</v>
      </c>
      <c r="AU44" s="2006">
        <v>0</v>
      </c>
      <c r="AV44" s="2006">
        <v>0</v>
      </c>
      <c r="AW44" s="2006">
        <v>0</v>
      </c>
      <c r="AX44" s="2006">
        <v>0</v>
      </c>
      <c r="AY44" s="2006">
        <v>0</v>
      </c>
      <c r="AZ44" s="2006">
        <v>0</v>
      </c>
      <c r="BA44" s="421"/>
    </row>
    <row r="45" spans="2:53" ht="9.9499999999999993" customHeight="1">
      <c r="B45" s="3401">
        <v>9</v>
      </c>
      <c r="D45" s="3862" t="s">
        <v>168</v>
      </c>
      <c r="E45" s="3862"/>
      <c r="F45" s="3862"/>
      <c r="G45" s="3862"/>
      <c r="H45" s="3863"/>
      <c r="I45" s="93"/>
      <c r="J45" s="98"/>
      <c r="K45" s="98"/>
      <c r="L45" s="3819" t="s">
        <v>36</v>
      </c>
      <c r="M45" s="93"/>
      <c r="N45" s="98"/>
      <c r="O45" s="98"/>
      <c r="P45" s="3902" t="s">
        <v>164</v>
      </c>
      <c r="Q45" s="93"/>
      <c r="R45" s="98"/>
      <c r="S45" s="98"/>
      <c r="T45" s="3828" t="s">
        <v>169</v>
      </c>
      <c r="U45" s="93"/>
      <c r="V45" s="98"/>
      <c r="W45" s="98"/>
      <c r="X45" s="3859" t="s">
        <v>170</v>
      </c>
      <c r="Y45" s="93"/>
      <c r="Z45" s="98"/>
      <c r="AA45" s="98"/>
      <c r="AB45" s="3828" t="s">
        <v>267</v>
      </c>
      <c r="AC45" s="93"/>
      <c r="AD45" s="98"/>
      <c r="AE45" s="98"/>
      <c r="AF45" s="3837"/>
      <c r="AG45" s="4061" t="s">
        <v>83</v>
      </c>
      <c r="AH45" s="93"/>
      <c r="AI45" s="98"/>
      <c r="AJ45" s="98"/>
      <c r="AK45" s="3837"/>
      <c r="AL45" s="4061" t="s">
        <v>86</v>
      </c>
      <c r="AM45" s="93"/>
      <c r="AN45" s="98"/>
      <c r="AO45" s="98"/>
      <c r="AP45" s="112"/>
      <c r="AQ45" s="98"/>
      <c r="AS45" s="2006">
        <v>0</v>
      </c>
      <c r="AT45" s="2006">
        <v>0</v>
      </c>
      <c r="AU45" s="2006">
        <v>0</v>
      </c>
      <c r="AV45" s="2006">
        <v>0</v>
      </c>
      <c r="AW45" s="2006">
        <v>0</v>
      </c>
      <c r="AX45" s="2006">
        <v>0</v>
      </c>
      <c r="AY45" s="2006">
        <v>0</v>
      </c>
      <c r="AZ45" s="2006">
        <v>0</v>
      </c>
      <c r="BA45" s="421"/>
    </row>
    <row r="46" spans="2:53" ht="5.0999999999999996" customHeight="1">
      <c r="B46" s="3402"/>
      <c r="D46" s="3864"/>
      <c r="E46" s="3864"/>
      <c r="F46" s="3864"/>
      <c r="G46" s="3864"/>
      <c r="H46" s="3865"/>
      <c r="I46" s="99"/>
      <c r="J46" s="100"/>
      <c r="K46" s="99"/>
      <c r="L46" s="3820"/>
      <c r="M46" s="99"/>
      <c r="N46" s="100"/>
      <c r="O46" s="99"/>
      <c r="P46" s="3903"/>
      <c r="Q46" s="99"/>
      <c r="R46" s="100"/>
      <c r="S46" s="99"/>
      <c r="T46" s="3829"/>
      <c r="U46" s="99"/>
      <c r="V46" s="100"/>
      <c r="W46" s="99"/>
      <c r="X46" s="3860"/>
      <c r="Y46" s="99"/>
      <c r="Z46" s="100"/>
      <c r="AA46" s="99"/>
      <c r="AB46" s="3829"/>
      <c r="AC46" s="99"/>
      <c r="AD46" s="100"/>
      <c r="AE46" s="99"/>
      <c r="AF46" s="3837"/>
      <c r="AG46" s="4062"/>
      <c r="AH46" s="99"/>
      <c r="AI46" s="100"/>
      <c r="AJ46" s="99"/>
      <c r="AK46" s="3837"/>
      <c r="AL46" s="4062"/>
      <c r="AM46" s="99"/>
      <c r="AN46" s="100"/>
      <c r="AO46" s="99"/>
      <c r="AP46" s="112"/>
      <c r="AQ46" s="99"/>
      <c r="AS46" s="2006">
        <v>0</v>
      </c>
      <c r="AT46" s="2006">
        <v>0</v>
      </c>
      <c r="AU46" s="2006">
        <v>0</v>
      </c>
      <c r="AV46" s="2006">
        <v>0</v>
      </c>
      <c r="AW46" s="2006">
        <v>0</v>
      </c>
      <c r="AX46" s="2006">
        <v>0</v>
      </c>
      <c r="AY46" s="2006">
        <v>0</v>
      </c>
      <c r="AZ46" s="2006">
        <v>0</v>
      </c>
      <c r="BA46" s="421"/>
    </row>
    <row r="47" spans="2:53" ht="9.9499999999999993" customHeight="1" thickBot="1">
      <c r="B47" s="3403"/>
      <c r="D47" s="3866"/>
      <c r="E47" s="3866"/>
      <c r="F47" s="3866"/>
      <c r="G47" s="3866"/>
      <c r="H47" s="3867"/>
      <c r="I47" s="98"/>
      <c r="J47" s="98"/>
      <c r="K47" s="98"/>
      <c r="L47" s="3821"/>
      <c r="M47" s="98"/>
      <c r="N47" s="98"/>
      <c r="O47" s="98"/>
      <c r="P47" s="3904"/>
      <c r="Q47" s="98"/>
      <c r="R47" s="98"/>
      <c r="S47" s="98"/>
      <c r="T47" s="3830"/>
      <c r="U47" s="98"/>
      <c r="V47" s="98"/>
      <c r="W47" s="98"/>
      <c r="X47" s="3861"/>
      <c r="Y47" s="98"/>
      <c r="Z47" s="98"/>
      <c r="AA47" s="98"/>
      <c r="AB47" s="3830"/>
      <c r="AC47" s="98"/>
      <c r="AD47" s="98"/>
      <c r="AE47" s="98"/>
      <c r="AF47" s="3837"/>
      <c r="AG47" s="4063"/>
      <c r="AH47" s="98"/>
      <c r="AI47" s="98"/>
      <c r="AJ47" s="98"/>
      <c r="AK47" s="3837"/>
      <c r="AL47" s="4063"/>
      <c r="AM47" s="98"/>
      <c r="AN47" s="98"/>
      <c r="AO47" s="98"/>
      <c r="AP47" s="112"/>
      <c r="AQ47" s="98"/>
      <c r="AS47" s="2006">
        <v>0</v>
      </c>
      <c r="AT47" s="2006">
        <v>0</v>
      </c>
      <c r="AU47" s="2006">
        <v>0</v>
      </c>
      <c r="AV47" s="2006">
        <v>0</v>
      </c>
      <c r="AW47" s="2006">
        <v>0</v>
      </c>
      <c r="AX47" s="2006">
        <v>0</v>
      </c>
      <c r="AY47" s="2006">
        <v>0</v>
      </c>
      <c r="AZ47" s="2006">
        <v>0</v>
      </c>
      <c r="BA47" s="421"/>
    </row>
    <row r="48" spans="2:53" ht="9.9499999999999993" customHeight="1">
      <c r="B48" s="34"/>
      <c r="D48" s="52"/>
      <c r="E48" s="53"/>
      <c r="F48" s="53"/>
      <c r="G48" s="53"/>
      <c r="H48" s="54"/>
      <c r="I48" s="101"/>
      <c r="J48" s="101"/>
      <c r="K48" s="101"/>
      <c r="L48" s="49"/>
      <c r="M48" s="101"/>
      <c r="N48" s="101"/>
      <c r="O48" s="101"/>
      <c r="P48" s="45"/>
      <c r="Q48" s="101"/>
      <c r="R48" s="101"/>
      <c r="S48" s="101"/>
      <c r="T48" s="105"/>
      <c r="U48" s="101"/>
      <c r="V48" s="101"/>
      <c r="W48" s="101"/>
      <c r="X48" s="45"/>
      <c r="Y48" s="101"/>
      <c r="Z48" s="101"/>
      <c r="AA48" s="101"/>
      <c r="AB48"/>
      <c r="AC48" s="101"/>
      <c r="AD48" s="101"/>
      <c r="AE48" s="101"/>
      <c r="AF48" s="109"/>
      <c r="AG48" s="62"/>
      <c r="AH48" s="101"/>
      <c r="AI48" s="101"/>
      <c r="AJ48" s="101"/>
      <c r="AQ48" s="101"/>
      <c r="AS48" s="2006">
        <v>0</v>
      </c>
      <c r="AT48" s="2006">
        <v>0</v>
      </c>
      <c r="AU48" s="2006">
        <v>0</v>
      </c>
      <c r="AV48" s="2006">
        <v>0</v>
      </c>
      <c r="AW48" s="2006">
        <v>0</v>
      </c>
      <c r="AX48" s="2006">
        <v>0</v>
      </c>
      <c r="AY48" s="2006">
        <v>0</v>
      </c>
      <c r="AZ48" s="2006">
        <v>0</v>
      </c>
      <c r="BA48" s="421"/>
    </row>
    <row r="49" spans="2:53" ht="9.9499999999999993" customHeight="1">
      <c r="B49" s="3401">
        <v>10</v>
      </c>
      <c r="D49" s="3892" t="s">
        <v>172</v>
      </c>
      <c r="E49" s="3892"/>
      <c r="F49" s="3892"/>
      <c r="G49" s="3892"/>
      <c r="H49" s="3893"/>
      <c r="I49" s="93"/>
      <c r="J49" s="98"/>
      <c r="K49" s="98"/>
      <c r="L49" s="3819" t="s">
        <v>42</v>
      </c>
      <c r="M49" s="93"/>
      <c r="N49" s="98"/>
      <c r="O49" s="98"/>
      <c r="P49" s="3902" t="s">
        <v>169</v>
      </c>
      <c r="Q49" s="93"/>
      <c r="R49" s="98"/>
      <c r="S49" s="98"/>
      <c r="T49" s="3828" t="s">
        <v>173</v>
      </c>
      <c r="U49" s="93"/>
      <c r="V49" s="98"/>
      <c r="W49" s="98"/>
      <c r="X49" s="3859" t="s">
        <v>174</v>
      </c>
      <c r="Y49" s="93"/>
      <c r="Z49" s="98"/>
      <c r="AA49" s="98"/>
      <c r="AB49" s="3889" t="s">
        <v>268</v>
      </c>
      <c r="AC49" s="93"/>
      <c r="AD49" s="98"/>
      <c r="AE49" s="98"/>
      <c r="AF49" s="3837"/>
      <c r="AG49" s="4061" t="s">
        <v>85</v>
      </c>
      <c r="AH49" s="93"/>
      <c r="AI49" s="98"/>
      <c r="AJ49" s="98"/>
      <c r="AQ49" s="98"/>
      <c r="AS49" s="2006">
        <v>0</v>
      </c>
      <c r="AT49" s="2006">
        <v>0</v>
      </c>
      <c r="AU49" s="2006">
        <v>0</v>
      </c>
      <c r="AV49" s="2006">
        <v>0</v>
      </c>
      <c r="AW49" s="2006">
        <v>0</v>
      </c>
      <c r="AX49" s="2006">
        <v>0</v>
      </c>
      <c r="AY49" s="2006">
        <v>0</v>
      </c>
      <c r="AZ49" s="2006">
        <v>0</v>
      </c>
      <c r="BA49" s="421"/>
    </row>
    <row r="50" spans="2:53" ht="5.0999999999999996" customHeight="1">
      <c r="B50" s="3402"/>
      <c r="D50" s="3894"/>
      <c r="E50" s="3894"/>
      <c r="F50" s="3894"/>
      <c r="G50" s="3894"/>
      <c r="H50" s="3895"/>
      <c r="I50" s="99"/>
      <c r="J50" s="100"/>
      <c r="K50" s="99"/>
      <c r="L50" s="3820"/>
      <c r="M50" s="99"/>
      <c r="N50" s="100"/>
      <c r="O50" s="99"/>
      <c r="P50" s="3903"/>
      <c r="Q50" s="99"/>
      <c r="R50" s="100"/>
      <c r="S50" s="99"/>
      <c r="T50" s="3829"/>
      <c r="U50" s="99"/>
      <c r="V50" s="100"/>
      <c r="W50" s="99"/>
      <c r="X50" s="3860"/>
      <c r="Y50" s="99"/>
      <c r="Z50" s="100"/>
      <c r="AA50" s="99"/>
      <c r="AB50" s="3890"/>
      <c r="AC50" s="99"/>
      <c r="AD50" s="100"/>
      <c r="AE50" s="99"/>
      <c r="AF50" s="3837"/>
      <c r="AG50" s="4062"/>
      <c r="AH50" s="99"/>
      <c r="AI50" s="100"/>
      <c r="AJ50" s="99"/>
      <c r="AQ50" s="99"/>
      <c r="AS50" s="2006">
        <v>0</v>
      </c>
      <c r="AT50" s="2006">
        <v>0</v>
      </c>
      <c r="AU50" s="2006">
        <v>0</v>
      </c>
      <c r="AV50" s="2006">
        <v>0</v>
      </c>
      <c r="AW50" s="2006">
        <v>0</v>
      </c>
      <c r="AX50" s="2006">
        <v>0</v>
      </c>
      <c r="AY50" s="2006">
        <v>0</v>
      </c>
      <c r="AZ50" s="2006">
        <v>0</v>
      </c>
      <c r="BA50" s="421"/>
    </row>
    <row r="51" spans="2:53" ht="9.9499999999999993" customHeight="1" thickBot="1">
      <c r="B51" s="3403"/>
      <c r="D51" s="3896"/>
      <c r="E51" s="3896"/>
      <c r="F51" s="3896"/>
      <c r="G51" s="3896"/>
      <c r="H51" s="3897"/>
      <c r="I51" s="98"/>
      <c r="J51" s="98"/>
      <c r="K51" s="98"/>
      <c r="L51" s="3821"/>
      <c r="M51" s="98"/>
      <c r="N51" s="98"/>
      <c r="O51" s="98"/>
      <c r="P51" s="3904"/>
      <c r="Q51" s="98"/>
      <c r="R51" s="98"/>
      <c r="S51" s="98"/>
      <c r="T51" s="3830"/>
      <c r="U51" s="98"/>
      <c r="V51" s="98"/>
      <c r="W51" s="98"/>
      <c r="X51" s="3861"/>
      <c r="Y51" s="98"/>
      <c r="Z51" s="98"/>
      <c r="AA51" s="98"/>
      <c r="AB51" s="3891"/>
      <c r="AC51" s="98"/>
      <c r="AD51" s="98"/>
      <c r="AE51" s="98"/>
      <c r="AF51" s="3837"/>
      <c r="AG51" s="4063"/>
      <c r="AH51" s="98"/>
      <c r="AI51" s="98"/>
      <c r="AJ51" s="98"/>
      <c r="AQ51" s="98"/>
      <c r="AS51" s="2006">
        <v>0</v>
      </c>
      <c r="AT51" s="2006">
        <v>0</v>
      </c>
      <c r="AU51" s="2006">
        <v>0</v>
      </c>
      <c r="AV51" s="2006">
        <v>0</v>
      </c>
      <c r="AW51" s="2006">
        <v>0</v>
      </c>
      <c r="AX51" s="2006">
        <v>0</v>
      </c>
      <c r="AY51" s="2006">
        <v>0</v>
      </c>
      <c r="AZ51" s="2006">
        <v>0</v>
      </c>
      <c r="BA51" s="421"/>
    </row>
    <row r="52" spans="2:53" ht="9.9499999999999993" customHeight="1" thickBot="1">
      <c r="B52" s="34"/>
      <c r="D52" s="57"/>
      <c r="E52" s="59"/>
      <c r="F52" s="59"/>
      <c r="G52" s="59"/>
      <c r="H52" s="60"/>
      <c r="I52" s="101"/>
      <c r="J52" s="101"/>
      <c r="K52" s="101"/>
      <c r="L52" s="45"/>
      <c r="M52" s="101"/>
      <c r="N52" s="101"/>
      <c r="O52" s="101"/>
      <c r="P52" s="45"/>
      <c r="Q52" s="101"/>
      <c r="R52" s="101"/>
      <c r="S52" s="101"/>
      <c r="T52" s="105"/>
      <c r="U52" s="101"/>
      <c r="V52" s="101"/>
      <c r="W52" s="101"/>
      <c r="X52" s="45"/>
      <c r="Y52" s="101"/>
      <c r="Z52" s="101"/>
      <c r="AA52" s="101"/>
      <c r="AB52"/>
      <c r="AC52" s="101"/>
      <c r="AD52" s="101"/>
      <c r="AE52" s="101"/>
      <c r="AF52" s="109"/>
      <c r="AG52" s="62"/>
      <c r="AH52" s="101"/>
      <c r="AI52" s="101"/>
      <c r="AJ52" s="101"/>
      <c r="AQ52" s="101"/>
      <c r="AS52" s="2006">
        <v>0</v>
      </c>
      <c r="AT52" s="2006">
        <v>0</v>
      </c>
      <c r="AU52" s="2006">
        <v>0</v>
      </c>
      <c r="AV52" s="2006">
        <v>0</v>
      </c>
      <c r="AW52" s="2006">
        <v>0</v>
      </c>
      <c r="AX52" s="2006">
        <v>0</v>
      </c>
      <c r="AY52" s="2006">
        <v>0</v>
      </c>
      <c r="AZ52" s="2006">
        <v>0</v>
      </c>
      <c r="BA52" s="421"/>
    </row>
    <row r="53" spans="2:53" ht="9.9499999999999993" customHeight="1">
      <c r="B53" s="3401">
        <v>11</v>
      </c>
      <c r="D53" s="3883" t="s">
        <v>176</v>
      </c>
      <c r="E53" s="3883"/>
      <c r="F53" s="3883"/>
      <c r="G53" s="3883"/>
      <c r="H53" s="3884"/>
      <c r="I53" s="93"/>
      <c r="J53" s="98"/>
      <c r="K53" s="98"/>
      <c r="L53" s="3819" t="s">
        <v>47</v>
      </c>
      <c r="M53" s="93"/>
      <c r="N53" s="98"/>
      <c r="O53" s="98"/>
      <c r="P53" s="3902" t="s">
        <v>173</v>
      </c>
      <c r="Q53" s="93"/>
      <c r="R53" s="98"/>
      <c r="S53" s="98"/>
      <c r="T53" s="3828" t="s">
        <v>177</v>
      </c>
      <c r="U53" s="93"/>
      <c r="V53" s="98"/>
      <c r="W53" s="98"/>
      <c r="X53" s="3859" t="s">
        <v>178</v>
      </c>
      <c r="Y53" s="93"/>
      <c r="Z53" s="98"/>
      <c r="AA53" s="98"/>
      <c r="AB53" s="3868" t="s">
        <v>255</v>
      </c>
      <c r="AC53" s="93"/>
      <c r="AD53" s="98"/>
      <c r="AE53" s="98"/>
      <c r="AF53" s="3837"/>
      <c r="AG53" s="4061" t="s">
        <v>87</v>
      </c>
      <c r="AH53" s="93"/>
      <c r="AI53" s="98"/>
      <c r="AJ53" s="98"/>
      <c r="AK53" s="4088"/>
      <c r="AL53" s="4089" t="s">
        <v>193</v>
      </c>
      <c r="AM53" s="4089"/>
      <c r="AN53" s="4089"/>
      <c r="AO53" s="4089"/>
      <c r="AP53" s="4090"/>
      <c r="AQ53" s="98"/>
      <c r="AS53" s="2006">
        <v>0</v>
      </c>
      <c r="AT53" s="2006">
        <v>0</v>
      </c>
      <c r="AU53" s="2006">
        <v>0</v>
      </c>
      <c r="AV53" s="2006">
        <v>0</v>
      </c>
      <c r="AW53" s="2006">
        <v>0</v>
      </c>
      <c r="AX53" s="2006">
        <v>0</v>
      </c>
      <c r="AY53" s="2006">
        <v>0</v>
      </c>
      <c r="AZ53" s="2006">
        <v>0</v>
      </c>
      <c r="BA53" s="421"/>
    </row>
    <row r="54" spans="2:53" ht="5.0999999999999996" customHeight="1">
      <c r="B54" s="3402"/>
      <c r="D54" s="3885"/>
      <c r="E54" s="3885"/>
      <c r="F54" s="3885"/>
      <c r="G54" s="3885"/>
      <c r="H54" s="3886"/>
      <c r="I54" s="99"/>
      <c r="J54" s="100"/>
      <c r="K54" s="99"/>
      <c r="L54" s="3820"/>
      <c r="M54" s="99"/>
      <c r="N54" s="100"/>
      <c r="O54" s="99"/>
      <c r="P54" s="3903"/>
      <c r="Q54" s="99"/>
      <c r="R54" s="100"/>
      <c r="S54" s="99"/>
      <c r="T54" s="3829"/>
      <c r="U54" s="99"/>
      <c r="V54" s="100"/>
      <c r="W54" s="99"/>
      <c r="X54" s="3860"/>
      <c r="Y54" s="99"/>
      <c r="Z54" s="100"/>
      <c r="AA54" s="99"/>
      <c r="AB54" s="3869"/>
      <c r="AC54" s="99"/>
      <c r="AD54" s="100"/>
      <c r="AE54" s="99"/>
      <c r="AF54" s="3837"/>
      <c r="AG54" s="4062"/>
      <c r="AH54" s="99"/>
      <c r="AI54" s="100"/>
      <c r="AJ54" s="99"/>
      <c r="AK54" s="3957"/>
      <c r="AL54" s="4091"/>
      <c r="AM54" s="4091"/>
      <c r="AN54" s="4091"/>
      <c r="AO54" s="4091"/>
      <c r="AP54" s="4092"/>
      <c r="AQ54" s="99"/>
      <c r="AS54" s="2006">
        <v>0</v>
      </c>
      <c r="AT54" s="2006">
        <v>0</v>
      </c>
      <c r="AU54" s="2006">
        <v>0</v>
      </c>
      <c r="AV54" s="2006">
        <v>0</v>
      </c>
      <c r="AW54" s="2006">
        <v>0</v>
      </c>
      <c r="AX54" s="2006">
        <v>0</v>
      </c>
      <c r="AY54" s="2006">
        <v>0</v>
      </c>
      <c r="AZ54" s="2006">
        <v>0</v>
      </c>
      <c r="BA54" s="421"/>
    </row>
    <row r="55" spans="2:53" ht="9.9499999999999993" customHeight="1" thickBot="1">
      <c r="B55" s="3403"/>
      <c r="D55" s="3887"/>
      <c r="E55" s="3887"/>
      <c r="F55" s="3887"/>
      <c r="G55" s="3887"/>
      <c r="H55" s="3888"/>
      <c r="I55" s="98"/>
      <c r="J55" s="98"/>
      <c r="K55" s="98"/>
      <c r="L55" s="3821"/>
      <c r="M55" s="98"/>
      <c r="N55" s="98"/>
      <c r="O55" s="98"/>
      <c r="P55" s="3904"/>
      <c r="Q55" s="98"/>
      <c r="R55" s="98"/>
      <c r="S55" s="98"/>
      <c r="T55" s="3830"/>
      <c r="U55" s="98"/>
      <c r="V55" s="98"/>
      <c r="W55" s="98"/>
      <c r="X55" s="3861"/>
      <c r="Y55" s="98"/>
      <c r="Z55" s="98"/>
      <c r="AA55" s="98"/>
      <c r="AB55" s="3870"/>
      <c r="AC55" s="98"/>
      <c r="AD55" s="98"/>
      <c r="AE55" s="98"/>
      <c r="AF55" s="3837"/>
      <c r="AG55" s="4063"/>
      <c r="AH55" s="98"/>
      <c r="AI55" s="98"/>
      <c r="AJ55" s="98"/>
      <c r="AK55" s="3958"/>
      <c r="AL55" s="4093"/>
      <c r="AM55" s="4093"/>
      <c r="AN55" s="4093"/>
      <c r="AO55" s="4093"/>
      <c r="AP55" s="4094"/>
      <c r="AQ55" s="98"/>
      <c r="AS55" s="2006">
        <v>0</v>
      </c>
      <c r="AT55" s="2006">
        <v>0</v>
      </c>
      <c r="AU55" s="2006">
        <v>0</v>
      </c>
      <c r="AV55" s="2006">
        <v>0</v>
      </c>
      <c r="AW55" s="2006">
        <v>0</v>
      </c>
      <c r="AX55" s="2006">
        <v>0</v>
      </c>
      <c r="AY55" s="2006">
        <v>0</v>
      </c>
      <c r="AZ55" s="2006">
        <v>0</v>
      </c>
      <c r="BA55" s="421"/>
    </row>
    <row r="56" spans="2:53" ht="9.9499999999999993" customHeight="1">
      <c r="B56" s="34"/>
      <c r="D56" s="57"/>
      <c r="E56" s="59"/>
      <c r="F56" s="59"/>
      <c r="G56" s="59"/>
      <c r="H56" s="60"/>
      <c r="I56" s="101"/>
      <c r="J56" s="101"/>
      <c r="K56" s="101"/>
      <c r="L56" s="45"/>
      <c r="M56" s="101"/>
      <c r="N56" s="101"/>
      <c r="O56" s="101"/>
      <c r="P56" s="45"/>
      <c r="Q56" s="101"/>
      <c r="R56" s="101"/>
      <c r="S56" s="101"/>
      <c r="T56" s="105"/>
      <c r="U56" s="101"/>
      <c r="V56" s="101"/>
      <c r="W56" s="101"/>
      <c r="X56" s="45"/>
      <c r="Y56" s="101"/>
      <c r="Z56" s="101"/>
      <c r="AA56" s="101"/>
      <c r="AB56"/>
      <c r="AC56" s="101"/>
      <c r="AD56" s="101"/>
      <c r="AE56" s="101"/>
      <c r="AH56" s="101"/>
      <c r="AI56" s="101"/>
      <c r="AJ56" s="101"/>
      <c r="AK56" s="72"/>
      <c r="AL56" s="52"/>
      <c r="AM56" s="52"/>
      <c r="AN56" s="52"/>
      <c r="AO56" s="52"/>
      <c r="AP56" s="54"/>
      <c r="AQ56" s="101"/>
      <c r="AS56" s="2006">
        <v>0</v>
      </c>
      <c r="AT56" s="2006">
        <v>0</v>
      </c>
      <c r="AU56" s="2006">
        <v>0</v>
      </c>
      <c r="AV56" s="2006">
        <v>0</v>
      </c>
      <c r="AW56" s="2006">
        <v>0</v>
      </c>
      <c r="AX56" s="2006">
        <v>0</v>
      </c>
      <c r="AY56" s="2006">
        <v>0</v>
      </c>
      <c r="AZ56" s="2006">
        <v>0</v>
      </c>
      <c r="BA56" s="421"/>
    </row>
    <row r="57" spans="2:53" ht="9.9499999999999993" customHeight="1">
      <c r="B57" s="3401">
        <v>12</v>
      </c>
      <c r="D57" s="3908" t="s">
        <v>180</v>
      </c>
      <c r="E57" s="3908"/>
      <c r="F57" s="3908"/>
      <c r="G57" s="3908"/>
      <c r="H57" s="3909"/>
      <c r="I57" s="93"/>
      <c r="J57" s="98"/>
      <c r="K57" s="98"/>
      <c r="L57" s="3819" t="s">
        <v>52</v>
      </c>
      <c r="M57" s="93"/>
      <c r="N57" s="98"/>
      <c r="O57" s="98"/>
      <c r="P57" s="3902" t="s">
        <v>177</v>
      </c>
      <c r="Q57" s="93"/>
      <c r="R57" s="98"/>
      <c r="S57" s="98"/>
      <c r="T57" s="3828" t="s">
        <v>181</v>
      </c>
      <c r="U57" s="93"/>
      <c r="V57" s="98"/>
      <c r="W57" s="98"/>
      <c r="X57" s="3859" t="s">
        <v>182</v>
      </c>
      <c r="Y57" s="93"/>
      <c r="Z57" s="98"/>
      <c r="AA57" s="98"/>
      <c r="AB57" s="3905" t="s">
        <v>259</v>
      </c>
      <c r="AC57" s="93"/>
      <c r="AD57" s="98"/>
      <c r="AE57" s="98"/>
      <c r="AF57" s="3804">
        <v>3</v>
      </c>
      <c r="AG57" s="4106" t="s">
        <v>184</v>
      </c>
      <c r="AH57" s="93"/>
      <c r="AI57" s="98"/>
      <c r="AJ57" s="98"/>
      <c r="AK57" s="3804">
        <v>6</v>
      </c>
      <c r="AL57" s="3877" t="s">
        <v>197</v>
      </c>
      <c r="AM57" s="3877"/>
      <c r="AN57" s="3877"/>
      <c r="AO57" s="3877"/>
      <c r="AP57" s="3878"/>
      <c r="AQ57" s="98"/>
      <c r="AR57" s="112"/>
      <c r="AS57" s="2006">
        <v>0</v>
      </c>
      <c r="AT57" s="2006">
        <v>0</v>
      </c>
      <c r="AU57" s="2006">
        <v>0</v>
      </c>
      <c r="AV57" s="2006">
        <v>0</v>
      </c>
      <c r="AW57" s="2006">
        <v>0</v>
      </c>
      <c r="AX57" s="2006">
        <v>0</v>
      </c>
      <c r="AY57" s="2006">
        <v>0</v>
      </c>
      <c r="AZ57" s="2006">
        <v>0</v>
      </c>
      <c r="BA57" s="421"/>
    </row>
    <row r="58" spans="2:53" ht="5.0999999999999996" customHeight="1">
      <c r="B58" s="3402"/>
      <c r="D58" s="3910"/>
      <c r="E58" s="3910"/>
      <c r="F58" s="3910"/>
      <c r="G58" s="3910"/>
      <c r="H58" s="3911"/>
      <c r="I58" s="99"/>
      <c r="J58" s="100"/>
      <c r="K58" s="99"/>
      <c r="L58" s="3820"/>
      <c r="M58" s="99"/>
      <c r="N58" s="100"/>
      <c r="O58" s="99"/>
      <c r="P58" s="3903"/>
      <c r="Q58" s="99"/>
      <c r="R58" s="100"/>
      <c r="S58" s="99"/>
      <c r="T58" s="3829"/>
      <c r="U58" s="99"/>
      <c r="V58" s="100"/>
      <c r="W58" s="99"/>
      <c r="X58" s="3860"/>
      <c r="Y58" s="99"/>
      <c r="Z58" s="100"/>
      <c r="AA58" s="99"/>
      <c r="AB58" s="3906"/>
      <c r="AC58" s="99"/>
      <c r="AD58" s="100"/>
      <c r="AE58" s="99"/>
      <c r="AF58" s="3805"/>
      <c r="AG58" s="4107"/>
      <c r="AH58" s="99"/>
      <c r="AI58" s="100"/>
      <c r="AJ58" s="99"/>
      <c r="AK58" s="3805"/>
      <c r="AL58" s="3879"/>
      <c r="AM58" s="3879"/>
      <c r="AN58" s="3879"/>
      <c r="AO58" s="3879"/>
      <c r="AP58" s="3880"/>
      <c r="AQ58" s="99"/>
      <c r="AR58" s="112"/>
      <c r="AS58" s="2006">
        <v>0</v>
      </c>
      <c r="AT58" s="2006">
        <v>0</v>
      </c>
      <c r="AU58" s="2006">
        <v>0</v>
      </c>
      <c r="AV58" s="2006">
        <v>0</v>
      </c>
      <c r="AW58" s="2006">
        <v>0</v>
      </c>
      <c r="AX58" s="2006">
        <v>0</v>
      </c>
      <c r="AY58" s="2006">
        <v>0</v>
      </c>
      <c r="AZ58" s="2006">
        <v>0</v>
      </c>
      <c r="BA58" s="421"/>
    </row>
    <row r="59" spans="2:53" ht="9.9499999999999993" customHeight="1" thickBot="1">
      <c r="B59" s="3403"/>
      <c r="D59" s="3912"/>
      <c r="E59" s="3912"/>
      <c r="F59" s="3912"/>
      <c r="G59" s="3912"/>
      <c r="H59" s="3913"/>
      <c r="I59" s="98"/>
      <c r="J59" s="98"/>
      <c r="K59" s="98"/>
      <c r="L59" s="3821"/>
      <c r="M59" s="98"/>
      <c r="N59" s="98"/>
      <c r="O59" s="98"/>
      <c r="P59" s="3904"/>
      <c r="Q59" s="98"/>
      <c r="R59" s="98"/>
      <c r="S59" s="98"/>
      <c r="T59" s="3830"/>
      <c r="U59" s="98"/>
      <c r="V59" s="98"/>
      <c r="W59" s="98"/>
      <c r="X59" s="3861"/>
      <c r="Y59" s="98"/>
      <c r="Z59" s="98"/>
      <c r="AA59" s="98"/>
      <c r="AB59" s="3907"/>
      <c r="AC59" s="98"/>
      <c r="AD59" s="98"/>
      <c r="AE59" s="98"/>
      <c r="AF59" s="3806"/>
      <c r="AG59" s="4108"/>
      <c r="AH59" s="98"/>
      <c r="AI59" s="98"/>
      <c r="AJ59" s="98"/>
      <c r="AK59" s="3806"/>
      <c r="AL59" s="3881"/>
      <c r="AM59" s="3881"/>
      <c r="AN59" s="3881"/>
      <c r="AO59" s="3881"/>
      <c r="AP59" s="3882"/>
      <c r="AQ59" s="98"/>
      <c r="AR59" s="112"/>
      <c r="AS59" s="2006">
        <v>0</v>
      </c>
      <c r="AT59" s="2006">
        <v>0</v>
      </c>
      <c r="AU59" s="2006">
        <v>0</v>
      </c>
      <c r="AV59" s="2006">
        <v>0</v>
      </c>
      <c r="AW59" s="2006">
        <v>0</v>
      </c>
      <c r="AX59" s="2006">
        <v>0</v>
      </c>
      <c r="AY59" s="2006">
        <v>0</v>
      </c>
      <c r="AZ59" s="2006">
        <v>0</v>
      </c>
      <c r="BA59" s="421"/>
    </row>
    <row r="60" spans="2:53" ht="9.9499999999999993" customHeight="1">
      <c r="B60" s="34"/>
      <c r="I60" s="101"/>
      <c r="J60" s="101"/>
      <c r="K60" s="101"/>
      <c r="L60" s="45"/>
      <c r="M60" s="101"/>
      <c r="N60" s="101"/>
      <c r="O60" s="101"/>
      <c r="P60" s="45"/>
      <c r="Q60" s="101"/>
      <c r="R60" s="101"/>
      <c r="S60" s="101"/>
      <c r="T60" s="105"/>
      <c r="U60" s="101"/>
      <c r="V60" s="101"/>
      <c r="W60" s="101"/>
      <c r="X60" s="45"/>
      <c r="Y60" s="101"/>
      <c r="Z60" s="101"/>
      <c r="AA60" s="101"/>
      <c r="AB60"/>
      <c r="AC60" s="101"/>
      <c r="AD60" s="101"/>
      <c r="AE60" s="101"/>
      <c r="AF60" s="63"/>
      <c r="AG60" s="71"/>
      <c r="AH60" s="101"/>
      <c r="AI60" s="101"/>
      <c r="AJ60" s="101"/>
      <c r="AK60" s="61"/>
      <c r="AL60" s="57"/>
      <c r="AM60" s="57"/>
      <c r="AN60" s="57"/>
      <c r="AO60" s="57"/>
      <c r="AP60" s="60"/>
      <c r="AQ60" s="101"/>
      <c r="AS60" s="2006">
        <v>0</v>
      </c>
      <c r="AT60" s="2006">
        <v>0</v>
      </c>
      <c r="AU60" s="2006">
        <v>0</v>
      </c>
      <c r="AV60" s="2006">
        <v>0</v>
      </c>
      <c r="AW60" s="2006">
        <v>0</v>
      </c>
      <c r="AX60" s="2006">
        <v>0</v>
      </c>
      <c r="AY60" s="2006">
        <v>0</v>
      </c>
      <c r="AZ60" s="2006">
        <v>0</v>
      </c>
      <c r="BA60" s="421"/>
    </row>
    <row r="61" spans="2:53" ht="9.9499999999999993" customHeight="1">
      <c r="B61" s="3401">
        <v>13</v>
      </c>
      <c r="I61" s="93"/>
      <c r="J61" s="98"/>
      <c r="K61" s="98"/>
      <c r="L61" s="3819" t="s">
        <v>55</v>
      </c>
      <c r="M61" s="93"/>
      <c r="N61" s="98"/>
      <c r="O61" s="98"/>
      <c r="P61" s="3902" t="s">
        <v>185</v>
      </c>
      <c r="Q61" s="93"/>
      <c r="R61" s="98"/>
      <c r="S61" s="98"/>
      <c r="T61" s="3828" t="s">
        <v>186</v>
      </c>
      <c r="U61" s="93"/>
      <c r="V61" s="98"/>
      <c r="W61" s="98"/>
      <c r="X61" s="3859" t="s">
        <v>187</v>
      </c>
      <c r="Y61" s="93"/>
      <c r="Z61" s="98"/>
      <c r="AA61" s="98"/>
      <c r="AB61" s="3898" t="s">
        <v>3</v>
      </c>
      <c r="AC61" s="93"/>
      <c r="AD61" s="98"/>
      <c r="AE61" s="98"/>
      <c r="AF61" s="3901"/>
      <c r="AG61" s="3935" t="s">
        <v>93</v>
      </c>
      <c r="AH61" s="93"/>
      <c r="AI61" s="98"/>
      <c r="AJ61" s="98"/>
      <c r="AK61" s="3914" t="s">
        <v>0</v>
      </c>
      <c r="AL61" s="3917" t="s">
        <v>200</v>
      </c>
      <c r="AM61" s="93"/>
      <c r="AN61" s="98"/>
      <c r="AO61" s="98"/>
      <c r="AP61" s="3920" t="s">
        <v>204</v>
      </c>
      <c r="AQ61" s="98"/>
      <c r="AS61" s="2006">
        <v>0</v>
      </c>
      <c r="AT61" s="2006">
        <v>0</v>
      </c>
      <c r="AU61" s="2006">
        <v>0</v>
      </c>
      <c r="AV61" s="2006">
        <v>0</v>
      </c>
      <c r="AW61" s="2006">
        <v>0</v>
      </c>
      <c r="AX61" s="2006">
        <v>0</v>
      </c>
      <c r="AY61" s="2006">
        <v>0</v>
      </c>
      <c r="AZ61" s="2006">
        <v>0</v>
      </c>
      <c r="BA61" s="421"/>
    </row>
    <row r="62" spans="2:53" ht="5.0999999999999996" customHeight="1">
      <c r="B62" s="3402"/>
      <c r="I62" s="99"/>
      <c r="J62" s="100"/>
      <c r="K62" s="99"/>
      <c r="L62" s="3820"/>
      <c r="M62" s="99"/>
      <c r="N62" s="100"/>
      <c r="O62" s="99"/>
      <c r="P62" s="3903"/>
      <c r="Q62" s="99"/>
      <c r="R62" s="100"/>
      <c r="S62" s="99"/>
      <c r="T62" s="3829"/>
      <c r="U62" s="99"/>
      <c r="V62" s="100"/>
      <c r="W62" s="99"/>
      <c r="X62" s="3860"/>
      <c r="Y62" s="99"/>
      <c r="Z62" s="100"/>
      <c r="AA62" s="99"/>
      <c r="AB62" s="3899"/>
      <c r="AC62" s="99"/>
      <c r="AD62" s="100"/>
      <c r="AE62" s="99"/>
      <c r="AF62" s="3901"/>
      <c r="AG62" s="3936"/>
      <c r="AH62" s="99"/>
      <c r="AI62" s="100"/>
      <c r="AJ62" s="99"/>
      <c r="AK62" s="3915"/>
      <c r="AL62" s="3918"/>
      <c r="AM62" s="99"/>
      <c r="AN62" s="100"/>
      <c r="AO62" s="99"/>
      <c r="AP62" s="3921"/>
      <c r="AQ62" s="99"/>
      <c r="AS62" s="2006">
        <v>0</v>
      </c>
      <c r="AT62" s="2006">
        <v>0</v>
      </c>
      <c r="AU62" s="2006">
        <v>0</v>
      </c>
      <c r="AV62" s="2006">
        <v>0</v>
      </c>
      <c r="AW62" s="2006">
        <v>0</v>
      </c>
      <c r="AX62" s="2006">
        <v>0</v>
      </c>
      <c r="AY62" s="2006">
        <v>0</v>
      </c>
      <c r="AZ62" s="2006">
        <v>0</v>
      </c>
      <c r="BA62" s="421"/>
    </row>
    <row r="63" spans="2:53" ht="9.9499999999999993" customHeight="1" thickBot="1">
      <c r="B63" s="3403"/>
      <c r="I63" s="98"/>
      <c r="J63" s="98"/>
      <c r="K63" s="98"/>
      <c r="L63" s="3821"/>
      <c r="M63" s="98"/>
      <c r="N63" s="98"/>
      <c r="O63" s="98"/>
      <c r="P63" s="3904"/>
      <c r="Q63" s="98"/>
      <c r="R63" s="98"/>
      <c r="S63" s="98"/>
      <c r="T63" s="3830"/>
      <c r="U63" s="98"/>
      <c r="V63" s="98"/>
      <c r="W63" s="98"/>
      <c r="X63" s="3861"/>
      <c r="Y63" s="98"/>
      <c r="Z63" s="98"/>
      <c r="AA63" s="98"/>
      <c r="AB63" s="3900"/>
      <c r="AC63" s="98"/>
      <c r="AD63" s="98"/>
      <c r="AE63" s="98"/>
      <c r="AF63" s="3901"/>
      <c r="AG63" s="3937"/>
      <c r="AH63" s="98"/>
      <c r="AI63" s="98"/>
      <c r="AJ63" s="98"/>
      <c r="AK63" s="3916"/>
      <c r="AL63" s="3919"/>
      <c r="AM63" s="98"/>
      <c r="AN63" s="98"/>
      <c r="AO63" s="98"/>
      <c r="AP63" s="3922"/>
      <c r="AQ63" s="98"/>
      <c r="AS63" s="2006">
        <v>0</v>
      </c>
      <c r="AT63" s="2006">
        <v>0</v>
      </c>
      <c r="AU63" s="2006">
        <v>0</v>
      </c>
      <c r="AV63" s="2006">
        <v>0</v>
      </c>
      <c r="AW63" s="2006">
        <v>0</v>
      </c>
      <c r="AX63" s="2006">
        <v>0</v>
      </c>
      <c r="AY63" s="2006">
        <v>0</v>
      </c>
      <c r="AZ63" s="2006">
        <v>0</v>
      </c>
      <c r="BA63" s="421"/>
    </row>
    <row r="64" spans="2:53" ht="9.9499999999999993" customHeight="1">
      <c r="B64" s="34"/>
      <c r="I64" s="101"/>
      <c r="J64" s="101"/>
      <c r="K64" s="101"/>
      <c r="L64" s="45"/>
      <c r="M64" s="101"/>
      <c r="N64" s="101"/>
      <c r="O64" s="101"/>
      <c r="P64" s="49"/>
      <c r="Q64" s="101"/>
      <c r="R64" s="101"/>
      <c r="S64" s="101"/>
      <c r="T64" s="104"/>
      <c r="U64" s="101"/>
      <c r="V64" s="101"/>
      <c r="W64" s="101"/>
      <c r="X64" s="45"/>
      <c r="Y64" s="101"/>
      <c r="Z64" s="101"/>
      <c r="AA64" s="101"/>
      <c r="AB64"/>
      <c r="AC64" s="101"/>
      <c r="AD64" s="101"/>
      <c r="AE64" s="101"/>
      <c r="AF64" s="107"/>
      <c r="AG64" s="62"/>
      <c r="AH64" s="101"/>
      <c r="AI64" s="101"/>
      <c r="AJ64" s="101"/>
      <c r="AK64" s="61"/>
      <c r="AL64" s="52"/>
      <c r="AM64" s="52"/>
      <c r="AN64" s="52"/>
      <c r="AO64" s="52"/>
      <c r="AP64" s="54"/>
      <c r="AQ64" s="101"/>
      <c r="AS64" s="2006">
        <v>0</v>
      </c>
      <c r="AT64" s="2006">
        <v>0</v>
      </c>
      <c r="AU64" s="2006">
        <v>0</v>
      </c>
      <c r="AV64" s="2006">
        <v>0</v>
      </c>
      <c r="AW64" s="2006">
        <v>0</v>
      </c>
      <c r="AX64" s="2006">
        <v>0</v>
      </c>
      <c r="AY64" s="2006">
        <v>0</v>
      </c>
      <c r="AZ64" s="2006">
        <v>0</v>
      </c>
      <c r="BA64" s="421"/>
    </row>
    <row r="65" spans="2:53" ht="9.9499999999999993" customHeight="1">
      <c r="B65" s="3401">
        <v>14</v>
      </c>
      <c r="D65" s="3938" t="s">
        <v>189</v>
      </c>
      <c r="E65" s="3939"/>
      <c r="F65" s="3939"/>
      <c r="G65" s="3939"/>
      <c r="H65" s="3940"/>
      <c r="I65" s="93"/>
      <c r="J65" s="98"/>
      <c r="K65" s="98"/>
      <c r="L65" s="3819" t="s">
        <v>5</v>
      </c>
      <c r="M65" s="93"/>
      <c r="N65" s="98"/>
      <c r="O65" s="98"/>
      <c r="P65" s="3902" t="s">
        <v>190</v>
      </c>
      <c r="Q65" s="93"/>
      <c r="R65" s="98"/>
      <c r="S65" s="98"/>
      <c r="T65" s="3828" t="s">
        <v>191</v>
      </c>
      <c r="U65" s="93"/>
      <c r="V65" s="98"/>
      <c r="W65" s="98"/>
      <c r="X65" s="3859" t="s">
        <v>192</v>
      </c>
      <c r="Y65" s="93"/>
      <c r="Z65" s="98"/>
      <c r="AA65" s="98"/>
      <c r="AB65" s="3932" t="s">
        <v>12</v>
      </c>
      <c r="AC65" s="93"/>
      <c r="AD65" s="98"/>
      <c r="AE65" s="98"/>
      <c r="AF65" s="3901"/>
      <c r="AG65" s="3935" t="s">
        <v>94</v>
      </c>
      <c r="AH65" s="93"/>
      <c r="AI65" s="98"/>
      <c r="AJ65" s="98"/>
      <c r="AK65" s="3956" t="s">
        <v>1</v>
      </c>
      <c r="AL65" s="3959" t="s">
        <v>209</v>
      </c>
      <c r="AM65" s="93"/>
      <c r="AN65" s="98"/>
      <c r="AO65" s="98"/>
      <c r="AP65" s="122"/>
      <c r="AQ65" s="98"/>
      <c r="AS65" s="2006">
        <v>0</v>
      </c>
      <c r="AT65" s="2006">
        <v>0</v>
      </c>
      <c r="AU65" s="2006">
        <v>0</v>
      </c>
      <c r="AV65" s="2006">
        <v>0</v>
      </c>
      <c r="AW65" s="2006">
        <v>0</v>
      </c>
      <c r="AX65" s="2006">
        <v>0</v>
      </c>
      <c r="AY65" s="2006">
        <v>0</v>
      </c>
      <c r="AZ65" s="2006">
        <v>0</v>
      </c>
      <c r="BA65" s="421"/>
    </row>
    <row r="66" spans="2:53" ht="5.0999999999999996" customHeight="1">
      <c r="B66" s="3402"/>
      <c r="D66" s="3941"/>
      <c r="E66" s="3942"/>
      <c r="F66" s="3942"/>
      <c r="G66" s="3942"/>
      <c r="H66" s="3943"/>
      <c r="I66" s="99"/>
      <c r="J66" s="100"/>
      <c r="K66" s="99"/>
      <c r="L66" s="3820"/>
      <c r="M66" s="99"/>
      <c r="N66" s="100"/>
      <c r="O66" s="99"/>
      <c r="P66" s="3903"/>
      <c r="Q66" s="99"/>
      <c r="R66" s="100"/>
      <c r="S66" s="99"/>
      <c r="T66" s="3829"/>
      <c r="U66" s="99"/>
      <c r="V66" s="100"/>
      <c r="W66" s="99"/>
      <c r="X66" s="3860"/>
      <c r="Y66" s="99"/>
      <c r="Z66" s="100"/>
      <c r="AA66" s="99"/>
      <c r="AB66" s="3933"/>
      <c r="AC66" s="99"/>
      <c r="AD66" s="100"/>
      <c r="AE66" s="99"/>
      <c r="AF66" s="3901"/>
      <c r="AG66" s="3936"/>
      <c r="AH66" s="99"/>
      <c r="AI66" s="100"/>
      <c r="AJ66" s="99"/>
      <c r="AK66" s="3957"/>
      <c r="AL66" s="3960"/>
      <c r="AM66" s="99"/>
      <c r="AN66" s="100"/>
      <c r="AO66" s="99"/>
      <c r="AP66" s="122"/>
      <c r="AQ66" s="99"/>
      <c r="AS66" s="2006">
        <v>0</v>
      </c>
      <c r="AT66" s="2006">
        <v>0</v>
      </c>
      <c r="AU66" s="2006">
        <v>0</v>
      </c>
      <c r="AV66" s="2006">
        <v>0</v>
      </c>
      <c r="AW66" s="2006">
        <v>0</v>
      </c>
      <c r="AX66" s="2006">
        <v>0</v>
      </c>
      <c r="AY66" s="2006">
        <v>0</v>
      </c>
      <c r="AZ66" s="2006">
        <v>0</v>
      </c>
      <c r="BA66" s="421"/>
    </row>
    <row r="67" spans="2:53" ht="9.9499999999999993" customHeight="1" thickBot="1">
      <c r="B67" s="3403"/>
      <c r="D67" s="3944"/>
      <c r="E67" s="3945"/>
      <c r="F67" s="3945"/>
      <c r="G67" s="3945"/>
      <c r="H67" s="3946"/>
      <c r="I67" s="98"/>
      <c r="J67" s="98"/>
      <c r="K67" s="98"/>
      <c r="L67" s="3821"/>
      <c r="M67" s="98"/>
      <c r="N67" s="98"/>
      <c r="O67" s="98"/>
      <c r="P67" s="3904"/>
      <c r="Q67" s="98"/>
      <c r="R67" s="98"/>
      <c r="S67" s="98"/>
      <c r="T67" s="3830"/>
      <c r="U67" s="98"/>
      <c r="V67" s="98"/>
      <c r="W67" s="98"/>
      <c r="X67" s="3861"/>
      <c r="Y67" s="98"/>
      <c r="Z67" s="98"/>
      <c r="AA67" s="98"/>
      <c r="AB67" s="3934"/>
      <c r="AC67" s="98"/>
      <c r="AD67" s="98"/>
      <c r="AE67" s="98"/>
      <c r="AF67" s="3901"/>
      <c r="AG67" s="3937"/>
      <c r="AH67" s="98"/>
      <c r="AI67" s="98"/>
      <c r="AJ67" s="98"/>
      <c r="AK67" s="3958"/>
      <c r="AL67" s="3961"/>
      <c r="AM67" s="98"/>
      <c r="AN67" s="98"/>
      <c r="AO67" s="98"/>
      <c r="AP67" s="122"/>
      <c r="AQ67" s="98"/>
      <c r="AS67" s="2006">
        <v>0</v>
      </c>
      <c r="AT67" s="2006">
        <v>0</v>
      </c>
      <c r="AU67" s="2006">
        <v>0</v>
      </c>
      <c r="AV67" s="2006">
        <v>0</v>
      </c>
      <c r="AW67" s="2006">
        <v>0</v>
      </c>
      <c r="AX67" s="2006">
        <v>0</v>
      </c>
      <c r="AY67" s="2006">
        <v>0</v>
      </c>
      <c r="AZ67" s="2006">
        <v>0</v>
      </c>
      <c r="BA67" s="421"/>
    </row>
    <row r="68" spans="2:53" ht="9.9499999999999993" customHeight="1">
      <c r="B68" s="34"/>
      <c r="D68" s="49"/>
      <c r="E68" s="50"/>
      <c r="F68" s="50"/>
      <c r="G68" s="50"/>
      <c r="H68" s="51"/>
      <c r="I68" s="101"/>
      <c r="J68" s="101"/>
      <c r="K68" s="101"/>
      <c r="L68" s="45"/>
      <c r="M68" s="101"/>
      <c r="N68" s="101"/>
      <c r="O68" s="101"/>
      <c r="P68" s="49"/>
      <c r="Q68" s="101"/>
      <c r="R68" s="101"/>
      <c r="S68" s="101"/>
      <c r="T68" s="104"/>
      <c r="U68" s="101"/>
      <c r="V68" s="101"/>
      <c r="W68" s="101"/>
      <c r="X68" s="49"/>
      <c r="Y68" s="101"/>
      <c r="Z68" s="101"/>
      <c r="AA68" s="101"/>
      <c r="AB68"/>
      <c r="AC68" s="101"/>
      <c r="AD68" s="101"/>
      <c r="AE68" s="101"/>
      <c r="AF68" s="107"/>
      <c r="AG68" s="116"/>
      <c r="AH68" s="101"/>
      <c r="AI68" s="101"/>
      <c r="AJ68" s="101"/>
      <c r="AK68" s="117"/>
      <c r="AL68" s="118"/>
      <c r="AM68" s="119"/>
      <c r="AN68" s="120"/>
      <c r="AO68" s="120"/>
      <c r="AP68" s="121"/>
      <c r="AQ68" s="101"/>
      <c r="AS68" s="2006">
        <v>0</v>
      </c>
      <c r="AT68" s="2006">
        <v>0</v>
      </c>
      <c r="AU68" s="2006">
        <v>0</v>
      </c>
      <c r="AV68" s="2006">
        <v>0</v>
      </c>
      <c r="AW68" s="2006">
        <v>0</v>
      </c>
      <c r="AX68" s="2006">
        <v>0</v>
      </c>
      <c r="AY68" s="2006">
        <v>0</v>
      </c>
      <c r="AZ68" s="2006">
        <v>0</v>
      </c>
      <c r="BA68" s="421"/>
    </row>
    <row r="69" spans="2:53" ht="9.9499999999999993" customHeight="1">
      <c r="B69" s="3401">
        <v>15</v>
      </c>
      <c r="D69" s="3923" t="s">
        <v>253</v>
      </c>
      <c r="E69" s="3924"/>
      <c r="F69" s="3924"/>
      <c r="G69" s="3924"/>
      <c r="H69" s="3925"/>
      <c r="I69" s="93"/>
      <c r="J69" s="98"/>
      <c r="K69" s="98"/>
      <c r="L69" s="3819" t="s">
        <v>6</v>
      </c>
      <c r="M69" s="93"/>
      <c r="N69" s="98"/>
      <c r="O69" s="98"/>
      <c r="P69" s="3902" t="s">
        <v>194</v>
      </c>
      <c r="Q69" s="93"/>
      <c r="R69" s="98"/>
      <c r="S69" s="98"/>
      <c r="T69" s="3828" t="s">
        <v>195</v>
      </c>
      <c r="U69" s="93"/>
      <c r="V69" s="98"/>
      <c r="W69" s="98"/>
      <c r="X69" s="3859" t="s">
        <v>196</v>
      </c>
      <c r="Y69" s="93"/>
      <c r="Z69" s="98"/>
      <c r="AA69" s="98"/>
      <c r="AB69" s="3983" t="s">
        <v>266</v>
      </c>
      <c r="AC69" s="93"/>
      <c r="AD69" s="98"/>
      <c r="AE69" s="98"/>
      <c r="AF69" s="3901"/>
      <c r="AG69" s="3935" t="s">
        <v>95</v>
      </c>
      <c r="AH69" s="93"/>
      <c r="AI69" s="98"/>
      <c r="AJ69" s="98"/>
      <c r="AK69" s="3956"/>
      <c r="AL69" s="3977" t="s">
        <v>213</v>
      </c>
      <c r="AM69" s="3977"/>
      <c r="AN69" s="3977"/>
      <c r="AO69" s="3977"/>
      <c r="AP69" s="3978"/>
      <c r="AQ69" s="98"/>
      <c r="AS69" s="2006">
        <v>0</v>
      </c>
      <c r="AT69" s="2006">
        <v>0</v>
      </c>
      <c r="AU69" s="2006">
        <v>0</v>
      </c>
      <c r="AV69" s="2006">
        <v>0</v>
      </c>
      <c r="AW69" s="2006">
        <v>0</v>
      </c>
      <c r="AX69" s="2006">
        <v>0</v>
      </c>
      <c r="AY69" s="2006">
        <v>0</v>
      </c>
      <c r="AZ69" s="2006">
        <v>0</v>
      </c>
      <c r="BA69" s="421"/>
    </row>
    <row r="70" spans="2:53" ht="5.0999999999999996" customHeight="1">
      <c r="B70" s="3402"/>
      <c r="D70" s="3926"/>
      <c r="E70" s="3927"/>
      <c r="F70" s="3927"/>
      <c r="G70" s="3927"/>
      <c r="H70" s="3928"/>
      <c r="I70" s="99"/>
      <c r="J70" s="100"/>
      <c r="K70" s="99"/>
      <c r="L70" s="3820"/>
      <c r="M70" s="99"/>
      <c r="N70" s="100"/>
      <c r="O70" s="99"/>
      <c r="P70" s="3903"/>
      <c r="Q70" s="99"/>
      <c r="R70" s="100"/>
      <c r="S70" s="99"/>
      <c r="T70" s="3829"/>
      <c r="U70" s="99"/>
      <c r="V70" s="100"/>
      <c r="W70" s="99"/>
      <c r="X70" s="3860"/>
      <c r="Y70" s="99"/>
      <c r="Z70" s="100"/>
      <c r="AA70" s="99"/>
      <c r="AB70" s="3984"/>
      <c r="AC70" s="99"/>
      <c r="AD70" s="100"/>
      <c r="AE70" s="99"/>
      <c r="AF70" s="3901"/>
      <c r="AG70" s="3936"/>
      <c r="AH70" s="99"/>
      <c r="AI70" s="100"/>
      <c r="AJ70" s="99"/>
      <c r="AK70" s="3957"/>
      <c r="AL70" s="3979"/>
      <c r="AM70" s="3979"/>
      <c r="AN70" s="3979"/>
      <c r="AO70" s="3979"/>
      <c r="AP70" s="3980"/>
      <c r="AQ70" s="99"/>
      <c r="AS70" s="2006">
        <v>0</v>
      </c>
      <c r="AT70" s="2006">
        <v>0</v>
      </c>
      <c r="AU70" s="2006">
        <v>0</v>
      </c>
      <c r="AV70" s="2006">
        <v>0</v>
      </c>
      <c r="AW70" s="2006">
        <v>0</v>
      </c>
      <c r="AX70" s="2006">
        <v>0</v>
      </c>
      <c r="AY70" s="2006">
        <v>0</v>
      </c>
      <c r="AZ70" s="2006">
        <v>0</v>
      </c>
      <c r="BA70" s="421"/>
    </row>
    <row r="71" spans="2:53" ht="9.9499999999999993" customHeight="1" thickBot="1">
      <c r="B71" s="3403"/>
      <c r="D71" s="3929"/>
      <c r="E71" s="3930"/>
      <c r="F71" s="3930"/>
      <c r="G71" s="3930"/>
      <c r="H71" s="3931"/>
      <c r="I71" s="98"/>
      <c r="J71" s="98"/>
      <c r="K71" s="98"/>
      <c r="L71" s="3821"/>
      <c r="M71" s="98"/>
      <c r="N71" s="98"/>
      <c r="O71" s="98"/>
      <c r="P71" s="3904"/>
      <c r="Q71" s="98"/>
      <c r="R71" s="98"/>
      <c r="S71" s="98"/>
      <c r="T71" s="3830"/>
      <c r="U71" s="98"/>
      <c r="V71" s="98"/>
      <c r="W71" s="98"/>
      <c r="X71" s="3861"/>
      <c r="Y71" s="98"/>
      <c r="Z71" s="98"/>
      <c r="AA71" s="98"/>
      <c r="AB71" s="3985"/>
      <c r="AC71" s="98"/>
      <c r="AD71" s="98"/>
      <c r="AE71" s="98"/>
      <c r="AF71" s="3901"/>
      <c r="AG71" s="3937"/>
      <c r="AH71" s="98"/>
      <c r="AI71" s="98"/>
      <c r="AJ71" s="98"/>
      <c r="AK71" s="3958"/>
      <c r="AL71" s="3981"/>
      <c r="AM71" s="3981"/>
      <c r="AN71" s="3981"/>
      <c r="AO71" s="3981"/>
      <c r="AP71" s="3982"/>
      <c r="AQ71" s="98"/>
      <c r="AS71" s="2006">
        <v>0</v>
      </c>
      <c r="AT71" s="2006">
        <v>0</v>
      </c>
      <c r="AU71" s="2006">
        <v>0</v>
      </c>
      <c r="AV71" s="2006">
        <v>0</v>
      </c>
      <c r="AW71" s="2006">
        <v>0</v>
      </c>
      <c r="AX71" s="2006">
        <v>0</v>
      </c>
      <c r="AY71" s="2006">
        <v>0</v>
      </c>
      <c r="AZ71" s="2006">
        <v>0</v>
      </c>
      <c r="BA71" s="421"/>
    </row>
    <row r="72" spans="2:53" ht="9.9499999999999993" customHeight="1">
      <c r="B72" s="34"/>
      <c r="D72" s="49"/>
      <c r="E72" s="92"/>
      <c r="F72" s="50"/>
      <c r="G72" s="50"/>
      <c r="H72" s="51"/>
      <c r="I72" s="101"/>
      <c r="J72" s="101"/>
      <c r="K72" s="101"/>
      <c r="M72" s="101"/>
      <c r="N72" s="101"/>
      <c r="O72" s="101"/>
      <c r="P72" s="49"/>
      <c r="Q72" s="101"/>
      <c r="R72" s="101"/>
      <c r="S72" s="101"/>
      <c r="T72" s="104"/>
      <c r="U72" s="101"/>
      <c r="V72" s="101"/>
      <c r="W72" s="101"/>
      <c r="X72" s="49"/>
      <c r="Y72" s="101"/>
      <c r="Z72" s="101"/>
      <c r="AA72" s="101"/>
      <c r="AB72"/>
      <c r="AC72" s="101"/>
      <c r="AD72" s="101"/>
      <c r="AE72" s="101"/>
      <c r="AF72" s="107"/>
      <c r="AG72" s="62"/>
      <c r="AH72" s="101"/>
      <c r="AI72" s="101"/>
      <c r="AJ72" s="101"/>
      <c r="AQ72" s="101"/>
      <c r="AS72" s="2006">
        <v>0</v>
      </c>
      <c r="AT72" s="2006">
        <v>0</v>
      </c>
      <c r="AU72" s="2006">
        <v>0</v>
      </c>
      <c r="AV72" s="2006">
        <v>0</v>
      </c>
      <c r="AW72" s="2006">
        <v>0</v>
      </c>
      <c r="AX72" s="2006">
        <v>0</v>
      </c>
      <c r="AY72" s="2006">
        <v>0</v>
      </c>
      <c r="AZ72" s="2006">
        <v>0</v>
      </c>
      <c r="BA72" s="421"/>
    </row>
    <row r="73" spans="2:53" ht="9.9499999999999993" customHeight="1">
      <c r="B73" s="3401">
        <v>16</v>
      </c>
      <c r="D73" s="3923" t="s">
        <v>254</v>
      </c>
      <c r="E73" s="3924"/>
      <c r="F73" s="3924"/>
      <c r="G73" s="3924"/>
      <c r="H73" s="3925"/>
      <c r="I73" s="93"/>
      <c r="J73" s="98"/>
      <c r="K73" s="98"/>
      <c r="L73" s="3819" t="s">
        <v>7</v>
      </c>
      <c r="M73" s="93"/>
      <c r="N73" s="98"/>
      <c r="O73" s="98"/>
      <c r="P73" s="3902" t="s">
        <v>181</v>
      </c>
      <c r="Q73" s="93"/>
      <c r="R73" s="98"/>
      <c r="S73" s="98"/>
      <c r="T73" s="3828" t="s">
        <v>198</v>
      </c>
      <c r="U73" s="93"/>
      <c r="V73" s="98"/>
      <c r="W73" s="98"/>
      <c r="X73" s="3859" t="s">
        <v>199</v>
      </c>
      <c r="Y73" s="93"/>
      <c r="Z73" s="98"/>
      <c r="AA73" s="98"/>
      <c r="AB73" s="3974" t="s">
        <v>265</v>
      </c>
      <c r="AC73" s="93"/>
      <c r="AD73" s="98"/>
      <c r="AE73" s="98"/>
      <c r="AF73" s="3901"/>
      <c r="AG73" s="3935" t="s">
        <v>97</v>
      </c>
      <c r="AH73" s="93"/>
      <c r="AI73" s="98"/>
      <c r="AJ73" s="98"/>
      <c r="AL73" s="2006">
        <v>0</v>
      </c>
      <c r="AM73" s="2006">
        <v>0</v>
      </c>
      <c r="AN73" s="2006">
        <v>0</v>
      </c>
      <c r="AO73" s="2006">
        <v>0</v>
      </c>
      <c r="AP73" s="2006">
        <v>0</v>
      </c>
      <c r="AQ73" s="2006">
        <v>0</v>
      </c>
      <c r="AR73" s="2006">
        <v>0</v>
      </c>
      <c r="AS73" s="2006">
        <v>0</v>
      </c>
      <c r="AT73" s="2006">
        <v>0</v>
      </c>
      <c r="AU73" s="2006">
        <v>0</v>
      </c>
      <c r="AV73" s="2006">
        <v>0</v>
      </c>
      <c r="AW73" s="2006">
        <v>0</v>
      </c>
      <c r="AX73" s="2006">
        <v>0</v>
      </c>
      <c r="AY73" s="2006">
        <v>0</v>
      </c>
      <c r="AZ73" s="2006">
        <v>0</v>
      </c>
      <c r="BA73" s="421"/>
    </row>
    <row r="74" spans="2:53" ht="5.0999999999999996" customHeight="1">
      <c r="B74" s="3402"/>
      <c r="D74" s="3926"/>
      <c r="E74" s="3927"/>
      <c r="F74" s="3927"/>
      <c r="G74" s="3927"/>
      <c r="H74" s="3928"/>
      <c r="I74" s="99"/>
      <c r="J74" s="100"/>
      <c r="K74" s="99"/>
      <c r="L74" s="3820"/>
      <c r="M74" s="99"/>
      <c r="N74" s="100"/>
      <c r="O74" s="99"/>
      <c r="P74" s="3903"/>
      <c r="Q74" s="99"/>
      <c r="R74" s="100"/>
      <c r="S74" s="99"/>
      <c r="T74" s="3829"/>
      <c r="U74" s="99"/>
      <c r="V74" s="100"/>
      <c r="W74" s="99"/>
      <c r="X74" s="3860"/>
      <c r="Y74" s="99"/>
      <c r="Z74" s="100"/>
      <c r="AA74" s="99"/>
      <c r="AB74" s="3975"/>
      <c r="AC74" s="99"/>
      <c r="AD74" s="100"/>
      <c r="AE74" s="99"/>
      <c r="AF74" s="3901"/>
      <c r="AG74" s="3936"/>
      <c r="AH74" s="99"/>
      <c r="AI74" s="100"/>
      <c r="AJ74" s="99"/>
      <c r="AL74" s="2006">
        <v>0</v>
      </c>
      <c r="AM74" s="2006">
        <v>0</v>
      </c>
      <c r="AN74" s="2006">
        <v>0</v>
      </c>
      <c r="AO74" s="2006">
        <v>0</v>
      </c>
      <c r="AP74" s="2006">
        <v>0</v>
      </c>
      <c r="AQ74" s="2006">
        <v>0</v>
      </c>
      <c r="AR74" s="2006">
        <v>0</v>
      </c>
      <c r="AS74" s="2006">
        <v>0</v>
      </c>
      <c r="AT74" s="2006">
        <v>0</v>
      </c>
      <c r="AU74" s="2006">
        <v>0</v>
      </c>
      <c r="AV74" s="2006">
        <v>0</v>
      </c>
      <c r="AW74" s="2006">
        <v>0</v>
      </c>
      <c r="AX74" s="2006">
        <v>0</v>
      </c>
      <c r="AY74" s="2006">
        <v>0</v>
      </c>
      <c r="AZ74" s="2006">
        <v>0</v>
      </c>
      <c r="BA74" s="421"/>
    </row>
    <row r="75" spans="2:53" ht="9.9499999999999993" customHeight="1">
      <c r="B75" s="3403"/>
      <c r="D75" s="3929"/>
      <c r="E75" s="3930"/>
      <c r="F75" s="3930"/>
      <c r="G75" s="3930"/>
      <c r="H75" s="3931"/>
      <c r="I75" s="98"/>
      <c r="J75" s="98"/>
      <c r="K75" s="98"/>
      <c r="L75" s="3821"/>
      <c r="M75" s="98"/>
      <c r="N75" s="98"/>
      <c r="O75" s="98"/>
      <c r="P75" s="3904"/>
      <c r="Q75" s="98"/>
      <c r="R75" s="98"/>
      <c r="S75" s="98"/>
      <c r="T75" s="3830"/>
      <c r="U75" s="98"/>
      <c r="V75" s="98"/>
      <c r="W75" s="98"/>
      <c r="X75" s="3861"/>
      <c r="Y75" s="98"/>
      <c r="Z75" s="98"/>
      <c r="AA75" s="98"/>
      <c r="AB75" s="3976"/>
      <c r="AC75" s="98"/>
      <c r="AD75" s="98"/>
      <c r="AE75" s="98"/>
      <c r="AF75" s="3901"/>
      <c r="AG75" s="3937"/>
      <c r="AH75" s="98"/>
      <c r="AI75" s="98"/>
      <c r="AJ75" s="98"/>
      <c r="AL75" s="2006">
        <v>0</v>
      </c>
      <c r="AM75" s="2006">
        <v>0</v>
      </c>
      <c r="AN75" s="2006">
        <v>0</v>
      </c>
      <c r="AO75" s="2006">
        <v>0</v>
      </c>
      <c r="AP75" s="2006">
        <v>0</v>
      </c>
      <c r="AQ75" s="2006">
        <v>0</v>
      </c>
      <c r="AR75" s="2006">
        <v>0</v>
      </c>
      <c r="AS75" s="2006">
        <v>0</v>
      </c>
      <c r="AT75" s="2006">
        <v>0</v>
      </c>
      <c r="AU75" s="2006">
        <v>0</v>
      </c>
      <c r="AV75" s="2006">
        <v>0</v>
      </c>
      <c r="AW75" s="2006">
        <v>0</v>
      </c>
      <c r="AX75" s="2006">
        <v>0</v>
      </c>
      <c r="AY75" s="2006">
        <v>0</v>
      </c>
      <c r="AZ75" s="2006">
        <v>0</v>
      </c>
      <c r="BA75" s="421"/>
    </row>
    <row r="76" spans="2:53" ht="9.9499999999999993" customHeight="1">
      <c r="B76" s="34"/>
      <c r="D76" s="45"/>
      <c r="E76" s="129"/>
      <c r="F76" s="47"/>
      <c r="G76" s="47"/>
      <c r="H76" s="48"/>
      <c r="I76" s="101"/>
      <c r="J76" s="101"/>
      <c r="K76" s="101"/>
      <c r="L76" s="73"/>
      <c r="M76" s="101"/>
      <c r="N76" s="101"/>
      <c r="O76" s="101"/>
      <c r="P76" s="49"/>
      <c r="Q76" s="101"/>
      <c r="R76" s="101"/>
      <c r="S76" s="101"/>
      <c r="T76" s="104"/>
      <c r="U76" s="101"/>
      <c r="V76" s="101"/>
      <c r="W76" s="101"/>
      <c r="X76" s="49"/>
      <c r="Y76" s="101"/>
      <c r="Z76" s="101"/>
      <c r="AA76" s="101"/>
      <c r="AB76"/>
      <c r="AC76" s="101"/>
      <c r="AD76" s="101"/>
      <c r="AE76" s="101"/>
      <c r="AF76" s="107"/>
      <c r="AG76" s="74"/>
      <c r="AH76" s="101"/>
      <c r="AI76" s="101"/>
      <c r="AJ76" s="101"/>
      <c r="AL76" s="2006">
        <v>0</v>
      </c>
      <c r="AM76" s="2006">
        <v>0</v>
      </c>
      <c r="AN76" s="2006">
        <v>0</v>
      </c>
      <c r="AO76" s="2006">
        <v>0</v>
      </c>
      <c r="AP76" s="2006">
        <v>0</v>
      </c>
      <c r="AQ76" s="2006">
        <v>0</v>
      </c>
      <c r="AR76" s="2006">
        <v>0</v>
      </c>
      <c r="AS76" s="2006">
        <v>0</v>
      </c>
      <c r="AT76" s="2006">
        <v>0</v>
      </c>
      <c r="AU76" s="2006">
        <v>0</v>
      </c>
      <c r="AV76" s="2006">
        <v>0</v>
      </c>
      <c r="AW76" s="2006">
        <v>0</v>
      </c>
      <c r="AX76" s="2006">
        <v>0</v>
      </c>
      <c r="AY76" s="2006">
        <v>0</v>
      </c>
      <c r="AZ76" s="2006">
        <v>0</v>
      </c>
      <c r="BA76" s="421"/>
    </row>
    <row r="77" spans="2:53" ht="9.9499999999999993" customHeight="1">
      <c r="B77" s="3401">
        <v>17</v>
      </c>
      <c r="D77" s="3965" t="s">
        <v>267</v>
      </c>
      <c r="E77" s="3966"/>
      <c r="F77" s="3966"/>
      <c r="G77" s="3966"/>
      <c r="H77" s="3967"/>
      <c r="I77" s="93"/>
      <c r="J77" s="98"/>
      <c r="K77" s="98"/>
      <c r="L77" s="3819" t="s">
        <v>8</v>
      </c>
      <c r="M77" s="93"/>
      <c r="N77" s="98"/>
      <c r="O77" s="98"/>
      <c r="P77" s="3902" t="s">
        <v>186</v>
      </c>
      <c r="Q77" s="93"/>
      <c r="R77" s="98"/>
      <c r="S77" s="98"/>
      <c r="T77" s="3828" t="s">
        <v>201</v>
      </c>
      <c r="U77" s="93"/>
      <c r="V77" s="98"/>
      <c r="W77" s="98"/>
      <c r="X77" s="3859" t="s">
        <v>202</v>
      </c>
      <c r="Y77" s="93"/>
      <c r="Z77" s="98"/>
      <c r="AA77" s="98"/>
      <c r="AB77" s="3962" t="s">
        <v>258</v>
      </c>
      <c r="AC77" s="93"/>
      <c r="AD77" s="98"/>
      <c r="AE77" s="98"/>
      <c r="AF77" s="3901"/>
      <c r="AG77" s="3935" t="s">
        <v>98</v>
      </c>
      <c r="AH77" s="93"/>
      <c r="AI77" s="98"/>
      <c r="AJ77" s="98"/>
      <c r="AL77" s="2006">
        <v>0</v>
      </c>
      <c r="AM77" s="2006">
        <v>0</v>
      </c>
      <c r="AN77" s="2006">
        <v>0</v>
      </c>
      <c r="AO77" s="2006">
        <v>0</v>
      </c>
      <c r="AP77" s="2006">
        <v>0</v>
      </c>
      <c r="AQ77" s="2006">
        <v>0</v>
      </c>
      <c r="AR77" s="2006">
        <v>0</v>
      </c>
      <c r="AS77" s="2006">
        <v>0</v>
      </c>
      <c r="AT77" s="2006">
        <v>0</v>
      </c>
      <c r="AU77" s="2006">
        <v>0</v>
      </c>
      <c r="AV77" s="2006">
        <v>0</v>
      </c>
      <c r="AW77" s="2006">
        <v>0</v>
      </c>
      <c r="AX77" s="2006">
        <v>0</v>
      </c>
      <c r="AY77" s="2006">
        <v>0</v>
      </c>
      <c r="AZ77" s="2006">
        <v>0</v>
      </c>
      <c r="BA77" s="421"/>
    </row>
    <row r="78" spans="2:53" ht="5.0999999999999996" customHeight="1">
      <c r="B78" s="3402"/>
      <c r="D78" s="3968"/>
      <c r="E78" s="3969"/>
      <c r="F78" s="3969"/>
      <c r="G78" s="3969"/>
      <c r="H78" s="3970"/>
      <c r="I78" s="99"/>
      <c r="J78" s="100"/>
      <c r="K78" s="99"/>
      <c r="L78" s="3820"/>
      <c r="M78" s="99"/>
      <c r="N78" s="100"/>
      <c r="O78" s="99"/>
      <c r="P78" s="3903"/>
      <c r="Q78" s="99"/>
      <c r="R78" s="100"/>
      <c r="S78" s="99"/>
      <c r="T78" s="3829"/>
      <c r="U78" s="99"/>
      <c r="V78" s="100"/>
      <c r="W78" s="99"/>
      <c r="X78" s="3860"/>
      <c r="Y78" s="99"/>
      <c r="Z78" s="100"/>
      <c r="AA78" s="99"/>
      <c r="AB78" s="3963"/>
      <c r="AC78" s="99"/>
      <c r="AD78" s="100"/>
      <c r="AE78" s="99"/>
      <c r="AF78" s="3901"/>
      <c r="AG78" s="3936"/>
      <c r="AH78" s="99"/>
      <c r="AI78" s="100"/>
      <c r="AJ78" s="99"/>
      <c r="AL78" s="2006">
        <v>0</v>
      </c>
      <c r="AM78" s="2006">
        <v>0</v>
      </c>
      <c r="AN78" s="2006">
        <v>0</v>
      </c>
      <c r="AO78" s="2006">
        <v>0</v>
      </c>
      <c r="AP78" s="2006">
        <v>0</v>
      </c>
      <c r="AQ78" s="2006">
        <v>0</v>
      </c>
      <c r="AR78" s="2006">
        <v>0</v>
      </c>
      <c r="AS78" s="2006">
        <v>0</v>
      </c>
      <c r="AT78" s="2006">
        <v>0</v>
      </c>
      <c r="AU78" s="2006">
        <v>0</v>
      </c>
      <c r="AV78" s="2006">
        <v>0</v>
      </c>
      <c r="AW78" s="2006">
        <v>0</v>
      </c>
      <c r="AX78" s="2006">
        <v>0</v>
      </c>
      <c r="AY78" s="2006">
        <v>0</v>
      </c>
      <c r="AZ78" s="2006">
        <v>0</v>
      </c>
      <c r="BA78" s="421"/>
    </row>
    <row r="79" spans="2:53" ht="9.9499999999999993" customHeight="1">
      <c r="B79" s="3403"/>
      <c r="D79" s="3971"/>
      <c r="E79" s="3972"/>
      <c r="F79" s="3972"/>
      <c r="G79" s="3972"/>
      <c r="H79" s="3973"/>
      <c r="I79" s="98"/>
      <c r="J79" s="98"/>
      <c r="K79" s="98"/>
      <c r="L79" s="3821"/>
      <c r="M79" s="98"/>
      <c r="N79" s="98"/>
      <c r="O79" s="98"/>
      <c r="P79" s="3904"/>
      <c r="Q79" s="98"/>
      <c r="R79" s="98"/>
      <c r="S79" s="98"/>
      <c r="T79" s="3830"/>
      <c r="U79" s="98"/>
      <c r="V79" s="98"/>
      <c r="W79" s="98"/>
      <c r="X79" s="3861"/>
      <c r="Y79" s="98"/>
      <c r="Z79" s="98"/>
      <c r="AA79" s="98"/>
      <c r="AB79" s="3964"/>
      <c r="AC79" s="98"/>
      <c r="AD79" s="98"/>
      <c r="AE79" s="98"/>
      <c r="AF79" s="3901"/>
      <c r="AG79" s="3937"/>
      <c r="AH79" s="98"/>
      <c r="AI79" s="98"/>
      <c r="AJ79" s="98"/>
      <c r="AL79" s="2006">
        <v>0</v>
      </c>
      <c r="AM79" s="2006">
        <v>0</v>
      </c>
      <c r="AN79" s="2006">
        <v>0</v>
      </c>
      <c r="AO79" s="2006">
        <v>0</v>
      </c>
      <c r="AP79" s="2006">
        <v>0</v>
      </c>
      <c r="AQ79" s="2006">
        <v>0</v>
      </c>
      <c r="AR79" s="2006">
        <v>0</v>
      </c>
      <c r="AS79" s="2006">
        <v>0</v>
      </c>
      <c r="AT79" s="2006">
        <v>0</v>
      </c>
      <c r="AU79" s="2006">
        <v>0</v>
      </c>
      <c r="AV79" s="2006">
        <v>0</v>
      </c>
      <c r="AW79" s="2006">
        <v>0</v>
      </c>
      <c r="AX79" s="2006">
        <v>0</v>
      </c>
      <c r="AY79" s="2006">
        <v>0</v>
      </c>
      <c r="AZ79" s="2006">
        <v>0</v>
      </c>
      <c r="BA79" s="421"/>
    </row>
    <row r="80" spans="2:53" ht="9.9499999999999993" customHeight="1">
      <c r="B80" s="34"/>
      <c r="D80" s="45"/>
      <c r="E80" s="129"/>
      <c r="F80" s="47"/>
      <c r="G80" s="47"/>
      <c r="H80" s="48"/>
      <c r="I80" s="101"/>
      <c r="J80" s="101"/>
      <c r="K80" s="101"/>
      <c r="L80" s="73"/>
      <c r="M80" s="101"/>
      <c r="N80" s="101"/>
      <c r="O80" s="101"/>
      <c r="P80" s="49"/>
      <c r="Q80" s="101"/>
      <c r="R80" s="101"/>
      <c r="S80" s="101"/>
      <c r="T80" s="104"/>
      <c r="U80" s="101"/>
      <c r="V80" s="101"/>
      <c r="W80" s="101"/>
      <c r="X80" s="49"/>
      <c r="Y80" s="101"/>
      <c r="Z80" s="101"/>
      <c r="AA80" s="101"/>
      <c r="AB80"/>
      <c r="AC80" s="101"/>
      <c r="AD80" s="101"/>
      <c r="AE80" s="101"/>
      <c r="AF80" s="107"/>
      <c r="AG80" s="74"/>
      <c r="AH80" s="101"/>
      <c r="AI80" s="101"/>
      <c r="AJ80" s="101"/>
      <c r="AL80" s="2006">
        <v>0</v>
      </c>
      <c r="AM80" s="2006">
        <v>0</v>
      </c>
      <c r="AN80" s="2006">
        <v>0</v>
      </c>
      <c r="AO80" s="2006">
        <v>0</v>
      </c>
      <c r="AP80" s="2006">
        <v>0</v>
      </c>
      <c r="AQ80" s="2006">
        <v>0</v>
      </c>
      <c r="AR80" s="2006">
        <v>0</v>
      </c>
      <c r="AS80" s="2006">
        <v>0</v>
      </c>
      <c r="AT80" s="2006">
        <v>0</v>
      </c>
      <c r="AU80" s="2006">
        <v>0</v>
      </c>
      <c r="AV80" s="2006">
        <v>0</v>
      </c>
      <c r="AW80" s="2006">
        <v>0</v>
      </c>
      <c r="AX80" s="2006">
        <v>0</v>
      </c>
      <c r="AY80" s="2006">
        <v>0</v>
      </c>
      <c r="AZ80" s="2006">
        <v>0</v>
      </c>
      <c r="BA80" s="421"/>
    </row>
    <row r="81" spans="2:53" ht="9.9499999999999993" customHeight="1">
      <c r="B81" s="3401">
        <v>18</v>
      </c>
      <c r="D81" s="3947" t="s">
        <v>268</v>
      </c>
      <c r="E81" s="3948"/>
      <c r="F81" s="3948"/>
      <c r="G81" s="3948"/>
      <c r="H81" s="3949"/>
      <c r="I81" s="93"/>
      <c r="J81" s="98"/>
      <c r="K81" s="98"/>
      <c r="L81" s="3819" t="s">
        <v>9</v>
      </c>
      <c r="M81" s="93"/>
      <c r="N81" s="98"/>
      <c r="O81" s="98"/>
      <c r="P81" s="3902" t="s">
        <v>205</v>
      </c>
      <c r="Q81" s="93"/>
      <c r="R81" s="98"/>
      <c r="S81" s="98"/>
      <c r="T81" s="3828" t="s">
        <v>206</v>
      </c>
      <c r="U81" s="93"/>
      <c r="V81" s="98"/>
      <c r="W81" s="98"/>
      <c r="X81" s="3859" t="s">
        <v>207</v>
      </c>
      <c r="Y81" s="93"/>
      <c r="Z81" s="98"/>
      <c r="AA81" s="98"/>
      <c r="AB81" s="3838" t="s">
        <v>179</v>
      </c>
      <c r="AC81" s="93"/>
      <c r="AD81" s="98"/>
      <c r="AE81" s="98"/>
      <c r="AF81" s="3901"/>
      <c r="AG81" s="3935" t="s">
        <v>99</v>
      </c>
      <c r="AH81" s="93"/>
      <c r="AI81" s="98"/>
      <c r="AJ81" s="98"/>
      <c r="AL81" s="2006">
        <v>0</v>
      </c>
      <c r="AM81" s="2006">
        <v>0</v>
      </c>
      <c r="AN81" s="2006">
        <v>0</v>
      </c>
      <c r="AO81" s="2006">
        <v>0</v>
      </c>
      <c r="AP81" s="2006">
        <v>0</v>
      </c>
      <c r="AQ81" s="2006">
        <v>0</v>
      </c>
      <c r="AR81" s="2006">
        <v>0</v>
      </c>
      <c r="AS81" s="2006">
        <v>0</v>
      </c>
      <c r="AT81" s="2006">
        <v>0</v>
      </c>
      <c r="AU81" s="2006">
        <v>0</v>
      </c>
      <c r="AV81" s="2006">
        <v>0</v>
      </c>
      <c r="AW81" s="2006">
        <v>0</v>
      </c>
      <c r="AX81" s="2006">
        <v>0</v>
      </c>
      <c r="AY81" s="2006">
        <v>0</v>
      </c>
      <c r="AZ81" s="2006">
        <v>0</v>
      </c>
      <c r="BA81" s="421"/>
    </row>
    <row r="82" spans="2:53" ht="5.0999999999999996" customHeight="1">
      <c r="B82" s="3402"/>
      <c r="D82" s="3950"/>
      <c r="E82" s="3951"/>
      <c r="F82" s="3951"/>
      <c r="G82" s="3951"/>
      <c r="H82" s="3952"/>
      <c r="I82" s="99"/>
      <c r="J82" s="100"/>
      <c r="K82" s="99"/>
      <c r="L82" s="3820"/>
      <c r="M82" s="99"/>
      <c r="N82" s="100"/>
      <c r="O82" s="99"/>
      <c r="P82" s="3903"/>
      <c r="Q82" s="99"/>
      <c r="R82" s="100"/>
      <c r="S82" s="99"/>
      <c r="T82" s="3829"/>
      <c r="U82" s="99"/>
      <c r="V82" s="100"/>
      <c r="W82" s="99"/>
      <c r="X82" s="3860"/>
      <c r="Y82" s="99"/>
      <c r="Z82" s="100"/>
      <c r="AA82" s="99"/>
      <c r="AB82" s="3839"/>
      <c r="AC82" s="99"/>
      <c r="AD82" s="100"/>
      <c r="AE82" s="99"/>
      <c r="AF82" s="3901"/>
      <c r="AG82" s="3936"/>
      <c r="AH82" s="99"/>
      <c r="AI82" s="100"/>
      <c r="AJ82" s="99"/>
      <c r="AL82" s="2006">
        <v>0</v>
      </c>
      <c r="AM82" s="2006">
        <v>0</v>
      </c>
      <c r="AN82" s="2006">
        <v>0</v>
      </c>
      <c r="AO82" s="2006">
        <v>0</v>
      </c>
      <c r="AP82" s="2006">
        <v>0</v>
      </c>
      <c r="AQ82" s="2006">
        <v>0</v>
      </c>
      <c r="AR82" s="2006">
        <v>0</v>
      </c>
      <c r="AS82" s="2006">
        <v>0</v>
      </c>
      <c r="AT82" s="2006">
        <v>0</v>
      </c>
      <c r="AU82" s="2006">
        <v>0</v>
      </c>
      <c r="AV82" s="2006">
        <v>0</v>
      </c>
      <c r="AW82" s="2006">
        <v>0</v>
      </c>
      <c r="AX82" s="2006">
        <v>0</v>
      </c>
      <c r="AY82" s="2006">
        <v>0</v>
      </c>
      <c r="AZ82" s="2006">
        <v>0</v>
      </c>
      <c r="BA82" s="421"/>
    </row>
    <row r="83" spans="2:53" ht="9.9499999999999993" customHeight="1">
      <c r="B83" s="3403"/>
      <c r="D83" s="3953"/>
      <c r="E83" s="3954"/>
      <c r="F83" s="3954"/>
      <c r="G83" s="3954"/>
      <c r="H83" s="3955"/>
      <c r="I83" s="98"/>
      <c r="J83" s="98"/>
      <c r="K83" s="98"/>
      <c r="L83" s="3821"/>
      <c r="M83" s="98"/>
      <c r="N83" s="98"/>
      <c r="O83" s="98"/>
      <c r="P83" s="3904"/>
      <c r="Q83" s="98"/>
      <c r="R83" s="98"/>
      <c r="S83" s="98"/>
      <c r="T83" s="3830"/>
      <c r="U83" s="98"/>
      <c r="V83" s="98"/>
      <c r="W83" s="98"/>
      <c r="X83" s="3861"/>
      <c r="Y83" s="98"/>
      <c r="Z83" s="98"/>
      <c r="AA83" s="98"/>
      <c r="AB83" s="3840"/>
      <c r="AC83" s="98"/>
      <c r="AD83" s="98"/>
      <c r="AE83" s="98"/>
      <c r="AF83" s="3901"/>
      <c r="AG83" s="3937"/>
      <c r="AH83" s="98"/>
      <c r="AI83" s="98"/>
      <c r="AJ83" s="98"/>
      <c r="AL83" s="2006">
        <v>0</v>
      </c>
      <c r="AM83" s="2006">
        <v>0</v>
      </c>
      <c r="AN83" s="2006">
        <v>0</v>
      </c>
      <c r="AO83" s="2006">
        <v>0</v>
      </c>
      <c r="AP83" s="2006">
        <v>0</v>
      </c>
      <c r="AQ83" s="2006">
        <v>0</v>
      </c>
      <c r="AR83" s="2006">
        <v>0</v>
      </c>
      <c r="AS83" s="2006">
        <v>0</v>
      </c>
      <c r="AT83" s="2006">
        <v>0</v>
      </c>
      <c r="AU83" s="2006">
        <v>0</v>
      </c>
      <c r="AV83" s="2006">
        <v>0</v>
      </c>
      <c r="AW83" s="2006">
        <v>0</v>
      </c>
      <c r="AX83" s="2006">
        <v>0</v>
      </c>
      <c r="AY83" s="2006">
        <v>0</v>
      </c>
      <c r="AZ83" s="2006">
        <v>0</v>
      </c>
      <c r="BA83" s="421"/>
    </row>
    <row r="84" spans="2:53" ht="9.9499999999999993" customHeight="1">
      <c r="B84" s="34"/>
      <c r="D84" s="45"/>
      <c r="E84" s="129"/>
      <c r="F84" s="47"/>
      <c r="G84" s="47"/>
      <c r="H84" s="48"/>
      <c r="I84" s="101"/>
      <c r="J84" s="101"/>
      <c r="K84" s="101"/>
      <c r="L84" s="73"/>
      <c r="M84" s="101"/>
      <c r="N84" s="101"/>
      <c r="O84" s="101"/>
      <c r="P84" s="49"/>
      <c r="Q84" s="101"/>
      <c r="R84" s="101"/>
      <c r="S84" s="101"/>
      <c r="T84" s="104"/>
      <c r="U84" s="101"/>
      <c r="V84" s="101"/>
      <c r="W84" s="101"/>
      <c r="X84" s="45"/>
      <c r="Y84" s="101"/>
      <c r="Z84" s="101"/>
      <c r="AA84" s="101"/>
      <c r="AB84"/>
      <c r="AC84" s="101"/>
      <c r="AD84" s="101"/>
      <c r="AE84" s="101"/>
      <c r="AF84" s="107"/>
      <c r="AG84" s="74"/>
      <c r="AH84" s="101"/>
      <c r="AI84" s="101"/>
      <c r="AJ84" s="101"/>
      <c r="AK84" s="72"/>
      <c r="AL84" s="2006">
        <v>0</v>
      </c>
      <c r="AM84" s="2006">
        <v>0</v>
      </c>
      <c r="AN84" s="2006">
        <v>0</v>
      </c>
      <c r="AO84" s="2006">
        <v>0</v>
      </c>
      <c r="AP84" s="2006">
        <v>0</v>
      </c>
      <c r="AQ84" s="2006">
        <v>0</v>
      </c>
      <c r="AR84" s="2006">
        <v>0</v>
      </c>
      <c r="AS84" s="2006">
        <v>0</v>
      </c>
      <c r="AT84" s="2006">
        <v>0</v>
      </c>
      <c r="AU84" s="2006">
        <v>0</v>
      </c>
      <c r="AV84" s="2006">
        <v>0</v>
      </c>
      <c r="AW84" s="2006">
        <v>0</v>
      </c>
      <c r="AX84" s="2006">
        <v>0</v>
      </c>
      <c r="AY84" s="2006">
        <v>0</v>
      </c>
      <c r="AZ84" s="2006">
        <v>0</v>
      </c>
      <c r="BA84" s="421"/>
    </row>
    <row r="85" spans="2:53" ht="9.9499999999999993" customHeight="1">
      <c r="B85" s="3401">
        <v>19</v>
      </c>
      <c r="D85" s="3923" t="s">
        <v>255</v>
      </c>
      <c r="E85" s="3924"/>
      <c r="F85" s="3924"/>
      <c r="G85" s="3924"/>
      <c r="H85" s="3925"/>
      <c r="I85" s="93"/>
      <c r="J85" s="98"/>
      <c r="K85" s="98"/>
      <c r="L85" s="3819" t="s">
        <v>10</v>
      </c>
      <c r="M85" s="93"/>
      <c r="N85" s="98"/>
      <c r="O85" s="98"/>
      <c r="P85" s="3902" t="s">
        <v>191</v>
      </c>
      <c r="Q85" s="93"/>
      <c r="R85" s="98"/>
      <c r="S85" s="98"/>
      <c r="T85" s="3828" t="s">
        <v>210</v>
      </c>
      <c r="U85" s="93"/>
      <c r="V85" s="98"/>
      <c r="W85" s="98"/>
      <c r="X85" s="3859" t="s">
        <v>211</v>
      </c>
      <c r="Y85" s="93"/>
      <c r="Z85" s="98"/>
      <c r="AA85" s="98"/>
      <c r="AB85" s="3838" t="s">
        <v>188</v>
      </c>
      <c r="AC85" s="93"/>
      <c r="AD85" s="98"/>
      <c r="AE85" s="98"/>
      <c r="AF85" s="3901"/>
      <c r="AG85" s="3935" t="s">
        <v>212</v>
      </c>
      <c r="AH85" s="98"/>
      <c r="AI85" s="98"/>
      <c r="AJ85" s="98"/>
      <c r="AL85" s="2006">
        <v>0</v>
      </c>
      <c r="AM85" s="2006">
        <v>0</v>
      </c>
      <c r="AN85" s="2006">
        <v>0</v>
      </c>
      <c r="AO85" s="2006">
        <v>0</v>
      </c>
      <c r="AP85" s="2006">
        <v>0</v>
      </c>
      <c r="AQ85" s="2006">
        <v>0</v>
      </c>
      <c r="AR85" s="2006">
        <v>0</v>
      </c>
      <c r="AS85" s="2006">
        <v>0</v>
      </c>
      <c r="AT85" s="2006">
        <v>0</v>
      </c>
      <c r="AU85" s="2006">
        <v>0</v>
      </c>
      <c r="AV85" s="2006">
        <v>0</v>
      </c>
      <c r="AW85" s="2006">
        <v>0</v>
      </c>
      <c r="AX85" s="2006">
        <v>0</v>
      </c>
      <c r="AY85" s="2006">
        <v>0</v>
      </c>
      <c r="AZ85" s="2006">
        <v>0</v>
      </c>
      <c r="BA85" s="421"/>
    </row>
    <row r="86" spans="2:53" ht="5.0999999999999996" customHeight="1">
      <c r="B86" s="3402"/>
      <c r="D86" s="3926"/>
      <c r="E86" s="3927"/>
      <c r="F86" s="3927"/>
      <c r="G86" s="3927"/>
      <c r="H86" s="3928"/>
      <c r="I86" s="99"/>
      <c r="J86" s="100"/>
      <c r="K86" s="99"/>
      <c r="L86" s="3820"/>
      <c r="M86" s="99"/>
      <c r="N86" s="100"/>
      <c r="O86" s="99"/>
      <c r="P86" s="3903"/>
      <c r="Q86" s="99"/>
      <c r="R86" s="100"/>
      <c r="S86" s="99"/>
      <c r="T86" s="3829"/>
      <c r="U86" s="99"/>
      <c r="V86" s="100"/>
      <c r="W86" s="99"/>
      <c r="X86" s="3860"/>
      <c r="Y86" s="99"/>
      <c r="Z86" s="100"/>
      <c r="AA86" s="99"/>
      <c r="AB86" s="3839"/>
      <c r="AC86" s="99"/>
      <c r="AD86" s="100"/>
      <c r="AE86" s="99"/>
      <c r="AF86" s="3901"/>
      <c r="AG86" s="3936"/>
      <c r="AH86" s="99"/>
      <c r="AI86" s="100"/>
      <c r="AJ86" s="99"/>
      <c r="AL86" s="2006">
        <v>0</v>
      </c>
      <c r="AM86" s="2006">
        <v>0</v>
      </c>
      <c r="AN86" s="2006">
        <v>0</v>
      </c>
      <c r="AO86" s="2006">
        <v>0</v>
      </c>
      <c r="AP86" s="2006">
        <v>0</v>
      </c>
      <c r="AQ86" s="2006">
        <v>0</v>
      </c>
      <c r="AR86" s="2006">
        <v>0</v>
      </c>
      <c r="AS86" s="2006">
        <v>0</v>
      </c>
      <c r="AT86" s="2006">
        <v>0</v>
      </c>
      <c r="AU86" s="2006">
        <v>0</v>
      </c>
      <c r="AV86" s="2006">
        <v>0</v>
      </c>
      <c r="AW86" s="2006">
        <v>0</v>
      </c>
      <c r="AX86" s="2006">
        <v>0</v>
      </c>
      <c r="AY86" s="2006">
        <v>0</v>
      </c>
      <c r="AZ86" s="2006">
        <v>0</v>
      </c>
      <c r="BA86" s="421"/>
    </row>
    <row r="87" spans="2:53" ht="9.9499999999999993" customHeight="1">
      <c r="B87" s="3403"/>
      <c r="D87" s="3929"/>
      <c r="E87" s="3930"/>
      <c r="F87" s="3930"/>
      <c r="G87" s="3930"/>
      <c r="H87" s="3931"/>
      <c r="I87" s="98"/>
      <c r="J87" s="98"/>
      <c r="K87" s="98"/>
      <c r="L87" s="3821"/>
      <c r="M87" s="98"/>
      <c r="N87" s="98"/>
      <c r="O87" s="98"/>
      <c r="P87" s="3904"/>
      <c r="Q87" s="98"/>
      <c r="R87" s="98"/>
      <c r="S87" s="98"/>
      <c r="T87" s="3830"/>
      <c r="U87" s="98"/>
      <c r="V87" s="98"/>
      <c r="W87" s="98"/>
      <c r="X87" s="3861"/>
      <c r="Y87" s="98"/>
      <c r="Z87" s="98"/>
      <c r="AA87" s="98"/>
      <c r="AB87" s="3840"/>
      <c r="AC87" s="98"/>
      <c r="AD87" s="98"/>
      <c r="AE87" s="98"/>
      <c r="AF87" s="3901"/>
      <c r="AG87" s="3937"/>
      <c r="AH87" s="98"/>
      <c r="AI87" s="98"/>
      <c r="AJ87" s="98"/>
      <c r="AL87" s="2006">
        <v>0</v>
      </c>
      <c r="AM87" s="2006">
        <v>0</v>
      </c>
      <c r="AN87" s="2006">
        <v>0</v>
      </c>
      <c r="AO87" s="2006">
        <v>0</v>
      </c>
      <c r="AP87" s="2006">
        <v>0</v>
      </c>
      <c r="AQ87" s="2006">
        <v>0</v>
      </c>
      <c r="AR87" s="2006">
        <v>0</v>
      </c>
      <c r="AS87" s="2006">
        <v>0</v>
      </c>
      <c r="AT87" s="2006">
        <v>0</v>
      </c>
      <c r="AU87" s="2006">
        <v>0</v>
      </c>
      <c r="AV87" s="2006">
        <v>0</v>
      </c>
      <c r="AW87" s="2006">
        <v>0</v>
      </c>
      <c r="AX87" s="2006">
        <v>0</v>
      </c>
      <c r="AY87" s="2006">
        <v>0</v>
      </c>
      <c r="AZ87" s="2006">
        <v>0</v>
      </c>
      <c r="BA87" s="421"/>
    </row>
    <row r="88" spans="2:53" ht="9.9499999999999993" customHeight="1">
      <c r="B88" s="34"/>
      <c r="D88" s="45"/>
      <c r="E88" s="129"/>
      <c r="F88" s="47"/>
      <c r="G88" s="47"/>
      <c r="H88" s="48"/>
      <c r="I88" s="101"/>
      <c r="J88" s="101"/>
      <c r="K88" s="101"/>
      <c r="L88" s="73"/>
      <c r="M88" s="101"/>
      <c r="N88" s="101"/>
      <c r="O88" s="101"/>
      <c r="P88" s="45"/>
      <c r="Q88" s="101"/>
      <c r="R88" s="101"/>
      <c r="S88" s="101"/>
      <c r="T88" s="105"/>
      <c r="U88" s="101"/>
      <c r="V88" s="101"/>
      <c r="W88" s="101"/>
      <c r="X88" s="45"/>
      <c r="Y88" s="101"/>
      <c r="Z88" s="101"/>
      <c r="AA88" s="101"/>
      <c r="AB88"/>
      <c r="AC88" s="101"/>
      <c r="AD88" s="101"/>
      <c r="AE88" s="101"/>
      <c r="AF88" s="107"/>
      <c r="AG88" s="74"/>
      <c r="AH88" s="95"/>
      <c r="AI88" s="95"/>
      <c r="AJ88" s="95"/>
      <c r="AL88" s="2006">
        <v>0</v>
      </c>
      <c r="AM88" s="2006">
        <v>0</v>
      </c>
      <c r="AN88" s="2006">
        <v>0</v>
      </c>
      <c r="AO88" s="2006">
        <v>0</v>
      </c>
      <c r="AP88" s="2006">
        <v>0</v>
      </c>
      <c r="AQ88" s="2006">
        <v>0</v>
      </c>
      <c r="AR88" s="2006">
        <v>0</v>
      </c>
      <c r="AS88" s="2006">
        <v>0</v>
      </c>
      <c r="AT88" s="2006">
        <v>0</v>
      </c>
      <c r="AU88" s="2006">
        <v>0</v>
      </c>
      <c r="AV88" s="2006">
        <v>0</v>
      </c>
      <c r="AW88" s="2006">
        <v>0</v>
      </c>
      <c r="AX88" s="2006">
        <v>0</v>
      </c>
      <c r="AY88" s="2006">
        <v>0</v>
      </c>
      <c r="AZ88" s="2006">
        <v>0</v>
      </c>
      <c r="BA88" s="421"/>
    </row>
    <row r="89" spans="2:53" ht="9.9499999999999993" customHeight="1">
      <c r="B89" s="3401">
        <v>20</v>
      </c>
      <c r="D89" s="3995" t="s">
        <v>259</v>
      </c>
      <c r="E89" s="3996"/>
      <c r="F89" s="3996"/>
      <c r="G89" s="3996"/>
      <c r="H89" s="3997"/>
      <c r="I89" s="101"/>
      <c r="J89" s="98"/>
      <c r="K89" s="98"/>
      <c r="L89" s="3819" t="s">
        <v>11</v>
      </c>
      <c r="M89" s="101"/>
      <c r="N89" s="98"/>
      <c r="O89" s="98"/>
      <c r="P89" s="3902" t="s">
        <v>214</v>
      </c>
      <c r="Q89" s="101"/>
      <c r="R89" s="98"/>
      <c r="S89" s="98"/>
      <c r="T89" s="3828" t="s">
        <v>215</v>
      </c>
      <c r="U89" s="101"/>
      <c r="V89" s="98"/>
      <c r="W89" s="98"/>
      <c r="X89" s="3859" t="s">
        <v>216</v>
      </c>
      <c r="Y89" s="101"/>
      <c r="Z89" s="98"/>
      <c r="AA89" s="98"/>
      <c r="AB89" s="3838" t="s">
        <v>203</v>
      </c>
      <c r="AC89" s="93"/>
      <c r="AD89" s="98"/>
      <c r="AE89" s="98"/>
      <c r="AF89" s="3901"/>
      <c r="AG89" s="3935" t="s">
        <v>100</v>
      </c>
      <c r="AH89" s="93"/>
      <c r="AI89" s="98"/>
      <c r="AJ89" s="98"/>
      <c r="AL89" s="2006">
        <v>0</v>
      </c>
      <c r="AM89" s="2006">
        <v>0</v>
      </c>
      <c r="AN89" s="2006">
        <v>0</v>
      </c>
      <c r="AO89" s="2006">
        <v>0</v>
      </c>
      <c r="AP89" s="2006">
        <v>0</v>
      </c>
      <c r="AQ89" s="2006">
        <v>0</v>
      </c>
      <c r="AR89" s="2006">
        <v>0</v>
      </c>
      <c r="AS89" s="2006">
        <v>0</v>
      </c>
      <c r="AT89" s="2006">
        <v>0</v>
      </c>
      <c r="AU89" s="2006">
        <v>0</v>
      </c>
      <c r="AV89" s="2006">
        <v>0</v>
      </c>
      <c r="AW89" s="2006">
        <v>0</v>
      </c>
      <c r="AX89" s="2006">
        <v>0</v>
      </c>
      <c r="AY89" s="2006">
        <v>0</v>
      </c>
      <c r="AZ89" s="2006">
        <v>0</v>
      </c>
      <c r="BA89" s="421"/>
    </row>
    <row r="90" spans="2:53" ht="5.0999999999999996" customHeight="1">
      <c r="B90" s="3402"/>
      <c r="D90" s="3998"/>
      <c r="E90" s="3999"/>
      <c r="F90" s="3999"/>
      <c r="G90" s="3999"/>
      <c r="H90" s="4000"/>
      <c r="I90" s="101"/>
      <c r="J90" s="100"/>
      <c r="K90" s="99"/>
      <c r="L90" s="3820"/>
      <c r="M90" s="101"/>
      <c r="N90" s="100"/>
      <c r="O90" s="99"/>
      <c r="P90" s="3903"/>
      <c r="Q90" s="101"/>
      <c r="R90" s="100"/>
      <c r="S90" s="99"/>
      <c r="T90" s="3829"/>
      <c r="U90" s="101"/>
      <c r="V90" s="100"/>
      <c r="W90" s="99"/>
      <c r="X90" s="3860"/>
      <c r="Y90" s="101"/>
      <c r="Z90" s="100"/>
      <c r="AA90" s="99"/>
      <c r="AB90" s="3839"/>
      <c r="AC90" s="99"/>
      <c r="AD90" s="100"/>
      <c r="AE90" s="99"/>
      <c r="AF90" s="3901"/>
      <c r="AG90" s="3936"/>
      <c r="AH90" s="99"/>
      <c r="AI90" s="100"/>
      <c r="AJ90" s="99"/>
      <c r="AL90" s="2006">
        <v>0</v>
      </c>
      <c r="AM90" s="2006">
        <v>0</v>
      </c>
      <c r="AN90" s="2006">
        <v>0</v>
      </c>
      <c r="AO90" s="2006">
        <v>0</v>
      </c>
      <c r="AP90" s="2006">
        <v>0</v>
      </c>
      <c r="AQ90" s="2006">
        <v>0</v>
      </c>
      <c r="AR90" s="2006">
        <v>0</v>
      </c>
      <c r="AS90" s="2006">
        <v>0</v>
      </c>
      <c r="AT90" s="2006">
        <v>0</v>
      </c>
      <c r="AU90" s="2006">
        <v>0</v>
      </c>
      <c r="AV90" s="2006">
        <v>0</v>
      </c>
      <c r="AW90" s="2006">
        <v>0</v>
      </c>
      <c r="AX90" s="2006">
        <v>0</v>
      </c>
      <c r="AY90" s="2006">
        <v>0</v>
      </c>
      <c r="AZ90" s="2006">
        <v>0</v>
      </c>
      <c r="BA90" s="421"/>
    </row>
    <row r="91" spans="2:53" ht="9.9499999999999993" customHeight="1">
      <c r="B91" s="3403"/>
      <c r="D91" s="4001"/>
      <c r="E91" s="4002"/>
      <c r="F91" s="4002"/>
      <c r="G91" s="4002"/>
      <c r="H91" s="4003"/>
      <c r="I91" s="101"/>
      <c r="J91" s="98"/>
      <c r="K91" s="98"/>
      <c r="L91" s="3821"/>
      <c r="M91" s="101"/>
      <c r="N91" s="98"/>
      <c r="O91" s="98"/>
      <c r="P91" s="3904"/>
      <c r="Q91" s="101"/>
      <c r="R91" s="98"/>
      <c r="S91" s="98"/>
      <c r="T91" s="3830"/>
      <c r="U91" s="101"/>
      <c r="V91" s="98"/>
      <c r="W91" s="98"/>
      <c r="X91" s="3861"/>
      <c r="Y91" s="101"/>
      <c r="Z91" s="98"/>
      <c r="AA91" s="98"/>
      <c r="AB91" s="3840"/>
      <c r="AC91" s="98"/>
      <c r="AD91" s="98"/>
      <c r="AE91" s="98"/>
      <c r="AF91" s="3901"/>
      <c r="AG91" s="3937"/>
      <c r="AH91" s="98"/>
      <c r="AI91" s="98"/>
      <c r="AJ91" s="98"/>
      <c r="AL91" s="2006">
        <v>0</v>
      </c>
      <c r="AM91" s="2006">
        <v>0</v>
      </c>
      <c r="AN91" s="2006">
        <v>0</v>
      </c>
      <c r="AO91" s="2006">
        <v>0</v>
      </c>
      <c r="AP91" s="2006">
        <v>0</v>
      </c>
      <c r="AQ91" s="2006">
        <v>0</v>
      </c>
      <c r="AR91" s="2006">
        <v>0</v>
      </c>
      <c r="AS91" s="2006">
        <v>0</v>
      </c>
      <c r="AT91" s="2006">
        <v>0</v>
      </c>
      <c r="AU91" s="2006">
        <v>0</v>
      </c>
      <c r="AV91" s="2006">
        <v>0</v>
      </c>
      <c r="AW91" s="2006">
        <v>0</v>
      </c>
      <c r="AX91" s="2006">
        <v>0</v>
      </c>
      <c r="AY91" s="2006">
        <v>0</v>
      </c>
      <c r="AZ91" s="2006">
        <v>0</v>
      </c>
      <c r="BA91" s="421"/>
    </row>
    <row r="92" spans="2:53" ht="9.9499999999999993" customHeight="1">
      <c r="B92" s="34"/>
      <c r="D92" s="49"/>
      <c r="E92" s="55"/>
      <c r="F92" s="50"/>
      <c r="G92" s="50"/>
      <c r="H92" s="51"/>
      <c r="I92" s="101"/>
      <c r="J92" s="103"/>
      <c r="K92" s="103"/>
      <c r="L92" s="73"/>
      <c r="M92" s="101"/>
      <c r="N92" s="103"/>
      <c r="O92" s="103"/>
      <c r="P92" s="45"/>
      <c r="Q92" s="101"/>
      <c r="R92" s="103"/>
      <c r="S92" s="103"/>
      <c r="T92" s="105"/>
      <c r="U92" s="101"/>
      <c r="V92" s="103"/>
      <c r="W92" s="103"/>
      <c r="X92" s="102"/>
      <c r="Y92" s="101"/>
      <c r="Z92" s="103"/>
      <c r="AA92" s="103"/>
      <c r="AB92"/>
      <c r="AF92" s="107"/>
      <c r="AG92" s="74"/>
      <c r="AH92" s="95"/>
      <c r="AI92" s="95"/>
      <c r="AJ92" s="95"/>
      <c r="AL92" s="2006">
        <v>0</v>
      </c>
      <c r="AM92" s="2006">
        <v>0</v>
      </c>
      <c r="AN92" s="2006">
        <v>0</v>
      </c>
      <c r="AO92" s="2006">
        <v>0</v>
      </c>
      <c r="AP92" s="2006">
        <v>0</v>
      </c>
      <c r="AQ92" s="2006">
        <v>0</v>
      </c>
      <c r="AR92" s="2006">
        <v>0</v>
      </c>
      <c r="AS92" s="2006">
        <v>0</v>
      </c>
      <c r="AT92" s="2006">
        <v>0</v>
      </c>
      <c r="AU92" s="2006">
        <v>0</v>
      </c>
      <c r="AV92" s="2006">
        <v>0</v>
      </c>
      <c r="AW92" s="2006">
        <v>0</v>
      </c>
      <c r="AX92" s="2006">
        <v>0</v>
      </c>
      <c r="AY92" s="2006">
        <v>0</v>
      </c>
      <c r="AZ92" s="2006">
        <v>0</v>
      </c>
      <c r="BA92" s="421"/>
    </row>
    <row r="93" spans="2:53" ht="9.9499999999999993" customHeight="1">
      <c r="B93" s="3401">
        <v>21</v>
      </c>
      <c r="D93" s="3986" t="s">
        <v>3</v>
      </c>
      <c r="E93" s="3987"/>
      <c r="F93" s="3987"/>
      <c r="G93" s="3987"/>
      <c r="H93" s="3988"/>
      <c r="I93" s="101"/>
      <c r="J93" s="98"/>
      <c r="K93" s="98"/>
      <c r="L93" s="4095" t="s">
        <v>12</v>
      </c>
      <c r="M93" s="101"/>
      <c r="N93" s="98"/>
      <c r="O93" s="98"/>
      <c r="P93" s="3902" t="s">
        <v>195</v>
      </c>
      <c r="Q93" s="101"/>
      <c r="R93" s="98"/>
      <c r="S93" s="98"/>
      <c r="T93" s="3828" t="s">
        <v>217</v>
      </c>
      <c r="U93" s="101"/>
      <c r="V93" s="98"/>
      <c r="W93" s="98"/>
      <c r="X93" s="3859" t="s">
        <v>218</v>
      </c>
      <c r="Y93" s="101"/>
      <c r="Z93" s="98"/>
      <c r="AA93" s="98"/>
      <c r="AB93" s="3838" t="s">
        <v>208</v>
      </c>
      <c r="AF93" s="3901"/>
      <c r="AG93" s="3935" t="s">
        <v>219</v>
      </c>
      <c r="AH93" s="93"/>
      <c r="AI93" s="98"/>
      <c r="AJ93" s="98"/>
      <c r="AL93" s="2006">
        <v>0</v>
      </c>
      <c r="AM93" s="2006">
        <v>0</v>
      </c>
      <c r="AN93" s="2006">
        <v>0</v>
      </c>
      <c r="AO93" s="2006">
        <v>0</v>
      </c>
      <c r="AP93" s="2006">
        <v>0</v>
      </c>
      <c r="AQ93" s="2006">
        <v>0</v>
      </c>
      <c r="AR93" s="2006">
        <v>0</v>
      </c>
      <c r="AS93" s="2006">
        <v>0</v>
      </c>
      <c r="AT93" s="2006">
        <v>0</v>
      </c>
      <c r="AU93" s="2006">
        <v>0</v>
      </c>
      <c r="AV93" s="2006">
        <v>0</v>
      </c>
      <c r="AW93" s="2006">
        <v>0</v>
      </c>
      <c r="AX93" s="2006">
        <v>0</v>
      </c>
      <c r="AY93" s="2006">
        <v>0</v>
      </c>
      <c r="AZ93" s="2006">
        <v>0</v>
      </c>
      <c r="BA93" s="421"/>
    </row>
    <row r="94" spans="2:53" ht="5.0999999999999996" customHeight="1">
      <c r="B94" s="3402"/>
      <c r="D94" s="3989"/>
      <c r="E94" s="3990"/>
      <c r="F94" s="3990"/>
      <c r="G94" s="3990"/>
      <c r="H94" s="3991"/>
      <c r="I94" s="101"/>
      <c r="J94" s="100"/>
      <c r="K94" s="99"/>
      <c r="L94" s="4096"/>
      <c r="M94" s="101"/>
      <c r="N94" s="100"/>
      <c r="O94" s="99"/>
      <c r="P94" s="3903"/>
      <c r="Q94" s="101"/>
      <c r="R94" s="100"/>
      <c r="S94" s="99"/>
      <c r="T94" s="3829"/>
      <c r="U94" s="101"/>
      <c r="V94" s="100"/>
      <c r="W94" s="99"/>
      <c r="X94" s="3860"/>
      <c r="Y94" s="101"/>
      <c r="Z94" s="100"/>
      <c r="AA94" s="99"/>
      <c r="AB94" s="3839"/>
      <c r="AF94" s="3901"/>
      <c r="AG94" s="3936"/>
      <c r="AH94" s="99"/>
      <c r="AI94" s="100"/>
      <c r="AJ94" s="99"/>
      <c r="AL94" s="2006">
        <v>0</v>
      </c>
      <c r="AM94" s="2006">
        <v>0</v>
      </c>
      <c r="AN94" s="2006">
        <v>0</v>
      </c>
      <c r="AO94" s="2006">
        <v>0</v>
      </c>
      <c r="AP94" s="2006">
        <v>0</v>
      </c>
      <c r="AQ94" s="2006">
        <v>0</v>
      </c>
      <c r="AR94" s="2006">
        <v>0</v>
      </c>
      <c r="AS94" s="2006">
        <v>0</v>
      </c>
      <c r="AT94" s="2006">
        <v>0</v>
      </c>
      <c r="AU94" s="2006">
        <v>0</v>
      </c>
      <c r="AV94" s="2006">
        <v>0</v>
      </c>
      <c r="AW94" s="2006">
        <v>0</v>
      </c>
      <c r="AX94" s="2006">
        <v>0</v>
      </c>
      <c r="AY94" s="2006">
        <v>0</v>
      </c>
      <c r="AZ94" s="2006">
        <v>0</v>
      </c>
      <c r="BA94" s="421"/>
    </row>
    <row r="95" spans="2:53" ht="9.9499999999999993" customHeight="1" thickBot="1">
      <c r="B95" s="3403"/>
      <c r="D95" s="3992"/>
      <c r="E95" s="3993"/>
      <c r="F95" s="3993"/>
      <c r="G95" s="3993"/>
      <c r="H95" s="3994"/>
      <c r="I95" s="101"/>
      <c r="J95" s="98"/>
      <c r="K95" s="98"/>
      <c r="L95" s="4097"/>
      <c r="M95" s="101"/>
      <c r="N95" s="98"/>
      <c r="O95" s="98"/>
      <c r="P95" s="3904"/>
      <c r="Q95" s="101"/>
      <c r="R95" s="98"/>
      <c r="S95" s="98"/>
      <c r="T95" s="3830"/>
      <c r="U95" s="101"/>
      <c r="V95" s="98"/>
      <c r="W95" s="98"/>
      <c r="X95" s="3861"/>
      <c r="Y95" s="101"/>
      <c r="Z95" s="98"/>
      <c r="AA95" s="98"/>
      <c r="AB95" s="3840"/>
      <c r="AF95" s="3901"/>
      <c r="AG95" s="3937"/>
      <c r="AH95" s="98"/>
      <c r="AI95" s="98"/>
      <c r="AJ95" s="98"/>
      <c r="AL95" s="2006">
        <v>0</v>
      </c>
      <c r="AM95" s="2006">
        <v>0</v>
      </c>
      <c r="AN95" s="2006">
        <v>0</v>
      </c>
      <c r="AO95" s="2006">
        <v>0</v>
      </c>
      <c r="AP95" s="2006">
        <v>0</v>
      </c>
      <c r="AQ95" s="2006">
        <v>0</v>
      </c>
      <c r="AR95" s="2006">
        <v>0</v>
      </c>
      <c r="AS95" s="2006">
        <v>0</v>
      </c>
      <c r="AT95" s="2006">
        <v>0</v>
      </c>
      <c r="AU95" s="2006">
        <v>0</v>
      </c>
      <c r="AV95" s="2006">
        <v>0</v>
      </c>
      <c r="AW95" s="2006">
        <v>0</v>
      </c>
      <c r="AX95" s="2006">
        <v>0</v>
      </c>
      <c r="AY95" s="2006">
        <v>0</v>
      </c>
      <c r="AZ95" s="2006">
        <v>0</v>
      </c>
      <c r="BA95" s="421"/>
    </row>
    <row r="96" spans="2:53" ht="9.9499999999999993" customHeight="1">
      <c r="B96" s="34"/>
      <c r="D96" s="49"/>
      <c r="E96" s="92"/>
      <c r="F96" s="50"/>
      <c r="G96" s="50"/>
      <c r="H96" s="51"/>
      <c r="I96" s="106"/>
      <c r="J96" s="106"/>
      <c r="K96" s="103"/>
      <c r="L96" s="73"/>
      <c r="M96" s="106"/>
      <c r="N96" s="106"/>
      <c r="O96" s="103"/>
      <c r="P96" s="45"/>
      <c r="Q96" s="106"/>
      <c r="R96" s="106"/>
      <c r="S96" s="103"/>
      <c r="T96" s="105"/>
      <c r="U96" s="106"/>
      <c r="V96" s="106"/>
      <c r="W96" s="103"/>
      <c r="AB96"/>
      <c r="AF96" s="107"/>
      <c r="AG96" s="74"/>
      <c r="AH96" s="95"/>
      <c r="AI96" s="95"/>
      <c r="AJ96" s="95"/>
      <c r="AL96" s="2006">
        <v>0</v>
      </c>
      <c r="AM96" s="2006">
        <v>0</v>
      </c>
      <c r="AN96" s="2006">
        <v>0</v>
      </c>
      <c r="AO96" s="2006">
        <v>0</v>
      </c>
      <c r="AP96" s="2006">
        <v>0</v>
      </c>
      <c r="AQ96" s="2006">
        <v>0</v>
      </c>
      <c r="AR96" s="2006">
        <v>0</v>
      </c>
      <c r="AS96" s="2006">
        <v>0</v>
      </c>
      <c r="AT96" s="2006">
        <v>0</v>
      </c>
      <c r="AU96" s="2006">
        <v>0</v>
      </c>
      <c r="AV96" s="2006">
        <v>0</v>
      </c>
      <c r="AW96" s="2006">
        <v>0</v>
      </c>
      <c r="AX96" s="2006">
        <v>0</v>
      </c>
      <c r="AY96" s="2006">
        <v>0</v>
      </c>
      <c r="AZ96" s="2006">
        <v>0</v>
      </c>
      <c r="BA96" s="421"/>
    </row>
    <row r="97" spans="2:53" ht="9.9499999999999993" customHeight="1">
      <c r="B97" s="3401">
        <v>22</v>
      </c>
      <c r="D97" s="4013" t="s">
        <v>12</v>
      </c>
      <c r="E97" s="4014"/>
      <c r="F97" s="4014"/>
      <c r="G97" s="4014"/>
      <c r="H97" s="4015"/>
      <c r="I97" s="98"/>
      <c r="J97" s="98"/>
      <c r="K97" s="98"/>
      <c r="L97" s="3819" t="s">
        <v>13</v>
      </c>
      <c r="M97" s="98"/>
      <c r="N97" s="98"/>
      <c r="O97" s="98"/>
      <c r="P97" s="3902" t="s">
        <v>220</v>
      </c>
      <c r="Q97" s="98"/>
      <c r="R97" s="98"/>
      <c r="S97" s="98"/>
      <c r="T97" s="3828" t="s">
        <v>221</v>
      </c>
      <c r="U97" s="98"/>
      <c r="V97" s="98"/>
      <c r="W97" s="98"/>
      <c r="X97" s="75"/>
      <c r="Y97" s="64"/>
      <c r="Z97" s="64"/>
      <c r="AA97" s="64"/>
      <c r="AB97" s="3838" t="s">
        <v>171</v>
      </c>
      <c r="AF97" s="3901"/>
      <c r="AG97" s="3935" t="s">
        <v>222</v>
      </c>
      <c r="AH97" s="93"/>
      <c r="AI97" s="98"/>
      <c r="AJ97" s="98"/>
      <c r="AL97" s="2006">
        <v>0</v>
      </c>
      <c r="AM97" s="2006">
        <v>0</v>
      </c>
      <c r="AN97" s="2006">
        <v>0</v>
      </c>
      <c r="AO97" s="2006">
        <v>0</v>
      </c>
      <c r="AP97" s="2006">
        <v>0</v>
      </c>
      <c r="AQ97" s="2006">
        <v>0</v>
      </c>
      <c r="AR97" s="2006">
        <v>0</v>
      </c>
      <c r="AS97" s="2006">
        <v>0</v>
      </c>
      <c r="AT97" s="2006">
        <v>0</v>
      </c>
      <c r="AU97" s="2006">
        <v>0</v>
      </c>
      <c r="AV97" s="2006">
        <v>0</v>
      </c>
      <c r="AW97" s="2006">
        <v>0</v>
      </c>
      <c r="AX97" s="2006">
        <v>0</v>
      </c>
      <c r="AY97" s="2006">
        <v>0</v>
      </c>
      <c r="AZ97" s="2006">
        <v>0</v>
      </c>
      <c r="BA97" s="421"/>
    </row>
    <row r="98" spans="2:53" ht="5.0999999999999996" customHeight="1">
      <c r="B98" s="3402"/>
      <c r="D98" s="4016"/>
      <c r="E98" s="4017"/>
      <c r="F98" s="4017"/>
      <c r="G98" s="4017"/>
      <c r="H98" s="4018"/>
      <c r="I98" s="99"/>
      <c r="J98" s="100"/>
      <c r="K98" s="99"/>
      <c r="L98" s="3820"/>
      <c r="M98" s="99"/>
      <c r="N98" s="100"/>
      <c r="O98" s="99"/>
      <c r="P98" s="3903"/>
      <c r="Q98" s="99"/>
      <c r="R98" s="100"/>
      <c r="S98" s="99"/>
      <c r="T98" s="3829"/>
      <c r="U98" s="99"/>
      <c r="V98" s="100"/>
      <c r="W98" s="99"/>
      <c r="X98" s="75"/>
      <c r="Y98" s="75"/>
      <c r="Z98" s="75"/>
      <c r="AA98" s="75"/>
      <c r="AB98" s="3839"/>
      <c r="AF98" s="3901"/>
      <c r="AG98" s="3936"/>
      <c r="AH98" s="99"/>
      <c r="AI98" s="100"/>
      <c r="AJ98" s="99"/>
      <c r="AL98" s="2006">
        <v>0</v>
      </c>
      <c r="AM98" s="2006">
        <v>0</v>
      </c>
      <c r="AN98" s="2006">
        <v>0</v>
      </c>
      <c r="AO98" s="2006">
        <v>0</v>
      </c>
      <c r="AP98" s="2006">
        <v>0</v>
      </c>
      <c r="AQ98" s="2006">
        <v>0</v>
      </c>
      <c r="AR98" s="2006">
        <v>0</v>
      </c>
      <c r="AS98" s="2006">
        <v>0</v>
      </c>
      <c r="AT98" s="2006">
        <v>0</v>
      </c>
      <c r="AU98" s="2006">
        <v>0</v>
      </c>
      <c r="AV98" s="2006">
        <v>0</v>
      </c>
      <c r="AW98" s="2006">
        <v>0</v>
      </c>
      <c r="AX98" s="2006">
        <v>0</v>
      </c>
      <c r="AY98" s="2006">
        <v>0</v>
      </c>
      <c r="AZ98" s="2006">
        <v>0</v>
      </c>
      <c r="BA98" s="421"/>
    </row>
    <row r="99" spans="2:53" ht="9.9499999999999993" customHeight="1">
      <c r="B99" s="3403"/>
      <c r="D99" s="4019"/>
      <c r="E99" s="4020"/>
      <c r="F99" s="4020"/>
      <c r="G99" s="4020"/>
      <c r="H99" s="4021"/>
      <c r="I99" s="98"/>
      <c r="J99" s="98"/>
      <c r="K99" s="98"/>
      <c r="L99" s="3821"/>
      <c r="M99" s="98"/>
      <c r="N99" s="98"/>
      <c r="O99" s="98"/>
      <c r="P99" s="3904"/>
      <c r="Q99" s="98"/>
      <c r="R99" s="98"/>
      <c r="S99" s="98"/>
      <c r="T99" s="3830"/>
      <c r="U99" s="98"/>
      <c r="V99" s="98"/>
      <c r="W99" s="98"/>
      <c r="X99" s="75"/>
      <c r="Y99" s="75"/>
      <c r="Z99" s="75"/>
      <c r="AA99" s="75"/>
      <c r="AB99" s="3840"/>
      <c r="AF99" s="3901"/>
      <c r="AG99" s="3937"/>
      <c r="AH99" s="98"/>
      <c r="AI99" s="98"/>
      <c r="AJ99" s="98"/>
      <c r="AL99" s="2006">
        <v>0</v>
      </c>
      <c r="AM99" s="2006">
        <v>0</v>
      </c>
      <c r="AN99" s="2006">
        <v>0</v>
      </c>
      <c r="AO99" s="2006">
        <v>0</v>
      </c>
      <c r="AP99" s="2006">
        <v>0</v>
      </c>
      <c r="AQ99" s="2006">
        <v>0</v>
      </c>
      <c r="AR99" s="2006">
        <v>0</v>
      </c>
      <c r="AS99" s="2006">
        <v>0</v>
      </c>
      <c r="AT99" s="2006">
        <v>0</v>
      </c>
      <c r="AU99" s="2006">
        <v>0</v>
      </c>
      <c r="AV99" s="2006">
        <v>0</v>
      </c>
      <c r="AW99" s="2006">
        <v>0</v>
      </c>
      <c r="AX99" s="2006">
        <v>0</v>
      </c>
      <c r="AY99" s="2006">
        <v>0</v>
      </c>
      <c r="AZ99" s="2006">
        <v>0</v>
      </c>
      <c r="BA99" s="421"/>
    </row>
    <row r="100" spans="2:53" ht="9.9499999999999993" customHeight="1">
      <c r="B100" s="34"/>
      <c r="D100" s="49"/>
      <c r="E100" s="55"/>
      <c r="F100" s="50"/>
      <c r="G100" s="50"/>
      <c r="H100" s="51"/>
      <c r="I100" s="95"/>
      <c r="J100" s="95"/>
      <c r="K100" s="95"/>
      <c r="L100" s="73"/>
      <c r="M100" s="95"/>
      <c r="N100" s="95"/>
      <c r="O100" s="95"/>
      <c r="P100" s="45"/>
      <c r="Q100" s="95"/>
      <c r="R100" s="95"/>
      <c r="S100" s="95"/>
      <c r="T100" s="105"/>
      <c r="U100" s="95"/>
      <c r="V100" s="95"/>
      <c r="W100" s="95"/>
      <c r="X100" s="77"/>
      <c r="Y100" s="78"/>
      <c r="Z100" s="78"/>
      <c r="AA100" s="78"/>
      <c r="AB100"/>
      <c r="AF100" s="107"/>
      <c r="AG100" s="74"/>
      <c r="AH100" s="95"/>
      <c r="AI100" s="95"/>
      <c r="AJ100" s="95"/>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2006">
        <v>0</v>
      </c>
      <c r="AZ100" s="2006">
        <v>0</v>
      </c>
      <c r="BA100" s="421"/>
    </row>
    <row r="101" spans="2:53" ht="9.9499999999999993" customHeight="1">
      <c r="B101" s="3401">
        <v>23</v>
      </c>
      <c r="D101" s="4004" t="s">
        <v>266</v>
      </c>
      <c r="E101" s="4005"/>
      <c r="F101" s="4005"/>
      <c r="G101" s="4005"/>
      <c r="H101" s="4006"/>
      <c r="I101" s="93"/>
      <c r="J101" s="98"/>
      <c r="K101" s="98"/>
      <c r="L101" s="3819" t="s">
        <v>223</v>
      </c>
      <c r="M101" s="93"/>
      <c r="N101" s="98"/>
      <c r="O101" s="98"/>
      <c r="P101" s="3902" t="s">
        <v>198</v>
      </c>
      <c r="Q101" s="93"/>
      <c r="R101" s="98"/>
      <c r="S101" s="98"/>
      <c r="T101" s="3828" t="s">
        <v>224</v>
      </c>
      <c r="U101" s="93"/>
      <c r="V101" s="98"/>
      <c r="W101" s="98"/>
      <c r="X101" s="75"/>
      <c r="Y101" s="75"/>
      <c r="Z101" s="75"/>
      <c r="AA101" s="75"/>
      <c r="AB101" s="3838" t="s">
        <v>175</v>
      </c>
      <c r="AF101" s="3901"/>
      <c r="AG101" s="3935" t="s">
        <v>101</v>
      </c>
      <c r="AH101" s="93"/>
      <c r="AI101" s="98"/>
      <c r="AJ101" s="98"/>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2006">
        <v>0</v>
      </c>
      <c r="AZ101" s="2006">
        <v>0</v>
      </c>
      <c r="BA101" s="421"/>
    </row>
    <row r="102" spans="2:53" ht="5.0999999999999996" customHeight="1">
      <c r="B102" s="3402"/>
      <c r="D102" s="4007"/>
      <c r="E102" s="4008"/>
      <c r="F102" s="4008"/>
      <c r="G102" s="4008"/>
      <c r="H102" s="4009"/>
      <c r="I102" s="99"/>
      <c r="J102" s="100"/>
      <c r="K102" s="99"/>
      <c r="L102" s="3820"/>
      <c r="M102" s="99"/>
      <c r="N102" s="100"/>
      <c r="O102" s="99"/>
      <c r="P102" s="3903"/>
      <c r="Q102" s="99"/>
      <c r="R102" s="100"/>
      <c r="S102" s="99"/>
      <c r="T102" s="3829"/>
      <c r="U102" s="99"/>
      <c r="V102" s="100"/>
      <c r="W102" s="99"/>
      <c r="X102" s="75"/>
      <c r="Y102" s="75"/>
      <c r="Z102" s="75"/>
      <c r="AA102" s="75"/>
      <c r="AB102" s="3839"/>
      <c r="AF102" s="3901"/>
      <c r="AG102" s="3936"/>
      <c r="AH102" s="99"/>
      <c r="AI102" s="100"/>
      <c r="AJ102" s="99"/>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2006">
        <v>0</v>
      </c>
      <c r="AZ102" s="2006">
        <v>0</v>
      </c>
      <c r="BA102" s="421"/>
    </row>
    <row r="103" spans="2:53" ht="9.9499999999999993" customHeight="1">
      <c r="B103" s="3403"/>
      <c r="D103" s="4010"/>
      <c r="E103" s="4011"/>
      <c r="F103" s="4011"/>
      <c r="G103" s="4011"/>
      <c r="H103" s="4012"/>
      <c r="I103" s="98"/>
      <c r="J103" s="98"/>
      <c r="K103" s="98"/>
      <c r="L103" s="3821"/>
      <c r="M103" s="98"/>
      <c r="N103" s="98"/>
      <c r="O103" s="98"/>
      <c r="P103" s="3904"/>
      <c r="Q103" s="98"/>
      <c r="R103" s="98"/>
      <c r="S103" s="98"/>
      <c r="T103" s="3830"/>
      <c r="U103" s="98"/>
      <c r="V103" s="98"/>
      <c r="W103" s="98"/>
      <c r="X103" s="75"/>
      <c r="Y103" s="75"/>
      <c r="Z103" s="75"/>
      <c r="AA103" s="75"/>
      <c r="AB103" s="3840"/>
      <c r="AF103" s="3901"/>
      <c r="AG103" s="3937"/>
      <c r="AH103" s="98"/>
      <c r="AI103" s="98"/>
      <c r="AJ103" s="98"/>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2006">
        <v>0</v>
      </c>
      <c r="AZ103" s="2006">
        <v>0</v>
      </c>
      <c r="BA103" s="421"/>
    </row>
    <row r="104" spans="2:53" ht="9.9499999999999993" customHeight="1">
      <c r="B104" s="34"/>
      <c r="D104" s="49"/>
      <c r="E104" s="92"/>
      <c r="F104" s="50"/>
      <c r="G104" s="50"/>
      <c r="H104" s="51"/>
      <c r="I104" s="95"/>
      <c r="J104" s="95"/>
      <c r="K104" s="95"/>
      <c r="L104" s="73"/>
      <c r="M104" s="95"/>
      <c r="N104" s="95"/>
      <c r="O104" s="95"/>
      <c r="P104" s="49"/>
      <c r="Q104" s="95"/>
      <c r="R104" s="95"/>
      <c r="S104" s="95"/>
      <c r="T104" s="104"/>
      <c r="U104" s="95"/>
      <c r="V104" s="95"/>
      <c r="W104" s="95"/>
      <c r="X104" s="77"/>
      <c r="Y104" s="78"/>
      <c r="Z104" s="78"/>
      <c r="AA104" s="78"/>
      <c r="AB104"/>
      <c r="AF104" s="107"/>
      <c r="AG104" s="74"/>
      <c r="AH104" s="101"/>
      <c r="AI104" s="101"/>
      <c r="AJ104" s="101"/>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2006">
        <v>0</v>
      </c>
      <c r="AZ104" s="2006">
        <v>0</v>
      </c>
      <c r="BA104" s="421"/>
    </row>
    <row r="105" spans="2:53" ht="9.9499999999999993" customHeight="1">
      <c r="B105" s="3401">
        <v>24</v>
      </c>
      <c r="D105" s="4040" t="s">
        <v>265</v>
      </c>
      <c r="E105" s="4041"/>
      <c r="F105" s="4041"/>
      <c r="G105" s="4041"/>
      <c r="H105" s="4042"/>
      <c r="I105" s="93"/>
      <c r="J105" s="98"/>
      <c r="K105" s="98"/>
      <c r="L105" s="3819" t="s">
        <v>14</v>
      </c>
      <c r="M105" s="93"/>
      <c r="N105" s="98"/>
      <c r="O105" s="98"/>
      <c r="P105" s="3902" t="s">
        <v>201</v>
      </c>
      <c r="Q105" s="93"/>
      <c r="R105" s="98"/>
      <c r="S105" s="98"/>
      <c r="T105" s="3828" t="s">
        <v>225</v>
      </c>
      <c r="U105" s="93"/>
      <c r="V105" s="98"/>
      <c r="W105" s="98"/>
      <c r="X105" s="75"/>
      <c r="Y105" s="75"/>
      <c r="Z105" s="75"/>
      <c r="AA105" s="75"/>
      <c r="AB105" s="3868" t="s">
        <v>256</v>
      </c>
      <c r="AF105" s="3901"/>
      <c r="AG105" s="3935" t="s">
        <v>102</v>
      </c>
      <c r="AH105" s="93"/>
      <c r="AI105" s="98"/>
      <c r="AJ105" s="98"/>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2006">
        <v>0</v>
      </c>
      <c r="AZ105" s="2006">
        <v>0</v>
      </c>
      <c r="BA105" s="421"/>
    </row>
    <row r="106" spans="2:53" ht="5.0999999999999996" customHeight="1">
      <c r="B106" s="3402"/>
      <c r="D106" s="4043"/>
      <c r="E106" s="4044"/>
      <c r="F106" s="4044"/>
      <c r="G106" s="4044"/>
      <c r="H106" s="4045"/>
      <c r="I106" s="99"/>
      <c r="J106" s="100"/>
      <c r="K106" s="99"/>
      <c r="L106" s="3820"/>
      <c r="M106" s="99"/>
      <c r="N106" s="100"/>
      <c r="O106" s="99"/>
      <c r="P106" s="3903"/>
      <c r="Q106" s="99"/>
      <c r="R106" s="100"/>
      <c r="S106" s="99"/>
      <c r="T106" s="3829"/>
      <c r="U106" s="99"/>
      <c r="V106" s="100"/>
      <c r="W106" s="99"/>
      <c r="X106" s="75"/>
      <c r="Y106" s="75"/>
      <c r="Z106" s="75"/>
      <c r="AA106" s="75"/>
      <c r="AB106" s="3869"/>
      <c r="AF106" s="3901"/>
      <c r="AG106" s="3936"/>
      <c r="AH106" s="99"/>
      <c r="AI106" s="100"/>
      <c r="AJ106" s="99"/>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2006">
        <v>0</v>
      </c>
      <c r="AZ106" s="2006">
        <v>0</v>
      </c>
      <c r="BA106" s="421"/>
    </row>
    <row r="107" spans="2:53" ht="9.9499999999999993" customHeight="1">
      <c r="B107" s="3403"/>
      <c r="D107" s="4046"/>
      <c r="E107" s="4047"/>
      <c r="F107" s="4047"/>
      <c r="G107" s="4047"/>
      <c r="H107" s="4048"/>
      <c r="I107" s="98"/>
      <c r="J107" s="98"/>
      <c r="K107" s="98"/>
      <c r="L107" s="3821"/>
      <c r="M107" s="98"/>
      <c r="N107" s="98"/>
      <c r="O107" s="98"/>
      <c r="P107" s="3904"/>
      <c r="Q107" s="98"/>
      <c r="R107" s="98"/>
      <c r="S107" s="98"/>
      <c r="T107" s="3830"/>
      <c r="U107" s="98"/>
      <c r="V107" s="98"/>
      <c r="W107" s="98"/>
      <c r="X107" s="75"/>
      <c r="Y107" s="75"/>
      <c r="Z107" s="75"/>
      <c r="AA107" s="75"/>
      <c r="AB107" s="3870"/>
      <c r="AF107" s="3901"/>
      <c r="AG107" s="3937"/>
      <c r="AH107" s="98"/>
      <c r="AI107" s="98"/>
      <c r="AJ107" s="98"/>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2006">
        <v>0</v>
      </c>
      <c r="AZ107" s="2006">
        <v>0</v>
      </c>
      <c r="BA107" s="421"/>
    </row>
    <row r="108" spans="2:53" ht="9.9499999999999993" customHeight="1">
      <c r="B108" s="34"/>
      <c r="D108" s="45"/>
      <c r="E108" s="129"/>
      <c r="F108" s="47"/>
      <c r="G108" s="47"/>
      <c r="H108" s="48"/>
      <c r="I108" s="95"/>
      <c r="J108" s="95"/>
      <c r="K108" s="95"/>
      <c r="L108" s="45"/>
      <c r="M108" s="95"/>
      <c r="N108" s="95"/>
      <c r="O108" s="95"/>
      <c r="P108" s="49"/>
      <c r="Q108" s="95"/>
      <c r="R108" s="95"/>
      <c r="S108" s="95"/>
      <c r="T108" s="104"/>
      <c r="U108" s="95"/>
      <c r="V108" s="95"/>
      <c r="W108" s="95"/>
      <c r="X108" s="77"/>
      <c r="Y108" s="78"/>
      <c r="Z108" s="78"/>
      <c r="AA108" s="78"/>
      <c r="AB108"/>
      <c r="AC108" s="57"/>
      <c r="AD108" s="57"/>
      <c r="AE108" s="57"/>
      <c r="AF108" s="107"/>
      <c r="AG108" s="62"/>
      <c r="AH108" s="101"/>
      <c r="AI108" s="101"/>
      <c r="AJ108" s="101"/>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2006">
        <v>0</v>
      </c>
      <c r="AZ108" s="2006">
        <v>0</v>
      </c>
      <c r="BA108" s="421"/>
    </row>
    <row r="109" spans="2:53" ht="9.9499999999999993" customHeight="1">
      <c r="B109" s="3401">
        <v>25</v>
      </c>
      <c r="D109" s="4031" t="s">
        <v>258</v>
      </c>
      <c r="E109" s="4032"/>
      <c r="F109" s="4032"/>
      <c r="G109" s="4032"/>
      <c r="H109" s="4033"/>
      <c r="I109" s="93"/>
      <c r="J109" s="98"/>
      <c r="K109" s="98"/>
      <c r="L109" s="110"/>
      <c r="M109" s="98"/>
      <c r="N109" s="98"/>
      <c r="O109" s="98"/>
      <c r="P109" s="3902" t="s">
        <v>206</v>
      </c>
      <c r="Q109" s="93"/>
      <c r="R109" s="98"/>
      <c r="S109" s="98"/>
      <c r="T109" s="3828" t="s">
        <v>226</v>
      </c>
      <c r="U109" s="93"/>
      <c r="V109" s="98"/>
      <c r="W109" s="98"/>
      <c r="X109" s="75"/>
      <c r="Y109" s="75"/>
      <c r="Z109" s="75"/>
      <c r="AA109" s="75"/>
      <c r="AB109" s="4133" t="s">
        <v>260</v>
      </c>
      <c r="AC109" s="79"/>
      <c r="AD109" s="79"/>
      <c r="AE109" s="79"/>
      <c r="AF109" s="3901"/>
      <c r="AG109" s="3935" t="s">
        <v>227</v>
      </c>
      <c r="AH109" s="93"/>
      <c r="AI109" s="98"/>
      <c r="AJ109" s="98"/>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2006">
        <v>0</v>
      </c>
      <c r="AZ109" s="2006">
        <v>0</v>
      </c>
      <c r="BA109" s="421"/>
    </row>
    <row r="110" spans="2:53" ht="5.0999999999999996" customHeight="1">
      <c r="B110" s="3402"/>
      <c r="D110" s="4034"/>
      <c r="E110" s="4035"/>
      <c r="F110" s="4035"/>
      <c r="G110" s="4035"/>
      <c r="H110" s="4036"/>
      <c r="I110" s="99"/>
      <c r="J110" s="100"/>
      <c r="K110" s="99"/>
      <c r="L110" s="110"/>
      <c r="M110" s="99"/>
      <c r="N110" s="100"/>
      <c r="O110" s="99"/>
      <c r="P110" s="3903"/>
      <c r="Q110" s="99"/>
      <c r="R110" s="100"/>
      <c r="S110" s="99"/>
      <c r="T110" s="3829"/>
      <c r="U110" s="99"/>
      <c r="V110" s="100"/>
      <c r="W110" s="99"/>
      <c r="X110" s="75"/>
      <c r="Y110" s="75"/>
      <c r="Z110" s="75"/>
      <c r="AA110" s="75"/>
      <c r="AB110" s="4134"/>
      <c r="AC110" s="79"/>
      <c r="AD110" s="79"/>
      <c r="AE110" s="79"/>
      <c r="AF110" s="3901"/>
      <c r="AG110" s="3936"/>
      <c r="AH110" s="99"/>
      <c r="AI110" s="100"/>
      <c r="AJ110" s="99"/>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2006">
        <v>0</v>
      </c>
      <c r="AZ110" s="2006">
        <v>0</v>
      </c>
      <c r="BA110" s="421"/>
    </row>
    <row r="111" spans="2:53" ht="9.9499999999999993" customHeight="1">
      <c r="B111" s="3403"/>
      <c r="D111" s="4037"/>
      <c r="E111" s="4038"/>
      <c r="F111" s="4038"/>
      <c r="G111" s="4038"/>
      <c r="H111" s="4039"/>
      <c r="I111" s="98"/>
      <c r="J111" s="98"/>
      <c r="K111" s="98"/>
      <c r="L111" s="110"/>
      <c r="M111" s="98"/>
      <c r="N111" s="98"/>
      <c r="O111" s="98"/>
      <c r="P111" s="3904"/>
      <c r="Q111" s="98"/>
      <c r="R111" s="98"/>
      <c r="S111" s="98"/>
      <c r="T111" s="3830"/>
      <c r="U111" s="98"/>
      <c r="V111" s="98"/>
      <c r="W111" s="98"/>
      <c r="X111" s="75"/>
      <c r="Y111" s="75"/>
      <c r="Z111" s="75"/>
      <c r="AA111" s="75"/>
      <c r="AB111" s="4135"/>
      <c r="AC111" s="79"/>
      <c r="AD111" s="79"/>
      <c r="AE111" s="79"/>
      <c r="AF111" s="3901"/>
      <c r="AG111" s="3937"/>
      <c r="AH111" s="98"/>
      <c r="AI111" s="98"/>
      <c r="AJ111" s="98"/>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2006">
        <v>0</v>
      </c>
      <c r="AZ111" s="2006">
        <v>0</v>
      </c>
      <c r="BA111" s="421"/>
    </row>
    <row r="112" spans="2:53" ht="9.9499999999999993" customHeight="1">
      <c r="B112" s="34"/>
      <c r="D112" s="49"/>
      <c r="E112" s="92"/>
      <c r="F112" s="50"/>
      <c r="G112" s="50"/>
      <c r="H112" s="51"/>
      <c r="I112" s="95"/>
      <c r="J112" s="95"/>
      <c r="K112" s="95"/>
      <c r="L112" s="125"/>
      <c r="M112" s="95"/>
      <c r="N112" s="95"/>
      <c r="O112" s="95"/>
      <c r="P112" s="49"/>
      <c r="Q112" s="95"/>
      <c r="R112" s="95"/>
      <c r="S112" s="95"/>
      <c r="T112" s="104"/>
      <c r="U112" s="95"/>
      <c r="V112" s="95"/>
      <c r="W112" s="95"/>
      <c r="X112" s="77"/>
      <c r="Y112" s="78"/>
      <c r="Z112" s="78"/>
      <c r="AA112" s="78"/>
      <c r="AB112"/>
      <c r="AC112" s="68"/>
      <c r="AD112" s="68"/>
      <c r="AE112" s="68"/>
      <c r="AF112" s="107"/>
      <c r="AG112" s="62"/>
      <c r="AH112" s="101"/>
      <c r="AI112" s="101"/>
      <c r="AJ112" s="101"/>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2006">
        <v>0</v>
      </c>
      <c r="AZ112" s="2006">
        <v>0</v>
      </c>
      <c r="BA112" s="421"/>
    </row>
    <row r="113" spans="2:53" ht="9.9499999999999993" customHeight="1">
      <c r="B113" s="3401">
        <v>26</v>
      </c>
      <c r="D113" s="3923" t="s">
        <v>256</v>
      </c>
      <c r="E113" s="3924"/>
      <c r="F113" s="3924"/>
      <c r="G113" s="3924"/>
      <c r="H113" s="3925"/>
      <c r="I113" s="93"/>
      <c r="J113" s="98"/>
      <c r="K113" s="98"/>
      <c r="L113" s="126"/>
      <c r="M113" s="98"/>
      <c r="N113" s="98"/>
      <c r="O113" s="98"/>
      <c r="P113" s="3902" t="s">
        <v>210</v>
      </c>
      <c r="Q113" s="93"/>
      <c r="R113" s="98"/>
      <c r="S113" s="98"/>
      <c r="T113" s="3828" t="s">
        <v>228</v>
      </c>
      <c r="U113" s="93"/>
      <c r="V113" s="98"/>
      <c r="W113" s="98"/>
      <c r="X113" s="75"/>
      <c r="Y113" s="75"/>
      <c r="Z113" s="75"/>
      <c r="AA113" s="75"/>
      <c r="AB113" s="3889" t="s">
        <v>269</v>
      </c>
      <c r="AC113" s="79"/>
      <c r="AD113" s="79"/>
      <c r="AE113" s="79"/>
      <c r="AF113" s="3901"/>
      <c r="AG113" s="3935" t="s">
        <v>103</v>
      </c>
      <c r="AH113" s="93"/>
      <c r="AI113" s="98"/>
      <c r="AJ113" s="98"/>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2006">
        <v>0</v>
      </c>
      <c r="AZ113" s="2006">
        <v>0</v>
      </c>
      <c r="BA113" s="421"/>
    </row>
    <row r="114" spans="2:53" ht="5.0999999999999996" customHeight="1">
      <c r="B114" s="3402"/>
      <c r="D114" s="3926"/>
      <c r="E114" s="3927"/>
      <c r="F114" s="3927"/>
      <c r="G114" s="3927"/>
      <c r="H114" s="3928"/>
      <c r="I114" s="99"/>
      <c r="J114" s="100"/>
      <c r="K114" s="99"/>
      <c r="L114" s="126"/>
      <c r="M114" s="99"/>
      <c r="N114" s="100"/>
      <c r="O114" s="99"/>
      <c r="P114" s="3903"/>
      <c r="Q114" s="99"/>
      <c r="R114" s="100"/>
      <c r="S114" s="99"/>
      <c r="T114" s="3829"/>
      <c r="U114" s="99"/>
      <c r="V114" s="100"/>
      <c r="W114" s="99"/>
      <c r="X114" s="75"/>
      <c r="Y114" s="75"/>
      <c r="Z114" s="75"/>
      <c r="AA114" s="75"/>
      <c r="AB114" s="3890"/>
      <c r="AC114" s="79"/>
      <c r="AD114" s="79"/>
      <c r="AE114" s="79"/>
      <c r="AF114" s="3901"/>
      <c r="AG114" s="3936"/>
      <c r="AH114" s="99"/>
      <c r="AI114" s="100"/>
      <c r="AJ114" s="99"/>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2006">
        <v>0</v>
      </c>
      <c r="AZ114" s="2006">
        <v>0</v>
      </c>
      <c r="BA114" s="421"/>
    </row>
    <row r="115" spans="2:53" ht="9.9499999999999993" customHeight="1">
      <c r="B115" s="3403"/>
      <c r="D115" s="3929"/>
      <c r="E115" s="3930"/>
      <c r="F115" s="3930"/>
      <c r="G115" s="3930"/>
      <c r="H115" s="3931"/>
      <c r="I115" s="98"/>
      <c r="J115" s="98"/>
      <c r="K115" s="98"/>
      <c r="L115" s="126"/>
      <c r="M115" s="98"/>
      <c r="N115" s="98"/>
      <c r="O115" s="98"/>
      <c r="P115" s="3904"/>
      <c r="Q115" s="98"/>
      <c r="R115" s="98"/>
      <c r="S115" s="98"/>
      <c r="T115" s="3830"/>
      <c r="U115" s="98"/>
      <c r="V115" s="98"/>
      <c r="W115" s="98"/>
      <c r="X115" s="75"/>
      <c r="Y115" s="75"/>
      <c r="Z115" s="75"/>
      <c r="AA115" s="75"/>
      <c r="AB115" s="3891"/>
      <c r="AC115" s="79"/>
      <c r="AD115" s="79"/>
      <c r="AE115" s="79"/>
      <c r="AF115" s="3901"/>
      <c r="AG115" s="3937"/>
      <c r="AH115" s="98"/>
      <c r="AI115" s="98"/>
      <c r="AJ115" s="98"/>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2006">
        <v>0</v>
      </c>
      <c r="AZ115" s="2006">
        <v>0</v>
      </c>
      <c r="BA115" s="421"/>
    </row>
    <row r="116" spans="2:53" ht="9.9499999999999993" customHeight="1">
      <c r="B116" s="34"/>
      <c r="D116" s="45"/>
      <c r="E116" s="46"/>
      <c r="F116" s="47"/>
      <c r="G116" s="47"/>
      <c r="H116" s="48"/>
      <c r="I116" s="101"/>
      <c r="J116" s="101"/>
      <c r="K116" s="101"/>
      <c r="L116" s="125"/>
      <c r="M116" s="101"/>
      <c r="N116" s="101"/>
      <c r="O116" s="101"/>
      <c r="P116" s="49"/>
      <c r="Q116" s="101"/>
      <c r="R116" s="101"/>
      <c r="S116" s="101"/>
      <c r="T116" s="104"/>
      <c r="U116" s="101"/>
      <c r="V116" s="101"/>
      <c r="W116" s="101"/>
      <c r="X116" s="77"/>
      <c r="Y116" s="78"/>
      <c r="Z116" s="78"/>
      <c r="AA116" s="78"/>
      <c r="AB116"/>
      <c r="AC116" s="68"/>
      <c r="AD116" s="68"/>
      <c r="AE116" s="68"/>
      <c r="AF116" s="107"/>
      <c r="AG116" s="62"/>
      <c r="AH116" s="101"/>
      <c r="AI116" s="101"/>
      <c r="AJ116" s="101"/>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2006">
        <v>0</v>
      </c>
      <c r="AZ116" s="2006">
        <v>0</v>
      </c>
      <c r="BA116" s="421"/>
    </row>
    <row r="117" spans="2:53" ht="9.9499999999999993" customHeight="1">
      <c r="B117" s="3401">
        <v>27</v>
      </c>
      <c r="D117" s="4022" t="s">
        <v>260</v>
      </c>
      <c r="E117" s="4023"/>
      <c r="F117" s="4023"/>
      <c r="G117" s="4023"/>
      <c r="H117" s="4024"/>
      <c r="I117" s="93"/>
      <c r="J117" s="98"/>
      <c r="K117" s="98"/>
      <c r="L117" s="126"/>
      <c r="M117" s="98"/>
      <c r="N117" s="98"/>
      <c r="O117" s="98"/>
      <c r="P117" s="3902" t="s">
        <v>215</v>
      </c>
      <c r="Q117" s="93"/>
      <c r="R117" s="98"/>
      <c r="S117" s="98"/>
      <c r="T117" s="3828" t="s">
        <v>229</v>
      </c>
      <c r="U117" s="93"/>
      <c r="V117" s="98"/>
      <c r="W117" s="98"/>
      <c r="X117" s="75"/>
      <c r="Y117" s="75"/>
      <c r="Z117" s="75"/>
      <c r="AA117" s="75"/>
      <c r="AB117" s="4136" t="s">
        <v>261</v>
      </c>
      <c r="AC117" s="79"/>
      <c r="AD117" s="79"/>
      <c r="AE117" s="79"/>
      <c r="AF117" s="3901"/>
      <c r="AG117" s="3935" t="s">
        <v>104</v>
      </c>
      <c r="AH117" s="93"/>
      <c r="AI117" s="98"/>
      <c r="AJ117" s="98"/>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2006">
        <v>0</v>
      </c>
      <c r="AZ117" s="2006">
        <v>0</v>
      </c>
      <c r="BA117" s="421"/>
    </row>
    <row r="118" spans="2:53" ht="5.0999999999999996" customHeight="1">
      <c r="B118" s="3402"/>
      <c r="D118" s="4025"/>
      <c r="E118" s="4026"/>
      <c r="F118" s="4026"/>
      <c r="G118" s="4026"/>
      <c r="H118" s="4027"/>
      <c r="I118" s="99"/>
      <c r="J118" s="100"/>
      <c r="K118" s="99"/>
      <c r="L118" s="126"/>
      <c r="M118" s="99"/>
      <c r="N118" s="100"/>
      <c r="O118" s="99"/>
      <c r="P118" s="3903"/>
      <c r="Q118" s="99"/>
      <c r="R118" s="100"/>
      <c r="S118" s="99"/>
      <c r="T118" s="3829"/>
      <c r="U118" s="99"/>
      <c r="V118" s="100"/>
      <c r="W118" s="99"/>
      <c r="X118" s="75"/>
      <c r="Y118" s="75"/>
      <c r="Z118" s="75"/>
      <c r="AA118" s="75"/>
      <c r="AB118" s="4137"/>
      <c r="AC118" s="79"/>
      <c r="AD118" s="79"/>
      <c r="AE118" s="79"/>
      <c r="AF118" s="3901"/>
      <c r="AG118" s="3936"/>
      <c r="AH118" s="99"/>
      <c r="AI118" s="100"/>
      <c r="AJ118" s="99"/>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2006">
        <v>0</v>
      </c>
      <c r="AZ118" s="2006">
        <v>0</v>
      </c>
      <c r="BA118" s="421"/>
    </row>
    <row r="119" spans="2:53" ht="9.9499999999999993" customHeight="1">
      <c r="B119" s="3403"/>
      <c r="D119" s="4028"/>
      <c r="E119" s="4029"/>
      <c r="F119" s="4029"/>
      <c r="G119" s="4029"/>
      <c r="H119" s="4030"/>
      <c r="I119" s="98"/>
      <c r="J119" s="98"/>
      <c r="K119" s="98"/>
      <c r="L119" s="126"/>
      <c r="M119" s="98"/>
      <c r="N119" s="98"/>
      <c r="O119" s="98"/>
      <c r="P119" s="3904"/>
      <c r="Q119" s="98"/>
      <c r="R119" s="98"/>
      <c r="S119" s="98"/>
      <c r="T119" s="3830"/>
      <c r="U119" s="98"/>
      <c r="V119" s="98"/>
      <c r="W119" s="98"/>
      <c r="X119" s="75"/>
      <c r="Y119" s="75"/>
      <c r="Z119" s="75"/>
      <c r="AA119" s="75"/>
      <c r="AB119" s="4138"/>
      <c r="AC119" s="79"/>
      <c r="AD119" s="79"/>
      <c r="AE119" s="79"/>
      <c r="AF119" s="3901"/>
      <c r="AG119" s="3937"/>
      <c r="AH119" s="98"/>
      <c r="AI119" s="98"/>
      <c r="AJ119" s="98"/>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2006">
        <v>0</v>
      </c>
      <c r="AZ119" s="2006">
        <v>0</v>
      </c>
      <c r="BA119" s="421"/>
    </row>
    <row r="120" spans="2:53" ht="9.9499999999999993" customHeight="1">
      <c r="B120" s="34"/>
      <c r="D120" s="45"/>
      <c r="E120" s="46"/>
      <c r="F120" s="47"/>
      <c r="G120" s="47"/>
      <c r="H120" s="48"/>
      <c r="I120" s="101"/>
      <c r="J120" s="101"/>
      <c r="K120" s="101"/>
      <c r="L120" s="125"/>
      <c r="M120" s="101"/>
      <c r="N120" s="101"/>
      <c r="O120" s="101"/>
      <c r="P120" s="49"/>
      <c r="Q120" s="101"/>
      <c r="R120" s="101"/>
      <c r="S120" s="101"/>
      <c r="T120" s="104"/>
      <c r="U120" s="101"/>
      <c r="V120" s="101"/>
      <c r="W120" s="101"/>
      <c r="X120" s="77"/>
      <c r="Y120" s="78"/>
      <c r="Z120" s="78"/>
      <c r="AA120" s="78"/>
      <c r="AB120"/>
      <c r="AC120" s="79"/>
      <c r="AD120" s="79"/>
      <c r="AE120" s="79"/>
      <c r="AF120" s="79"/>
      <c r="AG120" s="79"/>
      <c r="AH120" s="79"/>
      <c r="AI120" s="79"/>
      <c r="AJ120" s="79"/>
      <c r="AK120" s="79"/>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2006">
        <v>0</v>
      </c>
      <c r="AZ120" s="2006">
        <v>0</v>
      </c>
      <c r="BA120" s="421"/>
    </row>
    <row r="121" spans="2:53" ht="9.9499999999999993" customHeight="1">
      <c r="B121" s="3401">
        <v>28</v>
      </c>
      <c r="D121" s="3947" t="s">
        <v>58</v>
      </c>
      <c r="E121" s="3948"/>
      <c r="F121" s="3948"/>
      <c r="G121" s="3948"/>
      <c r="H121" s="3949"/>
      <c r="I121" s="93"/>
      <c r="J121" s="98"/>
      <c r="K121" s="98"/>
      <c r="L121" s="110"/>
      <c r="M121" s="98"/>
      <c r="N121" s="98"/>
      <c r="O121" s="98"/>
      <c r="P121" s="3902" t="s">
        <v>231</v>
      </c>
      <c r="Q121" s="93"/>
      <c r="R121" s="98"/>
      <c r="S121" s="98"/>
      <c r="T121" s="3828" t="s">
        <v>232</v>
      </c>
      <c r="U121" s="93"/>
      <c r="V121" s="98"/>
      <c r="W121" s="98"/>
      <c r="X121" s="75"/>
      <c r="Y121" s="75"/>
      <c r="Z121" s="75"/>
      <c r="AA121" s="75"/>
      <c r="AB121" s="3543" t="s">
        <v>262</v>
      </c>
      <c r="AC121" s="79"/>
      <c r="AD121" s="79"/>
      <c r="AE121" s="79"/>
      <c r="AF121" s="79"/>
      <c r="AG121" s="79"/>
      <c r="AH121" s="79"/>
      <c r="AI121" s="79"/>
      <c r="AJ121" s="79"/>
      <c r="AK121" s="79"/>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2006">
        <v>0</v>
      </c>
      <c r="AZ121" s="2006">
        <v>0</v>
      </c>
      <c r="BA121" s="421"/>
    </row>
    <row r="122" spans="2:53" ht="5.0999999999999996" customHeight="1">
      <c r="B122" s="3402"/>
      <c r="D122" s="3950"/>
      <c r="E122" s="3951"/>
      <c r="F122" s="3951"/>
      <c r="G122" s="3951"/>
      <c r="H122" s="3952"/>
      <c r="I122" s="99"/>
      <c r="J122" s="100"/>
      <c r="K122" s="99"/>
      <c r="L122" s="110"/>
      <c r="M122" s="99"/>
      <c r="N122" s="100"/>
      <c r="O122" s="99"/>
      <c r="P122" s="3903"/>
      <c r="Q122" s="99"/>
      <c r="R122" s="100"/>
      <c r="S122" s="99"/>
      <c r="T122" s="3829"/>
      <c r="U122" s="99"/>
      <c r="V122" s="100"/>
      <c r="W122" s="99"/>
      <c r="X122" s="75"/>
      <c r="Y122" s="75"/>
      <c r="Z122" s="75"/>
      <c r="AA122" s="75"/>
      <c r="AB122" s="3544"/>
      <c r="AC122" s="79"/>
      <c r="AD122" s="79"/>
      <c r="AE122" s="79"/>
      <c r="AF122" s="79"/>
      <c r="AG122" s="79"/>
      <c r="AH122" s="79"/>
      <c r="AI122" s="79"/>
      <c r="AJ122" s="79"/>
      <c r="AK122" s="79"/>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2006">
        <v>0</v>
      </c>
      <c r="AZ122" s="2006">
        <v>0</v>
      </c>
      <c r="BA122" s="421"/>
    </row>
    <row r="123" spans="2:53" ht="9.9499999999999993" customHeight="1">
      <c r="B123" s="3403"/>
      <c r="D123" s="3953"/>
      <c r="E123" s="3954"/>
      <c r="F123" s="3954"/>
      <c r="G123" s="3954"/>
      <c r="H123" s="3955"/>
      <c r="I123" s="98"/>
      <c r="J123" s="98"/>
      <c r="K123" s="98"/>
      <c r="L123" s="110"/>
      <c r="M123" s="98"/>
      <c r="N123" s="98"/>
      <c r="O123" s="98"/>
      <c r="P123" s="3904"/>
      <c r="Q123" s="98"/>
      <c r="R123" s="98"/>
      <c r="S123" s="98"/>
      <c r="T123" s="3830"/>
      <c r="U123" s="98"/>
      <c r="V123" s="98"/>
      <c r="W123" s="98"/>
      <c r="X123" s="75"/>
      <c r="Y123" s="75"/>
      <c r="Z123" s="75"/>
      <c r="AA123" s="75"/>
      <c r="AB123" s="3545"/>
      <c r="AC123" s="79"/>
      <c r="AD123" s="79"/>
      <c r="AE123" s="79"/>
      <c r="AF123" s="79"/>
      <c r="AG123" s="79"/>
      <c r="AH123" s="79"/>
      <c r="AI123" s="79"/>
      <c r="AJ123" s="79"/>
      <c r="AK123" s="79"/>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2006">
        <v>0</v>
      </c>
      <c r="AZ123" s="2006">
        <v>0</v>
      </c>
      <c r="BA123" s="421"/>
    </row>
    <row r="124" spans="2:53" ht="9.9499999999999993" customHeight="1">
      <c r="B124" s="34"/>
      <c r="D124" s="49"/>
      <c r="E124" s="50"/>
      <c r="F124" s="50"/>
      <c r="G124" s="50"/>
      <c r="H124" s="51"/>
      <c r="I124" s="101"/>
      <c r="J124" s="101"/>
      <c r="K124" s="101"/>
      <c r="L124" s="125"/>
      <c r="M124" s="101"/>
      <c r="N124" s="101"/>
      <c r="O124" s="101"/>
      <c r="P124" s="49"/>
      <c r="Q124" s="101"/>
      <c r="R124" s="101"/>
      <c r="S124" s="101"/>
      <c r="T124" s="104"/>
      <c r="U124" s="101"/>
      <c r="V124" s="101"/>
      <c r="W124" s="101"/>
      <c r="X124" s="22"/>
      <c r="Y124" s="76"/>
      <c r="Z124" s="76"/>
      <c r="AA124" s="76"/>
      <c r="AB124"/>
      <c r="AC124" s="79"/>
      <c r="AD124" s="79"/>
      <c r="AE124" s="79"/>
      <c r="AF124" s="79"/>
      <c r="AG124" s="79"/>
      <c r="AH124" s="79"/>
      <c r="AI124" s="79"/>
      <c r="AJ124" s="79"/>
      <c r="AK124" s="79"/>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2006">
        <v>0</v>
      </c>
      <c r="AZ124" s="2006">
        <v>0</v>
      </c>
      <c r="BA124" s="421"/>
    </row>
    <row r="125" spans="2:53" ht="9.9499999999999993" customHeight="1">
      <c r="B125" s="3401">
        <v>29</v>
      </c>
      <c r="D125" s="4049" t="s">
        <v>261</v>
      </c>
      <c r="E125" s="4050"/>
      <c r="F125" s="4050"/>
      <c r="G125" s="4050"/>
      <c r="H125" s="4051"/>
      <c r="I125" s="93"/>
      <c r="J125" s="98"/>
      <c r="K125" s="98"/>
      <c r="L125" s="110"/>
      <c r="M125" s="98"/>
      <c r="N125" s="98"/>
      <c r="O125" s="98"/>
      <c r="P125" s="3902" t="s">
        <v>217</v>
      </c>
      <c r="Q125" s="93"/>
      <c r="R125" s="98"/>
      <c r="S125" s="98"/>
      <c r="T125" s="3828" t="s">
        <v>233</v>
      </c>
      <c r="U125" s="93"/>
      <c r="V125" s="98"/>
      <c r="W125" s="98"/>
      <c r="X125" s="75"/>
      <c r="Y125" s="75"/>
      <c r="Z125" s="75"/>
      <c r="AA125" s="75"/>
      <c r="AB125" s="4139" t="s">
        <v>230</v>
      </c>
      <c r="AC125" s="79"/>
      <c r="AD125" s="79"/>
      <c r="AE125" s="79"/>
      <c r="AF125" s="79"/>
      <c r="AG125" s="79"/>
      <c r="AH125" s="79"/>
      <c r="AI125" s="79"/>
      <c r="AJ125" s="79"/>
      <c r="AK125" s="79"/>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2006">
        <v>0</v>
      </c>
      <c r="AZ125" s="2006">
        <v>0</v>
      </c>
      <c r="BA125" s="421"/>
    </row>
    <row r="126" spans="2:53" ht="5.0999999999999996" customHeight="1">
      <c r="B126" s="3402"/>
      <c r="D126" s="4052"/>
      <c r="E126" s="4053"/>
      <c r="F126" s="4053"/>
      <c r="G126" s="4053"/>
      <c r="H126" s="4054"/>
      <c r="I126" s="99"/>
      <c r="J126" s="100"/>
      <c r="K126" s="99"/>
      <c r="L126" s="110"/>
      <c r="M126" s="99"/>
      <c r="N126" s="100"/>
      <c r="O126" s="99"/>
      <c r="P126" s="3903"/>
      <c r="Q126" s="99"/>
      <c r="R126" s="100"/>
      <c r="S126" s="99"/>
      <c r="T126" s="3829"/>
      <c r="U126" s="99"/>
      <c r="V126" s="100"/>
      <c r="W126" s="99"/>
      <c r="X126" s="75"/>
      <c r="Y126" s="75"/>
      <c r="Z126" s="75"/>
      <c r="AA126" s="75"/>
      <c r="AB126" s="4140"/>
      <c r="AC126" s="79"/>
      <c r="AD126" s="79"/>
      <c r="AE126" s="79"/>
      <c r="AF126" s="79"/>
      <c r="AG126" s="79"/>
      <c r="AH126" s="79"/>
      <c r="AI126" s="79"/>
      <c r="AJ126" s="79"/>
      <c r="AK126" s="79"/>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2006">
        <v>0</v>
      </c>
      <c r="AZ126" s="2006">
        <v>0</v>
      </c>
      <c r="BA126" s="421"/>
    </row>
    <row r="127" spans="2:53" ht="9.9499999999999993" customHeight="1">
      <c r="B127" s="3403"/>
      <c r="D127" s="4055"/>
      <c r="E127" s="4056"/>
      <c r="F127" s="4056"/>
      <c r="G127" s="4056"/>
      <c r="H127" s="4057"/>
      <c r="I127" s="98"/>
      <c r="J127" s="98"/>
      <c r="K127" s="98"/>
      <c r="L127" s="110"/>
      <c r="M127" s="98"/>
      <c r="N127" s="98"/>
      <c r="O127" s="98"/>
      <c r="P127" s="3904"/>
      <c r="Q127" s="98"/>
      <c r="R127" s="98"/>
      <c r="S127" s="98"/>
      <c r="T127" s="3830"/>
      <c r="U127" s="98"/>
      <c r="V127" s="98"/>
      <c r="W127" s="98"/>
      <c r="X127" s="75"/>
      <c r="Y127" s="75"/>
      <c r="Z127" s="75"/>
      <c r="AA127" s="75"/>
      <c r="AB127" s="4141"/>
      <c r="AC127" s="79"/>
      <c r="AD127" s="79"/>
      <c r="AE127" s="79"/>
      <c r="AF127" s="79"/>
      <c r="AG127" s="79"/>
      <c r="AH127" s="79"/>
      <c r="AI127" s="79"/>
      <c r="AJ127" s="79"/>
      <c r="AK127" s="79"/>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2006">
        <v>0</v>
      </c>
      <c r="AZ127" s="2006">
        <v>0</v>
      </c>
      <c r="BA127" s="421"/>
    </row>
    <row r="128" spans="2:53" ht="9.9499999999999993" customHeight="1">
      <c r="B128" s="34"/>
      <c r="D128" s="45"/>
      <c r="E128" s="129"/>
      <c r="F128" s="47"/>
      <c r="G128" s="47"/>
      <c r="H128" s="48"/>
      <c r="I128" s="101"/>
      <c r="J128" s="101"/>
      <c r="K128" s="101"/>
      <c r="L128" s="125"/>
      <c r="M128" s="101"/>
      <c r="N128" s="101"/>
      <c r="O128" s="101"/>
      <c r="P128" s="45"/>
      <c r="Q128" s="101"/>
      <c r="R128" s="101"/>
      <c r="S128" s="101"/>
      <c r="T128" s="105"/>
      <c r="U128" s="101"/>
      <c r="V128" s="101"/>
      <c r="W128" s="101"/>
      <c r="X128" s="82"/>
      <c r="Y128" s="83"/>
      <c r="Z128" s="83"/>
      <c r="AA128" s="83"/>
      <c r="AB128"/>
      <c r="AC128" s="79"/>
      <c r="AD128" s="79"/>
      <c r="AE128" s="79"/>
      <c r="AF128" s="79"/>
      <c r="AG128" s="79"/>
      <c r="AH128" s="79"/>
      <c r="AI128" s="79"/>
      <c r="AJ128" s="79"/>
      <c r="AK128" s="79"/>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2006">
        <v>0</v>
      </c>
      <c r="AZ128" s="2006">
        <v>0</v>
      </c>
      <c r="BA128" s="421"/>
    </row>
    <row r="129" spans="2:53" ht="9.9499999999999993" customHeight="1">
      <c r="B129" s="3401">
        <v>30</v>
      </c>
      <c r="D129" s="3923" t="s">
        <v>262</v>
      </c>
      <c r="E129" s="3924"/>
      <c r="F129" s="3924"/>
      <c r="G129" s="3924"/>
      <c r="H129" s="3925"/>
      <c r="I129" s="93"/>
      <c r="J129" s="98"/>
      <c r="K129" s="98"/>
      <c r="L129" s="110"/>
      <c r="M129" s="98"/>
      <c r="N129" s="98"/>
      <c r="O129" s="98"/>
      <c r="P129" s="3902" t="s">
        <v>221</v>
      </c>
      <c r="Q129" s="93"/>
      <c r="R129" s="98"/>
      <c r="S129" s="98"/>
      <c r="T129" s="3828" t="s">
        <v>234</v>
      </c>
      <c r="U129" s="93"/>
      <c r="V129" s="98"/>
      <c r="W129" s="98"/>
      <c r="X129" s="75"/>
      <c r="Y129" s="75"/>
      <c r="Z129" s="75"/>
      <c r="AA129" s="75"/>
      <c r="AB129" s="4142" t="s">
        <v>263</v>
      </c>
      <c r="AC129" s="79"/>
      <c r="AD129" s="79"/>
      <c r="AE129" s="79"/>
      <c r="AF129" s="79"/>
      <c r="AG129" s="79"/>
      <c r="AH129" s="79"/>
      <c r="AI129" s="79"/>
      <c r="AJ129" s="79"/>
      <c r="AK129" s="79"/>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2006">
        <v>0</v>
      </c>
      <c r="AZ129" s="2006">
        <v>0</v>
      </c>
      <c r="BA129" s="421"/>
    </row>
    <row r="130" spans="2:53" ht="5.0999999999999996" customHeight="1">
      <c r="B130" s="3402"/>
      <c r="D130" s="3926"/>
      <c r="E130" s="3927"/>
      <c r="F130" s="3927"/>
      <c r="G130" s="3927"/>
      <c r="H130" s="3928"/>
      <c r="I130" s="99"/>
      <c r="J130" s="100"/>
      <c r="K130" s="99"/>
      <c r="L130" s="110"/>
      <c r="M130" s="99"/>
      <c r="N130" s="100"/>
      <c r="O130" s="99"/>
      <c r="P130" s="3903"/>
      <c r="Q130" s="99"/>
      <c r="R130" s="100"/>
      <c r="S130" s="99"/>
      <c r="T130" s="3829"/>
      <c r="U130" s="99"/>
      <c r="V130" s="100"/>
      <c r="W130" s="99"/>
      <c r="X130" s="75"/>
      <c r="Y130" s="75"/>
      <c r="Z130" s="75"/>
      <c r="AA130" s="75"/>
      <c r="AB130" s="4143"/>
      <c r="AC130" s="79"/>
      <c r="AD130" s="79"/>
      <c r="AE130" s="79"/>
      <c r="AF130" s="79"/>
      <c r="AG130" s="79"/>
      <c r="AH130" s="79"/>
      <c r="AI130" s="79"/>
      <c r="AJ130" s="79"/>
      <c r="AK130" s="79"/>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2006">
        <v>0</v>
      </c>
      <c r="AZ130" s="2006">
        <v>0</v>
      </c>
      <c r="BA130" s="421"/>
    </row>
    <row r="131" spans="2:53" ht="9.9499999999999993" customHeight="1">
      <c r="B131" s="3403"/>
      <c r="D131" s="3929"/>
      <c r="E131" s="3930"/>
      <c r="F131" s="3930"/>
      <c r="G131" s="3930"/>
      <c r="H131" s="3931"/>
      <c r="I131" s="98"/>
      <c r="J131" s="98"/>
      <c r="K131" s="98"/>
      <c r="L131" s="110"/>
      <c r="M131" s="98"/>
      <c r="N131" s="98"/>
      <c r="O131" s="98"/>
      <c r="P131" s="3904"/>
      <c r="Q131" s="98"/>
      <c r="R131" s="98"/>
      <c r="S131" s="98"/>
      <c r="T131" s="3830"/>
      <c r="U131" s="98"/>
      <c r="V131" s="98"/>
      <c r="W131" s="98"/>
      <c r="X131" s="75"/>
      <c r="Y131" s="75"/>
      <c r="Z131" s="75"/>
      <c r="AA131" s="75"/>
      <c r="AB131" s="4144"/>
      <c r="AC131" s="79"/>
      <c r="AD131" s="79"/>
      <c r="AE131" s="79"/>
      <c r="AF131" s="79"/>
      <c r="AG131" s="79"/>
      <c r="AH131" s="79"/>
      <c r="AI131" s="79"/>
      <c r="AJ131" s="79"/>
      <c r="AK131" s="79"/>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2006">
        <v>0</v>
      </c>
      <c r="AZ131" s="2006">
        <v>0</v>
      </c>
      <c r="BA131" s="421"/>
    </row>
    <row r="132" spans="2:53" ht="9.9499999999999993" customHeight="1">
      <c r="B132" s="34"/>
      <c r="D132" s="49"/>
      <c r="E132" s="50"/>
      <c r="F132" s="50"/>
      <c r="G132" s="50"/>
      <c r="H132" s="51"/>
      <c r="I132" s="101"/>
      <c r="J132" s="101"/>
      <c r="K132" s="101"/>
      <c r="L132" s="127"/>
      <c r="M132" s="101"/>
      <c r="N132" s="101"/>
      <c r="O132" s="101"/>
      <c r="P132" s="45"/>
      <c r="Q132" s="101"/>
      <c r="R132" s="101"/>
      <c r="S132" s="101"/>
      <c r="T132" s="105"/>
      <c r="U132" s="101"/>
      <c r="V132" s="101"/>
      <c r="W132" s="101"/>
      <c r="X132" s="82"/>
      <c r="Y132" s="83"/>
      <c r="Z132" s="83"/>
      <c r="AA132" s="83"/>
      <c r="AB132"/>
      <c r="AC132" s="79"/>
      <c r="AD132" s="79"/>
      <c r="AE132" s="79"/>
      <c r="AF132" s="79"/>
      <c r="AG132" s="79"/>
      <c r="AH132" s="79"/>
      <c r="AI132" s="79"/>
      <c r="AJ132" s="79"/>
      <c r="AK132" s="79"/>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2006">
        <v>0</v>
      </c>
      <c r="AZ132" s="2006">
        <v>0</v>
      </c>
      <c r="BA132" s="421"/>
    </row>
    <row r="133" spans="2:53" ht="9.9499999999999993" customHeight="1">
      <c r="B133" s="3401">
        <v>31</v>
      </c>
      <c r="D133" s="4154" t="s">
        <v>230</v>
      </c>
      <c r="E133" s="4155"/>
      <c r="F133" s="4155"/>
      <c r="G133" s="4155"/>
      <c r="H133" s="4156"/>
      <c r="I133" s="93"/>
      <c r="J133" s="98"/>
      <c r="K133" s="98"/>
      <c r="L133" s="128"/>
      <c r="M133" s="98"/>
      <c r="N133" s="98"/>
      <c r="O133" s="98"/>
      <c r="P133" s="3902" t="s">
        <v>224</v>
      </c>
      <c r="Q133" s="93"/>
      <c r="R133" s="98"/>
      <c r="S133" s="98"/>
      <c r="T133" s="3828" t="s">
        <v>235</v>
      </c>
      <c r="U133" s="93"/>
      <c r="V133" s="98"/>
      <c r="W133" s="98"/>
      <c r="X133" s="75"/>
      <c r="Y133" s="75"/>
      <c r="Z133" s="75"/>
      <c r="AA133" s="75"/>
      <c r="AB133" s="3868" t="s">
        <v>257</v>
      </c>
      <c r="AC133" s="79"/>
      <c r="AD133" s="79"/>
      <c r="AE133" s="79"/>
      <c r="AF133" s="79"/>
      <c r="AG133" s="79"/>
      <c r="AH133" s="79"/>
      <c r="AI133" s="79"/>
      <c r="AJ133" s="79"/>
      <c r="AK133" s="79"/>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2006">
        <v>0</v>
      </c>
      <c r="AZ133" s="2006">
        <v>0</v>
      </c>
      <c r="BA133" s="421"/>
    </row>
    <row r="134" spans="2:53" ht="5.0999999999999996" customHeight="1">
      <c r="B134" s="3402"/>
      <c r="D134" s="4157"/>
      <c r="E134" s="4158"/>
      <c r="F134" s="4158"/>
      <c r="G134" s="4158"/>
      <c r="H134" s="4159"/>
      <c r="I134" s="99"/>
      <c r="J134" s="100"/>
      <c r="K134" s="99"/>
      <c r="L134" s="128"/>
      <c r="M134" s="99"/>
      <c r="N134" s="100"/>
      <c r="O134" s="99"/>
      <c r="P134" s="3903"/>
      <c r="Q134" s="99"/>
      <c r="R134" s="100"/>
      <c r="S134" s="99"/>
      <c r="T134" s="3829"/>
      <c r="U134" s="99"/>
      <c r="V134" s="100"/>
      <c r="W134" s="99"/>
      <c r="X134" s="75"/>
      <c r="Y134" s="75"/>
      <c r="Z134" s="75"/>
      <c r="AA134" s="75"/>
      <c r="AB134" s="3869"/>
      <c r="AC134" s="79"/>
      <c r="AD134" s="79"/>
      <c r="AE134" s="79"/>
      <c r="AF134" s="79"/>
      <c r="AG134" s="79"/>
      <c r="AH134" s="79"/>
      <c r="AI134" s="79"/>
      <c r="AJ134" s="79"/>
      <c r="AK134" s="79"/>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2006">
        <v>0</v>
      </c>
      <c r="AZ134" s="2006">
        <v>0</v>
      </c>
      <c r="BA134" s="421"/>
    </row>
    <row r="135" spans="2:53" ht="9.9499999999999993" customHeight="1">
      <c r="B135" s="3403"/>
      <c r="D135" s="4160"/>
      <c r="E135" s="4161"/>
      <c r="F135" s="4161"/>
      <c r="G135" s="4161"/>
      <c r="H135" s="4162"/>
      <c r="I135" s="98"/>
      <c r="J135" s="98"/>
      <c r="K135" s="98"/>
      <c r="L135" s="128"/>
      <c r="M135" s="98"/>
      <c r="N135" s="98"/>
      <c r="O135" s="98"/>
      <c r="P135" s="3904"/>
      <c r="Q135" s="98"/>
      <c r="R135" s="98"/>
      <c r="S135" s="98"/>
      <c r="T135" s="3830"/>
      <c r="U135" s="98"/>
      <c r="V135" s="98"/>
      <c r="W135" s="98"/>
      <c r="X135" s="75"/>
      <c r="Y135" s="75"/>
      <c r="Z135" s="75"/>
      <c r="AA135" s="75"/>
      <c r="AB135" s="3870"/>
      <c r="AC135" s="79"/>
      <c r="AD135" s="79"/>
      <c r="AE135" s="79"/>
      <c r="AF135" s="79"/>
      <c r="AG135" s="79"/>
      <c r="AH135" s="79"/>
      <c r="AI135" s="79"/>
      <c r="AJ135" s="79"/>
      <c r="AK135" s="79"/>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2006">
        <v>0</v>
      </c>
      <c r="AZ135" s="2006">
        <v>0</v>
      </c>
      <c r="BA135" s="421"/>
    </row>
    <row r="136" spans="2:53" ht="9.9499999999999993" customHeight="1">
      <c r="B136" s="34"/>
      <c r="D136" s="49"/>
      <c r="E136" s="50"/>
      <c r="F136" s="50"/>
      <c r="G136" s="50"/>
      <c r="H136" s="51"/>
      <c r="I136" s="101"/>
      <c r="J136" s="101"/>
      <c r="K136" s="101"/>
      <c r="L136" s="127"/>
      <c r="M136" s="101"/>
      <c r="N136" s="101"/>
      <c r="O136" s="101"/>
      <c r="P136" s="45"/>
      <c r="Q136" s="101"/>
      <c r="R136" s="101"/>
      <c r="S136" s="101"/>
      <c r="T136" s="105"/>
      <c r="U136" s="101"/>
      <c r="V136" s="101"/>
      <c r="W136" s="101"/>
      <c r="X136" s="82"/>
      <c r="Y136" s="83"/>
      <c r="Z136" s="83"/>
      <c r="AA136" s="83"/>
      <c r="AB136"/>
      <c r="AC136" s="79"/>
      <c r="AD136" s="79"/>
      <c r="AE136" s="79"/>
      <c r="AF136" s="79"/>
      <c r="AG136" s="79"/>
      <c r="AH136" s="79"/>
      <c r="AI136" s="79"/>
      <c r="AJ136" s="79"/>
      <c r="AK136" s="79"/>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2006">
        <v>0</v>
      </c>
      <c r="AZ136" s="2006">
        <v>0</v>
      </c>
      <c r="BA136" s="421"/>
    </row>
    <row r="137" spans="2:53" ht="9.9499999999999993" customHeight="1">
      <c r="B137" s="3401">
        <v>32</v>
      </c>
      <c r="D137" s="4115" t="s">
        <v>263</v>
      </c>
      <c r="E137" s="4116"/>
      <c r="F137" s="4116"/>
      <c r="G137" s="4116"/>
      <c r="H137" s="4117"/>
      <c r="I137" s="99"/>
      <c r="J137" s="99"/>
      <c r="K137" s="99"/>
      <c r="L137" s="123"/>
      <c r="M137" s="98"/>
      <c r="N137" s="98"/>
      <c r="O137" s="98"/>
      <c r="P137" s="3902" t="s">
        <v>236</v>
      </c>
      <c r="Q137" s="93"/>
      <c r="R137" s="98"/>
      <c r="S137" s="98"/>
      <c r="T137" s="3828" t="s">
        <v>237</v>
      </c>
      <c r="U137" s="93"/>
      <c r="V137" s="98"/>
      <c r="W137" s="98"/>
      <c r="X137" s="75"/>
      <c r="Y137" s="75"/>
      <c r="Z137" s="75"/>
      <c r="AA137" s="75"/>
      <c r="AB137" s="3838" t="s">
        <v>142</v>
      </c>
      <c r="AC137" s="79"/>
      <c r="AD137" s="79"/>
      <c r="AE137" s="79"/>
      <c r="AF137" s="79"/>
      <c r="AG137" s="79"/>
      <c r="AH137" s="79"/>
      <c r="AI137" s="79"/>
      <c r="AJ137" s="79"/>
      <c r="AK137" s="79"/>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2006">
        <v>0</v>
      </c>
      <c r="AZ137" s="2006">
        <v>0</v>
      </c>
      <c r="BA137" s="421"/>
    </row>
    <row r="138" spans="2:53" ht="5.0999999999999996" customHeight="1">
      <c r="B138" s="3402"/>
      <c r="D138" s="4118"/>
      <c r="E138" s="4119"/>
      <c r="F138" s="4119"/>
      <c r="G138" s="4119"/>
      <c r="H138" s="4120"/>
      <c r="I138" s="99"/>
      <c r="J138" s="99"/>
      <c r="K138" s="99"/>
      <c r="L138" s="123"/>
      <c r="M138" s="99"/>
      <c r="N138" s="100"/>
      <c r="O138" s="99"/>
      <c r="P138" s="3903"/>
      <c r="Q138" s="99"/>
      <c r="R138" s="100"/>
      <c r="S138" s="99"/>
      <c r="T138" s="3829"/>
      <c r="U138" s="99"/>
      <c r="V138" s="100"/>
      <c r="W138" s="99"/>
      <c r="X138" s="75"/>
      <c r="Y138" s="75"/>
      <c r="Z138" s="75"/>
      <c r="AA138" s="75"/>
      <c r="AB138" s="3839"/>
      <c r="AC138" s="79"/>
      <c r="AD138" s="79"/>
      <c r="AE138" s="79"/>
      <c r="AF138" s="79"/>
      <c r="AG138" s="79"/>
      <c r="AH138" s="79"/>
      <c r="AI138" s="79"/>
      <c r="AJ138" s="79"/>
      <c r="AK138" s="79"/>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2006">
        <v>0</v>
      </c>
      <c r="AZ138" s="2006">
        <v>0</v>
      </c>
      <c r="BA138" s="421"/>
    </row>
    <row r="139" spans="2:53" ht="9.9499999999999993" customHeight="1">
      <c r="B139" s="3403"/>
      <c r="D139" s="4121"/>
      <c r="E139" s="4122"/>
      <c r="F139" s="4122"/>
      <c r="G139" s="4122"/>
      <c r="H139" s="4123"/>
      <c r="I139" s="99"/>
      <c r="J139" s="99"/>
      <c r="K139" s="99"/>
      <c r="L139" s="123"/>
      <c r="M139" s="98"/>
      <c r="N139" s="98"/>
      <c r="O139" s="98"/>
      <c r="P139" s="3904"/>
      <c r="Q139" s="98"/>
      <c r="R139" s="98"/>
      <c r="S139" s="98"/>
      <c r="T139" s="3830"/>
      <c r="U139" s="98"/>
      <c r="V139" s="98"/>
      <c r="W139" s="98"/>
      <c r="X139" s="75"/>
      <c r="Y139" s="75"/>
      <c r="Z139" s="75"/>
      <c r="AA139" s="75"/>
      <c r="AB139" s="3840"/>
      <c r="AC139" s="79"/>
      <c r="AD139" s="79"/>
      <c r="AE139" s="79"/>
      <c r="AF139" s="79"/>
      <c r="AG139" s="79"/>
      <c r="AH139" s="79"/>
      <c r="AI139" s="79"/>
      <c r="AJ139" s="79"/>
      <c r="AK139" s="79"/>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2006">
        <v>0</v>
      </c>
      <c r="AZ139" s="2006">
        <v>0</v>
      </c>
      <c r="BA139" s="421"/>
    </row>
    <row r="140" spans="2:53" ht="9.9499999999999993" customHeight="1">
      <c r="B140" s="34"/>
      <c r="D140" s="45"/>
      <c r="E140" s="129"/>
      <c r="F140" s="47"/>
      <c r="G140" s="47"/>
      <c r="H140" s="48"/>
      <c r="I140" s="101"/>
      <c r="J140" s="101"/>
      <c r="K140" s="101"/>
      <c r="L140" s="124"/>
      <c r="M140" s="101"/>
      <c r="N140" s="101"/>
      <c r="O140" s="101"/>
      <c r="P140" s="45"/>
      <c r="Q140" s="101"/>
      <c r="R140" s="101"/>
      <c r="S140" s="101"/>
      <c r="T140" s="105"/>
      <c r="U140" s="101"/>
      <c r="V140" s="101"/>
      <c r="W140" s="101"/>
      <c r="X140" s="77"/>
      <c r="Y140" s="78"/>
      <c r="Z140" s="78"/>
      <c r="AA140" s="78"/>
      <c r="AB140" s="94"/>
      <c r="AC140" s="68"/>
      <c r="AD140" s="68"/>
      <c r="AE140" s="68"/>
      <c r="AF140" s="17"/>
      <c r="AG140" s="77"/>
      <c r="AH140" s="78"/>
      <c r="AI140" s="78"/>
      <c r="AJ140" s="78"/>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2006">
        <v>0</v>
      </c>
      <c r="AZ140" s="2006">
        <v>0</v>
      </c>
      <c r="BA140" s="421"/>
    </row>
    <row r="141" spans="2:53" ht="9.9499999999999993" customHeight="1">
      <c r="B141" s="3401">
        <v>33</v>
      </c>
      <c r="D141" s="3923" t="s">
        <v>257</v>
      </c>
      <c r="E141" s="3924"/>
      <c r="F141" s="3924"/>
      <c r="G141" s="3924"/>
      <c r="H141" s="3925"/>
      <c r="I141" s="99"/>
      <c r="J141" s="99"/>
      <c r="K141" s="99"/>
      <c r="L141" s="123"/>
      <c r="M141" s="98"/>
      <c r="N141" s="98"/>
      <c r="O141" s="98"/>
      <c r="P141" s="3902" t="s">
        <v>238</v>
      </c>
      <c r="Q141" s="93"/>
      <c r="R141" s="98"/>
      <c r="S141" s="98"/>
      <c r="T141" s="3828" t="s">
        <v>239</v>
      </c>
      <c r="U141" s="93"/>
      <c r="V141" s="98"/>
      <c r="W141" s="98"/>
      <c r="X141" s="75"/>
      <c r="Y141" s="75"/>
      <c r="Z141" s="75"/>
      <c r="AA141" s="75"/>
      <c r="AB141" s="3838" t="s">
        <v>148</v>
      </c>
      <c r="AC141" s="79"/>
      <c r="AD141" s="79"/>
      <c r="AE141" s="79"/>
      <c r="AF141" s="80"/>
      <c r="AG141" s="81"/>
      <c r="AH141" s="81"/>
      <c r="AI141" s="81"/>
      <c r="AJ141" s="81"/>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2006">
        <v>0</v>
      </c>
      <c r="AZ141" s="2006">
        <v>0</v>
      </c>
      <c r="BA141" s="421"/>
    </row>
    <row r="142" spans="2:53" ht="5.0999999999999996" customHeight="1">
      <c r="B142" s="3402"/>
      <c r="D142" s="3926"/>
      <c r="E142" s="3927"/>
      <c r="F142" s="3927"/>
      <c r="G142" s="3927"/>
      <c r="H142" s="3928"/>
      <c r="I142" s="99"/>
      <c r="J142" s="99"/>
      <c r="K142" s="99"/>
      <c r="L142" s="123"/>
      <c r="M142" s="99"/>
      <c r="N142" s="100"/>
      <c r="O142" s="99"/>
      <c r="P142" s="3903"/>
      <c r="Q142" s="99"/>
      <c r="R142" s="100"/>
      <c r="S142" s="99"/>
      <c r="T142" s="3829"/>
      <c r="U142" s="99"/>
      <c r="V142" s="100"/>
      <c r="W142" s="99"/>
      <c r="X142" s="75"/>
      <c r="Y142" s="75"/>
      <c r="Z142" s="75"/>
      <c r="AA142" s="75"/>
      <c r="AB142" s="3839"/>
      <c r="AC142" s="79"/>
      <c r="AD142" s="79"/>
      <c r="AE142" s="79"/>
      <c r="AF142" s="80"/>
      <c r="AG142" s="81"/>
      <c r="AH142" s="81"/>
      <c r="AI142" s="81"/>
      <c r="AJ142" s="81"/>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2006">
        <v>0</v>
      </c>
      <c r="AZ142" s="2006">
        <v>0</v>
      </c>
      <c r="BA142" s="421"/>
    </row>
    <row r="143" spans="2:53" ht="9.9499999999999993" customHeight="1">
      <c r="B143" s="3403"/>
      <c r="D143" s="3929"/>
      <c r="E143" s="3930"/>
      <c r="F143" s="3930"/>
      <c r="G143" s="3930"/>
      <c r="H143" s="3931"/>
      <c r="I143" s="99"/>
      <c r="J143" s="99"/>
      <c r="K143" s="99"/>
      <c r="L143" s="123"/>
      <c r="M143" s="98"/>
      <c r="N143" s="98"/>
      <c r="O143" s="98"/>
      <c r="P143" s="3904"/>
      <c r="Q143" s="98"/>
      <c r="R143" s="98"/>
      <c r="S143" s="98"/>
      <c r="T143" s="3830"/>
      <c r="U143" s="98"/>
      <c r="V143" s="98"/>
      <c r="W143" s="98"/>
      <c r="X143" s="75"/>
      <c r="Y143" s="75"/>
      <c r="Z143" s="75"/>
      <c r="AA143" s="75"/>
      <c r="AB143" s="3840"/>
      <c r="AC143" s="79"/>
      <c r="AD143" s="79"/>
      <c r="AE143" s="79"/>
      <c r="AF143" s="80"/>
      <c r="AG143" s="81"/>
      <c r="AH143" s="81"/>
      <c r="AI143" s="81"/>
      <c r="AJ143" s="81"/>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2006">
        <v>0</v>
      </c>
      <c r="AZ143" s="2006">
        <v>0</v>
      </c>
      <c r="BA143" s="421"/>
    </row>
    <row r="144" spans="2:53" ht="9.9499999999999993" customHeight="1">
      <c r="B144" s="34"/>
      <c r="D144" s="49"/>
      <c r="E144" s="55"/>
      <c r="F144" s="50"/>
      <c r="G144" s="50"/>
      <c r="H144" s="51"/>
      <c r="I144" s="101"/>
      <c r="J144" s="101"/>
      <c r="K144" s="101"/>
      <c r="L144" s="124"/>
      <c r="M144" s="101"/>
      <c r="N144" s="101"/>
      <c r="O144" s="101"/>
      <c r="P144" s="45"/>
      <c r="Q144" s="101"/>
      <c r="R144" s="101"/>
      <c r="S144" s="101"/>
      <c r="T144" s="105"/>
      <c r="U144" s="101"/>
      <c r="V144" s="101"/>
      <c r="W144" s="101"/>
      <c r="X144" s="77"/>
      <c r="Y144" s="78"/>
      <c r="Z144" s="78"/>
      <c r="AA144" s="78"/>
      <c r="AB144"/>
      <c r="AC144" s="68"/>
      <c r="AD144" s="68"/>
      <c r="AE144" s="68"/>
      <c r="AF144" s="17"/>
      <c r="AG144" s="77"/>
      <c r="AH144" s="78"/>
      <c r="AI144" s="78"/>
      <c r="AJ144" s="78"/>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2006">
        <v>0</v>
      </c>
      <c r="AZ144" s="2006">
        <v>0</v>
      </c>
      <c r="BA144" s="421"/>
    </row>
    <row r="145" spans="2:53" ht="9.9499999999999993" customHeight="1">
      <c r="B145" s="3401">
        <v>34</v>
      </c>
      <c r="D145" s="4124" t="s">
        <v>53</v>
      </c>
      <c r="E145" s="4125"/>
      <c r="F145" s="4125"/>
      <c r="G145" s="4125"/>
      <c r="H145" s="4126"/>
      <c r="I145" s="99"/>
      <c r="J145" s="99"/>
      <c r="K145" s="99"/>
      <c r="L145" s="123"/>
      <c r="M145" s="98"/>
      <c r="N145" s="98"/>
      <c r="O145" s="98"/>
      <c r="P145" s="3902" t="s">
        <v>225</v>
      </c>
      <c r="Q145" s="93"/>
      <c r="R145" s="98"/>
      <c r="S145" s="98"/>
      <c r="T145" s="3828" t="s">
        <v>240</v>
      </c>
      <c r="U145" s="93"/>
      <c r="V145" s="98"/>
      <c r="W145" s="98"/>
      <c r="X145" s="75"/>
      <c r="Y145" s="75"/>
      <c r="Z145" s="75"/>
      <c r="AA145" s="75"/>
      <c r="AB145" s="4109" t="s">
        <v>53</v>
      </c>
      <c r="AC145" s="79"/>
      <c r="AD145" s="79"/>
      <c r="AE145" s="79"/>
      <c r="AF145" s="80"/>
      <c r="AG145" s="81"/>
      <c r="AH145" s="81"/>
      <c r="AI145" s="81"/>
      <c r="AJ145" s="81"/>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2006">
        <v>0</v>
      </c>
      <c r="AZ145" s="2006">
        <v>0</v>
      </c>
      <c r="BA145" s="421"/>
    </row>
    <row r="146" spans="2:53" ht="5.0999999999999996" customHeight="1">
      <c r="B146" s="3402"/>
      <c r="D146" s="4127"/>
      <c r="E146" s="4128"/>
      <c r="F146" s="4128"/>
      <c r="G146" s="4128"/>
      <c r="H146" s="4129"/>
      <c r="I146" s="99"/>
      <c r="J146" s="99"/>
      <c r="K146" s="99"/>
      <c r="L146" s="123"/>
      <c r="M146" s="99"/>
      <c r="N146" s="100"/>
      <c r="O146" s="99"/>
      <c r="P146" s="3903"/>
      <c r="Q146" s="99"/>
      <c r="R146" s="100"/>
      <c r="S146" s="99"/>
      <c r="T146" s="3829"/>
      <c r="U146" s="99"/>
      <c r="V146" s="100"/>
      <c r="W146" s="99"/>
      <c r="X146" s="75"/>
      <c r="Y146" s="75"/>
      <c r="Z146" s="75"/>
      <c r="AA146" s="75"/>
      <c r="AB146" s="4110"/>
      <c r="AC146" s="79"/>
      <c r="AD146" s="79"/>
      <c r="AE146" s="79"/>
      <c r="AF146" s="80"/>
      <c r="AG146" s="81"/>
      <c r="AH146" s="81"/>
      <c r="AI146" s="81"/>
      <c r="AJ146" s="81"/>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2006">
        <v>0</v>
      </c>
      <c r="AZ146" s="2006">
        <v>0</v>
      </c>
      <c r="BA146" s="421"/>
    </row>
    <row r="147" spans="2:53" ht="9.9499999999999993" customHeight="1">
      <c r="B147" s="3403"/>
      <c r="D147" s="4130"/>
      <c r="E147" s="4131"/>
      <c r="F147" s="4131"/>
      <c r="G147" s="4131"/>
      <c r="H147" s="4132"/>
      <c r="I147" s="99"/>
      <c r="J147" s="99"/>
      <c r="K147" s="99"/>
      <c r="L147" s="123"/>
      <c r="M147" s="98"/>
      <c r="N147" s="98"/>
      <c r="O147" s="98"/>
      <c r="P147" s="3904"/>
      <c r="Q147" s="98"/>
      <c r="R147" s="98"/>
      <c r="S147" s="98"/>
      <c r="T147" s="3830"/>
      <c r="U147" s="98"/>
      <c r="V147" s="98"/>
      <c r="W147" s="98"/>
      <c r="X147" s="75"/>
      <c r="Y147" s="75"/>
      <c r="Z147" s="75"/>
      <c r="AA147" s="75"/>
      <c r="AB147" s="4111"/>
      <c r="AC147" s="79"/>
      <c r="AD147" s="79"/>
      <c r="AE147" s="79"/>
      <c r="AF147" s="80"/>
      <c r="AG147" s="81"/>
      <c r="AH147" s="81"/>
      <c r="AI147" s="81"/>
      <c r="AJ147" s="81"/>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2006">
        <v>0</v>
      </c>
      <c r="AZ147" s="2006">
        <v>0</v>
      </c>
      <c r="BA147" s="421"/>
    </row>
    <row r="148" spans="2:53" ht="9.9499999999999993" customHeight="1">
      <c r="B148" s="34"/>
      <c r="D148" s="45"/>
      <c r="E148" s="46"/>
      <c r="F148" s="47"/>
      <c r="G148" s="47"/>
      <c r="H148" s="48"/>
      <c r="I148" s="101"/>
      <c r="J148" s="101"/>
      <c r="K148" s="101"/>
      <c r="L148" s="124"/>
      <c r="M148" s="101"/>
      <c r="N148" s="101"/>
      <c r="O148" s="101"/>
      <c r="P148" s="45"/>
      <c r="Q148" s="101"/>
      <c r="R148" s="101"/>
      <c r="S148" s="101"/>
      <c r="T148" s="105"/>
      <c r="U148" s="101"/>
      <c r="V148" s="101"/>
      <c r="W148" s="101"/>
      <c r="X148" s="77"/>
      <c r="Y148" s="78"/>
      <c r="Z148" s="78"/>
      <c r="AA148" s="78"/>
      <c r="AB148"/>
      <c r="AC148" s="68"/>
      <c r="AD148" s="68"/>
      <c r="AE148" s="68"/>
      <c r="AF148" s="17"/>
      <c r="AG148" s="77"/>
      <c r="AH148" s="78"/>
      <c r="AI148" s="78"/>
      <c r="AJ148" s="78"/>
      <c r="AK148" s="17"/>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2006">
        <v>0</v>
      </c>
      <c r="AZ148" s="2006">
        <v>0</v>
      </c>
      <c r="BA148" s="421"/>
    </row>
    <row r="149" spans="2:53" ht="9.9499999999999993" customHeight="1">
      <c r="B149" s="3401">
        <v>35</v>
      </c>
      <c r="D149" s="4145" t="s">
        <v>264</v>
      </c>
      <c r="E149" s="4146"/>
      <c r="F149" s="4146"/>
      <c r="G149" s="4146"/>
      <c r="H149" s="4147"/>
      <c r="I149" s="99"/>
      <c r="J149" s="99"/>
      <c r="K149" s="99"/>
      <c r="L149" s="123"/>
      <c r="M149" s="98"/>
      <c r="N149" s="98"/>
      <c r="O149" s="98"/>
      <c r="P149" s="3902" t="s">
        <v>226</v>
      </c>
      <c r="Q149" s="93"/>
      <c r="R149" s="98"/>
      <c r="S149" s="98"/>
      <c r="T149" s="3828" t="s">
        <v>241</v>
      </c>
      <c r="U149" s="93"/>
      <c r="V149" s="98"/>
      <c r="W149" s="98"/>
      <c r="X149" s="75"/>
      <c r="Y149" s="75"/>
      <c r="Z149" s="75"/>
      <c r="AA149" s="75"/>
      <c r="AB149" s="4112" t="s">
        <v>264</v>
      </c>
      <c r="AC149" s="79"/>
      <c r="AD149" s="79"/>
      <c r="AE149" s="79"/>
      <c r="AF149" s="80"/>
      <c r="AG149" s="81"/>
      <c r="AH149" s="81"/>
      <c r="AI149" s="81"/>
      <c r="AJ149" s="81"/>
      <c r="AK149" s="80"/>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2006">
        <v>0</v>
      </c>
      <c r="AZ149" s="2006">
        <v>0</v>
      </c>
      <c r="BA149" s="421"/>
    </row>
    <row r="150" spans="2:53" ht="5.0999999999999996" customHeight="1">
      <c r="B150" s="3402"/>
      <c r="D150" s="4148"/>
      <c r="E150" s="4149"/>
      <c r="F150" s="4149"/>
      <c r="G150" s="4149"/>
      <c r="H150" s="4150"/>
      <c r="I150" s="99"/>
      <c r="J150" s="99"/>
      <c r="K150" s="99"/>
      <c r="L150" s="123"/>
      <c r="M150" s="99"/>
      <c r="N150" s="100"/>
      <c r="O150" s="99"/>
      <c r="P150" s="3903"/>
      <c r="Q150" s="99"/>
      <c r="R150" s="100"/>
      <c r="S150" s="99"/>
      <c r="T150" s="3829"/>
      <c r="U150" s="99"/>
      <c r="V150" s="100"/>
      <c r="W150" s="99"/>
      <c r="X150" s="75"/>
      <c r="Y150" s="75"/>
      <c r="Z150" s="75"/>
      <c r="AA150" s="75"/>
      <c r="AB150" s="4113"/>
      <c r="AC150" s="79"/>
      <c r="AD150" s="79"/>
      <c r="AE150" s="79"/>
      <c r="AF150" s="80"/>
      <c r="AG150" s="81"/>
      <c r="AH150" s="81"/>
      <c r="AI150" s="81"/>
      <c r="AJ150" s="81"/>
      <c r="AK150" s="80"/>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2006">
        <v>0</v>
      </c>
      <c r="AZ150" s="2006">
        <v>0</v>
      </c>
      <c r="BA150" s="421"/>
    </row>
    <row r="151" spans="2:53" ht="9.9499999999999993" customHeight="1">
      <c r="B151" s="3403"/>
      <c r="D151" s="4151"/>
      <c r="E151" s="4152"/>
      <c r="F151" s="4152"/>
      <c r="G151" s="4152"/>
      <c r="H151" s="4153"/>
      <c r="I151" s="99"/>
      <c r="J151" s="99"/>
      <c r="K151" s="99"/>
      <c r="L151" s="123"/>
      <c r="M151" s="98"/>
      <c r="N151" s="98"/>
      <c r="O151" s="98"/>
      <c r="P151" s="3904"/>
      <c r="Q151" s="98"/>
      <c r="R151" s="98"/>
      <c r="S151" s="98"/>
      <c r="T151" s="3830"/>
      <c r="U151" s="98"/>
      <c r="V151" s="98"/>
      <c r="W151" s="98"/>
      <c r="X151" s="75"/>
      <c r="Y151" s="75"/>
      <c r="Z151" s="75"/>
      <c r="AA151" s="75"/>
      <c r="AB151" s="4114"/>
      <c r="AC151" s="79"/>
      <c r="AD151" s="79"/>
      <c r="AE151" s="79"/>
      <c r="AF151" s="80"/>
      <c r="AG151" s="81"/>
      <c r="AH151" s="81"/>
      <c r="AI151" s="81"/>
      <c r="AJ151" s="81"/>
      <c r="AK151" s="80"/>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2006">
        <v>0</v>
      </c>
      <c r="AZ151" s="2006">
        <v>0</v>
      </c>
      <c r="BA151" s="421"/>
    </row>
    <row r="152" spans="2:53" ht="9.9499999999999993" customHeight="1">
      <c r="B152" s="34"/>
      <c r="I152" s="101"/>
      <c r="J152" s="101"/>
      <c r="K152" s="101"/>
      <c r="L152" s="124"/>
      <c r="M152" s="101"/>
      <c r="N152" s="101"/>
      <c r="O152" s="101"/>
      <c r="P152" s="45"/>
      <c r="Q152" s="101"/>
      <c r="R152" s="101"/>
      <c r="S152" s="101"/>
      <c r="T152" s="105"/>
      <c r="U152" s="101"/>
      <c r="V152" s="101"/>
      <c r="W152" s="101"/>
      <c r="X152" s="77"/>
      <c r="Y152" s="78"/>
      <c r="Z152" s="78"/>
      <c r="AA152" s="78"/>
      <c r="AB152" s="71"/>
      <c r="AC152" s="68"/>
      <c r="AD152" s="68"/>
      <c r="AE152" s="68"/>
      <c r="AF152" s="17"/>
      <c r="AG152" s="77"/>
      <c r="AH152" s="78"/>
      <c r="AI152" s="78"/>
      <c r="AJ152" s="78"/>
      <c r="AK152" s="17"/>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2006">
        <v>0</v>
      </c>
      <c r="AZ152" s="2006">
        <v>0</v>
      </c>
      <c r="BA152" s="421"/>
    </row>
    <row r="153" spans="2:53" ht="9.9499999999999993" customHeight="1">
      <c r="B153" s="3401">
        <v>36</v>
      </c>
      <c r="I153" s="99"/>
      <c r="J153" s="99"/>
      <c r="K153" s="99"/>
      <c r="L153" s="123"/>
      <c r="M153" s="98"/>
      <c r="N153" s="98"/>
      <c r="O153" s="98"/>
      <c r="P153" s="3902" t="s">
        <v>242</v>
      </c>
      <c r="Q153" s="93"/>
      <c r="R153" s="98"/>
      <c r="S153" s="98"/>
      <c r="T153" s="3828" t="s">
        <v>243</v>
      </c>
      <c r="U153" s="93"/>
      <c r="V153" s="98"/>
      <c r="W153" s="98"/>
      <c r="X153" s="75"/>
      <c r="Y153" s="75"/>
      <c r="Z153" s="75"/>
      <c r="AA153" s="75"/>
      <c r="AB153" s="79"/>
      <c r="AC153" s="79"/>
      <c r="AD153" s="79"/>
      <c r="AE153" s="79"/>
      <c r="AF153" s="80"/>
      <c r="AG153" s="81"/>
      <c r="AH153" s="81"/>
      <c r="AI153" s="81"/>
      <c r="AJ153" s="81"/>
      <c r="AK153" s="80"/>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2006">
        <v>0</v>
      </c>
      <c r="AZ153" s="2006">
        <v>0</v>
      </c>
      <c r="BA153" s="421"/>
    </row>
    <row r="154" spans="2:53" ht="5.0999999999999996" customHeight="1">
      <c r="B154" s="3402"/>
      <c r="I154" s="99"/>
      <c r="J154" s="99"/>
      <c r="K154" s="99"/>
      <c r="L154" s="123"/>
      <c r="M154" s="99"/>
      <c r="N154" s="100"/>
      <c r="O154" s="99"/>
      <c r="P154" s="3903"/>
      <c r="Q154" s="99"/>
      <c r="R154" s="100"/>
      <c r="S154" s="99"/>
      <c r="T154" s="3829"/>
      <c r="U154" s="99"/>
      <c r="V154" s="100"/>
      <c r="W154" s="99"/>
      <c r="X154" s="75"/>
      <c r="Y154" s="75"/>
      <c r="Z154" s="75"/>
      <c r="AA154" s="75"/>
      <c r="AB154" s="79"/>
      <c r="AC154" s="79"/>
      <c r="AD154" s="79"/>
      <c r="AE154" s="79"/>
      <c r="AF154" s="80"/>
      <c r="AG154" s="81"/>
      <c r="AH154" s="81"/>
      <c r="AI154" s="81"/>
      <c r="AJ154" s="81"/>
      <c r="AK154" s="80"/>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2006">
        <v>0</v>
      </c>
      <c r="AZ154" s="2006">
        <v>0</v>
      </c>
      <c r="BA154" s="421"/>
    </row>
    <row r="155" spans="2:53" ht="9.9499999999999993" customHeight="1">
      <c r="B155" s="3403"/>
      <c r="I155" s="99"/>
      <c r="J155" s="99"/>
      <c r="K155" s="99"/>
      <c r="L155" s="123"/>
      <c r="M155" s="98"/>
      <c r="N155" s="98"/>
      <c r="O155" s="98"/>
      <c r="P155" s="3904"/>
      <c r="Q155" s="98"/>
      <c r="R155" s="98"/>
      <c r="S155" s="98"/>
      <c r="T155" s="3830"/>
      <c r="U155" s="98"/>
      <c r="V155" s="98"/>
      <c r="W155" s="98"/>
      <c r="X155" s="75"/>
      <c r="Y155" s="75"/>
      <c r="Z155" s="75"/>
      <c r="AA155" s="75"/>
      <c r="AB155" s="79"/>
      <c r="AC155" s="79"/>
      <c r="AD155" s="79"/>
      <c r="AE155" s="79"/>
      <c r="AF155" s="80"/>
      <c r="AG155" s="81"/>
      <c r="AH155" s="81"/>
      <c r="AI155" s="81"/>
      <c r="AJ155" s="81"/>
      <c r="AK155" s="80"/>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2006">
        <v>0</v>
      </c>
      <c r="AZ155" s="2006">
        <v>0</v>
      </c>
      <c r="BA155" s="421"/>
    </row>
    <row r="156" spans="2:53" ht="9.9499999999999993" customHeight="1">
      <c r="B156" s="34"/>
      <c r="I156" s="101"/>
      <c r="J156" s="101"/>
      <c r="K156" s="101"/>
      <c r="L156" s="124"/>
      <c r="M156" s="101"/>
      <c r="N156" s="101"/>
      <c r="O156" s="101"/>
      <c r="P156" s="45"/>
      <c r="Q156" s="101"/>
      <c r="R156" s="101"/>
      <c r="S156" s="101"/>
      <c r="T156" s="105"/>
      <c r="U156" s="101"/>
      <c r="V156" s="101"/>
      <c r="W156" s="101"/>
      <c r="X156" s="77"/>
      <c r="Y156" s="78"/>
      <c r="Z156" s="78"/>
      <c r="AA156" s="78"/>
      <c r="AB156" s="71"/>
      <c r="AC156" s="68"/>
      <c r="AD156" s="68"/>
      <c r="AE156" s="68"/>
      <c r="AF156" s="17"/>
      <c r="AG156" s="77"/>
      <c r="AH156" s="78"/>
      <c r="AI156" s="78"/>
      <c r="AJ156" s="78"/>
      <c r="AK156" s="17"/>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2006">
        <v>0</v>
      </c>
      <c r="AZ156" s="2006">
        <v>0</v>
      </c>
      <c r="BA156" s="421"/>
    </row>
    <row r="157" spans="2:53" ht="9.9499999999999993" customHeight="1">
      <c r="B157" s="3401">
        <v>37</v>
      </c>
      <c r="I157" s="99"/>
      <c r="J157" s="99"/>
      <c r="K157" s="99"/>
      <c r="L157" s="123"/>
      <c r="M157" s="98"/>
      <c r="N157" s="98"/>
      <c r="O157" s="98"/>
      <c r="P157" s="3902" t="s">
        <v>244</v>
      </c>
      <c r="Q157" s="93"/>
      <c r="R157" s="98"/>
      <c r="S157" s="98"/>
      <c r="T157" s="3828" t="s">
        <v>245</v>
      </c>
      <c r="U157" s="93"/>
      <c r="V157" s="98"/>
      <c r="W157" s="98"/>
      <c r="X157" s="75"/>
      <c r="Y157" s="75"/>
      <c r="Z157" s="75"/>
      <c r="AA157" s="75"/>
      <c r="AB157" s="79"/>
      <c r="AC157" s="79"/>
      <c r="AD157" s="79"/>
      <c r="AE157" s="79"/>
      <c r="AF157" s="80"/>
      <c r="AG157" s="81"/>
      <c r="AH157" s="81"/>
      <c r="AI157" s="81"/>
      <c r="AJ157" s="81"/>
      <c r="AK157" s="80"/>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2006">
        <v>0</v>
      </c>
      <c r="AZ157" s="2006">
        <v>0</v>
      </c>
      <c r="BA157" s="421"/>
    </row>
    <row r="158" spans="2:53" ht="5.0999999999999996" customHeight="1">
      <c r="B158" s="3402"/>
      <c r="I158" s="99"/>
      <c r="J158" s="99"/>
      <c r="K158" s="99"/>
      <c r="L158" s="123"/>
      <c r="M158" s="99"/>
      <c r="N158" s="100"/>
      <c r="O158" s="99"/>
      <c r="P158" s="3903"/>
      <c r="Q158" s="99"/>
      <c r="R158" s="100"/>
      <c r="S158" s="99"/>
      <c r="T158" s="3829"/>
      <c r="U158" s="99"/>
      <c r="V158" s="100"/>
      <c r="W158" s="99"/>
      <c r="X158" s="75"/>
      <c r="Y158" s="75"/>
      <c r="Z158" s="75"/>
      <c r="AA158" s="75"/>
      <c r="AB158" s="79"/>
      <c r="AC158" s="79"/>
      <c r="AD158" s="79"/>
      <c r="AE158" s="79"/>
      <c r="AF158" s="80"/>
      <c r="AG158" s="81"/>
      <c r="AH158" s="81"/>
      <c r="AI158" s="81"/>
      <c r="AJ158" s="81"/>
      <c r="AK158" s="80"/>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2006">
        <v>0</v>
      </c>
      <c r="AZ158" s="2006">
        <v>0</v>
      </c>
      <c r="BA158" s="421"/>
    </row>
    <row r="159" spans="2:53" ht="9.9499999999999993" customHeight="1">
      <c r="B159" s="3403"/>
      <c r="I159" s="99"/>
      <c r="J159" s="99"/>
      <c r="K159" s="99"/>
      <c r="L159" s="123"/>
      <c r="M159" s="98"/>
      <c r="N159" s="98"/>
      <c r="O159" s="98"/>
      <c r="P159" s="3904"/>
      <c r="Q159" s="98"/>
      <c r="R159" s="98"/>
      <c r="S159" s="98"/>
      <c r="T159" s="3830"/>
      <c r="U159" s="98"/>
      <c r="V159" s="98"/>
      <c r="W159" s="98"/>
      <c r="X159" s="75"/>
      <c r="Y159" s="75"/>
      <c r="Z159" s="75"/>
      <c r="AA159" s="75"/>
      <c r="AB159" s="79"/>
      <c r="AC159" s="79"/>
      <c r="AD159" s="79"/>
      <c r="AE159" s="79"/>
      <c r="AF159" s="80"/>
      <c r="AG159" s="81"/>
      <c r="AH159" s="81"/>
      <c r="AI159" s="81"/>
      <c r="AJ159" s="81"/>
      <c r="AK159" s="80"/>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2006">
        <v>0</v>
      </c>
      <c r="AZ159" s="2006">
        <v>0</v>
      </c>
      <c r="BA159" s="421"/>
    </row>
    <row r="160" spans="2:53" ht="9.9499999999999993" customHeight="1">
      <c r="B160" s="34"/>
      <c r="I160" s="101"/>
      <c r="J160" s="101"/>
      <c r="K160" s="101"/>
      <c r="L160" s="124"/>
      <c r="M160" s="101"/>
      <c r="N160" s="101"/>
      <c r="O160" s="101"/>
      <c r="P160" s="45"/>
      <c r="Q160" s="101"/>
      <c r="R160" s="101"/>
      <c r="S160" s="101"/>
      <c r="T160" s="105"/>
      <c r="U160" s="101"/>
      <c r="V160" s="101"/>
      <c r="W160" s="101"/>
      <c r="X160" s="77"/>
      <c r="Y160" s="78"/>
      <c r="Z160" s="78"/>
      <c r="AA160" s="78"/>
      <c r="AB160" s="71"/>
      <c r="AC160" s="68"/>
      <c r="AD160" s="68"/>
      <c r="AE160" s="68"/>
      <c r="AF160" s="17"/>
      <c r="AG160" s="77"/>
      <c r="AH160" s="78"/>
      <c r="AI160" s="78"/>
      <c r="AJ160" s="78"/>
      <c r="AK160" s="17"/>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2006">
        <v>0</v>
      </c>
      <c r="AZ160" s="2006">
        <v>0</v>
      </c>
      <c r="BA160" s="421"/>
    </row>
    <row r="161" spans="1:53" ht="9.9499999999999993" customHeight="1">
      <c r="B161" s="3401">
        <v>38</v>
      </c>
      <c r="I161" s="99"/>
      <c r="J161" s="99"/>
      <c r="K161" s="99"/>
      <c r="L161" s="123"/>
      <c r="M161" s="98"/>
      <c r="N161" s="98"/>
      <c r="O161" s="98"/>
      <c r="P161" s="3902" t="s">
        <v>246</v>
      </c>
      <c r="Q161" s="93"/>
      <c r="R161" s="98"/>
      <c r="S161" s="98"/>
      <c r="T161" s="3828" t="s">
        <v>244</v>
      </c>
      <c r="U161" s="93"/>
      <c r="V161" s="98"/>
      <c r="W161" s="98"/>
      <c r="X161" s="75"/>
      <c r="Y161" s="75"/>
      <c r="Z161" s="75"/>
      <c r="AA161" s="75"/>
      <c r="AB161" s="79"/>
      <c r="AC161" s="79"/>
      <c r="AD161" s="79"/>
      <c r="AE161" s="79"/>
      <c r="AF161" s="80"/>
      <c r="AG161" s="81"/>
      <c r="AH161" s="81"/>
      <c r="AI161" s="81"/>
      <c r="AJ161" s="81"/>
      <c r="AK161" s="80"/>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2006">
        <v>0</v>
      </c>
      <c r="AZ161" s="2006">
        <v>0</v>
      </c>
      <c r="BA161" s="421"/>
    </row>
    <row r="162" spans="1:53" ht="5.0999999999999996" customHeight="1">
      <c r="B162" s="3402"/>
      <c r="I162" s="99"/>
      <c r="J162" s="99"/>
      <c r="K162" s="99"/>
      <c r="L162" s="123"/>
      <c r="M162" s="99"/>
      <c r="N162" s="100"/>
      <c r="O162" s="99"/>
      <c r="P162" s="3903"/>
      <c r="Q162" s="99"/>
      <c r="R162" s="100"/>
      <c r="S162" s="99"/>
      <c r="T162" s="3829"/>
      <c r="U162" s="99"/>
      <c r="V162" s="100"/>
      <c r="W162" s="99"/>
      <c r="X162" s="75"/>
      <c r="Y162" s="75"/>
      <c r="Z162" s="75"/>
      <c r="AA162" s="75"/>
      <c r="AB162" s="79"/>
      <c r="AC162" s="79"/>
      <c r="AD162" s="79"/>
      <c r="AE162" s="79"/>
      <c r="AF162" s="80"/>
      <c r="AG162" s="81"/>
      <c r="AH162" s="81"/>
      <c r="AI162" s="81"/>
      <c r="AJ162" s="81"/>
      <c r="AK162" s="80"/>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2006">
        <v>0</v>
      </c>
      <c r="AZ162" s="2006">
        <v>0</v>
      </c>
      <c r="BA162" s="421"/>
    </row>
    <row r="163" spans="1:53" ht="9.9499999999999993" customHeight="1">
      <c r="B163" s="3403"/>
      <c r="I163" s="99"/>
      <c r="J163" s="99"/>
      <c r="K163" s="99"/>
      <c r="L163" s="123"/>
      <c r="M163" s="98"/>
      <c r="N163" s="98"/>
      <c r="O163" s="98"/>
      <c r="P163" s="3904"/>
      <c r="Q163" s="98"/>
      <c r="R163" s="98"/>
      <c r="S163" s="98"/>
      <c r="T163" s="3830"/>
      <c r="U163" s="98"/>
      <c r="V163" s="98"/>
      <c r="W163" s="98"/>
      <c r="X163" s="75"/>
      <c r="Y163" s="75"/>
      <c r="Z163" s="75"/>
      <c r="AA163" s="75"/>
      <c r="AB163" s="79"/>
      <c r="AC163" s="79"/>
      <c r="AD163" s="79"/>
      <c r="AE163" s="79"/>
      <c r="AF163" s="80"/>
      <c r="AG163" s="81"/>
      <c r="AH163" s="81"/>
      <c r="AI163" s="81"/>
      <c r="AJ163" s="81"/>
      <c r="AK163" s="80"/>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2006">
        <v>0</v>
      </c>
      <c r="AZ163" s="2006">
        <v>0</v>
      </c>
      <c r="BA163" s="421"/>
    </row>
    <row r="164" spans="1:53" ht="9.9499999999999993" customHeight="1">
      <c r="B164" s="34"/>
      <c r="I164" s="101"/>
      <c r="J164" s="101"/>
      <c r="K164" s="101"/>
      <c r="L164" s="124"/>
      <c r="M164" s="101"/>
      <c r="N164" s="101"/>
      <c r="O164" s="101"/>
      <c r="P164" s="45"/>
      <c r="Q164" s="101"/>
      <c r="R164" s="101"/>
      <c r="S164" s="101"/>
      <c r="T164" s="105"/>
      <c r="U164" s="101"/>
      <c r="V164" s="101"/>
      <c r="W164" s="101"/>
      <c r="X164" s="77"/>
      <c r="Y164" s="78"/>
      <c r="Z164" s="78"/>
      <c r="AA164" s="78"/>
      <c r="AB164" s="71"/>
      <c r="AC164" s="68"/>
      <c r="AD164" s="68"/>
      <c r="AE164" s="68"/>
      <c r="AF164" s="17"/>
      <c r="AG164" s="77"/>
      <c r="AH164" s="78"/>
      <c r="AI164" s="78"/>
      <c r="AJ164" s="78"/>
      <c r="AK164" s="17"/>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2006">
        <v>0</v>
      </c>
      <c r="AZ164" s="2006">
        <v>0</v>
      </c>
      <c r="BA164" s="421"/>
    </row>
    <row r="165" spans="1:53" ht="9.9499999999999993" customHeight="1">
      <c r="B165" s="3401">
        <v>39</v>
      </c>
      <c r="I165" s="101"/>
      <c r="J165" s="101"/>
      <c r="K165" s="101"/>
      <c r="L165" s="124"/>
      <c r="M165" s="98"/>
      <c r="N165" s="98"/>
      <c r="O165" s="98"/>
      <c r="P165" s="3902" t="s">
        <v>247</v>
      </c>
      <c r="Q165" s="93"/>
      <c r="R165" s="98"/>
      <c r="S165" s="98"/>
      <c r="T165" s="3828" t="s">
        <v>247</v>
      </c>
      <c r="U165" s="93"/>
      <c r="V165" s="98"/>
      <c r="W165" s="98"/>
      <c r="X165" s="75"/>
      <c r="Y165" s="75"/>
      <c r="Z165" s="75"/>
      <c r="AA165" s="75"/>
      <c r="AB165" s="79"/>
      <c r="AC165" s="79"/>
      <c r="AD165" s="79"/>
      <c r="AE165" s="79"/>
      <c r="AF165" s="80"/>
      <c r="AG165" s="81"/>
      <c r="AH165" s="81"/>
      <c r="AI165" s="81"/>
      <c r="AJ165" s="81"/>
      <c r="AK165" s="80"/>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2006">
        <v>0</v>
      </c>
      <c r="AZ165" s="2006">
        <v>0</v>
      </c>
      <c r="BA165" s="421"/>
    </row>
    <row r="166" spans="1:53" ht="5.0999999999999996" customHeight="1">
      <c r="B166" s="3402"/>
      <c r="D166"/>
      <c r="E166"/>
      <c r="F166"/>
      <c r="G166"/>
      <c r="H166"/>
      <c r="I166" s="101"/>
      <c r="J166" s="101"/>
      <c r="K166" s="101"/>
      <c r="L166" s="124"/>
      <c r="M166" s="99"/>
      <c r="N166" s="100"/>
      <c r="O166" s="99"/>
      <c r="P166" s="3903"/>
      <c r="Q166" s="99"/>
      <c r="R166" s="100"/>
      <c r="S166" s="99"/>
      <c r="T166" s="3829"/>
      <c r="U166" s="99"/>
      <c r="V166" s="100"/>
      <c r="W166" s="99"/>
      <c r="X166" s="75"/>
      <c r="Y166" s="75"/>
      <c r="Z166" s="75"/>
      <c r="AA166" s="75"/>
      <c r="AB166" s="79"/>
      <c r="AC166" s="79"/>
      <c r="AD166" s="79"/>
      <c r="AE166" s="79"/>
      <c r="AF166" s="80"/>
      <c r="AG166" s="81"/>
      <c r="AH166" s="81"/>
      <c r="AI166" s="81"/>
      <c r="AJ166" s="81"/>
      <c r="AK166" s="80"/>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2006">
        <v>0</v>
      </c>
      <c r="AZ166" s="2006">
        <v>0</v>
      </c>
      <c r="BA166" s="421"/>
    </row>
    <row r="167" spans="1:53" ht="9.9499999999999993" customHeight="1">
      <c r="B167" s="3403"/>
      <c r="D167"/>
      <c r="E167"/>
      <c r="F167"/>
      <c r="G167"/>
      <c r="H167"/>
      <c r="I167" s="101"/>
      <c r="J167" s="101"/>
      <c r="K167" s="101"/>
      <c r="L167" s="124"/>
      <c r="M167" s="98"/>
      <c r="N167" s="98"/>
      <c r="O167" s="98"/>
      <c r="P167" s="3904"/>
      <c r="Q167" s="98"/>
      <c r="R167" s="98"/>
      <c r="S167" s="98"/>
      <c r="T167" s="3830"/>
      <c r="U167" s="98"/>
      <c r="V167" s="98"/>
      <c r="W167" s="98"/>
      <c r="X167" s="75"/>
      <c r="Y167" s="75"/>
      <c r="Z167" s="75"/>
      <c r="AA167" s="75"/>
      <c r="AB167" s="79"/>
      <c r="AC167" s="79"/>
      <c r="AD167" s="79"/>
      <c r="AE167" s="79"/>
      <c r="AF167" s="80"/>
      <c r="AG167" s="81"/>
      <c r="AH167" s="81"/>
      <c r="AI167" s="81"/>
      <c r="AJ167" s="81"/>
      <c r="AK167" s="80"/>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2006">
        <v>0</v>
      </c>
      <c r="AZ167" s="2006">
        <v>0</v>
      </c>
      <c r="BA167" s="421"/>
    </row>
    <row r="168" spans="1:53" ht="9.9499999999999993" customHeight="1">
      <c r="B168" s="34"/>
      <c r="D168"/>
      <c r="E168"/>
      <c r="F168"/>
      <c r="G168"/>
      <c r="H168"/>
      <c r="I168" s="101"/>
      <c r="J168" s="101"/>
      <c r="K168" s="101"/>
      <c r="L168" s="124"/>
      <c r="M168" s="101"/>
      <c r="N168" s="101"/>
      <c r="O168" s="101"/>
      <c r="P168" s="49"/>
      <c r="Q168" s="101"/>
      <c r="R168" s="101"/>
      <c r="S168" s="101"/>
      <c r="T168" s="104"/>
      <c r="U168" s="101"/>
      <c r="V168" s="101"/>
      <c r="W168" s="101"/>
      <c r="X168" s="75"/>
      <c r="Y168" s="75"/>
      <c r="Z168" s="75"/>
      <c r="AA168" s="75"/>
      <c r="AB168" s="79"/>
      <c r="AC168" s="79"/>
      <c r="AD168" s="79"/>
      <c r="AE168" s="79"/>
      <c r="AF168" s="80"/>
      <c r="AG168" s="81"/>
      <c r="AH168" s="81"/>
      <c r="AI168" s="81"/>
      <c r="AJ168" s="81"/>
      <c r="AK168" s="80"/>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2006">
        <v>0</v>
      </c>
      <c r="AZ168" s="2006">
        <v>0</v>
      </c>
      <c r="BA168" s="421"/>
    </row>
    <row r="169" spans="1:53" ht="9.9499999999999993" customHeight="1">
      <c r="B169" s="3401">
        <v>40</v>
      </c>
      <c r="D169"/>
      <c r="E169"/>
      <c r="F169"/>
      <c r="G169"/>
      <c r="H169"/>
      <c r="I169" s="101"/>
      <c r="J169" s="101"/>
      <c r="K169" s="101"/>
      <c r="L169" s="124"/>
      <c r="M169" s="98"/>
      <c r="N169" s="98"/>
      <c r="O169" s="98"/>
      <c r="P169" s="3902" t="s">
        <v>248</v>
      </c>
      <c r="Q169" s="93"/>
      <c r="R169" s="98"/>
      <c r="S169" s="98"/>
      <c r="T169" s="3828" t="s">
        <v>248</v>
      </c>
      <c r="U169" s="93"/>
      <c r="V169" s="98"/>
      <c r="W169" s="98"/>
      <c r="X169" s="75"/>
      <c r="Y169" s="75"/>
      <c r="Z169" s="75"/>
      <c r="AA169" s="75"/>
      <c r="AB169" s="79"/>
      <c r="AC169" s="79"/>
      <c r="AD169" s="79"/>
      <c r="AE169" s="79"/>
      <c r="AF169" s="80"/>
      <c r="AG169" s="81"/>
      <c r="AH169" s="81"/>
      <c r="AI169" s="81"/>
      <c r="AJ169" s="81"/>
      <c r="AK169" s="80"/>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2006">
        <v>0</v>
      </c>
      <c r="AZ169" s="2006">
        <v>0</v>
      </c>
      <c r="BA169" s="421"/>
    </row>
    <row r="170" spans="1:53" ht="5.0999999999999996" customHeight="1">
      <c r="B170" s="3402"/>
      <c r="D170"/>
      <c r="E170"/>
      <c r="F170"/>
      <c r="G170"/>
      <c r="H170"/>
      <c r="I170" s="101"/>
      <c r="J170" s="101"/>
      <c r="K170" s="101"/>
      <c r="L170" s="124"/>
      <c r="M170" s="99"/>
      <c r="N170" s="100"/>
      <c r="O170" s="99"/>
      <c r="P170" s="3903"/>
      <c r="Q170" s="99"/>
      <c r="R170" s="100"/>
      <c r="S170" s="99"/>
      <c r="T170" s="3829"/>
      <c r="U170" s="99"/>
      <c r="V170" s="100"/>
      <c r="W170" s="99"/>
      <c r="X170" s="75"/>
      <c r="Y170" s="75"/>
      <c r="Z170" s="75"/>
      <c r="AA170" s="75"/>
      <c r="AB170" s="79"/>
      <c r="AC170" s="79"/>
      <c r="AD170" s="79"/>
      <c r="AE170" s="79"/>
      <c r="AF170" s="80"/>
      <c r="AG170" s="81"/>
      <c r="AH170" s="81"/>
      <c r="AI170" s="81"/>
      <c r="AJ170" s="81"/>
      <c r="AK170" s="80"/>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2006">
        <v>0</v>
      </c>
      <c r="AZ170" s="2006">
        <v>0</v>
      </c>
      <c r="BA170" s="421"/>
    </row>
    <row r="171" spans="1:53" ht="9.9499999999999993" customHeight="1">
      <c r="B171" s="3403"/>
      <c r="D171"/>
      <c r="E171"/>
      <c r="F171"/>
      <c r="G171"/>
      <c r="H171"/>
      <c r="I171" s="101"/>
      <c r="J171" s="101"/>
      <c r="K171" s="101"/>
      <c r="L171" s="124"/>
      <c r="M171" s="98"/>
      <c r="N171" s="98"/>
      <c r="O171" s="98"/>
      <c r="P171" s="3904"/>
      <c r="Q171" s="98"/>
      <c r="R171" s="98"/>
      <c r="S171" s="98"/>
      <c r="T171" s="3830"/>
      <c r="U171" s="98"/>
      <c r="V171" s="98"/>
      <c r="W171" s="98"/>
      <c r="X171" s="75"/>
      <c r="Y171" s="75"/>
      <c r="Z171" s="75"/>
      <c r="AA171" s="75"/>
      <c r="AB171" s="79"/>
      <c r="AC171" s="79"/>
      <c r="AD171" s="79"/>
      <c r="AE171" s="79"/>
      <c r="AF171" s="80"/>
      <c r="AG171" s="81"/>
      <c r="AH171" s="81"/>
      <c r="AI171" s="81"/>
      <c r="AJ171" s="81"/>
      <c r="AK171" s="80"/>
      <c r="AL171" s="81"/>
      <c r="AM171" s="81"/>
      <c r="AN171" s="81"/>
      <c r="AO171" s="81"/>
      <c r="AP171" s="81"/>
      <c r="AQ171" s="98"/>
      <c r="BA171" s="421"/>
    </row>
    <row r="172" spans="1:53" ht="18.75">
      <c r="D172" s="84">
        <v>18</v>
      </c>
      <c r="E172"/>
      <c r="F172"/>
      <c r="G172"/>
      <c r="H172" s="84">
        <v>18</v>
      </c>
      <c r="I172" s="101"/>
      <c r="J172" s="101"/>
      <c r="K172" s="101"/>
      <c r="L172" s="84">
        <v>18</v>
      </c>
      <c r="M172" s="36"/>
      <c r="N172" s="36"/>
      <c r="O172" s="36"/>
      <c r="P172" s="84">
        <v>18</v>
      </c>
      <c r="Q172" s="101"/>
      <c r="R172" s="101"/>
      <c r="S172" s="101"/>
      <c r="T172" s="84">
        <v>18</v>
      </c>
      <c r="U172" s="101"/>
      <c r="V172" s="101"/>
      <c r="W172" s="101"/>
      <c r="X172" s="84">
        <v>18</v>
      </c>
      <c r="Y172" s="36"/>
      <c r="Z172" s="36"/>
      <c r="AA172" s="36"/>
      <c r="AB172" s="84">
        <v>18</v>
      </c>
      <c r="AC172" s="36"/>
      <c r="AD172" s="36"/>
      <c r="AE172" s="36"/>
      <c r="AG172" s="84">
        <v>18</v>
      </c>
      <c r="AH172" s="36"/>
      <c r="AI172" s="36"/>
      <c r="AJ172" s="36"/>
      <c r="AL172" s="84">
        <v>18</v>
      </c>
      <c r="AM172" s="36"/>
      <c r="AN172" s="36"/>
      <c r="AO172" s="36"/>
      <c r="AP172" s="84">
        <v>18</v>
      </c>
      <c r="AQ172" s="98"/>
      <c r="AS172" s="23" t="s">
        <v>112</v>
      </c>
      <c r="BA172" s="421"/>
    </row>
    <row r="173" spans="1:53" ht="11.25" customHeight="1">
      <c r="D173"/>
      <c r="E173"/>
      <c r="F173"/>
      <c r="G173"/>
      <c r="H173"/>
      <c r="I173" s="101"/>
      <c r="J173" s="99"/>
      <c r="K173" s="99"/>
      <c r="Q173" s="101"/>
      <c r="R173" s="99"/>
      <c r="S173" s="98"/>
      <c r="U173" s="101"/>
      <c r="V173" s="99"/>
      <c r="W173" s="99"/>
      <c r="AQ173" s="98"/>
      <c r="BA173" s="421"/>
    </row>
    <row r="174" spans="1:53" ht="11.25" customHeight="1">
      <c r="A174" s="421"/>
      <c r="B174" s="421"/>
      <c r="C174" s="421"/>
      <c r="D174" s="2422"/>
      <c r="E174" s="2422"/>
      <c r="F174" s="2422"/>
      <c r="G174" s="2422"/>
      <c r="H174" s="2422"/>
      <c r="I174" s="2423"/>
      <c r="J174" s="2424"/>
      <c r="K174" s="2424"/>
      <c r="L174" s="421"/>
      <c r="M174" s="421"/>
      <c r="N174" s="421"/>
      <c r="O174" s="421"/>
      <c r="P174" s="421"/>
      <c r="Q174" s="2423"/>
      <c r="R174" s="2424"/>
      <c r="S174" s="2424"/>
      <c r="T174" s="421"/>
      <c r="U174" s="2423"/>
      <c r="V174" s="2424"/>
      <c r="W174" s="2424"/>
      <c r="X174" s="421"/>
      <c r="Y174" s="421"/>
      <c r="Z174" s="421"/>
      <c r="AA174" s="421"/>
      <c r="AB174" s="421"/>
      <c r="AC174" s="421"/>
      <c r="AD174" s="421"/>
      <c r="AE174" s="421"/>
      <c r="AF174" s="421"/>
      <c r="AG174" s="421"/>
      <c r="AH174" s="421"/>
      <c r="AI174" s="421"/>
      <c r="AJ174" s="421"/>
      <c r="AK174" s="421"/>
      <c r="AL174" s="421"/>
      <c r="AM174" s="421"/>
      <c r="AN174" s="421"/>
      <c r="AO174" s="421"/>
      <c r="AP174" s="421"/>
      <c r="AQ174" s="2424"/>
      <c r="AR174" s="421"/>
      <c r="AS174" s="421"/>
      <c r="AT174" s="421"/>
      <c r="AU174" s="421"/>
      <c r="AV174" s="421"/>
      <c r="AW174" s="421"/>
      <c r="AX174" s="421"/>
      <c r="AY174" s="421"/>
      <c r="AZ174" s="421"/>
      <c r="BA174" s="2415" t="s">
        <v>4192</v>
      </c>
    </row>
  </sheetData>
  <mergeCells count="337">
    <mergeCell ref="AB133:AB135"/>
    <mergeCell ref="AB137:AB139"/>
    <mergeCell ref="AB141:AB143"/>
    <mergeCell ref="AB145:AB147"/>
    <mergeCell ref="AB149:AB151"/>
    <mergeCell ref="D137:H139"/>
    <mergeCell ref="D145:H147"/>
    <mergeCell ref="AB109:AB111"/>
    <mergeCell ref="AB113:AB115"/>
    <mergeCell ref="AB117:AB119"/>
    <mergeCell ref="AB121:AB123"/>
    <mergeCell ref="AB125:AB127"/>
    <mergeCell ref="AB129:AB131"/>
    <mergeCell ref="D141:H143"/>
    <mergeCell ref="D149:H151"/>
    <mergeCell ref="D133:H135"/>
    <mergeCell ref="P133:P135"/>
    <mergeCell ref="T129:T131"/>
    <mergeCell ref="T133:T135"/>
    <mergeCell ref="P117:P119"/>
    <mergeCell ref="AG113:AG115"/>
    <mergeCell ref="AG117:AG119"/>
    <mergeCell ref="AG89:AG91"/>
    <mergeCell ref="AG93:AG95"/>
    <mergeCell ref="AG97:AG99"/>
    <mergeCell ref="AG101:AG103"/>
    <mergeCell ref="AG105:AG107"/>
    <mergeCell ref="AG109:AG111"/>
    <mergeCell ref="AG69:AG71"/>
    <mergeCell ref="AG73:AG75"/>
    <mergeCell ref="AG77:AG79"/>
    <mergeCell ref="AG81:AG83"/>
    <mergeCell ref="AG85:AG87"/>
    <mergeCell ref="AG45:AG47"/>
    <mergeCell ref="AK45:AK47"/>
    <mergeCell ref="AL45:AL47"/>
    <mergeCell ref="AG49:AG51"/>
    <mergeCell ref="AG53:AG55"/>
    <mergeCell ref="AK53:AK55"/>
    <mergeCell ref="AL53:AP55"/>
    <mergeCell ref="L93:L95"/>
    <mergeCell ref="H2:AK4"/>
    <mergeCell ref="H5:AK6"/>
    <mergeCell ref="AB9:AP11"/>
    <mergeCell ref="AL2:AQ2"/>
    <mergeCell ref="AL3:AQ3"/>
    <mergeCell ref="AL4:AQ4"/>
    <mergeCell ref="AK69:AK71"/>
    <mergeCell ref="AG57:AG59"/>
    <mergeCell ref="AK57:AK59"/>
    <mergeCell ref="AG61:AG63"/>
    <mergeCell ref="AG37:AG39"/>
    <mergeCell ref="AK37:AK39"/>
    <mergeCell ref="AL37:AL39"/>
    <mergeCell ref="AP37:AP39"/>
    <mergeCell ref="AG41:AG43"/>
    <mergeCell ref="AK41:AK43"/>
    <mergeCell ref="AL41:AL43"/>
    <mergeCell ref="AP41:AP43"/>
    <mergeCell ref="AG13:AG15"/>
    <mergeCell ref="AK13:AK15"/>
    <mergeCell ref="AG17:AG19"/>
    <mergeCell ref="AK17:AK19"/>
    <mergeCell ref="AG21:AG23"/>
    <mergeCell ref="AK21:AK23"/>
    <mergeCell ref="AL33:AP35"/>
    <mergeCell ref="AG33:AG35"/>
    <mergeCell ref="AL25:AL27"/>
    <mergeCell ref="AP25:AP27"/>
    <mergeCell ref="AG25:AG27"/>
    <mergeCell ref="AK25:AK27"/>
    <mergeCell ref="AL13:AP15"/>
    <mergeCell ref="AB97:AB99"/>
    <mergeCell ref="AB101:AB103"/>
    <mergeCell ref="AB105:AB107"/>
    <mergeCell ref="AF109:AF111"/>
    <mergeCell ref="AF113:AF115"/>
    <mergeCell ref="AF117:AF119"/>
    <mergeCell ref="AF85:AF87"/>
    <mergeCell ref="AF89:AF91"/>
    <mergeCell ref="AF93:AF95"/>
    <mergeCell ref="AF97:AF99"/>
    <mergeCell ref="AF101:AF103"/>
    <mergeCell ref="AF105:AF107"/>
    <mergeCell ref="T161:T163"/>
    <mergeCell ref="T165:T167"/>
    <mergeCell ref="T169:T171"/>
    <mergeCell ref="X10:X11"/>
    <mergeCell ref="X13:X15"/>
    <mergeCell ref="X17:X19"/>
    <mergeCell ref="X21:X23"/>
    <mergeCell ref="X25:X27"/>
    <mergeCell ref="X29:X31"/>
    <mergeCell ref="X33:X35"/>
    <mergeCell ref="T137:T139"/>
    <mergeCell ref="T141:T143"/>
    <mergeCell ref="T145:T147"/>
    <mergeCell ref="T149:T151"/>
    <mergeCell ref="T153:T155"/>
    <mergeCell ref="T157:T159"/>
    <mergeCell ref="T97:T99"/>
    <mergeCell ref="T101:T103"/>
    <mergeCell ref="T105:T107"/>
    <mergeCell ref="T109:T111"/>
    <mergeCell ref="T113:T115"/>
    <mergeCell ref="T117:T119"/>
    <mergeCell ref="T61:T63"/>
    <mergeCell ref="T65:T67"/>
    <mergeCell ref="T73:T75"/>
    <mergeCell ref="T77:T79"/>
    <mergeCell ref="T81:T83"/>
    <mergeCell ref="P13:P15"/>
    <mergeCell ref="P17:P19"/>
    <mergeCell ref="P21:P23"/>
    <mergeCell ref="P25:P27"/>
    <mergeCell ref="P29:P31"/>
    <mergeCell ref="P33:P35"/>
    <mergeCell ref="P37:P39"/>
    <mergeCell ref="P41:P43"/>
    <mergeCell ref="T53:T55"/>
    <mergeCell ref="T45:T47"/>
    <mergeCell ref="T25:T27"/>
    <mergeCell ref="T13:T15"/>
    <mergeCell ref="P45:P47"/>
    <mergeCell ref="P49:P51"/>
    <mergeCell ref="P53:P55"/>
    <mergeCell ref="P57:P59"/>
    <mergeCell ref="P169:P171"/>
    <mergeCell ref="B169:B171"/>
    <mergeCell ref="B161:B163"/>
    <mergeCell ref="P161:P163"/>
    <mergeCell ref="B165:B167"/>
    <mergeCell ref="P165:P167"/>
    <mergeCell ref="B153:B155"/>
    <mergeCell ref="P153:P155"/>
    <mergeCell ref="B157:B159"/>
    <mergeCell ref="P157:P159"/>
    <mergeCell ref="B145:B147"/>
    <mergeCell ref="P145:P147"/>
    <mergeCell ref="B149:B151"/>
    <mergeCell ref="P149:P151"/>
    <mergeCell ref="B137:B139"/>
    <mergeCell ref="P137:P139"/>
    <mergeCell ref="B141:B143"/>
    <mergeCell ref="P141:P143"/>
    <mergeCell ref="B133:B135"/>
    <mergeCell ref="B129:B131"/>
    <mergeCell ref="D129:H131"/>
    <mergeCell ref="P129:P131"/>
    <mergeCell ref="B125:B127"/>
    <mergeCell ref="D125:H127"/>
    <mergeCell ref="P125:P127"/>
    <mergeCell ref="T121:T123"/>
    <mergeCell ref="T125:T127"/>
    <mergeCell ref="B121:B123"/>
    <mergeCell ref="D121:H123"/>
    <mergeCell ref="P121:P123"/>
    <mergeCell ref="B117:B119"/>
    <mergeCell ref="D117:H119"/>
    <mergeCell ref="B113:B115"/>
    <mergeCell ref="D113:H115"/>
    <mergeCell ref="P113:P115"/>
    <mergeCell ref="B109:B111"/>
    <mergeCell ref="D109:H111"/>
    <mergeCell ref="P109:P111"/>
    <mergeCell ref="B105:B107"/>
    <mergeCell ref="D105:H107"/>
    <mergeCell ref="L105:L107"/>
    <mergeCell ref="P105:P107"/>
    <mergeCell ref="B101:B103"/>
    <mergeCell ref="D101:H103"/>
    <mergeCell ref="L101:L103"/>
    <mergeCell ref="P101:P103"/>
    <mergeCell ref="B97:B99"/>
    <mergeCell ref="D97:H99"/>
    <mergeCell ref="L97:L99"/>
    <mergeCell ref="P97:P99"/>
    <mergeCell ref="T93:T95"/>
    <mergeCell ref="X93:X95"/>
    <mergeCell ref="B93:B95"/>
    <mergeCell ref="D93:H95"/>
    <mergeCell ref="P93:P95"/>
    <mergeCell ref="P89:P91"/>
    <mergeCell ref="T89:T91"/>
    <mergeCell ref="X89:X91"/>
    <mergeCell ref="AB89:AB91"/>
    <mergeCell ref="B89:B91"/>
    <mergeCell ref="D89:H91"/>
    <mergeCell ref="L89:L91"/>
    <mergeCell ref="AB93:AB95"/>
    <mergeCell ref="P85:P87"/>
    <mergeCell ref="T85:T87"/>
    <mergeCell ref="X85:X87"/>
    <mergeCell ref="AB85:AB87"/>
    <mergeCell ref="B85:B87"/>
    <mergeCell ref="D85:H87"/>
    <mergeCell ref="L85:L87"/>
    <mergeCell ref="P81:P83"/>
    <mergeCell ref="X81:X83"/>
    <mergeCell ref="AB81:AB83"/>
    <mergeCell ref="AF81:AF83"/>
    <mergeCell ref="B81:B83"/>
    <mergeCell ref="D81:H83"/>
    <mergeCell ref="L81:L83"/>
    <mergeCell ref="AK65:AK67"/>
    <mergeCell ref="AL65:AL67"/>
    <mergeCell ref="P77:P79"/>
    <mergeCell ref="X77:X79"/>
    <mergeCell ref="AB77:AB79"/>
    <mergeCell ref="AF77:AF79"/>
    <mergeCell ref="B77:B79"/>
    <mergeCell ref="D77:H79"/>
    <mergeCell ref="L77:L79"/>
    <mergeCell ref="P73:P75"/>
    <mergeCell ref="X73:X75"/>
    <mergeCell ref="AB73:AB75"/>
    <mergeCell ref="AF73:AF75"/>
    <mergeCell ref="B73:B75"/>
    <mergeCell ref="D73:H75"/>
    <mergeCell ref="L73:L75"/>
    <mergeCell ref="AL69:AP71"/>
    <mergeCell ref="P69:P71"/>
    <mergeCell ref="X69:X71"/>
    <mergeCell ref="AB69:AB71"/>
    <mergeCell ref="AF69:AF71"/>
    <mergeCell ref="B69:B71"/>
    <mergeCell ref="D69:H71"/>
    <mergeCell ref="L69:L71"/>
    <mergeCell ref="X65:X67"/>
    <mergeCell ref="AB65:AB67"/>
    <mergeCell ref="AF65:AF67"/>
    <mergeCell ref="AG65:AG67"/>
    <mergeCell ref="B65:B67"/>
    <mergeCell ref="D65:H67"/>
    <mergeCell ref="L65:L67"/>
    <mergeCell ref="P65:P67"/>
    <mergeCell ref="T69:T71"/>
    <mergeCell ref="X61:X63"/>
    <mergeCell ref="AB61:AB63"/>
    <mergeCell ref="AF61:AF63"/>
    <mergeCell ref="B61:B63"/>
    <mergeCell ref="L61:L63"/>
    <mergeCell ref="P61:P63"/>
    <mergeCell ref="AL57:AP59"/>
    <mergeCell ref="T57:T59"/>
    <mergeCell ref="X57:X59"/>
    <mergeCell ref="AB57:AB59"/>
    <mergeCell ref="AF57:AF59"/>
    <mergeCell ref="B57:B59"/>
    <mergeCell ref="D57:H59"/>
    <mergeCell ref="L57:L59"/>
    <mergeCell ref="AK61:AK63"/>
    <mergeCell ref="AL61:AL63"/>
    <mergeCell ref="AP61:AP63"/>
    <mergeCell ref="X53:X55"/>
    <mergeCell ref="AB53:AB55"/>
    <mergeCell ref="AF53:AF55"/>
    <mergeCell ref="B53:B55"/>
    <mergeCell ref="D53:H55"/>
    <mergeCell ref="L53:L55"/>
    <mergeCell ref="T49:T51"/>
    <mergeCell ref="X49:X51"/>
    <mergeCell ref="AB49:AB51"/>
    <mergeCell ref="AF49:AF51"/>
    <mergeCell ref="B49:B51"/>
    <mergeCell ref="D49:H51"/>
    <mergeCell ref="L49:L51"/>
    <mergeCell ref="X45:X47"/>
    <mergeCell ref="AB45:AB47"/>
    <mergeCell ref="AF45:AF47"/>
    <mergeCell ref="B45:B47"/>
    <mergeCell ref="D45:H47"/>
    <mergeCell ref="L45:L47"/>
    <mergeCell ref="AK33:AK35"/>
    <mergeCell ref="T41:T43"/>
    <mergeCell ref="X41:X43"/>
    <mergeCell ref="AB41:AB43"/>
    <mergeCell ref="AF41:AF43"/>
    <mergeCell ref="B41:B43"/>
    <mergeCell ref="D41:H43"/>
    <mergeCell ref="L41:L43"/>
    <mergeCell ref="T37:T39"/>
    <mergeCell ref="X37:X39"/>
    <mergeCell ref="AB37:AB39"/>
    <mergeCell ref="AF37:AF39"/>
    <mergeCell ref="B37:B39"/>
    <mergeCell ref="D37:H39"/>
    <mergeCell ref="L37:L39"/>
    <mergeCell ref="T33:T35"/>
    <mergeCell ref="AB33:AB35"/>
    <mergeCell ref="AF33:AF35"/>
    <mergeCell ref="B33:B35"/>
    <mergeCell ref="D33:H35"/>
    <mergeCell ref="L33:L35"/>
    <mergeCell ref="AL29:AL31"/>
    <mergeCell ref="AP29:AP31"/>
    <mergeCell ref="T29:T31"/>
    <mergeCell ref="AG29:AG31"/>
    <mergeCell ref="AK29:AK31"/>
    <mergeCell ref="B29:B31"/>
    <mergeCell ref="D29:H31"/>
    <mergeCell ref="L29:L31"/>
    <mergeCell ref="AF29:AF31"/>
    <mergeCell ref="AB29:AB31"/>
    <mergeCell ref="B25:B27"/>
    <mergeCell ref="D25:H27"/>
    <mergeCell ref="L25:L27"/>
    <mergeCell ref="AL21:AP23"/>
    <mergeCell ref="T21:T23"/>
    <mergeCell ref="B21:B23"/>
    <mergeCell ref="D21:H23"/>
    <mergeCell ref="L21:L23"/>
    <mergeCell ref="AL17:AP19"/>
    <mergeCell ref="T17:T19"/>
    <mergeCell ref="B17:B19"/>
    <mergeCell ref="D17:H19"/>
    <mergeCell ref="L17:L19"/>
    <mergeCell ref="AF17:AF19"/>
    <mergeCell ref="AF21:AF23"/>
    <mergeCell ref="AF25:AF27"/>
    <mergeCell ref="AB17:AB19"/>
    <mergeCell ref="AB21:AB23"/>
    <mergeCell ref="AB25:AB27"/>
    <mergeCell ref="B13:B15"/>
    <mergeCell ref="D13:H15"/>
    <mergeCell ref="L13:L15"/>
    <mergeCell ref="T10:T11"/>
    <mergeCell ref="B9:B11"/>
    <mergeCell ref="D9:H9"/>
    <mergeCell ref="D10:H11"/>
    <mergeCell ref="L10:L11"/>
    <mergeCell ref="AL5:AQ5"/>
    <mergeCell ref="AL6:AQ6"/>
    <mergeCell ref="B2:G6"/>
    <mergeCell ref="P10:P11"/>
    <mergeCell ref="AF13:AF15"/>
    <mergeCell ref="AB13:AB15"/>
  </mergeCells>
  <printOptions horizontalCentered="1"/>
  <pageMargins left="0" right="0" top="0.39370078740157483" bottom="0.39370078740157483" header="0" footer="0"/>
  <pageSetup paperSize="8" scale="50" pageOrder="overThenDown" orientation="portrait" horizontalDpi="4294967293" r:id="rId1"/>
  <headerFooter alignWithMargins="0">
    <oddFooter>&amp;RImprimé le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A654-5481-4A96-8160-8E8668FA51D4}">
  <dimension ref="A1:AE544"/>
  <sheetViews>
    <sheetView showGridLines="0" zoomScaleNormal="100" workbookViewId="0">
      <selection activeCell="AH23" sqref="AH23"/>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0" width="11.42578125" style="24"/>
    <col min="31" max="31" width="11.5703125" style="24" customWidth="1"/>
    <col min="32" max="96" width="11.42578125" style="24"/>
    <col min="97" max="97" width="1.42578125" style="24" customWidth="1"/>
    <col min="98" max="98" width="5.140625" style="24" customWidth="1"/>
    <col min="99" max="99" width="1.7109375" style="24" customWidth="1"/>
    <col min="100" max="100" width="3.42578125" style="24" customWidth="1"/>
    <col min="101" max="101" width="18.7109375" style="24" customWidth="1"/>
    <col min="102" max="102" width="0.85546875" style="24" customWidth="1"/>
    <col min="103" max="103" width="18.7109375" style="24" customWidth="1"/>
    <col min="104" max="104" width="3.7109375" style="24" customWidth="1"/>
    <col min="105" max="105" width="3.140625" style="24" customWidth="1"/>
    <col min="106" max="106" width="18.7109375" style="24" customWidth="1"/>
    <col min="107" max="107" width="0.85546875" style="24" customWidth="1"/>
    <col min="108" max="108" width="18.7109375" style="24" customWidth="1"/>
    <col min="109" max="109" width="4.140625" style="24" customWidth="1"/>
    <col min="110" max="110" width="3.5703125" style="24" customWidth="1"/>
    <col min="111" max="111" width="18.7109375" style="24" customWidth="1"/>
    <col min="112" max="112" width="0.85546875" style="24" customWidth="1"/>
    <col min="113" max="113" width="18.7109375" style="24" customWidth="1"/>
    <col min="114" max="114" width="3.7109375" style="24" customWidth="1"/>
    <col min="115" max="115" width="3.140625" style="24" customWidth="1"/>
    <col min="116" max="116" width="18.7109375" style="24" customWidth="1"/>
    <col min="117" max="117" width="0.85546875" style="24" customWidth="1"/>
    <col min="118" max="118" width="18.7109375" style="24" customWidth="1"/>
    <col min="119" max="119" width="2.140625" style="24" customWidth="1"/>
    <col min="120" max="120" width="1.42578125" style="24" customWidth="1"/>
    <col min="121" max="121" width="5.140625" style="24" customWidth="1"/>
    <col min="122" max="122" width="1.7109375" style="24" customWidth="1"/>
    <col min="123" max="123" width="3.42578125" style="24" customWidth="1"/>
    <col min="124" max="124" width="18.7109375" style="24" customWidth="1"/>
    <col min="125" max="125" width="0.85546875" style="24" customWidth="1"/>
    <col min="126" max="126" width="18.7109375" style="24" customWidth="1"/>
    <col min="127" max="127" width="3.7109375" style="24" customWidth="1"/>
    <col min="128" max="128" width="3.140625" style="24" customWidth="1"/>
    <col min="129" max="129" width="18.7109375" style="24" customWidth="1"/>
    <col min="130" max="130" width="0.85546875" style="24" customWidth="1"/>
    <col min="131" max="131" width="18.7109375" style="24" customWidth="1"/>
    <col min="132" max="132" width="4.140625" style="24" customWidth="1"/>
    <col min="133" max="133" width="3.5703125" style="24" customWidth="1"/>
    <col min="134" max="134" width="18.7109375" style="24" customWidth="1"/>
    <col min="135" max="135" width="0.85546875" style="24" customWidth="1"/>
    <col min="136" max="136" width="18.7109375" style="24" customWidth="1"/>
    <col min="137" max="137" width="3.7109375" style="24" customWidth="1"/>
    <col min="138" max="138" width="3.140625" style="24" customWidth="1"/>
    <col min="139" max="139" width="18.7109375" style="24" customWidth="1"/>
    <col min="140" max="140" width="0.85546875" style="24" customWidth="1"/>
    <col min="141" max="141" width="18.7109375" style="24" customWidth="1"/>
    <col min="142" max="142" width="2.140625" style="24" customWidth="1"/>
    <col min="143" max="352" width="11.42578125" style="24"/>
    <col min="353" max="353" width="1.42578125" style="24" customWidth="1"/>
    <col min="354" max="354" width="5.140625" style="24" customWidth="1"/>
    <col min="355" max="355" width="1.7109375" style="24" customWidth="1"/>
    <col min="356" max="356" width="3.42578125" style="24" customWidth="1"/>
    <col min="357" max="357" width="18.7109375" style="24" customWidth="1"/>
    <col min="358" max="358" width="0.85546875" style="24" customWidth="1"/>
    <col min="359" max="359" width="18.7109375" style="24" customWidth="1"/>
    <col min="360" max="360" width="3.7109375" style="24" customWidth="1"/>
    <col min="361" max="361" width="3.140625" style="24" customWidth="1"/>
    <col min="362" max="362" width="18.7109375" style="24" customWidth="1"/>
    <col min="363" max="363" width="0.85546875" style="24" customWidth="1"/>
    <col min="364" max="364" width="18.7109375" style="24" customWidth="1"/>
    <col min="365" max="365" width="4.140625" style="24" customWidth="1"/>
    <col min="366" max="366" width="3.5703125" style="24" customWidth="1"/>
    <col min="367" max="367" width="18.7109375" style="24" customWidth="1"/>
    <col min="368" max="368" width="0.85546875" style="24" customWidth="1"/>
    <col min="369" max="369" width="18.7109375" style="24" customWidth="1"/>
    <col min="370" max="370" width="3.7109375" style="24" customWidth="1"/>
    <col min="371" max="371" width="3.140625" style="24" customWidth="1"/>
    <col min="372" max="372" width="18.7109375" style="24" customWidth="1"/>
    <col min="373" max="373" width="0.85546875" style="24" customWidth="1"/>
    <col min="374" max="374" width="18.7109375" style="24" customWidth="1"/>
    <col min="375" max="375" width="2.140625" style="24" customWidth="1"/>
    <col min="376" max="376" width="1.42578125" style="24" customWidth="1"/>
    <col min="377" max="377" width="5.140625" style="24" customWidth="1"/>
    <col min="378" max="378" width="1.7109375" style="24" customWidth="1"/>
    <col min="379" max="379" width="3.42578125" style="24" customWidth="1"/>
    <col min="380" max="380" width="18.7109375" style="24" customWidth="1"/>
    <col min="381" max="381" width="0.85546875" style="24" customWidth="1"/>
    <col min="382" max="382" width="18.7109375" style="24" customWidth="1"/>
    <col min="383" max="383" width="3.7109375" style="24" customWidth="1"/>
    <col min="384" max="384" width="3.140625" style="24" customWidth="1"/>
    <col min="385" max="385" width="18.7109375" style="24" customWidth="1"/>
    <col min="386" max="386" width="0.85546875" style="24" customWidth="1"/>
    <col min="387" max="387" width="18.7109375" style="24" customWidth="1"/>
    <col min="388" max="388" width="4.140625" style="24" customWidth="1"/>
    <col min="389" max="389" width="3.5703125" style="24" customWidth="1"/>
    <col min="390" max="390" width="18.7109375" style="24" customWidth="1"/>
    <col min="391" max="391" width="0.85546875" style="24" customWidth="1"/>
    <col min="392" max="392" width="18.7109375" style="24" customWidth="1"/>
    <col min="393" max="393" width="3.7109375" style="24" customWidth="1"/>
    <col min="394" max="394" width="3.140625" style="24" customWidth="1"/>
    <col min="395" max="395" width="18.7109375" style="24" customWidth="1"/>
    <col min="396" max="396" width="0.85546875" style="24" customWidth="1"/>
    <col min="397" max="397" width="18.7109375" style="24" customWidth="1"/>
    <col min="398" max="398" width="2.140625" style="24" customWidth="1"/>
    <col min="399" max="608" width="11.42578125" style="24"/>
    <col min="609" max="609" width="1.42578125" style="24" customWidth="1"/>
    <col min="610" max="610" width="5.140625" style="24" customWidth="1"/>
    <col min="611" max="611" width="1.7109375" style="24" customWidth="1"/>
    <col min="612" max="612" width="3.42578125" style="24" customWidth="1"/>
    <col min="613" max="613" width="18.7109375" style="24" customWidth="1"/>
    <col min="614" max="614" width="0.85546875" style="24" customWidth="1"/>
    <col min="615" max="615" width="18.7109375" style="24" customWidth="1"/>
    <col min="616" max="616" width="3.7109375" style="24" customWidth="1"/>
    <col min="617" max="617" width="3.140625" style="24" customWidth="1"/>
    <col min="618" max="618" width="18.7109375" style="24" customWidth="1"/>
    <col min="619" max="619" width="0.85546875" style="24" customWidth="1"/>
    <col min="620" max="620" width="18.7109375" style="24" customWidth="1"/>
    <col min="621" max="621" width="4.140625" style="24" customWidth="1"/>
    <col min="622" max="622" width="3.5703125" style="24" customWidth="1"/>
    <col min="623" max="623" width="18.7109375" style="24" customWidth="1"/>
    <col min="624" max="624" width="0.85546875" style="24" customWidth="1"/>
    <col min="625" max="625" width="18.7109375" style="24" customWidth="1"/>
    <col min="626" max="626" width="3.7109375" style="24" customWidth="1"/>
    <col min="627" max="627" width="3.140625" style="24" customWidth="1"/>
    <col min="628" max="628" width="18.7109375" style="24" customWidth="1"/>
    <col min="629" max="629" width="0.85546875" style="24" customWidth="1"/>
    <col min="630" max="630" width="18.7109375" style="24" customWidth="1"/>
    <col min="631" max="631" width="2.140625" style="24" customWidth="1"/>
    <col min="632" max="632" width="1.42578125" style="24" customWidth="1"/>
    <col min="633" max="633" width="5.140625" style="24" customWidth="1"/>
    <col min="634" max="634" width="1.7109375" style="24" customWidth="1"/>
    <col min="635" max="635" width="3.42578125" style="24" customWidth="1"/>
    <col min="636" max="636" width="18.7109375" style="24" customWidth="1"/>
    <col min="637" max="637" width="0.85546875" style="24" customWidth="1"/>
    <col min="638" max="638" width="18.7109375" style="24" customWidth="1"/>
    <col min="639" max="639" width="3.7109375" style="24" customWidth="1"/>
    <col min="640" max="640" width="3.140625" style="24" customWidth="1"/>
    <col min="641" max="641" width="18.7109375" style="24" customWidth="1"/>
    <col min="642" max="642" width="0.85546875" style="24" customWidth="1"/>
    <col min="643" max="643" width="18.7109375" style="24" customWidth="1"/>
    <col min="644" max="644" width="4.140625" style="24" customWidth="1"/>
    <col min="645" max="645" width="3.5703125" style="24" customWidth="1"/>
    <col min="646" max="646" width="18.7109375" style="24" customWidth="1"/>
    <col min="647" max="647" width="0.85546875" style="24" customWidth="1"/>
    <col min="648" max="648" width="18.7109375" style="24" customWidth="1"/>
    <col min="649" max="649" width="3.7109375" style="24" customWidth="1"/>
    <col min="650" max="650" width="3.140625" style="24" customWidth="1"/>
    <col min="651" max="651" width="18.7109375" style="24" customWidth="1"/>
    <col min="652" max="652" width="0.85546875" style="24" customWidth="1"/>
    <col min="653" max="653" width="18.7109375" style="24" customWidth="1"/>
    <col min="654" max="654" width="2.140625" style="24" customWidth="1"/>
    <col min="655" max="864" width="11.42578125" style="24"/>
    <col min="865" max="865" width="1.42578125" style="24" customWidth="1"/>
    <col min="866" max="866" width="5.140625" style="24" customWidth="1"/>
    <col min="867" max="867" width="1.7109375" style="24" customWidth="1"/>
    <col min="868" max="868" width="3.42578125" style="24" customWidth="1"/>
    <col min="869" max="869" width="18.7109375" style="24" customWidth="1"/>
    <col min="870" max="870" width="0.85546875" style="24" customWidth="1"/>
    <col min="871" max="871" width="18.7109375" style="24" customWidth="1"/>
    <col min="872" max="872" width="3.7109375" style="24" customWidth="1"/>
    <col min="873" max="873" width="3.140625" style="24" customWidth="1"/>
    <col min="874" max="874" width="18.7109375" style="24" customWidth="1"/>
    <col min="875" max="875" width="0.85546875" style="24" customWidth="1"/>
    <col min="876" max="876" width="18.7109375" style="24" customWidth="1"/>
    <col min="877" max="877" width="4.140625" style="24" customWidth="1"/>
    <col min="878" max="878" width="3.5703125" style="24" customWidth="1"/>
    <col min="879" max="879" width="18.7109375" style="24" customWidth="1"/>
    <col min="880" max="880" width="0.85546875" style="24" customWidth="1"/>
    <col min="881" max="881" width="18.7109375" style="24" customWidth="1"/>
    <col min="882" max="882" width="3.7109375" style="24" customWidth="1"/>
    <col min="883" max="883" width="3.140625" style="24" customWidth="1"/>
    <col min="884" max="884" width="18.7109375" style="24" customWidth="1"/>
    <col min="885" max="885" width="0.85546875" style="24" customWidth="1"/>
    <col min="886" max="886" width="18.7109375" style="24" customWidth="1"/>
    <col min="887" max="887" width="2.140625" style="24" customWidth="1"/>
    <col min="888" max="888" width="1.42578125" style="24" customWidth="1"/>
    <col min="889" max="889" width="5.140625" style="24" customWidth="1"/>
    <col min="890" max="890" width="1.7109375" style="24" customWidth="1"/>
    <col min="891" max="891" width="3.42578125" style="24" customWidth="1"/>
    <col min="892" max="892" width="18.7109375" style="24" customWidth="1"/>
    <col min="893" max="893" width="0.85546875" style="24" customWidth="1"/>
    <col min="894" max="894" width="18.7109375" style="24" customWidth="1"/>
    <col min="895" max="895" width="3.7109375" style="24" customWidth="1"/>
    <col min="896" max="896" width="3.140625" style="24" customWidth="1"/>
    <col min="897" max="897" width="18.7109375" style="24" customWidth="1"/>
    <col min="898" max="898" width="0.85546875" style="24" customWidth="1"/>
    <col min="899" max="899" width="18.7109375" style="24" customWidth="1"/>
    <col min="900" max="900" width="4.140625" style="24" customWidth="1"/>
    <col min="901" max="901" width="3.5703125" style="24" customWidth="1"/>
    <col min="902" max="902" width="18.7109375" style="24" customWidth="1"/>
    <col min="903" max="903" width="0.85546875" style="24" customWidth="1"/>
    <col min="904" max="904" width="18.7109375" style="24" customWidth="1"/>
    <col min="905" max="905" width="3.7109375" style="24" customWidth="1"/>
    <col min="906" max="906" width="3.140625" style="24" customWidth="1"/>
    <col min="907" max="907" width="18.7109375" style="24" customWidth="1"/>
    <col min="908" max="908" width="0.85546875" style="24" customWidth="1"/>
    <col min="909" max="909" width="18.7109375" style="24" customWidth="1"/>
    <col min="910" max="910" width="2.140625" style="24" customWidth="1"/>
    <col min="911" max="1120" width="11.42578125" style="24"/>
    <col min="1121" max="1121" width="1.42578125" style="24" customWidth="1"/>
    <col min="1122" max="1122" width="5.140625" style="24" customWidth="1"/>
    <col min="1123" max="1123" width="1.7109375" style="24" customWidth="1"/>
    <col min="1124" max="1124" width="3.42578125" style="24" customWidth="1"/>
    <col min="1125" max="1125" width="18.7109375" style="24" customWidth="1"/>
    <col min="1126" max="1126" width="0.85546875" style="24" customWidth="1"/>
    <col min="1127" max="1127" width="18.7109375" style="24" customWidth="1"/>
    <col min="1128" max="1128" width="3.7109375" style="24" customWidth="1"/>
    <col min="1129" max="1129" width="3.140625" style="24" customWidth="1"/>
    <col min="1130" max="1130" width="18.7109375" style="24" customWidth="1"/>
    <col min="1131" max="1131" width="0.85546875" style="24" customWidth="1"/>
    <col min="1132" max="1132" width="18.7109375" style="24" customWidth="1"/>
    <col min="1133" max="1133" width="4.140625" style="24" customWidth="1"/>
    <col min="1134" max="1134" width="3.5703125" style="24" customWidth="1"/>
    <col min="1135" max="1135" width="18.7109375" style="24" customWidth="1"/>
    <col min="1136" max="1136" width="0.85546875" style="24" customWidth="1"/>
    <col min="1137" max="1137" width="18.7109375" style="24" customWidth="1"/>
    <col min="1138" max="1138" width="3.7109375" style="24" customWidth="1"/>
    <col min="1139" max="1139" width="3.140625" style="24" customWidth="1"/>
    <col min="1140" max="1140" width="18.7109375" style="24" customWidth="1"/>
    <col min="1141" max="1141" width="0.85546875" style="24" customWidth="1"/>
    <col min="1142" max="1142" width="18.7109375" style="24" customWidth="1"/>
    <col min="1143" max="1143" width="2.140625" style="24" customWidth="1"/>
    <col min="1144" max="1144" width="1.42578125" style="24" customWidth="1"/>
    <col min="1145" max="1145" width="5.140625" style="24" customWidth="1"/>
    <col min="1146" max="1146" width="1.7109375" style="24" customWidth="1"/>
    <col min="1147" max="1147" width="3.42578125" style="24" customWidth="1"/>
    <col min="1148" max="1148" width="18.7109375" style="24" customWidth="1"/>
    <col min="1149" max="1149" width="0.85546875" style="24" customWidth="1"/>
    <col min="1150" max="1150" width="18.7109375" style="24" customWidth="1"/>
    <col min="1151" max="1151" width="3.7109375" style="24" customWidth="1"/>
    <col min="1152" max="1152" width="3.140625" style="24" customWidth="1"/>
    <col min="1153" max="1153" width="18.7109375" style="24" customWidth="1"/>
    <col min="1154" max="1154" width="0.85546875" style="24" customWidth="1"/>
    <col min="1155" max="1155" width="18.7109375" style="24" customWidth="1"/>
    <col min="1156" max="1156" width="4.140625" style="24" customWidth="1"/>
    <col min="1157" max="1157" width="3.5703125" style="24" customWidth="1"/>
    <col min="1158" max="1158" width="18.7109375" style="24" customWidth="1"/>
    <col min="1159" max="1159" width="0.85546875" style="24" customWidth="1"/>
    <col min="1160" max="1160" width="18.7109375" style="24" customWidth="1"/>
    <col min="1161" max="1161" width="3.7109375" style="24" customWidth="1"/>
    <col min="1162" max="1162" width="3.140625" style="24" customWidth="1"/>
    <col min="1163" max="1163" width="18.7109375" style="24" customWidth="1"/>
    <col min="1164" max="1164" width="0.85546875" style="24" customWidth="1"/>
    <col min="1165" max="1165" width="18.7109375" style="24" customWidth="1"/>
    <col min="1166" max="1166" width="2.140625" style="24" customWidth="1"/>
    <col min="1167" max="1376" width="11.42578125" style="24"/>
    <col min="1377" max="1377" width="1.42578125" style="24" customWidth="1"/>
    <col min="1378" max="1378" width="5.140625" style="24" customWidth="1"/>
    <col min="1379" max="1379" width="1.7109375" style="24" customWidth="1"/>
    <col min="1380" max="1380" width="3.42578125" style="24" customWidth="1"/>
    <col min="1381" max="1381" width="18.7109375" style="24" customWidth="1"/>
    <col min="1382" max="1382" width="0.85546875" style="24" customWidth="1"/>
    <col min="1383" max="1383" width="18.7109375" style="24" customWidth="1"/>
    <col min="1384" max="1384" width="3.7109375" style="24" customWidth="1"/>
    <col min="1385" max="1385" width="3.140625" style="24" customWidth="1"/>
    <col min="1386" max="1386" width="18.7109375" style="24" customWidth="1"/>
    <col min="1387" max="1387" width="0.85546875" style="24" customWidth="1"/>
    <col min="1388" max="1388" width="18.7109375" style="24" customWidth="1"/>
    <col min="1389" max="1389" width="4.140625" style="24" customWidth="1"/>
    <col min="1390" max="1390" width="3.5703125" style="24" customWidth="1"/>
    <col min="1391" max="1391" width="18.7109375" style="24" customWidth="1"/>
    <col min="1392" max="1392" width="0.85546875" style="24" customWidth="1"/>
    <col min="1393" max="1393" width="18.7109375" style="24" customWidth="1"/>
    <col min="1394" max="1394" width="3.7109375" style="24" customWidth="1"/>
    <col min="1395" max="1395" width="3.140625" style="24" customWidth="1"/>
    <col min="1396" max="1396" width="18.7109375" style="24" customWidth="1"/>
    <col min="1397" max="1397" width="0.85546875" style="24" customWidth="1"/>
    <col min="1398" max="1398" width="18.7109375" style="24" customWidth="1"/>
    <col min="1399" max="1399" width="2.140625" style="24" customWidth="1"/>
    <col min="1400" max="1400" width="1.42578125" style="24" customWidth="1"/>
    <col min="1401" max="1401" width="5.140625" style="24" customWidth="1"/>
    <col min="1402" max="1402" width="1.7109375" style="24" customWidth="1"/>
    <col min="1403" max="1403" width="3.42578125" style="24" customWidth="1"/>
    <col min="1404" max="1404" width="18.7109375" style="24" customWidth="1"/>
    <col min="1405" max="1405" width="0.85546875" style="24" customWidth="1"/>
    <col min="1406" max="1406" width="18.7109375" style="24" customWidth="1"/>
    <col min="1407" max="1407" width="3.7109375" style="24" customWidth="1"/>
    <col min="1408" max="1408" width="3.140625" style="24" customWidth="1"/>
    <col min="1409" max="1409" width="18.7109375" style="24" customWidth="1"/>
    <col min="1410" max="1410" width="0.85546875" style="24" customWidth="1"/>
    <col min="1411" max="1411" width="18.7109375" style="24" customWidth="1"/>
    <col min="1412" max="1412" width="4.140625" style="24" customWidth="1"/>
    <col min="1413" max="1413" width="3.5703125" style="24" customWidth="1"/>
    <col min="1414" max="1414" width="18.7109375" style="24" customWidth="1"/>
    <col min="1415" max="1415" width="0.85546875" style="24" customWidth="1"/>
    <col min="1416" max="1416" width="18.7109375" style="24" customWidth="1"/>
    <col min="1417" max="1417" width="3.7109375" style="24" customWidth="1"/>
    <col min="1418" max="1418" width="3.140625" style="24" customWidth="1"/>
    <col min="1419" max="1419" width="18.7109375" style="24" customWidth="1"/>
    <col min="1420" max="1420" width="0.85546875" style="24" customWidth="1"/>
    <col min="1421" max="1421" width="18.7109375" style="24" customWidth="1"/>
    <col min="1422" max="1422" width="2.140625" style="24" customWidth="1"/>
    <col min="1423" max="1632" width="11.42578125" style="24"/>
    <col min="1633" max="1633" width="1.42578125" style="24" customWidth="1"/>
    <col min="1634" max="1634" width="5.140625" style="24" customWidth="1"/>
    <col min="1635" max="1635" width="1.7109375" style="24" customWidth="1"/>
    <col min="1636" max="1636" width="3.42578125" style="24" customWidth="1"/>
    <col min="1637" max="1637" width="18.7109375" style="24" customWidth="1"/>
    <col min="1638" max="1638" width="0.85546875" style="24" customWidth="1"/>
    <col min="1639" max="1639" width="18.7109375" style="24" customWidth="1"/>
    <col min="1640" max="1640" width="3.7109375" style="24" customWidth="1"/>
    <col min="1641" max="1641" width="3.140625" style="24" customWidth="1"/>
    <col min="1642" max="1642" width="18.7109375" style="24" customWidth="1"/>
    <col min="1643" max="1643" width="0.85546875" style="24" customWidth="1"/>
    <col min="1644" max="1644" width="18.7109375" style="24" customWidth="1"/>
    <col min="1645" max="1645" width="4.140625" style="24" customWidth="1"/>
    <col min="1646" max="1646" width="3.5703125" style="24" customWidth="1"/>
    <col min="1647" max="1647" width="18.7109375" style="24" customWidth="1"/>
    <col min="1648" max="1648" width="0.85546875" style="24" customWidth="1"/>
    <col min="1649" max="1649" width="18.7109375" style="24" customWidth="1"/>
    <col min="1650" max="1650" width="3.7109375" style="24" customWidth="1"/>
    <col min="1651" max="1651" width="3.140625" style="24" customWidth="1"/>
    <col min="1652" max="1652" width="18.7109375" style="24" customWidth="1"/>
    <col min="1653" max="1653" width="0.85546875" style="24" customWidth="1"/>
    <col min="1654" max="1654" width="18.7109375" style="24" customWidth="1"/>
    <col min="1655" max="1655" width="2.140625" style="24" customWidth="1"/>
    <col min="1656" max="1656" width="1.42578125" style="24" customWidth="1"/>
    <col min="1657" max="1657" width="5.140625" style="24" customWidth="1"/>
    <col min="1658" max="1658" width="1.7109375" style="24" customWidth="1"/>
    <col min="1659" max="1659" width="3.42578125" style="24" customWidth="1"/>
    <col min="1660" max="1660" width="18.7109375" style="24" customWidth="1"/>
    <col min="1661" max="1661" width="0.85546875" style="24" customWidth="1"/>
    <col min="1662" max="1662" width="18.7109375" style="24" customWidth="1"/>
    <col min="1663" max="1663" width="3.7109375" style="24" customWidth="1"/>
    <col min="1664" max="1664" width="3.140625" style="24" customWidth="1"/>
    <col min="1665" max="1665" width="18.7109375" style="24" customWidth="1"/>
    <col min="1666" max="1666" width="0.85546875" style="24" customWidth="1"/>
    <col min="1667" max="1667" width="18.7109375" style="24" customWidth="1"/>
    <col min="1668" max="1668" width="4.140625" style="24" customWidth="1"/>
    <col min="1669" max="1669" width="3.5703125" style="24" customWidth="1"/>
    <col min="1670" max="1670" width="18.7109375" style="24" customWidth="1"/>
    <col min="1671" max="1671" width="0.85546875" style="24" customWidth="1"/>
    <col min="1672" max="1672" width="18.7109375" style="24" customWidth="1"/>
    <col min="1673" max="1673" width="3.7109375" style="24" customWidth="1"/>
    <col min="1674" max="1674" width="3.140625" style="24" customWidth="1"/>
    <col min="1675" max="1675" width="18.7109375" style="24" customWidth="1"/>
    <col min="1676" max="1676" width="0.85546875" style="24" customWidth="1"/>
    <col min="1677" max="1677" width="18.7109375" style="24" customWidth="1"/>
    <col min="1678" max="1678" width="2.140625" style="24" customWidth="1"/>
    <col min="1679" max="1888" width="11.42578125" style="24"/>
    <col min="1889" max="1889" width="1.42578125" style="24" customWidth="1"/>
    <col min="1890" max="1890" width="5.140625" style="24" customWidth="1"/>
    <col min="1891" max="1891" width="1.7109375" style="24" customWidth="1"/>
    <col min="1892" max="1892" width="3.42578125" style="24" customWidth="1"/>
    <col min="1893" max="1893" width="18.7109375" style="24" customWidth="1"/>
    <col min="1894" max="1894" width="0.85546875" style="24" customWidth="1"/>
    <col min="1895" max="1895" width="18.7109375" style="24" customWidth="1"/>
    <col min="1896" max="1896" width="3.7109375" style="24" customWidth="1"/>
    <col min="1897" max="1897" width="3.140625" style="24" customWidth="1"/>
    <col min="1898" max="1898" width="18.7109375" style="24" customWidth="1"/>
    <col min="1899" max="1899" width="0.85546875" style="24" customWidth="1"/>
    <col min="1900" max="1900" width="18.7109375" style="24" customWidth="1"/>
    <col min="1901" max="1901" width="4.140625" style="24" customWidth="1"/>
    <col min="1902" max="1902" width="3.5703125" style="24" customWidth="1"/>
    <col min="1903" max="1903" width="18.7109375" style="24" customWidth="1"/>
    <col min="1904" max="1904" width="0.85546875" style="24" customWidth="1"/>
    <col min="1905" max="1905" width="18.7109375" style="24" customWidth="1"/>
    <col min="1906" max="1906" width="3.7109375" style="24" customWidth="1"/>
    <col min="1907" max="1907" width="3.140625" style="24" customWidth="1"/>
    <col min="1908" max="1908" width="18.7109375" style="24" customWidth="1"/>
    <col min="1909" max="1909" width="0.85546875" style="24" customWidth="1"/>
    <col min="1910" max="1910" width="18.7109375" style="24" customWidth="1"/>
    <col min="1911" max="1911" width="2.140625" style="24" customWidth="1"/>
    <col min="1912" max="1912" width="1.42578125" style="24" customWidth="1"/>
    <col min="1913" max="1913" width="5.140625" style="24" customWidth="1"/>
    <col min="1914" max="1914" width="1.7109375" style="24" customWidth="1"/>
    <col min="1915" max="1915" width="3.42578125" style="24" customWidth="1"/>
    <col min="1916" max="1916" width="18.7109375" style="24" customWidth="1"/>
    <col min="1917" max="1917" width="0.85546875" style="24" customWidth="1"/>
    <col min="1918" max="1918" width="18.7109375" style="24" customWidth="1"/>
    <col min="1919" max="1919" width="3.7109375" style="24" customWidth="1"/>
    <col min="1920" max="1920" width="3.140625" style="24" customWidth="1"/>
    <col min="1921" max="1921" width="18.7109375" style="24" customWidth="1"/>
    <col min="1922" max="1922" width="0.85546875" style="24" customWidth="1"/>
    <col min="1923" max="1923" width="18.7109375" style="24" customWidth="1"/>
    <col min="1924" max="1924" width="4.140625" style="24" customWidth="1"/>
    <col min="1925" max="1925" width="3.5703125" style="24" customWidth="1"/>
    <col min="1926" max="1926" width="18.7109375" style="24" customWidth="1"/>
    <col min="1927" max="1927" width="0.85546875" style="24" customWidth="1"/>
    <col min="1928" max="1928" width="18.7109375" style="24" customWidth="1"/>
    <col min="1929" max="1929" width="3.7109375" style="24" customWidth="1"/>
    <col min="1930" max="1930" width="3.140625" style="24" customWidth="1"/>
    <col min="1931" max="1931" width="18.7109375" style="24" customWidth="1"/>
    <col min="1932" max="1932" width="0.85546875" style="24" customWidth="1"/>
    <col min="1933" max="1933" width="18.7109375" style="24" customWidth="1"/>
    <col min="1934" max="1934" width="2.140625" style="24" customWidth="1"/>
    <col min="1935" max="2144" width="11.42578125" style="24"/>
    <col min="2145" max="2145" width="1.42578125" style="24" customWidth="1"/>
    <col min="2146" max="2146" width="5.140625" style="24" customWidth="1"/>
    <col min="2147" max="2147" width="1.7109375" style="24" customWidth="1"/>
    <col min="2148" max="2148" width="3.42578125" style="24" customWidth="1"/>
    <col min="2149" max="2149" width="18.7109375" style="24" customWidth="1"/>
    <col min="2150" max="2150" width="0.85546875" style="24" customWidth="1"/>
    <col min="2151" max="2151" width="18.7109375" style="24" customWidth="1"/>
    <col min="2152" max="2152" width="3.7109375" style="24" customWidth="1"/>
    <col min="2153" max="2153" width="3.140625" style="24" customWidth="1"/>
    <col min="2154" max="2154" width="18.7109375" style="24" customWidth="1"/>
    <col min="2155" max="2155" width="0.85546875" style="24" customWidth="1"/>
    <col min="2156" max="2156" width="18.7109375" style="24" customWidth="1"/>
    <col min="2157" max="2157" width="4.140625" style="24" customWidth="1"/>
    <col min="2158" max="2158" width="3.5703125" style="24" customWidth="1"/>
    <col min="2159" max="2159" width="18.7109375" style="24" customWidth="1"/>
    <col min="2160" max="2160" width="0.85546875" style="24" customWidth="1"/>
    <col min="2161" max="2161" width="18.7109375" style="24" customWidth="1"/>
    <col min="2162" max="2162" width="3.7109375" style="24" customWidth="1"/>
    <col min="2163" max="2163" width="3.140625" style="24" customWidth="1"/>
    <col min="2164" max="2164" width="18.7109375" style="24" customWidth="1"/>
    <col min="2165" max="2165" width="0.85546875" style="24" customWidth="1"/>
    <col min="2166" max="2166" width="18.7109375" style="24" customWidth="1"/>
    <col min="2167" max="2167" width="2.140625" style="24" customWidth="1"/>
    <col min="2168" max="2168" width="1.42578125" style="24" customWidth="1"/>
    <col min="2169" max="2169" width="5.140625" style="24" customWidth="1"/>
    <col min="2170" max="2170" width="1.7109375" style="24" customWidth="1"/>
    <col min="2171" max="2171" width="3.42578125" style="24" customWidth="1"/>
    <col min="2172" max="2172" width="18.7109375" style="24" customWidth="1"/>
    <col min="2173" max="2173" width="0.85546875" style="24" customWidth="1"/>
    <col min="2174" max="2174" width="18.7109375" style="24" customWidth="1"/>
    <col min="2175" max="2175" width="3.7109375" style="24" customWidth="1"/>
    <col min="2176" max="2176" width="3.140625" style="24" customWidth="1"/>
    <col min="2177" max="2177" width="18.7109375" style="24" customWidth="1"/>
    <col min="2178" max="2178" width="0.85546875" style="24" customWidth="1"/>
    <col min="2179" max="2179" width="18.7109375" style="24" customWidth="1"/>
    <col min="2180" max="2180" width="4.140625" style="24" customWidth="1"/>
    <col min="2181" max="2181" width="3.5703125" style="24" customWidth="1"/>
    <col min="2182" max="2182" width="18.7109375" style="24" customWidth="1"/>
    <col min="2183" max="2183" width="0.85546875" style="24" customWidth="1"/>
    <col min="2184" max="2184" width="18.7109375" style="24" customWidth="1"/>
    <col min="2185" max="2185" width="3.7109375" style="24" customWidth="1"/>
    <col min="2186" max="2186" width="3.140625" style="24" customWidth="1"/>
    <col min="2187" max="2187" width="18.7109375" style="24" customWidth="1"/>
    <col min="2188" max="2188" width="0.85546875" style="24" customWidth="1"/>
    <col min="2189" max="2189" width="18.7109375" style="24" customWidth="1"/>
    <col min="2190" max="2190" width="2.140625" style="24" customWidth="1"/>
    <col min="2191" max="2400" width="11.42578125" style="24"/>
    <col min="2401" max="2401" width="1.42578125" style="24" customWidth="1"/>
    <col min="2402" max="2402" width="5.140625" style="24" customWidth="1"/>
    <col min="2403" max="2403" width="1.7109375" style="24" customWidth="1"/>
    <col min="2404" max="2404" width="3.42578125" style="24" customWidth="1"/>
    <col min="2405" max="2405" width="18.7109375" style="24" customWidth="1"/>
    <col min="2406" max="2406" width="0.85546875" style="24" customWidth="1"/>
    <col min="2407" max="2407" width="18.7109375" style="24" customWidth="1"/>
    <col min="2408" max="2408" width="3.7109375" style="24" customWidth="1"/>
    <col min="2409" max="2409" width="3.140625" style="24" customWidth="1"/>
    <col min="2410" max="2410" width="18.7109375" style="24" customWidth="1"/>
    <col min="2411" max="2411" width="0.85546875" style="24" customWidth="1"/>
    <col min="2412" max="2412" width="18.7109375" style="24" customWidth="1"/>
    <col min="2413" max="2413" width="4.140625" style="24" customWidth="1"/>
    <col min="2414" max="2414" width="3.5703125" style="24" customWidth="1"/>
    <col min="2415" max="2415" width="18.7109375" style="24" customWidth="1"/>
    <col min="2416" max="2416" width="0.85546875" style="24" customWidth="1"/>
    <col min="2417" max="2417" width="18.7109375" style="24" customWidth="1"/>
    <col min="2418" max="2418" width="3.7109375" style="24" customWidth="1"/>
    <col min="2419" max="2419" width="3.140625" style="24" customWidth="1"/>
    <col min="2420" max="2420" width="18.7109375" style="24" customWidth="1"/>
    <col min="2421" max="2421" width="0.85546875" style="24" customWidth="1"/>
    <col min="2422" max="2422" width="18.7109375" style="24" customWidth="1"/>
    <col min="2423" max="2423" width="2.140625" style="24" customWidth="1"/>
    <col min="2424" max="2424" width="1.42578125" style="24" customWidth="1"/>
    <col min="2425" max="2425" width="5.140625" style="24" customWidth="1"/>
    <col min="2426" max="2426" width="1.7109375" style="24" customWidth="1"/>
    <col min="2427" max="2427" width="3.42578125" style="24" customWidth="1"/>
    <col min="2428" max="2428" width="18.7109375" style="24" customWidth="1"/>
    <col min="2429" max="2429" width="0.85546875" style="24" customWidth="1"/>
    <col min="2430" max="2430" width="18.7109375" style="24" customWidth="1"/>
    <col min="2431" max="2431" width="3.7109375" style="24" customWidth="1"/>
    <col min="2432" max="2432" width="3.140625" style="24" customWidth="1"/>
    <col min="2433" max="2433" width="18.7109375" style="24" customWidth="1"/>
    <col min="2434" max="2434" width="0.85546875" style="24" customWidth="1"/>
    <col min="2435" max="2435" width="18.7109375" style="24" customWidth="1"/>
    <col min="2436" max="2436" width="4.140625" style="24" customWidth="1"/>
    <col min="2437" max="2437" width="3.5703125" style="24" customWidth="1"/>
    <col min="2438" max="2438" width="18.7109375" style="24" customWidth="1"/>
    <col min="2439" max="2439" width="0.85546875" style="24" customWidth="1"/>
    <col min="2440" max="2440" width="18.7109375" style="24" customWidth="1"/>
    <col min="2441" max="2441" width="3.7109375" style="24" customWidth="1"/>
    <col min="2442" max="2442" width="3.140625" style="24" customWidth="1"/>
    <col min="2443" max="2443" width="18.7109375" style="24" customWidth="1"/>
    <col min="2444" max="2444" width="0.85546875" style="24" customWidth="1"/>
    <col min="2445" max="2445" width="18.7109375" style="24" customWidth="1"/>
    <col min="2446" max="2446" width="2.140625" style="24" customWidth="1"/>
    <col min="2447" max="2656" width="11.42578125" style="24"/>
    <col min="2657" max="2657" width="1.42578125" style="24" customWidth="1"/>
    <col min="2658" max="2658" width="5.140625" style="24" customWidth="1"/>
    <col min="2659" max="2659" width="1.7109375" style="24" customWidth="1"/>
    <col min="2660" max="2660" width="3.42578125" style="24" customWidth="1"/>
    <col min="2661" max="2661" width="18.7109375" style="24" customWidth="1"/>
    <col min="2662" max="2662" width="0.85546875" style="24" customWidth="1"/>
    <col min="2663" max="2663" width="18.7109375" style="24" customWidth="1"/>
    <col min="2664" max="2664" width="3.7109375" style="24" customWidth="1"/>
    <col min="2665" max="2665" width="3.140625" style="24" customWidth="1"/>
    <col min="2666" max="2666" width="18.7109375" style="24" customWidth="1"/>
    <col min="2667" max="2667" width="0.85546875" style="24" customWidth="1"/>
    <col min="2668" max="2668" width="18.7109375" style="24" customWidth="1"/>
    <col min="2669" max="2669" width="4.140625" style="24" customWidth="1"/>
    <col min="2670" max="2670" width="3.5703125" style="24" customWidth="1"/>
    <col min="2671" max="2671" width="18.7109375" style="24" customWidth="1"/>
    <col min="2672" max="2672" width="0.85546875" style="24" customWidth="1"/>
    <col min="2673" max="2673" width="18.7109375" style="24" customWidth="1"/>
    <col min="2674" max="2674" width="3.7109375" style="24" customWidth="1"/>
    <col min="2675" max="2675" width="3.140625" style="24" customWidth="1"/>
    <col min="2676" max="2676" width="18.7109375" style="24" customWidth="1"/>
    <col min="2677" max="2677" width="0.85546875" style="24" customWidth="1"/>
    <col min="2678" max="2678" width="18.7109375" style="24" customWidth="1"/>
    <col min="2679" max="2679" width="2.140625" style="24" customWidth="1"/>
    <col min="2680" max="2680" width="1.42578125" style="24" customWidth="1"/>
    <col min="2681" max="2681" width="5.140625" style="24" customWidth="1"/>
    <col min="2682" max="2682" width="1.7109375" style="24" customWidth="1"/>
    <col min="2683" max="2683" width="3.42578125" style="24" customWidth="1"/>
    <col min="2684" max="2684" width="18.7109375" style="24" customWidth="1"/>
    <col min="2685" max="2685" width="0.85546875" style="24" customWidth="1"/>
    <col min="2686" max="2686" width="18.7109375" style="24" customWidth="1"/>
    <col min="2687" max="2687" width="3.7109375" style="24" customWidth="1"/>
    <col min="2688" max="2688" width="3.140625" style="24" customWidth="1"/>
    <col min="2689" max="2689" width="18.7109375" style="24" customWidth="1"/>
    <col min="2690" max="2690" width="0.85546875" style="24" customWidth="1"/>
    <col min="2691" max="2691" width="18.7109375" style="24" customWidth="1"/>
    <col min="2692" max="2692" width="4.140625" style="24" customWidth="1"/>
    <col min="2693" max="2693" width="3.5703125" style="24" customWidth="1"/>
    <col min="2694" max="2694" width="18.7109375" style="24" customWidth="1"/>
    <col min="2695" max="2695" width="0.85546875" style="24" customWidth="1"/>
    <col min="2696" max="2696" width="18.7109375" style="24" customWidth="1"/>
    <col min="2697" max="2697" width="3.7109375" style="24" customWidth="1"/>
    <col min="2698" max="2698" width="3.140625" style="24" customWidth="1"/>
    <col min="2699" max="2699" width="18.7109375" style="24" customWidth="1"/>
    <col min="2700" max="2700" width="0.85546875" style="24" customWidth="1"/>
    <col min="2701" max="2701" width="18.7109375" style="24" customWidth="1"/>
    <col min="2702" max="2702" width="2.140625" style="24" customWidth="1"/>
    <col min="2703" max="2912" width="11.42578125" style="24"/>
    <col min="2913" max="2913" width="1.42578125" style="24" customWidth="1"/>
    <col min="2914" max="2914" width="5.140625" style="24" customWidth="1"/>
    <col min="2915" max="2915" width="1.7109375" style="24" customWidth="1"/>
    <col min="2916" max="2916" width="3.42578125" style="24" customWidth="1"/>
    <col min="2917" max="2917" width="18.7109375" style="24" customWidth="1"/>
    <col min="2918" max="2918" width="0.85546875" style="24" customWidth="1"/>
    <col min="2919" max="2919" width="18.7109375" style="24" customWidth="1"/>
    <col min="2920" max="2920" width="3.7109375" style="24" customWidth="1"/>
    <col min="2921" max="2921" width="3.140625" style="24" customWidth="1"/>
    <col min="2922" max="2922" width="18.7109375" style="24" customWidth="1"/>
    <col min="2923" max="2923" width="0.85546875" style="24" customWidth="1"/>
    <col min="2924" max="2924" width="18.7109375" style="24" customWidth="1"/>
    <col min="2925" max="2925" width="4.140625" style="24" customWidth="1"/>
    <col min="2926" max="2926" width="3.5703125" style="24" customWidth="1"/>
    <col min="2927" max="2927" width="18.7109375" style="24" customWidth="1"/>
    <col min="2928" max="2928" width="0.85546875" style="24" customWidth="1"/>
    <col min="2929" max="2929" width="18.7109375" style="24" customWidth="1"/>
    <col min="2930" max="2930" width="3.7109375" style="24" customWidth="1"/>
    <col min="2931" max="2931" width="3.140625" style="24" customWidth="1"/>
    <col min="2932" max="2932" width="18.7109375" style="24" customWidth="1"/>
    <col min="2933" max="2933" width="0.85546875" style="24" customWidth="1"/>
    <col min="2934" max="2934" width="18.7109375" style="24" customWidth="1"/>
    <col min="2935" max="2935" width="2.140625" style="24" customWidth="1"/>
    <col min="2936" max="2936" width="1.42578125" style="24" customWidth="1"/>
    <col min="2937" max="2937" width="5.140625" style="24" customWidth="1"/>
    <col min="2938" max="2938" width="1.7109375" style="24" customWidth="1"/>
    <col min="2939" max="2939" width="3.42578125" style="24" customWidth="1"/>
    <col min="2940" max="2940" width="18.7109375" style="24" customWidth="1"/>
    <col min="2941" max="2941" width="0.85546875" style="24" customWidth="1"/>
    <col min="2942" max="2942" width="18.7109375" style="24" customWidth="1"/>
    <col min="2943" max="2943" width="3.7109375" style="24" customWidth="1"/>
    <col min="2944" max="2944" width="3.140625" style="24" customWidth="1"/>
    <col min="2945" max="2945" width="18.7109375" style="24" customWidth="1"/>
    <col min="2946" max="2946" width="0.85546875" style="24" customWidth="1"/>
    <col min="2947" max="2947" width="18.7109375" style="24" customWidth="1"/>
    <col min="2948" max="2948" width="4.140625" style="24" customWidth="1"/>
    <col min="2949" max="2949" width="3.5703125" style="24" customWidth="1"/>
    <col min="2950" max="2950" width="18.7109375" style="24" customWidth="1"/>
    <col min="2951" max="2951" width="0.85546875" style="24" customWidth="1"/>
    <col min="2952" max="2952" width="18.7109375" style="24" customWidth="1"/>
    <col min="2953" max="2953" width="3.7109375" style="24" customWidth="1"/>
    <col min="2954" max="2954" width="3.140625" style="24" customWidth="1"/>
    <col min="2955" max="2955" width="18.7109375" style="24" customWidth="1"/>
    <col min="2956" max="2956" width="0.85546875" style="24" customWidth="1"/>
    <col min="2957" max="2957" width="18.7109375" style="24" customWidth="1"/>
    <col min="2958" max="2958" width="2.140625" style="24" customWidth="1"/>
    <col min="2959" max="3168" width="11.42578125" style="24"/>
    <col min="3169" max="3169" width="1.42578125" style="24" customWidth="1"/>
    <col min="3170" max="3170" width="5.140625" style="24" customWidth="1"/>
    <col min="3171" max="3171" width="1.7109375" style="24" customWidth="1"/>
    <col min="3172" max="3172" width="3.42578125" style="24" customWidth="1"/>
    <col min="3173" max="3173" width="18.7109375" style="24" customWidth="1"/>
    <col min="3174" max="3174" width="0.85546875" style="24" customWidth="1"/>
    <col min="3175" max="3175" width="18.7109375" style="24" customWidth="1"/>
    <col min="3176" max="3176" width="3.7109375" style="24" customWidth="1"/>
    <col min="3177" max="3177" width="3.140625" style="24" customWidth="1"/>
    <col min="3178" max="3178" width="18.7109375" style="24" customWidth="1"/>
    <col min="3179" max="3179" width="0.85546875" style="24" customWidth="1"/>
    <col min="3180" max="3180" width="18.7109375" style="24" customWidth="1"/>
    <col min="3181" max="3181" width="4.140625" style="24" customWidth="1"/>
    <col min="3182" max="3182" width="3.5703125" style="24" customWidth="1"/>
    <col min="3183" max="3183" width="18.7109375" style="24" customWidth="1"/>
    <col min="3184" max="3184" width="0.85546875" style="24" customWidth="1"/>
    <col min="3185" max="3185" width="18.7109375" style="24" customWidth="1"/>
    <col min="3186" max="3186" width="3.7109375" style="24" customWidth="1"/>
    <col min="3187" max="3187" width="3.140625" style="24" customWidth="1"/>
    <col min="3188" max="3188" width="18.7109375" style="24" customWidth="1"/>
    <col min="3189" max="3189" width="0.85546875" style="24" customWidth="1"/>
    <col min="3190" max="3190" width="18.7109375" style="24" customWidth="1"/>
    <col min="3191" max="3191" width="2.140625" style="24" customWidth="1"/>
    <col min="3192" max="3192" width="1.42578125" style="24" customWidth="1"/>
    <col min="3193" max="3193" width="5.140625" style="24" customWidth="1"/>
    <col min="3194" max="3194" width="1.7109375" style="24" customWidth="1"/>
    <col min="3195" max="3195" width="3.42578125" style="24" customWidth="1"/>
    <col min="3196" max="3196" width="18.7109375" style="24" customWidth="1"/>
    <col min="3197" max="3197" width="0.85546875" style="24" customWidth="1"/>
    <col min="3198" max="3198" width="18.7109375" style="24" customWidth="1"/>
    <col min="3199" max="3199" width="3.7109375" style="24" customWidth="1"/>
    <col min="3200" max="3200" width="3.140625" style="24" customWidth="1"/>
    <col min="3201" max="3201" width="18.7109375" style="24" customWidth="1"/>
    <col min="3202" max="3202" width="0.85546875" style="24" customWidth="1"/>
    <col min="3203" max="3203" width="18.7109375" style="24" customWidth="1"/>
    <col min="3204" max="3204" width="4.140625" style="24" customWidth="1"/>
    <col min="3205" max="3205" width="3.5703125" style="24" customWidth="1"/>
    <col min="3206" max="3206" width="18.7109375" style="24" customWidth="1"/>
    <col min="3207" max="3207" width="0.85546875" style="24" customWidth="1"/>
    <col min="3208" max="3208" width="18.7109375" style="24" customWidth="1"/>
    <col min="3209" max="3209" width="3.7109375" style="24" customWidth="1"/>
    <col min="3210" max="3210" width="3.140625" style="24" customWidth="1"/>
    <col min="3211" max="3211" width="18.7109375" style="24" customWidth="1"/>
    <col min="3212" max="3212" width="0.85546875" style="24" customWidth="1"/>
    <col min="3213" max="3213" width="18.7109375" style="24" customWidth="1"/>
    <col min="3214" max="3214" width="2.140625" style="24" customWidth="1"/>
    <col min="3215" max="3424" width="11.42578125" style="24"/>
    <col min="3425" max="3425" width="1.42578125" style="24" customWidth="1"/>
    <col min="3426" max="3426" width="5.140625" style="24" customWidth="1"/>
    <col min="3427" max="3427" width="1.7109375" style="24" customWidth="1"/>
    <col min="3428" max="3428" width="3.42578125" style="24" customWidth="1"/>
    <col min="3429" max="3429" width="18.7109375" style="24" customWidth="1"/>
    <col min="3430" max="3430" width="0.85546875" style="24" customWidth="1"/>
    <col min="3431" max="3431" width="18.7109375" style="24" customWidth="1"/>
    <col min="3432" max="3432" width="3.7109375" style="24" customWidth="1"/>
    <col min="3433" max="3433" width="3.140625" style="24" customWidth="1"/>
    <col min="3434" max="3434" width="18.7109375" style="24" customWidth="1"/>
    <col min="3435" max="3435" width="0.85546875" style="24" customWidth="1"/>
    <col min="3436" max="3436" width="18.7109375" style="24" customWidth="1"/>
    <col min="3437" max="3437" width="4.140625" style="24" customWidth="1"/>
    <col min="3438" max="3438" width="3.5703125" style="24" customWidth="1"/>
    <col min="3439" max="3439" width="18.7109375" style="24" customWidth="1"/>
    <col min="3440" max="3440" width="0.85546875" style="24" customWidth="1"/>
    <col min="3441" max="3441" width="18.7109375" style="24" customWidth="1"/>
    <col min="3442" max="3442" width="3.7109375" style="24" customWidth="1"/>
    <col min="3443" max="3443" width="3.140625" style="24" customWidth="1"/>
    <col min="3444" max="3444" width="18.7109375" style="24" customWidth="1"/>
    <col min="3445" max="3445" width="0.85546875" style="24" customWidth="1"/>
    <col min="3446" max="3446" width="18.7109375" style="24" customWidth="1"/>
    <col min="3447" max="3447" width="2.140625" style="24" customWidth="1"/>
    <col min="3448" max="3448" width="1.42578125" style="24" customWidth="1"/>
    <col min="3449" max="3449" width="5.140625" style="24" customWidth="1"/>
    <col min="3450" max="3450" width="1.7109375" style="24" customWidth="1"/>
    <col min="3451" max="3451" width="3.42578125" style="24" customWidth="1"/>
    <col min="3452" max="3452" width="18.7109375" style="24" customWidth="1"/>
    <col min="3453" max="3453" width="0.85546875" style="24" customWidth="1"/>
    <col min="3454" max="3454" width="18.7109375" style="24" customWidth="1"/>
    <col min="3455" max="3455" width="3.7109375" style="24" customWidth="1"/>
    <col min="3456" max="3456" width="3.140625" style="24" customWidth="1"/>
    <col min="3457" max="3457" width="18.7109375" style="24" customWidth="1"/>
    <col min="3458" max="3458" width="0.85546875" style="24" customWidth="1"/>
    <col min="3459" max="3459" width="18.7109375" style="24" customWidth="1"/>
    <col min="3460" max="3460" width="4.140625" style="24" customWidth="1"/>
    <col min="3461" max="3461" width="3.5703125" style="24" customWidth="1"/>
    <col min="3462" max="3462" width="18.7109375" style="24" customWidth="1"/>
    <col min="3463" max="3463" width="0.85546875" style="24" customWidth="1"/>
    <col min="3464" max="3464" width="18.7109375" style="24" customWidth="1"/>
    <col min="3465" max="3465" width="3.7109375" style="24" customWidth="1"/>
    <col min="3466" max="3466" width="3.140625" style="24" customWidth="1"/>
    <col min="3467" max="3467" width="18.7109375" style="24" customWidth="1"/>
    <col min="3468" max="3468" width="0.85546875" style="24" customWidth="1"/>
    <col min="3469" max="3469" width="18.7109375" style="24" customWidth="1"/>
    <col min="3470" max="3470" width="2.140625" style="24" customWidth="1"/>
    <col min="3471" max="3680" width="11.42578125" style="24"/>
    <col min="3681" max="3681" width="1.42578125" style="24" customWidth="1"/>
    <col min="3682" max="3682" width="5.140625" style="24" customWidth="1"/>
    <col min="3683" max="3683" width="1.7109375" style="24" customWidth="1"/>
    <col min="3684" max="3684" width="3.42578125" style="24" customWidth="1"/>
    <col min="3685" max="3685" width="18.7109375" style="24" customWidth="1"/>
    <col min="3686" max="3686" width="0.85546875" style="24" customWidth="1"/>
    <col min="3687" max="3687" width="18.7109375" style="24" customWidth="1"/>
    <col min="3688" max="3688" width="3.7109375" style="24" customWidth="1"/>
    <col min="3689" max="3689" width="3.140625" style="24" customWidth="1"/>
    <col min="3690" max="3690" width="18.7109375" style="24" customWidth="1"/>
    <col min="3691" max="3691" width="0.85546875" style="24" customWidth="1"/>
    <col min="3692" max="3692" width="18.7109375" style="24" customWidth="1"/>
    <col min="3693" max="3693" width="4.140625" style="24" customWidth="1"/>
    <col min="3694" max="3694" width="3.5703125" style="24" customWidth="1"/>
    <col min="3695" max="3695" width="18.7109375" style="24" customWidth="1"/>
    <col min="3696" max="3696" width="0.85546875" style="24" customWidth="1"/>
    <col min="3697" max="3697" width="18.7109375" style="24" customWidth="1"/>
    <col min="3698" max="3698" width="3.7109375" style="24" customWidth="1"/>
    <col min="3699" max="3699" width="3.140625" style="24" customWidth="1"/>
    <col min="3700" max="3700" width="18.7109375" style="24" customWidth="1"/>
    <col min="3701" max="3701" width="0.85546875" style="24" customWidth="1"/>
    <col min="3702" max="3702" width="18.7109375" style="24" customWidth="1"/>
    <col min="3703" max="3703" width="2.140625" style="24" customWidth="1"/>
    <col min="3704" max="3704" width="1.42578125" style="24" customWidth="1"/>
    <col min="3705" max="3705" width="5.140625" style="24" customWidth="1"/>
    <col min="3706" max="3706" width="1.7109375" style="24" customWidth="1"/>
    <col min="3707" max="3707" width="3.42578125" style="24" customWidth="1"/>
    <col min="3708" max="3708" width="18.7109375" style="24" customWidth="1"/>
    <col min="3709" max="3709" width="0.85546875" style="24" customWidth="1"/>
    <col min="3710" max="3710" width="18.7109375" style="24" customWidth="1"/>
    <col min="3711" max="3711" width="3.7109375" style="24" customWidth="1"/>
    <col min="3712" max="3712" width="3.140625" style="24" customWidth="1"/>
    <col min="3713" max="3713" width="18.7109375" style="24" customWidth="1"/>
    <col min="3714" max="3714" width="0.85546875" style="24" customWidth="1"/>
    <col min="3715" max="3715" width="18.7109375" style="24" customWidth="1"/>
    <col min="3716" max="3716" width="4.140625" style="24" customWidth="1"/>
    <col min="3717" max="3717" width="3.5703125" style="24" customWidth="1"/>
    <col min="3718" max="3718" width="18.7109375" style="24" customWidth="1"/>
    <col min="3719" max="3719" width="0.85546875" style="24" customWidth="1"/>
    <col min="3720" max="3720" width="18.7109375" style="24" customWidth="1"/>
    <col min="3721" max="3721" width="3.7109375" style="24" customWidth="1"/>
    <col min="3722" max="3722" width="3.140625" style="24" customWidth="1"/>
    <col min="3723" max="3723" width="18.7109375" style="24" customWidth="1"/>
    <col min="3724" max="3724" width="0.85546875" style="24" customWidth="1"/>
    <col min="3725" max="3725" width="18.7109375" style="24" customWidth="1"/>
    <col min="3726" max="3726" width="2.140625" style="24" customWidth="1"/>
    <col min="3727" max="3936" width="11.42578125" style="24"/>
    <col min="3937" max="3937" width="1.42578125" style="24" customWidth="1"/>
    <col min="3938" max="3938" width="5.140625" style="24" customWidth="1"/>
    <col min="3939" max="3939" width="1.7109375" style="24" customWidth="1"/>
    <col min="3940" max="3940" width="3.42578125" style="24" customWidth="1"/>
    <col min="3941" max="3941" width="18.7109375" style="24" customWidth="1"/>
    <col min="3942" max="3942" width="0.85546875" style="24" customWidth="1"/>
    <col min="3943" max="3943" width="18.7109375" style="24" customWidth="1"/>
    <col min="3944" max="3944" width="3.7109375" style="24" customWidth="1"/>
    <col min="3945" max="3945" width="3.140625" style="24" customWidth="1"/>
    <col min="3946" max="3946" width="18.7109375" style="24" customWidth="1"/>
    <col min="3947" max="3947" width="0.85546875" style="24" customWidth="1"/>
    <col min="3948" max="3948" width="18.7109375" style="24" customWidth="1"/>
    <col min="3949" max="3949" width="4.140625" style="24" customWidth="1"/>
    <col min="3950" max="3950" width="3.5703125" style="24" customWidth="1"/>
    <col min="3951" max="3951" width="18.7109375" style="24" customWidth="1"/>
    <col min="3952" max="3952" width="0.85546875" style="24" customWidth="1"/>
    <col min="3953" max="3953" width="18.7109375" style="24" customWidth="1"/>
    <col min="3954" max="3954" width="3.7109375" style="24" customWidth="1"/>
    <col min="3955" max="3955" width="3.140625" style="24" customWidth="1"/>
    <col min="3956" max="3956" width="18.7109375" style="24" customWidth="1"/>
    <col min="3957" max="3957" width="0.85546875" style="24" customWidth="1"/>
    <col min="3958" max="3958" width="18.7109375" style="24" customWidth="1"/>
    <col min="3959" max="3959" width="2.140625" style="24" customWidth="1"/>
    <col min="3960" max="3960" width="1.42578125" style="24" customWidth="1"/>
    <col min="3961" max="3961" width="5.140625" style="24" customWidth="1"/>
    <col min="3962" max="3962" width="1.7109375" style="24" customWidth="1"/>
    <col min="3963" max="3963" width="3.42578125" style="24" customWidth="1"/>
    <col min="3964" max="3964" width="18.7109375" style="24" customWidth="1"/>
    <col min="3965" max="3965" width="0.85546875" style="24" customWidth="1"/>
    <col min="3966" max="3966" width="18.7109375" style="24" customWidth="1"/>
    <col min="3967" max="3967" width="3.7109375" style="24" customWidth="1"/>
    <col min="3968" max="3968" width="3.140625" style="24" customWidth="1"/>
    <col min="3969" max="3969" width="18.7109375" style="24" customWidth="1"/>
    <col min="3970" max="3970" width="0.85546875" style="24" customWidth="1"/>
    <col min="3971" max="3971" width="18.7109375" style="24" customWidth="1"/>
    <col min="3972" max="3972" width="4.140625" style="24" customWidth="1"/>
    <col min="3973" max="3973" width="3.5703125" style="24" customWidth="1"/>
    <col min="3974" max="3974" width="18.7109375" style="24" customWidth="1"/>
    <col min="3975" max="3975" width="0.85546875" style="24" customWidth="1"/>
    <col min="3976" max="3976" width="18.7109375" style="24" customWidth="1"/>
    <col min="3977" max="3977" width="3.7109375" style="24" customWidth="1"/>
    <col min="3978" max="3978" width="3.140625" style="24" customWidth="1"/>
    <col min="3979" max="3979" width="18.7109375" style="24" customWidth="1"/>
    <col min="3980" max="3980" width="0.85546875" style="24" customWidth="1"/>
    <col min="3981" max="3981" width="18.7109375" style="24" customWidth="1"/>
    <col min="3982" max="3982" width="2.140625" style="24" customWidth="1"/>
    <col min="3983" max="4192" width="11.42578125" style="24"/>
    <col min="4193" max="4193" width="1.42578125" style="24" customWidth="1"/>
    <col min="4194" max="4194" width="5.140625" style="24" customWidth="1"/>
    <col min="4195" max="4195" width="1.7109375" style="24" customWidth="1"/>
    <col min="4196" max="4196" width="3.42578125" style="24" customWidth="1"/>
    <col min="4197" max="4197" width="18.7109375" style="24" customWidth="1"/>
    <col min="4198" max="4198" width="0.85546875" style="24" customWidth="1"/>
    <col min="4199" max="4199" width="18.7109375" style="24" customWidth="1"/>
    <col min="4200" max="4200" width="3.7109375" style="24" customWidth="1"/>
    <col min="4201" max="4201" width="3.140625" style="24" customWidth="1"/>
    <col min="4202" max="4202" width="18.7109375" style="24" customWidth="1"/>
    <col min="4203" max="4203" width="0.85546875" style="24" customWidth="1"/>
    <col min="4204" max="4204" width="18.7109375" style="24" customWidth="1"/>
    <col min="4205" max="4205" width="4.140625" style="24" customWidth="1"/>
    <col min="4206" max="4206" width="3.5703125" style="24" customWidth="1"/>
    <col min="4207" max="4207" width="18.7109375" style="24" customWidth="1"/>
    <col min="4208" max="4208" width="0.85546875" style="24" customWidth="1"/>
    <col min="4209" max="4209" width="18.7109375" style="24" customWidth="1"/>
    <col min="4210" max="4210" width="3.7109375" style="24" customWidth="1"/>
    <col min="4211" max="4211" width="3.140625" style="24" customWidth="1"/>
    <col min="4212" max="4212" width="18.7109375" style="24" customWidth="1"/>
    <col min="4213" max="4213" width="0.85546875" style="24" customWidth="1"/>
    <col min="4214" max="4214" width="18.7109375" style="24" customWidth="1"/>
    <col min="4215" max="4215" width="2.140625" style="24" customWidth="1"/>
    <col min="4216" max="4216" width="1.42578125" style="24" customWidth="1"/>
    <col min="4217" max="4217" width="5.140625" style="24" customWidth="1"/>
    <col min="4218" max="4218" width="1.7109375" style="24" customWidth="1"/>
    <col min="4219" max="4219" width="3.42578125" style="24" customWidth="1"/>
    <col min="4220" max="4220" width="18.7109375" style="24" customWidth="1"/>
    <col min="4221" max="4221" width="0.85546875" style="24" customWidth="1"/>
    <col min="4222" max="4222" width="18.7109375" style="24" customWidth="1"/>
    <col min="4223" max="4223" width="3.7109375" style="24" customWidth="1"/>
    <col min="4224" max="4224" width="3.140625" style="24" customWidth="1"/>
    <col min="4225" max="4225" width="18.7109375" style="24" customWidth="1"/>
    <col min="4226" max="4226" width="0.85546875" style="24" customWidth="1"/>
    <col min="4227" max="4227" width="18.7109375" style="24" customWidth="1"/>
    <col min="4228" max="4228" width="4.140625" style="24" customWidth="1"/>
    <col min="4229" max="4229" width="3.5703125" style="24" customWidth="1"/>
    <col min="4230" max="4230" width="18.7109375" style="24" customWidth="1"/>
    <col min="4231" max="4231" width="0.85546875" style="24" customWidth="1"/>
    <col min="4232" max="4232" width="18.7109375" style="24" customWidth="1"/>
    <col min="4233" max="4233" width="3.7109375" style="24" customWidth="1"/>
    <col min="4234" max="4234" width="3.140625" style="24" customWidth="1"/>
    <col min="4235" max="4235" width="18.7109375" style="24" customWidth="1"/>
    <col min="4236" max="4236" width="0.85546875" style="24" customWidth="1"/>
    <col min="4237" max="4237" width="18.7109375" style="24" customWidth="1"/>
    <col min="4238" max="4238" width="2.140625" style="24" customWidth="1"/>
    <col min="4239" max="4448" width="11.42578125" style="24"/>
    <col min="4449" max="4449" width="1.42578125" style="24" customWidth="1"/>
    <col min="4450" max="4450" width="5.140625" style="24" customWidth="1"/>
    <col min="4451" max="4451" width="1.7109375" style="24" customWidth="1"/>
    <col min="4452" max="4452" width="3.42578125" style="24" customWidth="1"/>
    <col min="4453" max="4453" width="18.7109375" style="24" customWidth="1"/>
    <col min="4454" max="4454" width="0.85546875" style="24" customWidth="1"/>
    <col min="4455" max="4455" width="18.7109375" style="24" customWidth="1"/>
    <col min="4456" max="4456" width="3.7109375" style="24" customWidth="1"/>
    <col min="4457" max="4457" width="3.140625" style="24" customWidth="1"/>
    <col min="4458" max="4458" width="18.7109375" style="24" customWidth="1"/>
    <col min="4459" max="4459" width="0.85546875" style="24" customWidth="1"/>
    <col min="4460" max="4460" width="18.7109375" style="24" customWidth="1"/>
    <col min="4461" max="4461" width="4.140625" style="24" customWidth="1"/>
    <col min="4462" max="4462" width="3.5703125" style="24" customWidth="1"/>
    <col min="4463" max="4463" width="18.7109375" style="24" customWidth="1"/>
    <col min="4464" max="4464" width="0.85546875" style="24" customWidth="1"/>
    <col min="4465" max="4465" width="18.7109375" style="24" customWidth="1"/>
    <col min="4466" max="4466" width="3.7109375" style="24" customWidth="1"/>
    <col min="4467" max="4467" width="3.140625" style="24" customWidth="1"/>
    <col min="4468" max="4468" width="18.7109375" style="24" customWidth="1"/>
    <col min="4469" max="4469" width="0.85546875" style="24" customWidth="1"/>
    <col min="4470" max="4470" width="18.7109375" style="24" customWidth="1"/>
    <col min="4471" max="4471" width="2.140625" style="24" customWidth="1"/>
    <col min="4472" max="4472" width="1.42578125" style="24" customWidth="1"/>
    <col min="4473" max="4473" width="5.140625" style="24" customWidth="1"/>
    <col min="4474" max="4474" width="1.7109375" style="24" customWidth="1"/>
    <col min="4475" max="4475" width="3.42578125" style="24" customWidth="1"/>
    <col min="4476" max="4476" width="18.7109375" style="24" customWidth="1"/>
    <col min="4477" max="4477" width="0.85546875" style="24" customWidth="1"/>
    <col min="4478" max="4478" width="18.7109375" style="24" customWidth="1"/>
    <col min="4479" max="4479" width="3.7109375" style="24" customWidth="1"/>
    <col min="4480" max="4480" width="3.140625" style="24" customWidth="1"/>
    <col min="4481" max="4481" width="18.7109375" style="24" customWidth="1"/>
    <col min="4482" max="4482" width="0.85546875" style="24" customWidth="1"/>
    <col min="4483" max="4483" width="18.7109375" style="24" customWidth="1"/>
    <col min="4484" max="4484" width="4.140625" style="24" customWidth="1"/>
    <col min="4485" max="4485" width="3.5703125" style="24" customWidth="1"/>
    <col min="4486" max="4486" width="18.7109375" style="24" customWidth="1"/>
    <col min="4487" max="4487" width="0.85546875" style="24" customWidth="1"/>
    <col min="4488" max="4488" width="18.7109375" style="24" customWidth="1"/>
    <col min="4489" max="4489" width="3.7109375" style="24" customWidth="1"/>
    <col min="4490" max="4490" width="3.140625" style="24" customWidth="1"/>
    <col min="4491" max="4491" width="18.7109375" style="24" customWidth="1"/>
    <col min="4492" max="4492" width="0.85546875" style="24" customWidth="1"/>
    <col min="4493" max="4493" width="18.7109375" style="24" customWidth="1"/>
    <col min="4494" max="4494" width="2.140625" style="24" customWidth="1"/>
    <col min="4495" max="4704" width="11.42578125" style="24"/>
    <col min="4705" max="4705" width="1.42578125" style="24" customWidth="1"/>
    <col min="4706" max="4706" width="5.140625" style="24" customWidth="1"/>
    <col min="4707" max="4707" width="1.7109375" style="24" customWidth="1"/>
    <col min="4708" max="4708" width="3.42578125" style="24" customWidth="1"/>
    <col min="4709" max="4709" width="18.7109375" style="24" customWidth="1"/>
    <col min="4710" max="4710" width="0.85546875" style="24" customWidth="1"/>
    <col min="4711" max="4711" width="18.7109375" style="24" customWidth="1"/>
    <col min="4712" max="4712" width="3.7109375" style="24" customWidth="1"/>
    <col min="4713" max="4713" width="3.140625" style="24" customWidth="1"/>
    <col min="4714" max="4714" width="18.7109375" style="24" customWidth="1"/>
    <col min="4715" max="4715" width="0.85546875" style="24" customWidth="1"/>
    <col min="4716" max="4716" width="18.7109375" style="24" customWidth="1"/>
    <col min="4717" max="4717" width="4.140625" style="24" customWidth="1"/>
    <col min="4718" max="4718" width="3.5703125" style="24" customWidth="1"/>
    <col min="4719" max="4719" width="18.7109375" style="24" customWidth="1"/>
    <col min="4720" max="4720" width="0.85546875" style="24" customWidth="1"/>
    <col min="4721" max="4721" width="18.7109375" style="24" customWidth="1"/>
    <col min="4722" max="4722" width="3.7109375" style="24" customWidth="1"/>
    <col min="4723" max="4723" width="3.140625" style="24" customWidth="1"/>
    <col min="4724" max="4724" width="18.7109375" style="24" customWidth="1"/>
    <col min="4725" max="4725" width="0.85546875" style="24" customWidth="1"/>
    <col min="4726" max="4726" width="18.7109375" style="24" customWidth="1"/>
    <col min="4727" max="4727" width="2.140625" style="24" customWidth="1"/>
    <col min="4728" max="4728" width="1.42578125" style="24" customWidth="1"/>
    <col min="4729" max="4729" width="5.140625" style="24" customWidth="1"/>
    <col min="4730" max="4730" width="1.7109375" style="24" customWidth="1"/>
    <col min="4731" max="4731" width="3.42578125" style="24" customWidth="1"/>
    <col min="4732" max="4732" width="18.7109375" style="24" customWidth="1"/>
    <col min="4733" max="4733" width="0.85546875" style="24" customWidth="1"/>
    <col min="4734" max="4734" width="18.7109375" style="24" customWidth="1"/>
    <col min="4735" max="4735" width="3.7109375" style="24" customWidth="1"/>
    <col min="4736" max="4736" width="3.140625" style="24" customWidth="1"/>
    <col min="4737" max="4737" width="18.7109375" style="24" customWidth="1"/>
    <col min="4738" max="4738" width="0.85546875" style="24" customWidth="1"/>
    <col min="4739" max="4739" width="18.7109375" style="24" customWidth="1"/>
    <col min="4740" max="4740" width="4.140625" style="24" customWidth="1"/>
    <col min="4741" max="4741" width="3.5703125" style="24" customWidth="1"/>
    <col min="4742" max="4742" width="18.7109375" style="24" customWidth="1"/>
    <col min="4743" max="4743" width="0.85546875" style="24" customWidth="1"/>
    <col min="4744" max="4744" width="18.7109375" style="24" customWidth="1"/>
    <col min="4745" max="4745" width="3.7109375" style="24" customWidth="1"/>
    <col min="4746" max="4746" width="3.140625" style="24" customWidth="1"/>
    <col min="4747" max="4747" width="18.7109375" style="24" customWidth="1"/>
    <col min="4748" max="4748" width="0.85546875" style="24" customWidth="1"/>
    <col min="4749" max="4749" width="18.7109375" style="24" customWidth="1"/>
    <col min="4750" max="4750" width="2.140625" style="24" customWidth="1"/>
    <col min="4751" max="4960" width="11.42578125" style="24"/>
    <col min="4961" max="4961" width="1.42578125" style="24" customWidth="1"/>
    <col min="4962" max="4962" width="5.140625" style="24" customWidth="1"/>
    <col min="4963" max="4963" width="1.7109375" style="24" customWidth="1"/>
    <col min="4964" max="4964" width="3.42578125" style="24" customWidth="1"/>
    <col min="4965" max="4965" width="18.7109375" style="24" customWidth="1"/>
    <col min="4966" max="4966" width="0.85546875" style="24" customWidth="1"/>
    <col min="4967" max="4967" width="18.7109375" style="24" customWidth="1"/>
    <col min="4968" max="4968" width="3.7109375" style="24" customWidth="1"/>
    <col min="4969" max="4969" width="3.140625" style="24" customWidth="1"/>
    <col min="4970" max="4970" width="18.7109375" style="24" customWidth="1"/>
    <col min="4971" max="4971" width="0.85546875" style="24" customWidth="1"/>
    <col min="4972" max="4972" width="18.7109375" style="24" customWidth="1"/>
    <col min="4973" max="4973" width="4.140625" style="24" customWidth="1"/>
    <col min="4974" max="4974" width="3.5703125" style="24" customWidth="1"/>
    <col min="4975" max="4975" width="18.7109375" style="24" customWidth="1"/>
    <col min="4976" max="4976" width="0.85546875" style="24" customWidth="1"/>
    <col min="4977" max="4977" width="18.7109375" style="24" customWidth="1"/>
    <col min="4978" max="4978" width="3.7109375" style="24" customWidth="1"/>
    <col min="4979" max="4979" width="3.140625" style="24" customWidth="1"/>
    <col min="4980" max="4980" width="18.7109375" style="24" customWidth="1"/>
    <col min="4981" max="4981" width="0.85546875" style="24" customWidth="1"/>
    <col min="4982" max="4982" width="18.7109375" style="24" customWidth="1"/>
    <col min="4983" max="4983" width="2.140625" style="24" customWidth="1"/>
    <col min="4984" max="4984" width="1.42578125" style="24" customWidth="1"/>
    <col min="4985" max="4985" width="5.140625" style="24" customWidth="1"/>
    <col min="4986" max="4986" width="1.7109375" style="24" customWidth="1"/>
    <col min="4987" max="4987" width="3.42578125" style="24" customWidth="1"/>
    <col min="4988" max="4988" width="18.7109375" style="24" customWidth="1"/>
    <col min="4989" max="4989" width="0.85546875" style="24" customWidth="1"/>
    <col min="4990" max="4990" width="18.7109375" style="24" customWidth="1"/>
    <col min="4991" max="4991" width="3.7109375" style="24" customWidth="1"/>
    <col min="4992" max="4992" width="3.140625" style="24" customWidth="1"/>
    <col min="4993" max="4993" width="18.7109375" style="24" customWidth="1"/>
    <col min="4994" max="4994" width="0.85546875" style="24" customWidth="1"/>
    <col min="4995" max="4995" width="18.7109375" style="24" customWidth="1"/>
    <col min="4996" max="4996" width="4.140625" style="24" customWidth="1"/>
    <col min="4997" max="4997" width="3.5703125" style="24" customWidth="1"/>
    <col min="4998" max="4998" width="18.7109375" style="24" customWidth="1"/>
    <col min="4999" max="4999" width="0.85546875" style="24" customWidth="1"/>
    <col min="5000" max="5000" width="18.7109375" style="24" customWidth="1"/>
    <col min="5001" max="5001" width="3.7109375" style="24" customWidth="1"/>
    <col min="5002" max="5002" width="3.140625" style="24" customWidth="1"/>
    <col min="5003" max="5003" width="18.7109375" style="24" customWidth="1"/>
    <col min="5004" max="5004" width="0.85546875" style="24" customWidth="1"/>
    <col min="5005" max="5005" width="18.7109375" style="24" customWidth="1"/>
    <col min="5006" max="5006" width="2.140625" style="24" customWidth="1"/>
    <col min="5007" max="5216" width="11.42578125" style="24"/>
    <col min="5217" max="5217" width="1.42578125" style="24" customWidth="1"/>
    <col min="5218" max="5218" width="5.140625" style="24" customWidth="1"/>
    <col min="5219" max="5219" width="1.7109375" style="24" customWidth="1"/>
    <col min="5220" max="5220" width="3.42578125" style="24" customWidth="1"/>
    <col min="5221" max="5221" width="18.7109375" style="24" customWidth="1"/>
    <col min="5222" max="5222" width="0.85546875" style="24" customWidth="1"/>
    <col min="5223" max="5223" width="18.7109375" style="24" customWidth="1"/>
    <col min="5224" max="5224" width="3.7109375" style="24" customWidth="1"/>
    <col min="5225" max="5225" width="3.140625" style="24" customWidth="1"/>
    <col min="5226" max="5226" width="18.7109375" style="24" customWidth="1"/>
    <col min="5227" max="5227" width="0.85546875" style="24" customWidth="1"/>
    <col min="5228" max="5228" width="18.7109375" style="24" customWidth="1"/>
    <col min="5229" max="5229" width="4.140625" style="24" customWidth="1"/>
    <col min="5230" max="5230" width="3.5703125" style="24" customWidth="1"/>
    <col min="5231" max="5231" width="18.7109375" style="24" customWidth="1"/>
    <col min="5232" max="5232" width="0.85546875" style="24" customWidth="1"/>
    <col min="5233" max="5233" width="18.7109375" style="24" customWidth="1"/>
    <col min="5234" max="5234" width="3.7109375" style="24" customWidth="1"/>
    <col min="5235" max="5235" width="3.140625" style="24" customWidth="1"/>
    <col min="5236" max="5236" width="18.7109375" style="24" customWidth="1"/>
    <col min="5237" max="5237" width="0.85546875" style="24" customWidth="1"/>
    <col min="5238" max="5238" width="18.7109375" style="24" customWidth="1"/>
    <col min="5239" max="5239" width="2.140625" style="24" customWidth="1"/>
    <col min="5240" max="5240" width="1.42578125" style="24" customWidth="1"/>
    <col min="5241" max="5241" width="5.140625" style="24" customWidth="1"/>
    <col min="5242" max="5242" width="1.7109375" style="24" customWidth="1"/>
    <col min="5243" max="5243" width="3.42578125" style="24" customWidth="1"/>
    <col min="5244" max="5244" width="18.7109375" style="24" customWidth="1"/>
    <col min="5245" max="5245" width="0.85546875" style="24" customWidth="1"/>
    <col min="5246" max="5246" width="18.7109375" style="24" customWidth="1"/>
    <col min="5247" max="5247" width="3.7109375" style="24" customWidth="1"/>
    <col min="5248" max="5248" width="3.140625" style="24" customWidth="1"/>
    <col min="5249" max="5249" width="18.7109375" style="24" customWidth="1"/>
    <col min="5250" max="5250" width="0.85546875" style="24" customWidth="1"/>
    <col min="5251" max="5251" width="18.7109375" style="24" customWidth="1"/>
    <col min="5252" max="5252" width="4.140625" style="24" customWidth="1"/>
    <col min="5253" max="5253" width="3.5703125" style="24" customWidth="1"/>
    <col min="5254" max="5254" width="18.7109375" style="24" customWidth="1"/>
    <col min="5255" max="5255" width="0.85546875" style="24" customWidth="1"/>
    <col min="5256" max="5256" width="18.7109375" style="24" customWidth="1"/>
    <col min="5257" max="5257" width="3.7109375" style="24" customWidth="1"/>
    <col min="5258" max="5258" width="3.140625" style="24" customWidth="1"/>
    <col min="5259" max="5259" width="18.7109375" style="24" customWidth="1"/>
    <col min="5260" max="5260" width="0.85546875" style="24" customWidth="1"/>
    <col min="5261" max="5261" width="18.7109375" style="24" customWidth="1"/>
    <col min="5262" max="5262" width="2.140625" style="24" customWidth="1"/>
    <col min="5263" max="5472" width="11.42578125" style="24"/>
    <col min="5473" max="5473" width="1.42578125" style="24" customWidth="1"/>
    <col min="5474" max="5474" width="5.140625" style="24" customWidth="1"/>
    <col min="5475" max="5475" width="1.7109375" style="24" customWidth="1"/>
    <col min="5476" max="5476" width="3.42578125" style="24" customWidth="1"/>
    <col min="5477" max="5477" width="18.7109375" style="24" customWidth="1"/>
    <col min="5478" max="5478" width="0.85546875" style="24" customWidth="1"/>
    <col min="5479" max="5479" width="18.7109375" style="24" customWidth="1"/>
    <col min="5480" max="5480" width="3.7109375" style="24" customWidth="1"/>
    <col min="5481" max="5481" width="3.140625" style="24" customWidth="1"/>
    <col min="5482" max="5482" width="18.7109375" style="24" customWidth="1"/>
    <col min="5483" max="5483" width="0.85546875" style="24" customWidth="1"/>
    <col min="5484" max="5484" width="18.7109375" style="24" customWidth="1"/>
    <col min="5485" max="5485" width="4.140625" style="24" customWidth="1"/>
    <col min="5486" max="5486" width="3.5703125" style="24" customWidth="1"/>
    <col min="5487" max="5487" width="18.7109375" style="24" customWidth="1"/>
    <col min="5488" max="5488" width="0.85546875" style="24" customWidth="1"/>
    <col min="5489" max="5489" width="18.7109375" style="24" customWidth="1"/>
    <col min="5490" max="5490" width="3.7109375" style="24" customWidth="1"/>
    <col min="5491" max="5491" width="3.140625" style="24" customWidth="1"/>
    <col min="5492" max="5492" width="18.7109375" style="24" customWidth="1"/>
    <col min="5493" max="5493" width="0.85546875" style="24" customWidth="1"/>
    <col min="5494" max="5494" width="18.7109375" style="24" customWidth="1"/>
    <col min="5495" max="5495" width="2.140625" style="24" customWidth="1"/>
    <col min="5496" max="5496" width="1.42578125" style="24" customWidth="1"/>
    <col min="5497" max="5497" width="5.140625" style="24" customWidth="1"/>
    <col min="5498" max="5498" width="1.7109375" style="24" customWidth="1"/>
    <col min="5499" max="5499" width="3.42578125" style="24" customWidth="1"/>
    <col min="5500" max="5500" width="18.7109375" style="24" customWidth="1"/>
    <col min="5501" max="5501" width="0.85546875" style="24" customWidth="1"/>
    <col min="5502" max="5502" width="18.7109375" style="24" customWidth="1"/>
    <col min="5503" max="5503" width="3.7109375" style="24" customWidth="1"/>
    <col min="5504" max="5504" width="3.140625" style="24" customWidth="1"/>
    <col min="5505" max="5505" width="18.7109375" style="24" customWidth="1"/>
    <col min="5506" max="5506" width="0.85546875" style="24" customWidth="1"/>
    <col min="5507" max="5507" width="18.7109375" style="24" customWidth="1"/>
    <col min="5508" max="5508" width="4.140625" style="24" customWidth="1"/>
    <col min="5509" max="5509" width="3.5703125" style="24" customWidth="1"/>
    <col min="5510" max="5510" width="18.7109375" style="24" customWidth="1"/>
    <col min="5511" max="5511" width="0.85546875" style="24" customWidth="1"/>
    <col min="5512" max="5512" width="18.7109375" style="24" customWidth="1"/>
    <col min="5513" max="5513" width="3.7109375" style="24" customWidth="1"/>
    <col min="5514" max="5514" width="3.140625" style="24" customWidth="1"/>
    <col min="5515" max="5515" width="18.7109375" style="24" customWidth="1"/>
    <col min="5516" max="5516" width="0.85546875" style="24" customWidth="1"/>
    <col min="5517" max="5517" width="18.7109375" style="24" customWidth="1"/>
    <col min="5518" max="5518" width="2.140625" style="24" customWidth="1"/>
    <col min="5519" max="5728" width="11.42578125" style="24"/>
    <col min="5729" max="5729" width="1.42578125" style="24" customWidth="1"/>
    <col min="5730" max="5730" width="5.140625" style="24" customWidth="1"/>
    <col min="5731" max="5731" width="1.7109375" style="24" customWidth="1"/>
    <col min="5732" max="5732" width="3.42578125" style="24" customWidth="1"/>
    <col min="5733" max="5733" width="18.7109375" style="24" customWidth="1"/>
    <col min="5734" max="5734" width="0.85546875" style="24" customWidth="1"/>
    <col min="5735" max="5735" width="18.7109375" style="24" customWidth="1"/>
    <col min="5736" max="5736" width="3.7109375" style="24" customWidth="1"/>
    <col min="5737" max="5737" width="3.140625" style="24" customWidth="1"/>
    <col min="5738" max="5738" width="18.7109375" style="24" customWidth="1"/>
    <col min="5739" max="5739" width="0.85546875" style="24" customWidth="1"/>
    <col min="5740" max="5740" width="18.7109375" style="24" customWidth="1"/>
    <col min="5741" max="5741" width="4.140625" style="24" customWidth="1"/>
    <col min="5742" max="5742" width="3.5703125" style="24" customWidth="1"/>
    <col min="5743" max="5743" width="18.7109375" style="24" customWidth="1"/>
    <col min="5744" max="5744" width="0.85546875" style="24" customWidth="1"/>
    <col min="5745" max="5745" width="18.7109375" style="24" customWidth="1"/>
    <col min="5746" max="5746" width="3.7109375" style="24" customWidth="1"/>
    <col min="5747" max="5747" width="3.140625" style="24" customWidth="1"/>
    <col min="5748" max="5748" width="18.7109375" style="24" customWidth="1"/>
    <col min="5749" max="5749" width="0.85546875" style="24" customWidth="1"/>
    <col min="5750" max="5750" width="18.7109375" style="24" customWidth="1"/>
    <col min="5751" max="5751" width="2.140625" style="24" customWidth="1"/>
    <col min="5752" max="5752" width="1.42578125" style="24" customWidth="1"/>
    <col min="5753" max="5753" width="5.140625" style="24" customWidth="1"/>
    <col min="5754" max="5754" width="1.7109375" style="24" customWidth="1"/>
    <col min="5755" max="5755" width="3.42578125" style="24" customWidth="1"/>
    <col min="5756" max="5756" width="18.7109375" style="24" customWidth="1"/>
    <col min="5757" max="5757" width="0.85546875" style="24" customWidth="1"/>
    <col min="5758" max="5758" width="18.7109375" style="24" customWidth="1"/>
    <col min="5759" max="5759" width="3.7109375" style="24" customWidth="1"/>
    <col min="5760" max="5760" width="3.140625" style="24" customWidth="1"/>
    <col min="5761" max="5761" width="18.7109375" style="24" customWidth="1"/>
    <col min="5762" max="5762" width="0.85546875" style="24" customWidth="1"/>
    <col min="5763" max="5763" width="18.7109375" style="24" customWidth="1"/>
    <col min="5764" max="5764" width="4.140625" style="24" customWidth="1"/>
    <col min="5765" max="5765" width="3.5703125" style="24" customWidth="1"/>
    <col min="5766" max="5766" width="18.7109375" style="24" customWidth="1"/>
    <col min="5767" max="5767" width="0.85546875" style="24" customWidth="1"/>
    <col min="5768" max="5768" width="18.7109375" style="24" customWidth="1"/>
    <col min="5769" max="5769" width="3.7109375" style="24" customWidth="1"/>
    <col min="5770" max="5770" width="3.140625" style="24" customWidth="1"/>
    <col min="5771" max="5771" width="18.7109375" style="24" customWidth="1"/>
    <col min="5772" max="5772" width="0.85546875" style="24" customWidth="1"/>
    <col min="5773" max="5773" width="18.7109375" style="24" customWidth="1"/>
    <col min="5774" max="5774" width="2.140625" style="24" customWidth="1"/>
    <col min="5775" max="5984" width="11.42578125" style="24"/>
    <col min="5985" max="5985" width="1.42578125" style="24" customWidth="1"/>
    <col min="5986" max="5986" width="5.140625" style="24" customWidth="1"/>
    <col min="5987" max="5987" width="1.7109375" style="24" customWidth="1"/>
    <col min="5988" max="5988" width="3.42578125" style="24" customWidth="1"/>
    <col min="5989" max="5989" width="18.7109375" style="24" customWidth="1"/>
    <col min="5990" max="5990" width="0.85546875" style="24" customWidth="1"/>
    <col min="5991" max="5991" width="18.7109375" style="24" customWidth="1"/>
    <col min="5992" max="5992" width="3.7109375" style="24" customWidth="1"/>
    <col min="5993" max="5993" width="3.140625" style="24" customWidth="1"/>
    <col min="5994" max="5994" width="18.7109375" style="24" customWidth="1"/>
    <col min="5995" max="5995" width="0.85546875" style="24" customWidth="1"/>
    <col min="5996" max="5996" width="18.7109375" style="24" customWidth="1"/>
    <col min="5997" max="5997" width="4.140625" style="24" customWidth="1"/>
    <col min="5998" max="5998" width="3.5703125" style="24" customWidth="1"/>
    <col min="5999" max="5999" width="18.7109375" style="24" customWidth="1"/>
    <col min="6000" max="6000" width="0.85546875" style="24" customWidth="1"/>
    <col min="6001" max="6001" width="18.7109375" style="24" customWidth="1"/>
    <col min="6002" max="6002" width="3.7109375" style="24" customWidth="1"/>
    <col min="6003" max="6003" width="3.140625" style="24" customWidth="1"/>
    <col min="6004" max="6004" width="18.7109375" style="24" customWidth="1"/>
    <col min="6005" max="6005" width="0.85546875" style="24" customWidth="1"/>
    <col min="6006" max="6006" width="18.7109375" style="24" customWidth="1"/>
    <col min="6007" max="6007" width="2.140625" style="24" customWidth="1"/>
    <col min="6008" max="6008" width="1.42578125" style="24" customWidth="1"/>
    <col min="6009" max="6009" width="5.140625" style="24" customWidth="1"/>
    <col min="6010" max="6010" width="1.7109375" style="24" customWidth="1"/>
    <col min="6011" max="6011" width="3.42578125" style="24" customWidth="1"/>
    <col min="6012" max="6012" width="18.7109375" style="24" customWidth="1"/>
    <col min="6013" max="6013" width="0.85546875" style="24" customWidth="1"/>
    <col min="6014" max="6014" width="18.7109375" style="24" customWidth="1"/>
    <col min="6015" max="6015" width="3.7109375" style="24" customWidth="1"/>
    <col min="6016" max="6016" width="3.140625" style="24" customWidth="1"/>
    <col min="6017" max="6017" width="18.7109375" style="24" customWidth="1"/>
    <col min="6018" max="6018" width="0.85546875" style="24" customWidth="1"/>
    <col min="6019" max="6019" width="18.7109375" style="24" customWidth="1"/>
    <col min="6020" max="6020" width="4.140625" style="24" customWidth="1"/>
    <col min="6021" max="6021" width="3.5703125" style="24" customWidth="1"/>
    <col min="6022" max="6022" width="18.7109375" style="24" customWidth="1"/>
    <col min="6023" max="6023" width="0.85546875" style="24" customWidth="1"/>
    <col min="6024" max="6024" width="18.7109375" style="24" customWidth="1"/>
    <col min="6025" max="6025" width="3.7109375" style="24" customWidth="1"/>
    <col min="6026" max="6026" width="3.140625" style="24" customWidth="1"/>
    <col min="6027" max="6027" width="18.7109375" style="24" customWidth="1"/>
    <col min="6028" max="6028" width="0.85546875" style="24" customWidth="1"/>
    <col min="6029" max="6029" width="18.7109375" style="24" customWidth="1"/>
    <col min="6030" max="6030" width="2.140625" style="24" customWidth="1"/>
    <col min="6031" max="6240" width="11.42578125" style="24"/>
    <col min="6241" max="6241" width="1.42578125" style="24" customWidth="1"/>
    <col min="6242" max="6242" width="5.140625" style="24" customWidth="1"/>
    <col min="6243" max="6243" width="1.7109375" style="24" customWidth="1"/>
    <col min="6244" max="6244" width="3.42578125" style="24" customWidth="1"/>
    <col min="6245" max="6245" width="18.7109375" style="24" customWidth="1"/>
    <col min="6246" max="6246" width="0.85546875" style="24" customWidth="1"/>
    <col min="6247" max="6247" width="18.7109375" style="24" customWidth="1"/>
    <col min="6248" max="6248" width="3.7109375" style="24" customWidth="1"/>
    <col min="6249" max="6249" width="3.140625" style="24" customWidth="1"/>
    <col min="6250" max="6250" width="18.7109375" style="24" customWidth="1"/>
    <col min="6251" max="6251" width="0.85546875" style="24" customWidth="1"/>
    <col min="6252" max="6252" width="18.7109375" style="24" customWidth="1"/>
    <col min="6253" max="6253" width="4.140625" style="24" customWidth="1"/>
    <col min="6254" max="6254" width="3.5703125" style="24" customWidth="1"/>
    <col min="6255" max="6255" width="18.7109375" style="24" customWidth="1"/>
    <col min="6256" max="6256" width="0.85546875" style="24" customWidth="1"/>
    <col min="6257" max="6257" width="18.7109375" style="24" customWidth="1"/>
    <col min="6258" max="6258" width="3.7109375" style="24" customWidth="1"/>
    <col min="6259" max="6259" width="3.140625" style="24" customWidth="1"/>
    <col min="6260" max="6260" width="18.7109375" style="24" customWidth="1"/>
    <col min="6261" max="6261" width="0.85546875" style="24" customWidth="1"/>
    <col min="6262" max="6262" width="18.7109375" style="24" customWidth="1"/>
    <col min="6263" max="6263" width="2.140625" style="24" customWidth="1"/>
    <col min="6264" max="6264" width="1.42578125" style="24" customWidth="1"/>
    <col min="6265" max="6265" width="5.140625" style="24" customWidth="1"/>
    <col min="6266" max="6266" width="1.7109375" style="24" customWidth="1"/>
    <col min="6267" max="6267" width="3.42578125" style="24" customWidth="1"/>
    <col min="6268" max="6268" width="18.7109375" style="24" customWidth="1"/>
    <col min="6269" max="6269" width="0.85546875" style="24" customWidth="1"/>
    <col min="6270" max="6270" width="18.7109375" style="24" customWidth="1"/>
    <col min="6271" max="6271" width="3.7109375" style="24" customWidth="1"/>
    <col min="6272" max="6272" width="3.140625" style="24" customWidth="1"/>
    <col min="6273" max="6273" width="18.7109375" style="24" customWidth="1"/>
    <col min="6274" max="6274" width="0.85546875" style="24" customWidth="1"/>
    <col min="6275" max="6275" width="18.7109375" style="24" customWidth="1"/>
    <col min="6276" max="6276" width="4.140625" style="24" customWidth="1"/>
    <col min="6277" max="6277" width="3.5703125" style="24" customWidth="1"/>
    <col min="6278" max="6278" width="18.7109375" style="24" customWidth="1"/>
    <col min="6279" max="6279" width="0.85546875" style="24" customWidth="1"/>
    <col min="6280" max="6280" width="18.7109375" style="24" customWidth="1"/>
    <col min="6281" max="6281" width="3.7109375" style="24" customWidth="1"/>
    <col min="6282" max="6282" width="3.140625" style="24" customWidth="1"/>
    <col min="6283" max="6283" width="18.7109375" style="24" customWidth="1"/>
    <col min="6284" max="6284" width="0.85546875" style="24" customWidth="1"/>
    <col min="6285" max="6285" width="18.7109375" style="24" customWidth="1"/>
    <col min="6286" max="6286" width="2.140625" style="24" customWidth="1"/>
    <col min="6287" max="6496" width="11.42578125" style="24"/>
    <col min="6497" max="6497" width="1.42578125" style="24" customWidth="1"/>
    <col min="6498" max="6498" width="5.140625" style="24" customWidth="1"/>
    <col min="6499" max="6499" width="1.7109375" style="24" customWidth="1"/>
    <col min="6500" max="6500" width="3.42578125" style="24" customWidth="1"/>
    <col min="6501" max="6501" width="18.7109375" style="24" customWidth="1"/>
    <col min="6502" max="6502" width="0.85546875" style="24" customWidth="1"/>
    <col min="6503" max="6503" width="18.7109375" style="24" customWidth="1"/>
    <col min="6504" max="6504" width="3.7109375" style="24" customWidth="1"/>
    <col min="6505" max="6505" width="3.140625" style="24" customWidth="1"/>
    <col min="6506" max="6506" width="18.7109375" style="24" customWidth="1"/>
    <col min="6507" max="6507" width="0.85546875" style="24" customWidth="1"/>
    <col min="6508" max="6508" width="18.7109375" style="24" customWidth="1"/>
    <col min="6509" max="6509" width="4.140625" style="24" customWidth="1"/>
    <col min="6510" max="6510" width="3.5703125" style="24" customWidth="1"/>
    <col min="6511" max="6511" width="18.7109375" style="24" customWidth="1"/>
    <col min="6512" max="6512" width="0.85546875" style="24" customWidth="1"/>
    <col min="6513" max="6513" width="18.7109375" style="24" customWidth="1"/>
    <col min="6514" max="6514" width="3.7109375" style="24" customWidth="1"/>
    <col min="6515" max="6515" width="3.140625" style="24" customWidth="1"/>
    <col min="6516" max="6516" width="18.7109375" style="24" customWidth="1"/>
    <col min="6517" max="6517" width="0.85546875" style="24" customWidth="1"/>
    <col min="6518" max="6518" width="18.7109375" style="24" customWidth="1"/>
    <col min="6519" max="6519" width="2.140625" style="24" customWidth="1"/>
    <col min="6520" max="6520" width="1.42578125" style="24" customWidth="1"/>
    <col min="6521" max="6521" width="5.140625" style="24" customWidth="1"/>
    <col min="6522" max="6522" width="1.7109375" style="24" customWidth="1"/>
    <col min="6523" max="6523" width="3.42578125" style="24" customWidth="1"/>
    <col min="6524" max="6524" width="18.7109375" style="24" customWidth="1"/>
    <col min="6525" max="6525" width="0.85546875" style="24" customWidth="1"/>
    <col min="6526" max="6526" width="18.7109375" style="24" customWidth="1"/>
    <col min="6527" max="6527" width="3.7109375" style="24" customWidth="1"/>
    <col min="6528" max="6528" width="3.140625" style="24" customWidth="1"/>
    <col min="6529" max="6529" width="18.7109375" style="24" customWidth="1"/>
    <col min="6530" max="6530" width="0.85546875" style="24" customWidth="1"/>
    <col min="6531" max="6531" width="18.7109375" style="24" customWidth="1"/>
    <col min="6532" max="6532" width="4.140625" style="24" customWidth="1"/>
    <col min="6533" max="6533" width="3.5703125" style="24" customWidth="1"/>
    <col min="6534" max="6534" width="18.7109375" style="24" customWidth="1"/>
    <col min="6535" max="6535" width="0.85546875" style="24" customWidth="1"/>
    <col min="6536" max="6536" width="18.7109375" style="24" customWidth="1"/>
    <col min="6537" max="6537" width="3.7109375" style="24" customWidth="1"/>
    <col min="6538" max="6538" width="3.140625" style="24" customWidth="1"/>
    <col min="6539" max="6539" width="18.7109375" style="24" customWidth="1"/>
    <col min="6540" max="6540" width="0.85546875" style="24" customWidth="1"/>
    <col min="6541" max="6541" width="18.7109375" style="24" customWidth="1"/>
    <col min="6542" max="6542" width="2.140625" style="24" customWidth="1"/>
    <col min="6543" max="6752" width="11.42578125" style="24"/>
    <col min="6753" max="6753" width="1.42578125" style="24" customWidth="1"/>
    <col min="6754" max="6754" width="5.140625" style="24" customWidth="1"/>
    <col min="6755" max="6755" width="1.7109375" style="24" customWidth="1"/>
    <col min="6756" max="6756" width="3.42578125" style="24" customWidth="1"/>
    <col min="6757" max="6757" width="18.7109375" style="24" customWidth="1"/>
    <col min="6758" max="6758" width="0.85546875" style="24" customWidth="1"/>
    <col min="6759" max="6759" width="18.7109375" style="24" customWidth="1"/>
    <col min="6760" max="6760" width="3.7109375" style="24" customWidth="1"/>
    <col min="6761" max="6761" width="3.140625" style="24" customWidth="1"/>
    <col min="6762" max="6762" width="18.7109375" style="24" customWidth="1"/>
    <col min="6763" max="6763" width="0.85546875" style="24" customWidth="1"/>
    <col min="6764" max="6764" width="18.7109375" style="24" customWidth="1"/>
    <col min="6765" max="6765" width="4.140625" style="24" customWidth="1"/>
    <col min="6766" max="6766" width="3.5703125" style="24" customWidth="1"/>
    <col min="6767" max="6767" width="18.7109375" style="24" customWidth="1"/>
    <col min="6768" max="6768" width="0.85546875" style="24" customWidth="1"/>
    <col min="6769" max="6769" width="18.7109375" style="24" customWidth="1"/>
    <col min="6770" max="6770" width="3.7109375" style="24" customWidth="1"/>
    <col min="6771" max="6771" width="3.140625" style="24" customWidth="1"/>
    <col min="6772" max="6772" width="18.7109375" style="24" customWidth="1"/>
    <col min="6773" max="6773" width="0.85546875" style="24" customWidth="1"/>
    <col min="6774" max="6774" width="18.7109375" style="24" customWidth="1"/>
    <col min="6775" max="6775" width="2.140625" style="24" customWidth="1"/>
    <col min="6776" max="6776" width="1.42578125" style="24" customWidth="1"/>
    <col min="6777" max="6777" width="5.140625" style="24" customWidth="1"/>
    <col min="6778" max="6778" width="1.7109375" style="24" customWidth="1"/>
    <col min="6779" max="6779" width="3.42578125" style="24" customWidth="1"/>
    <col min="6780" max="6780" width="18.7109375" style="24" customWidth="1"/>
    <col min="6781" max="6781" width="0.85546875" style="24" customWidth="1"/>
    <col min="6782" max="6782" width="18.7109375" style="24" customWidth="1"/>
    <col min="6783" max="6783" width="3.7109375" style="24" customWidth="1"/>
    <col min="6784" max="6784" width="3.140625" style="24" customWidth="1"/>
    <col min="6785" max="6785" width="18.7109375" style="24" customWidth="1"/>
    <col min="6786" max="6786" width="0.85546875" style="24" customWidth="1"/>
    <col min="6787" max="6787" width="18.7109375" style="24" customWidth="1"/>
    <col min="6788" max="6788" width="4.140625" style="24" customWidth="1"/>
    <col min="6789" max="6789" width="3.5703125" style="24" customWidth="1"/>
    <col min="6790" max="6790" width="18.7109375" style="24" customWidth="1"/>
    <col min="6791" max="6791" width="0.85546875" style="24" customWidth="1"/>
    <col min="6792" max="6792" width="18.7109375" style="24" customWidth="1"/>
    <col min="6793" max="6793" width="3.7109375" style="24" customWidth="1"/>
    <col min="6794" max="6794" width="3.140625" style="24" customWidth="1"/>
    <col min="6795" max="6795" width="18.7109375" style="24" customWidth="1"/>
    <col min="6796" max="6796" width="0.85546875" style="24" customWidth="1"/>
    <col min="6797" max="6797" width="18.7109375" style="24" customWidth="1"/>
    <col min="6798" max="6798" width="2.140625" style="24" customWidth="1"/>
    <col min="6799" max="7008" width="11.42578125" style="24"/>
    <col min="7009" max="7009" width="1.42578125" style="24" customWidth="1"/>
    <col min="7010" max="7010" width="5.140625" style="24" customWidth="1"/>
    <col min="7011" max="7011" width="1.7109375" style="24" customWidth="1"/>
    <col min="7012" max="7012" width="3.42578125" style="24" customWidth="1"/>
    <col min="7013" max="7013" width="18.7109375" style="24" customWidth="1"/>
    <col min="7014" max="7014" width="0.85546875" style="24" customWidth="1"/>
    <col min="7015" max="7015" width="18.7109375" style="24" customWidth="1"/>
    <col min="7016" max="7016" width="3.7109375" style="24" customWidth="1"/>
    <col min="7017" max="7017" width="3.140625" style="24" customWidth="1"/>
    <col min="7018" max="7018" width="18.7109375" style="24" customWidth="1"/>
    <col min="7019" max="7019" width="0.85546875" style="24" customWidth="1"/>
    <col min="7020" max="7020" width="18.7109375" style="24" customWidth="1"/>
    <col min="7021" max="7021" width="4.140625" style="24" customWidth="1"/>
    <col min="7022" max="7022" width="3.5703125" style="24" customWidth="1"/>
    <col min="7023" max="7023" width="18.7109375" style="24" customWidth="1"/>
    <col min="7024" max="7024" width="0.85546875" style="24" customWidth="1"/>
    <col min="7025" max="7025" width="18.7109375" style="24" customWidth="1"/>
    <col min="7026" max="7026" width="3.7109375" style="24" customWidth="1"/>
    <col min="7027" max="7027" width="3.140625" style="24" customWidth="1"/>
    <col min="7028" max="7028" width="18.7109375" style="24" customWidth="1"/>
    <col min="7029" max="7029" width="0.85546875" style="24" customWidth="1"/>
    <col min="7030" max="7030" width="18.7109375" style="24" customWidth="1"/>
    <col min="7031" max="7031" width="2.140625" style="24" customWidth="1"/>
    <col min="7032" max="7032" width="1.42578125" style="24" customWidth="1"/>
    <col min="7033" max="7033" width="5.140625" style="24" customWidth="1"/>
    <col min="7034" max="7034" width="1.7109375" style="24" customWidth="1"/>
    <col min="7035" max="7035" width="3.42578125" style="24" customWidth="1"/>
    <col min="7036" max="7036" width="18.7109375" style="24" customWidth="1"/>
    <col min="7037" max="7037" width="0.85546875" style="24" customWidth="1"/>
    <col min="7038" max="7038" width="18.7109375" style="24" customWidth="1"/>
    <col min="7039" max="7039" width="3.7109375" style="24" customWidth="1"/>
    <col min="7040" max="7040" width="3.140625" style="24" customWidth="1"/>
    <col min="7041" max="7041" width="18.7109375" style="24" customWidth="1"/>
    <col min="7042" max="7042" width="0.85546875" style="24" customWidth="1"/>
    <col min="7043" max="7043" width="18.7109375" style="24" customWidth="1"/>
    <col min="7044" max="7044" width="4.140625" style="24" customWidth="1"/>
    <col min="7045" max="7045" width="3.5703125" style="24" customWidth="1"/>
    <col min="7046" max="7046" width="18.7109375" style="24" customWidth="1"/>
    <col min="7047" max="7047" width="0.85546875" style="24" customWidth="1"/>
    <col min="7048" max="7048" width="18.7109375" style="24" customWidth="1"/>
    <col min="7049" max="7049" width="3.7109375" style="24" customWidth="1"/>
    <col min="7050" max="7050" width="3.140625" style="24" customWidth="1"/>
    <col min="7051" max="7051" width="18.7109375" style="24" customWidth="1"/>
    <col min="7052" max="7052" width="0.85546875" style="24" customWidth="1"/>
    <col min="7053" max="7053" width="18.7109375" style="24" customWidth="1"/>
    <col min="7054" max="7054" width="2.140625" style="24" customWidth="1"/>
    <col min="7055" max="7264" width="11.42578125" style="24"/>
    <col min="7265" max="7265" width="1.42578125" style="24" customWidth="1"/>
    <col min="7266" max="7266" width="5.140625" style="24" customWidth="1"/>
    <col min="7267" max="7267" width="1.7109375" style="24" customWidth="1"/>
    <col min="7268" max="7268" width="3.42578125" style="24" customWidth="1"/>
    <col min="7269" max="7269" width="18.7109375" style="24" customWidth="1"/>
    <col min="7270" max="7270" width="0.85546875" style="24" customWidth="1"/>
    <col min="7271" max="7271" width="18.7109375" style="24" customWidth="1"/>
    <col min="7272" max="7272" width="3.7109375" style="24" customWidth="1"/>
    <col min="7273" max="7273" width="3.140625" style="24" customWidth="1"/>
    <col min="7274" max="7274" width="18.7109375" style="24" customWidth="1"/>
    <col min="7275" max="7275" width="0.85546875" style="24" customWidth="1"/>
    <col min="7276" max="7276" width="18.7109375" style="24" customWidth="1"/>
    <col min="7277" max="7277" width="4.140625" style="24" customWidth="1"/>
    <col min="7278" max="7278" width="3.5703125" style="24" customWidth="1"/>
    <col min="7279" max="7279" width="18.7109375" style="24" customWidth="1"/>
    <col min="7280" max="7280" width="0.85546875" style="24" customWidth="1"/>
    <col min="7281" max="7281" width="18.7109375" style="24" customWidth="1"/>
    <col min="7282" max="7282" width="3.7109375" style="24" customWidth="1"/>
    <col min="7283" max="7283" width="3.140625" style="24" customWidth="1"/>
    <col min="7284" max="7284" width="18.7109375" style="24" customWidth="1"/>
    <col min="7285" max="7285" width="0.85546875" style="24" customWidth="1"/>
    <col min="7286" max="7286" width="18.7109375" style="24" customWidth="1"/>
    <col min="7287" max="7287" width="2.140625" style="24" customWidth="1"/>
    <col min="7288" max="7288" width="1.42578125" style="24" customWidth="1"/>
    <col min="7289" max="7289" width="5.140625" style="24" customWidth="1"/>
    <col min="7290" max="7290" width="1.7109375" style="24" customWidth="1"/>
    <col min="7291" max="7291" width="3.42578125" style="24" customWidth="1"/>
    <col min="7292" max="7292" width="18.7109375" style="24" customWidth="1"/>
    <col min="7293" max="7293" width="0.85546875" style="24" customWidth="1"/>
    <col min="7294" max="7294" width="18.7109375" style="24" customWidth="1"/>
    <col min="7295" max="7295" width="3.7109375" style="24" customWidth="1"/>
    <col min="7296" max="7296" width="3.140625" style="24" customWidth="1"/>
    <col min="7297" max="7297" width="18.7109375" style="24" customWidth="1"/>
    <col min="7298" max="7298" width="0.85546875" style="24" customWidth="1"/>
    <col min="7299" max="7299" width="18.7109375" style="24" customWidth="1"/>
    <col min="7300" max="7300" width="4.140625" style="24" customWidth="1"/>
    <col min="7301" max="7301" width="3.5703125" style="24" customWidth="1"/>
    <col min="7302" max="7302" width="18.7109375" style="24" customWidth="1"/>
    <col min="7303" max="7303" width="0.85546875" style="24" customWidth="1"/>
    <col min="7304" max="7304" width="18.7109375" style="24" customWidth="1"/>
    <col min="7305" max="7305" width="3.7109375" style="24" customWidth="1"/>
    <col min="7306" max="7306" width="3.140625" style="24" customWidth="1"/>
    <col min="7307" max="7307" width="18.7109375" style="24" customWidth="1"/>
    <col min="7308" max="7308" width="0.85546875" style="24" customWidth="1"/>
    <col min="7309" max="7309" width="18.7109375" style="24" customWidth="1"/>
    <col min="7310" max="7310" width="2.140625" style="24" customWidth="1"/>
    <col min="7311" max="7520" width="11.42578125" style="24"/>
    <col min="7521" max="7521" width="1.42578125" style="24" customWidth="1"/>
    <col min="7522" max="7522" width="5.140625" style="24" customWidth="1"/>
    <col min="7523" max="7523" width="1.7109375" style="24" customWidth="1"/>
    <col min="7524" max="7524" width="3.42578125" style="24" customWidth="1"/>
    <col min="7525" max="7525" width="18.7109375" style="24" customWidth="1"/>
    <col min="7526" max="7526" width="0.85546875" style="24" customWidth="1"/>
    <col min="7527" max="7527" width="18.7109375" style="24" customWidth="1"/>
    <col min="7528" max="7528" width="3.7109375" style="24" customWidth="1"/>
    <col min="7529" max="7529" width="3.140625" style="24" customWidth="1"/>
    <col min="7530" max="7530" width="18.7109375" style="24" customWidth="1"/>
    <col min="7531" max="7531" width="0.85546875" style="24" customWidth="1"/>
    <col min="7532" max="7532" width="18.7109375" style="24" customWidth="1"/>
    <col min="7533" max="7533" width="4.140625" style="24" customWidth="1"/>
    <col min="7534" max="7534" width="3.5703125" style="24" customWidth="1"/>
    <col min="7535" max="7535" width="18.7109375" style="24" customWidth="1"/>
    <col min="7536" max="7536" width="0.85546875" style="24" customWidth="1"/>
    <col min="7537" max="7537" width="18.7109375" style="24" customWidth="1"/>
    <col min="7538" max="7538" width="3.7109375" style="24" customWidth="1"/>
    <col min="7539" max="7539" width="3.140625" style="24" customWidth="1"/>
    <col min="7540" max="7540" width="18.7109375" style="24" customWidth="1"/>
    <col min="7541" max="7541" width="0.85546875" style="24" customWidth="1"/>
    <col min="7542" max="7542" width="18.7109375" style="24" customWidth="1"/>
    <col min="7543" max="7543" width="2.140625" style="24" customWidth="1"/>
    <col min="7544" max="7544" width="1.42578125" style="24" customWidth="1"/>
    <col min="7545" max="7545" width="5.140625" style="24" customWidth="1"/>
    <col min="7546" max="7546" width="1.7109375" style="24" customWidth="1"/>
    <col min="7547" max="7547" width="3.42578125" style="24" customWidth="1"/>
    <col min="7548" max="7548" width="18.7109375" style="24" customWidth="1"/>
    <col min="7549" max="7549" width="0.85546875" style="24" customWidth="1"/>
    <col min="7550" max="7550" width="18.7109375" style="24" customWidth="1"/>
    <col min="7551" max="7551" width="3.7109375" style="24" customWidth="1"/>
    <col min="7552" max="7552" width="3.140625" style="24" customWidth="1"/>
    <col min="7553" max="7553" width="18.7109375" style="24" customWidth="1"/>
    <col min="7554" max="7554" width="0.85546875" style="24" customWidth="1"/>
    <col min="7555" max="7555" width="18.7109375" style="24" customWidth="1"/>
    <col min="7556" max="7556" width="4.140625" style="24" customWidth="1"/>
    <col min="7557" max="7557" width="3.5703125" style="24" customWidth="1"/>
    <col min="7558" max="7558" width="18.7109375" style="24" customWidth="1"/>
    <col min="7559" max="7559" width="0.85546875" style="24" customWidth="1"/>
    <col min="7560" max="7560" width="18.7109375" style="24" customWidth="1"/>
    <col min="7561" max="7561" width="3.7109375" style="24" customWidth="1"/>
    <col min="7562" max="7562" width="3.140625" style="24" customWidth="1"/>
    <col min="7563" max="7563" width="18.7109375" style="24" customWidth="1"/>
    <col min="7564" max="7564" width="0.85546875" style="24" customWidth="1"/>
    <col min="7565" max="7565" width="18.7109375" style="24" customWidth="1"/>
    <col min="7566" max="7566" width="2.140625" style="24" customWidth="1"/>
    <col min="7567" max="7776" width="11.42578125" style="24"/>
    <col min="7777" max="7777" width="1.42578125" style="24" customWidth="1"/>
    <col min="7778" max="7778" width="5.140625" style="24" customWidth="1"/>
    <col min="7779" max="7779" width="1.7109375" style="24" customWidth="1"/>
    <col min="7780" max="7780" width="3.42578125" style="24" customWidth="1"/>
    <col min="7781" max="7781" width="18.7109375" style="24" customWidth="1"/>
    <col min="7782" max="7782" width="0.85546875" style="24" customWidth="1"/>
    <col min="7783" max="7783" width="18.7109375" style="24" customWidth="1"/>
    <col min="7784" max="7784" width="3.7109375" style="24" customWidth="1"/>
    <col min="7785" max="7785" width="3.140625" style="24" customWidth="1"/>
    <col min="7786" max="7786" width="18.7109375" style="24" customWidth="1"/>
    <col min="7787" max="7787" width="0.85546875" style="24" customWidth="1"/>
    <col min="7788" max="7788" width="18.7109375" style="24" customWidth="1"/>
    <col min="7789" max="7789" width="4.140625" style="24" customWidth="1"/>
    <col min="7790" max="7790" width="3.5703125" style="24" customWidth="1"/>
    <col min="7791" max="7791" width="18.7109375" style="24" customWidth="1"/>
    <col min="7792" max="7792" width="0.85546875" style="24" customWidth="1"/>
    <col min="7793" max="7793" width="18.7109375" style="24" customWidth="1"/>
    <col min="7794" max="7794" width="3.7109375" style="24" customWidth="1"/>
    <col min="7795" max="7795" width="3.140625" style="24" customWidth="1"/>
    <col min="7796" max="7796" width="18.7109375" style="24" customWidth="1"/>
    <col min="7797" max="7797" width="0.85546875" style="24" customWidth="1"/>
    <col min="7798" max="7798" width="18.7109375" style="24" customWidth="1"/>
    <col min="7799" max="7799" width="2.140625" style="24" customWidth="1"/>
    <col min="7800" max="7800" width="1.42578125" style="24" customWidth="1"/>
    <col min="7801" max="7801" width="5.140625" style="24" customWidth="1"/>
    <col min="7802" max="7802" width="1.7109375" style="24" customWidth="1"/>
    <col min="7803" max="7803" width="3.42578125" style="24" customWidth="1"/>
    <col min="7804" max="7804" width="18.7109375" style="24" customWidth="1"/>
    <col min="7805" max="7805" width="0.85546875" style="24" customWidth="1"/>
    <col min="7806" max="7806" width="18.7109375" style="24" customWidth="1"/>
    <col min="7807" max="7807" width="3.7109375" style="24" customWidth="1"/>
    <col min="7808" max="7808" width="3.140625" style="24" customWidth="1"/>
    <col min="7809" max="7809" width="18.7109375" style="24" customWidth="1"/>
    <col min="7810" max="7810" width="0.85546875" style="24" customWidth="1"/>
    <col min="7811" max="7811" width="18.7109375" style="24" customWidth="1"/>
    <col min="7812" max="7812" width="4.140625" style="24" customWidth="1"/>
    <col min="7813" max="7813" width="3.5703125" style="24" customWidth="1"/>
    <col min="7814" max="7814" width="18.7109375" style="24" customWidth="1"/>
    <col min="7815" max="7815" width="0.85546875" style="24" customWidth="1"/>
    <col min="7816" max="7816" width="18.7109375" style="24" customWidth="1"/>
    <col min="7817" max="7817" width="3.7109375" style="24" customWidth="1"/>
    <col min="7818" max="7818" width="3.140625" style="24" customWidth="1"/>
    <col min="7819" max="7819" width="18.7109375" style="24" customWidth="1"/>
    <col min="7820" max="7820" width="0.85546875" style="24" customWidth="1"/>
    <col min="7821" max="7821" width="18.7109375" style="24" customWidth="1"/>
    <col min="7822" max="7822" width="2.140625" style="24" customWidth="1"/>
    <col min="7823" max="8032" width="11.42578125" style="24"/>
    <col min="8033" max="8033" width="1.42578125" style="24" customWidth="1"/>
    <col min="8034" max="8034" width="5.140625" style="24" customWidth="1"/>
    <col min="8035" max="8035" width="1.7109375" style="24" customWidth="1"/>
    <col min="8036" max="8036" width="3.42578125" style="24" customWidth="1"/>
    <col min="8037" max="8037" width="18.7109375" style="24" customWidth="1"/>
    <col min="8038" max="8038" width="0.85546875" style="24" customWidth="1"/>
    <col min="8039" max="8039" width="18.7109375" style="24" customWidth="1"/>
    <col min="8040" max="8040" width="3.7109375" style="24" customWidth="1"/>
    <col min="8041" max="8041" width="3.140625" style="24" customWidth="1"/>
    <col min="8042" max="8042" width="18.7109375" style="24" customWidth="1"/>
    <col min="8043" max="8043" width="0.85546875" style="24" customWidth="1"/>
    <col min="8044" max="8044" width="18.7109375" style="24" customWidth="1"/>
    <col min="8045" max="8045" width="4.140625" style="24" customWidth="1"/>
    <col min="8046" max="8046" width="3.5703125" style="24" customWidth="1"/>
    <col min="8047" max="8047" width="18.7109375" style="24" customWidth="1"/>
    <col min="8048" max="8048" width="0.85546875" style="24" customWidth="1"/>
    <col min="8049" max="8049" width="18.7109375" style="24" customWidth="1"/>
    <col min="8050" max="8050" width="3.7109375" style="24" customWidth="1"/>
    <col min="8051" max="8051" width="3.140625" style="24" customWidth="1"/>
    <col min="8052" max="8052" width="18.7109375" style="24" customWidth="1"/>
    <col min="8053" max="8053" width="0.85546875" style="24" customWidth="1"/>
    <col min="8054" max="8054" width="18.7109375" style="24" customWidth="1"/>
    <col min="8055" max="8055" width="2.140625" style="24" customWidth="1"/>
    <col min="8056" max="8056" width="1.42578125" style="24" customWidth="1"/>
    <col min="8057" max="8057" width="5.140625" style="24" customWidth="1"/>
    <col min="8058" max="8058" width="1.7109375" style="24" customWidth="1"/>
    <col min="8059" max="8059" width="3.42578125" style="24" customWidth="1"/>
    <col min="8060" max="8060" width="18.7109375" style="24" customWidth="1"/>
    <col min="8061" max="8061" width="0.85546875" style="24" customWidth="1"/>
    <col min="8062" max="8062" width="18.7109375" style="24" customWidth="1"/>
    <col min="8063" max="8063" width="3.7109375" style="24" customWidth="1"/>
    <col min="8064" max="8064" width="3.140625" style="24" customWidth="1"/>
    <col min="8065" max="8065" width="18.7109375" style="24" customWidth="1"/>
    <col min="8066" max="8066" width="0.85546875" style="24" customWidth="1"/>
    <col min="8067" max="8067" width="18.7109375" style="24" customWidth="1"/>
    <col min="8068" max="8068" width="4.140625" style="24" customWidth="1"/>
    <col min="8069" max="8069" width="3.5703125" style="24" customWidth="1"/>
    <col min="8070" max="8070" width="18.7109375" style="24" customWidth="1"/>
    <col min="8071" max="8071" width="0.85546875" style="24" customWidth="1"/>
    <col min="8072" max="8072" width="18.7109375" style="24" customWidth="1"/>
    <col min="8073" max="8073" width="3.7109375" style="24" customWidth="1"/>
    <col min="8074" max="8074" width="3.140625" style="24" customWidth="1"/>
    <col min="8075" max="8075" width="18.7109375" style="24" customWidth="1"/>
    <col min="8076" max="8076" width="0.85546875" style="24" customWidth="1"/>
    <col min="8077" max="8077" width="18.7109375" style="24" customWidth="1"/>
    <col min="8078" max="8078" width="2.140625" style="24" customWidth="1"/>
    <col min="8079" max="8288" width="11.42578125" style="24"/>
    <col min="8289" max="8289" width="1.42578125" style="24" customWidth="1"/>
    <col min="8290" max="8290" width="5.140625" style="24" customWidth="1"/>
    <col min="8291" max="8291" width="1.7109375" style="24" customWidth="1"/>
    <col min="8292" max="8292" width="3.42578125" style="24" customWidth="1"/>
    <col min="8293" max="8293" width="18.7109375" style="24" customWidth="1"/>
    <col min="8294" max="8294" width="0.85546875" style="24" customWidth="1"/>
    <col min="8295" max="8295" width="18.7109375" style="24" customWidth="1"/>
    <col min="8296" max="8296" width="3.7109375" style="24" customWidth="1"/>
    <col min="8297" max="8297" width="3.140625" style="24" customWidth="1"/>
    <col min="8298" max="8298" width="18.7109375" style="24" customWidth="1"/>
    <col min="8299" max="8299" width="0.85546875" style="24" customWidth="1"/>
    <col min="8300" max="8300" width="18.7109375" style="24" customWidth="1"/>
    <col min="8301" max="8301" width="4.140625" style="24" customWidth="1"/>
    <col min="8302" max="8302" width="3.5703125" style="24" customWidth="1"/>
    <col min="8303" max="8303" width="18.7109375" style="24" customWidth="1"/>
    <col min="8304" max="8304" width="0.85546875" style="24" customWidth="1"/>
    <col min="8305" max="8305" width="18.7109375" style="24" customWidth="1"/>
    <col min="8306" max="8306" width="3.7109375" style="24" customWidth="1"/>
    <col min="8307" max="8307" width="3.140625" style="24" customWidth="1"/>
    <col min="8308" max="8308" width="18.7109375" style="24" customWidth="1"/>
    <col min="8309" max="8309" width="0.85546875" style="24" customWidth="1"/>
    <col min="8310" max="8310" width="18.7109375" style="24" customWidth="1"/>
    <col min="8311" max="8311" width="2.140625" style="24" customWidth="1"/>
    <col min="8312" max="8312" width="1.42578125" style="24" customWidth="1"/>
    <col min="8313" max="8313" width="5.140625" style="24" customWidth="1"/>
    <col min="8314" max="8314" width="1.7109375" style="24" customWidth="1"/>
    <col min="8315" max="8315" width="3.42578125" style="24" customWidth="1"/>
    <col min="8316" max="8316" width="18.7109375" style="24" customWidth="1"/>
    <col min="8317" max="8317" width="0.85546875" style="24" customWidth="1"/>
    <col min="8318" max="8318" width="18.7109375" style="24" customWidth="1"/>
    <col min="8319" max="8319" width="3.7109375" style="24" customWidth="1"/>
    <col min="8320" max="8320" width="3.140625" style="24" customWidth="1"/>
    <col min="8321" max="8321" width="18.7109375" style="24" customWidth="1"/>
    <col min="8322" max="8322" width="0.85546875" style="24" customWidth="1"/>
    <col min="8323" max="8323" width="18.7109375" style="24" customWidth="1"/>
    <col min="8324" max="8324" width="4.140625" style="24" customWidth="1"/>
    <col min="8325" max="8325" width="3.5703125" style="24" customWidth="1"/>
    <col min="8326" max="8326" width="18.7109375" style="24" customWidth="1"/>
    <col min="8327" max="8327" width="0.85546875" style="24" customWidth="1"/>
    <col min="8328" max="8328" width="18.7109375" style="24" customWidth="1"/>
    <col min="8329" max="8329" width="3.7109375" style="24" customWidth="1"/>
    <col min="8330" max="8330" width="3.140625" style="24" customWidth="1"/>
    <col min="8331" max="8331" width="18.7109375" style="24" customWidth="1"/>
    <col min="8332" max="8332" width="0.85546875" style="24" customWidth="1"/>
    <col min="8333" max="8333" width="18.7109375" style="24" customWidth="1"/>
    <col min="8334" max="8334" width="2.140625" style="24" customWidth="1"/>
    <col min="8335" max="8544" width="11.42578125" style="24"/>
    <col min="8545" max="8545" width="1.42578125" style="24" customWidth="1"/>
    <col min="8546" max="8546" width="5.140625" style="24" customWidth="1"/>
    <col min="8547" max="8547" width="1.7109375" style="24" customWidth="1"/>
    <col min="8548" max="8548" width="3.42578125" style="24" customWidth="1"/>
    <col min="8549" max="8549" width="18.7109375" style="24" customWidth="1"/>
    <col min="8550" max="8550" width="0.85546875" style="24" customWidth="1"/>
    <col min="8551" max="8551" width="18.7109375" style="24" customWidth="1"/>
    <col min="8552" max="8552" width="3.7109375" style="24" customWidth="1"/>
    <col min="8553" max="8553" width="3.140625" style="24" customWidth="1"/>
    <col min="8554" max="8554" width="18.7109375" style="24" customWidth="1"/>
    <col min="8555" max="8555" width="0.85546875" style="24" customWidth="1"/>
    <col min="8556" max="8556" width="18.7109375" style="24" customWidth="1"/>
    <col min="8557" max="8557" width="4.140625" style="24" customWidth="1"/>
    <col min="8558" max="8558" width="3.5703125" style="24" customWidth="1"/>
    <col min="8559" max="8559" width="18.7109375" style="24" customWidth="1"/>
    <col min="8560" max="8560" width="0.85546875" style="24" customWidth="1"/>
    <col min="8561" max="8561" width="18.7109375" style="24" customWidth="1"/>
    <col min="8562" max="8562" width="3.7109375" style="24" customWidth="1"/>
    <col min="8563" max="8563" width="3.140625" style="24" customWidth="1"/>
    <col min="8564" max="8564" width="18.7109375" style="24" customWidth="1"/>
    <col min="8565" max="8565" width="0.85546875" style="24" customWidth="1"/>
    <col min="8566" max="8566" width="18.7109375" style="24" customWidth="1"/>
    <col min="8567" max="8567" width="2.140625" style="24" customWidth="1"/>
    <col min="8568" max="8568" width="1.42578125" style="24" customWidth="1"/>
    <col min="8569" max="8569" width="5.140625" style="24" customWidth="1"/>
    <col min="8570" max="8570" width="1.7109375" style="24" customWidth="1"/>
    <col min="8571" max="8571" width="3.42578125" style="24" customWidth="1"/>
    <col min="8572" max="8572" width="18.7109375" style="24" customWidth="1"/>
    <col min="8573" max="8573" width="0.85546875" style="24" customWidth="1"/>
    <col min="8574" max="8574" width="18.7109375" style="24" customWidth="1"/>
    <col min="8575" max="8575" width="3.7109375" style="24" customWidth="1"/>
    <col min="8576" max="8576" width="3.140625" style="24" customWidth="1"/>
    <col min="8577" max="8577" width="18.7109375" style="24" customWidth="1"/>
    <col min="8578" max="8578" width="0.85546875" style="24" customWidth="1"/>
    <col min="8579" max="8579" width="18.7109375" style="24" customWidth="1"/>
    <col min="8580" max="8580" width="4.140625" style="24" customWidth="1"/>
    <col min="8581" max="8581" width="3.5703125" style="24" customWidth="1"/>
    <col min="8582" max="8582" width="18.7109375" style="24" customWidth="1"/>
    <col min="8583" max="8583" width="0.85546875" style="24" customWidth="1"/>
    <col min="8584" max="8584" width="18.7109375" style="24" customWidth="1"/>
    <col min="8585" max="8585" width="3.7109375" style="24" customWidth="1"/>
    <col min="8586" max="8586" width="3.140625" style="24" customWidth="1"/>
    <col min="8587" max="8587" width="18.7109375" style="24" customWidth="1"/>
    <col min="8588" max="8588" width="0.85546875" style="24" customWidth="1"/>
    <col min="8589" max="8589" width="18.7109375" style="24" customWidth="1"/>
    <col min="8590" max="8590" width="2.140625" style="24" customWidth="1"/>
    <col min="8591" max="8800" width="11.42578125" style="24"/>
    <col min="8801" max="8801" width="1.42578125" style="24" customWidth="1"/>
    <col min="8802" max="8802" width="5.140625" style="24" customWidth="1"/>
    <col min="8803" max="8803" width="1.7109375" style="24" customWidth="1"/>
    <col min="8804" max="8804" width="3.42578125" style="24" customWidth="1"/>
    <col min="8805" max="8805" width="18.7109375" style="24" customWidth="1"/>
    <col min="8806" max="8806" width="0.85546875" style="24" customWidth="1"/>
    <col min="8807" max="8807" width="18.7109375" style="24" customWidth="1"/>
    <col min="8808" max="8808" width="3.7109375" style="24" customWidth="1"/>
    <col min="8809" max="8809" width="3.140625" style="24" customWidth="1"/>
    <col min="8810" max="8810" width="18.7109375" style="24" customWidth="1"/>
    <col min="8811" max="8811" width="0.85546875" style="24" customWidth="1"/>
    <col min="8812" max="8812" width="18.7109375" style="24" customWidth="1"/>
    <col min="8813" max="8813" width="4.140625" style="24" customWidth="1"/>
    <col min="8814" max="8814" width="3.5703125" style="24" customWidth="1"/>
    <col min="8815" max="8815" width="18.7109375" style="24" customWidth="1"/>
    <col min="8816" max="8816" width="0.85546875" style="24" customWidth="1"/>
    <col min="8817" max="8817" width="18.7109375" style="24" customWidth="1"/>
    <col min="8818" max="8818" width="3.7109375" style="24" customWidth="1"/>
    <col min="8819" max="8819" width="3.140625" style="24" customWidth="1"/>
    <col min="8820" max="8820" width="18.7109375" style="24" customWidth="1"/>
    <col min="8821" max="8821" width="0.85546875" style="24" customWidth="1"/>
    <col min="8822" max="8822" width="18.7109375" style="24" customWidth="1"/>
    <col min="8823" max="8823" width="2.140625" style="24" customWidth="1"/>
    <col min="8824" max="8824" width="1.42578125" style="24" customWidth="1"/>
    <col min="8825" max="8825" width="5.140625" style="24" customWidth="1"/>
    <col min="8826" max="8826" width="1.7109375" style="24" customWidth="1"/>
    <col min="8827" max="8827" width="3.42578125" style="24" customWidth="1"/>
    <col min="8828" max="8828" width="18.7109375" style="24" customWidth="1"/>
    <col min="8829" max="8829" width="0.85546875" style="24" customWidth="1"/>
    <col min="8830" max="8830" width="18.7109375" style="24" customWidth="1"/>
    <col min="8831" max="8831" width="3.7109375" style="24" customWidth="1"/>
    <col min="8832" max="8832" width="3.140625" style="24" customWidth="1"/>
    <col min="8833" max="8833" width="18.7109375" style="24" customWidth="1"/>
    <col min="8834" max="8834" width="0.85546875" style="24" customWidth="1"/>
    <col min="8835" max="8835" width="18.7109375" style="24" customWidth="1"/>
    <col min="8836" max="8836" width="4.140625" style="24" customWidth="1"/>
    <col min="8837" max="8837" width="3.5703125" style="24" customWidth="1"/>
    <col min="8838" max="8838" width="18.7109375" style="24" customWidth="1"/>
    <col min="8839" max="8839" width="0.85546875" style="24" customWidth="1"/>
    <col min="8840" max="8840" width="18.7109375" style="24" customWidth="1"/>
    <col min="8841" max="8841" width="3.7109375" style="24" customWidth="1"/>
    <col min="8842" max="8842" width="3.140625" style="24" customWidth="1"/>
    <col min="8843" max="8843" width="18.7109375" style="24" customWidth="1"/>
    <col min="8844" max="8844" width="0.85546875" style="24" customWidth="1"/>
    <col min="8845" max="8845" width="18.7109375" style="24" customWidth="1"/>
    <col min="8846" max="8846" width="2.140625" style="24" customWidth="1"/>
    <col min="8847" max="9056" width="11.42578125" style="24"/>
    <col min="9057" max="9057" width="1.42578125" style="24" customWidth="1"/>
    <col min="9058" max="9058" width="5.140625" style="24" customWidth="1"/>
    <col min="9059" max="9059" width="1.7109375" style="24" customWidth="1"/>
    <col min="9060" max="9060" width="3.42578125" style="24" customWidth="1"/>
    <col min="9061" max="9061" width="18.7109375" style="24" customWidth="1"/>
    <col min="9062" max="9062" width="0.85546875" style="24" customWidth="1"/>
    <col min="9063" max="9063" width="18.7109375" style="24" customWidth="1"/>
    <col min="9064" max="9064" width="3.7109375" style="24" customWidth="1"/>
    <col min="9065" max="9065" width="3.140625" style="24" customWidth="1"/>
    <col min="9066" max="9066" width="18.7109375" style="24" customWidth="1"/>
    <col min="9067" max="9067" width="0.85546875" style="24" customWidth="1"/>
    <col min="9068" max="9068" width="18.7109375" style="24" customWidth="1"/>
    <col min="9069" max="9069" width="4.140625" style="24" customWidth="1"/>
    <col min="9070" max="9070" width="3.5703125" style="24" customWidth="1"/>
    <col min="9071" max="9071" width="18.7109375" style="24" customWidth="1"/>
    <col min="9072" max="9072" width="0.85546875" style="24" customWidth="1"/>
    <col min="9073" max="9073" width="18.7109375" style="24" customWidth="1"/>
    <col min="9074" max="9074" width="3.7109375" style="24" customWidth="1"/>
    <col min="9075" max="9075" width="3.140625" style="24" customWidth="1"/>
    <col min="9076" max="9076" width="18.7109375" style="24" customWidth="1"/>
    <col min="9077" max="9077" width="0.85546875" style="24" customWidth="1"/>
    <col min="9078" max="9078" width="18.7109375" style="24" customWidth="1"/>
    <col min="9079" max="9079" width="2.140625" style="24" customWidth="1"/>
    <col min="9080" max="9080" width="1.42578125" style="24" customWidth="1"/>
    <col min="9081" max="9081" width="5.140625" style="24" customWidth="1"/>
    <col min="9082" max="9082" width="1.7109375" style="24" customWidth="1"/>
    <col min="9083" max="9083" width="3.42578125" style="24" customWidth="1"/>
    <col min="9084" max="9084" width="18.7109375" style="24" customWidth="1"/>
    <col min="9085" max="9085" width="0.85546875" style="24" customWidth="1"/>
    <col min="9086" max="9086" width="18.7109375" style="24" customWidth="1"/>
    <col min="9087" max="9087" width="3.7109375" style="24" customWidth="1"/>
    <col min="9088" max="9088" width="3.140625" style="24" customWidth="1"/>
    <col min="9089" max="9089" width="18.7109375" style="24" customWidth="1"/>
    <col min="9090" max="9090" width="0.85546875" style="24" customWidth="1"/>
    <col min="9091" max="9091" width="18.7109375" style="24" customWidth="1"/>
    <col min="9092" max="9092" width="4.140625" style="24" customWidth="1"/>
    <col min="9093" max="9093" width="3.5703125" style="24" customWidth="1"/>
    <col min="9094" max="9094" width="18.7109375" style="24" customWidth="1"/>
    <col min="9095" max="9095" width="0.85546875" style="24" customWidth="1"/>
    <col min="9096" max="9096" width="18.7109375" style="24" customWidth="1"/>
    <col min="9097" max="9097" width="3.7109375" style="24" customWidth="1"/>
    <col min="9098" max="9098" width="3.140625" style="24" customWidth="1"/>
    <col min="9099" max="9099" width="18.7109375" style="24" customWidth="1"/>
    <col min="9100" max="9100" width="0.85546875" style="24" customWidth="1"/>
    <col min="9101" max="9101" width="18.7109375" style="24" customWidth="1"/>
    <col min="9102" max="9102" width="2.140625" style="24" customWidth="1"/>
    <col min="9103" max="9312" width="11.42578125" style="24"/>
    <col min="9313" max="9313" width="1.42578125" style="24" customWidth="1"/>
    <col min="9314" max="9314" width="5.140625" style="24" customWidth="1"/>
    <col min="9315" max="9315" width="1.7109375" style="24" customWidth="1"/>
    <col min="9316" max="9316" width="3.42578125" style="24" customWidth="1"/>
    <col min="9317" max="9317" width="18.7109375" style="24" customWidth="1"/>
    <col min="9318" max="9318" width="0.85546875" style="24" customWidth="1"/>
    <col min="9319" max="9319" width="18.7109375" style="24" customWidth="1"/>
    <col min="9320" max="9320" width="3.7109375" style="24" customWidth="1"/>
    <col min="9321" max="9321" width="3.140625" style="24" customWidth="1"/>
    <col min="9322" max="9322" width="18.7109375" style="24" customWidth="1"/>
    <col min="9323" max="9323" width="0.85546875" style="24" customWidth="1"/>
    <col min="9324" max="9324" width="18.7109375" style="24" customWidth="1"/>
    <col min="9325" max="9325" width="4.140625" style="24" customWidth="1"/>
    <col min="9326" max="9326" width="3.5703125" style="24" customWidth="1"/>
    <col min="9327" max="9327" width="18.7109375" style="24" customWidth="1"/>
    <col min="9328" max="9328" width="0.85546875" style="24" customWidth="1"/>
    <col min="9329" max="9329" width="18.7109375" style="24" customWidth="1"/>
    <col min="9330" max="9330" width="3.7109375" style="24" customWidth="1"/>
    <col min="9331" max="9331" width="3.140625" style="24" customWidth="1"/>
    <col min="9332" max="9332" width="18.7109375" style="24" customWidth="1"/>
    <col min="9333" max="9333" width="0.85546875" style="24" customWidth="1"/>
    <col min="9334" max="9334" width="18.7109375" style="24" customWidth="1"/>
    <col min="9335" max="9335" width="2.140625" style="24" customWidth="1"/>
    <col min="9336" max="9336" width="1.42578125" style="24" customWidth="1"/>
    <col min="9337" max="9337" width="5.140625" style="24" customWidth="1"/>
    <col min="9338" max="9338" width="1.7109375" style="24" customWidth="1"/>
    <col min="9339" max="9339" width="3.42578125" style="24" customWidth="1"/>
    <col min="9340" max="9340" width="18.7109375" style="24" customWidth="1"/>
    <col min="9341" max="9341" width="0.85546875" style="24" customWidth="1"/>
    <col min="9342" max="9342" width="18.7109375" style="24" customWidth="1"/>
    <col min="9343" max="9343" width="3.7109375" style="24" customWidth="1"/>
    <col min="9344" max="9344" width="3.140625" style="24" customWidth="1"/>
    <col min="9345" max="9345" width="18.7109375" style="24" customWidth="1"/>
    <col min="9346" max="9346" width="0.85546875" style="24" customWidth="1"/>
    <col min="9347" max="9347" width="18.7109375" style="24" customWidth="1"/>
    <col min="9348" max="9348" width="4.140625" style="24" customWidth="1"/>
    <col min="9349" max="9349" width="3.5703125" style="24" customWidth="1"/>
    <col min="9350" max="9350" width="18.7109375" style="24" customWidth="1"/>
    <col min="9351" max="9351" width="0.85546875" style="24" customWidth="1"/>
    <col min="9352" max="9352" width="18.7109375" style="24" customWidth="1"/>
    <col min="9353" max="9353" width="3.7109375" style="24" customWidth="1"/>
    <col min="9354" max="9354" width="3.140625" style="24" customWidth="1"/>
    <col min="9355" max="9355" width="18.7109375" style="24" customWidth="1"/>
    <col min="9356" max="9356" width="0.85546875" style="24" customWidth="1"/>
    <col min="9357" max="9357" width="18.7109375" style="24" customWidth="1"/>
    <col min="9358" max="9358" width="2.140625" style="24" customWidth="1"/>
    <col min="9359" max="9568" width="11.42578125" style="24"/>
    <col min="9569" max="9569" width="1.42578125" style="24" customWidth="1"/>
    <col min="9570" max="9570" width="5.140625" style="24" customWidth="1"/>
    <col min="9571" max="9571" width="1.7109375" style="24" customWidth="1"/>
    <col min="9572" max="9572" width="3.42578125" style="24" customWidth="1"/>
    <col min="9573" max="9573" width="18.7109375" style="24" customWidth="1"/>
    <col min="9574" max="9574" width="0.85546875" style="24" customWidth="1"/>
    <col min="9575" max="9575" width="18.7109375" style="24" customWidth="1"/>
    <col min="9576" max="9576" width="3.7109375" style="24" customWidth="1"/>
    <col min="9577" max="9577" width="3.140625" style="24" customWidth="1"/>
    <col min="9578" max="9578" width="18.7109375" style="24" customWidth="1"/>
    <col min="9579" max="9579" width="0.85546875" style="24" customWidth="1"/>
    <col min="9580" max="9580" width="18.7109375" style="24" customWidth="1"/>
    <col min="9581" max="9581" width="4.140625" style="24" customWidth="1"/>
    <col min="9582" max="9582" width="3.5703125" style="24" customWidth="1"/>
    <col min="9583" max="9583" width="18.7109375" style="24" customWidth="1"/>
    <col min="9584" max="9584" width="0.85546875" style="24" customWidth="1"/>
    <col min="9585" max="9585" width="18.7109375" style="24" customWidth="1"/>
    <col min="9586" max="9586" width="3.7109375" style="24" customWidth="1"/>
    <col min="9587" max="9587" width="3.140625" style="24" customWidth="1"/>
    <col min="9588" max="9588" width="18.7109375" style="24" customWidth="1"/>
    <col min="9589" max="9589" width="0.85546875" style="24" customWidth="1"/>
    <col min="9590" max="9590" width="18.7109375" style="24" customWidth="1"/>
    <col min="9591" max="9591" width="2.140625" style="24" customWidth="1"/>
    <col min="9592" max="9592" width="1.42578125" style="24" customWidth="1"/>
    <col min="9593" max="9593" width="5.140625" style="24" customWidth="1"/>
    <col min="9594" max="9594" width="1.7109375" style="24" customWidth="1"/>
    <col min="9595" max="9595" width="3.42578125" style="24" customWidth="1"/>
    <col min="9596" max="9596" width="18.7109375" style="24" customWidth="1"/>
    <col min="9597" max="9597" width="0.85546875" style="24" customWidth="1"/>
    <col min="9598" max="9598" width="18.7109375" style="24" customWidth="1"/>
    <col min="9599" max="9599" width="3.7109375" style="24" customWidth="1"/>
    <col min="9600" max="9600" width="3.140625" style="24" customWidth="1"/>
    <col min="9601" max="9601" width="18.7109375" style="24" customWidth="1"/>
    <col min="9602" max="9602" width="0.85546875" style="24" customWidth="1"/>
    <col min="9603" max="9603" width="18.7109375" style="24" customWidth="1"/>
    <col min="9604" max="9604" width="4.140625" style="24" customWidth="1"/>
    <col min="9605" max="9605" width="3.5703125" style="24" customWidth="1"/>
    <col min="9606" max="9606" width="18.7109375" style="24" customWidth="1"/>
    <col min="9607" max="9607" width="0.85546875" style="24" customWidth="1"/>
    <col min="9608" max="9608" width="18.7109375" style="24" customWidth="1"/>
    <col min="9609" max="9609" width="3.7109375" style="24" customWidth="1"/>
    <col min="9610" max="9610" width="3.140625" style="24" customWidth="1"/>
    <col min="9611" max="9611" width="18.7109375" style="24" customWidth="1"/>
    <col min="9612" max="9612" width="0.85546875" style="24" customWidth="1"/>
    <col min="9613" max="9613" width="18.7109375" style="24" customWidth="1"/>
    <col min="9614" max="9614" width="2.140625" style="24" customWidth="1"/>
    <col min="9615" max="9824" width="11.42578125" style="24"/>
    <col min="9825" max="9825" width="1.42578125" style="24" customWidth="1"/>
    <col min="9826" max="9826" width="5.140625" style="24" customWidth="1"/>
    <col min="9827" max="9827" width="1.7109375" style="24" customWidth="1"/>
    <col min="9828" max="9828" width="3.42578125" style="24" customWidth="1"/>
    <col min="9829" max="9829" width="18.7109375" style="24" customWidth="1"/>
    <col min="9830" max="9830" width="0.85546875" style="24" customWidth="1"/>
    <col min="9831" max="9831" width="18.7109375" style="24" customWidth="1"/>
    <col min="9832" max="9832" width="3.7109375" style="24" customWidth="1"/>
    <col min="9833" max="9833" width="3.140625" style="24" customWidth="1"/>
    <col min="9834" max="9834" width="18.7109375" style="24" customWidth="1"/>
    <col min="9835" max="9835" width="0.85546875" style="24" customWidth="1"/>
    <col min="9836" max="9836" width="18.7109375" style="24" customWidth="1"/>
    <col min="9837" max="9837" width="4.140625" style="24" customWidth="1"/>
    <col min="9838" max="9838" width="3.5703125" style="24" customWidth="1"/>
    <col min="9839" max="9839" width="18.7109375" style="24" customWidth="1"/>
    <col min="9840" max="9840" width="0.85546875" style="24" customWidth="1"/>
    <col min="9841" max="9841" width="18.7109375" style="24" customWidth="1"/>
    <col min="9842" max="9842" width="3.7109375" style="24" customWidth="1"/>
    <col min="9843" max="9843" width="3.140625" style="24" customWidth="1"/>
    <col min="9844" max="9844" width="18.7109375" style="24" customWidth="1"/>
    <col min="9845" max="9845" width="0.85546875" style="24" customWidth="1"/>
    <col min="9846" max="9846" width="18.7109375" style="24" customWidth="1"/>
    <col min="9847" max="9847" width="2.140625" style="24" customWidth="1"/>
    <col min="9848" max="9848" width="1.42578125" style="24" customWidth="1"/>
    <col min="9849" max="9849" width="5.140625" style="24" customWidth="1"/>
    <col min="9850" max="9850" width="1.7109375" style="24" customWidth="1"/>
    <col min="9851" max="9851" width="3.42578125" style="24" customWidth="1"/>
    <col min="9852" max="9852" width="18.7109375" style="24" customWidth="1"/>
    <col min="9853" max="9853" width="0.85546875" style="24" customWidth="1"/>
    <col min="9854" max="9854" width="18.7109375" style="24" customWidth="1"/>
    <col min="9855" max="9855" width="3.7109375" style="24" customWidth="1"/>
    <col min="9856" max="9856" width="3.140625" style="24" customWidth="1"/>
    <col min="9857" max="9857" width="18.7109375" style="24" customWidth="1"/>
    <col min="9858" max="9858" width="0.85546875" style="24" customWidth="1"/>
    <col min="9859" max="9859" width="18.7109375" style="24" customWidth="1"/>
    <col min="9860" max="9860" width="4.140625" style="24" customWidth="1"/>
    <col min="9861" max="9861" width="3.5703125" style="24" customWidth="1"/>
    <col min="9862" max="9862" width="18.7109375" style="24" customWidth="1"/>
    <col min="9863" max="9863" width="0.85546875" style="24" customWidth="1"/>
    <col min="9864" max="9864" width="18.7109375" style="24" customWidth="1"/>
    <col min="9865" max="9865" width="3.7109375" style="24" customWidth="1"/>
    <col min="9866" max="9866" width="3.140625" style="24" customWidth="1"/>
    <col min="9867" max="9867" width="18.7109375" style="24" customWidth="1"/>
    <col min="9868" max="9868" width="0.85546875" style="24" customWidth="1"/>
    <col min="9869" max="9869" width="18.7109375" style="24" customWidth="1"/>
    <col min="9870" max="9870" width="2.140625" style="24" customWidth="1"/>
    <col min="9871" max="10080" width="11.42578125" style="24"/>
    <col min="10081" max="10081" width="1.42578125" style="24" customWidth="1"/>
    <col min="10082" max="10082" width="5.140625" style="24" customWidth="1"/>
    <col min="10083" max="10083" width="1.7109375" style="24" customWidth="1"/>
    <col min="10084" max="10084" width="3.42578125" style="24" customWidth="1"/>
    <col min="10085" max="10085" width="18.7109375" style="24" customWidth="1"/>
    <col min="10086" max="10086" width="0.85546875" style="24" customWidth="1"/>
    <col min="10087" max="10087" width="18.7109375" style="24" customWidth="1"/>
    <col min="10088" max="10088" width="3.7109375" style="24" customWidth="1"/>
    <col min="10089" max="10089" width="3.140625" style="24" customWidth="1"/>
    <col min="10090" max="10090" width="18.7109375" style="24" customWidth="1"/>
    <col min="10091" max="10091" width="0.85546875" style="24" customWidth="1"/>
    <col min="10092" max="10092" width="18.7109375" style="24" customWidth="1"/>
    <col min="10093" max="10093" width="4.140625" style="24" customWidth="1"/>
    <col min="10094" max="10094" width="3.5703125" style="24" customWidth="1"/>
    <col min="10095" max="10095" width="18.7109375" style="24" customWidth="1"/>
    <col min="10096" max="10096" width="0.85546875" style="24" customWidth="1"/>
    <col min="10097" max="10097" width="18.7109375" style="24" customWidth="1"/>
    <col min="10098" max="10098" width="3.7109375" style="24" customWidth="1"/>
    <col min="10099" max="10099" width="3.140625" style="24" customWidth="1"/>
    <col min="10100" max="10100" width="18.7109375" style="24" customWidth="1"/>
    <col min="10101" max="10101" width="0.85546875" style="24" customWidth="1"/>
    <col min="10102" max="10102" width="18.7109375" style="24" customWidth="1"/>
    <col min="10103" max="10103" width="2.140625" style="24" customWidth="1"/>
    <col min="10104" max="10104" width="1.42578125" style="24" customWidth="1"/>
    <col min="10105" max="10105" width="5.140625" style="24" customWidth="1"/>
    <col min="10106" max="10106" width="1.7109375" style="24" customWidth="1"/>
    <col min="10107" max="10107" width="3.42578125" style="24" customWidth="1"/>
    <col min="10108" max="10108" width="18.7109375" style="24" customWidth="1"/>
    <col min="10109" max="10109" width="0.85546875" style="24" customWidth="1"/>
    <col min="10110" max="10110" width="18.7109375" style="24" customWidth="1"/>
    <col min="10111" max="10111" width="3.7109375" style="24" customWidth="1"/>
    <col min="10112" max="10112" width="3.140625" style="24" customWidth="1"/>
    <col min="10113" max="10113" width="18.7109375" style="24" customWidth="1"/>
    <col min="10114" max="10114" width="0.85546875" style="24" customWidth="1"/>
    <col min="10115" max="10115" width="18.7109375" style="24" customWidth="1"/>
    <col min="10116" max="10116" width="4.140625" style="24" customWidth="1"/>
    <col min="10117" max="10117" width="3.5703125" style="24" customWidth="1"/>
    <col min="10118" max="10118" width="18.7109375" style="24" customWidth="1"/>
    <col min="10119" max="10119" width="0.85546875" style="24" customWidth="1"/>
    <col min="10120" max="10120" width="18.7109375" style="24" customWidth="1"/>
    <col min="10121" max="10121" width="3.7109375" style="24" customWidth="1"/>
    <col min="10122" max="10122" width="3.140625" style="24" customWidth="1"/>
    <col min="10123" max="10123" width="18.7109375" style="24" customWidth="1"/>
    <col min="10124" max="10124" width="0.85546875" style="24" customWidth="1"/>
    <col min="10125" max="10125" width="18.7109375" style="24" customWidth="1"/>
    <col min="10126" max="10126" width="2.140625" style="24" customWidth="1"/>
    <col min="10127" max="10336" width="11.42578125" style="24"/>
    <col min="10337" max="10337" width="1.42578125" style="24" customWidth="1"/>
    <col min="10338" max="10338" width="5.140625" style="24" customWidth="1"/>
    <col min="10339" max="10339" width="1.7109375" style="24" customWidth="1"/>
    <col min="10340" max="10340" width="3.42578125" style="24" customWidth="1"/>
    <col min="10341" max="10341" width="18.7109375" style="24" customWidth="1"/>
    <col min="10342" max="10342" width="0.85546875" style="24" customWidth="1"/>
    <col min="10343" max="10343" width="18.7109375" style="24" customWidth="1"/>
    <col min="10344" max="10344" width="3.7109375" style="24" customWidth="1"/>
    <col min="10345" max="10345" width="3.140625" style="24" customWidth="1"/>
    <col min="10346" max="10346" width="18.7109375" style="24" customWidth="1"/>
    <col min="10347" max="10347" width="0.85546875" style="24" customWidth="1"/>
    <col min="10348" max="10348" width="18.7109375" style="24" customWidth="1"/>
    <col min="10349" max="10349" width="4.140625" style="24" customWidth="1"/>
    <col min="10350" max="10350" width="3.5703125" style="24" customWidth="1"/>
    <col min="10351" max="10351" width="18.7109375" style="24" customWidth="1"/>
    <col min="10352" max="10352" width="0.85546875" style="24" customWidth="1"/>
    <col min="10353" max="10353" width="18.7109375" style="24" customWidth="1"/>
    <col min="10354" max="10354" width="3.7109375" style="24" customWidth="1"/>
    <col min="10355" max="10355" width="3.140625" style="24" customWidth="1"/>
    <col min="10356" max="10356" width="18.7109375" style="24" customWidth="1"/>
    <col min="10357" max="10357" width="0.85546875" style="24" customWidth="1"/>
    <col min="10358" max="10358" width="18.7109375" style="24" customWidth="1"/>
    <col min="10359" max="10359" width="2.140625" style="24" customWidth="1"/>
    <col min="10360" max="10360" width="1.42578125" style="24" customWidth="1"/>
    <col min="10361" max="10361" width="5.140625" style="24" customWidth="1"/>
    <col min="10362" max="10362" width="1.7109375" style="24" customWidth="1"/>
    <col min="10363" max="10363" width="3.42578125" style="24" customWidth="1"/>
    <col min="10364" max="10364" width="18.7109375" style="24" customWidth="1"/>
    <col min="10365" max="10365" width="0.85546875" style="24" customWidth="1"/>
    <col min="10366" max="10366" width="18.7109375" style="24" customWidth="1"/>
    <col min="10367" max="10367" width="3.7109375" style="24" customWidth="1"/>
    <col min="10368" max="10368" width="3.140625" style="24" customWidth="1"/>
    <col min="10369" max="10369" width="18.7109375" style="24" customWidth="1"/>
    <col min="10370" max="10370" width="0.85546875" style="24" customWidth="1"/>
    <col min="10371" max="10371" width="18.7109375" style="24" customWidth="1"/>
    <col min="10372" max="10372" width="4.140625" style="24" customWidth="1"/>
    <col min="10373" max="10373" width="3.5703125" style="24" customWidth="1"/>
    <col min="10374" max="10374" width="18.7109375" style="24" customWidth="1"/>
    <col min="10375" max="10375" width="0.85546875" style="24" customWidth="1"/>
    <col min="10376" max="10376" width="18.7109375" style="24" customWidth="1"/>
    <col min="10377" max="10377" width="3.7109375" style="24" customWidth="1"/>
    <col min="10378" max="10378" width="3.140625" style="24" customWidth="1"/>
    <col min="10379" max="10379" width="18.7109375" style="24" customWidth="1"/>
    <col min="10380" max="10380" width="0.85546875" style="24" customWidth="1"/>
    <col min="10381" max="10381" width="18.7109375" style="24" customWidth="1"/>
    <col min="10382" max="10382" width="2.140625" style="24" customWidth="1"/>
    <col min="10383" max="10592" width="11.42578125" style="24"/>
    <col min="10593" max="10593" width="1.42578125" style="24" customWidth="1"/>
    <col min="10594" max="10594" width="5.140625" style="24" customWidth="1"/>
    <col min="10595" max="10595" width="1.7109375" style="24" customWidth="1"/>
    <col min="10596" max="10596" width="3.42578125" style="24" customWidth="1"/>
    <col min="10597" max="10597" width="18.7109375" style="24" customWidth="1"/>
    <col min="10598" max="10598" width="0.85546875" style="24" customWidth="1"/>
    <col min="10599" max="10599" width="18.7109375" style="24" customWidth="1"/>
    <col min="10600" max="10600" width="3.7109375" style="24" customWidth="1"/>
    <col min="10601" max="10601" width="3.140625" style="24" customWidth="1"/>
    <col min="10602" max="10602" width="18.7109375" style="24" customWidth="1"/>
    <col min="10603" max="10603" width="0.85546875" style="24" customWidth="1"/>
    <col min="10604" max="10604" width="18.7109375" style="24" customWidth="1"/>
    <col min="10605" max="10605" width="4.140625" style="24" customWidth="1"/>
    <col min="10606" max="10606" width="3.5703125" style="24" customWidth="1"/>
    <col min="10607" max="10607" width="18.7109375" style="24" customWidth="1"/>
    <col min="10608" max="10608" width="0.85546875" style="24" customWidth="1"/>
    <col min="10609" max="10609" width="18.7109375" style="24" customWidth="1"/>
    <col min="10610" max="10610" width="3.7109375" style="24" customWidth="1"/>
    <col min="10611" max="10611" width="3.140625" style="24" customWidth="1"/>
    <col min="10612" max="10612" width="18.7109375" style="24" customWidth="1"/>
    <col min="10613" max="10613" width="0.85546875" style="24" customWidth="1"/>
    <col min="10614" max="10614" width="18.7109375" style="24" customWidth="1"/>
    <col min="10615" max="10615" width="2.140625" style="24" customWidth="1"/>
    <col min="10616" max="10616" width="1.42578125" style="24" customWidth="1"/>
    <col min="10617" max="10617" width="5.140625" style="24" customWidth="1"/>
    <col min="10618" max="10618" width="1.7109375" style="24" customWidth="1"/>
    <col min="10619" max="10619" width="3.42578125" style="24" customWidth="1"/>
    <col min="10620" max="10620" width="18.7109375" style="24" customWidth="1"/>
    <col min="10621" max="10621" width="0.85546875" style="24" customWidth="1"/>
    <col min="10622" max="10622" width="18.7109375" style="24" customWidth="1"/>
    <col min="10623" max="10623" width="3.7109375" style="24" customWidth="1"/>
    <col min="10624" max="10624" width="3.140625" style="24" customWidth="1"/>
    <col min="10625" max="10625" width="18.7109375" style="24" customWidth="1"/>
    <col min="10626" max="10626" width="0.85546875" style="24" customWidth="1"/>
    <col min="10627" max="10627" width="18.7109375" style="24" customWidth="1"/>
    <col min="10628" max="10628" width="4.140625" style="24" customWidth="1"/>
    <col min="10629" max="10629" width="3.5703125" style="24" customWidth="1"/>
    <col min="10630" max="10630" width="18.7109375" style="24" customWidth="1"/>
    <col min="10631" max="10631" width="0.85546875" style="24" customWidth="1"/>
    <col min="10632" max="10632" width="18.7109375" style="24" customWidth="1"/>
    <col min="10633" max="10633" width="3.7109375" style="24" customWidth="1"/>
    <col min="10634" max="10634" width="3.140625" style="24" customWidth="1"/>
    <col min="10635" max="10635" width="18.7109375" style="24" customWidth="1"/>
    <col min="10636" max="10636" width="0.85546875" style="24" customWidth="1"/>
    <col min="10637" max="10637" width="18.7109375" style="24" customWidth="1"/>
    <col min="10638" max="10638" width="2.140625" style="24" customWidth="1"/>
    <col min="10639" max="10848" width="11.42578125" style="24"/>
    <col min="10849" max="10849" width="1.42578125" style="24" customWidth="1"/>
    <col min="10850" max="10850" width="5.140625" style="24" customWidth="1"/>
    <col min="10851" max="10851" width="1.7109375" style="24" customWidth="1"/>
    <col min="10852" max="10852" width="3.42578125" style="24" customWidth="1"/>
    <col min="10853" max="10853" width="18.7109375" style="24" customWidth="1"/>
    <col min="10854" max="10854" width="0.85546875" style="24" customWidth="1"/>
    <col min="10855" max="10855" width="18.7109375" style="24" customWidth="1"/>
    <col min="10856" max="10856" width="3.7109375" style="24" customWidth="1"/>
    <col min="10857" max="10857" width="3.140625" style="24" customWidth="1"/>
    <col min="10858" max="10858" width="18.7109375" style="24" customWidth="1"/>
    <col min="10859" max="10859" width="0.85546875" style="24" customWidth="1"/>
    <col min="10860" max="10860" width="18.7109375" style="24" customWidth="1"/>
    <col min="10861" max="10861" width="4.140625" style="24" customWidth="1"/>
    <col min="10862" max="10862" width="3.5703125" style="24" customWidth="1"/>
    <col min="10863" max="10863" width="18.7109375" style="24" customWidth="1"/>
    <col min="10864" max="10864" width="0.85546875" style="24" customWidth="1"/>
    <col min="10865" max="10865" width="18.7109375" style="24" customWidth="1"/>
    <col min="10866" max="10866" width="3.7109375" style="24" customWidth="1"/>
    <col min="10867" max="10867" width="3.140625" style="24" customWidth="1"/>
    <col min="10868" max="10868" width="18.7109375" style="24" customWidth="1"/>
    <col min="10869" max="10869" width="0.85546875" style="24" customWidth="1"/>
    <col min="10870" max="10870" width="18.7109375" style="24" customWidth="1"/>
    <col min="10871" max="10871" width="2.140625" style="24" customWidth="1"/>
    <col min="10872" max="10872" width="1.42578125" style="24" customWidth="1"/>
    <col min="10873" max="10873" width="5.140625" style="24" customWidth="1"/>
    <col min="10874" max="10874" width="1.7109375" style="24" customWidth="1"/>
    <col min="10875" max="10875" width="3.42578125" style="24" customWidth="1"/>
    <col min="10876" max="10876" width="18.7109375" style="24" customWidth="1"/>
    <col min="10877" max="10877" width="0.85546875" style="24" customWidth="1"/>
    <col min="10878" max="10878" width="18.7109375" style="24" customWidth="1"/>
    <col min="10879" max="10879" width="3.7109375" style="24" customWidth="1"/>
    <col min="10880" max="10880" width="3.140625" style="24" customWidth="1"/>
    <col min="10881" max="10881" width="18.7109375" style="24" customWidth="1"/>
    <col min="10882" max="10882" width="0.85546875" style="24" customWidth="1"/>
    <col min="10883" max="10883" width="18.7109375" style="24" customWidth="1"/>
    <col min="10884" max="10884" width="4.140625" style="24" customWidth="1"/>
    <col min="10885" max="10885" width="3.5703125" style="24" customWidth="1"/>
    <col min="10886" max="10886" width="18.7109375" style="24" customWidth="1"/>
    <col min="10887" max="10887" width="0.85546875" style="24" customWidth="1"/>
    <col min="10888" max="10888" width="18.7109375" style="24" customWidth="1"/>
    <col min="10889" max="10889" width="3.7109375" style="24" customWidth="1"/>
    <col min="10890" max="10890" width="3.140625" style="24" customWidth="1"/>
    <col min="10891" max="10891" width="18.7109375" style="24" customWidth="1"/>
    <col min="10892" max="10892" width="0.85546875" style="24" customWidth="1"/>
    <col min="10893" max="10893" width="18.7109375" style="24" customWidth="1"/>
    <col min="10894" max="10894" width="2.140625" style="24" customWidth="1"/>
    <col min="10895" max="11104" width="11.42578125" style="24"/>
    <col min="11105" max="11105" width="1.42578125" style="24" customWidth="1"/>
    <col min="11106" max="11106" width="5.140625" style="24" customWidth="1"/>
    <col min="11107" max="11107" width="1.7109375" style="24" customWidth="1"/>
    <col min="11108" max="11108" width="3.42578125" style="24" customWidth="1"/>
    <col min="11109" max="11109" width="18.7109375" style="24" customWidth="1"/>
    <col min="11110" max="11110" width="0.85546875" style="24" customWidth="1"/>
    <col min="11111" max="11111" width="18.7109375" style="24" customWidth="1"/>
    <col min="11112" max="11112" width="3.7109375" style="24" customWidth="1"/>
    <col min="11113" max="11113" width="3.140625" style="24" customWidth="1"/>
    <col min="11114" max="11114" width="18.7109375" style="24" customWidth="1"/>
    <col min="11115" max="11115" width="0.85546875" style="24" customWidth="1"/>
    <col min="11116" max="11116" width="18.7109375" style="24" customWidth="1"/>
    <col min="11117" max="11117" width="4.140625" style="24" customWidth="1"/>
    <col min="11118" max="11118" width="3.5703125" style="24" customWidth="1"/>
    <col min="11119" max="11119" width="18.7109375" style="24" customWidth="1"/>
    <col min="11120" max="11120" width="0.85546875" style="24" customWidth="1"/>
    <col min="11121" max="11121" width="18.7109375" style="24" customWidth="1"/>
    <col min="11122" max="11122" width="3.7109375" style="24" customWidth="1"/>
    <col min="11123" max="11123" width="3.140625" style="24" customWidth="1"/>
    <col min="11124" max="11124" width="18.7109375" style="24" customWidth="1"/>
    <col min="11125" max="11125" width="0.85546875" style="24" customWidth="1"/>
    <col min="11126" max="11126" width="18.7109375" style="24" customWidth="1"/>
    <col min="11127" max="11127" width="2.140625" style="24" customWidth="1"/>
    <col min="11128" max="11128" width="1.42578125" style="24" customWidth="1"/>
    <col min="11129" max="11129" width="5.140625" style="24" customWidth="1"/>
    <col min="11130" max="11130" width="1.7109375" style="24" customWidth="1"/>
    <col min="11131" max="11131" width="3.42578125" style="24" customWidth="1"/>
    <col min="11132" max="11132" width="18.7109375" style="24" customWidth="1"/>
    <col min="11133" max="11133" width="0.85546875" style="24" customWidth="1"/>
    <col min="11134" max="11134" width="18.7109375" style="24" customWidth="1"/>
    <col min="11135" max="11135" width="3.7109375" style="24" customWidth="1"/>
    <col min="11136" max="11136" width="3.140625" style="24" customWidth="1"/>
    <col min="11137" max="11137" width="18.7109375" style="24" customWidth="1"/>
    <col min="11138" max="11138" width="0.85546875" style="24" customWidth="1"/>
    <col min="11139" max="11139" width="18.7109375" style="24" customWidth="1"/>
    <col min="11140" max="11140" width="4.140625" style="24" customWidth="1"/>
    <col min="11141" max="11141" width="3.5703125" style="24" customWidth="1"/>
    <col min="11142" max="11142" width="18.7109375" style="24" customWidth="1"/>
    <col min="11143" max="11143" width="0.85546875" style="24" customWidth="1"/>
    <col min="11144" max="11144" width="18.7109375" style="24" customWidth="1"/>
    <col min="11145" max="11145" width="3.7109375" style="24" customWidth="1"/>
    <col min="11146" max="11146" width="3.140625" style="24" customWidth="1"/>
    <col min="11147" max="11147" width="18.7109375" style="24" customWidth="1"/>
    <col min="11148" max="11148" width="0.85546875" style="24" customWidth="1"/>
    <col min="11149" max="11149" width="18.7109375" style="24" customWidth="1"/>
    <col min="11150" max="11150" width="2.140625" style="24" customWidth="1"/>
    <col min="11151" max="11360" width="11.42578125" style="24"/>
    <col min="11361" max="11361" width="1.42578125" style="24" customWidth="1"/>
    <col min="11362" max="11362" width="5.140625" style="24" customWidth="1"/>
    <col min="11363" max="11363" width="1.7109375" style="24" customWidth="1"/>
    <col min="11364" max="11364" width="3.42578125" style="24" customWidth="1"/>
    <col min="11365" max="11365" width="18.7109375" style="24" customWidth="1"/>
    <col min="11366" max="11366" width="0.85546875" style="24" customWidth="1"/>
    <col min="11367" max="11367" width="18.7109375" style="24" customWidth="1"/>
    <col min="11368" max="11368" width="3.7109375" style="24" customWidth="1"/>
    <col min="11369" max="11369" width="3.140625" style="24" customWidth="1"/>
    <col min="11370" max="11370" width="18.7109375" style="24" customWidth="1"/>
    <col min="11371" max="11371" width="0.85546875" style="24" customWidth="1"/>
    <col min="11372" max="11372" width="18.7109375" style="24" customWidth="1"/>
    <col min="11373" max="11373" width="4.140625" style="24" customWidth="1"/>
    <col min="11374" max="11374" width="3.5703125" style="24" customWidth="1"/>
    <col min="11375" max="11375" width="18.7109375" style="24" customWidth="1"/>
    <col min="11376" max="11376" width="0.85546875" style="24" customWidth="1"/>
    <col min="11377" max="11377" width="18.7109375" style="24" customWidth="1"/>
    <col min="11378" max="11378" width="3.7109375" style="24" customWidth="1"/>
    <col min="11379" max="11379" width="3.140625" style="24" customWidth="1"/>
    <col min="11380" max="11380" width="18.7109375" style="24" customWidth="1"/>
    <col min="11381" max="11381" width="0.85546875" style="24" customWidth="1"/>
    <col min="11382" max="11382" width="18.7109375" style="24" customWidth="1"/>
    <col min="11383" max="11383" width="2.140625" style="24" customWidth="1"/>
    <col min="11384" max="11384" width="1.42578125" style="24" customWidth="1"/>
    <col min="11385" max="11385" width="5.140625" style="24" customWidth="1"/>
    <col min="11386" max="11386" width="1.7109375" style="24" customWidth="1"/>
    <col min="11387" max="11387" width="3.42578125" style="24" customWidth="1"/>
    <col min="11388" max="11388" width="18.7109375" style="24" customWidth="1"/>
    <col min="11389" max="11389" width="0.85546875" style="24" customWidth="1"/>
    <col min="11390" max="11390" width="18.7109375" style="24" customWidth="1"/>
    <col min="11391" max="11391" width="3.7109375" style="24" customWidth="1"/>
    <col min="11392" max="11392" width="3.140625" style="24" customWidth="1"/>
    <col min="11393" max="11393" width="18.7109375" style="24" customWidth="1"/>
    <col min="11394" max="11394" width="0.85546875" style="24" customWidth="1"/>
    <col min="11395" max="11395" width="18.7109375" style="24" customWidth="1"/>
    <col min="11396" max="11396" width="4.140625" style="24" customWidth="1"/>
    <col min="11397" max="11397" width="3.5703125" style="24" customWidth="1"/>
    <col min="11398" max="11398" width="18.7109375" style="24" customWidth="1"/>
    <col min="11399" max="11399" width="0.85546875" style="24" customWidth="1"/>
    <col min="11400" max="11400" width="18.7109375" style="24" customWidth="1"/>
    <col min="11401" max="11401" width="3.7109375" style="24" customWidth="1"/>
    <col min="11402" max="11402" width="3.140625" style="24" customWidth="1"/>
    <col min="11403" max="11403" width="18.7109375" style="24" customWidth="1"/>
    <col min="11404" max="11404" width="0.85546875" style="24" customWidth="1"/>
    <col min="11405" max="11405" width="18.7109375" style="24" customWidth="1"/>
    <col min="11406" max="11406" width="2.140625" style="24" customWidth="1"/>
    <col min="11407" max="11616" width="11.42578125" style="24"/>
    <col min="11617" max="11617" width="1.42578125" style="24" customWidth="1"/>
    <col min="11618" max="11618" width="5.140625" style="24" customWidth="1"/>
    <col min="11619" max="11619" width="1.7109375" style="24" customWidth="1"/>
    <col min="11620" max="11620" width="3.42578125" style="24" customWidth="1"/>
    <col min="11621" max="11621" width="18.7109375" style="24" customWidth="1"/>
    <col min="11622" max="11622" width="0.85546875" style="24" customWidth="1"/>
    <col min="11623" max="11623" width="18.7109375" style="24" customWidth="1"/>
    <col min="11624" max="11624" width="3.7109375" style="24" customWidth="1"/>
    <col min="11625" max="11625" width="3.140625" style="24" customWidth="1"/>
    <col min="11626" max="11626" width="18.7109375" style="24" customWidth="1"/>
    <col min="11627" max="11627" width="0.85546875" style="24" customWidth="1"/>
    <col min="11628" max="11628" width="18.7109375" style="24" customWidth="1"/>
    <col min="11629" max="11629" width="4.140625" style="24" customWidth="1"/>
    <col min="11630" max="11630" width="3.5703125" style="24" customWidth="1"/>
    <col min="11631" max="11631" width="18.7109375" style="24" customWidth="1"/>
    <col min="11632" max="11632" width="0.85546875" style="24" customWidth="1"/>
    <col min="11633" max="11633" width="18.7109375" style="24" customWidth="1"/>
    <col min="11634" max="11634" width="3.7109375" style="24" customWidth="1"/>
    <col min="11635" max="11635" width="3.140625" style="24" customWidth="1"/>
    <col min="11636" max="11636" width="18.7109375" style="24" customWidth="1"/>
    <col min="11637" max="11637" width="0.85546875" style="24" customWidth="1"/>
    <col min="11638" max="11638" width="18.7109375" style="24" customWidth="1"/>
    <col min="11639" max="11639" width="2.140625" style="24" customWidth="1"/>
    <col min="11640" max="11640" width="1.42578125" style="24" customWidth="1"/>
    <col min="11641" max="11641" width="5.140625" style="24" customWidth="1"/>
    <col min="11642" max="11642" width="1.7109375" style="24" customWidth="1"/>
    <col min="11643" max="11643" width="3.42578125" style="24" customWidth="1"/>
    <col min="11644" max="11644" width="18.7109375" style="24" customWidth="1"/>
    <col min="11645" max="11645" width="0.85546875" style="24" customWidth="1"/>
    <col min="11646" max="11646" width="18.7109375" style="24" customWidth="1"/>
    <col min="11647" max="11647" width="3.7109375" style="24" customWidth="1"/>
    <col min="11648" max="11648" width="3.140625" style="24" customWidth="1"/>
    <col min="11649" max="11649" width="18.7109375" style="24" customWidth="1"/>
    <col min="11650" max="11650" width="0.85546875" style="24" customWidth="1"/>
    <col min="11651" max="11651" width="18.7109375" style="24" customWidth="1"/>
    <col min="11652" max="11652" width="4.140625" style="24" customWidth="1"/>
    <col min="11653" max="11653" width="3.5703125" style="24" customWidth="1"/>
    <col min="11654" max="11654" width="18.7109375" style="24" customWidth="1"/>
    <col min="11655" max="11655" width="0.85546875" style="24" customWidth="1"/>
    <col min="11656" max="11656" width="18.7109375" style="24" customWidth="1"/>
    <col min="11657" max="11657" width="3.7109375" style="24" customWidth="1"/>
    <col min="11658" max="11658" width="3.140625" style="24" customWidth="1"/>
    <col min="11659" max="11659" width="18.7109375" style="24" customWidth="1"/>
    <col min="11660" max="11660" width="0.85546875" style="24" customWidth="1"/>
    <col min="11661" max="11661" width="18.7109375" style="24" customWidth="1"/>
    <col min="11662" max="11662" width="2.140625" style="24" customWidth="1"/>
    <col min="11663" max="11872" width="11.42578125" style="24"/>
    <col min="11873" max="11873" width="1.42578125" style="24" customWidth="1"/>
    <col min="11874" max="11874" width="5.140625" style="24" customWidth="1"/>
    <col min="11875" max="11875" width="1.7109375" style="24" customWidth="1"/>
    <col min="11876" max="11876" width="3.42578125" style="24" customWidth="1"/>
    <col min="11877" max="11877" width="18.7109375" style="24" customWidth="1"/>
    <col min="11878" max="11878" width="0.85546875" style="24" customWidth="1"/>
    <col min="11879" max="11879" width="18.7109375" style="24" customWidth="1"/>
    <col min="11880" max="11880" width="3.7109375" style="24" customWidth="1"/>
    <col min="11881" max="11881" width="3.140625" style="24" customWidth="1"/>
    <col min="11882" max="11882" width="18.7109375" style="24" customWidth="1"/>
    <col min="11883" max="11883" width="0.85546875" style="24" customWidth="1"/>
    <col min="11884" max="11884" width="18.7109375" style="24" customWidth="1"/>
    <col min="11885" max="11885" width="4.140625" style="24" customWidth="1"/>
    <col min="11886" max="11886" width="3.5703125" style="24" customWidth="1"/>
    <col min="11887" max="11887" width="18.7109375" style="24" customWidth="1"/>
    <col min="11888" max="11888" width="0.85546875" style="24" customWidth="1"/>
    <col min="11889" max="11889" width="18.7109375" style="24" customWidth="1"/>
    <col min="11890" max="11890" width="3.7109375" style="24" customWidth="1"/>
    <col min="11891" max="11891" width="3.140625" style="24" customWidth="1"/>
    <col min="11892" max="11892" width="18.7109375" style="24" customWidth="1"/>
    <col min="11893" max="11893" width="0.85546875" style="24" customWidth="1"/>
    <col min="11894" max="11894" width="18.7109375" style="24" customWidth="1"/>
    <col min="11895" max="11895" width="2.140625" style="24" customWidth="1"/>
    <col min="11896" max="11896" width="1.42578125" style="24" customWidth="1"/>
    <col min="11897" max="11897" width="5.140625" style="24" customWidth="1"/>
    <col min="11898" max="11898" width="1.7109375" style="24" customWidth="1"/>
    <col min="11899" max="11899" width="3.42578125" style="24" customWidth="1"/>
    <col min="11900" max="11900" width="18.7109375" style="24" customWidth="1"/>
    <col min="11901" max="11901" width="0.85546875" style="24" customWidth="1"/>
    <col min="11902" max="11902" width="18.7109375" style="24" customWidth="1"/>
    <col min="11903" max="11903" width="3.7109375" style="24" customWidth="1"/>
    <col min="11904" max="11904" width="3.140625" style="24" customWidth="1"/>
    <col min="11905" max="11905" width="18.7109375" style="24" customWidth="1"/>
    <col min="11906" max="11906" width="0.85546875" style="24" customWidth="1"/>
    <col min="11907" max="11907" width="18.7109375" style="24" customWidth="1"/>
    <col min="11908" max="11908" width="4.140625" style="24" customWidth="1"/>
    <col min="11909" max="11909" width="3.5703125" style="24" customWidth="1"/>
    <col min="11910" max="11910" width="18.7109375" style="24" customWidth="1"/>
    <col min="11911" max="11911" width="0.85546875" style="24" customWidth="1"/>
    <col min="11912" max="11912" width="18.7109375" style="24" customWidth="1"/>
    <col min="11913" max="11913" width="3.7109375" style="24" customWidth="1"/>
    <col min="11914" max="11914" width="3.140625" style="24" customWidth="1"/>
    <col min="11915" max="11915" width="18.7109375" style="24" customWidth="1"/>
    <col min="11916" max="11916" width="0.85546875" style="24" customWidth="1"/>
    <col min="11917" max="11917" width="18.7109375" style="24" customWidth="1"/>
    <col min="11918" max="11918" width="2.140625" style="24" customWidth="1"/>
    <col min="11919" max="12128" width="11.42578125" style="24"/>
    <col min="12129" max="12129" width="1.42578125" style="24" customWidth="1"/>
    <col min="12130" max="12130" width="5.140625" style="24" customWidth="1"/>
    <col min="12131" max="12131" width="1.7109375" style="24" customWidth="1"/>
    <col min="12132" max="12132" width="3.42578125" style="24" customWidth="1"/>
    <col min="12133" max="12133" width="18.7109375" style="24" customWidth="1"/>
    <col min="12134" max="12134" width="0.85546875" style="24" customWidth="1"/>
    <col min="12135" max="12135" width="18.7109375" style="24" customWidth="1"/>
    <col min="12136" max="12136" width="3.7109375" style="24" customWidth="1"/>
    <col min="12137" max="12137" width="3.140625" style="24" customWidth="1"/>
    <col min="12138" max="12138" width="18.7109375" style="24" customWidth="1"/>
    <col min="12139" max="12139" width="0.85546875" style="24" customWidth="1"/>
    <col min="12140" max="12140" width="18.7109375" style="24" customWidth="1"/>
    <col min="12141" max="12141" width="4.140625" style="24" customWidth="1"/>
    <col min="12142" max="12142" width="3.5703125" style="24" customWidth="1"/>
    <col min="12143" max="12143" width="18.7109375" style="24" customWidth="1"/>
    <col min="12144" max="12144" width="0.85546875" style="24" customWidth="1"/>
    <col min="12145" max="12145" width="18.7109375" style="24" customWidth="1"/>
    <col min="12146" max="12146" width="3.7109375" style="24" customWidth="1"/>
    <col min="12147" max="12147" width="3.140625" style="24" customWidth="1"/>
    <col min="12148" max="12148" width="18.7109375" style="24" customWidth="1"/>
    <col min="12149" max="12149" width="0.85546875" style="24" customWidth="1"/>
    <col min="12150" max="12150" width="18.7109375" style="24" customWidth="1"/>
    <col min="12151" max="12151" width="2.140625" style="24" customWidth="1"/>
    <col min="12152" max="12152" width="1.42578125" style="24" customWidth="1"/>
    <col min="12153" max="12153" width="5.140625" style="24" customWidth="1"/>
    <col min="12154" max="12154" width="1.7109375" style="24" customWidth="1"/>
    <col min="12155" max="12155" width="3.42578125" style="24" customWidth="1"/>
    <col min="12156" max="12156" width="18.7109375" style="24" customWidth="1"/>
    <col min="12157" max="12157" width="0.85546875" style="24" customWidth="1"/>
    <col min="12158" max="12158" width="18.7109375" style="24" customWidth="1"/>
    <col min="12159" max="12159" width="3.7109375" style="24" customWidth="1"/>
    <col min="12160" max="12160" width="3.140625" style="24" customWidth="1"/>
    <col min="12161" max="12161" width="18.7109375" style="24" customWidth="1"/>
    <col min="12162" max="12162" width="0.85546875" style="24" customWidth="1"/>
    <col min="12163" max="12163" width="18.7109375" style="24" customWidth="1"/>
    <col min="12164" max="12164" width="4.140625" style="24" customWidth="1"/>
    <col min="12165" max="12165" width="3.5703125" style="24" customWidth="1"/>
    <col min="12166" max="12166" width="18.7109375" style="24" customWidth="1"/>
    <col min="12167" max="12167" width="0.85546875" style="24" customWidth="1"/>
    <col min="12168" max="12168" width="18.7109375" style="24" customWidth="1"/>
    <col min="12169" max="12169" width="3.7109375" style="24" customWidth="1"/>
    <col min="12170" max="12170" width="3.140625" style="24" customWidth="1"/>
    <col min="12171" max="12171" width="18.7109375" style="24" customWidth="1"/>
    <col min="12172" max="12172" width="0.85546875" style="24" customWidth="1"/>
    <col min="12173" max="12173" width="18.7109375" style="24" customWidth="1"/>
    <col min="12174" max="12174" width="2.140625" style="24" customWidth="1"/>
    <col min="12175" max="12384" width="11.42578125" style="24"/>
    <col min="12385" max="12385" width="1.42578125" style="24" customWidth="1"/>
    <col min="12386" max="12386" width="5.140625" style="24" customWidth="1"/>
    <col min="12387" max="12387" width="1.7109375" style="24" customWidth="1"/>
    <col min="12388" max="12388" width="3.42578125" style="24" customWidth="1"/>
    <col min="12389" max="12389" width="18.7109375" style="24" customWidth="1"/>
    <col min="12390" max="12390" width="0.85546875" style="24" customWidth="1"/>
    <col min="12391" max="12391" width="18.7109375" style="24" customWidth="1"/>
    <col min="12392" max="12392" width="3.7109375" style="24" customWidth="1"/>
    <col min="12393" max="12393" width="3.140625" style="24" customWidth="1"/>
    <col min="12394" max="12394" width="18.7109375" style="24" customWidth="1"/>
    <col min="12395" max="12395" width="0.85546875" style="24" customWidth="1"/>
    <col min="12396" max="12396" width="18.7109375" style="24" customWidth="1"/>
    <col min="12397" max="12397" width="4.140625" style="24" customWidth="1"/>
    <col min="12398" max="12398" width="3.5703125" style="24" customWidth="1"/>
    <col min="12399" max="12399" width="18.7109375" style="24" customWidth="1"/>
    <col min="12400" max="12400" width="0.85546875" style="24" customWidth="1"/>
    <col min="12401" max="12401" width="18.7109375" style="24" customWidth="1"/>
    <col min="12402" max="12402" width="3.7109375" style="24" customWidth="1"/>
    <col min="12403" max="12403" width="3.140625" style="24" customWidth="1"/>
    <col min="12404" max="12404" width="18.7109375" style="24" customWidth="1"/>
    <col min="12405" max="12405" width="0.85546875" style="24" customWidth="1"/>
    <col min="12406" max="12406" width="18.7109375" style="24" customWidth="1"/>
    <col min="12407" max="12407" width="2.140625" style="24" customWidth="1"/>
    <col min="12408" max="12408" width="1.42578125" style="24" customWidth="1"/>
    <col min="12409" max="12409" width="5.140625" style="24" customWidth="1"/>
    <col min="12410" max="12410" width="1.7109375" style="24" customWidth="1"/>
    <col min="12411" max="12411" width="3.42578125" style="24" customWidth="1"/>
    <col min="12412" max="12412" width="18.7109375" style="24" customWidth="1"/>
    <col min="12413" max="12413" width="0.85546875" style="24" customWidth="1"/>
    <col min="12414" max="12414" width="18.7109375" style="24" customWidth="1"/>
    <col min="12415" max="12415" width="3.7109375" style="24" customWidth="1"/>
    <col min="12416" max="12416" width="3.140625" style="24" customWidth="1"/>
    <col min="12417" max="12417" width="18.7109375" style="24" customWidth="1"/>
    <col min="12418" max="12418" width="0.85546875" style="24" customWidth="1"/>
    <col min="12419" max="12419" width="18.7109375" style="24" customWidth="1"/>
    <col min="12420" max="12420" width="4.140625" style="24" customWidth="1"/>
    <col min="12421" max="12421" width="3.5703125" style="24" customWidth="1"/>
    <col min="12422" max="12422" width="18.7109375" style="24" customWidth="1"/>
    <col min="12423" max="12423" width="0.85546875" style="24" customWidth="1"/>
    <col min="12424" max="12424" width="18.7109375" style="24" customWidth="1"/>
    <col min="12425" max="12425" width="3.7109375" style="24" customWidth="1"/>
    <col min="12426" max="12426" width="3.140625" style="24" customWidth="1"/>
    <col min="12427" max="12427" width="18.7109375" style="24" customWidth="1"/>
    <col min="12428" max="12428" width="0.85546875" style="24" customWidth="1"/>
    <col min="12429" max="12429" width="18.7109375" style="24" customWidth="1"/>
    <col min="12430" max="12430" width="2.140625" style="24" customWidth="1"/>
    <col min="12431" max="12640" width="11.42578125" style="24"/>
    <col min="12641" max="12641" width="1.42578125" style="24" customWidth="1"/>
    <col min="12642" max="12642" width="5.140625" style="24" customWidth="1"/>
    <col min="12643" max="12643" width="1.7109375" style="24" customWidth="1"/>
    <col min="12644" max="12644" width="3.42578125" style="24" customWidth="1"/>
    <col min="12645" max="12645" width="18.7109375" style="24" customWidth="1"/>
    <col min="12646" max="12646" width="0.85546875" style="24" customWidth="1"/>
    <col min="12647" max="12647" width="18.7109375" style="24" customWidth="1"/>
    <col min="12648" max="12648" width="3.7109375" style="24" customWidth="1"/>
    <col min="12649" max="12649" width="3.140625" style="24" customWidth="1"/>
    <col min="12650" max="12650" width="18.7109375" style="24" customWidth="1"/>
    <col min="12651" max="12651" width="0.85546875" style="24" customWidth="1"/>
    <col min="12652" max="12652" width="18.7109375" style="24" customWidth="1"/>
    <col min="12653" max="12653" width="4.140625" style="24" customWidth="1"/>
    <col min="12654" max="12654" width="3.5703125" style="24" customWidth="1"/>
    <col min="12655" max="12655" width="18.7109375" style="24" customWidth="1"/>
    <col min="12656" max="12656" width="0.85546875" style="24" customWidth="1"/>
    <col min="12657" max="12657" width="18.7109375" style="24" customWidth="1"/>
    <col min="12658" max="12658" width="3.7109375" style="24" customWidth="1"/>
    <col min="12659" max="12659" width="3.140625" style="24" customWidth="1"/>
    <col min="12660" max="12660" width="18.7109375" style="24" customWidth="1"/>
    <col min="12661" max="12661" width="0.85546875" style="24" customWidth="1"/>
    <col min="12662" max="12662" width="18.7109375" style="24" customWidth="1"/>
    <col min="12663" max="12663" width="2.140625" style="24" customWidth="1"/>
    <col min="12664" max="12664" width="1.42578125" style="24" customWidth="1"/>
    <col min="12665" max="12665" width="5.140625" style="24" customWidth="1"/>
    <col min="12666" max="12666" width="1.7109375" style="24" customWidth="1"/>
    <col min="12667" max="12667" width="3.42578125" style="24" customWidth="1"/>
    <col min="12668" max="12668" width="18.7109375" style="24" customWidth="1"/>
    <col min="12669" max="12669" width="0.85546875" style="24" customWidth="1"/>
    <col min="12670" max="12670" width="18.7109375" style="24" customWidth="1"/>
    <col min="12671" max="12671" width="3.7109375" style="24" customWidth="1"/>
    <col min="12672" max="12672" width="3.140625" style="24" customWidth="1"/>
    <col min="12673" max="12673" width="18.7109375" style="24" customWidth="1"/>
    <col min="12674" max="12674" width="0.85546875" style="24" customWidth="1"/>
    <col min="12675" max="12675" width="18.7109375" style="24" customWidth="1"/>
    <col min="12676" max="12676" width="4.140625" style="24" customWidth="1"/>
    <col min="12677" max="12677" width="3.5703125" style="24" customWidth="1"/>
    <col min="12678" max="12678" width="18.7109375" style="24" customWidth="1"/>
    <col min="12679" max="12679" width="0.85546875" style="24" customWidth="1"/>
    <col min="12680" max="12680" width="18.7109375" style="24" customWidth="1"/>
    <col min="12681" max="12681" width="3.7109375" style="24" customWidth="1"/>
    <col min="12682" max="12682" width="3.140625" style="24" customWidth="1"/>
    <col min="12683" max="12683" width="18.7109375" style="24" customWidth="1"/>
    <col min="12684" max="12684" width="0.85546875" style="24" customWidth="1"/>
    <col min="12685" max="12685" width="18.7109375" style="24" customWidth="1"/>
    <col min="12686" max="12686" width="2.140625" style="24" customWidth="1"/>
    <col min="12687" max="12896" width="11.42578125" style="24"/>
    <col min="12897" max="12897" width="1.42578125" style="24" customWidth="1"/>
    <col min="12898" max="12898" width="5.140625" style="24" customWidth="1"/>
    <col min="12899" max="12899" width="1.7109375" style="24" customWidth="1"/>
    <col min="12900" max="12900" width="3.42578125" style="24" customWidth="1"/>
    <col min="12901" max="12901" width="18.7109375" style="24" customWidth="1"/>
    <col min="12902" max="12902" width="0.85546875" style="24" customWidth="1"/>
    <col min="12903" max="12903" width="18.7109375" style="24" customWidth="1"/>
    <col min="12904" max="12904" width="3.7109375" style="24" customWidth="1"/>
    <col min="12905" max="12905" width="3.140625" style="24" customWidth="1"/>
    <col min="12906" max="12906" width="18.7109375" style="24" customWidth="1"/>
    <col min="12907" max="12907" width="0.85546875" style="24" customWidth="1"/>
    <col min="12908" max="12908" width="18.7109375" style="24" customWidth="1"/>
    <col min="12909" max="12909" width="4.140625" style="24" customWidth="1"/>
    <col min="12910" max="12910" width="3.5703125" style="24" customWidth="1"/>
    <col min="12911" max="12911" width="18.7109375" style="24" customWidth="1"/>
    <col min="12912" max="12912" width="0.85546875" style="24" customWidth="1"/>
    <col min="12913" max="12913" width="18.7109375" style="24" customWidth="1"/>
    <col min="12914" max="12914" width="3.7109375" style="24" customWidth="1"/>
    <col min="12915" max="12915" width="3.140625" style="24" customWidth="1"/>
    <col min="12916" max="12916" width="18.7109375" style="24" customWidth="1"/>
    <col min="12917" max="12917" width="0.85546875" style="24" customWidth="1"/>
    <col min="12918" max="12918" width="18.7109375" style="24" customWidth="1"/>
    <col min="12919" max="12919" width="2.140625" style="24" customWidth="1"/>
    <col min="12920" max="12920" width="1.42578125" style="24" customWidth="1"/>
    <col min="12921" max="12921" width="5.140625" style="24" customWidth="1"/>
    <col min="12922" max="12922" width="1.7109375" style="24" customWidth="1"/>
    <col min="12923" max="12923" width="3.42578125" style="24" customWidth="1"/>
    <col min="12924" max="12924" width="18.7109375" style="24" customWidth="1"/>
    <col min="12925" max="12925" width="0.85546875" style="24" customWidth="1"/>
    <col min="12926" max="12926" width="18.7109375" style="24" customWidth="1"/>
    <col min="12927" max="12927" width="3.7109375" style="24" customWidth="1"/>
    <col min="12928" max="12928" width="3.140625" style="24" customWidth="1"/>
    <col min="12929" max="12929" width="18.7109375" style="24" customWidth="1"/>
    <col min="12930" max="12930" width="0.85546875" style="24" customWidth="1"/>
    <col min="12931" max="12931" width="18.7109375" style="24" customWidth="1"/>
    <col min="12932" max="12932" width="4.140625" style="24" customWidth="1"/>
    <col min="12933" max="12933" width="3.5703125" style="24" customWidth="1"/>
    <col min="12934" max="12934" width="18.7109375" style="24" customWidth="1"/>
    <col min="12935" max="12935" width="0.85546875" style="24" customWidth="1"/>
    <col min="12936" max="12936" width="18.7109375" style="24" customWidth="1"/>
    <col min="12937" max="12937" width="3.7109375" style="24" customWidth="1"/>
    <col min="12938" max="12938" width="3.140625" style="24" customWidth="1"/>
    <col min="12939" max="12939" width="18.7109375" style="24" customWidth="1"/>
    <col min="12940" max="12940" width="0.85546875" style="24" customWidth="1"/>
    <col min="12941" max="12941" width="18.7109375" style="24" customWidth="1"/>
    <col min="12942" max="12942" width="2.140625" style="24" customWidth="1"/>
    <col min="12943" max="13152" width="11.42578125" style="24"/>
    <col min="13153" max="13153" width="1.42578125" style="24" customWidth="1"/>
    <col min="13154" max="13154" width="5.140625" style="24" customWidth="1"/>
    <col min="13155" max="13155" width="1.7109375" style="24" customWidth="1"/>
    <col min="13156" max="13156" width="3.42578125" style="24" customWidth="1"/>
    <col min="13157" max="13157" width="18.7109375" style="24" customWidth="1"/>
    <col min="13158" max="13158" width="0.85546875" style="24" customWidth="1"/>
    <col min="13159" max="13159" width="18.7109375" style="24" customWidth="1"/>
    <col min="13160" max="13160" width="3.7109375" style="24" customWidth="1"/>
    <col min="13161" max="13161" width="3.140625" style="24" customWidth="1"/>
    <col min="13162" max="13162" width="18.7109375" style="24" customWidth="1"/>
    <col min="13163" max="13163" width="0.85546875" style="24" customWidth="1"/>
    <col min="13164" max="13164" width="18.7109375" style="24" customWidth="1"/>
    <col min="13165" max="13165" width="4.140625" style="24" customWidth="1"/>
    <col min="13166" max="13166" width="3.5703125" style="24" customWidth="1"/>
    <col min="13167" max="13167" width="18.7109375" style="24" customWidth="1"/>
    <col min="13168" max="13168" width="0.85546875" style="24" customWidth="1"/>
    <col min="13169" max="13169" width="18.7109375" style="24" customWidth="1"/>
    <col min="13170" max="13170" width="3.7109375" style="24" customWidth="1"/>
    <col min="13171" max="13171" width="3.140625" style="24" customWidth="1"/>
    <col min="13172" max="13172" width="18.7109375" style="24" customWidth="1"/>
    <col min="13173" max="13173" width="0.85546875" style="24" customWidth="1"/>
    <col min="13174" max="13174" width="18.7109375" style="24" customWidth="1"/>
    <col min="13175" max="13175" width="2.140625" style="24" customWidth="1"/>
    <col min="13176" max="13176" width="1.42578125" style="24" customWidth="1"/>
    <col min="13177" max="13177" width="5.140625" style="24" customWidth="1"/>
    <col min="13178" max="13178" width="1.7109375" style="24" customWidth="1"/>
    <col min="13179" max="13179" width="3.42578125" style="24" customWidth="1"/>
    <col min="13180" max="13180" width="18.7109375" style="24" customWidth="1"/>
    <col min="13181" max="13181" width="0.85546875" style="24" customWidth="1"/>
    <col min="13182" max="13182" width="18.7109375" style="24" customWidth="1"/>
    <col min="13183" max="13183" width="3.7109375" style="24" customWidth="1"/>
    <col min="13184" max="13184" width="3.140625" style="24" customWidth="1"/>
    <col min="13185" max="13185" width="18.7109375" style="24" customWidth="1"/>
    <col min="13186" max="13186" width="0.85546875" style="24" customWidth="1"/>
    <col min="13187" max="13187" width="18.7109375" style="24" customWidth="1"/>
    <col min="13188" max="13188" width="4.140625" style="24" customWidth="1"/>
    <col min="13189" max="13189" width="3.5703125" style="24" customWidth="1"/>
    <col min="13190" max="13190" width="18.7109375" style="24" customWidth="1"/>
    <col min="13191" max="13191" width="0.85546875" style="24" customWidth="1"/>
    <col min="13192" max="13192" width="18.7109375" style="24" customWidth="1"/>
    <col min="13193" max="13193" width="3.7109375" style="24" customWidth="1"/>
    <col min="13194" max="13194" width="3.140625" style="24" customWidth="1"/>
    <col min="13195" max="13195" width="18.7109375" style="24" customWidth="1"/>
    <col min="13196" max="13196" width="0.85546875" style="24" customWidth="1"/>
    <col min="13197" max="13197" width="18.7109375" style="24" customWidth="1"/>
    <col min="13198" max="13198" width="2.140625" style="24" customWidth="1"/>
    <col min="13199" max="13408" width="11.42578125" style="24"/>
    <col min="13409" max="13409" width="1.42578125" style="24" customWidth="1"/>
    <col min="13410" max="13410" width="5.140625" style="24" customWidth="1"/>
    <col min="13411" max="13411" width="1.7109375" style="24" customWidth="1"/>
    <col min="13412" max="13412" width="3.42578125" style="24" customWidth="1"/>
    <col min="13413" max="13413" width="18.7109375" style="24" customWidth="1"/>
    <col min="13414" max="13414" width="0.85546875" style="24" customWidth="1"/>
    <col min="13415" max="13415" width="18.7109375" style="24" customWidth="1"/>
    <col min="13416" max="13416" width="3.7109375" style="24" customWidth="1"/>
    <col min="13417" max="13417" width="3.140625" style="24" customWidth="1"/>
    <col min="13418" max="13418" width="18.7109375" style="24" customWidth="1"/>
    <col min="13419" max="13419" width="0.85546875" style="24" customWidth="1"/>
    <col min="13420" max="13420" width="18.7109375" style="24" customWidth="1"/>
    <col min="13421" max="13421" width="4.140625" style="24" customWidth="1"/>
    <col min="13422" max="13422" width="3.5703125" style="24" customWidth="1"/>
    <col min="13423" max="13423" width="18.7109375" style="24" customWidth="1"/>
    <col min="13424" max="13424" width="0.85546875" style="24" customWidth="1"/>
    <col min="13425" max="13425" width="18.7109375" style="24" customWidth="1"/>
    <col min="13426" max="13426" width="3.7109375" style="24" customWidth="1"/>
    <col min="13427" max="13427" width="3.140625" style="24" customWidth="1"/>
    <col min="13428" max="13428" width="18.7109375" style="24" customWidth="1"/>
    <col min="13429" max="13429" width="0.85546875" style="24" customWidth="1"/>
    <col min="13430" max="13430" width="18.7109375" style="24" customWidth="1"/>
    <col min="13431" max="13431" width="2.140625" style="24" customWidth="1"/>
    <col min="13432" max="13432" width="1.42578125" style="24" customWidth="1"/>
    <col min="13433" max="13433" width="5.140625" style="24" customWidth="1"/>
    <col min="13434" max="13434" width="1.7109375" style="24" customWidth="1"/>
    <col min="13435" max="13435" width="3.42578125" style="24" customWidth="1"/>
    <col min="13436" max="13436" width="18.7109375" style="24" customWidth="1"/>
    <col min="13437" max="13437" width="0.85546875" style="24" customWidth="1"/>
    <col min="13438" max="13438" width="18.7109375" style="24" customWidth="1"/>
    <col min="13439" max="13439" width="3.7109375" style="24" customWidth="1"/>
    <col min="13440" max="13440" width="3.140625" style="24" customWidth="1"/>
    <col min="13441" max="13441" width="18.7109375" style="24" customWidth="1"/>
    <col min="13442" max="13442" width="0.85546875" style="24" customWidth="1"/>
    <col min="13443" max="13443" width="18.7109375" style="24" customWidth="1"/>
    <col min="13444" max="13444" width="4.140625" style="24" customWidth="1"/>
    <col min="13445" max="13445" width="3.5703125" style="24" customWidth="1"/>
    <col min="13446" max="13446" width="18.7109375" style="24" customWidth="1"/>
    <col min="13447" max="13447" width="0.85546875" style="24" customWidth="1"/>
    <col min="13448" max="13448" width="18.7109375" style="24" customWidth="1"/>
    <col min="13449" max="13449" width="3.7109375" style="24" customWidth="1"/>
    <col min="13450" max="13450" width="3.140625" style="24" customWidth="1"/>
    <col min="13451" max="13451" width="18.7109375" style="24" customWidth="1"/>
    <col min="13452" max="13452" width="0.85546875" style="24" customWidth="1"/>
    <col min="13453" max="13453" width="18.7109375" style="24" customWidth="1"/>
    <col min="13454" max="13454" width="2.140625" style="24" customWidth="1"/>
    <col min="13455" max="13664" width="11.42578125" style="24"/>
    <col min="13665" max="13665" width="1.42578125" style="24" customWidth="1"/>
    <col min="13666" max="13666" width="5.140625" style="24" customWidth="1"/>
    <col min="13667" max="13667" width="1.7109375" style="24" customWidth="1"/>
    <col min="13668" max="13668" width="3.42578125" style="24" customWidth="1"/>
    <col min="13669" max="13669" width="18.7109375" style="24" customWidth="1"/>
    <col min="13670" max="13670" width="0.85546875" style="24" customWidth="1"/>
    <col min="13671" max="13671" width="18.7109375" style="24" customWidth="1"/>
    <col min="13672" max="13672" width="3.7109375" style="24" customWidth="1"/>
    <col min="13673" max="13673" width="3.140625" style="24" customWidth="1"/>
    <col min="13674" max="13674" width="18.7109375" style="24" customWidth="1"/>
    <col min="13675" max="13675" width="0.85546875" style="24" customWidth="1"/>
    <col min="13676" max="13676" width="18.7109375" style="24" customWidth="1"/>
    <col min="13677" max="13677" width="4.140625" style="24" customWidth="1"/>
    <col min="13678" max="13678" width="3.5703125" style="24" customWidth="1"/>
    <col min="13679" max="13679" width="18.7109375" style="24" customWidth="1"/>
    <col min="13680" max="13680" width="0.85546875" style="24" customWidth="1"/>
    <col min="13681" max="13681" width="18.7109375" style="24" customWidth="1"/>
    <col min="13682" max="13682" width="3.7109375" style="24" customWidth="1"/>
    <col min="13683" max="13683" width="3.140625" style="24" customWidth="1"/>
    <col min="13684" max="13684" width="18.7109375" style="24" customWidth="1"/>
    <col min="13685" max="13685" width="0.85546875" style="24" customWidth="1"/>
    <col min="13686" max="13686" width="18.7109375" style="24" customWidth="1"/>
    <col min="13687" max="13687" width="2.140625" style="24" customWidth="1"/>
    <col min="13688" max="13688" width="1.42578125" style="24" customWidth="1"/>
    <col min="13689" max="13689" width="5.140625" style="24" customWidth="1"/>
    <col min="13690" max="13690" width="1.7109375" style="24" customWidth="1"/>
    <col min="13691" max="13691" width="3.42578125" style="24" customWidth="1"/>
    <col min="13692" max="13692" width="18.7109375" style="24" customWidth="1"/>
    <col min="13693" max="13693" width="0.85546875" style="24" customWidth="1"/>
    <col min="13694" max="13694" width="18.7109375" style="24" customWidth="1"/>
    <col min="13695" max="13695" width="3.7109375" style="24" customWidth="1"/>
    <col min="13696" max="13696" width="3.140625" style="24" customWidth="1"/>
    <col min="13697" max="13697" width="18.7109375" style="24" customWidth="1"/>
    <col min="13698" max="13698" width="0.85546875" style="24" customWidth="1"/>
    <col min="13699" max="13699" width="18.7109375" style="24" customWidth="1"/>
    <col min="13700" max="13700" width="4.140625" style="24" customWidth="1"/>
    <col min="13701" max="13701" width="3.5703125" style="24" customWidth="1"/>
    <col min="13702" max="13702" width="18.7109375" style="24" customWidth="1"/>
    <col min="13703" max="13703" width="0.85546875" style="24" customWidth="1"/>
    <col min="13704" max="13704" width="18.7109375" style="24" customWidth="1"/>
    <col min="13705" max="13705" width="3.7109375" style="24" customWidth="1"/>
    <col min="13706" max="13706" width="3.140625" style="24" customWidth="1"/>
    <col min="13707" max="13707" width="18.7109375" style="24" customWidth="1"/>
    <col min="13708" max="13708" width="0.85546875" style="24" customWidth="1"/>
    <col min="13709" max="13709" width="18.7109375" style="24" customWidth="1"/>
    <col min="13710" max="13710" width="2.140625" style="24" customWidth="1"/>
    <col min="13711" max="13920" width="11.42578125" style="24"/>
    <col min="13921" max="13921" width="1.42578125" style="24" customWidth="1"/>
    <col min="13922" max="13922" width="5.140625" style="24" customWidth="1"/>
    <col min="13923" max="13923" width="1.7109375" style="24" customWidth="1"/>
    <col min="13924" max="13924" width="3.42578125" style="24" customWidth="1"/>
    <col min="13925" max="13925" width="18.7109375" style="24" customWidth="1"/>
    <col min="13926" max="13926" width="0.85546875" style="24" customWidth="1"/>
    <col min="13927" max="13927" width="18.7109375" style="24" customWidth="1"/>
    <col min="13928" max="13928" width="3.7109375" style="24" customWidth="1"/>
    <col min="13929" max="13929" width="3.140625" style="24" customWidth="1"/>
    <col min="13930" max="13930" width="18.7109375" style="24" customWidth="1"/>
    <col min="13931" max="13931" width="0.85546875" style="24" customWidth="1"/>
    <col min="13932" max="13932" width="18.7109375" style="24" customWidth="1"/>
    <col min="13933" max="13933" width="4.140625" style="24" customWidth="1"/>
    <col min="13934" max="13934" width="3.5703125" style="24" customWidth="1"/>
    <col min="13935" max="13935" width="18.7109375" style="24" customWidth="1"/>
    <col min="13936" max="13936" width="0.85546875" style="24" customWidth="1"/>
    <col min="13937" max="13937" width="18.7109375" style="24" customWidth="1"/>
    <col min="13938" max="13938" width="3.7109375" style="24" customWidth="1"/>
    <col min="13939" max="13939" width="3.140625" style="24" customWidth="1"/>
    <col min="13940" max="13940" width="18.7109375" style="24" customWidth="1"/>
    <col min="13941" max="13941" width="0.85546875" style="24" customWidth="1"/>
    <col min="13942" max="13942" width="18.7109375" style="24" customWidth="1"/>
    <col min="13943" max="13943" width="2.140625" style="24" customWidth="1"/>
    <col min="13944" max="13944" width="1.42578125" style="24" customWidth="1"/>
    <col min="13945" max="13945" width="5.140625" style="24" customWidth="1"/>
    <col min="13946" max="13946" width="1.7109375" style="24" customWidth="1"/>
    <col min="13947" max="13947" width="3.42578125" style="24" customWidth="1"/>
    <col min="13948" max="13948" width="18.7109375" style="24" customWidth="1"/>
    <col min="13949" max="13949" width="0.85546875" style="24" customWidth="1"/>
    <col min="13950" max="13950" width="18.7109375" style="24" customWidth="1"/>
    <col min="13951" max="13951" width="3.7109375" style="24" customWidth="1"/>
    <col min="13952" max="13952" width="3.140625" style="24" customWidth="1"/>
    <col min="13953" max="13953" width="18.7109375" style="24" customWidth="1"/>
    <col min="13954" max="13954" width="0.85546875" style="24" customWidth="1"/>
    <col min="13955" max="13955" width="18.7109375" style="24" customWidth="1"/>
    <col min="13956" max="13956" width="4.140625" style="24" customWidth="1"/>
    <col min="13957" max="13957" width="3.5703125" style="24" customWidth="1"/>
    <col min="13958" max="13958" width="18.7109375" style="24" customWidth="1"/>
    <col min="13959" max="13959" width="0.85546875" style="24" customWidth="1"/>
    <col min="13960" max="13960" width="18.7109375" style="24" customWidth="1"/>
    <col min="13961" max="13961" width="3.7109375" style="24" customWidth="1"/>
    <col min="13962" max="13962" width="3.140625" style="24" customWidth="1"/>
    <col min="13963" max="13963" width="18.7109375" style="24" customWidth="1"/>
    <col min="13964" max="13964" width="0.85546875" style="24" customWidth="1"/>
    <col min="13965" max="13965" width="18.7109375" style="24" customWidth="1"/>
    <col min="13966" max="13966" width="2.140625" style="24" customWidth="1"/>
    <col min="13967" max="14176" width="11.42578125" style="24"/>
    <col min="14177" max="14177" width="1.42578125" style="24" customWidth="1"/>
    <col min="14178" max="14178" width="5.140625" style="24" customWidth="1"/>
    <col min="14179" max="14179" width="1.7109375" style="24" customWidth="1"/>
    <col min="14180" max="14180" width="3.42578125" style="24" customWidth="1"/>
    <col min="14181" max="14181" width="18.7109375" style="24" customWidth="1"/>
    <col min="14182" max="14182" width="0.85546875" style="24" customWidth="1"/>
    <col min="14183" max="14183" width="18.7109375" style="24" customWidth="1"/>
    <col min="14184" max="14184" width="3.7109375" style="24" customWidth="1"/>
    <col min="14185" max="14185" width="3.140625" style="24" customWidth="1"/>
    <col min="14186" max="14186" width="18.7109375" style="24" customWidth="1"/>
    <col min="14187" max="14187" width="0.85546875" style="24" customWidth="1"/>
    <col min="14188" max="14188" width="18.7109375" style="24" customWidth="1"/>
    <col min="14189" max="14189" width="4.140625" style="24" customWidth="1"/>
    <col min="14190" max="14190" width="3.5703125" style="24" customWidth="1"/>
    <col min="14191" max="14191" width="18.7109375" style="24" customWidth="1"/>
    <col min="14192" max="14192" width="0.85546875" style="24" customWidth="1"/>
    <col min="14193" max="14193" width="18.7109375" style="24" customWidth="1"/>
    <col min="14194" max="14194" width="3.7109375" style="24" customWidth="1"/>
    <col min="14195" max="14195" width="3.140625" style="24" customWidth="1"/>
    <col min="14196" max="14196" width="18.7109375" style="24" customWidth="1"/>
    <col min="14197" max="14197" width="0.85546875" style="24" customWidth="1"/>
    <col min="14198" max="14198" width="18.7109375" style="24" customWidth="1"/>
    <col min="14199" max="14199" width="2.140625" style="24" customWidth="1"/>
    <col min="14200" max="14200" width="1.42578125" style="24" customWidth="1"/>
    <col min="14201" max="14201" width="5.140625" style="24" customWidth="1"/>
    <col min="14202" max="14202" width="1.7109375" style="24" customWidth="1"/>
    <col min="14203" max="14203" width="3.42578125" style="24" customWidth="1"/>
    <col min="14204" max="14204" width="18.7109375" style="24" customWidth="1"/>
    <col min="14205" max="14205" width="0.85546875" style="24" customWidth="1"/>
    <col min="14206" max="14206" width="18.7109375" style="24" customWidth="1"/>
    <col min="14207" max="14207" width="3.7109375" style="24" customWidth="1"/>
    <col min="14208" max="14208" width="3.140625" style="24" customWidth="1"/>
    <col min="14209" max="14209" width="18.7109375" style="24" customWidth="1"/>
    <col min="14210" max="14210" width="0.85546875" style="24" customWidth="1"/>
    <col min="14211" max="14211" width="18.7109375" style="24" customWidth="1"/>
    <col min="14212" max="14212" width="4.140625" style="24" customWidth="1"/>
    <col min="14213" max="14213" width="3.5703125" style="24" customWidth="1"/>
    <col min="14214" max="14214" width="18.7109375" style="24" customWidth="1"/>
    <col min="14215" max="14215" width="0.85546875" style="24" customWidth="1"/>
    <col min="14216" max="14216" width="18.7109375" style="24" customWidth="1"/>
    <col min="14217" max="14217" width="3.7109375" style="24" customWidth="1"/>
    <col min="14218" max="14218" width="3.140625" style="24" customWidth="1"/>
    <col min="14219" max="14219" width="18.7109375" style="24" customWidth="1"/>
    <col min="14220" max="14220" width="0.85546875" style="24" customWidth="1"/>
    <col min="14221" max="14221" width="18.7109375" style="24" customWidth="1"/>
    <col min="14222" max="14222" width="2.140625" style="24" customWidth="1"/>
    <col min="14223" max="14432" width="11.42578125" style="24"/>
    <col min="14433" max="14433" width="1.42578125" style="24" customWidth="1"/>
    <col min="14434" max="14434" width="5.140625" style="24" customWidth="1"/>
    <col min="14435" max="14435" width="1.7109375" style="24" customWidth="1"/>
    <col min="14436" max="14436" width="3.42578125" style="24" customWidth="1"/>
    <col min="14437" max="14437" width="18.7109375" style="24" customWidth="1"/>
    <col min="14438" max="14438" width="0.85546875" style="24" customWidth="1"/>
    <col min="14439" max="14439" width="18.7109375" style="24" customWidth="1"/>
    <col min="14440" max="14440" width="3.7109375" style="24" customWidth="1"/>
    <col min="14441" max="14441" width="3.140625" style="24" customWidth="1"/>
    <col min="14442" max="14442" width="18.7109375" style="24" customWidth="1"/>
    <col min="14443" max="14443" width="0.85546875" style="24" customWidth="1"/>
    <col min="14444" max="14444" width="18.7109375" style="24" customWidth="1"/>
    <col min="14445" max="14445" width="4.140625" style="24" customWidth="1"/>
    <col min="14446" max="14446" width="3.5703125" style="24" customWidth="1"/>
    <col min="14447" max="14447" width="18.7109375" style="24" customWidth="1"/>
    <col min="14448" max="14448" width="0.85546875" style="24" customWidth="1"/>
    <col min="14449" max="14449" width="18.7109375" style="24" customWidth="1"/>
    <col min="14450" max="14450" width="3.7109375" style="24" customWidth="1"/>
    <col min="14451" max="14451" width="3.140625" style="24" customWidth="1"/>
    <col min="14452" max="14452" width="18.7109375" style="24" customWidth="1"/>
    <col min="14453" max="14453" width="0.85546875" style="24" customWidth="1"/>
    <col min="14454" max="14454" width="18.7109375" style="24" customWidth="1"/>
    <col min="14455" max="14455" width="2.140625" style="24" customWidth="1"/>
    <col min="14456" max="14456" width="1.42578125" style="24" customWidth="1"/>
    <col min="14457" max="14457" width="5.140625" style="24" customWidth="1"/>
    <col min="14458" max="14458" width="1.7109375" style="24" customWidth="1"/>
    <col min="14459" max="14459" width="3.42578125" style="24" customWidth="1"/>
    <col min="14460" max="14460" width="18.7109375" style="24" customWidth="1"/>
    <col min="14461" max="14461" width="0.85546875" style="24" customWidth="1"/>
    <col min="14462" max="14462" width="18.7109375" style="24" customWidth="1"/>
    <col min="14463" max="14463" width="3.7109375" style="24" customWidth="1"/>
    <col min="14464" max="14464" width="3.140625" style="24" customWidth="1"/>
    <col min="14465" max="14465" width="18.7109375" style="24" customWidth="1"/>
    <col min="14466" max="14466" width="0.85546875" style="24" customWidth="1"/>
    <col min="14467" max="14467" width="18.7109375" style="24" customWidth="1"/>
    <col min="14468" max="14468" width="4.140625" style="24" customWidth="1"/>
    <col min="14469" max="14469" width="3.5703125" style="24" customWidth="1"/>
    <col min="14470" max="14470" width="18.7109375" style="24" customWidth="1"/>
    <col min="14471" max="14471" width="0.85546875" style="24" customWidth="1"/>
    <col min="14472" max="14472" width="18.7109375" style="24" customWidth="1"/>
    <col min="14473" max="14473" width="3.7109375" style="24" customWidth="1"/>
    <col min="14474" max="14474" width="3.140625" style="24" customWidth="1"/>
    <col min="14475" max="14475" width="18.7109375" style="24" customWidth="1"/>
    <col min="14476" max="14476" width="0.85546875" style="24" customWidth="1"/>
    <col min="14477" max="14477" width="18.7109375" style="24" customWidth="1"/>
    <col min="14478" max="14478" width="2.140625" style="24" customWidth="1"/>
    <col min="14479" max="14688" width="11.42578125" style="24"/>
    <col min="14689" max="14689" width="1.42578125" style="24" customWidth="1"/>
    <col min="14690" max="14690" width="5.140625" style="24" customWidth="1"/>
    <col min="14691" max="14691" width="1.7109375" style="24" customWidth="1"/>
    <col min="14692" max="14692" width="3.42578125" style="24" customWidth="1"/>
    <col min="14693" max="14693" width="18.7109375" style="24" customWidth="1"/>
    <col min="14694" max="14694" width="0.85546875" style="24" customWidth="1"/>
    <col min="14695" max="14695" width="18.7109375" style="24" customWidth="1"/>
    <col min="14696" max="14696" width="3.7109375" style="24" customWidth="1"/>
    <col min="14697" max="14697" width="3.140625" style="24" customWidth="1"/>
    <col min="14698" max="14698" width="18.7109375" style="24" customWidth="1"/>
    <col min="14699" max="14699" width="0.85546875" style="24" customWidth="1"/>
    <col min="14700" max="14700" width="18.7109375" style="24" customWidth="1"/>
    <col min="14701" max="14701" width="4.140625" style="24" customWidth="1"/>
    <col min="14702" max="14702" width="3.5703125" style="24" customWidth="1"/>
    <col min="14703" max="14703" width="18.7109375" style="24" customWidth="1"/>
    <col min="14704" max="14704" width="0.85546875" style="24" customWidth="1"/>
    <col min="14705" max="14705" width="18.7109375" style="24" customWidth="1"/>
    <col min="14706" max="14706" width="3.7109375" style="24" customWidth="1"/>
    <col min="14707" max="14707" width="3.140625" style="24" customWidth="1"/>
    <col min="14708" max="14708" width="18.7109375" style="24" customWidth="1"/>
    <col min="14709" max="14709" width="0.85546875" style="24" customWidth="1"/>
    <col min="14710" max="14710" width="18.7109375" style="24" customWidth="1"/>
    <col min="14711" max="14711" width="2.140625" style="24" customWidth="1"/>
    <col min="14712" max="14712" width="1.42578125" style="24" customWidth="1"/>
    <col min="14713" max="14713" width="5.140625" style="24" customWidth="1"/>
    <col min="14714" max="14714" width="1.7109375" style="24" customWidth="1"/>
    <col min="14715" max="14715" width="3.42578125" style="24" customWidth="1"/>
    <col min="14716" max="14716" width="18.7109375" style="24" customWidth="1"/>
    <col min="14717" max="14717" width="0.85546875" style="24" customWidth="1"/>
    <col min="14718" max="14718" width="18.7109375" style="24" customWidth="1"/>
    <col min="14719" max="14719" width="3.7109375" style="24" customWidth="1"/>
    <col min="14720" max="14720" width="3.140625" style="24" customWidth="1"/>
    <col min="14721" max="14721" width="18.7109375" style="24" customWidth="1"/>
    <col min="14722" max="14722" width="0.85546875" style="24" customWidth="1"/>
    <col min="14723" max="14723" width="18.7109375" style="24" customWidth="1"/>
    <col min="14724" max="14724" width="4.140625" style="24" customWidth="1"/>
    <col min="14725" max="14725" width="3.5703125" style="24" customWidth="1"/>
    <col min="14726" max="14726" width="18.7109375" style="24" customWidth="1"/>
    <col min="14727" max="14727" width="0.85546875" style="24" customWidth="1"/>
    <col min="14728" max="14728" width="18.7109375" style="24" customWidth="1"/>
    <col min="14729" max="14729" width="3.7109375" style="24" customWidth="1"/>
    <col min="14730" max="14730" width="3.140625" style="24" customWidth="1"/>
    <col min="14731" max="14731" width="18.7109375" style="24" customWidth="1"/>
    <col min="14732" max="14732" width="0.85546875" style="24" customWidth="1"/>
    <col min="14733" max="14733" width="18.7109375" style="24" customWidth="1"/>
    <col min="14734" max="14734" width="2.140625" style="24" customWidth="1"/>
    <col min="14735" max="14944" width="11.42578125" style="24"/>
    <col min="14945" max="14945" width="1.42578125" style="24" customWidth="1"/>
    <col min="14946" max="14946" width="5.140625" style="24" customWidth="1"/>
    <col min="14947" max="14947" width="1.7109375" style="24" customWidth="1"/>
    <col min="14948" max="14948" width="3.42578125" style="24" customWidth="1"/>
    <col min="14949" max="14949" width="18.7109375" style="24" customWidth="1"/>
    <col min="14950" max="14950" width="0.85546875" style="24" customWidth="1"/>
    <col min="14951" max="14951" width="18.7109375" style="24" customWidth="1"/>
    <col min="14952" max="14952" width="3.7109375" style="24" customWidth="1"/>
    <col min="14953" max="14953" width="3.140625" style="24" customWidth="1"/>
    <col min="14954" max="14954" width="18.7109375" style="24" customWidth="1"/>
    <col min="14955" max="14955" width="0.85546875" style="24" customWidth="1"/>
    <col min="14956" max="14956" width="18.7109375" style="24" customWidth="1"/>
    <col min="14957" max="14957" width="4.140625" style="24" customWidth="1"/>
    <col min="14958" max="14958" width="3.5703125" style="24" customWidth="1"/>
    <col min="14959" max="14959" width="18.7109375" style="24" customWidth="1"/>
    <col min="14960" max="14960" width="0.85546875" style="24" customWidth="1"/>
    <col min="14961" max="14961" width="18.7109375" style="24" customWidth="1"/>
    <col min="14962" max="14962" width="3.7109375" style="24" customWidth="1"/>
    <col min="14963" max="14963" width="3.140625" style="24" customWidth="1"/>
    <col min="14964" max="14964" width="18.7109375" style="24" customWidth="1"/>
    <col min="14965" max="14965" width="0.85546875" style="24" customWidth="1"/>
    <col min="14966" max="14966" width="18.7109375" style="24" customWidth="1"/>
    <col min="14967" max="14967" width="2.140625" style="24" customWidth="1"/>
    <col min="14968" max="14968" width="1.42578125" style="24" customWidth="1"/>
    <col min="14969" max="14969" width="5.140625" style="24" customWidth="1"/>
    <col min="14970" max="14970" width="1.7109375" style="24" customWidth="1"/>
    <col min="14971" max="14971" width="3.42578125" style="24" customWidth="1"/>
    <col min="14972" max="14972" width="18.7109375" style="24" customWidth="1"/>
    <col min="14973" max="14973" width="0.85546875" style="24" customWidth="1"/>
    <col min="14974" max="14974" width="18.7109375" style="24" customWidth="1"/>
    <col min="14975" max="14975" width="3.7109375" style="24" customWidth="1"/>
    <col min="14976" max="14976" width="3.140625" style="24" customWidth="1"/>
    <col min="14977" max="14977" width="18.7109375" style="24" customWidth="1"/>
    <col min="14978" max="14978" width="0.85546875" style="24" customWidth="1"/>
    <col min="14979" max="14979" width="18.7109375" style="24" customWidth="1"/>
    <col min="14980" max="14980" width="4.140625" style="24" customWidth="1"/>
    <col min="14981" max="14981" width="3.5703125" style="24" customWidth="1"/>
    <col min="14982" max="14982" width="18.7109375" style="24" customWidth="1"/>
    <col min="14983" max="14983" width="0.85546875" style="24" customWidth="1"/>
    <col min="14984" max="14984" width="18.7109375" style="24" customWidth="1"/>
    <col min="14985" max="14985" width="3.7109375" style="24" customWidth="1"/>
    <col min="14986" max="14986" width="3.140625" style="24" customWidth="1"/>
    <col min="14987" max="14987" width="18.7109375" style="24" customWidth="1"/>
    <col min="14988" max="14988" width="0.85546875" style="24" customWidth="1"/>
    <col min="14989" max="14989" width="18.7109375" style="24" customWidth="1"/>
    <col min="14990" max="14990" width="2.140625" style="24" customWidth="1"/>
    <col min="14991" max="15200" width="11.42578125" style="24"/>
    <col min="15201" max="15201" width="1.42578125" style="24" customWidth="1"/>
    <col min="15202" max="15202" width="5.140625" style="24" customWidth="1"/>
    <col min="15203" max="15203" width="1.7109375" style="24" customWidth="1"/>
    <col min="15204" max="15204" width="3.42578125" style="24" customWidth="1"/>
    <col min="15205" max="15205" width="18.7109375" style="24" customWidth="1"/>
    <col min="15206" max="15206" width="0.85546875" style="24" customWidth="1"/>
    <col min="15207" max="15207" width="18.7109375" style="24" customWidth="1"/>
    <col min="15208" max="15208" width="3.7109375" style="24" customWidth="1"/>
    <col min="15209" max="15209" width="3.140625" style="24" customWidth="1"/>
    <col min="15210" max="15210" width="18.7109375" style="24" customWidth="1"/>
    <col min="15211" max="15211" width="0.85546875" style="24" customWidth="1"/>
    <col min="15212" max="15212" width="18.7109375" style="24" customWidth="1"/>
    <col min="15213" max="15213" width="4.140625" style="24" customWidth="1"/>
    <col min="15214" max="15214" width="3.5703125" style="24" customWidth="1"/>
    <col min="15215" max="15215" width="18.7109375" style="24" customWidth="1"/>
    <col min="15216" max="15216" width="0.85546875" style="24" customWidth="1"/>
    <col min="15217" max="15217" width="18.7109375" style="24" customWidth="1"/>
    <col min="15218" max="15218" width="3.7109375" style="24" customWidth="1"/>
    <col min="15219" max="15219" width="3.140625" style="24" customWidth="1"/>
    <col min="15220" max="15220" width="18.7109375" style="24" customWidth="1"/>
    <col min="15221" max="15221" width="0.85546875" style="24" customWidth="1"/>
    <col min="15222" max="15222" width="18.7109375" style="24" customWidth="1"/>
    <col min="15223" max="15223" width="2.140625" style="24" customWidth="1"/>
    <col min="15224" max="15224" width="1.42578125" style="24" customWidth="1"/>
    <col min="15225" max="15225" width="5.140625" style="24" customWidth="1"/>
    <col min="15226" max="15226" width="1.7109375" style="24" customWidth="1"/>
    <col min="15227" max="15227" width="3.42578125" style="24" customWidth="1"/>
    <col min="15228" max="15228" width="18.7109375" style="24" customWidth="1"/>
    <col min="15229" max="15229" width="0.85546875" style="24" customWidth="1"/>
    <col min="15230" max="15230" width="18.7109375" style="24" customWidth="1"/>
    <col min="15231" max="15231" width="3.7109375" style="24" customWidth="1"/>
    <col min="15232" max="15232" width="3.140625" style="24" customWidth="1"/>
    <col min="15233" max="15233" width="18.7109375" style="24" customWidth="1"/>
    <col min="15234" max="15234" width="0.85546875" style="24" customWidth="1"/>
    <col min="15235" max="15235" width="18.7109375" style="24" customWidth="1"/>
    <col min="15236" max="15236" width="4.140625" style="24" customWidth="1"/>
    <col min="15237" max="15237" width="3.5703125" style="24" customWidth="1"/>
    <col min="15238" max="15238" width="18.7109375" style="24" customWidth="1"/>
    <col min="15239" max="15239" width="0.85546875" style="24" customWidth="1"/>
    <col min="15240" max="15240" width="18.7109375" style="24" customWidth="1"/>
    <col min="15241" max="15241" width="3.7109375" style="24" customWidth="1"/>
    <col min="15242" max="15242" width="3.140625" style="24" customWidth="1"/>
    <col min="15243" max="15243" width="18.7109375" style="24" customWidth="1"/>
    <col min="15244" max="15244" width="0.85546875" style="24" customWidth="1"/>
    <col min="15245" max="15245" width="18.7109375" style="24" customWidth="1"/>
    <col min="15246" max="15246" width="2.140625" style="24" customWidth="1"/>
    <col min="15247" max="15456" width="11.42578125" style="24"/>
    <col min="15457" max="15457" width="1.42578125" style="24" customWidth="1"/>
    <col min="15458" max="15458" width="5.140625" style="24" customWidth="1"/>
    <col min="15459" max="15459" width="1.7109375" style="24" customWidth="1"/>
    <col min="15460" max="15460" width="3.42578125" style="24" customWidth="1"/>
    <col min="15461" max="15461" width="18.7109375" style="24" customWidth="1"/>
    <col min="15462" max="15462" width="0.85546875" style="24" customWidth="1"/>
    <col min="15463" max="15463" width="18.7109375" style="24" customWidth="1"/>
    <col min="15464" max="15464" width="3.7109375" style="24" customWidth="1"/>
    <col min="15465" max="15465" width="3.140625" style="24" customWidth="1"/>
    <col min="15466" max="15466" width="18.7109375" style="24" customWidth="1"/>
    <col min="15467" max="15467" width="0.85546875" style="24" customWidth="1"/>
    <col min="15468" max="15468" width="18.7109375" style="24" customWidth="1"/>
    <col min="15469" max="15469" width="4.140625" style="24" customWidth="1"/>
    <col min="15470" max="15470" width="3.5703125" style="24" customWidth="1"/>
    <col min="15471" max="15471" width="18.7109375" style="24" customWidth="1"/>
    <col min="15472" max="15472" width="0.85546875" style="24" customWidth="1"/>
    <col min="15473" max="15473" width="18.7109375" style="24" customWidth="1"/>
    <col min="15474" max="15474" width="3.7109375" style="24" customWidth="1"/>
    <col min="15475" max="15475" width="3.140625" style="24" customWidth="1"/>
    <col min="15476" max="15476" width="18.7109375" style="24" customWidth="1"/>
    <col min="15477" max="15477" width="0.85546875" style="24" customWidth="1"/>
    <col min="15478" max="15478" width="18.7109375" style="24" customWidth="1"/>
    <col min="15479" max="15479" width="2.140625" style="24" customWidth="1"/>
    <col min="15480" max="15480" width="1.42578125" style="24" customWidth="1"/>
    <col min="15481" max="15481" width="5.140625" style="24" customWidth="1"/>
    <col min="15482" max="15482" width="1.7109375" style="24" customWidth="1"/>
    <col min="15483" max="15483" width="3.42578125" style="24" customWidth="1"/>
    <col min="15484" max="15484" width="18.7109375" style="24" customWidth="1"/>
    <col min="15485" max="15485" width="0.85546875" style="24" customWidth="1"/>
    <col min="15486" max="15486" width="18.7109375" style="24" customWidth="1"/>
    <col min="15487" max="15487" width="3.7109375" style="24" customWidth="1"/>
    <col min="15488" max="15488" width="3.140625" style="24" customWidth="1"/>
    <col min="15489" max="15489" width="18.7109375" style="24" customWidth="1"/>
    <col min="15490" max="15490" width="0.85546875" style="24" customWidth="1"/>
    <col min="15491" max="15491" width="18.7109375" style="24" customWidth="1"/>
    <col min="15492" max="15492" width="4.140625" style="24" customWidth="1"/>
    <col min="15493" max="15493" width="3.5703125" style="24" customWidth="1"/>
    <col min="15494" max="15494" width="18.7109375" style="24" customWidth="1"/>
    <col min="15495" max="15495" width="0.85546875" style="24" customWidth="1"/>
    <col min="15496" max="15496" width="18.7109375" style="24" customWidth="1"/>
    <col min="15497" max="15497" width="3.7109375" style="24" customWidth="1"/>
    <col min="15498" max="15498" width="3.140625" style="24" customWidth="1"/>
    <col min="15499" max="15499" width="18.7109375" style="24" customWidth="1"/>
    <col min="15500" max="15500" width="0.85546875" style="24" customWidth="1"/>
    <col min="15501" max="15501" width="18.7109375" style="24" customWidth="1"/>
    <col min="15502" max="15502" width="2.140625" style="24" customWidth="1"/>
    <col min="15503" max="15712" width="11.42578125" style="24"/>
    <col min="15713" max="15713" width="1.42578125" style="24" customWidth="1"/>
    <col min="15714" max="15714" width="5.140625" style="24" customWidth="1"/>
    <col min="15715" max="15715" width="1.7109375" style="24" customWidth="1"/>
    <col min="15716" max="15716" width="3.42578125" style="24" customWidth="1"/>
    <col min="15717" max="15717" width="18.7109375" style="24" customWidth="1"/>
    <col min="15718" max="15718" width="0.85546875" style="24" customWidth="1"/>
    <col min="15719" max="15719" width="18.7109375" style="24" customWidth="1"/>
    <col min="15720" max="15720" width="3.7109375" style="24" customWidth="1"/>
    <col min="15721" max="15721" width="3.140625" style="24" customWidth="1"/>
    <col min="15722" max="15722" width="18.7109375" style="24" customWidth="1"/>
    <col min="15723" max="15723" width="0.85546875" style="24" customWidth="1"/>
    <col min="15724" max="15724" width="18.7109375" style="24" customWidth="1"/>
    <col min="15725" max="15725" width="4.140625" style="24" customWidth="1"/>
    <col min="15726" max="15726" width="3.5703125" style="24" customWidth="1"/>
    <col min="15727" max="15727" width="18.7109375" style="24" customWidth="1"/>
    <col min="15728" max="15728" width="0.85546875" style="24" customWidth="1"/>
    <col min="15729" max="15729" width="18.7109375" style="24" customWidth="1"/>
    <col min="15730" max="15730" width="3.7109375" style="24" customWidth="1"/>
    <col min="15731" max="15731" width="3.140625" style="24" customWidth="1"/>
    <col min="15732" max="15732" width="18.7109375" style="24" customWidth="1"/>
    <col min="15733" max="15733" width="0.85546875" style="24" customWidth="1"/>
    <col min="15734" max="15734" width="18.7109375" style="24" customWidth="1"/>
    <col min="15735" max="15735" width="2.140625" style="24" customWidth="1"/>
    <col min="15736" max="15736" width="1.42578125" style="24" customWidth="1"/>
    <col min="15737" max="15737" width="5.140625" style="24" customWidth="1"/>
    <col min="15738" max="15738" width="1.7109375" style="24" customWidth="1"/>
    <col min="15739" max="15739" width="3.42578125" style="24" customWidth="1"/>
    <col min="15740" max="15740" width="18.7109375" style="24" customWidth="1"/>
    <col min="15741" max="15741" width="0.85546875" style="24" customWidth="1"/>
    <col min="15742" max="15742" width="18.7109375" style="24" customWidth="1"/>
    <col min="15743" max="15743" width="3.7109375" style="24" customWidth="1"/>
    <col min="15744" max="15744" width="3.140625" style="24" customWidth="1"/>
    <col min="15745" max="15745" width="18.7109375" style="24" customWidth="1"/>
    <col min="15746" max="15746" width="0.85546875" style="24" customWidth="1"/>
    <col min="15747" max="15747" width="18.7109375" style="24" customWidth="1"/>
    <col min="15748" max="15748" width="4.140625" style="24" customWidth="1"/>
    <col min="15749" max="15749" width="3.5703125" style="24" customWidth="1"/>
    <col min="15750" max="15750" width="18.7109375" style="24" customWidth="1"/>
    <col min="15751" max="15751" width="0.85546875" style="24" customWidth="1"/>
    <col min="15752" max="15752" width="18.7109375" style="24" customWidth="1"/>
    <col min="15753" max="15753" width="3.7109375" style="24" customWidth="1"/>
    <col min="15754" max="15754" width="3.140625" style="24" customWidth="1"/>
    <col min="15755" max="15755" width="18.7109375" style="24" customWidth="1"/>
    <col min="15756" max="15756" width="0.85546875" style="24" customWidth="1"/>
    <col min="15757" max="15757" width="18.7109375" style="24" customWidth="1"/>
    <col min="15758" max="15758" width="2.140625" style="24" customWidth="1"/>
    <col min="15759" max="15968" width="11.42578125" style="24"/>
    <col min="15969" max="15969" width="1.42578125" style="24" customWidth="1"/>
    <col min="15970" max="15970" width="5.140625" style="24" customWidth="1"/>
    <col min="15971" max="15971" width="1.7109375" style="24" customWidth="1"/>
    <col min="15972" max="15972" width="3.42578125" style="24" customWidth="1"/>
    <col min="15973" max="15973" width="18.7109375" style="24" customWidth="1"/>
    <col min="15974" max="15974" width="0.85546875" style="24" customWidth="1"/>
    <col min="15975" max="15975" width="18.7109375" style="24" customWidth="1"/>
    <col min="15976" max="15976" width="3.7109375" style="24" customWidth="1"/>
    <col min="15977" max="15977" width="3.140625" style="24" customWidth="1"/>
    <col min="15978" max="15978" width="18.7109375" style="24" customWidth="1"/>
    <col min="15979" max="15979" width="0.85546875" style="24" customWidth="1"/>
    <col min="15980" max="15980" width="18.7109375" style="24" customWidth="1"/>
    <col min="15981" max="15981" width="4.140625" style="24" customWidth="1"/>
    <col min="15982" max="15982" width="3.5703125" style="24" customWidth="1"/>
    <col min="15983" max="15983" width="18.7109375" style="24" customWidth="1"/>
    <col min="15984" max="15984" width="0.85546875" style="24" customWidth="1"/>
    <col min="15985" max="15985" width="18.7109375" style="24" customWidth="1"/>
    <col min="15986" max="15986" width="3.7109375" style="24" customWidth="1"/>
    <col min="15987" max="15987" width="3.140625" style="24" customWidth="1"/>
    <col min="15988" max="15988" width="18.7109375" style="24" customWidth="1"/>
    <col min="15989" max="15989" width="0.85546875" style="24" customWidth="1"/>
    <col min="15990" max="15990" width="18.7109375" style="24" customWidth="1"/>
    <col min="15991" max="15991" width="2.140625" style="24" customWidth="1"/>
    <col min="15992" max="15992" width="1.42578125" style="24" customWidth="1"/>
    <col min="15993" max="15993" width="5.140625" style="24" customWidth="1"/>
    <col min="15994" max="15994" width="1.7109375" style="24" customWidth="1"/>
    <col min="15995" max="15995" width="3.42578125" style="24" customWidth="1"/>
    <col min="15996" max="15996" width="18.7109375" style="24" customWidth="1"/>
    <col min="15997" max="15997" width="0.85546875" style="24" customWidth="1"/>
    <col min="15998" max="15998" width="18.7109375" style="24" customWidth="1"/>
    <col min="15999" max="15999" width="3.7109375" style="24" customWidth="1"/>
    <col min="16000" max="16000" width="3.140625" style="24" customWidth="1"/>
    <col min="16001" max="16001" width="18.7109375" style="24" customWidth="1"/>
    <col min="16002" max="16002" width="0.85546875" style="24" customWidth="1"/>
    <col min="16003" max="16003" width="18.7109375" style="24" customWidth="1"/>
    <col min="16004" max="16004" width="4.140625" style="24" customWidth="1"/>
    <col min="16005" max="16005" width="3.5703125" style="24" customWidth="1"/>
    <col min="16006" max="16006" width="18.7109375" style="24" customWidth="1"/>
    <col min="16007" max="16007" width="0.85546875" style="24" customWidth="1"/>
    <col min="16008" max="16008" width="18.7109375" style="24" customWidth="1"/>
    <col min="16009" max="16009" width="3.7109375" style="24" customWidth="1"/>
    <col min="16010" max="16010" width="3.140625" style="24" customWidth="1"/>
    <col min="16011" max="16011" width="18.7109375" style="24" customWidth="1"/>
    <col min="16012" max="16012" width="0.85546875" style="24" customWidth="1"/>
    <col min="16013" max="16013" width="18.7109375" style="24" customWidth="1"/>
    <col min="16014" max="16014" width="2.140625" style="24" customWidth="1"/>
    <col min="16015" max="16384" width="11.42578125" style="24"/>
  </cols>
  <sheetData>
    <row r="1" spans="1:31" ht="6.75" customHeight="1" thickBot="1">
      <c r="AC1" s="2006">
        <v>0</v>
      </c>
      <c r="AD1" s="2006">
        <v>0</v>
      </c>
      <c r="AE1" s="421"/>
    </row>
    <row r="2" spans="1:31" s="25" customFormat="1" ht="18" customHeight="1">
      <c r="B2" s="3564" t="s">
        <v>1148</v>
      </c>
      <c r="C2" s="3565"/>
      <c r="D2" s="3565"/>
      <c r="E2" s="3565"/>
      <c r="F2" s="3565"/>
      <c r="G2" s="3566"/>
      <c r="H2" s="3768" t="s">
        <v>284</v>
      </c>
      <c r="I2" s="3769"/>
      <c r="J2" s="3769"/>
      <c r="K2" s="3769"/>
      <c r="L2" s="3769"/>
      <c r="M2" s="3769"/>
      <c r="N2" s="3769"/>
      <c r="O2" s="3769"/>
      <c r="P2" s="3769"/>
      <c r="Q2" s="3769"/>
      <c r="R2" s="3769"/>
      <c r="S2" s="3769"/>
      <c r="T2" s="3769"/>
      <c r="U2" s="3769"/>
      <c r="V2" s="3769"/>
      <c r="W2" s="3770"/>
      <c r="X2" s="3576" t="s">
        <v>285</v>
      </c>
      <c r="Y2" s="3577"/>
      <c r="Z2" s="3577"/>
      <c r="AA2" s="3577"/>
      <c r="AB2" s="3578"/>
      <c r="AC2" s="2006">
        <v>0</v>
      </c>
      <c r="AD2" s="2006">
        <v>0</v>
      </c>
      <c r="AE2" s="88"/>
    </row>
    <row r="3" spans="1:31" s="25" customFormat="1" ht="18" customHeight="1">
      <c r="B3" s="3567"/>
      <c r="C3" s="3568"/>
      <c r="D3" s="3568"/>
      <c r="E3" s="3568"/>
      <c r="F3" s="3568"/>
      <c r="G3" s="3569"/>
      <c r="H3" s="3771"/>
      <c r="I3" s="3772"/>
      <c r="J3" s="3772"/>
      <c r="K3" s="3772"/>
      <c r="L3" s="3772"/>
      <c r="M3" s="3772"/>
      <c r="N3" s="3772"/>
      <c r="O3" s="3772"/>
      <c r="P3" s="3772"/>
      <c r="Q3" s="3772"/>
      <c r="R3" s="3772"/>
      <c r="S3" s="3772"/>
      <c r="T3" s="3772"/>
      <c r="U3" s="3772"/>
      <c r="V3" s="3772"/>
      <c r="W3" s="3773"/>
      <c r="X3" s="3777" t="s">
        <v>286</v>
      </c>
      <c r="Y3" s="3778"/>
      <c r="Z3" s="3778"/>
      <c r="AA3" s="3778"/>
      <c r="AB3" s="3581"/>
      <c r="AC3" s="2006">
        <v>0</v>
      </c>
      <c r="AD3" s="2006">
        <v>0</v>
      </c>
      <c r="AE3" s="88"/>
    </row>
    <row r="4" spans="1:31" s="25" customFormat="1" ht="18" customHeight="1">
      <c r="B4" s="3567"/>
      <c r="C4" s="3568"/>
      <c r="D4" s="3568"/>
      <c r="E4" s="3568"/>
      <c r="F4" s="3568"/>
      <c r="G4" s="3569"/>
      <c r="H4" s="3774"/>
      <c r="I4" s="3775"/>
      <c r="J4" s="3775"/>
      <c r="K4" s="3775"/>
      <c r="L4" s="3775"/>
      <c r="M4" s="3775"/>
      <c r="N4" s="3775"/>
      <c r="O4" s="3775"/>
      <c r="P4" s="3775"/>
      <c r="Q4" s="3775"/>
      <c r="R4" s="3775"/>
      <c r="S4" s="3775"/>
      <c r="T4" s="3775"/>
      <c r="U4" s="3775"/>
      <c r="V4" s="3775"/>
      <c r="W4" s="3776"/>
      <c r="X4" s="3779" t="s">
        <v>113</v>
      </c>
      <c r="Y4" s="3780"/>
      <c r="Z4" s="3780"/>
      <c r="AA4" s="3780"/>
      <c r="AB4" s="3584"/>
      <c r="AC4" s="2006">
        <v>0</v>
      </c>
      <c r="AD4" s="2006">
        <v>0</v>
      </c>
      <c r="AE4" s="88"/>
    </row>
    <row r="5" spans="1:31" s="25" customFormat="1" ht="18" customHeight="1">
      <c r="B5" s="3567"/>
      <c r="C5" s="3568"/>
      <c r="D5" s="3568"/>
      <c r="E5" s="3568"/>
      <c r="F5" s="3568"/>
      <c r="G5" s="3569"/>
      <c r="H5" s="4262" t="s">
        <v>1149</v>
      </c>
      <c r="I5" s="4263"/>
      <c r="J5" s="4263"/>
      <c r="K5" s="4263"/>
      <c r="L5" s="4263"/>
      <c r="M5" s="4263"/>
      <c r="N5" s="4263"/>
      <c r="O5" s="4263"/>
      <c r="P5" s="4263"/>
      <c r="Q5" s="4263"/>
      <c r="R5" s="4263"/>
      <c r="S5" s="4263"/>
      <c r="T5" s="4263"/>
      <c r="U5" s="4263"/>
      <c r="V5" s="4263"/>
      <c r="W5" s="4264"/>
      <c r="X5" s="3779" t="s">
        <v>280</v>
      </c>
      <c r="Y5" s="3780"/>
      <c r="Z5" s="3780"/>
      <c r="AA5" s="3780"/>
      <c r="AB5" s="3584"/>
      <c r="AC5" s="2006">
        <v>0</v>
      </c>
      <c r="AD5" s="2006">
        <v>0</v>
      </c>
      <c r="AE5" s="88"/>
    </row>
    <row r="6" spans="1:31" s="25" customFormat="1" ht="18" customHeight="1">
      <c r="B6" s="3570"/>
      <c r="C6" s="3571"/>
      <c r="D6" s="3571"/>
      <c r="E6" s="3571"/>
      <c r="F6" s="3571"/>
      <c r="G6" s="3572"/>
      <c r="H6" s="4265"/>
      <c r="I6" s="4266"/>
      <c r="J6" s="4266"/>
      <c r="K6" s="4266"/>
      <c r="L6" s="4266"/>
      <c r="M6" s="4266"/>
      <c r="N6" s="4266"/>
      <c r="O6" s="4266"/>
      <c r="P6" s="4266"/>
      <c r="Q6" s="4266"/>
      <c r="R6" s="4266"/>
      <c r="S6" s="4266"/>
      <c r="T6" s="4266"/>
      <c r="U6" s="4266"/>
      <c r="V6" s="4266"/>
      <c r="W6" s="4267"/>
      <c r="X6" s="3585" t="s">
        <v>110</v>
      </c>
      <c r="Y6" s="3586"/>
      <c r="Z6" s="3586"/>
      <c r="AA6" s="3586"/>
      <c r="AB6" s="3587"/>
      <c r="AC6" s="2006">
        <v>0</v>
      </c>
      <c r="AD6" s="2006">
        <v>0</v>
      </c>
      <c r="AE6" s="88"/>
    </row>
    <row r="7" spans="1:31" s="25" customFormat="1" ht="15" customHeight="1" thickBot="1">
      <c r="B7" s="31" t="s">
        <v>111</v>
      </c>
      <c r="C7" s="5" t="str">
        <f ca="1">CELL("nomfichier")</f>
        <v>E:\0-UPRT\1-UPRT.FR-SITE-WEB\me-menus\menus-festivals\[me-aide_aux_menus.2011.xlsx]13.Codes couleurs excel</v>
      </c>
      <c r="D7" s="32"/>
      <c r="E7" s="32"/>
      <c r="F7" s="32"/>
      <c r="G7" s="32"/>
      <c r="H7" s="32"/>
      <c r="I7" s="32"/>
      <c r="J7" s="32"/>
      <c r="K7" s="32"/>
      <c r="L7" s="32"/>
      <c r="M7" s="32"/>
      <c r="N7" s="32"/>
      <c r="O7" s="32"/>
      <c r="P7" s="32"/>
      <c r="Q7" s="32"/>
      <c r="R7" s="32"/>
      <c r="S7" s="32"/>
      <c r="T7" s="32"/>
      <c r="U7" s="32"/>
      <c r="V7" s="32"/>
      <c r="W7" s="32"/>
      <c r="X7" s="3588">
        <f ca="1">NOW()</f>
        <v>44340.470679513892</v>
      </c>
      <c r="Y7" s="3588"/>
      <c r="Z7" s="3588"/>
      <c r="AA7" s="3588"/>
      <c r="AB7" s="3589"/>
      <c r="AC7" s="2006">
        <v>0</v>
      </c>
      <c r="AD7" s="2006">
        <v>0</v>
      </c>
      <c r="AE7" s="88"/>
    </row>
    <row r="8" spans="1:31" ht="15.75">
      <c r="B8" s="34"/>
      <c r="D8" s="35"/>
      <c r="E8" s="35"/>
      <c r="F8" s="35"/>
      <c r="G8" s="35"/>
      <c r="H8" s="35"/>
      <c r="I8" s="35"/>
      <c r="J8" s="35"/>
      <c r="K8" s="35"/>
      <c r="L8" s="35"/>
      <c r="M8" s="35"/>
      <c r="N8" s="35"/>
      <c r="O8" s="35"/>
      <c r="P8" s="35"/>
      <c r="Q8" s="35"/>
      <c r="R8" s="35"/>
      <c r="S8" s="35"/>
      <c r="T8" s="35"/>
      <c r="U8" s="35"/>
      <c r="V8" s="35"/>
      <c r="W8" s="35"/>
      <c r="X8" s="35"/>
      <c r="Y8" s="35"/>
      <c r="Z8" s="35"/>
      <c r="AA8" s="35"/>
      <c r="AB8" s="35"/>
      <c r="AC8" s="2006">
        <v>0</v>
      </c>
      <c r="AD8" s="2006">
        <v>0</v>
      </c>
      <c r="AE8" s="421"/>
    </row>
    <row r="9" spans="1:31" ht="15.75">
      <c r="B9" s="34"/>
      <c r="D9" s="35"/>
      <c r="E9" s="35"/>
      <c r="F9" s="35"/>
      <c r="G9" s="35"/>
      <c r="H9" s="492" t="s">
        <v>1150</v>
      </c>
      <c r="I9" s="35"/>
      <c r="J9" s="35"/>
      <c r="K9" s="35"/>
      <c r="L9" s="35"/>
      <c r="M9" s="35"/>
      <c r="N9" s="35"/>
      <c r="O9" s="35"/>
      <c r="P9" s="35"/>
      <c r="Q9" s="35"/>
      <c r="R9" s="35"/>
      <c r="S9" s="35"/>
      <c r="T9" s="35"/>
      <c r="U9" s="35"/>
      <c r="V9" s="35"/>
      <c r="W9" s="35"/>
      <c r="X9" s="35"/>
      <c r="Y9" s="35"/>
      <c r="Z9" s="35"/>
      <c r="AA9" s="35"/>
      <c r="AB9" s="35"/>
      <c r="AC9" s="2006">
        <v>0</v>
      </c>
      <c r="AD9" s="2006">
        <v>0</v>
      </c>
      <c r="AE9" s="421"/>
    </row>
    <row r="10" spans="1:31" ht="15.75">
      <c r="B10" s="34"/>
      <c r="D10" s="35"/>
      <c r="E10" s="35"/>
      <c r="F10" s="35"/>
      <c r="G10" s="35"/>
      <c r="H10" s="492" t="s">
        <v>1151</v>
      </c>
      <c r="I10" s="35"/>
      <c r="J10" s="35"/>
      <c r="K10" s="35"/>
      <c r="L10" s="35"/>
      <c r="M10" s="35"/>
      <c r="N10" s="35"/>
      <c r="O10" s="35"/>
      <c r="P10" s="35"/>
      <c r="Q10" s="35"/>
      <c r="R10" s="35"/>
      <c r="S10" s="35"/>
      <c r="T10" s="35"/>
      <c r="U10" s="35"/>
      <c r="V10" s="35"/>
      <c r="W10" s="35"/>
      <c r="X10" s="35"/>
      <c r="Y10" s="35"/>
      <c r="Z10" s="35"/>
      <c r="AA10" s="35"/>
      <c r="AB10" s="35"/>
      <c r="AC10" s="2006">
        <v>0</v>
      </c>
      <c r="AD10" s="2006">
        <v>0</v>
      </c>
      <c r="AE10" s="421"/>
    </row>
    <row r="11" spans="1:31" ht="15.75">
      <c r="B11" s="34"/>
      <c r="D11" s="35"/>
      <c r="E11" s="35"/>
      <c r="F11" s="35"/>
      <c r="G11" s="35"/>
      <c r="H11" s="492" t="s">
        <v>1152</v>
      </c>
      <c r="I11" s="35"/>
      <c r="J11" s="35"/>
      <c r="K11" s="35"/>
      <c r="L11" s="35"/>
      <c r="M11" s="35"/>
      <c r="N11" s="35"/>
      <c r="O11" s="35"/>
      <c r="P11" s="35"/>
      <c r="Q11" s="35"/>
      <c r="R11" s="35"/>
      <c r="S11" s="35"/>
      <c r="T11" s="35"/>
      <c r="U11" s="35"/>
      <c r="V11" s="35"/>
      <c r="W11" s="35"/>
      <c r="X11" s="35"/>
      <c r="Y11" s="35"/>
      <c r="Z11" s="35"/>
      <c r="AA11" s="35"/>
      <c r="AB11" s="35"/>
      <c r="AC11" s="2006">
        <v>0</v>
      </c>
      <c r="AD11" s="2006">
        <v>0</v>
      </c>
      <c r="AE11" s="421"/>
    </row>
    <row r="12" spans="1:31" ht="15.75">
      <c r="B12" s="34"/>
      <c r="D12" s="35"/>
      <c r="E12" s="35"/>
      <c r="F12" s="35"/>
      <c r="G12" s="35"/>
      <c r="H12" s="492" t="s">
        <v>1153</v>
      </c>
      <c r="I12" s="35"/>
      <c r="J12" s="35"/>
      <c r="K12" s="35"/>
      <c r="L12" s="35"/>
      <c r="M12" s="35"/>
      <c r="N12" s="35"/>
      <c r="O12" s="35"/>
      <c r="P12" s="35"/>
      <c r="Q12" s="35"/>
      <c r="R12" s="35"/>
      <c r="S12" s="35"/>
      <c r="T12" s="35"/>
      <c r="U12" s="35"/>
      <c r="V12" s="35"/>
      <c r="W12" s="35"/>
      <c r="X12" s="35"/>
      <c r="Y12" s="35"/>
      <c r="Z12" s="35"/>
      <c r="AA12" s="35"/>
      <c r="AB12" s="35"/>
      <c r="AC12" s="2006">
        <v>0</v>
      </c>
      <c r="AD12" s="2006">
        <v>0</v>
      </c>
      <c r="AE12" s="421"/>
    </row>
    <row r="13" spans="1:31" ht="15.75">
      <c r="B13" s="34"/>
      <c r="D13" s="35"/>
      <c r="E13" s="35"/>
      <c r="F13" s="35"/>
      <c r="G13" s="35"/>
      <c r="H13" s="492" t="s">
        <v>1154</v>
      </c>
      <c r="I13" s="35"/>
      <c r="J13" s="35"/>
      <c r="K13" s="35"/>
      <c r="L13" s="35"/>
      <c r="M13" s="35"/>
      <c r="N13" s="35"/>
      <c r="O13" s="35"/>
      <c r="P13" s="35"/>
      <c r="Q13" s="35"/>
      <c r="R13" s="35"/>
      <c r="S13" s="35"/>
      <c r="T13" s="35"/>
      <c r="U13" s="35"/>
      <c r="V13" s="35"/>
      <c r="W13" s="35"/>
      <c r="X13" s="35"/>
      <c r="Y13" s="35"/>
      <c r="Z13" s="35"/>
      <c r="AA13" s="35"/>
      <c r="AB13" s="35"/>
      <c r="AC13" s="2006">
        <v>0</v>
      </c>
      <c r="AD13" s="2006">
        <v>0</v>
      </c>
      <c r="AE13" s="421"/>
    </row>
    <row r="14" spans="1:31" ht="15.75">
      <c r="B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2006">
        <v>0</v>
      </c>
      <c r="AD14" s="2006">
        <v>0</v>
      </c>
      <c r="AE14" s="421"/>
    </row>
    <row r="15" spans="1:31" ht="23.25">
      <c r="B15" s="493">
        <v>1</v>
      </c>
      <c r="D15" s="494" t="s">
        <v>1155</v>
      </c>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6">
        <v>1</v>
      </c>
      <c r="AC15" s="2006">
        <v>0</v>
      </c>
      <c r="AD15" s="2006">
        <v>0</v>
      </c>
      <c r="AE15" s="583"/>
    </row>
    <row r="16" spans="1:31" ht="9.9499999999999993" customHeight="1">
      <c r="A16" s="497"/>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2006">
        <v>0</v>
      </c>
      <c r="AD16" s="2006">
        <v>0</v>
      </c>
      <c r="AE16" s="421"/>
    </row>
    <row r="17" spans="2:31" ht="15" customHeight="1">
      <c r="B17" s="498"/>
      <c r="D17" s="305" t="s">
        <v>1156</v>
      </c>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4261" t="s">
        <v>1157</v>
      </c>
      <c r="AC17" s="2006">
        <v>0</v>
      </c>
      <c r="AD17" s="2006">
        <v>0</v>
      </c>
      <c r="AE17" s="421"/>
    </row>
    <row r="18" spans="2:31" ht="15" customHeight="1">
      <c r="B18" s="498"/>
      <c r="D18" s="499" t="s">
        <v>1158</v>
      </c>
      <c r="E18" s="499"/>
      <c r="F18" s="499"/>
      <c r="G18" s="499"/>
      <c r="H18" s="499"/>
      <c r="I18" s="499"/>
      <c r="J18" s="499"/>
      <c r="K18" s="499"/>
      <c r="L18" s="499"/>
      <c r="M18" s="499"/>
      <c r="N18" s="499"/>
      <c r="O18" s="499"/>
      <c r="P18" s="499"/>
      <c r="Q18" s="305"/>
      <c r="R18" s="499"/>
      <c r="S18" s="499"/>
      <c r="T18" s="499"/>
      <c r="U18" s="499"/>
      <c r="V18" s="499"/>
      <c r="W18" s="499"/>
      <c r="X18" s="499"/>
      <c r="Y18" s="499"/>
      <c r="Z18" s="499"/>
      <c r="AA18" s="499"/>
      <c r="AB18" s="4261"/>
      <c r="AC18" s="2006">
        <v>0</v>
      </c>
      <c r="AD18" s="2006">
        <v>0</v>
      </c>
      <c r="AE18" s="421"/>
    </row>
    <row r="19" spans="2:31" ht="15" customHeight="1">
      <c r="B19" s="498"/>
      <c r="D19" s="500" t="s">
        <v>1159</v>
      </c>
      <c r="E19" s="499"/>
      <c r="F19" s="499"/>
      <c r="G19" s="499"/>
      <c r="H19" s="499"/>
      <c r="I19" s="499"/>
      <c r="J19" s="499"/>
      <c r="K19" s="499"/>
      <c r="L19" s="499"/>
      <c r="M19" s="499"/>
      <c r="N19" s="499"/>
      <c r="O19" s="499"/>
      <c r="P19" s="499"/>
      <c r="Q19" s="305"/>
      <c r="R19" s="499"/>
      <c r="S19" s="499"/>
      <c r="T19" s="499"/>
      <c r="U19" s="499"/>
      <c r="V19" s="499"/>
      <c r="W19" s="499"/>
      <c r="X19" s="499"/>
      <c r="Y19" s="499"/>
      <c r="Z19" s="499"/>
      <c r="AA19" s="499"/>
      <c r="AB19" s="1876"/>
      <c r="AC19" s="2006">
        <v>0</v>
      </c>
      <c r="AD19" s="2006">
        <v>0</v>
      </c>
      <c r="AE19" s="421"/>
    </row>
    <row r="20" spans="2:31" ht="15" customHeight="1">
      <c r="B20" s="498"/>
      <c r="D20" s="500" t="s">
        <v>1160</v>
      </c>
      <c r="E20" s="499"/>
      <c r="F20" s="499"/>
      <c r="G20" s="499"/>
      <c r="H20" s="499"/>
      <c r="I20" s="499"/>
      <c r="J20" s="499"/>
      <c r="K20" s="499"/>
      <c r="L20" s="499"/>
      <c r="M20" s="499"/>
      <c r="N20" s="499"/>
      <c r="O20" s="499"/>
      <c r="P20" s="499"/>
      <c r="Q20" s="305"/>
      <c r="R20" s="499"/>
      <c r="S20" s="499"/>
      <c r="T20" s="499"/>
      <c r="U20" s="499"/>
      <c r="V20" s="499"/>
      <c r="W20" s="499"/>
      <c r="X20" s="499"/>
      <c r="Y20" s="499"/>
      <c r="Z20" s="499"/>
      <c r="AA20" s="499"/>
      <c r="AB20" s="1876" t="s">
        <v>1161</v>
      </c>
      <c r="AC20" s="2006">
        <v>0</v>
      </c>
      <c r="AD20" s="2006">
        <v>0</v>
      </c>
      <c r="AE20" s="421"/>
    </row>
    <row r="21" spans="2:31" ht="15" customHeight="1">
      <c r="B21" s="498"/>
      <c r="D21" s="500" t="s">
        <v>1162</v>
      </c>
      <c r="E21" s="499"/>
      <c r="F21" s="499"/>
      <c r="G21" s="499"/>
      <c r="H21" s="499"/>
      <c r="I21" s="499"/>
      <c r="J21" s="499"/>
      <c r="K21" s="499"/>
      <c r="L21" s="499"/>
      <c r="M21" s="499"/>
      <c r="N21" s="499"/>
      <c r="O21" s="499"/>
      <c r="P21" s="499"/>
      <c r="Q21" s="305"/>
      <c r="R21" s="499"/>
      <c r="S21" s="499"/>
      <c r="T21" s="499"/>
      <c r="U21" s="499"/>
      <c r="V21" s="499"/>
      <c r="W21" s="499"/>
      <c r="X21" s="499"/>
      <c r="Y21" s="499"/>
      <c r="Z21" s="499"/>
      <c r="AA21" s="499"/>
      <c r="AB21" s="1876"/>
      <c r="AC21" s="2006">
        <v>0</v>
      </c>
      <c r="AD21" s="2006">
        <v>0</v>
      </c>
      <c r="AE21" s="421"/>
    </row>
    <row r="22" spans="2:31" ht="15" customHeight="1">
      <c r="B22" s="498"/>
      <c r="D22" s="1875"/>
      <c r="E22" s="452"/>
      <c r="F22" s="452"/>
      <c r="G22" s="452"/>
      <c r="H22" s="452"/>
      <c r="I22" s="452"/>
      <c r="J22" s="452"/>
      <c r="K22" s="452"/>
      <c r="L22" s="452"/>
      <c r="M22" s="452"/>
      <c r="N22" s="452"/>
      <c r="O22" s="452"/>
      <c r="P22" s="452"/>
      <c r="Q22" s="452"/>
      <c r="R22" s="452"/>
      <c r="S22" s="452"/>
      <c r="T22" s="452"/>
      <c r="U22" s="452"/>
      <c r="V22" s="452"/>
      <c r="W22" s="452"/>
      <c r="X22" s="501" t="s">
        <v>1163</v>
      </c>
      <c r="Y22" s="499"/>
      <c r="Z22" s="499"/>
      <c r="AA22" s="499"/>
      <c r="AB22" s="1876"/>
      <c r="AC22" s="2006">
        <v>0</v>
      </c>
      <c r="AD22" s="2006">
        <v>0</v>
      </c>
      <c r="AE22" s="421"/>
    </row>
    <row r="23" spans="2:31" ht="15" customHeight="1">
      <c r="B23" s="498"/>
      <c r="D23" s="1875"/>
      <c r="E23" s="452"/>
      <c r="F23" s="452"/>
      <c r="G23" s="452"/>
      <c r="H23" s="452"/>
      <c r="I23" s="452"/>
      <c r="J23" s="452"/>
      <c r="K23" s="452"/>
      <c r="L23" s="452"/>
      <c r="M23" s="452"/>
      <c r="N23" s="452"/>
      <c r="O23" s="452"/>
      <c r="P23" s="452"/>
      <c r="Q23" s="452"/>
      <c r="R23" s="452"/>
      <c r="S23" s="452"/>
      <c r="T23" s="452"/>
      <c r="U23" s="452"/>
      <c r="V23" s="452"/>
      <c r="W23" s="452"/>
      <c r="X23" s="501" t="s">
        <v>1164</v>
      </c>
      <c r="Y23" s="305"/>
      <c r="Z23" s="305"/>
      <c r="AA23" s="305"/>
      <c r="AB23" s="1876"/>
      <c r="AC23" s="2006">
        <v>0</v>
      </c>
      <c r="AD23" s="2006">
        <v>0</v>
      </c>
      <c r="AE23" s="421"/>
    </row>
    <row r="24" spans="2:31" ht="15" customHeight="1">
      <c r="B24" s="498"/>
      <c r="D24" s="1875"/>
      <c r="E24" s="452"/>
      <c r="F24" s="452"/>
      <c r="G24" s="452"/>
      <c r="H24" s="452"/>
      <c r="I24" s="452"/>
      <c r="J24" s="452"/>
      <c r="K24" s="452"/>
      <c r="L24" s="452"/>
      <c r="M24" s="452"/>
      <c r="N24" s="452"/>
      <c r="O24" s="452"/>
      <c r="P24" s="452"/>
      <c r="Q24" s="452"/>
      <c r="R24" s="452"/>
      <c r="S24" s="452"/>
      <c r="T24" s="452"/>
      <c r="U24" s="452"/>
      <c r="V24" s="452"/>
      <c r="W24" s="452"/>
      <c r="X24" s="501" t="s">
        <v>1165</v>
      </c>
      <c r="Y24" s="305"/>
      <c r="Z24" s="305"/>
      <c r="AA24" s="305"/>
      <c r="AB24" s="1876"/>
      <c r="AC24" s="2006">
        <v>0</v>
      </c>
      <c r="AD24" s="2006">
        <v>0</v>
      </c>
      <c r="AE24" s="421"/>
    </row>
    <row r="25" spans="2:31" ht="15" customHeight="1">
      <c r="B25" s="498"/>
      <c r="D25" s="1875"/>
      <c r="E25" s="452"/>
      <c r="F25" s="452"/>
      <c r="G25" s="452"/>
      <c r="H25" s="452"/>
      <c r="I25" s="452"/>
      <c r="J25" s="452"/>
      <c r="K25" s="452"/>
      <c r="L25" s="452"/>
      <c r="M25" s="452"/>
      <c r="N25" s="452"/>
      <c r="O25" s="452"/>
      <c r="P25" s="452"/>
      <c r="Q25" s="452"/>
      <c r="R25" s="452"/>
      <c r="S25" s="452"/>
      <c r="T25" s="452"/>
      <c r="U25" s="452"/>
      <c r="V25" s="452"/>
      <c r="W25" s="452"/>
      <c r="X25" s="501" t="s">
        <v>1166</v>
      </c>
      <c r="Y25" s="305"/>
      <c r="Z25" s="305"/>
      <c r="AA25" s="305"/>
      <c r="AB25" s="1876"/>
      <c r="AC25" s="2006">
        <v>0</v>
      </c>
      <c r="AD25" s="2006">
        <v>0</v>
      </c>
      <c r="AE25" s="421"/>
    </row>
    <row r="26" spans="2:31" ht="15" customHeight="1">
      <c r="B26" s="498"/>
      <c r="D26" s="1875"/>
      <c r="E26" s="452"/>
      <c r="F26" s="452"/>
      <c r="G26" s="452"/>
      <c r="H26" s="452"/>
      <c r="I26" s="452"/>
      <c r="J26" s="452"/>
      <c r="K26" s="452"/>
      <c r="L26" s="452"/>
      <c r="M26" s="452"/>
      <c r="N26" s="452"/>
      <c r="O26" s="452"/>
      <c r="P26" s="452"/>
      <c r="Q26" s="452"/>
      <c r="R26" s="452"/>
      <c r="S26" s="452"/>
      <c r="T26" s="452"/>
      <c r="U26" s="452"/>
      <c r="V26" s="452"/>
      <c r="W26" s="452"/>
      <c r="X26" s="501" t="s">
        <v>1167</v>
      </c>
      <c r="Y26" s="305"/>
      <c r="Z26" s="305"/>
      <c r="AA26" s="305"/>
      <c r="AB26" s="1876"/>
      <c r="AC26" s="2006">
        <v>0</v>
      </c>
      <c r="AD26" s="2006">
        <v>0</v>
      </c>
      <c r="AE26" s="421"/>
    </row>
    <row r="27" spans="2:31" ht="15" customHeight="1">
      <c r="B27" s="498"/>
      <c r="D27" s="1875"/>
      <c r="E27" s="452"/>
      <c r="F27" s="452"/>
      <c r="G27" s="452"/>
      <c r="H27" s="452"/>
      <c r="I27" s="452"/>
      <c r="J27" s="452"/>
      <c r="K27" s="452"/>
      <c r="L27" s="452"/>
      <c r="M27" s="452"/>
      <c r="N27" s="452"/>
      <c r="O27" s="452"/>
      <c r="P27" s="452"/>
      <c r="Q27" s="452"/>
      <c r="R27" s="452"/>
      <c r="S27" s="452"/>
      <c r="T27" s="452"/>
      <c r="U27" s="452"/>
      <c r="V27" s="452"/>
      <c r="W27" s="452"/>
      <c r="X27" s="501" t="s">
        <v>810</v>
      </c>
      <c r="Y27" s="305"/>
      <c r="Z27" s="305"/>
      <c r="AA27" s="305"/>
      <c r="AB27" s="1876">
        <v>8</v>
      </c>
      <c r="AC27" s="2006">
        <v>0</v>
      </c>
      <c r="AD27" s="2006">
        <v>0</v>
      </c>
      <c r="AE27" s="421"/>
    </row>
    <row r="28" spans="2:31" ht="15" customHeight="1">
      <c r="B28" s="498"/>
      <c r="D28" s="1875"/>
      <c r="E28" s="452"/>
      <c r="F28" s="452"/>
      <c r="G28" s="452"/>
      <c r="H28" s="452"/>
      <c r="I28" s="452"/>
      <c r="J28" s="452"/>
      <c r="K28" s="452"/>
      <c r="L28" s="452"/>
      <c r="M28" s="452"/>
      <c r="N28" s="452"/>
      <c r="O28" s="452"/>
      <c r="P28" s="452"/>
      <c r="Q28" s="452"/>
      <c r="R28" s="452"/>
      <c r="S28" s="452"/>
      <c r="T28" s="452"/>
      <c r="U28" s="452"/>
      <c r="V28" s="452"/>
      <c r="W28" s="452"/>
      <c r="X28" s="501" t="s">
        <v>1168</v>
      </c>
      <c r="Y28" s="305"/>
      <c r="Z28" s="305"/>
      <c r="AA28" s="305"/>
      <c r="AB28" s="1876"/>
      <c r="AC28" s="2006">
        <v>0</v>
      </c>
      <c r="AD28" s="2006">
        <v>0</v>
      </c>
      <c r="AE28" s="421"/>
    </row>
    <row r="29" spans="2:31" ht="15" customHeight="1">
      <c r="B29" s="498"/>
      <c r="D29" s="1875"/>
      <c r="E29" s="452"/>
      <c r="F29" s="452"/>
      <c r="G29" s="452"/>
      <c r="H29" s="452"/>
      <c r="I29" s="452"/>
      <c r="J29" s="452"/>
      <c r="K29" s="452"/>
      <c r="L29" s="452"/>
      <c r="M29" s="452"/>
      <c r="N29" s="452"/>
      <c r="O29" s="452"/>
      <c r="P29" s="452"/>
      <c r="Q29" s="452"/>
      <c r="R29" s="452"/>
      <c r="S29" s="452"/>
      <c r="T29" s="452"/>
      <c r="U29" s="452"/>
      <c r="V29" s="452"/>
      <c r="W29" s="452"/>
      <c r="X29" s="501" t="s">
        <v>1169</v>
      </c>
      <c r="Y29" s="305"/>
      <c r="Z29" s="305"/>
      <c r="AA29" s="305"/>
      <c r="AB29" s="1876"/>
      <c r="AC29" s="2006">
        <v>0</v>
      </c>
      <c r="AD29" s="2006">
        <v>0</v>
      </c>
      <c r="AE29" s="421"/>
    </row>
    <row r="30" spans="2:31" ht="15" customHeight="1">
      <c r="B30" s="498"/>
      <c r="D30" s="452"/>
      <c r="E30" s="452"/>
      <c r="F30" s="452"/>
      <c r="G30" s="452"/>
      <c r="H30" s="452"/>
      <c r="I30" s="452"/>
      <c r="J30" s="452"/>
      <c r="K30" s="452"/>
      <c r="L30" s="452"/>
      <c r="M30" s="452"/>
      <c r="N30" s="452"/>
      <c r="O30" s="452"/>
      <c r="P30" s="452"/>
      <c r="Q30" s="452"/>
      <c r="R30" s="452"/>
      <c r="S30" s="452"/>
      <c r="T30" s="452"/>
      <c r="U30" s="452"/>
      <c r="V30" s="452"/>
      <c r="W30" s="452"/>
      <c r="X30" s="305"/>
      <c r="Y30" s="305"/>
      <c r="Z30" s="305"/>
      <c r="AA30" s="305"/>
      <c r="AB30" s="1876"/>
      <c r="AC30" s="2006">
        <v>0</v>
      </c>
      <c r="AD30" s="2006">
        <v>0</v>
      </c>
      <c r="AE30" s="421"/>
    </row>
    <row r="31" spans="2:31" ht="9.9499999999999993" customHeight="1">
      <c r="B31" s="34"/>
      <c r="D31" s="104"/>
      <c r="E31" s="96"/>
      <c r="F31" s="96"/>
      <c r="G31" s="96"/>
      <c r="H31" s="49"/>
      <c r="I31" s="96"/>
      <c r="J31" s="96"/>
      <c r="K31" s="96"/>
      <c r="L31" s="52"/>
      <c r="M31" s="96"/>
      <c r="N31" s="96"/>
      <c r="O31" s="96"/>
      <c r="P31" s="45"/>
      <c r="Q31" s="96"/>
      <c r="R31" s="96"/>
      <c r="S31" s="96"/>
      <c r="T31" s="45"/>
      <c r="U31" s="96"/>
      <c r="V31" s="96"/>
      <c r="W31" s="96"/>
      <c r="X31" s="45"/>
      <c r="Y31" s="96"/>
      <c r="Z31" s="96"/>
      <c r="AA31" s="96"/>
      <c r="AB31" s="45"/>
      <c r="AC31" s="2006">
        <v>0</v>
      </c>
      <c r="AD31" s="2006">
        <v>0</v>
      </c>
      <c r="AE31" s="421"/>
    </row>
    <row r="32" spans="2:31" ht="9.9499999999999993" customHeight="1">
      <c r="B32" s="4258">
        <v>1</v>
      </c>
      <c r="D32" s="3511" t="s">
        <v>1163</v>
      </c>
      <c r="E32" s="40"/>
      <c r="F32" s="40"/>
      <c r="G32" s="40"/>
      <c r="H32" s="3511" t="s">
        <v>1164</v>
      </c>
      <c r="I32" s="40"/>
      <c r="J32" s="40"/>
      <c r="K32" s="40"/>
      <c r="L32" s="3511" t="s">
        <v>1165</v>
      </c>
      <c r="M32" s="40"/>
      <c r="N32" s="40"/>
      <c r="O32" s="40"/>
      <c r="P32" s="3511" t="s">
        <v>1166</v>
      </c>
      <c r="Q32" s="40"/>
      <c r="R32" s="40"/>
      <c r="S32" s="40"/>
      <c r="T32" s="3511" t="s">
        <v>1167</v>
      </c>
      <c r="U32" s="40"/>
      <c r="V32" s="40"/>
      <c r="W32" s="40"/>
      <c r="X32" s="3511" t="s">
        <v>810</v>
      </c>
      <c r="Y32" s="40"/>
      <c r="Z32" s="40"/>
      <c r="AA32" s="40"/>
      <c r="AB32" s="3511" t="s">
        <v>1168</v>
      </c>
      <c r="AC32" s="2006">
        <v>0</v>
      </c>
      <c r="AD32" s="2006">
        <v>0</v>
      </c>
      <c r="AE32" s="421"/>
    </row>
    <row r="33" spans="1:31" ht="5.0999999999999996" customHeight="1">
      <c r="B33" s="4259"/>
      <c r="D33" s="3512"/>
      <c r="E33" s="90"/>
      <c r="F33" s="91"/>
      <c r="G33" s="90"/>
      <c r="H33" s="3512"/>
      <c r="I33" s="90"/>
      <c r="J33" s="91"/>
      <c r="K33" s="90"/>
      <c r="L33" s="3512"/>
      <c r="M33" s="90"/>
      <c r="N33" s="91"/>
      <c r="O33" s="90"/>
      <c r="P33" s="3512"/>
      <c r="Q33" s="90"/>
      <c r="R33" s="91"/>
      <c r="S33" s="90"/>
      <c r="T33" s="3512"/>
      <c r="U33" s="90"/>
      <c r="V33" s="91"/>
      <c r="W33" s="90"/>
      <c r="X33" s="3512"/>
      <c r="Y33" s="90"/>
      <c r="Z33" s="91"/>
      <c r="AA33" s="90"/>
      <c r="AB33" s="3512"/>
      <c r="AC33" s="2006">
        <v>0</v>
      </c>
      <c r="AD33" s="2006">
        <v>0</v>
      </c>
      <c r="AE33" s="421"/>
    </row>
    <row r="34" spans="1:31" ht="9.9499999999999993" customHeight="1">
      <c r="B34" s="4260"/>
      <c r="D34" s="3513"/>
      <c r="E34" s="40"/>
      <c r="F34" s="40"/>
      <c r="G34" s="40"/>
      <c r="H34" s="3513"/>
      <c r="I34" s="40"/>
      <c r="J34" s="40"/>
      <c r="K34" s="40"/>
      <c r="L34" s="3513"/>
      <c r="M34" s="40"/>
      <c r="N34" s="40"/>
      <c r="O34" s="40"/>
      <c r="P34" s="3513"/>
      <c r="Q34" s="40"/>
      <c r="R34" s="40"/>
      <c r="S34" s="40"/>
      <c r="T34" s="3513"/>
      <c r="U34" s="40"/>
      <c r="V34" s="40"/>
      <c r="W34" s="40"/>
      <c r="X34" s="3513"/>
      <c r="Y34" s="40"/>
      <c r="Z34" s="40"/>
      <c r="AA34" s="40"/>
      <c r="AB34" s="3513"/>
      <c r="AC34" s="2006">
        <v>0</v>
      </c>
      <c r="AD34" s="2006">
        <v>0</v>
      </c>
      <c r="AE34" s="421"/>
    </row>
    <row r="35" spans="1:31" ht="9.9499999999999993" customHeight="1">
      <c r="B35" s="34"/>
      <c r="D35" s="104"/>
      <c r="E35" s="96"/>
      <c r="F35" s="96"/>
      <c r="G35" s="96"/>
      <c r="H35" s="49"/>
      <c r="I35" s="96"/>
      <c r="J35" s="96"/>
      <c r="K35" s="96"/>
      <c r="L35" s="52"/>
      <c r="M35" s="96"/>
      <c r="N35" s="96"/>
      <c r="O35" s="96"/>
      <c r="P35" s="45"/>
      <c r="Q35" s="96"/>
      <c r="R35" s="96"/>
      <c r="S35" s="96"/>
      <c r="T35" s="45"/>
      <c r="U35" s="96"/>
      <c r="V35" s="96"/>
      <c r="W35" s="96"/>
      <c r="X35" s="45"/>
      <c r="Y35" s="96"/>
      <c r="Z35" s="96"/>
      <c r="AA35" s="96"/>
      <c r="AB35" s="45"/>
      <c r="AC35" s="2006">
        <v>0</v>
      </c>
      <c r="AD35" s="2006">
        <v>0</v>
      </c>
      <c r="AE35" s="421"/>
    </row>
    <row r="36" spans="1:31" ht="9.9499999999999993" customHeight="1">
      <c r="B36" s="4258">
        <v>1</v>
      </c>
      <c r="D36" s="3511" t="s">
        <v>1170</v>
      </c>
      <c r="E36" s="40"/>
      <c r="F36" s="40"/>
      <c r="G36" s="40"/>
      <c r="H36" s="3511" t="s">
        <v>1169</v>
      </c>
      <c r="I36" s="40"/>
      <c r="J36" s="40"/>
      <c r="K36" s="40"/>
      <c r="L36" s="3511" t="s">
        <v>56</v>
      </c>
      <c r="M36" s="40"/>
      <c r="N36" s="40"/>
      <c r="O36" s="40"/>
      <c r="P36" s="4166"/>
      <c r="Q36" s="40"/>
      <c r="R36" s="40"/>
      <c r="S36" s="40"/>
      <c r="T36" s="4166"/>
      <c r="U36" s="40"/>
      <c r="V36" s="40"/>
      <c r="W36" s="40"/>
      <c r="X36" s="4166"/>
      <c r="Y36" s="40"/>
      <c r="Z36" s="40"/>
      <c r="AA36" s="40"/>
      <c r="AB36" s="4166"/>
      <c r="AC36" s="2006">
        <v>0</v>
      </c>
      <c r="AD36" s="2006">
        <v>0</v>
      </c>
      <c r="AE36" s="421"/>
    </row>
    <row r="37" spans="1:31" ht="5.0999999999999996" customHeight="1">
      <c r="B37" s="4259"/>
      <c r="D37" s="3512"/>
      <c r="E37" s="90"/>
      <c r="F37" s="91"/>
      <c r="G37" s="90"/>
      <c r="H37" s="3512"/>
      <c r="I37" s="90"/>
      <c r="J37" s="91"/>
      <c r="K37" s="90"/>
      <c r="L37" s="3512"/>
      <c r="M37" s="90"/>
      <c r="N37" s="91"/>
      <c r="O37" s="90"/>
      <c r="P37" s="3612"/>
      <c r="Q37" s="90"/>
      <c r="R37" s="91"/>
      <c r="S37" s="90"/>
      <c r="T37" s="3612"/>
      <c r="U37" s="90"/>
      <c r="V37" s="91"/>
      <c r="W37" s="90"/>
      <c r="X37" s="3612"/>
      <c r="Y37" s="90"/>
      <c r="Z37" s="91"/>
      <c r="AA37" s="90"/>
      <c r="AB37" s="3612"/>
      <c r="AC37" s="2006">
        <v>0</v>
      </c>
      <c r="AD37" s="2006">
        <v>0</v>
      </c>
      <c r="AE37" s="421"/>
    </row>
    <row r="38" spans="1:31" ht="9.9499999999999993" customHeight="1">
      <c r="B38" s="4260"/>
      <c r="D38" s="3513"/>
      <c r="E38" s="40"/>
      <c r="F38" s="40"/>
      <c r="G38" s="40"/>
      <c r="H38" s="3513"/>
      <c r="I38" s="40"/>
      <c r="J38" s="40"/>
      <c r="K38" s="40"/>
      <c r="L38" s="3513"/>
      <c r="M38" s="40"/>
      <c r="N38" s="40"/>
      <c r="O38" s="40"/>
      <c r="P38" s="3613"/>
      <c r="Q38" s="40"/>
      <c r="R38" s="40"/>
      <c r="S38" s="40"/>
      <c r="T38" s="3613"/>
      <c r="U38" s="40"/>
      <c r="V38" s="40"/>
      <c r="W38" s="40"/>
      <c r="X38" s="3613"/>
      <c r="Y38" s="40"/>
      <c r="Z38" s="40"/>
      <c r="AA38" s="40"/>
      <c r="AB38" s="3613"/>
      <c r="AC38" s="2006">
        <v>0</v>
      </c>
      <c r="AD38" s="2006">
        <v>0</v>
      </c>
      <c r="AE38" s="421"/>
    </row>
    <row r="39" spans="1:31" ht="9.9499999999999993" customHeight="1">
      <c r="A39" s="104"/>
      <c r="B39" s="104"/>
      <c r="C39" s="104"/>
      <c r="D39" s="104"/>
      <c r="E39" s="96"/>
      <c r="F39" s="96"/>
      <c r="G39" s="96"/>
      <c r="H39" s="49"/>
      <c r="I39" s="96"/>
      <c r="J39" s="96"/>
      <c r="K39" s="96"/>
      <c r="L39" s="52"/>
      <c r="M39" s="96"/>
      <c r="N39" s="96"/>
      <c r="O39" s="96"/>
      <c r="P39" s="45"/>
      <c r="Q39" s="96"/>
      <c r="R39" s="96"/>
      <c r="S39" s="96"/>
      <c r="T39" s="45"/>
      <c r="U39" s="96"/>
      <c r="V39" s="96"/>
      <c r="W39" s="96"/>
      <c r="X39" s="45"/>
      <c r="Y39" s="96"/>
      <c r="Z39" s="96"/>
      <c r="AA39" s="96"/>
      <c r="AB39" s="45"/>
      <c r="AC39" s="2006">
        <v>0</v>
      </c>
      <c r="AD39" s="2006">
        <v>0</v>
      </c>
      <c r="AE39" s="421"/>
    </row>
    <row r="40" spans="1:31" ht="23.25">
      <c r="B40" s="502">
        <v>2</v>
      </c>
      <c r="D40" s="503" t="s">
        <v>1171</v>
      </c>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5">
        <v>2</v>
      </c>
      <c r="AC40" s="2006">
        <v>0</v>
      </c>
      <c r="AD40" s="2006">
        <v>0</v>
      </c>
      <c r="AE40" s="583"/>
    </row>
    <row r="41" spans="1:31" ht="9.9499999999999993" customHeight="1">
      <c r="A41" s="104"/>
      <c r="B41" s="104"/>
      <c r="C41" s="104"/>
      <c r="D41" s="104"/>
      <c r="E41" s="96"/>
      <c r="F41" s="96"/>
      <c r="G41" s="96"/>
      <c r="H41" s="49"/>
      <c r="I41" s="96"/>
      <c r="J41" s="96"/>
      <c r="K41" s="96"/>
      <c r="L41" s="52"/>
      <c r="M41" s="96"/>
      <c r="N41" s="96"/>
      <c r="O41" s="96"/>
      <c r="P41" s="45"/>
      <c r="Q41" s="96"/>
      <c r="R41" s="96"/>
      <c r="S41" s="96"/>
      <c r="T41" s="45"/>
      <c r="U41" s="96"/>
      <c r="V41" s="96"/>
      <c r="W41" s="96"/>
      <c r="X41" s="45"/>
      <c r="Y41" s="96"/>
      <c r="Z41" s="96"/>
      <c r="AA41" s="96"/>
      <c r="AB41" s="45"/>
      <c r="AC41" s="2006">
        <v>0</v>
      </c>
      <c r="AD41" s="2006">
        <v>0</v>
      </c>
      <c r="AE41" s="421"/>
    </row>
    <row r="42" spans="1:31" ht="15" customHeight="1">
      <c r="B42" s="506"/>
      <c r="D42" s="507" t="s">
        <v>1172</v>
      </c>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4257" t="s">
        <v>1157</v>
      </c>
      <c r="AC42" s="2006">
        <v>0</v>
      </c>
      <c r="AD42" s="2006">
        <v>0</v>
      </c>
      <c r="AE42" s="421"/>
    </row>
    <row r="43" spans="1:31" ht="15" customHeight="1">
      <c r="B43" s="506"/>
      <c r="D43" s="337" t="s">
        <v>1173</v>
      </c>
      <c r="E43" s="337"/>
      <c r="F43" s="337"/>
      <c r="G43" s="337"/>
      <c r="H43" s="337"/>
      <c r="I43" s="337"/>
      <c r="J43" s="337"/>
      <c r="K43" s="337"/>
      <c r="L43" s="337"/>
      <c r="M43" s="337"/>
      <c r="N43" s="337"/>
      <c r="O43" s="337"/>
      <c r="P43" s="508"/>
      <c r="Q43" s="337"/>
      <c r="R43" s="337"/>
      <c r="S43" s="337"/>
      <c r="T43" s="337"/>
      <c r="U43" s="337"/>
      <c r="V43" s="337"/>
      <c r="W43" s="337"/>
      <c r="X43" s="508"/>
      <c r="Y43" s="337"/>
      <c r="Z43" s="337"/>
      <c r="AA43" s="337"/>
      <c r="AB43" s="4257"/>
      <c r="AC43" s="2006">
        <v>0</v>
      </c>
      <c r="AD43" s="2006">
        <v>0</v>
      </c>
      <c r="AE43" s="421"/>
    </row>
    <row r="44" spans="1:31" ht="15" customHeight="1">
      <c r="B44" s="506"/>
      <c r="D44" s="337" t="s">
        <v>1174</v>
      </c>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2006">
        <v>0</v>
      </c>
      <c r="AD44" s="2006">
        <v>0</v>
      </c>
      <c r="AE44" s="421"/>
    </row>
    <row r="45" spans="1:31" ht="15" customHeight="1">
      <c r="B45" s="506"/>
      <c r="D45" s="337" t="s">
        <v>1175</v>
      </c>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2006">
        <v>0</v>
      </c>
      <c r="AD45" s="2006">
        <v>0</v>
      </c>
      <c r="AE45" s="421"/>
    </row>
    <row r="46" spans="1:31" ht="15" customHeight="1">
      <c r="B46" s="506"/>
      <c r="D46" s="116"/>
      <c r="E46" s="116"/>
      <c r="F46" s="116"/>
      <c r="G46" s="116"/>
      <c r="H46" s="116"/>
      <c r="I46" s="509"/>
      <c r="J46" s="509"/>
      <c r="K46" s="509"/>
      <c r="L46" s="116"/>
      <c r="M46" s="509"/>
      <c r="N46" s="509"/>
      <c r="O46" s="509"/>
      <c r="P46" s="116"/>
      <c r="Q46" s="509"/>
      <c r="R46" s="509"/>
      <c r="S46" s="509"/>
      <c r="T46" s="510"/>
      <c r="U46" s="511"/>
      <c r="V46" s="511"/>
      <c r="W46" s="511"/>
      <c r="X46" s="510" t="s">
        <v>1176</v>
      </c>
      <c r="Y46" s="511"/>
      <c r="Z46" s="511"/>
      <c r="AA46" s="511"/>
      <c r="AB46" s="1877">
        <v>10</v>
      </c>
      <c r="AC46" s="2006">
        <v>0</v>
      </c>
      <c r="AD46" s="2006">
        <v>0</v>
      </c>
      <c r="AE46" s="421"/>
    </row>
    <row r="47" spans="1:31" ht="15" customHeight="1">
      <c r="B47" s="506"/>
      <c r="D47" s="116"/>
      <c r="E47" s="116"/>
      <c r="F47" s="116"/>
      <c r="G47" s="116"/>
      <c r="H47" s="116"/>
      <c r="I47" s="509"/>
      <c r="J47" s="509"/>
      <c r="K47" s="509"/>
      <c r="L47" s="116"/>
      <c r="M47" s="509"/>
      <c r="N47" s="509"/>
      <c r="O47" s="509"/>
      <c r="P47" s="116"/>
      <c r="Q47" s="509"/>
      <c r="R47" s="509"/>
      <c r="S47" s="509"/>
      <c r="T47" s="510"/>
      <c r="U47" s="511"/>
      <c r="V47" s="511"/>
      <c r="W47" s="511"/>
      <c r="X47" s="510" t="s">
        <v>1177</v>
      </c>
      <c r="Y47" s="511"/>
      <c r="Z47" s="511"/>
      <c r="AA47" s="511"/>
      <c r="AB47" s="1877">
        <v>10</v>
      </c>
      <c r="AC47" s="2006">
        <v>0</v>
      </c>
      <c r="AD47" s="2006">
        <v>0</v>
      </c>
      <c r="AE47" s="421"/>
    </row>
    <row r="48" spans="1:31" ht="15" customHeight="1">
      <c r="B48" s="506"/>
      <c r="D48" s="116"/>
      <c r="E48" s="116"/>
      <c r="F48" s="116"/>
      <c r="G48" s="116"/>
      <c r="H48" s="116"/>
      <c r="I48" s="509"/>
      <c r="J48" s="509"/>
      <c r="K48" s="509"/>
      <c r="L48" s="116"/>
      <c r="M48" s="509"/>
      <c r="N48" s="509"/>
      <c r="O48" s="509"/>
      <c r="P48" s="116"/>
      <c r="Q48" s="509"/>
      <c r="R48" s="509"/>
      <c r="S48" s="509"/>
      <c r="T48" s="510"/>
      <c r="U48" s="511"/>
      <c r="V48" s="511"/>
      <c r="W48" s="511"/>
      <c r="X48" s="510" t="s">
        <v>1178</v>
      </c>
      <c r="Y48" s="511"/>
      <c r="Z48" s="511"/>
      <c r="AA48" s="511"/>
      <c r="AB48" s="1877">
        <v>10</v>
      </c>
      <c r="AC48" s="2006">
        <v>0</v>
      </c>
      <c r="AD48" s="2006">
        <v>0</v>
      </c>
      <c r="AE48" s="421"/>
    </row>
    <row r="49" spans="2:31" ht="15" customHeight="1">
      <c r="B49" s="506"/>
      <c r="D49" s="116"/>
      <c r="E49" s="116"/>
      <c r="F49" s="116"/>
      <c r="G49" s="116"/>
      <c r="H49" s="116"/>
      <c r="I49" s="509"/>
      <c r="J49" s="509"/>
      <c r="K49" s="509"/>
      <c r="L49" s="116"/>
      <c r="M49" s="509"/>
      <c r="N49" s="509"/>
      <c r="O49" s="509"/>
      <c r="P49" s="116"/>
      <c r="Q49" s="509"/>
      <c r="R49" s="509"/>
      <c r="S49" s="509"/>
      <c r="T49" s="510"/>
      <c r="U49" s="511"/>
      <c r="V49" s="511"/>
      <c r="W49" s="511"/>
      <c r="X49" s="510" t="s">
        <v>1179</v>
      </c>
      <c r="Y49" s="511"/>
      <c r="Z49" s="511"/>
      <c r="AA49" s="511"/>
      <c r="AB49" s="1877">
        <v>10</v>
      </c>
      <c r="AC49" s="2006">
        <v>0</v>
      </c>
      <c r="AD49" s="2006">
        <v>0</v>
      </c>
      <c r="AE49" s="421"/>
    </row>
    <row r="50" spans="2:31" ht="15" customHeight="1">
      <c r="B50" s="506"/>
      <c r="D50" s="116"/>
      <c r="E50" s="116"/>
      <c r="F50" s="116"/>
      <c r="G50" s="116"/>
      <c r="H50" s="116"/>
      <c r="I50" s="509"/>
      <c r="J50" s="509"/>
      <c r="K50" s="509"/>
      <c r="L50" s="116"/>
      <c r="M50" s="509"/>
      <c r="N50" s="509"/>
      <c r="O50" s="509"/>
      <c r="P50" s="116"/>
      <c r="Q50" s="509"/>
      <c r="R50" s="509"/>
      <c r="S50" s="509"/>
      <c r="T50" s="510"/>
      <c r="U50" s="511"/>
      <c r="V50" s="511"/>
      <c r="W50" s="511"/>
      <c r="X50" s="510" t="s">
        <v>1180</v>
      </c>
      <c r="Y50" s="511"/>
      <c r="Z50" s="511"/>
      <c r="AA50" s="511"/>
      <c r="AB50" s="1877">
        <v>10</v>
      </c>
      <c r="AC50" s="2006">
        <v>0</v>
      </c>
      <c r="AD50" s="2006">
        <v>0</v>
      </c>
      <c r="AE50" s="421"/>
    </row>
    <row r="51" spans="2:31" ht="15" customHeight="1">
      <c r="B51" s="506"/>
      <c r="D51" s="116"/>
      <c r="E51" s="116"/>
      <c r="F51" s="116"/>
      <c r="G51" s="116"/>
      <c r="H51" s="116"/>
      <c r="I51" s="509"/>
      <c r="J51" s="509"/>
      <c r="K51" s="509"/>
      <c r="L51" s="116"/>
      <c r="M51" s="509"/>
      <c r="N51" s="509"/>
      <c r="O51" s="509"/>
      <c r="P51" s="116"/>
      <c r="Q51" s="509"/>
      <c r="R51" s="509"/>
      <c r="S51" s="509"/>
      <c r="T51" s="510"/>
      <c r="U51" s="511"/>
      <c r="V51" s="511"/>
      <c r="W51" s="511"/>
      <c r="X51" s="510" t="s">
        <v>1181</v>
      </c>
      <c r="Y51" s="511"/>
      <c r="Z51" s="511"/>
      <c r="AA51" s="511"/>
      <c r="AB51" s="1877">
        <v>10</v>
      </c>
      <c r="AC51" s="2006">
        <v>0</v>
      </c>
      <c r="AD51" s="2006">
        <v>0</v>
      </c>
      <c r="AE51" s="421"/>
    </row>
    <row r="52" spans="2:31" ht="15" customHeight="1">
      <c r="B52" s="506"/>
      <c r="D52" s="116"/>
      <c r="E52" s="116"/>
      <c r="F52" s="116"/>
      <c r="G52" s="116"/>
      <c r="H52" s="116"/>
      <c r="I52" s="509"/>
      <c r="J52" s="509"/>
      <c r="K52" s="509"/>
      <c r="L52" s="116"/>
      <c r="M52" s="509"/>
      <c r="N52" s="509"/>
      <c r="O52" s="509"/>
      <c r="P52" s="116"/>
      <c r="Q52" s="509"/>
      <c r="R52" s="509"/>
      <c r="S52" s="509"/>
      <c r="T52" s="510"/>
      <c r="U52" s="511"/>
      <c r="V52" s="511"/>
      <c r="W52" s="511"/>
      <c r="X52" s="510" t="s">
        <v>1182</v>
      </c>
      <c r="Y52" s="511"/>
      <c r="Z52" s="511"/>
      <c r="AA52" s="511"/>
      <c r="AB52" s="1877" t="s">
        <v>1183</v>
      </c>
      <c r="AC52" s="2006">
        <v>0</v>
      </c>
      <c r="AD52" s="2006">
        <v>0</v>
      </c>
      <c r="AE52" s="421"/>
    </row>
    <row r="53" spans="2:31" ht="15" customHeight="1">
      <c r="B53" s="506"/>
      <c r="D53" s="116"/>
      <c r="E53" s="116"/>
      <c r="F53" s="116"/>
      <c r="G53" s="116"/>
      <c r="H53" s="116"/>
      <c r="I53" s="509"/>
      <c r="J53" s="509"/>
      <c r="K53" s="509"/>
      <c r="L53" s="116"/>
      <c r="M53" s="509"/>
      <c r="N53" s="509"/>
      <c r="O53" s="509"/>
      <c r="P53" s="116"/>
      <c r="Q53" s="509"/>
      <c r="R53" s="509"/>
      <c r="S53" s="509"/>
      <c r="T53" s="510"/>
      <c r="U53" s="511"/>
      <c r="V53" s="511"/>
      <c r="W53" s="511"/>
      <c r="X53" s="510" t="s">
        <v>1184</v>
      </c>
      <c r="Y53" s="511"/>
      <c r="Z53" s="511"/>
      <c r="AA53" s="511"/>
      <c r="AB53" s="1877">
        <v>10</v>
      </c>
      <c r="AC53" s="2006">
        <v>0</v>
      </c>
      <c r="AD53" s="2006">
        <v>0</v>
      </c>
      <c r="AE53" s="421"/>
    </row>
    <row r="54" spans="2:31" ht="15" customHeight="1">
      <c r="B54" s="506"/>
      <c r="D54" s="116"/>
      <c r="E54" s="116"/>
      <c r="F54" s="116"/>
      <c r="G54" s="116"/>
      <c r="H54" s="116"/>
      <c r="I54" s="509"/>
      <c r="J54" s="509"/>
      <c r="K54" s="509"/>
      <c r="L54" s="116"/>
      <c r="M54" s="509"/>
      <c r="N54" s="509"/>
      <c r="O54" s="509"/>
      <c r="P54" s="116"/>
      <c r="Q54" s="509"/>
      <c r="R54" s="509"/>
      <c r="S54" s="509"/>
      <c r="T54" s="510"/>
      <c r="U54" s="511"/>
      <c r="V54" s="511"/>
      <c r="W54" s="511"/>
      <c r="X54" s="510" t="s">
        <v>1185</v>
      </c>
      <c r="Y54" s="511"/>
      <c r="Z54" s="511"/>
      <c r="AA54" s="511"/>
      <c r="AB54" s="1877" t="s">
        <v>1183</v>
      </c>
      <c r="AC54" s="2006">
        <v>0</v>
      </c>
      <c r="AD54" s="2006">
        <v>0</v>
      </c>
      <c r="AE54" s="421"/>
    </row>
    <row r="55" spans="2:31" ht="15" customHeight="1">
      <c r="B55" s="506"/>
      <c r="D55" s="116"/>
      <c r="E55" s="116"/>
      <c r="F55" s="116"/>
      <c r="G55" s="116"/>
      <c r="H55" s="116"/>
      <c r="I55" s="509"/>
      <c r="J55" s="509"/>
      <c r="K55" s="509"/>
      <c r="L55" s="116"/>
      <c r="M55" s="509"/>
      <c r="N55" s="509"/>
      <c r="O55" s="509"/>
      <c r="P55" s="116"/>
      <c r="Q55" s="509"/>
      <c r="R55" s="509"/>
      <c r="S55" s="509"/>
      <c r="T55" s="510"/>
      <c r="U55" s="511"/>
      <c r="V55" s="511"/>
      <c r="W55" s="511"/>
      <c r="X55" s="510" t="s">
        <v>1186</v>
      </c>
      <c r="Y55" s="511"/>
      <c r="Z55" s="511"/>
      <c r="AA55" s="511"/>
      <c r="AB55" s="1877">
        <v>10</v>
      </c>
      <c r="AC55" s="2006">
        <v>0</v>
      </c>
      <c r="AD55" s="2006">
        <v>0</v>
      </c>
      <c r="AE55" s="421"/>
    </row>
    <row r="56" spans="2:31" ht="15" customHeight="1">
      <c r="B56" s="506"/>
      <c r="D56" s="116"/>
      <c r="E56" s="116"/>
      <c r="F56" s="116"/>
      <c r="G56" s="116"/>
      <c r="H56" s="116"/>
      <c r="I56" s="509"/>
      <c r="J56" s="509"/>
      <c r="K56" s="509"/>
      <c r="L56" s="116"/>
      <c r="M56" s="509"/>
      <c r="N56" s="509"/>
      <c r="O56" s="509"/>
      <c r="P56" s="116"/>
      <c r="Q56" s="509"/>
      <c r="R56" s="509"/>
      <c r="S56" s="509"/>
      <c r="T56" s="510"/>
      <c r="U56" s="511"/>
      <c r="V56" s="511"/>
      <c r="W56" s="511"/>
      <c r="X56" s="510" t="s">
        <v>1187</v>
      </c>
      <c r="Y56" s="511"/>
      <c r="Z56" s="511"/>
      <c r="AA56" s="511"/>
      <c r="AB56" s="1877">
        <v>10</v>
      </c>
      <c r="AC56" s="2006">
        <v>0</v>
      </c>
      <c r="AD56" s="2006">
        <v>0</v>
      </c>
      <c r="AE56" s="421"/>
    </row>
    <row r="57" spans="2:31" ht="15" customHeight="1">
      <c r="B57" s="506"/>
      <c r="D57" s="116"/>
      <c r="E57" s="116"/>
      <c r="F57" s="116"/>
      <c r="G57" s="116"/>
      <c r="H57" s="116"/>
      <c r="I57" s="509"/>
      <c r="J57" s="509"/>
      <c r="K57" s="509"/>
      <c r="L57" s="116"/>
      <c r="M57" s="509"/>
      <c r="N57" s="509"/>
      <c r="O57" s="509"/>
      <c r="P57" s="116"/>
      <c r="Q57" s="509"/>
      <c r="R57" s="509"/>
      <c r="S57" s="509"/>
      <c r="T57" s="510"/>
      <c r="U57" s="511"/>
      <c r="V57" s="511"/>
      <c r="W57" s="511"/>
      <c r="X57" s="510" t="s">
        <v>1188</v>
      </c>
      <c r="Y57" s="511"/>
      <c r="Z57" s="511"/>
      <c r="AA57" s="511"/>
      <c r="AB57" s="1877">
        <v>10</v>
      </c>
      <c r="AC57" s="2006">
        <v>0</v>
      </c>
      <c r="AD57" s="2006">
        <v>0</v>
      </c>
      <c r="AE57" s="421"/>
    </row>
    <row r="58" spans="2:31" ht="15" customHeight="1">
      <c r="B58" s="506"/>
      <c r="D58" s="116"/>
      <c r="E58" s="116"/>
      <c r="F58" s="116"/>
      <c r="G58" s="116"/>
      <c r="H58" s="116"/>
      <c r="I58" s="509"/>
      <c r="J58" s="509"/>
      <c r="K58" s="509"/>
      <c r="L58" s="116"/>
      <c r="M58" s="509"/>
      <c r="N58" s="509"/>
      <c r="O58" s="509"/>
      <c r="P58" s="116"/>
      <c r="Q58" s="509"/>
      <c r="R58" s="509"/>
      <c r="S58" s="509"/>
      <c r="T58" s="510"/>
      <c r="U58" s="511"/>
      <c r="V58" s="511"/>
      <c r="W58" s="511"/>
      <c r="X58" s="510" t="s">
        <v>1189</v>
      </c>
      <c r="Y58" s="511"/>
      <c r="Z58" s="511"/>
      <c r="AA58" s="511"/>
      <c r="AB58" s="1877">
        <v>10</v>
      </c>
      <c r="AC58" s="2006">
        <v>0</v>
      </c>
      <c r="AD58" s="2006">
        <v>0</v>
      </c>
      <c r="AE58" s="421"/>
    </row>
    <row r="59" spans="2:31" ht="15" customHeight="1">
      <c r="B59" s="506"/>
      <c r="D59" s="116"/>
      <c r="E59" s="116"/>
      <c r="F59" s="116"/>
      <c r="G59" s="116"/>
      <c r="H59" s="116"/>
      <c r="I59" s="509"/>
      <c r="J59" s="509"/>
      <c r="K59" s="509"/>
      <c r="L59" s="116"/>
      <c r="M59" s="509"/>
      <c r="N59" s="509"/>
      <c r="O59" s="509"/>
      <c r="P59" s="116"/>
      <c r="Q59" s="509"/>
      <c r="R59" s="509"/>
      <c r="S59" s="509"/>
      <c r="T59" s="510"/>
      <c r="U59" s="511"/>
      <c r="V59" s="511"/>
      <c r="W59" s="511"/>
      <c r="X59" s="510" t="s">
        <v>1190</v>
      </c>
      <c r="Y59" s="511"/>
      <c r="Z59" s="511"/>
      <c r="AA59" s="511"/>
      <c r="AB59" s="1877" t="s">
        <v>1183</v>
      </c>
      <c r="AC59" s="2006">
        <v>0</v>
      </c>
      <c r="AD59" s="2006">
        <v>0</v>
      </c>
      <c r="AE59" s="421"/>
    </row>
    <row r="60" spans="2:31" ht="15" customHeight="1">
      <c r="B60" s="506"/>
      <c r="D60" s="512"/>
      <c r="E60" s="509"/>
      <c r="F60" s="509"/>
      <c r="G60" s="509"/>
      <c r="H60" s="116"/>
      <c r="I60" s="509"/>
      <c r="J60" s="509"/>
      <c r="K60" s="509"/>
      <c r="L60" s="116"/>
      <c r="M60" s="509"/>
      <c r="N60" s="509"/>
      <c r="O60" s="509"/>
      <c r="P60" s="116"/>
      <c r="Q60" s="509"/>
      <c r="R60" s="509"/>
      <c r="S60" s="509"/>
      <c r="T60" s="513"/>
      <c r="U60" s="96"/>
      <c r="V60" s="96"/>
      <c r="W60" s="96"/>
      <c r="X60" s="513" t="s">
        <v>1191</v>
      </c>
      <c r="Y60" s="96"/>
      <c r="Z60" s="96"/>
      <c r="AA60" s="96"/>
      <c r="AB60" s="514" t="s">
        <v>1192</v>
      </c>
      <c r="AC60" s="2006">
        <v>0</v>
      </c>
      <c r="AD60" s="2006">
        <v>0</v>
      </c>
      <c r="AE60" s="421"/>
    </row>
    <row r="61" spans="2:31" ht="15" customHeight="1">
      <c r="B61" s="506"/>
      <c r="D61" s="512"/>
      <c r="E61" s="509"/>
      <c r="F61" s="509"/>
      <c r="G61" s="509"/>
      <c r="H61" s="116"/>
      <c r="I61" s="509"/>
      <c r="J61" s="509"/>
      <c r="K61" s="509"/>
      <c r="L61" s="116"/>
      <c r="M61" s="509"/>
      <c r="N61" s="509"/>
      <c r="O61" s="509"/>
      <c r="P61" s="116"/>
      <c r="Q61" s="509"/>
      <c r="R61" s="509"/>
      <c r="S61" s="509"/>
      <c r="T61" s="513"/>
      <c r="U61" s="96"/>
      <c r="V61" s="96"/>
      <c r="W61" s="96"/>
      <c r="X61" s="513" t="s">
        <v>1193</v>
      </c>
      <c r="Y61" s="96"/>
      <c r="Z61" s="96"/>
      <c r="AA61" s="96"/>
      <c r="AB61" s="514" t="s">
        <v>1194</v>
      </c>
      <c r="AC61" s="2006">
        <v>0</v>
      </c>
      <c r="AD61" s="2006">
        <v>0</v>
      </c>
      <c r="AE61" s="421"/>
    </row>
    <row r="62" spans="2:31" ht="15" customHeight="1">
      <c r="B62" s="506"/>
      <c r="D62" s="512"/>
      <c r="E62" s="509"/>
      <c r="F62" s="509"/>
      <c r="G62" s="509"/>
      <c r="H62" s="116"/>
      <c r="I62" s="509"/>
      <c r="J62" s="509"/>
      <c r="K62" s="509"/>
      <c r="L62" s="116"/>
      <c r="M62" s="509"/>
      <c r="N62" s="509"/>
      <c r="O62" s="509"/>
      <c r="P62" s="116"/>
      <c r="Q62" s="509"/>
      <c r="R62" s="509"/>
      <c r="S62" s="509"/>
      <c r="T62" s="513"/>
      <c r="U62" s="96"/>
      <c r="V62" s="96"/>
      <c r="W62" s="96"/>
      <c r="X62" s="513" t="s">
        <v>1195</v>
      </c>
      <c r="Y62" s="96"/>
      <c r="Z62" s="96"/>
      <c r="AA62" s="96"/>
      <c r="AB62" s="514" t="s">
        <v>1196</v>
      </c>
      <c r="AC62" s="2006">
        <v>0</v>
      </c>
      <c r="AD62" s="2006">
        <v>0</v>
      </c>
      <c r="AE62" s="421"/>
    </row>
    <row r="63" spans="2:31" ht="15" customHeight="1">
      <c r="B63" s="506"/>
      <c r="D63" s="512"/>
      <c r="E63" s="509"/>
      <c r="F63" s="509"/>
      <c r="G63" s="509"/>
      <c r="H63" s="116"/>
      <c r="I63" s="509"/>
      <c r="J63" s="509"/>
      <c r="K63" s="509"/>
      <c r="L63" s="116"/>
      <c r="M63" s="509"/>
      <c r="N63" s="509"/>
      <c r="O63" s="509"/>
      <c r="P63" s="116"/>
      <c r="Q63" s="509"/>
      <c r="R63" s="509"/>
      <c r="S63" s="509"/>
      <c r="T63" s="513"/>
      <c r="U63" s="96"/>
      <c r="V63" s="96"/>
      <c r="W63" s="96"/>
      <c r="X63" s="513" t="s">
        <v>1197</v>
      </c>
      <c r="Y63" s="96"/>
      <c r="Z63" s="96"/>
      <c r="AA63" s="96"/>
      <c r="AB63" s="514" t="s">
        <v>1198</v>
      </c>
      <c r="AC63" s="2006">
        <v>0</v>
      </c>
      <c r="AD63" s="2006">
        <v>0</v>
      </c>
      <c r="AE63" s="421"/>
    </row>
    <row r="64" spans="2:31" ht="15" customHeight="1">
      <c r="B64" s="506"/>
      <c r="D64" s="512"/>
      <c r="E64" s="509"/>
      <c r="F64" s="509"/>
      <c r="G64" s="509"/>
      <c r="H64" s="116"/>
      <c r="I64" s="509"/>
      <c r="J64" s="509"/>
      <c r="K64" s="509"/>
      <c r="L64" s="116"/>
      <c r="M64" s="509"/>
      <c r="N64" s="509"/>
      <c r="O64" s="509"/>
      <c r="P64" s="116"/>
      <c r="Q64" s="509"/>
      <c r="R64" s="509"/>
      <c r="S64" s="509"/>
      <c r="T64" s="513"/>
      <c r="U64" s="96"/>
      <c r="V64" s="96"/>
      <c r="W64" s="96"/>
      <c r="X64" s="513" t="s">
        <v>1199</v>
      </c>
      <c r="Y64" s="96"/>
      <c r="Z64" s="96"/>
      <c r="AA64" s="96"/>
      <c r="AB64" s="514" t="s">
        <v>1194</v>
      </c>
      <c r="AC64" s="2006">
        <v>0</v>
      </c>
      <c r="AD64" s="2006">
        <v>0</v>
      </c>
      <c r="AE64" s="421"/>
    </row>
    <row r="65" spans="1:31" ht="15" customHeight="1">
      <c r="B65" s="506"/>
      <c r="D65" s="512"/>
      <c r="E65" s="509"/>
      <c r="F65" s="509"/>
      <c r="G65" s="509"/>
      <c r="H65" s="116"/>
      <c r="I65" s="509"/>
      <c r="J65" s="509"/>
      <c r="K65" s="509"/>
      <c r="L65" s="116"/>
      <c r="M65" s="509"/>
      <c r="N65" s="509"/>
      <c r="O65" s="509"/>
      <c r="P65" s="116"/>
      <c r="Q65" s="509"/>
      <c r="R65" s="509"/>
      <c r="S65" s="509"/>
      <c r="T65" s="515"/>
      <c r="U65" s="96"/>
      <c r="V65" s="96"/>
      <c r="W65" s="96"/>
      <c r="X65" s="515" t="s">
        <v>1200</v>
      </c>
      <c r="Y65" s="96"/>
      <c r="Z65" s="96"/>
      <c r="AA65" s="96"/>
      <c r="AB65" s="514" t="s">
        <v>1201</v>
      </c>
      <c r="AC65" s="2006">
        <v>0</v>
      </c>
      <c r="AD65" s="2006">
        <v>0</v>
      </c>
      <c r="AE65" s="421"/>
    </row>
    <row r="66" spans="1:31" ht="9.9499999999999993" customHeight="1">
      <c r="A66" s="104"/>
      <c r="B66" s="104"/>
      <c r="C66" s="104"/>
      <c r="D66" s="104"/>
      <c r="E66" s="96"/>
      <c r="F66" s="96"/>
      <c r="G66" s="96"/>
      <c r="H66" s="49"/>
      <c r="I66" s="96"/>
      <c r="J66" s="96"/>
      <c r="K66" s="96"/>
      <c r="L66" s="52"/>
      <c r="M66" s="96"/>
      <c r="N66" s="96"/>
      <c r="O66" s="96"/>
      <c r="P66" s="45"/>
      <c r="Q66" s="96"/>
      <c r="R66" s="96"/>
      <c r="S66" s="96"/>
      <c r="T66" s="45"/>
      <c r="U66" s="96"/>
      <c r="V66" s="96"/>
      <c r="W66" s="96"/>
      <c r="X66" s="45"/>
      <c r="Y66" s="96"/>
      <c r="Z66" s="96"/>
      <c r="AA66" s="96"/>
      <c r="AB66" s="45"/>
      <c r="AC66" s="2006">
        <v>0</v>
      </c>
      <c r="AD66" s="2006">
        <v>0</v>
      </c>
      <c r="AE66" s="421"/>
    </row>
    <row r="67" spans="1:31" ht="9.9499999999999993" customHeight="1">
      <c r="B67" s="4251">
        <v>2</v>
      </c>
      <c r="D67" s="3525" t="s">
        <v>1176</v>
      </c>
      <c r="E67" s="40"/>
      <c r="F67" s="40"/>
      <c r="G67" s="40"/>
      <c r="H67" s="3525" t="s">
        <v>1177</v>
      </c>
      <c r="I67" s="40"/>
      <c r="J67" s="40"/>
      <c r="K67" s="40"/>
      <c r="L67" s="3525" t="s">
        <v>1178</v>
      </c>
      <c r="M67" s="40"/>
      <c r="N67" s="40"/>
      <c r="O67" s="40"/>
      <c r="P67" s="3525" t="s">
        <v>1179</v>
      </c>
      <c r="Q67" s="40"/>
      <c r="R67" s="40"/>
      <c r="S67" s="40"/>
      <c r="T67" s="3525" t="s">
        <v>1180</v>
      </c>
      <c r="U67" s="40"/>
      <c r="V67" s="40"/>
      <c r="W67" s="40"/>
      <c r="X67" s="3525" t="s">
        <v>1181</v>
      </c>
      <c r="Y67" s="40"/>
      <c r="Z67" s="40"/>
      <c r="AA67" s="40"/>
      <c r="AB67" s="3525" t="s">
        <v>1182</v>
      </c>
      <c r="AC67" s="2006">
        <v>0</v>
      </c>
      <c r="AD67" s="2006">
        <v>0</v>
      </c>
      <c r="AE67" s="421"/>
    </row>
    <row r="68" spans="1:31" ht="5.0999999999999996" customHeight="1">
      <c r="B68" s="4252"/>
      <c r="D68" s="3526"/>
      <c r="E68" s="90"/>
      <c r="F68" s="91"/>
      <c r="G68" s="90"/>
      <c r="H68" s="3526"/>
      <c r="I68" s="90"/>
      <c r="J68" s="91"/>
      <c r="K68" s="90"/>
      <c r="L68" s="3526"/>
      <c r="M68" s="90"/>
      <c r="N68" s="91"/>
      <c r="O68" s="90"/>
      <c r="P68" s="3526"/>
      <c r="Q68" s="90"/>
      <c r="R68" s="91"/>
      <c r="S68" s="90"/>
      <c r="T68" s="3526"/>
      <c r="U68" s="90"/>
      <c r="V68" s="91"/>
      <c r="W68" s="90"/>
      <c r="X68" s="3526"/>
      <c r="Y68" s="90"/>
      <c r="Z68" s="91"/>
      <c r="AA68" s="90"/>
      <c r="AB68" s="3526"/>
      <c r="AC68" s="2006">
        <v>0</v>
      </c>
      <c r="AD68" s="2006">
        <v>0</v>
      </c>
      <c r="AE68" s="421"/>
    </row>
    <row r="69" spans="1:31" ht="9.9499999999999993" customHeight="1">
      <c r="B69" s="4253"/>
      <c r="D69" s="3527"/>
      <c r="E69" s="40"/>
      <c r="F69" s="40"/>
      <c r="G69" s="40"/>
      <c r="H69" s="3527"/>
      <c r="I69" s="40"/>
      <c r="J69" s="40"/>
      <c r="K69" s="40"/>
      <c r="L69" s="3527"/>
      <c r="M69" s="40"/>
      <c r="N69" s="40"/>
      <c r="O69" s="40"/>
      <c r="P69" s="3527"/>
      <c r="Q69" s="40"/>
      <c r="R69" s="40"/>
      <c r="S69" s="40"/>
      <c r="T69" s="3527"/>
      <c r="U69" s="40"/>
      <c r="V69" s="40"/>
      <c r="W69" s="40"/>
      <c r="X69" s="3527"/>
      <c r="Y69" s="40"/>
      <c r="Z69" s="40"/>
      <c r="AA69" s="40"/>
      <c r="AB69" s="3527"/>
      <c r="AC69" s="2006">
        <v>0</v>
      </c>
      <c r="AD69" s="2006">
        <v>0</v>
      </c>
      <c r="AE69" s="421"/>
    </row>
    <row r="70" spans="1:31" ht="9.9499999999999993" customHeight="1">
      <c r="A70" s="104"/>
      <c r="B70" s="104"/>
      <c r="C70" s="104"/>
      <c r="D70" s="104"/>
      <c r="E70" s="96"/>
      <c r="F70" s="96"/>
      <c r="G70" s="96"/>
      <c r="H70" s="49"/>
      <c r="I70" s="96"/>
      <c r="J70" s="96"/>
      <c r="K70" s="96"/>
      <c r="L70" s="52"/>
      <c r="M70" s="96"/>
      <c r="N70" s="96"/>
      <c r="O70" s="96"/>
      <c r="P70" s="45"/>
      <c r="Q70" s="96"/>
      <c r="R70" s="96"/>
      <c r="S70" s="96"/>
      <c r="T70" s="45"/>
      <c r="U70" s="96"/>
      <c r="V70" s="96"/>
      <c r="W70" s="96"/>
      <c r="X70" s="45"/>
      <c r="Y70" s="96"/>
      <c r="Z70" s="96"/>
      <c r="AA70" s="96"/>
      <c r="AB70" s="45"/>
      <c r="AC70" s="2006">
        <v>0</v>
      </c>
      <c r="AD70" s="2006">
        <v>0</v>
      </c>
      <c r="AE70" s="421"/>
    </row>
    <row r="71" spans="1:31" ht="9.9499999999999993" customHeight="1">
      <c r="B71" s="4251">
        <v>2</v>
      </c>
      <c r="D71" s="3525" t="s">
        <v>1184</v>
      </c>
      <c r="E71" s="40"/>
      <c r="F71" s="40"/>
      <c r="G71" s="40"/>
      <c r="H71" s="3525" t="s">
        <v>1185</v>
      </c>
      <c r="I71" s="40"/>
      <c r="J71" s="40"/>
      <c r="K71" s="40"/>
      <c r="L71" s="3525" t="s">
        <v>1186</v>
      </c>
      <c r="M71" s="40"/>
      <c r="N71" s="40"/>
      <c r="O71" s="40"/>
      <c r="P71" s="3525" t="s">
        <v>1187</v>
      </c>
      <c r="Q71" s="40"/>
      <c r="R71" s="40"/>
      <c r="S71" s="40"/>
      <c r="T71" s="3525" t="s">
        <v>1188</v>
      </c>
      <c r="U71" s="40"/>
      <c r="V71" s="40"/>
      <c r="W71" s="40"/>
      <c r="X71" s="3525" t="s">
        <v>1189</v>
      </c>
      <c r="Y71" s="40"/>
      <c r="Z71" s="40"/>
      <c r="AA71" s="40"/>
      <c r="AB71" s="3525" t="s">
        <v>1190</v>
      </c>
      <c r="AC71" s="2006">
        <v>0</v>
      </c>
      <c r="AD71" s="2006">
        <v>0</v>
      </c>
      <c r="AE71" s="421"/>
    </row>
    <row r="72" spans="1:31" ht="5.0999999999999996" customHeight="1">
      <c r="B72" s="4252"/>
      <c r="D72" s="3526"/>
      <c r="E72" s="90"/>
      <c r="F72" s="91"/>
      <c r="G72" s="90"/>
      <c r="H72" s="3526"/>
      <c r="I72" s="90"/>
      <c r="J72" s="91"/>
      <c r="K72" s="90"/>
      <c r="L72" s="3526"/>
      <c r="M72" s="90"/>
      <c r="N72" s="91"/>
      <c r="O72" s="90"/>
      <c r="P72" s="3526"/>
      <c r="Q72" s="90"/>
      <c r="R72" s="91"/>
      <c r="S72" s="90"/>
      <c r="T72" s="3526"/>
      <c r="U72" s="90"/>
      <c r="V72" s="91"/>
      <c r="W72" s="90"/>
      <c r="X72" s="3526"/>
      <c r="Y72" s="90"/>
      <c r="Z72" s="91"/>
      <c r="AA72" s="90"/>
      <c r="AB72" s="3526"/>
      <c r="AC72" s="2006">
        <v>0</v>
      </c>
      <c r="AD72" s="2006">
        <v>0</v>
      </c>
      <c r="AE72" s="421"/>
    </row>
    <row r="73" spans="1:31" ht="9.9499999999999993" customHeight="1">
      <c r="B73" s="4253"/>
      <c r="D73" s="3527"/>
      <c r="E73" s="40"/>
      <c r="F73" s="40"/>
      <c r="G73" s="40"/>
      <c r="H73" s="3527"/>
      <c r="I73" s="40"/>
      <c r="J73" s="40"/>
      <c r="K73" s="40"/>
      <c r="L73" s="3527"/>
      <c r="M73" s="40"/>
      <c r="N73" s="40"/>
      <c r="O73" s="40"/>
      <c r="P73" s="3527"/>
      <c r="Q73" s="40"/>
      <c r="R73" s="40"/>
      <c r="S73" s="40"/>
      <c r="T73" s="3527"/>
      <c r="U73" s="40"/>
      <c r="V73" s="40"/>
      <c r="W73" s="40"/>
      <c r="X73" s="3527"/>
      <c r="Y73" s="40"/>
      <c r="Z73" s="40"/>
      <c r="AA73" s="40"/>
      <c r="AB73" s="3527"/>
      <c r="AC73" s="2006">
        <v>0</v>
      </c>
      <c r="AD73" s="2006">
        <v>0</v>
      </c>
      <c r="AE73" s="421"/>
    </row>
    <row r="74" spans="1:31" ht="9.9499999999999993" customHeight="1">
      <c r="A74" s="104"/>
      <c r="B74" s="104"/>
      <c r="C74" s="104"/>
      <c r="D74" s="104"/>
      <c r="E74" s="96"/>
      <c r="F74" s="96"/>
      <c r="G74" s="96"/>
      <c r="H74" s="49"/>
      <c r="I74" s="96"/>
      <c r="J74" s="96"/>
      <c r="K74" s="96"/>
      <c r="L74" s="52"/>
      <c r="M74" s="96"/>
      <c r="N74" s="96"/>
      <c r="O74" s="96"/>
      <c r="P74" s="45"/>
      <c r="Q74" s="96"/>
      <c r="R74" s="96"/>
      <c r="S74" s="96"/>
      <c r="T74" s="45"/>
      <c r="U74" s="96"/>
      <c r="V74" s="96"/>
      <c r="W74" s="96"/>
      <c r="X74" s="45"/>
      <c r="Y74" s="96"/>
      <c r="Z74" s="96"/>
      <c r="AA74" s="96"/>
      <c r="AB74" s="45"/>
      <c r="AC74" s="2006">
        <v>0</v>
      </c>
      <c r="AD74" s="2006">
        <v>0</v>
      </c>
      <c r="AE74" s="421"/>
    </row>
    <row r="75" spans="1:31" ht="9.9499999999999993" customHeight="1">
      <c r="B75" s="4251">
        <v>2</v>
      </c>
      <c r="D75" s="4254" t="s">
        <v>1191</v>
      </c>
      <c r="E75" s="40"/>
      <c r="F75" s="40"/>
      <c r="G75" s="40"/>
      <c r="H75" s="4254" t="s">
        <v>1193</v>
      </c>
      <c r="I75" s="40"/>
      <c r="J75" s="40"/>
      <c r="K75" s="40"/>
      <c r="L75" s="4254" t="s">
        <v>1195</v>
      </c>
      <c r="M75" s="40"/>
      <c r="N75" s="40"/>
      <c r="O75" s="40"/>
      <c r="P75" s="4254" t="s">
        <v>1197</v>
      </c>
      <c r="Q75" s="40"/>
      <c r="R75" s="40"/>
      <c r="S75" s="40"/>
      <c r="T75" s="4254" t="s">
        <v>1199</v>
      </c>
      <c r="U75" s="40"/>
      <c r="V75" s="40"/>
      <c r="W75" s="40"/>
      <c r="X75" s="4254" t="s">
        <v>1200</v>
      </c>
      <c r="Y75" s="40"/>
      <c r="Z75" s="40"/>
      <c r="AA75" s="40"/>
      <c r="AB75" s="3525" t="s">
        <v>58</v>
      </c>
      <c r="AC75" s="2006">
        <v>0</v>
      </c>
      <c r="AD75" s="2006">
        <v>0</v>
      </c>
      <c r="AE75" s="421"/>
    </row>
    <row r="76" spans="1:31" ht="5.0999999999999996" customHeight="1">
      <c r="B76" s="4252"/>
      <c r="D76" s="4255"/>
      <c r="E76" s="90"/>
      <c r="F76" s="91"/>
      <c r="G76" s="90"/>
      <c r="H76" s="4255"/>
      <c r="I76" s="90"/>
      <c r="J76" s="91"/>
      <c r="K76" s="90"/>
      <c r="L76" s="4255"/>
      <c r="M76" s="90"/>
      <c r="N76" s="91"/>
      <c r="O76" s="90"/>
      <c r="P76" s="4255"/>
      <c r="Q76" s="90"/>
      <c r="R76" s="91"/>
      <c r="S76" s="90"/>
      <c r="T76" s="4255"/>
      <c r="U76" s="90"/>
      <c r="V76" s="91"/>
      <c r="W76" s="90"/>
      <c r="X76" s="4255"/>
      <c r="Y76" s="90"/>
      <c r="Z76" s="91"/>
      <c r="AA76" s="90"/>
      <c r="AB76" s="3526"/>
      <c r="AC76" s="2006">
        <v>0</v>
      </c>
      <c r="AD76" s="2006">
        <v>0</v>
      </c>
      <c r="AE76" s="421"/>
    </row>
    <row r="77" spans="1:31" ht="9.9499999999999993" customHeight="1">
      <c r="B77" s="4253"/>
      <c r="D77" s="4256"/>
      <c r="E77" s="40"/>
      <c r="F77" s="40"/>
      <c r="G77" s="40"/>
      <c r="H77" s="4256"/>
      <c r="I77" s="40"/>
      <c r="J77" s="40"/>
      <c r="K77" s="40"/>
      <c r="L77" s="4256"/>
      <c r="M77" s="40"/>
      <c r="N77" s="40"/>
      <c r="O77" s="40"/>
      <c r="P77" s="4256"/>
      <c r="Q77" s="40"/>
      <c r="R77" s="40"/>
      <c r="S77" s="40"/>
      <c r="T77" s="4256"/>
      <c r="U77" s="40"/>
      <c r="V77" s="40"/>
      <c r="W77" s="40"/>
      <c r="X77" s="4256"/>
      <c r="Y77" s="40"/>
      <c r="Z77" s="40"/>
      <c r="AA77" s="40"/>
      <c r="AB77" s="3527"/>
      <c r="AC77" s="2006">
        <v>0</v>
      </c>
      <c r="AD77" s="2006">
        <v>0</v>
      </c>
      <c r="AE77" s="421"/>
    </row>
    <row r="78" spans="1:31" ht="9.9499999999999993" customHeight="1">
      <c r="A78" s="104"/>
      <c r="B78" s="104"/>
      <c r="C78" s="104"/>
      <c r="D78" s="104"/>
      <c r="E78" s="96"/>
      <c r="F78" s="96"/>
      <c r="G78" s="96"/>
      <c r="H78" s="49"/>
      <c r="I78" s="96"/>
      <c r="J78" s="96"/>
      <c r="K78" s="96"/>
      <c r="L78" s="52"/>
      <c r="M78" s="96"/>
      <c r="N78" s="96"/>
      <c r="O78" s="96"/>
      <c r="P78" s="45"/>
      <c r="Q78" s="96"/>
      <c r="R78" s="96"/>
      <c r="S78" s="96"/>
      <c r="T78" s="45"/>
      <c r="U78" s="96"/>
      <c r="V78" s="96"/>
      <c r="W78" s="96"/>
      <c r="X78" s="45"/>
      <c r="Y78" s="96"/>
      <c r="Z78" s="96"/>
      <c r="AA78" s="96"/>
      <c r="AB78" s="45"/>
      <c r="AC78" s="2006">
        <v>0</v>
      </c>
      <c r="AD78" s="2006">
        <v>0</v>
      </c>
      <c r="AE78" s="421"/>
    </row>
    <row r="79" spans="1:31" ht="23.25">
      <c r="B79" s="516">
        <v>3</v>
      </c>
      <c r="D79" s="517" t="s">
        <v>1202</v>
      </c>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9">
        <v>3</v>
      </c>
      <c r="AC79" s="2006">
        <v>0</v>
      </c>
      <c r="AD79" s="2006">
        <v>0</v>
      </c>
      <c r="AE79" s="583"/>
    </row>
    <row r="80" spans="1:31" ht="9.9499999999999993" customHeight="1">
      <c r="A80" s="104"/>
      <c r="B80" s="104"/>
      <c r="C80" s="104"/>
      <c r="D80" s="104"/>
      <c r="E80" s="96"/>
      <c r="F80" s="96"/>
      <c r="G80" s="96"/>
      <c r="H80" s="49"/>
      <c r="I80" s="96"/>
      <c r="J80" s="96"/>
      <c r="K80" s="96"/>
      <c r="L80" s="52"/>
      <c r="M80" s="96"/>
      <c r="N80" s="96"/>
      <c r="O80" s="96"/>
      <c r="P80" s="45"/>
      <c r="Q80" s="96"/>
      <c r="R80" s="96"/>
      <c r="S80" s="96"/>
      <c r="T80" s="45"/>
      <c r="U80" s="96"/>
      <c r="V80" s="96"/>
      <c r="W80" s="96"/>
      <c r="X80" s="45"/>
      <c r="Y80" s="96"/>
      <c r="Z80" s="96"/>
      <c r="AA80" s="96"/>
      <c r="AB80" s="45"/>
      <c r="AC80" s="2006">
        <v>0</v>
      </c>
      <c r="AD80" s="2006">
        <v>0</v>
      </c>
      <c r="AE80" s="421"/>
    </row>
    <row r="81" spans="2:31" ht="15" customHeight="1">
      <c r="B81" s="520"/>
      <c r="D81" s="521" t="s">
        <v>1203</v>
      </c>
      <c r="E81" s="522"/>
      <c r="F81" s="522"/>
      <c r="G81" s="522"/>
      <c r="H81" s="523"/>
      <c r="I81" s="522"/>
      <c r="J81" s="522"/>
      <c r="K81" s="522"/>
      <c r="L81" s="524"/>
      <c r="M81" s="522"/>
      <c r="N81" s="522"/>
      <c r="O81" s="522"/>
      <c r="P81" s="525"/>
      <c r="Q81" s="522"/>
      <c r="R81" s="522"/>
      <c r="S81" s="522"/>
      <c r="T81" s="525"/>
      <c r="U81" s="522"/>
      <c r="V81" s="522"/>
      <c r="W81" s="522"/>
      <c r="X81" s="525"/>
      <c r="Y81" s="522"/>
      <c r="Z81" s="522"/>
      <c r="AA81" s="522"/>
      <c r="AB81" s="4220" t="s">
        <v>1157</v>
      </c>
      <c r="AC81" s="2006">
        <v>0</v>
      </c>
      <c r="AD81" s="2006">
        <v>0</v>
      </c>
      <c r="AE81" s="421"/>
    </row>
    <row r="82" spans="2:31" ht="15" customHeight="1">
      <c r="B82" s="520"/>
      <c r="D82" s="526" t="s">
        <v>1204</v>
      </c>
      <c r="E82" s="522"/>
      <c r="F82" s="522"/>
      <c r="G82" s="522"/>
      <c r="H82" s="523"/>
      <c r="I82" s="522"/>
      <c r="J82" s="522"/>
      <c r="K82" s="522"/>
      <c r="L82" s="524"/>
      <c r="M82" s="522"/>
      <c r="N82" s="522"/>
      <c r="O82" s="522"/>
      <c r="P82" s="525"/>
      <c r="Q82" s="522"/>
      <c r="R82" s="522"/>
      <c r="S82" s="522"/>
      <c r="T82" s="525"/>
      <c r="U82" s="522"/>
      <c r="V82" s="522"/>
      <c r="W82" s="522"/>
      <c r="X82" s="525"/>
      <c r="Y82" s="522"/>
      <c r="Z82" s="522"/>
      <c r="AA82" s="522"/>
      <c r="AB82" s="4220"/>
      <c r="AC82" s="2006">
        <v>0</v>
      </c>
      <c r="AD82" s="2006">
        <v>0</v>
      </c>
      <c r="AE82" s="421"/>
    </row>
    <row r="83" spans="2:31" ht="15" customHeight="1">
      <c r="B83" s="520"/>
      <c r="D83" s="527" t="s">
        <v>1000</v>
      </c>
      <c r="E83" s="522"/>
      <c r="F83" s="522"/>
      <c r="G83" s="522"/>
      <c r="H83" s="523"/>
      <c r="I83" s="522"/>
      <c r="J83" s="522"/>
      <c r="K83" s="522"/>
      <c r="L83" s="524"/>
      <c r="M83" s="522"/>
      <c r="N83" s="522"/>
      <c r="O83" s="522"/>
      <c r="P83" s="525"/>
      <c r="Q83" s="522"/>
      <c r="R83" s="522"/>
      <c r="S83" s="522"/>
      <c r="T83" s="525"/>
      <c r="U83" s="522"/>
      <c r="V83" s="522"/>
      <c r="W83" s="522"/>
      <c r="X83" s="525"/>
      <c r="Y83" s="522"/>
      <c r="Z83" s="522"/>
      <c r="AA83" s="522"/>
      <c r="AB83" s="525"/>
      <c r="AC83" s="2006">
        <v>0</v>
      </c>
      <c r="AD83" s="2006">
        <v>0</v>
      </c>
      <c r="AE83" s="421"/>
    </row>
    <row r="84" spans="2:31" ht="15" customHeight="1">
      <c r="B84" s="520"/>
      <c r="D84" s="528" t="s">
        <v>1205</v>
      </c>
      <c r="E84" s="522"/>
      <c r="F84" s="522"/>
      <c r="G84" s="522"/>
      <c r="H84" s="523"/>
      <c r="I84" s="522"/>
      <c r="J84" s="522"/>
      <c r="K84" s="522"/>
      <c r="L84" s="524"/>
      <c r="M84" s="522"/>
      <c r="N84" s="522"/>
      <c r="O84" s="522"/>
      <c r="P84" s="525"/>
      <c r="Q84" s="522"/>
      <c r="R84" s="522"/>
      <c r="S84" s="522"/>
      <c r="T84" s="525"/>
      <c r="U84" s="522"/>
      <c r="V84" s="522"/>
      <c r="W84" s="522"/>
      <c r="X84" s="525"/>
      <c r="Y84" s="522"/>
      <c r="Z84" s="522"/>
      <c r="AA84" s="522"/>
      <c r="AB84" s="525"/>
      <c r="AC84" s="2006">
        <v>0</v>
      </c>
      <c r="AD84" s="2006">
        <v>0</v>
      </c>
      <c r="AE84" s="421"/>
    </row>
    <row r="85" spans="2:31" ht="15" customHeight="1">
      <c r="B85" s="520"/>
      <c r="D85" s="529" t="s">
        <v>1206</v>
      </c>
      <c r="E85" s="522"/>
      <c r="F85" s="522"/>
      <c r="G85" s="522"/>
      <c r="H85" s="523"/>
      <c r="I85" s="522"/>
      <c r="J85" s="522"/>
      <c r="K85" s="522"/>
      <c r="L85" s="524"/>
      <c r="M85" s="522"/>
      <c r="N85" s="522"/>
      <c r="O85" s="522"/>
      <c r="P85" s="525"/>
      <c r="Q85" s="522"/>
      <c r="R85" s="522"/>
      <c r="S85" s="522"/>
      <c r="T85" s="525"/>
      <c r="U85" s="522"/>
      <c r="V85" s="522"/>
      <c r="W85" s="522"/>
      <c r="X85" s="525"/>
      <c r="Y85" s="522"/>
      <c r="Z85" s="522"/>
      <c r="AA85" s="522"/>
      <c r="AB85" s="1878"/>
      <c r="AC85" s="2006">
        <v>0</v>
      </c>
      <c r="AD85" s="2006">
        <v>0</v>
      </c>
      <c r="AE85" s="421"/>
    </row>
    <row r="86" spans="2:31" ht="15" customHeight="1">
      <c r="B86" s="520"/>
      <c r="D86" s="1875"/>
      <c r="E86" s="509"/>
      <c r="F86" s="509"/>
      <c r="G86" s="509"/>
      <c r="H86" s="116"/>
      <c r="I86" s="509"/>
      <c r="J86" s="509"/>
      <c r="K86" s="509"/>
      <c r="L86" s="116"/>
      <c r="M86" s="509"/>
      <c r="N86" s="509"/>
      <c r="O86" s="509"/>
      <c r="P86" s="116"/>
      <c r="Q86" s="509"/>
      <c r="R86" s="509"/>
      <c r="S86" s="509"/>
      <c r="T86" s="530"/>
      <c r="U86" s="530"/>
      <c r="V86" s="530"/>
      <c r="W86" s="530"/>
      <c r="X86" s="530" t="s">
        <v>1207</v>
      </c>
      <c r="Y86" s="530"/>
      <c r="Z86" s="530"/>
      <c r="AA86" s="530"/>
      <c r="AB86" s="1887" t="s">
        <v>1208</v>
      </c>
      <c r="AC86" s="2006">
        <v>0</v>
      </c>
      <c r="AD86" s="2006">
        <v>0</v>
      </c>
      <c r="AE86" s="421"/>
    </row>
    <row r="87" spans="2:31" ht="15" customHeight="1">
      <c r="B87" s="520"/>
      <c r="D87" s="1875"/>
      <c r="E87" s="509"/>
      <c r="F87" s="509"/>
      <c r="G87" s="509"/>
      <c r="H87" s="116"/>
      <c r="I87" s="509"/>
      <c r="J87" s="509"/>
      <c r="K87" s="509"/>
      <c r="L87" s="116"/>
      <c r="M87" s="509"/>
      <c r="N87" s="509"/>
      <c r="O87" s="509"/>
      <c r="P87" s="116"/>
      <c r="Q87" s="509"/>
      <c r="R87" s="509"/>
      <c r="S87" s="509"/>
      <c r="T87" s="531"/>
      <c r="U87" s="531"/>
      <c r="V87" s="531"/>
      <c r="W87" s="531"/>
      <c r="X87" s="531" t="s">
        <v>1209</v>
      </c>
      <c r="Y87" s="531"/>
      <c r="Z87" s="531"/>
      <c r="AA87" s="531"/>
      <c r="AB87" s="1878" t="s">
        <v>1208</v>
      </c>
      <c r="AC87" s="2006">
        <v>0</v>
      </c>
      <c r="AD87" s="2006">
        <v>0</v>
      </c>
      <c r="AE87" s="421"/>
    </row>
    <row r="88" spans="2:31" ht="15" customHeight="1">
      <c r="B88" s="520"/>
      <c r="D88" s="1875"/>
      <c r="E88" s="509"/>
      <c r="F88" s="509"/>
      <c r="G88" s="509"/>
      <c r="H88" s="116"/>
      <c r="I88" s="509"/>
      <c r="J88" s="509"/>
      <c r="K88" s="509"/>
      <c r="L88" s="116"/>
      <c r="M88" s="509"/>
      <c r="N88" s="509"/>
      <c r="O88" s="509"/>
      <c r="P88" s="116"/>
      <c r="Q88" s="509"/>
      <c r="R88" s="509"/>
      <c r="S88" s="509"/>
      <c r="T88" s="530"/>
      <c r="U88" s="530"/>
      <c r="V88" s="530"/>
      <c r="W88" s="530"/>
      <c r="X88" s="530" t="s">
        <v>1210</v>
      </c>
      <c r="Y88" s="530"/>
      <c r="Z88" s="530"/>
      <c r="AA88" s="530"/>
      <c r="AB88" s="1887" t="s">
        <v>1208</v>
      </c>
      <c r="AC88" s="2006">
        <v>0</v>
      </c>
      <c r="AD88" s="2006">
        <v>0</v>
      </c>
      <c r="AE88" s="421"/>
    </row>
    <row r="89" spans="2:31" ht="15" customHeight="1">
      <c r="B89" s="520"/>
      <c r="D89" s="1875"/>
      <c r="E89" s="509"/>
      <c r="F89" s="509"/>
      <c r="G89" s="509"/>
      <c r="H89" s="116"/>
      <c r="I89" s="509"/>
      <c r="J89" s="509"/>
      <c r="K89" s="509"/>
      <c r="L89" s="116"/>
      <c r="M89" s="509"/>
      <c r="N89" s="509"/>
      <c r="O89" s="509"/>
      <c r="P89" s="116"/>
      <c r="Q89" s="509"/>
      <c r="R89" s="509"/>
      <c r="S89" s="509"/>
      <c r="T89" s="530"/>
      <c r="U89" s="530"/>
      <c r="V89" s="530"/>
      <c r="W89" s="530"/>
      <c r="X89" s="530" t="s">
        <v>1211</v>
      </c>
      <c r="Y89" s="530"/>
      <c r="Z89" s="530"/>
      <c r="AA89" s="530"/>
      <c r="AB89" s="1887" t="s">
        <v>1208</v>
      </c>
      <c r="AC89" s="2006">
        <v>0</v>
      </c>
      <c r="AD89" s="2006">
        <v>0</v>
      </c>
      <c r="AE89" s="421"/>
    </row>
    <row r="90" spans="2:31" ht="15" customHeight="1">
      <c r="B90" s="520"/>
      <c r="D90" s="1875"/>
      <c r="E90" s="509"/>
      <c r="F90" s="509"/>
      <c r="G90" s="509"/>
      <c r="H90" s="116"/>
      <c r="I90" s="509"/>
      <c r="J90" s="509"/>
      <c r="K90" s="509"/>
      <c r="L90" s="116"/>
      <c r="M90" s="509"/>
      <c r="N90" s="509"/>
      <c r="O90" s="509"/>
      <c r="P90" s="116"/>
      <c r="Q90" s="509"/>
      <c r="R90" s="509"/>
      <c r="S90" s="509"/>
      <c r="T90" s="530"/>
      <c r="U90" s="530"/>
      <c r="V90" s="530"/>
      <c r="W90" s="530"/>
      <c r="X90" s="530" t="s">
        <v>1212</v>
      </c>
      <c r="Y90" s="530"/>
      <c r="Z90" s="530"/>
      <c r="AA90" s="530"/>
      <c r="AB90" s="1887" t="s">
        <v>1208</v>
      </c>
      <c r="AC90" s="2006">
        <v>0</v>
      </c>
      <c r="AD90" s="2006">
        <v>0</v>
      </c>
      <c r="AE90" s="421"/>
    </row>
    <row r="91" spans="2:31" ht="15" customHeight="1">
      <c r="B91" s="520"/>
      <c r="D91" s="1875"/>
      <c r="E91" s="509"/>
      <c r="F91" s="509"/>
      <c r="G91" s="509"/>
      <c r="H91" s="116"/>
      <c r="I91" s="509"/>
      <c r="J91" s="509"/>
      <c r="K91" s="509"/>
      <c r="L91" s="116"/>
      <c r="M91" s="509"/>
      <c r="N91" s="509"/>
      <c r="O91" s="509"/>
      <c r="P91" s="116"/>
      <c r="Q91" s="509"/>
      <c r="R91" s="509"/>
      <c r="S91" s="509"/>
      <c r="T91" s="532"/>
      <c r="U91" s="532"/>
      <c r="V91" s="532"/>
      <c r="W91" s="532"/>
      <c r="X91" s="532" t="s">
        <v>292</v>
      </c>
      <c r="Y91" s="532"/>
      <c r="Z91" s="532"/>
      <c r="AA91" s="532"/>
      <c r="AB91" s="1878">
        <v>4</v>
      </c>
      <c r="AC91" s="2006">
        <v>0</v>
      </c>
      <c r="AD91" s="2006">
        <v>0</v>
      </c>
      <c r="AE91" s="421"/>
    </row>
    <row r="92" spans="2:31" ht="15" customHeight="1">
      <c r="B92" s="520"/>
      <c r="D92" s="1875"/>
      <c r="E92" s="509"/>
      <c r="F92" s="509"/>
      <c r="G92" s="509"/>
      <c r="H92" s="116"/>
      <c r="I92" s="509"/>
      <c r="J92" s="509"/>
      <c r="K92" s="509"/>
      <c r="L92" s="116"/>
      <c r="M92" s="509"/>
      <c r="N92" s="509"/>
      <c r="O92" s="509"/>
      <c r="P92" s="116"/>
      <c r="Q92" s="509"/>
      <c r="R92" s="509"/>
      <c r="S92" s="509"/>
      <c r="T92" s="532"/>
      <c r="U92" s="532"/>
      <c r="V92" s="532"/>
      <c r="W92" s="532"/>
      <c r="X92" s="532" t="s">
        <v>1213</v>
      </c>
      <c r="Y92" s="532"/>
      <c r="Z92" s="532"/>
      <c r="AA92" s="532"/>
      <c r="AB92" s="1878">
        <v>4</v>
      </c>
      <c r="AC92" s="2006">
        <v>0</v>
      </c>
      <c r="AD92" s="2006">
        <v>0</v>
      </c>
      <c r="AE92" s="421"/>
    </row>
    <row r="93" spans="2:31" ht="15" customHeight="1">
      <c r="B93" s="520"/>
      <c r="D93" s="1875"/>
      <c r="E93" s="509"/>
      <c r="F93" s="509"/>
      <c r="G93" s="509"/>
      <c r="H93" s="116"/>
      <c r="I93" s="509"/>
      <c r="J93" s="509"/>
      <c r="K93" s="509"/>
      <c r="L93" s="116"/>
      <c r="M93" s="509"/>
      <c r="N93" s="509"/>
      <c r="O93" s="509"/>
      <c r="P93" s="116"/>
      <c r="Q93" s="509"/>
      <c r="R93" s="509"/>
      <c r="S93" s="509"/>
      <c r="T93" s="532"/>
      <c r="U93" s="532"/>
      <c r="V93" s="532"/>
      <c r="W93" s="532"/>
      <c r="X93" s="532" t="s">
        <v>1214</v>
      </c>
      <c r="Y93" s="532"/>
      <c r="Z93" s="532"/>
      <c r="AA93" s="532"/>
      <c r="AB93" s="1878"/>
      <c r="AC93" s="2006">
        <v>0</v>
      </c>
      <c r="AD93" s="2006">
        <v>0</v>
      </c>
      <c r="AE93" s="421"/>
    </row>
    <row r="94" spans="2:31" ht="15" customHeight="1">
      <c r="B94" s="520"/>
      <c r="D94" s="1875"/>
      <c r="E94" s="509"/>
      <c r="F94" s="509"/>
      <c r="G94" s="509"/>
      <c r="H94" s="116"/>
      <c r="I94" s="509"/>
      <c r="J94" s="509"/>
      <c r="K94" s="509"/>
      <c r="L94" s="116"/>
      <c r="M94" s="509"/>
      <c r="N94" s="509"/>
      <c r="O94" s="509"/>
      <c r="P94" s="116"/>
      <c r="Q94" s="509"/>
      <c r="R94" s="509"/>
      <c r="S94" s="509"/>
      <c r="T94" s="532"/>
      <c r="U94" s="532"/>
      <c r="V94" s="532"/>
      <c r="W94" s="532"/>
      <c r="X94" s="532" t="s">
        <v>1215</v>
      </c>
      <c r="Y94" s="532"/>
      <c r="Z94" s="532"/>
      <c r="AA94" s="532"/>
      <c r="AB94" s="1878"/>
      <c r="AC94" s="2006">
        <v>0</v>
      </c>
      <c r="AD94" s="2006">
        <v>0</v>
      </c>
      <c r="AE94" s="421"/>
    </row>
    <row r="95" spans="2:31" ht="15" customHeight="1">
      <c r="B95" s="520"/>
      <c r="D95" s="1875"/>
      <c r="E95" s="509"/>
      <c r="F95" s="509"/>
      <c r="G95" s="509"/>
      <c r="H95" s="116"/>
      <c r="I95" s="509"/>
      <c r="J95" s="509"/>
      <c r="K95" s="509"/>
      <c r="L95" s="116"/>
      <c r="M95" s="509"/>
      <c r="N95" s="509"/>
      <c r="O95" s="509"/>
      <c r="P95" s="116"/>
      <c r="Q95" s="509"/>
      <c r="R95" s="509"/>
      <c r="S95" s="509"/>
      <c r="T95" s="533"/>
      <c r="U95" s="533"/>
      <c r="V95" s="533"/>
      <c r="W95" s="533"/>
      <c r="X95" s="533" t="s">
        <v>1216</v>
      </c>
      <c r="Y95" s="533"/>
      <c r="Z95" s="533"/>
      <c r="AA95" s="533"/>
      <c r="AB95" s="1878" t="s">
        <v>1217</v>
      </c>
      <c r="AC95" s="2006">
        <v>0</v>
      </c>
      <c r="AD95" s="2006">
        <v>0</v>
      </c>
      <c r="AE95" s="421"/>
    </row>
    <row r="96" spans="2:31" ht="15" customHeight="1">
      <c r="B96" s="520"/>
      <c r="D96" s="1875"/>
      <c r="E96" s="509"/>
      <c r="F96" s="509"/>
      <c r="G96" s="509"/>
      <c r="H96" s="116"/>
      <c r="I96" s="509"/>
      <c r="J96" s="509"/>
      <c r="K96" s="509"/>
      <c r="L96" s="116"/>
      <c r="M96" s="509"/>
      <c r="N96" s="509"/>
      <c r="O96" s="509"/>
      <c r="P96" s="116"/>
      <c r="Q96" s="509"/>
      <c r="R96" s="509"/>
      <c r="S96" s="509"/>
      <c r="T96" s="533"/>
      <c r="U96" s="533"/>
      <c r="V96" s="533"/>
      <c r="W96" s="533"/>
      <c r="X96" s="533" t="s">
        <v>1218</v>
      </c>
      <c r="Y96" s="533"/>
      <c r="Z96" s="533"/>
      <c r="AA96" s="533"/>
      <c r="AB96" s="1878" t="s">
        <v>1217</v>
      </c>
      <c r="AC96" s="2006">
        <v>0</v>
      </c>
      <c r="AD96" s="2006">
        <v>0</v>
      </c>
      <c r="AE96" s="421"/>
    </row>
    <row r="97" spans="1:31" ht="15" customHeight="1">
      <c r="B97" s="520"/>
      <c r="D97" s="1875"/>
      <c r="E97" s="509"/>
      <c r="F97" s="509"/>
      <c r="G97" s="509"/>
      <c r="H97" s="116"/>
      <c r="I97" s="509"/>
      <c r="J97" s="509"/>
      <c r="K97" s="509"/>
      <c r="L97" s="116"/>
      <c r="M97" s="509"/>
      <c r="N97" s="509"/>
      <c r="O97" s="509"/>
      <c r="P97" s="116"/>
      <c r="Q97" s="509"/>
      <c r="R97" s="509"/>
      <c r="S97" s="509"/>
      <c r="T97" s="533"/>
      <c r="U97" s="533"/>
      <c r="V97" s="533"/>
      <c r="W97" s="533"/>
      <c r="X97" s="533" t="s">
        <v>1219</v>
      </c>
      <c r="Y97" s="533"/>
      <c r="Z97" s="533"/>
      <c r="AA97" s="533"/>
      <c r="AB97" s="1878" t="s">
        <v>1220</v>
      </c>
      <c r="AC97" s="2006">
        <v>0</v>
      </c>
      <c r="AD97" s="2006">
        <v>0</v>
      </c>
      <c r="AE97" s="421"/>
    </row>
    <row r="98" spans="1:31" ht="15" customHeight="1">
      <c r="B98" s="520"/>
      <c r="D98" s="1875"/>
      <c r="E98" s="509"/>
      <c r="F98" s="509"/>
      <c r="G98" s="509"/>
      <c r="H98" s="116"/>
      <c r="I98" s="509"/>
      <c r="J98" s="509"/>
      <c r="K98" s="509"/>
      <c r="L98" s="116"/>
      <c r="M98" s="509"/>
      <c r="N98" s="509"/>
      <c r="O98" s="509"/>
      <c r="P98" s="116"/>
      <c r="Q98" s="509"/>
      <c r="R98" s="509"/>
      <c r="S98" s="509"/>
      <c r="T98" s="533"/>
      <c r="U98" s="533"/>
      <c r="V98" s="533"/>
      <c r="W98" s="533"/>
      <c r="X98" s="533" t="s">
        <v>1221</v>
      </c>
      <c r="Y98" s="533"/>
      <c r="Z98" s="533"/>
      <c r="AA98" s="533"/>
      <c r="AB98" s="1878" t="s">
        <v>1222</v>
      </c>
      <c r="AC98" s="2006">
        <v>0</v>
      </c>
      <c r="AD98" s="2006">
        <v>0</v>
      </c>
      <c r="AE98" s="421"/>
    </row>
    <row r="99" spans="1:31" ht="15" customHeight="1">
      <c r="B99" s="520"/>
      <c r="D99" s="1875"/>
      <c r="E99" s="509"/>
      <c r="F99" s="509"/>
      <c r="G99" s="509"/>
      <c r="H99" s="116"/>
      <c r="I99" s="509"/>
      <c r="J99" s="509"/>
      <c r="K99" s="509"/>
      <c r="L99" s="116"/>
      <c r="M99" s="509"/>
      <c r="N99" s="509"/>
      <c r="O99" s="509"/>
      <c r="P99" s="116"/>
      <c r="Q99" s="509"/>
      <c r="R99" s="509"/>
      <c r="S99" s="509"/>
      <c r="T99" s="533"/>
      <c r="U99" s="533"/>
      <c r="V99" s="533"/>
      <c r="W99" s="533"/>
      <c r="X99" s="533" t="s">
        <v>1223</v>
      </c>
      <c r="Y99" s="533"/>
      <c r="Z99" s="533"/>
      <c r="AA99" s="533"/>
      <c r="AB99" s="1878" t="s">
        <v>1224</v>
      </c>
      <c r="AC99" s="2006">
        <v>0</v>
      </c>
      <c r="AD99" s="2006">
        <v>0</v>
      </c>
      <c r="AE99" s="421"/>
    </row>
    <row r="100" spans="1:31" ht="15" customHeight="1">
      <c r="B100" s="520"/>
      <c r="D100" s="1875"/>
      <c r="E100" s="509"/>
      <c r="F100" s="509"/>
      <c r="G100" s="509"/>
      <c r="H100" s="116"/>
      <c r="I100" s="509"/>
      <c r="J100" s="509"/>
      <c r="K100" s="509"/>
      <c r="L100" s="116"/>
      <c r="M100" s="509"/>
      <c r="N100" s="509"/>
      <c r="O100" s="509"/>
      <c r="P100" s="116"/>
      <c r="Q100" s="509"/>
      <c r="R100" s="509"/>
      <c r="S100" s="509"/>
      <c r="T100" s="533"/>
      <c r="U100" s="533"/>
      <c r="V100" s="533"/>
      <c r="W100" s="533"/>
      <c r="X100" s="533" t="s">
        <v>1225</v>
      </c>
      <c r="Y100" s="533"/>
      <c r="Z100" s="533"/>
      <c r="AA100" s="533"/>
      <c r="AB100" s="1878" t="s">
        <v>1217</v>
      </c>
      <c r="AC100" s="2006">
        <v>0</v>
      </c>
      <c r="AD100" s="2006">
        <v>0</v>
      </c>
      <c r="AE100" s="421"/>
    </row>
    <row r="101" spans="1:31" ht="15" customHeight="1">
      <c r="B101" s="520"/>
      <c r="D101" s="1875"/>
      <c r="E101" s="509"/>
      <c r="F101" s="509"/>
      <c r="G101" s="509"/>
      <c r="H101" s="116"/>
      <c r="I101" s="509"/>
      <c r="J101" s="509"/>
      <c r="K101" s="509"/>
      <c r="L101" s="116"/>
      <c r="M101" s="509"/>
      <c r="N101" s="509"/>
      <c r="O101" s="509"/>
      <c r="P101" s="116"/>
      <c r="Q101" s="509"/>
      <c r="R101" s="509"/>
      <c r="S101" s="509"/>
      <c r="T101" s="525"/>
      <c r="U101" s="522"/>
      <c r="V101" s="522"/>
      <c r="W101" s="421"/>
      <c r="X101" s="533" t="s">
        <v>1371</v>
      </c>
      <c r="Y101" s="522"/>
      <c r="Z101" s="522"/>
      <c r="AA101" s="522"/>
      <c r="AB101" s="1887" t="s">
        <v>1222</v>
      </c>
      <c r="AC101" s="2006">
        <v>0</v>
      </c>
      <c r="AD101" s="2006">
        <v>0</v>
      </c>
      <c r="AE101" s="421"/>
    </row>
    <row r="102" spans="1:31" ht="9.9499999999999993" customHeight="1">
      <c r="A102" s="104"/>
      <c r="B102" s="104"/>
      <c r="C102" s="104"/>
      <c r="D102" s="104"/>
      <c r="E102" s="96"/>
      <c r="F102" s="96"/>
      <c r="G102" s="96"/>
      <c r="H102" s="49"/>
      <c r="I102" s="96"/>
      <c r="J102" s="96"/>
      <c r="K102" s="96"/>
      <c r="L102" s="52"/>
      <c r="M102" s="96"/>
      <c r="N102" s="96"/>
      <c r="O102" s="96"/>
      <c r="P102" s="45"/>
      <c r="Q102" s="96"/>
      <c r="R102" s="96"/>
      <c r="S102" s="96"/>
      <c r="T102" s="45"/>
      <c r="U102" s="96"/>
      <c r="V102" s="96"/>
      <c r="W102" s="96"/>
      <c r="X102" s="45"/>
      <c r="Y102" s="96"/>
      <c r="Z102" s="96"/>
      <c r="AA102" s="96"/>
      <c r="AB102" s="45"/>
      <c r="AC102" s="2006">
        <v>0</v>
      </c>
      <c r="AD102" s="2006">
        <v>0</v>
      </c>
      <c r="AE102" s="421"/>
    </row>
    <row r="103" spans="1:31" ht="9.9499999999999993" customHeight="1">
      <c r="B103" s="4213">
        <v>3</v>
      </c>
      <c r="D103" s="4216" t="s">
        <v>292</v>
      </c>
      <c r="E103" s="40"/>
      <c r="F103" s="40"/>
      <c r="G103" s="40"/>
      <c r="H103" s="4216" t="s">
        <v>1226</v>
      </c>
      <c r="I103" s="40"/>
      <c r="J103" s="40"/>
      <c r="K103" s="40"/>
      <c r="L103" s="4216" t="s">
        <v>1207</v>
      </c>
      <c r="M103" s="40"/>
      <c r="N103" s="40"/>
      <c r="O103" s="40"/>
      <c r="P103" s="4216" t="s">
        <v>1227</v>
      </c>
      <c r="Q103" s="40"/>
      <c r="R103" s="40"/>
      <c r="S103" s="40"/>
      <c r="T103" s="4216" t="s">
        <v>1228</v>
      </c>
      <c r="U103" s="40"/>
      <c r="V103" s="40"/>
      <c r="W103" s="40"/>
      <c r="X103" s="4216" t="s">
        <v>1229</v>
      </c>
      <c r="Y103" s="40"/>
      <c r="Z103" s="40"/>
      <c r="AA103" s="40"/>
      <c r="AB103" s="4216" t="s">
        <v>1230</v>
      </c>
      <c r="AC103" s="2006">
        <v>0</v>
      </c>
      <c r="AD103" s="2006">
        <v>0</v>
      </c>
      <c r="AE103" s="421"/>
    </row>
    <row r="104" spans="1:31" ht="5.0999999999999996" customHeight="1">
      <c r="B104" s="4214"/>
      <c r="D104" s="4217"/>
      <c r="E104" s="90"/>
      <c r="F104" s="91"/>
      <c r="G104" s="90"/>
      <c r="H104" s="4217"/>
      <c r="I104" s="90"/>
      <c r="J104" s="91"/>
      <c r="K104" s="90"/>
      <c r="L104" s="4217"/>
      <c r="M104" s="90"/>
      <c r="N104" s="91"/>
      <c r="O104" s="90"/>
      <c r="P104" s="4217"/>
      <c r="Q104" s="90"/>
      <c r="R104" s="91"/>
      <c r="S104" s="90"/>
      <c r="T104" s="4217"/>
      <c r="U104" s="90"/>
      <c r="V104" s="91"/>
      <c r="W104" s="90"/>
      <c r="X104" s="4217"/>
      <c r="Y104" s="90"/>
      <c r="Z104" s="91"/>
      <c r="AA104" s="90"/>
      <c r="AB104" s="4217"/>
      <c r="AC104" s="2006">
        <v>0</v>
      </c>
      <c r="AD104" s="2006">
        <v>0</v>
      </c>
      <c r="AE104" s="421"/>
    </row>
    <row r="105" spans="1:31" ht="9.9499999999999993" customHeight="1">
      <c r="B105" s="4215"/>
      <c r="D105" s="4218"/>
      <c r="E105" s="40"/>
      <c r="F105" s="40"/>
      <c r="G105" s="40"/>
      <c r="H105" s="4218"/>
      <c r="I105" s="40"/>
      <c r="J105" s="40"/>
      <c r="K105" s="40"/>
      <c r="L105" s="4218"/>
      <c r="M105" s="40"/>
      <c r="N105" s="40"/>
      <c r="O105" s="40"/>
      <c r="P105" s="4218"/>
      <c r="Q105" s="40"/>
      <c r="R105" s="40"/>
      <c r="S105" s="40"/>
      <c r="T105" s="4218"/>
      <c r="U105" s="40"/>
      <c r="V105" s="40"/>
      <c r="W105" s="40"/>
      <c r="X105" s="4218"/>
      <c r="Y105" s="40"/>
      <c r="Z105" s="40"/>
      <c r="AA105" s="40"/>
      <c r="AB105" s="4218"/>
      <c r="AC105" s="2006">
        <v>0</v>
      </c>
      <c r="AD105" s="2006">
        <v>0</v>
      </c>
      <c r="AE105" s="421"/>
    </row>
    <row r="106" spans="1:31" ht="9.9499999999999993" customHeight="1">
      <c r="A106" s="104"/>
      <c r="B106" s="104"/>
      <c r="C106" s="104"/>
      <c r="D106" s="104"/>
      <c r="E106" s="96"/>
      <c r="F106" s="96"/>
      <c r="G106" s="96"/>
      <c r="H106" s="49"/>
      <c r="I106" s="96"/>
      <c r="J106" s="96"/>
      <c r="K106" s="96"/>
      <c r="L106" s="52"/>
      <c r="M106" s="96"/>
      <c r="N106" s="96"/>
      <c r="O106" s="96"/>
      <c r="P106" s="45"/>
      <c r="Q106" s="96"/>
      <c r="R106" s="96"/>
      <c r="S106" s="96"/>
      <c r="T106" s="45"/>
      <c r="U106" s="96"/>
      <c r="V106" s="96"/>
      <c r="W106" s="96"/>
      <c r="X106" s="45"/>
      <c r="Y106" s="96"/>
      <c r="Z106" s="96"/>
      <c r="AA106" s="96"/>
      <c r="AB106" s="45"/>
      <c r="AC106" s="2006">
        <v>0</v>
      </c>
      <c r="AD106" s="2006">
        <v>0</v>
      </c>
      <c r="AE106" s="421"/>
    </row>
    <row r="107" spans="1:31" ht="9.9499999999999993" customHeight="1">
      <c r="B107" s="4213">
        <v>3</v>
      </c>
      <c r="D107" s="4216" t="s">
        <v>1213</v>
      </c>
      <c r="E107" s="40"/>
      <c r="F107" s="40"/>
      <c r="G107" s="40"/>
      <c r="H107" s="4216" t="s">
        <v>1231</v>
      </c>
      <c r="I107" s="40"/>
      <c r="J107" s="40"/>
      <c r="K107" s="40"/>
      <c r="L107" s="4166"/>
      <c r="M107" s="40"/>
      <c r="N107" s="40"/>
      <c r="O107" s="40"/>
      <c r="P107" s="4166"/>
      <c r="Q107" s="40"/>
      <c r="R107" s="40"/>
      <c r="S107" s="40"/>
      <c r="T107" s="4166"/>
      <c r="U107" s="40"/>
      <c r="V107" s="40"/>
      <c r="W107" s="40"/>
      <c r="X107" s="4166"/>
      <c r="Y107" s="40"/>
      <c r="Z107" s="40"/>
      <c r="AA107" s="40"/>
      <c r="AB107" s="4166"/>
      <c r="AC107" s="2006">
        <v>0</v>
      </c>
      <c r="AD107" s="2006">
        <v>0</v>
      </c>
      <c r="AE107" s="421"/>
    </row>
    <row r="108" spans="1:31" ht="5.0999999999999996" customHeight="1">
      <c r="B108" s="4214"/>
      <c r="D108" s="4217"/>
      <c r="E108" s="90"/>
      <c r="F108" s="91"/>
      <c r="G108" s="90"/>
      <c r="H108" s="4217"/>
      <c r="I108" s="90"/>
      <c r="J108" s="91"/>
      <c r="K108" s="90"/>
      <c r="L108" s="3612"/>
      <c r="M108" s="90"/>
      <c r="N108" s="91"/>
      <c r="O108" s="90"/>
      <c r="P108" s="3612"/>
      <c r="Q108" s="90"/>
      <c r="R108" s="91"/>
      <c r="S108" s="90"/>
      <c r="T108" s="3612"/>
      <c r="U108" s="90"/>
      <c r="V108" s="91"/>
      <c r="W108" s="90"/>
      <c r="X108" s="3612"/>
      <c r="Y108" s="90"/>
      <c r="Z108" s="91"/>
      <c r="AA108" s="90"/>
      <c r="AB108" s="3612"/>
      <c r="AC108" s="2006">
        <v>0</v>
      </c>
      <c r="AD108" s="2006">
        <v>0</v>
      </c>
      <c r="AE108" s="421"/>
    </row>
    <row r="109" spans="1:31" ht="9.9499999999999993" customHeight="1">
      <c r="B109" s="4215"/>
      <c r="D109" s="4218"/>
      <c r="E109" s="40"/>
      <c r="F109" s="40"/>
      <c r="G109" s="40"/>
      <c r="H109" s="4218"/>
      <c r="I109" s="40"/>
      <c r="J109" s="40"/>
      <c r="K109" s="40"/>
      <c r="L109" s="3613"/>
      <c r="M109" s="40"/>
      <c r="N109" s="40"/>
      <c r="O109" s="40"/>
      <c r="P109" s="3613"/>
      <c r="Q109" s="40"/>
      <c r="R109" s="40"/>
      <c r="S109" s="40"/>
      <c r="T109" s="3613"/>
      <c r="U109" s="40"/>
      <c r="V109" s="40"/>
      <c r="W109" s="40"/>
      <c r="X109" s="3613"/>
      <c r="Y109" s="40"/>
      <c r="Z109" s="40"/>
      <c r="AA109" s="40"/>
      <c r="AB109" s="3613"/>
      <c r="AC109" s="2006">
        <v>0</v>
      </c>
      <c r="AD109" s="2006">
        <v>0</v>
      </c>
      <c r="AE109" s="421"/>
    </row>
    <row r="110" spans="1:31" ht="9.9499999999999993" customHeight="1">
      <c r="B110" s="104"/>
      <c r="D110" s="104"/>
      <c r="E110" s="96"/>
      <c r="F110" s="96"/>
      <c r="G110" s="96"/>
      <c r="H110" s="49"/>
      <c r="I110" s="96"/>
      <c r="J110" s="96"/>
      <c r="K110" s="96"/>
      <c r="L110" s="52"/>
      <c r="M110" s="96"/>
      <c r="N110" s="96"/>
      <c r="O110" s="96"/>
      <c r="P110" s="45"/>
      <c r="Q110" s="96"/>
      <c r="R110" s="96"/>
      <c r="S110" s="96"/>
      <c r="T110" s="45"/>
      <c r="U110" s="96"/>
      <c r="V110" s="96"/>
      <c r="W110" s="96"/>
      <c r="X110" s="45"/>
      <c r="Y110" s="96"/>
      <c r="Z110" s="96"/>
      <c r="AA110" s="96"/>
      <c r="AB110" s="45"/>
      <c r="AC110" s="2006">
        <v>0</v>
      </c>
      <c r="AD110" s="2006">
        <v>0</v>
      </c>
      <c r="AE110" s="421"/>
    </row>
    <row r="111" spans="1:31" ht="9.9499999999999993" customHeight="1">
      <c r="B111" s="4213">
        <v>3</v>
      </c>
      <c r="D111" s="4171" t="s">
        <v>1216</v>
      </c>
      <c r="E111" s="40"/>
      <c r="F111" s="40"/>
      <c r="G111" s="40"/>
      <c r="H111" s="4171" t="s">
        <v>1218</v>
      </c>
      <c r="I111" s="40"/>
      <c r="J111" s="40"/>
      <c r="K111" s="40"/>
      <c r="L111" s="4171" t="s">
        <v>1232</v>
      </c>
      <c r="M111" s="40"/>
      <c r="N111" s="40"/>
      <c r="O111" s="40"/>
      <c r="P111" s="4171" t="s">
        <v>1225</v>
      </c>
      <c r="Q111" s="40"/>
      <c r="R111" s="40"/>
      <c r="S111" s="40"/>
      <c r="T111" s="4171" t="s">
        <v>1233</v>
      </c>
      <c r="U111" s="40"/>
      <c r="V111" s="40"/>
      <c r="W111" s="40"/>
      <c r="X111" s="4171" t="s">
        <v>1221</v>
      </c>
      <c r="Y111" s="40"/>
      <c r="Z111" s="40"/>
      <c r="AA111" s="40"/>
      <c r="AB111" s="4171" t="s">
        <v>1231</v>
      </c>
      <c r="AC111" s="2006">
        <v>0</v>
      </c>
      <c r="AD111" s="2006">
        <v>0</v>
      </c>
      <c r="AE111" s="421"/>
    </row>
    <row r="112" spans="1:31" ht="5.0999999999999996" customHeight="1">
      <c r="B112" s="4214"/>
      <c r="D112" s="4172"/>
      <c r="E112" s="90"/>
      <c r="F112" s="91"/>
      <c r="G112" s="90"/>
      <c r="H112" s="4172"/>
      <c r="I112" s="90"/>
      <c r="J112" s="91"/>
      <c r="K112" s="90"/>
      <c r="L112" s="4172"/>
      <c r="M112" s="90"/>
      <c r="N112" s="91"/>
      <c r="O112" s="90"/>
      <c r="P112" s="4172"/>
      <c r="Q112" s="90"/>
      <c r="R112" s="91"/>
      <c r="S112" s="90"/>
      <c r="T112" s="4172"/>
      <c r="U112" s="90"/>
      <c r="V112" s="91"/>
      <c r="W112" s="90"/>
      <c r="X112" s="4172"/>
      <c r="Y112" s="90"/>
      <c r="Z112" s="91"/>
      <c r="AA112" s="90"/>
      <c r="AB112" s="4172"/>
      <c r="AC112" s="2006">
        <v>0</v>
      </c>
      <c r="AD112" s="2006">
        <v>0</v>
      </c>
      <c r="AE112" s="421"/>
    </row>
    <row r="113" spans="1:31" ht="9.9499999999999993" customHeight="1">
      <c r="B113" s="4215"/>
      <c r="D113" s="4173"/>
      <c r="E113" s="40"/>
      <c r="F113" s="40"/>
      <c r="G113" s="40"/>
      <c r="H113" s="4173"/>
      <c r="I113" s="40"/>
      <c r="J113" s="40"/>
      <c r="K113" s="40"/>
      <c r="L113" s="4173"/>
      <c r="M113" s="40"/>
      <c r="N113" s="40"/>
      <c r="O113" s="40"/>
      <c r="P113" s="4173"/>
      <c r="Q113" s="40"/>
      <c r="R113" s="40"/>
      <c r="S113" s="40"/>
      <c r="T113" s="4173"/>
      <c r="U113" s="40"/>
      <c r="V113" s="40"/>
      <c r="W113" s="40"/>
      <c r="X113" s="4173"/>
      <c r="Y113" s="40"/>
      <c r="Z113" s="40"/>
      <c r="AA113" s="40"/>
      <c r="AB113" s="4173"/>
      <c r="AC113" s="2006">
        <v>0</v>
      </c>
      <c r="AD113" s="2006">
        <v>0</v>
      </c>
      <c r="AE113" s="421"/>
    </row>
    <row r="114" spans="1:31" ht="9.9499999999999993" customHeight="1">
      <c r="A114" s="104"/>
      <c r="B114" s="104"/>
      <c r="C114" s="104"/>
      <c r="D114" s="104"/>
      <c r="E114" s="96"/>
      <c r="F114" s="96"/>
      <c r="G114" s="96"/>
      <c r="H114" s="49"/>
      <c r="I114" s="96"/>
      <c r="J114" s="96"/>
      <c r="K114" s="96"/>
      <c r="L114" s="52"/>
      <c r="M114" s="96"/>
      <c r="N114" s="96"/>
      <c r="O114" s="96"/>
      <c r="P114" s="45"/>
      <c r="Q114" s="96"/>
      <c r="R114" s="96"/>
      <c r="S114" s="96"/>
      <c r="T114" s="45"/>
      <c r="U114" s="96"/>
      <c r="V114" s="96"/>
      <c r="W114" s="96"/>
      <c r="X114" s="45"/>
      <c r="Y114" s="96"/>
      <c r="Z114" s="96"/>
      <c r="AA114" s="96"/>
      <c r="AB114" s="45"/>
      <c r="AC114" s="2006">
        <v>0</v>
      </c>
      <c r="AD114" s="2006">
        <v>0</v>
      </c>
      <c r="AE114" s="421"/>
    </row>
    <row r="115" spans="1:31" ht="9.9499999999999993" customHeight="1">
      <c r="B115" s="4213">
        <v>3</v>
      </c>
      <c r="D115" s="4171" t="s">
        <v>1371</v>
      </c>
      <c r="E115" s="40"/>
      <c r="F115" s="40"/>
      <c r="G115" s="40"/>
      <c r="H115" s="4166"/>
      <c r="I115" s="40"/>
      <c r="J115" s="40"/>
      <c r="K115" s="40"/>
      <c r="L115" s="4166"/>
      <c r="M115" s="40"/>
      <c r="N115" s="40"/>
      <c r="O115" s="40"/>
      <c r="P115" s="4166"/>
      <c r="Q115" s="40"/>
      <c r="R115" s="40"/>
      <c r="S115" s="40"/>
      <c r="T115" s="4166"/>
      <c r="U115" s="40"/>
      <c r="V115" s="40"/>
      <c r="W115" s="40"/>
      <c r="X115" s="4166"/>
      <c r="Y115" s="40"/>
      <c r="Z115" s="40"/>
      <c r="AA115" s="40"/>
      <c r="AB115" s="4166"/>
      <c r="AC115" s="2006">
        <v>0</v>
      </c>
      <c r="AD115" s="2006">
        <v>0</v>
      </c>
      <c r="AE115" s="421"/>
    </row>
    <row r="116" spans="1:31" ht="5.0999999999999996" customHeight="1">
      <c r="B116" s="4214"/>
      <c r="D116" s="4172"/>
      <c r="E116" s="90"/>
      <c r="F116" s="91"/>
      <c r="G116" s="90"/>
      <c r="H116" s="3612"/>
      <c r="I116" s="90"/>
      <c r="J116" s="91"/>
      <c r="K116" s="90"/>
      <c r="L116" s="3612"/>
      <c r="M116" s="90"/>
      <c r="N116" s="91"/>
      <c r="O116" s="90"/>
      <c r="P116" s="3612"/>
      <c r="Q116" s="90"/>
      <c r="R116" s="91"/>
      <c r="S116" s="90"/>
      <c r="T116" s="3612"/>
      <c r="U116" s="90"/>
      <c r="V116" s="91"/>
      <c r="W116" s="90"/>
      <c r="X116" s="3612"/>
      <c r="Y116" s="90"/>
      <c r="Z116" s="91"/>
      <c r="AA116" s="90"/>
      <c r="AB116" s="3612"/>
      <c r="AC116" s="2006">
        <v>0</v>
      </c>
      <c r="AD116" s="2006">
        <v>0</v>
      </c>
      <c r="AE116" s="421"/>
    </row>
    <row r="117" spans="1:31" ht="9.9499999999999993" customHeight="1">
      <c r="B117" s="4215"/>
      <c r="D117" s="4173"/>
      <c r="E117" s="40"/>
      <c r="F117" s="40"/>
      <c r="G117" s="40"/>
      <c r="H117" s="3613"/>
      <c r="I117" s="40"/>
      <c r="J117" s="40"/>
      <c r="K117" s="40"/>
      <c r="L117" s="3613"/>
      <c r="M117" s="40"/>
      <c r="N117" s="40"/>
      <c r="O117" s="40"/>
      <c r="P117" s="3613"/>
      <c r="Q117" s="40"/>
      <c r="R117" s="40"/>
      <c r="S117" s="40"/>
      <c r="T117" s="3613"/>
      <c r="U117" s="40"/>
      <c r="V117" s="40"/>
      <c r="W117" s="40"/>
      <c r="X117" s="3613"/>
      <c r="Y117" s="40"/>
      <c r="Z117" s="40"/>
      <c r="AA117" s="40"/>
      <c r="AB117" s="3613"/>
      <c r="AC117" s="2006">
        <v>0</v>
      </c>
      <c r="AD117" s="2006">
        <v>0</v>
      </c>
      <c r="AE117" s="421"/>
    </row>
    <row r="118" spans="1:31" ht="9.9499999999999993" customHeight="1">
      <c r="B118" s="104"/>
      <c r="D118" s="49"/>
      <c r="E118" s="96"/>
      <c r="F118" s="96"/>
      <c r="G118" s="96"/>
      <c r="H118" s="104"/>
      <c r="I118" s="96"/>
      <c r="J118" s="96"/>
      <c r="K118" s="96"/>
      <c r="L118" s="52"/>
      <c r="M118" s="35"/>
      <c r="N118" s="40"/>
      <c r="O118" s="40"/>
      <c r="P118" s="45"/>
      <c r="Q118" s="96"/>
      <c r="R118" s="96"/>
      <c r="S118" s="96"/>
      <c r="T118" s="45"/>
      <c r="U118" s="96"/>
      <c r="V118" s="96"/>
      <c r="X118" s="45"/>
      <c r="Y118" s="96"/>
      <c r="Z118" s="96"/>
      <c r="AA118" s="96"/>
      <c r="AB118" s="45"/>
      <c r="AC118" s="2006">
        <v>0</v>
      </c>
      <c r="AD118" s="2006">
        <v>0</v>
      </c>
      <c r="AE118" s="421"/>
    </row>
    <row r="119" spans="1:31" ht="9.9499999999999993" customHeight="1">
      <c r="B119" s="4213">
        <v>3</v>
      </c>
      <c r="D119" s="4248" t="s">
        <v>1207</v>
      </c>
      <c r="E119" s="40"/>
      <c r="F119" s="40"/>
      <c r="G119" s="40"/>
      <c r="H119" s="4248" t="s">
        <v>1210</v>
      </c>
      <c r="I119" s="40"/>
      <c r="J119" s="40"/>
      <c r="K119" s="40"/>
      <c r="L119" s="4248" t="s">
        <v>1211</v>
      </c>
      <c r="M119" s="40"/>
      <c r="N119" s="40"/>
      <c r="O119" s="40"/>
      <c r="P119" s="4248" t="s">
        <v>1212</v>
      </c>
      <c r="Q119" s="40"/>
      <c r="R119" s="40"/>
      <c r="S119" s="40"/>
      <c r="T119" s="4248" t="s">
        <v>1231</v>
      </c>
      <c r="U119" s="40"/>
      <c r="V119" s="40"/>
      <c r="W119" s="40"/>
      <c r="X119" s="4166"/>
      <c r="Y119" s="40"/>
      <c r="Z119" s="40"/>
      <c r="AA119" s="40"/>
      <c r="AB119" s="4166"/>
      <c r="AC119" s="2006">
        <v>0</v>
      </c>
      <c r="AD119" s="2006">
        <v>0</v>
      </c>
      <c r="AE119" s="421"/>
    </row>
    <row r="120" spans="1:31" ht="5.0999999999999996" customHeight="1">
      <c r="B120" s="4214"/>
      <c r="D120" s="4249"/>
      <c r="E120" s="90"/>
      <c r="F120" s="91"/>
      <c r="G120" s="90"/>
      <c r="H120" s="4249"/>
      <c r="I120" s="90"/>
      <c r="J120" s="91"/>
      <c r="K120" s="90"/>
      <c r="L120" s="4249"/>
      <c r="M120" s="90"/>
      <c r="N120" s="91"/>
      <c r="O120" s="90"/>
      <c r="P120" s="4249"/>
      <c r="Q120" s="90"/>
      <c r="R120" s="91"/>
      <c r="S120" s="90"/>
      <c r="T120" s="4249"/>
      <c r="U120" s="90"/>
      <c r="V120" s="91"/>
      <c r="W120" s="90"/>
      <c r="X120" s="3612"/>
      <c r="Y120" s="90"/>
      <c r="Z120" s="91"/>
      <c r="AA120" s="90"/>
      <c r="AB120" s="3612"/>
      <c r="AC120" s="2006">
        <v>0</v>
      </c>
      <c r="AD120" s="2006">
        <v>0</v>
      </c>
      <c r="AE120" s="421"/>
    </row>
    <row r="121" spans="1:31" ht="9.9499999999999993" customHeight="1">
      <c r="B121" s="4215"/>
      <c r="D121" s="4250"/>
      <c r="E121" s="40"/>
      <c r="F121" s="40"/>
      <c r="G121" s="40"/>
      <c r="H121" s="4250"/>
      <c r="I121" s="40"/>
      <c r="J121" s="40"/>
      <c r="K121" s="40"/>
      <c r="L121" s="4250"/>
      <c r="M121" s="40"/>
      <c r="N121" s="40"/>
      <c r="O121" s="40"/>
      <c r="P121" s="4250"/>
      <c r="Q121" s="40"/>
      <c r="R121" s="40"/>
      <c r="S121" s="40"/>
      <c r="T121" s="4250"/>
      <c r="U121" s="40"/>
      <c r="V121" s="40"/>
      <c r="W121" s="40"/>
      <c r="X121" s="3613"/>
      <c r="Y121" s="40"/>
      <c r="Z121" s="40"/>
      <c r="AA121" s="40"/>
      <c r="AB121" s="3613"/>
      <c r="AC121" s="2006">
        <v>0</v>
      </c>
      <c r="AD121" s="2006">
        <v>0</v>
      </c>
      <c r="AE121" s="421"/>
    </row>
    <row r="122" spans="1:31" ht="9.9499999999999993" customHeight="1">
      <c r="B122" s="104"/>
      <c r="D122" s="49"/>
      <c r="E122" s="96"/>
      <c r="F122" s="96"/>
      <c r="G122" s="96"/>
      <c r="H122" s="104"/>
      <c r="I122" s="96"/>
      <c r="J122" s="96"/>
      <c r="K122" s="96"/>
      <c r="L122" s="52"/>
      <c r="M122" s="35"/>
      <c r="N122" s="40"/>
      <c r="O122" s="40"/>
      <c r="P122" s="45"/>
      <c r="Q122" s="96"/>
      <c r="R122" s="96"/>
      <c r="S122" s="96"/>
      <c r="T122" s="45"/>
      <c r="U122" s="96"/>
      <c r="V122" s="96"/>
      <c r="X122" s="45"/>
      <c r="Y122" s="96"/>
      <c r="Z122" s="96"/>
      <c r="AA122" s="96"/>
      <c r="AB122" s="45"/>
      <c r="AC122" s="2006">
        <v>0</v>
      </c>
      <c r="AD122" s="2006">
        <v>0</v>
      </c>
      <c r="AE122" s="421"/>
    </row>
    <row r="123" spans="1:31" ht="9.9499999999999993" customHeight="1">
      <c r="B123" s="4213">
        <v>3</v>
      </c>
      <c r="D123" s="4216" t="s">
        <v>1214</v>
      </c>
      <c r="E123" s="40"/>
      <c r="F123" s="40"/>
      <c r="G123" s="40"/>
      <c r="H123" s="4216" t="s">
        <v>1234</v>
      </c>
      <c r="I123" s="40"/>
      <c r="J123" s="40"/>
      <c r="K123" s="40"/>
      <c r="L123" s="4166"/>
      <c r="M123" s="40"/>
      <c r="N123" s="40"/>
      <c r="O123" s="40"/>
      <c r="P123" s="4166"/>
      <c r="Q123" s="40"/>
      <c r="R123" s="40"/>
      <c r="S123" s="40"/>
      <c r="T123" s="4166"/>
      <c r="U123" s="40"/>
      <c r="V123" s="40"/>
      <c r="W123" s="40"/>
      <c r="X123" s="4166"/>
      <c r="Y123" s="40"/>
      <c r="Z123" s="40"/>
      <c r="AA123" s="40"/>
      <c r="AB123" s="4166"/>
      <c r="AC123" s="2006">
        <v>0</v>
      </c>
      <c r="AD123" s="2006">
        <v>0</v>
      </c>
      <c r="AE123" s="421"/>
    </row>
    <row r="124" spans="1:31" ht="5.0999999999999996" customHeight="1">
      <c r="B124" s="4214"/>
      <c r="D124" s="4217"/>
      <c r="E124" s="90"/>
      <c r="F124" s="91"/>
      <c r="G124" s="90"/>
      <c r="H124" s="4217"/>
      <c r="I124" s="90"/>
      <c r="J124" s="91"/>
      <c r="K124" s="90"/>
      <c r="L124" s="3612"/>
      <c r="M124" s="90"/>
      <c r="N124" s="91"/>
      <c r="O124" s="90"/>
      <c r="P124" s="3612"/>
      <c r="Q124" s="90"/>
      <c r="R124" s="91"/>
      <c r="S124" s="90"/>
      <c r="T124" s="3612"/>
      <c r="U124" s="90"/>
      <c r="V124" s="91"/>
      <c r="W124" s="90"/>
      <c r="X124" s="3612"/>
      <c r="Y124" s="90"/>
      <c r="Z124" s="91"/>
      <c r="AA124" s="90"/>
      <c r="AB124" s="3612"/>
      <c r="AC124" s="2006">
        <v>0</v>
      </c>
      <c r="AD124" s="2006">
        <v>0</v>
      </c>
      <c r="AE124" s="421"/>
    </row>
    <row r="125" spans="1:31" ht="9.9499999999999993" customHeight="1">
      <c r="B125" s="4215"/>
      <c r="D125" s="4218"/>
      <c r="E125" s="40"/>
      <c r="F125" s="40"/>
      <c r="G125" s="40"/>
      <c r="H125" s="4218"/>
      <c r="I125" s="40"/>
      <c r="J125" s="40"/>
      <c r="K125" s="40"/>
      <c r="L125" s="3613"/>
      <c r="M125" s="40"/>
      <c r="N125" s="40"/>
      <c r="O125" s="40"/>
      <c r="P125" s="3613"/>
      <c r="Q125" s="40"/>
      <c r="R125" s="40"/>
      <c r="S125" s="40"/>
      <c r="T125" s="3613"/>
      <c r="U125" s="40"/>
      <c r="V125" s="40"/>
      <c r="W125" s="40"/>
      <c r="X125" s="3613"/>
      <c r="Y125" s="40"/>
      <c r="Z125" s="40"/>
      <c r="AA125" s="40"/>
      <c r="AB125" s="3613"/>
      <c r="AC125" s="2006">
        <v>0</v>
      </c>
      <c r="AD125" s="2006">
        <v>0</v>
      </c>
      <c r="AE125" s="421"/>
    </row>
    <row r="126" spans="1:31" ht="9.9499999999999993" customHeight="1">
      <c r="B126" s="104"/>
      <c r="D126" s="104"/>
      <c r="E126" s="96"/>
      <c r="F126" s="96"/>
      <c r="G126" s="96"/>
      <c r="H126" s="49"/>
      <c r="I126" s="96"/>
      <c r="J126" s="96"/>
      <c r="K126" s="96"/>
      <c r="L126" s="52"/>
      <c r="M126" s="96"/>
      <c r="N126" s="96"/>
      <c r="O126" s="96"/>
      <c r="P126" s="45"/>
      <c r="Q126" s="96"/>
      <c r="R126" s="96"/>
      <c r="S126" s="96"/>
      <c r="T126" s="45"/>
      <c r="U126" s="96"/>
      <c r="V126" s="96"/>
      <c r="W126" s="96"/>
      <c r="X126" s="45"/>
      <c r="Y126" s="96"/>
      <c r="Z126" s="96"/>
      <c r="AA126" s="96"/>
      <c r="AB126" s="45"/>
      <c r="AC126" s="2006">
        <v>0</v>
      </c>
      <c r="AD126" s="2006">
        <v>0</v>
      </c>
      <c r="AE126" s="421"/>
    </row>
    <row r="127" spans="1:31" ht="23.25">
      <c r="B127" s="534">
        <v>4</v>
      </c>
      <c r="D127" s="535" t="s">
        <v>1235</v>
      </c>
      <c r="E127" s="536"/>
      <c r="F127" s="536"/>
      <c r="G127" s="536"/>
      <c r="H127" s="536"/>
      <c r="I127" s="536"/>
      <c r="J127" s="536"/>
      <c r="K127" s="536"/>
      <c r="L127" s="536"/>
      <c r="M127" s="536"/>
      <c r="N127" s="536"/>
      <c r="O127" s="536"/>
      <c r="P127" s="536"/>
      <c r="Q127" s="536"/>
      <c r="R127" s="536"/>
      <c r="S127" s="536"/>
      <c r="T127" s="536"/>
      <c r="U127" s="536"/>
      <c r="V127" s="536"/>
      <c r="W127" s="536"/>
      <c r="X127" s="536"/>
      <c r="Y127" s="536"/>
      <c r="Z127" s="536"/>
      <c r="AA127" s="536"/>
      <c r="AB127" s="537">
        <v>4</v>
      </c>
      <c r="AC127" s="2006">
        <v>0</v>
      </c>
      <c r="AD127" s="2006">
        <v>0</v>
      </c>
      <c r="AE127" s="583"/>
    </row>
    <row r="128" spans="1:31" ht="9.9499999999999993" customHeight="1">
      <c r="B128" s="104"/>
      <c r="C128" s="104"/>
      <c r="D128" s="104"/>
      <c r="E128" s="96"/>
      <c r="F128" s="96"/>
      <c r="G128" s="96"/>
      <c r="H128" s="49"/>
      <c r="I128" s="96"/>
      <c r="J128" s="96"/>
      <c r="K128" s="96"/>
      <c r="L128" s="52"/>
      <c r="M128" s="96"/>
      <c r="N128" s="96"/>
      <c r="O128" s="96"/>
      <c r="P128" s="45"/>
      <c r="Q128" s="96"/>
      <c r="R128" s="96"/>
      <c r="S128" s="96"/>
      <c r="T128" s="45"/>
      <c r="U128" s="96"/>
      <c r="V128" s="96"/>
      <c r="W128" s="96"/>
      <c r="X128" s="45"/>
      <c r="Y128" s="96"/>
      <c r="Z128" s="96"/>
      <c r="AA128" s="96"/>
      <c r="AB128" s="45"/>
      <c r="AC128" s="2006">
        <v>0</v>
      </c>
      <c r="AD128" s="2006">
        <v>0</v>
      </c>
      <c r="AE128" s="421"/>
    </row>
    <row r="129" spans="1:31" ht="15" customHeight="1">
      <c r="B129" s="538"/>
      <c r="D129" s="539" t="s">
        <v>1236</v>
      </c>
      <c r="E129" s="540"/>
      <c r="F129" s="540"/>
      <c r="G129" s="540"/>
      <c r="H129" s="541"/>
      <c r="I129" s="540"/>
      <c r="J129" s="540"/>
      <c r="K129" s="540"/>
      <c r="L129" s="542"/>
      <c r="M129" s="540"/>
      <c r="N129" s="540"/>
      <c r="O129" s="540"/>
      <c r="P129" s="543"/>
      <c r="Q129" s="540"/>
      <c r="R129" s="540"/>
      <c r="S129" s="540"/>
      <c r="T129" s="543"/>
      <c r="U129" s="540"/>
      <c r="V129" s="540"/>
      <c r="W129" s="540"/>
      <c r="X129" s="543"/>
      <c r="Y129" s="540"/>
      <c r="Z129" s="540"/>
      <c r="AA129" s="540"/>
      <c r="AB129" s="4247" t="s">
        <v>1157</v>
      </c>
      <c r="AC129" s="2006">
        <v>0</v>
      </c>
      <c r="AD129" s="2006">
        <v>0</v>
      </c>
      <c r="AE129" s="421"/>
    </row>
    <row r="130" spans="1:31" ht="15" customHeight="1">
      <c r="B130" s="538"/>
      <c r="D130" s="544" t="s">
        <v>1237</v>
      </c>
      <c r="E130" s="540"/>
      <c r="F130" s="540"/>
      <c r="G130" s="540"/>
      <c r="H130" s="541"/>
      <c r="I130" s="540"/>
      <c r="J130" s="540"/>
      <c r="K130" s="540"/>
      <c r="L130" s="542"/>
      <c r="M130" s="540"/>
      <c r="N130" s="540"/>
      <c r="O130" s="540"/>
      <c r="P130" s="543"/>
      <c r="Q130" s="540"/>
      <c r="R130" s="540"/>
      <c r="S130" s="540"/>
      <c r="T130" s="543"/>
      <c r="U130" s="540"/>
      <c r="V130" s="540"/>
      <c r="W130" s="540"/>
      <c r="X130" s="543"/>
      <c r="Y130" s="540"/>
      <c r="Z130" s="540"/>
      <c r="AA130" s="540"/>
      <c r="AB130" s="4247"/>
      <c r="AC130" s="2006">
        <v>0</v>
      </c>
      <c r="AD130" s="2006">
        <v>0</v>
      </c>
      <c r="AE130" s="421"/>
    </row>
    <row r="131" spans="1:31" ht="15" customHeight="1">
      <c r="B131" s="538"/>
      <c r="D131" s="545" t="s">
        <v>1112</v>
      </c>
      <c r="E131" s="540"/>
      <c r="F131" s="540"/>
      <c r="G131" s="540"/>
      <c r="H131" s="541"/>
      <c r="I131" s="540"/>
      <c r="J131" s="540"/>
      <c r="K131" s="540"/>
      <c r="L131" s="542"/>
      <c r="M131" s="540"/>
      <c r="N131" s="540"/>
      <c r="O131" s="540"/>
      <c r="P131" s="543"/>
      <c r="Q131" s="540"/>
      <c r="R131" s="540"/>
      <c r="S131" s="540"/>
      <c r="T131" s="543"/>
      <c r="U131" s="540"/>
      <c r="V131" s="540"/>
      <c r="W131" s="540"/>
      <c r="X131" s="543"/>
      <c r="Y131" s="540"/>
      <c r="Z131" s="540"/>
      <c r="AA131" s="540"/>
      <c r="AB131" s="543"/>
      <c r="AC131" s="2006">
        <v>0</v>
      </c>
      <c r="AD131" s="2006">
        <v>0</v>
      </c>
      <c r="AE131" s="421"/>
    </row>
    <row r="132" spans="1:31" ht="15" customHeight="1">
      <c r="B132" s="538"/>
      <c r="D132" s="546"/>
      <c r="E132" s="540"/>
      <c r="F132" s="540"/>
      <c r="G132" s="540"/>
      <c r="H132" s="541"/>
      <c r="I132" s="540"/>
      <c r="J132" s="540"/>
      <c r="K132" s="540"/>
      <c r="L132" s="542"/>
      <c r="M132" s="540"/>
      <c r="N132" s="540"/>
      <c r="O132" s="540"/>
      <c r="P132" s="543"/>
      <c r="Q132" s="540"/>
      <c r="R132" s="540"/>
      <c r="S132" s="540"/>
      <c r="T132" s="543"/>
      <c r="U132" s="540"/>
      <c r="V132" s="540"/>
      <c r="W132" s="540"/>
      <c r="X132" s="543"/>
      <c r="Y132" s="540"/>
      <c r="Z132" s="540"/>
      <c r="AA132" s="540"/>
      <c r="AB132" s="543"/>
      <c r="AC132" s="2006">
        <v>0</v>
      </c>
      <c r="AD132" s="2006">
        <v>0</v>
      </c>
      <c r="AE132" s="421"/>
    </row>
    <row r="133" spans="1:31" ht="15" customHeight="1">
      <c r="B133" s="538"/>
      <c r="D133" s="547"/>
      <c r="E133" s="548"/>
      <c r="F133" s="548"/>
      <c r="G133" s="548"/>
      <c r="H133" s="549"/>
      <c r="I133" s="548"/>
      <c r="J133" s="548"/>
      <c r="K133" s="548"/>
      <c r="L133" s="549"/>
      <c r="M133" s="548"/>
      <c r="N133" s="548"/>
      <c r="O133" s="548"/>
      <c r="P133" s="549"/>
      <c r="Q133" s="548"/>
      <c r="R133" s="548"/>
      <c r="S133" s="548"/>
      <c r="T133" s="543"/>
      <c r="U133" s="540"/>
      <c r="V133" s="540"/>
      <c r="W133" s="540"/>
      <c r="X133" s="550" t="s">
        <v>1238</v>
      </c>
      <c r="Y133" s="540"/>
      <c r="Z133" s="540"/>
      <c r="AA133" s="540"/>
      <c r="AB133" s="543"/>
      <c r="AC133" s="2006">
        <v>0</v>
      </c>
      <c r="AD133" s="2006">
        <v>0</v>
      </c>
      <c r="AE133" s="421"/>
    </row>
    <row r="134" spans="1:31" ht="15" customHeight="1">
      <c r="B134" s="538"/>
      <c r="D134" s="547"/>
      <c r="E134" s="548"/>
      <c r="F134" s="548"/>
      <c r="G134" s="548"/>
      <c r="H134" s="549"/>
      <c r="I134" s="548"/>
      <c r="J134" s="548"/>
      <c r="K134" s="548"/>
      <c r="L134" s="549"/>
      <c r="M134" s="548"/>
      <c r="N134" s="548"/>
      <c r="O134" s="548"/>
      <c r="P134" s="549"/>
      <c r="Q134" s="548"/>
      <c r="R134" s="548"/>
      <c r="S134" s="548"/>
      <c r="T134" s="543"/>
      <c r="U134" s="540"/>
      <c r="V134" s="540"/>
      <c r="W134" s="540"/>
      <c r="X134" s="550" t="s">
        <v>1239</v>
      </c>
      <c r="Y134" s="540"/>
      <c r="Z134" s="540"/>
      <c r="AA134" s="540"/>
      <c r="AB134" s="543"/>
      <c r="AC134" s="2006">
        <v>0</v>
      </c>
      <c r="AD134" s="2006">
        <v>0</v>
      </c>
      <c r="AE134" s="421"/>
    </row>
    <row r="135" spans="1:31" ht="15" customHeight="1">
      <c r="B135" s="538"/>
      <c r="D135" s="547"/>
      <c r="E135" s="548"/>
      <c r="F135" s="548"/>
      <c r="G135" s="548"/>
      <c r="H135" s="549"/>
      <c r="I135" s="548"/>
      <c r="J135" s="548"/>
      <c r="K135" s="548"/>
      <c r="L135" s="549"/>
      <c r="M135" s="548"/>
      <c r="N135" s="548"/>
      <c r="O135" s="548"/>
      <c r="P135" s="549"/>
      <c r="Q135" s="548"/>
      <c r="R135" s="548"/>
      <c r="S135" s="548"/>
      <c r="T135" s="543"/>
      <c r="U135" s="540"/>
      <c r="V135" s="540"/>
      <c r="W135" s="540"/>
      <c r="X135" s="550" t="s">
        <v>1240</v>
      </c>
      <c r="Y135" s="540"/>
      <c r="Z135" s="540"/>
      <c r="AA135" s="540"/>
      <c r="AB135" s="1879"/>
      <c r="AC135" s="2006">
        <v>0</v>
      </c>
      <c r="AD135" s="2006">
        <v>0</v>
      </c>
      <c r="AE135" s="421"/>
    </row>
    <row r="136" spans="1:31" ht="15" customHeight="1">
      <c r="B136" s="538"/>
      <c r="D136" s="547"/>
      <c r="E136" s="548"/>
      <c r="F136" s="548"/>
      <c r="G136" s="548"/>
      <c r="H136" s="549"/>
      <c r="I136" s="548"/>
      <c r="J136" s="548"/>
      <c r="K136" s="548"/>
      <c r="L136" s="549"/>
      <c r="M136" s="548"/>
      <c r="N136" s="548"/>
      <c r="O136" s="548"/>
      <c r="P136" s="549"/>
      <c r="Q136" s="548"/>
      <c r="R136" s="548"/>
      <c r="S136" s="548"/>
      <c r="T136" s="543"/>
      <c r="U136" s="540"/>
      <c r="V136" s="540"/>
      <c r="W136" s="540"/>
      <c r="X136" s="550" t="s">
        <v>1241</v>
      </c>
      <c r="Y136" s="540"/>
      <c r="Z136" s="540"/>
      <c r="AA136" s="540"/>
      <c r="AB136" s="1879"/>
      <c r="AC136" s="2006">
        <v>0</v>
      </c>
      <c r="AD136" s="2006">
        <v>0</v>
      </c>
      <c r="AE136" s="421"/>
    </row>
    <row r="137" spans="1:31" ht="15" customHeight="1">
      <c r="B137" s="538"/>
      <c r="D137" s="547"/>
      <c r="E137" s="548"/>
      <c r="F137" s="548"/>
      <c r="G137" s="548"/>
      <c r="H137" s="549"/>
      <c r="I137" s="548"/>
      <c r="J137" s="548"/>
      <c r="K137" s="548"/>
      <c r="L137" s="549"/>
      <c r="M137" s="548"/>
      <c r="N137" s="548"/>
      <c r="O137" s="548"/>
      <c r="P137" s="549"/>
      <c r="Q137" s="548"/>
      <c r="R137" s="548"/>
      <c r="S137" s="548"/>
      <c r="T137" s="543"/>
      <c r="U137" s="540"/>
      <c r="V137" s="540"/>
      <c r="W137" s="540"/>
      <c r="X137" s="550" t="s">
        <v>1242</v>
      </c>
      <c r="Y137" s="540"/>
      <c r="Z137" s="540"/>
      <c r="AA137" s="540"/>
      <c r="AB137" s="1879" t="s">
        <v>1243</v>
      </c>
      <c r="AC137" s="2006">
        <v>0</v>
      </c>
      <c r="AD137" s="2006">
        <v>0</v>
      </c>
      <c r="AE137" s="421"/>
    </row>
    <row r="138" spans="1:31" ht="15" customHeight="1">
      <c r="B138" s="538"/>
      <c r="D138" s="547"/>
      <c r="E138" s="548"/>
      <c r="F138" s="548"/>
      <c r="G138" s="548"/>
      <c r="H138" s="549"/>
      <c r="I138" s="548"/>
      <c r="J138" s="548"/>
      <c r="K138" s="548"/>
      <c r="L138" s="549"/>
      <c r="M138" s="548"/>
      <c r="N138" s="548"/>
      <c r="O138" s="548"/>
      <c r="P138" s="549"/>
      <c r="Q138" s="548"/>
      <c r="R138" s="548"/>
      <c r="S138" s="548"/>
      <c r="T138" s="543"/>
      <c r="U138" s="540"/>
      <c r="V138" s="540"/>
      <c r="W138" s="540"/>
      <c r="X138" s="550" t="s">
        <v>1244</v>
      </c>
      <c r="Y138" s="540"/>
      <c r="Z138" s="540"/>
      <c r="AA138" s="540"/>
      <c r="AB138" s="1879" t="s">
        <v>1245</v>
      </c>
      <c r="AC138" s="2006">
        <v>0</v>
      </c>
      <c r="AD138" s="2006">
        <v>0</v>
      </c>
      <c r="AE138" s="421"/>
    </row>
    <row r="139" spans="1:31" ht="15" customHeight="1">
      <c r="B139" s="538"/>
      <c r="D139" s="547"/>
      <c r="E139" s="548"/>
      <c r="F139" s="548"/>
      <c r="G139" s="548"/>
      <c r="H139" s="549"/>
      <c r="I139" s="548"/>
      <c r="J139" s="548"/>
      <c r="K139" s="548"/>
      <c r="L139" s="549"/>
      <c r="M139" s="548"/>
      <c r="N139" s="548"/>
      <c r="O139" s="548"/>
      <c r="P139" s="549"/>
      <c r="Q139" s="548"/>
      <c r="R139" s="548"/>
      <c r="S139" s="548"/>
      <c r="T139" s="543"/>
      <c r="U139" s="540"/>
      <c r="V139" s="540"/>
      <c r="W139" s="540"/>
      <c r="X139" s="550" t="s">
        <v>1246</v>
      </c>
      <c r="Y139" s="540"/>
      <c r="Z139" s="540"/>
      <c r="AA139" s="540"/>
      <c r="AB139" s="1879" t="s">
        <v>1247</v>
      </c>
      <c r="AC139" s="2006">
        <v>0</v>
      </c>
      <c r="AD139" s="2006">
        <v>0</v>
      </c>
      <c r="AE139" s="421"/>
    </row>
    <row r="140" spans="1:31" ht="15" customHeight="1">
      <c r="B140" s="538"/>
      <c r="D140" s="547"/>
      <c r="E140" s="548"/>
      <c r="F140" s="548"/>
      <c r="G140" s="548"/>
      <c r="H140" s="549"/>
      <c r="I140" s="548"/>
      <c r="J140" s="548"/>
      <c r="K140" s="548"/>
      <c r="L140" s="549"/>
      <c r="M140" s="548"/>
      <c r="N140" s="548"/>
      <c r="O140" s="548"/>
      <c r="P140" s="549"/>
      <c r="Q140" s="548"/>
      <c r="R140" s="548"/>
      <c r="S140" s="548"/>
      <c r="T140" s="543"/>
      <c r="U140" s="540"/>
      <c r="V140" s="540"/>
      <c r="W140" s="540"/>
      <c r="X140" s="550" t="s">
        <v>1248</v>
      </c>
      <c r="Y140" s="540"/>
      <c r="Z140" s="540"/>
      <c r="AA140" s="540"/>
      <c r="AB140" s="1879" t="s">
        <v>1249</v>
      </c>
      <c r="AC140" s="2006">
        <v>0</v>
      </c>
      <c r="AD140" s="2006">
        <v>0</v>
      </c>
      <c r="AE140" s="421"/>
    </row>
    <row r="141" spans="1:31" ht="9.9499999999999993" customHeight="1">
      <c r="A141" s="104"/>
      <c r="B141" s="104"/>
      <c r="C141" s="104"/>
      <c r="D141" s="104"/>
      <c r="E141" s="96"/>
      <c r="F141" s="96"/>
      <c r="G141" s="96"/>
      <c r="H141" s="49"/>
      <c r="I141" s="96"/>
      <c r="J141" s="96"/>
      <c r="K141" s="96"/>
      <c r="L141" s="52"/>
      <c r="M141" s="96"/>
      <c r="N141" s="96"/>
      <c r="O141" s="96"/>
      <c r="P141" s="45"/>
      <c r="Q141" s="96"/>
      <c r="R141" s="96"/>
      <c r="S141" s="96"/>
      <c r="T141" s="45"/>
      <c r="U141" s="96"/>
      <c r="V141" s="96"/>
      <c r="W141" s="96"/>
      <c r="X141" s="45"/>
      <c r="Y141" s="96"/>
      <c r="Z141" s="96"/>
      <c r="AA141" s="96"/>
      <c r="AB141" s="45"/>
      <c r="AC141" s="2006">
        <v>0</v>
      </c>
      <c r="AD141" s="2006">
        <v>0</v>
      </c>
      <c r="AE141" s="421"/>
    </row>
    <row r="142" spans="1:31" ht="9.9499999999999993" customHeight="1">
      <c r="B142" s="4243">
        <v>4</v>
      </c>
      <c r="D142" s="4246" t="s">
        <v>1250</v>
      </c>
      <c r="E142" s="40"/>
      <c r="F142" s="40"/>
      <c r="G142" s="40"/>
      <c r="H142" s="4246" t="s">
        <v>1251</v>
      </c>
      <c r="I142" s="40"/>
      <c r="J142" s="40"/>
      <c r="K142" s="40"/>
      <c r="L142" s="4246" t="s">
        <v>1252</v>
      </c>
      <c r="M142" s="40"/>
      <c r="N142" s="40"/>
      <c r="O142" s="40"/>
      <c r="P142" s="4246" t="s">
        <v>1253</v>
      </c>
      <c r="Q142" s="40"/>
      <c r="R142" s="40"/>
      <c r="S142" s="40"/>
      <c r="T142" s="4246" t="s">
        <v>1254</v>
      </c>
      <c r="U142" s="40"/>
      <c r="V142" s="40"/>
      <c r="W142" s="40"/>
      <c r="X142" s="4246" t="s">
        <v>1255</v>
      </c>
      <c r="Y142" s="40"/>
      <c r="Z142" s="40"/>
      <c r="AA142" s="40"/>
      <c r="AB142" s="4246" t="s">
        <v>1256</v>
      </c>
      <c r="AC142" s="2006">
        <v>0</v>
      </c>
      <c r="AD142" s="2006">
        <v>0</v>
      </c>
      <c r="AE142" s="421"/>
    </row>
    <row r="143" spans="1:31" ht="5.0999999999999996" customHeight="1">
      <c r="B143" s="4244"/>
      <c r="D143" s="3473"/>
      <c r="E143" s="90"/>
      <c r="F143" s="91"/>
      <c r="G143" s="90"/>
      <c r="H143" s="3473"/>
      <c r="I143" s="90"/>
      <c r="J143" s="91"/>
      <c r="K143" s="90"/>
      <c r="L143" s="3473"/>
      <c r="M143" s="90"/>
      <c r="N143" s="91"/>
      <c r="O143" s="90"/>
      <c r="P143" s="3473"/>
      <c r="Q143" s="90"/>
      <c r="R143" s="91"/>
      <c r="S143" s="90"/>
      <c r="T143" s="3473"/>
      <c r="U143" s="90"/>
      <c r="V143" s="91"/>
      <c r="W143" s="90"/>
      <c r="X143" s="3473"/>
      <c r="Y143" s="90"/>
      <c r="Z143" s="91"/>
      <c r="AA143" s="90"/>
      <c r="AB143" s="3473"/>
      <c r="AC143" s="2006">
        <v>0</v>
      </c>
      <c r="AD143" s="2006">
        <v>0</v>
      </c>
      <c r="AE143" s="421"/>
    </row>
    <row r="144" spans="1:31" ht="9.9499999999999993" customHeight="1">
      <c r="B144" s="4245"/>
      <c r="D144" s="3474"/>
      <c r="E144" s="40"/>
      <c r="F144" s="40"/>
      <c r="G144" s="40"/>
      <c r="H144" s="3474"/>
      <c r="I144" s="40"/>
      <c r="J144" s="40"/>
      <c r="K144" s="40"/>
      <c r="L144" s="3474"/>
      <c r="M144" s="40"/>
      <c r="N144" s="40"/>
      <c r="O144" s="40"/>
      <c r="P144" s="3474"/>
      <c r="Q144" s="40"/>
      <c r="R144" s="40"/>
      <c r="S144" s="40"/>
      <c r="T144" s="3474"/>
      <c r="U144" s="40"/>
      <c r="V144" s="40"/>
      <c r="W144" s="40"/>
      <c r="X144" s="3474"/>
      <c r="Y144" s="40"/>
      <c r="Z144" s="40"/>
      <c r="AA144" s="40"/>
      <c r="AB144" s="3474"/>
      <c r="AC144" s="2006">
        <v>0</v>
      </c>
      <c r="AD144" s="2006">
        <v>0</v>
      </c>
      <c r="AE144" s="421"/>
    </row>
    <row r="145" spans="1:31" ht="9.9499999999999993" customHeight="1">
      <c r="B145" s="104"/>
      <c r="D145" s="104"/>
      <c r="E145" s="96"/>
      <c r="F145" s="96"/>
      <c r="G145" s="96"/>
      <c r="H145" s="49"/>
      <c r="I145" s="96"/>
      <c r="J145" s="96"/>
      <c r="K145" s="96"/>
      <c r="L145" s="52"/>
      <c r="M145" s="96"/>
      <c r="N145" s="96"/>
      <c r="O145" s="96"/>
      <c r="P145" s="45"/>
      <c r="Q145" s="96"/>
      <c r="R145" s="96"/>
      <c r="S145" s="96"/>
      <c r="T145" s="45"/>
      <c r="U145" s="96"/>
      <c r="V145" s="96"/>
      <c r="W145" s="96"/>
      <c r="X145" s="45"/>
      <c r="Y145" s="96"/>
      <c r="Z145" s="96"/>
      <c r="AA145" s="96"/>
      <c r="AB145" s="45"/>
      <c r="AC145" s="2006">
        <v>0</v>
      </c>
      <c r="AD145" s="2006">
        <v>0</v>
      </c>
      <c r="AE145" s="421"/>
    </row>
    <row r="146" spans="1:31" ht="9.9499999999999993" customHeight="1">
      <c r="B146" s="4243">
        <v>4</v>
      </c>
      <c r="D146" s="4246" t="s">
        <v>1257</v>
      </c>
      <c r="E146" s="40"/>
      <c r="F146" s="40"/>
      <c r="G146" s="40"/>
      <c r="H146" s="4246" t="s">
        <v>1258</v>
      </c>
      <c r="I146" s="40"/>
      <c r="J146" s="40"/>
      <c r="K146" s="40"/>
      <c r="L146" s="4246" t="s">
        <v>65</v>
      </c>
      <c r="M146" s="40"/>
      <c r="N146" s="40"/>
      <c r="O146" s="40"/>
      <c r="P146" s="4246" t="s">
        <v>1259</v>
      </c>
      <c r="Q146" s="40"/>
      <c r="R146" s="40"/>
      <c r="S146" s="40"/>
      <c r="T146" s="4246" t="s">
        <v>1260</v>
      </c>
      <c r="U146" s="40"/>
      <c r="V146" s="40"/>
      <c r="W146" s="40"/>
      <c r="X146" s="4246" t="s">
        <v>1261</v>
      </c>
      <c r="Y146" s="40"/>
      <c r="Z146" s="40"/>
      <c r="AA146" s="40"/>
      <c r="AB146" s="4166"/>
      <c r="AC146" s="2006">
        <v>0</v>
      </c>
      <c r="AD146" s="2006">
        <v>0</v>
      </c>
      <c r="AE146" s="421"/>
    </row>
    <row r="147" spans="1:31" ht="5.0999999999999996" customHeight="1">
      <c r="B147" s="4244"/>
      <c r="D147" s="3473"/>
      <c r="E147" s="90"/>
      <c r="F147" s="91"/>
      <c r="G147" s="90"/>
      <c r="H147" s="3473"/>
      <c r="I147" s="90"/>
      <c r="J147" s="91"/>
      <c r="K147" s="90"/>
      <c r="L147" s="3473"/>
      <c r="M147" s="90"/>
      <c r="N147" s="91"/>
      <c r="O147" s="90"/>
      <c r="P147" s="3473"/>
      <c r="Q147" s="90"/>
      <c r="R147" s="91"/>
      <c r="S147" s="90"/>
      <c r="T147" s="3473"/>
      <c r="U147" s="90"/>
      <c r="V147" s="91"/>
      <c r="W147" s="90"/>
      <c r="X147" s="3473"/>
      <c r="Y147" s="90"/>
      <c r="Z147" s="91"/>
      <c r="AA147" s="90"/>
      <c r="AB147" s="3612"/>
      <c r="AC147" s="2006">
        <v>0</v>
      </c>
      <c r="AD147" s="2006">
        <v>0</v>
      </c>
      <c r="AE147" s="421"/>
    </row>
    <row r="148" spans="1:31" ht="9.9499999999999993" customHeight="1">
      <c r="B148" s="4245"/>
      <c r="D148" s="3474"/>
      <c r="E148" s="40"/>
      <c r="F148" s="40"/>
      <c r="G148" s="40"/>
      <c r="H148" s="3474"/>
      <c r="I148" s="40"/>
      <c r="J148" s="40"/>
      <c r="K148" s="40"/>
      <c r="L148" s="3474"/>
      <c r="M148" s="40"/>
      <c r="N148" s="40"/>
      <c r="O148" s="40"/>
      <c r="P148" s="3474"/>
      <c r="Q148" s="40"/>
      <c r="R148" s="40"/>
      <c r="S148" s="40"/>
      <c r="T148" s="3474"/>
      <c r="U148" s="40"/>
      <c r="V148" s="40"/>
      <c r="W148" s="40"/>
      <c r="X148" s="3474"/>
      <c r="Y148" s="40"/>
      <c r="Z148" s="40"/>
      <c r="AA148" s="40"/>
      <c r="AB148" s="3613"/>
      <c r="AC148" s="2006">
        <v>0</v>
      </c>
      <c r="AD148" s="2006">
        <v>0</v>
      </c>
      <c r="AE148" s="421"/>
    </row>
    <row r="149" spans="1:31" ht="9.9499999999999993" customHeight="1">
      <c r="A149" s="104"/>
      <c r="B149" s="104"/>
      <c r="C149" s="104"/>
      <c r="D149" s="104"/>
      <c r="E149" s="96"/>
      <c r="F149" s="96"/>
      <c r="G149" s="96"/>
      <c r="H149" s="49"/>
      <c r="I149" s="96"/>
      <c r="J149" s="96"/>
      <c r="K149" s="96"/>
      <c r="L149" s="52"/>
      <c r="M149" s="96"/>
      <c r="N149" s="96"/>
      <c r="O149" s="96"/>
      <c r="P149" s="45"/>
      <c r="Q149" s="96"/>
      <c r="R149" s="96"/>
      <c r="S149" s="96"/>
      <c r="T149" s="45"/>
      <c r="U149" s="96"/>
      <c r="V149" s="96"/>
      <c r="W149" s="96"/>
      <c r="X149" s="45"/>
      <c r="Y149" s="96"/>
      <c r="Z149" s="96"/>
      <c r="AA149" s="96"/>
      <c r="AB149" s="45"/>
      <c r="AC149" s="2006">
        <v>0</v>
      </c>
      <c r="AD149" s="2006">
        <v>0</v>
      </c>
      <c r="AE149" s="421"/>
    </row>
    <row r="150" spans="1:31" ht="23.25">
      <c r="B150" s="534">
        <v>5</v>
      </c>
      <c r="D150" s="535" t="s">
        <v>1262</v>
      </c>
      <c r="E150" s="536"/>
      <c r="F150" s="536"/>
      <c r="G150" s="536"/>
      <c r="H150" s="536"/>
      <c r="I150" s="536"/>
      <c r="J150" s="536"/>
      <c r="K150" s="536"/>
      <c r="L150" s="536"/>
      <c r="M150" s="536"/>
      <c r="N150" s="536"/>
      <c r="O150" s="536"/>
      <c r="P150" s="536"/>
      <c r="Q150" s="536"/>
      <c r="R150" s="536"/>
      <c r="S150" s="536"/>
      <c r="T150" s="536"/>
      <c r="U150" s="536"/>
      <c r="V150" s="536"/>
      <c r="W150" s="536"/>
      <c r="X150" s="536"/>
      <c r="Y150" s="536"/>
      <c r="Z150" s="536"/>
      <c r="AA150" s="536"/>
      <c r="AB150" s="537">
        <v>5</v>
      </c>
      <c r="AC150" s="2006">
        <v>0</v>
      </c>
      <c r="AD150" s="2006">
        <v>0</v>
      </c>
      <c r="AE150" s="583"/>
    </row>
    <row r="151" spans="1:31" ht="9.9499999999999993" customHeight="1">
      <c r="B151" s="104"/>
      <c r="C151" s="104"/>
      <c r="D151" s="104"/>
      <c r="E151" s="96"/>
      <c r="F151" s="96"/>
      <c r="G151" s="96"/>
      <c r="H151" s="49"/>
      <c r="I151" s="96"/>
      <c r="J151" s="96"/>
      <c r="K151" s="96"/>
      <c r="L151" s="52"/>
      <c r="M151" s="96"/>
      <c r="N151" s="96"/>
      <c r="O151" s="96"/>
      <c r="P151" s="45"/>
      <c r="Q151" s="96"/>
      <c r="R151" s="96"/>
      <c r="S151" s="96"/>
      <c r="T151" s="45"/>
      <c r="U151" s="96"/>
      <c r="V151" s="96"/>
      <c r="W151" s="96"/>
      <c r="X151" s="45"/>
      <c r="Y151" s="96"/>
      <c r="Z151" s="96"/>
      <c r="AA151" s="96"/>
      <c r="AB151" s="45"/>
      <c r="AC151" s="2006">
        <v>0</v>
      </c>
      <c r="AD151" s="2006">
        <v>0</v>
      </c>
      <c r="AE151" s="421"/>
    </row>
    <row r="152" spans="1:31" ht="15" customHeight="1">
      <c r="B152" s="538"/>
      <c r="D152" s="551" t="s">
        <v>1236</v>
      </c>
      <c r="E152" s="540"/>
      <c r="F152" s="540"/>
      <c r="G152" s="540"/>
      <c r="H152" s="541"/>
      <c r="I152" s="540"/>
      <c r="J152" s="540"/>
      <c r="K152" s="540"/>
      <c r="L152" s="542"/>
      <c r="M152" s="540"/>
      <c r="N152" s="540"/>
      <c r="O152" s="540"/>
      <c r="P152" s="543"/>
      <c r="Q152" s="540"/>
      <c r="R152" s="540"/>
      <c r="S152" s="540"/>
      <c r="T152" s="543"/>
      <c r="U152" s="540"/>
      <c r="V152" s="540"/>
      <c r="W152" s="540"/>
      <c r="X152" s="543"/>
      <c r="Y152" s="540"/>
      <c r="Z152" s="540"/>
      <c r="AA152" s="540"/>
      <c r="AB152" s="4247" t="s">
        <v>1157</v>
      </c>
      <c r="AC152" s="2006">
        <v>0</v>
      </c>
      <c r="AD152" s="2006">
        <v>0</v>
      </c>
      <c r="AE152" s="421"/>
    </row>
    <row r="153" spans="1:31" ht="15" customHeight="1">
      <c r="B153" s="538"/>
      <c r="D153" s="544" t="s">
        <v>1263</v>
      </c>
      <c r="E153" s="540"/>
      <c r="F153" s="540"/>
      <c r="G153" s="540"/>
      <c r="H153" s="541"/>
      <c r="I153" s="540"/>
      <c r="J153" s="540"/>
      <c r="K153" s="540"/>
      <c r="L153" s="542"/>
      <c r="M153" s="540"/>
      <c r="N153" s="540"/>
      <c r="O153" s="540"/>
      <c r="P153" s="543"/>
      <c r="Q153" s="540"/>
      <c r="R153" s="540"/>
      <c r="S153" s="540"/>
      <c r="T153" s="543"/>
      <c r="U153" s="540"/>
      <c r="V153" s="540"/>
      <c r="W153" s="540"/>
      <c r="X153" s="543"/>
      <c r="Y153" s="540"/>
      <c r="Z153" s="540"/>
      <c r="AA153" s="540"/>
      <c r="AB153" s="4247"/>
      <c r="AC153" s="2006">
        <v>0</v>
      </c>
      <c r="AD153" s="2006">
        <v>0</v>
      </c>
      <c r="AE153" s="421"/>
    </row>
    <row r="154" spans="1:31" ht="15" customHeight="1">
      <c r="B154" s="538"/>
      <c r="D154" s="544" t="s">
        <v>1264</v>
      </c>
      <c r="E154" s="540"/>
      <c r="F154" s="540"/>
      <c r="G154" s="540"/>
      <c r="H154" s="541"/>
      <c r="I154" s="540"/>
      <c r="J154" s="540"/>
      <c r="K154" s="540"/>
      <c r="L154" s="542"/>
      <c r="M154" s="540"/>
      <c r="N154" s="540"/>
      <c r="O154" s="540"/>
      <c r="P154" s="543"/>
      <c r="Q154" s="540"/>
      <c r="R154" s="540"/>
      <c r="S154" s="540"/>
      <c r="T154" s="543"/>
      <c r="U154" s="540"/>
      <c r="V154" s="540"/>
      <c r="W154" s="540"/>
      <c r="X154" s="543"/>
      <c r="Y154" s="540"/>
      <c r="Z154" s="540"/>
      <c r="AA154" s="540"/>
      <c r="AB154" s="1879"/>
      <c r="AC154" s="2006">
        <v>0</v>
      </c>
      <c r="AD154" s="2006">
        <v>0</v>
      </c>
      <c r="AE154" s="421"/>
    </row>
    <row r="155" spans="1:31" ht="15" customHeight="1">
      <c r="B155" s="538"/>
      <c r="D155" s="552" t="s">
        <v>1265</v>
      </c>
      <c r="E155" s="540"/>
      <c r="F155" s="540"/>
      <c r="G155" s="540"/>
      <c r="H155" s="541"/>
      <c r="I155" s="540"/>
      <c r="J155" s="540"/>
      <c r="K155" s="540"/>
      <c r="L155" s="542"/>
      <c r="M155" s="540"/>
      <c r="N155" s="540"/>
      <c r="O155" s="540"/>
      <c r="P155" s="543"/>
      <c r="Q155" s="540"/>
      <c r="R155" s="540"/>
      <c r="S155" s="540"/>
      <c r="T155" s="543"/>
      <c r="U155" s="540"/>
      <c r="V155" s="540"/>
      <c r="W155" s="540"/>
      <c r="X155" s="543"/>
      <c r="Y155" s="540"/>
      <c r="Z155" s="540"/>
      <c r="AA155" s="540"/>
      <c r="AB155" s="1879"/>
      <c r="AC155" s="2006">
        <v>0</v>
      </c>
      <c r="AD155" s="2006">
        <v>0</v>
      </c>
      <c r="AE155" s="421"/>
    </row>
    <row r="156" spans="1:31" ht="15" customHeight="1">
      <c r="B156" s="538"/>
      <c r="D156" s="552" t="s">
        <v>1266</v>
      </c>
      <c r="E156" s="540"/>
      <c r="F156" s="540"/>
      <c r="G156" s="540"/>
      <c r="H156" s="541"/>
      <c r="I156" s="540"/>
      <c r="J156" s="540"/>
      <c r="K156" s="540"/>
      <c r="L156" s="542"/>
      <c r="M156" s="540"/>
      <c r="N156" s="540"/>
      <c r="O156" s="540"/>
      <c r="P156" s="543"/>
      <c r="Q156" s="540"/>
      <c r="R156" s="540"/>
      <c r="S156" s="540"/>
      <c r="T156" s="543"/>
      <c r="U156" s="540"/>
      <c r="V156" s="540"/>
      <c r="W156" s="540"/>
      <c r="X156" s="543"/>
      <c r="Y156" s="540"/>
      <c r="Z156" s="540"/>
      <c r="AA156" s="540"/>
      <c r="AB156" s="1879"/>
      <c r="AC156" s="2006">
        <v>0</v>
      </c>
      <c r="AD156" s="2006">
        <v>0</v>
      </c>
      <c r="AE156" s="421"/>
    </row>
    <row r="157" spans="1:31" ht="15" customHeight="1">
      <c r="B157" s="538"/>
      <c r="D157" s="553" t="s">
        <v>1267</v>
      </c>
      <c r="E157" s="540"/>
      <c r="F157" s="540"/>
      <c r="G157" s="540"/>
      <c r="H157" s="541"/>
      <c r="I157" s="540"/>
      <c r="J157" s="540"/>
      <c r="K157" s="540"/>
      <c r="L157" s="542"/>
      <c r="M157" s="540"/>
      <c r="N157" s="540"/>
      <c r="O157" s="540"/>
      <c r="P157" s="543"/>
      <c r="Q157" s="540"/>
      <c r="R157" s="540"/>
      <c r="S157" s="540"/>
      <c r="T157" s="543"/>
      <c r="U157" s="540"/>
      <c r="V157" s="540"/>
      <c r="W157" s="540"/>
      <c r="X157" s="543"/>
      <c r="Y157" s="540"/>
      <c r="Z157" s="540"/>
      <c r="AA157" s="540"/>
      <c r="AB157" s="1879"/>
      <c r="AC157" s="2006">
        <v>0</v>
      </c>
      <c r="AD157" s="2006">
        <v>0</v>
      </c>
      <c r="AE157" s="421"/>
    </row>
    <row r="158" spans="1:31" ht="15" customHeight="1">
      <c r="B158" s="538"/>
      <c r="D158" s="552" t="s">
        <v>1268</v>
      </c>
      <c r="E158" s="540"/>
      <c r="F158" s="540"/>
      <c r="G158" s="540"/>
      <c r="H158" s="541"/>
      <c r="I158" s="540"/>
      <c r="J158" s="540"/>
      <c r="K158" s="540"/>
      <c r="L158" s="542"/>
      <c r="M158" s="540"/>
      <c r="N158" s="540"/>
      <c r="O158" s="540"/>
      <c r="P158" s="543"/>
      <c r="Q158" s="540"/>
      <c r="R158" s="540"/>
      <c r="S158" s="540"/>
      <c r="T158" s="543"/>
      <c r="U158" s="540"/>
      <c r="V158" s="540"/>
      <c r="W158" s="540"/>
      <c r="X158" s="543"/>
      <c r="Y158" s="540"/>
      <c r="Z158" s="540"/>
      <c r="AA158" s="540"/>
      <c r="AB158" s="1879"/>
      <c r="AC158" s="2006">
        <v>0</v>
      </c>
      <c r="AD158" s="2006">
        <v>0</v>
      </c>
      <c r="AE158" s="421"/>
    </row>
    <row r="159" spans="1:31" ht="15" customHeight="1">
      <c r="B159" s="538"/>
      <c r="D159" s="552" t="s">
        <v>1269</v>
      </c>
      <c r="E159" s="540"/>
      <c r="F159" s="540"/>
      <c r="G159" s="540"/>
      <c r="H159" s="541"/>
      <c r="I159" s="540"/>
      <c r="J159" s="540"/>
      <c r="K159" s="540"/>
      <c r="L159" s="542"/>
      <c r="M159" s="540"/>
      <c r="N159" s="540"/>
      <c r="O159" s="540"/>
      <c r="P159" s="543"/>
      <c r="Q159" s="540"/>
      <c r="R159" s="540"/>
      <c r="S159" s="540"/>
      <c r="T159" s="543"/>
      <c r="U159" s="540"/>
      <c r="V159" s="540"/>
      <c r="W159" s="540"/>
      <c r="X159" s="543"/>
      <c r="Y159" s="540"/>
      <c r="Z159" s="540"/>
      <c r="AA159" s="540"/>
      <c r="AB159" s="1879"/>
      <c r="AC159" s="2006">
        <v>0</v>
      </c>
      <c r="AD159" s="2006">
        <v>0</v>
      </c>
      <c r="AE159" s="421"/>
    </row>
    <row r="160" spans="1:31" ht="15" customHeight="1">
      <c r="B160" s="538"/>
      <c r="D160" s="552" t="s">
        <v>1270</v>
      </c>
      <c r="E160" s="540"/>
      <c r="F160" s="540"/>
      <c r="G160" s="540"/>
      <c r="H160" s="541"/>
      <c r="I160" s="540"/>
      <c r="J160" s="540"/>
      <c r="K160" s="540"/>
      <c r="L160" s="542"/>
      <c r="M160" s="540"/>
      <c r="N160" s="540"/>
      <c r="O160" s="540"/>
      <c r="P160" s="543"/>
      <c r="Q160" s="540"/>
      <c r="R160" s="540"/>
      <c r="S160" s="540"/>
      <c r="T160" s="543"/>
      <c r="U160" s="540"/>
      <c r="V160" s="540"/>
      <c r="W160" s="540"/>
      <c r="X160" s="543"/>
      <c r="Y160" s="540"/>
      <c r="Z160" s="540"/>
      <c r="AA160" s="540"/>
      <c r="AB160" s="1879"/>
      <c r="AC160" s="2006">
        <v>0</v>
      </c>
      <c r="AD160" s="2006">
        <v>0</v>
      </c>
      <c r="AE160" s="421"/>
    </row>
    <row r="161" spans="2:31" ht="15" customHeight="1">
      <c r="B161" s="538"/>
      <c r="D161" s="552" t="s">
        <v>1271</v>
      </c>
      <c r="E161" s="540"/>
      <c r="F161" s="540"/>
      <c r="G161" s="540"/>
      <c r="H161" s="541"/>
      <c r="I161" s="540"/>
      <c r="J161" s="540"/>
      <c r="K161" s="540"/>
      <c r="L161" s="542"/>
      <c r="M161" s="540"/>
      <c r="N161" s="540"/>
      <c r="O161" s="540"/>
      <c r="P161" s="543"/>
      <c r="Q161" s="540"/>
      <c r="R161" s="540"/>
      <c r="S161" s="540"/>
      <c r="T161" s="543"/>
      <c r="U161" s="540"/>
      <c r="V161" s="540"/>
      <c r="W161" s="540"/>
      <c r="X161" s="543"/>
      <c r="Y161" s="540"/>
      <c r="Z161" s="540"/>
      <c r="AA161" s="540"/>
      <c r="AB161" s="1879"/>
      <c r="AC161" s="2006">
        <v>0</v>
      </c>
      <c r="AD161" s="2006">
        <v>0</v>
      </c>
      <c r="AE161" s="421"/>
    </row>
    <row r="162" spans="2:31" ht="15" customHeight="1">
      <c r="B162" s="538"/>
      <c r="D162" s="512"/>
      <c r="E162" s="509"/>
      <c r="F162" s="509"/>
      <c r="G162" s="509"/>
      <c r="H162" s="116"/>
      <c r="I162" s="509"/>
      <c r="J162" s="509"/>
      <c r="K162" s="509"/>
      <c r="L162" s="116"/>
      <c r="M162" s="509"/>
      <c r="N162" s="509"/>
      <c r="O162" s="509"/>
      <c r="P162" s="116"/>
      <c r="Q162" s="509"/>
      <c r="R162" s="509"/>
      <c r="S162" s="509"/>
      <c r="T162" s="543"/>
      <c r="U162" s="540"/>
      <c r="V162" s="540"/>
      <c r="W162" s="540"/>
      <c r="X162" s="550" t="s">
        <v>1272</v>
      </c>
      <c r="Y162" s="540"/>
      <c r="Z162" s="540"/>
      <c r="AA162" s="540"/>
      <c r="AB162" s="1879"/>
      <c r="AC162" s="2006">
        <v>0</v>
      </c>
      <c r="AD162" s="2006">
        <v>0</v>
      </c>
      <c r="AE162" s="421"/>
    </row>
    <row r="163" spans="2:31" ht="15" customHeight="1">
      <c r="B163" s="538"/>
      <c r="D163" s="512"/>
      <c r="E163" s="509"/>
      <c r="F163" s="509"/>
      <c r="G163" s="509"/>
      <c r="H163" s="116"/>
      <c r="I163" s="509"/>
      <c r="J163" s="509"/>
      <c r="K163" s="509"/>
      <c r="L163" s="116"/>
      <c r="M163" s="509"/>
      <c r="N163" s="509"/>
      <c r="O163" s="509"/>
      <c r="P163" s="116"/>
      <c r="Q163" s="509"/>
      <c r="R163" s="509"/>
      <c r="S163" s="509"/>
      <c r="T163" s="543"/>
      <c r="U163" s="540"/>
      <c r="V163" s="540"/>
      <c r="W163" s="540"/>
      <c r="X163" s="550" t="s">
        <v>1273</v>
      </c>
      <c r="Y163" s="540"/>
      <c r="Z163" s="540"/>
      <c r="AA163" s="540"/>
      <c r="AB163" s="1879" t="s">
        <v>1247</v>
      </c>
      <c r="AC163" s="2006">
        <v>0</v>
      </c>
      <c r="AD163" s="2006">
        <v>0</v>
      </c>
      <c r="AE163" s="421"/>
    </row>
    <row r="164" spans="2:31" ht="15" customHeight="1">
      <c r="B164" s="538"/>
      <c r="D164" s="512"/>
      <c r="E164" s="509"/>
      <c r="F164" s="509"/>
      <c r="G164" s="509"/>
      <c r="H164" s="116"/>
      <c r="I164" s="509"/>
      <c r="J164" s="509"/>
      <c r="K164" s="509"/>
      <c r="L164" s="116"/>
      <c r="M164" s="509"/>
      <c r="N164" s="509"/>
      <c r="O164" s="509"/>
      <c r="P164" s="116"/>
      <c r="Q164" s="509"/>
      <c r="R164" s="509"/>
      <c r="S164" s="509"/>
      <c r="T164" s="543"/>
      <c r="U164" s="540"/>
      <c r="V164" s="540"/>
      <c r="W164" s="540"/>
      <c r="X164" s="550" t="s">
        <v>1274</v>
      </c>
      <c r="Y164" s="540"/>
      <c r="Z164" s="540"/>
      <c r="AA164" s="540"/>
      <c r="AB164" s="1879"/>
      <c r="AC164" s="2006">
        <v>0</v>
      </c>
      <c r="AD164" s="2006">
        <v>0</v>
      </c>
      <c r="AE164" s="421"/>
    </row>
    <row r="165" spans="2:31" ht="15" customHeight="1">
      <c r="B165" s="538"/>
      <c r="D165" s="512"/>
      <c r="E165" s="509"/>
      <c r="F165" s="509"/>
      <c r="G165" s="509"/>
      <c r="H165" s="116"/>
      <c r="I165" s="509"/>
      <c r="J165" s="509"/>
      <c r="K165" s="509"/>
      <c r="L165" s="116"/>
      <c r="M165" s="509"/>
      <c r="N165" s="509"/>
      <c r="O165" s="509"/>
      <c r="P165" s="116"/>
      <c r="Q165" s="509"/>
      <c r="R165" s="509"/>
      <c r="S165" s="509"/>
      <c r="T165" s="543"/>
      <c r="U165" s="540"/>
      <c r="V165" s="540"/>
      <c r="W165" s="540"/>
      <c r="X165" s="550" t="s">
        <v>1275</v>
      </c>
      <c r="Y165" s="540"/>
      <c r="Z165" s="540"/>
      <c r="AA165" s="540"/>
      <c r="AB165" s="1879"/>
      <c r="AC165" s="2006">
        <v>0</v>
      </c>
      <c r="AD165" s="2006">
        <v>0</v>
      </c>
      <c r="AE165" s="421"/>
    </row>
    <row r="166" spans="2:31" ht="15" customHeight="1">
      <c r="B166" s="538"/>
      <c r="D166" s="512"/>
      <c r="E166" s="509"/>
      <c r="F166" s="509"/>
      <c r="G166" s="509"/>
      <c r="H166" s="116"/>
      <c r="I166" s="509"/>
      <c r="J166" s="509"/>
      <c r="K166" s="509"/>
      <c r="L166" s="116"/>
      <c r="M166" s="509"/>
      <c r="N166" s="509"/>
      <c r="O166" s="509"/>
      <c r="P166" s="116"/>
      <c r="Q166" s="509"/>
      <c r="R166" s="509"/>
      <c r="S166" s="509"/>
      <c r="T166" s="543"/>
      <c r="U166" s="540"/>
      <c r="V166" s="540"/>
      <c r="W166" s="540"/>
      <c r="X166" s="554" t="s">
        <v>1276</v>
      </c>
      <c r="Y166" s="540"/>
      <c r="Z166" s="540"/>
      <c r="AA166" s="540"/>
      <c r="AB166" s="1879" t="s">
        <v>1247</v>
      </c>
      <c r="AC166" s="2006">
        <v>0</v>
      </c>
      <c r="AD166" s="2006">
        <v>0</v>
      </c>
      <c r="AE166" s="421"/>
    </row>
    <row r="167" spans="2:31" ht="15" customHeight="1">
      <c r="B167" s="538"/>
      <c r="D167" s="512"/>
      <c r="E167" s="509"/>
      <c r="F167" s="509"/>
      <c r="G167" s="509"/>
      <c r="H167" s="116"/>
      <c r="I167" s="509"/>
      <c r="J167" s="509"/>
      <c r="K167" s="509"/>
      <c r="L167" s="116"/>
      <c r="M167" s="509"/>
      <c r="N167" s="509"/>
      <c r="O167" s="509"/>
      <c r="P167" s="116"/>
      <c r="Q167" s="509"/>
      <c r="R167" s="509"/>
      <c r="S167" s="509"/>
      <c r="T167" s="543"/>
      <c r="U167" s="540"/>
      <c r="V167" s="540"/>
      <c r="W167" s="540"/>
      <c r="X167" s="554" t="s">
        <v>1277</v>
      </c>
      <c r="Y167" s="540"/>
      <c r="Z167" s="540"/>
      <c r="AA167" s="540"/>
      <c r="AB167" s="1879" t="s">
        <v>1278</v>
      </c>
      <c r="AC167" s="2006">
        <v>0</v>
      </c>
      <c r="AD167" s="2006">
        <v>0</v>
      </c>
      <c r="AE167" s="421"/>
    </row>
    <row r="168" spans="2:31" ht="15" customHeight="1">
      <c r="B168" s="538"/>
      <c r="D168" s="512"/>
      <c r="E168" s="509"/>
      <c r="F168" s="509"/>
      <c r="G168" s="509"/>
      <c r="H168" s="116"/>
      <c r="I168" s="509"/>
      <c r="J168" s="509"/>
      <c r="K168" s="509"/>
      <c r="L168" s="116"/>
      <c r="M168" s="509"/>
      <c r="N168" s="509"/>
      <c r="O168" s="509"/>
      <c r="P168" s="116"/>
      <c r="Q168" s="509"/>
      <c r="R168" s="509"/>
      <c r="S168" s="509"/>
      <c r="T168" s="543"/>
      <c r="U168" s="540"/>
      <c r="V168" s="540"/>
      <c r="W168" s="540"/>
      <c r="X168" s="554" t="s">
        <v>1279</v>
      </c>
      <c r="Y168" s="540"/>
      <c r="Z168" s="540"/>
      <c r="AA168" s="540"/>
      <c r="AB168" s="1879" t="s">
        <v>1278</v>
      </c>
      <c r="AC168" s="2006">
        <v>0</v>
      </c>
      <c r="AD168" s="2006">
        <v>0</v>
      </c>
      <c r="AE168" s="421"/>
    </row>
    <row r="169" spans="2:31" ht="15" customHeight="1">
      <c r="B169" s="538"/>
      <c r="D169" s="512"/>
      <c r="E169" s="509"/>
      <c r="F169" s="509"/>
      <c r="G169" s="509"/>
      <c r="H169" s="116"/>
      <c r="I169" s="509"/>
      <c r="J169" s="509"/>
      <c r="K169" s="509"/>
      <c r="L169" s="116"/>
      <c r="M169" s="509"/>
      <c r="N169" s="509"/>
      <c r="O169" s="509"/>
      <c r="P169" s="116"/>
      <c r="Q169" s="509"/>
      <c r="R169" s="509"/>
      <c r="S169" s="509"/>
      <c r="T169" s="543"/>
      <c r="U169" s="540"/>
      <c r="V169" s="540"/>
      <c r="W169" s="540"/>
      <c r="X169" s="554" t="s">
        <v>1280</v>
      </c>
      <c r="Y169" s="540"/>
      <c r="Z169" s="540"/>
      <c r="AA169" s="540"/>
      <c r="AB169" s="1879" t="s">
        <v>1249</v>
      </c>
      <c r="AC169" s="2006">
        <v>0</v>
      </c>
      <c r="AD169" s="2006">
        <v>0</v>
      </c>
      <c r="AE169" s="421"/>
    </row>
    <row r="170" spans="2:31" ht="15" customHeight="1">
      <c r="B170" s="538"/>
      <c r="D170" s="512"/>
      <c r="E170" s="509"/>
      <c r="F170" s="509"/>
      <c r="G170" s="509"/>
      <c r="H170" s="116"/>
      <c r="I170" s="509"/>
      <c r="J170" s="509"/>
      <c r="K170" s="509"/>
      <c r="L170" s="116"/>
      <c r="M170" s="509"/>
      <c r="N170" s="509"/>
      <c r="O170" s="509"/>
      <c r="P170" s="116"/>
      <c r="Q170" s="509"/>
      <c r="R170" s="509"/>
      <c r="S170" s="509"/>
      <c r="T170" s="543"/>
      <c r="U170" s="540"/>
      <c r="V170" s="540"/>
      <c r="W170" s="540"/>
      <c r="X170" s="554" t="s">
        <v>1281</v>
      </c>
      <c r="Y170" s="540"/>
      <c r="Z170" s="540"/>
      <c r="AA170" s="540"/>
      <c r="AB170" s="1879" t="s">
        <v>1247</v>
      </c>
      <c r="AC170" s="2006">
        <v>0</v>
      </c>
      <c r="AD170" s="2006">
        <v>0</v>
      </c>
      <c r="AE170" s="421"/>
    </row>
    <row r="171" spans="2:31" ht="15" customHeight="1">
      <c r="B171" s="538"/>
      <c r="D171" s="512"/>
      <c r="E171" s="509"/>
      <c r="F171" s="509"/>
      <c r="G171" s="509"/>
      <c r="H171" s="116"/>
      <c r="I171" s="509"/>
      <c r="J171" s="509"/>
      <c r="K171" s="509"/>
      <c r="L171" s="116"/>
      <c r="M171" s="509"/>
      <c r="N171" s="509"/>
      <c r="O171" s="509"/>
      <c r="P171" s="116"/>
      <c r="Q171" s="509"/>
      <c r="R171" s="509"/>
      <c r="S171" s="509"/>
      <c r="T171" s="543"/>
      <c r="U171" s="540"/>
      <c r="V171" s="540"/>
      <c r="W171" s="540"/>
      <c r="X171" s="554" t="s">
        <v>1282</v>
      </c>
      <c r="Y171" s="540"/>
      <c r="Z171" s="540"/>
      <c r="AA171" s="540"/>
      <c r="AB171" s="1879" t="s">
        <v>1247</v>
      </c>
      <c r="AC171" s="2006">
        <v>0</v>
      </c>
      <c r="AD171" s="2006">
        <v>0</v>
      </c>
      <c r="AE171" s="421"/>
    </row>
    <row r="172" spans="2:31" ht="15" customHeight="1">
      <c r="B172" s="538"/>
      <c r="D172" s="512"/>
      <c r="E172" s="509"/>
      <c r="F172" s="509"/>
      <c r="G172" s="509"/>
      <c r="H172" s="116"/>
      <c r="I172" s="509"/>
      <c r="J172" s="509"/>
      <c r="K172" s="509"/>
      <c r="L172" s="116"/>
      <c r="M172" s="509"/>
      <c r="N172" s="509"/>
      <c r="O172" s="509"/>
      <c r="P172" s="116"/>
      <c r="Q172" s="509"/>
      <c r="R172" s="509"/>
      <c r="S172" s="509"/>
      <c r="T172" s="543"/>
      <c r="U172" s="540"/>
      <c r="V172" s="540"/>
      <c r="W172" s="540"/>
      <c r="X172" s="554" t="s">
        <v>1283</v>
      </c>
      <c r="Y172" s="540"/>
      <c r="Z172" s="540"/>
      <c r="AA172" s="540"/>
      <c r="AB172" s="1879" t="s">
        <v>1278</v>
      </c>
      <c r="AC172" s="2006">
        <v>0</v>
      </c>
      <c r="AD172" s="2006">
        <v>0</v>
      </c>
      <c r="AE172" s="421"/>
    </row>
    <row r="173" spans="2:31" ht="15" customHeight="1">
      <c r="B173" s="538"/>
      <c r="D173" s="512"/>
      <c r="E173" s="509"/>
      <c r="F173" s="509"/>
      <c r="G173" s="509"/>
      <c r="H173" s="116"/>
      <c r="I173" s="509"/>
      <c r="J173" s="509"/>
      <c r="K173" s="509"/>
      <c r="L173" s="116"/>
      <c r="M173" s="509"/>
      <c r="N173" s="509"/>
      <c r="O173" s="509"/>
      <c r="P173" s="116"/>
      <c r="Q173" s="509"/>
      <c r="R173" s="509"/>
      <c r="S173" s="509"/>
      <c r="T173" s="543"/>
      <c r="U173" s="540"/>
      <c r="V173" s="540"/>
      <c r="W173" s="540"/>
      <c r="X173" s="554" t="s">
        <v>1284</v>
      </c>
      <c r="Y173" s="540"/>
      <c r="Z173" s="540"/>
      <c r="AA173" s="540"/>
      <c r="AB173" s="1879" t="s">
        <v>1247</v>
      </c>
      <c r="AC173" s="2006">
        <v>0</v>
      </c>
      <c r="AD173" s="2006">
        <v>0</v>
      </c>
      <c r="AE173" s="421"/>
    </row>
    <row r="174" spans="2:31" ht="15" customHeight="1">
      <c r="B174" s="538"/>
      <c r="D174" s="512"/>
      <c r="E174" s="512"/>
      <c r="F174" s="512"/>
      <c r="G174" s="512"/>
      <c r="H174" s="512"/>
      <c r="I174" s="512"/>
      <c r="J174" s="512"/>
      <c r="K174" s="512"/>
      <c r="L174" s="512"/>
      <c r="M174" s="512"/>
      <c r="N174" s="512"/>
      <c r="O174" s="512"/>
      <c r="P174" s="512"/>
      <c r="Q174" s="512"/>
      <c r="R174" s="512"/>
      <c r="S174" s="512"/>
      <c r="T174" s="436"/>
      <c r="U174" s="436"/>
      <c r="V174" s="436"/>
      <c r="W174" s="436"/>
      <c r="X174" s="550" t="s">
        <v>1285</v>
      </c>
      <c r="Y174" s="436"/>
      <c r="Z174" s="436"/>
      <c r="AA174" s="436"/>
      <c r="AB174" s="436"/>
      <c r="AC174" s="2006">
        <v>0</v>
      </c>
      <c r="AD174" s="2006">
        <v>0</v>
      </c>
      <c r="AE174" s="421"/>
    </row>
    <row r="175" spans="2:31" ht="15" customHeight="1">
      <c r="B175" s="538"/>
      <c r="D175" s="512"/>
      <c r="E175" s="512"/>
      <c r="F175" s="512"/>
      <c r="G175" s="512"/>
      <c r="H175" s="512"/>
      <c r="I175" s="512"/>
      <c r="J175" s="512"/>
      <c r="K175" s="512"/>
      <c r="L175" s="512"/>
      <c r="M175" s="512"/>
      <c r="N175" s="512"/>
      <c r="O175" s="512"/>
      <c r="P175" s="512"/>
      <c r="Q175" s="512"/>
      <c r="R175" s="512"/>
      <c r="S175" s="512"/>
      <c r="T175" s="436"/>
      <c r="U175" s="436"/>
      <c r="V175" s="436"/>
      <c r="W175" s="436"/>
      <c r="X175" s="550" t="s">
        <v>1286</v>
      </c>
      <c r="Y175" s="436"/>
      <c r="Z175" s="436"/>
      <c r="AA175" s="436"/>
      <c r="AB175" s="436"/>
      <c r="AC175" s="2006">
        <v>0</v>
      </c>
      <c r="AD175" s="2006">
        <v>0</v>
      </c>
      <c r="AE175" s="421"/>
    </row>
    <row r="176" spans="2:31" ht="9.9499999999999993" customHeight="1">
      <c r="B176" s="104"/>
      <c r="D176" s="104"/>
      <c r="E176" s="96"/>
      <c r="F176" s="96"/>
      <c r="G176" s="96"/>
      <c r="H176" s="49"/>
      <c r="I176" s="96"/>
      <c r="J176" s="96"/>
      <c r="K176" s="96"/>
      <c r="L176" s="52"/>
      <c r="M176" s="96"/>
      <c r="N176" s="96"/>
      <c r="O176" s="96"/>
      <c r="P176" s="45"/>
      <c r="Q176" s="96"/>
      <c r="R176" s="96"/>
      <c r="S176" s="96"/>
      <c r="T176" s="45"/>
      <c r="U176" s="96"/>
      <c r="V176" s="96"/>
      <c r="W176" s="96"/>
      <c r="X176" s="45"/>
      <c r="Y176" s="96"/>
      <c r="Z176" s="96"/>
      <c r="AA176" s="96"/>
      <c r="AB176" s="45"/>
      <c r="AC176" s="2006">
        <v>0</v>
      </c>
      <c r="AD176" s="2006">
        <v>0</v>
      </c>
      <c r="AE176" s="421"/>
    </row>
    <row r="177" spans="1:31" ht="9.9499999999999993" customHeight="1">
      <c r="B177" s="4243">
        <v>5</v>
      </c>
      <c r="D177" s="4246" t="s">
        <v>1272</v>
      </c>
      <c r="E177" s="40"/>
      <c r="F177" s="40"/>
      <c r="G177" s="40"/>
      <c r="H177" s="4246" t="s">
        <v>1273</v>
      </c>
      <c r="I177" s="40"/>
      <c r="J177" s="40"/>
      <c r="K177" s="40"/>
      <c r="L177" s="4246" t="s">
        <v>1274</v>
      </c>
      <c r="M177" s="40"/>
      <c r="N177" s="40"/>
      <c r="O177" s="40"/>
      <c r="P177" s="4246" t="s">
        <v>1275</v>
      </c>
      <c r="Q177" s="40"/>
      <c r="R177" s="40"/>
      <c r="S177" s="40"/>
      <c r="T177" s="4246" t="s">
        <v>1276</v>
      </c>
      <c r="U177" s="40"/>
      <c r="V177" s="40"/>
      <c r="W177" s="40"/>
      <c r="X177" s="4246" t="s">
        <v>1277</v>
      </c>
      <c r="Y177" s="40"/>
      <c r="Z177" s="40"/>
      <c r="AA177" s="40"/>
      <c r="AB177" s="4246" t="s">
        <v>1279</v>
      </c>
      <c r="AC177" s="2006">
        <v>0</v>
      </c>
      <c r="AD177" s="2006">
        <v>0</v>
      </c>
      <c r="AE177" s="421"/>
    </row>
    <row r="178" spans="1:31" ht="5.0999999999999996" customHeight="1">
      <c r="B178" s="4244"/>
      <c r="D178" s="3473"/>
      <c r="E178" s="90"/>
      <c r="F178" s="91"/>
      <c r="G178" s="90"/>
      <c r="H178" s="3473"/>
      <c r="I178" s="90"/>
      <c r="J178" s="91"/>
      <c r="K178" s="90"/>
      <c r="L178" s="3473"/>
      <c r="M178" s="90"/>
      <c r="N178" s="91"/>
      <c r="O178" s="90"/>
      <c r="P178" s="3473"/>
      <c r="Q178" s="90"/>
      <c r="R178" s="91"/>
      <c r="S178" s="90"/>
      <c r="T178" s="3473"/>
      <c r="U178" s="90"/>
      <c r="V178" s="91"/>
      <c r="W178" s="90"/>
      <c r="X178" s="3473"/>
      <c r="Y178" s="90"/>
      <c r="Z178" s="91"/>
      <c r="AA178" s="90"/>
      <c r="AB178" s="3473"/>
      <c r="AC178" s="2006">
        <v>0</v>
      </c>
      <c r="AD178" s="2006">
        <v>0</v>
      </c>
      <c r="AE178" s="421"/>
    </row>
    <row r="179" spans="1:31" ht="9.9499999999999993" customHeight="1">
      <c r="B179" s="4245"/>
      <c r="D179" s="3474"/>
      <c r="E179" s="40"/>
      <c r="F179" s="40"/>
      <c r="G179" s="40"/>
      <c r="H179" s="3474"/>
      <c r="I179" s="40"/>
      <c r="J179" s="40"/>
      <c r="K179" s="40"/>
      <c r="L179" s="3474"/>
      <c r="M179" s="40"/>
      <c r="N179" s="40"/>
      <c r="O179" s="40"/>
      <c r="P179" s="3474"/>
      <c r="Q179" s="40"/>
      <c r="R179" s="40"/>
      <c r="S179" s="40"/>
      <c r="T179" s="3474"/>
      <c r="U179" s="40"/>
      <c r="V179" s="40"/>
      <c r="W179" s="40"/>
      <c r="X179" s="3474"/>
      <c r="Y179" s="40"/>
      <c r="Z179" s="40"/>
      <c r="AA179" s="40"/>
      <c r="AB179" s="3474"/>
      <c r="AC179" s="2006">
        <v>0</v>
      </c>
      <c r="AD179" s="2006">
        <v>0</v>
      </c>
      <c r="AE179" s="421"/>
    </row>
    <row r="180" spans="1:31" ht="9.9499999999999993" customHeight="1">
      <c r="B180" s="104"/>
      <c r="D180" s="104"/>
      <c r="E180" s="96"/>
      <c r="F180" s="96"/>
      <c r="G180" s="96"/>
      <c r="H180" s="49"/>
      <c r="I180" s="96"/>
      <c r="J180" s="96"/>
      <c r="K180" s="96"/>
      <c r="L180" s="52"/>
      <c r="M180" s="96"/>
      <c r="N180" s="96"/>
      <c r="O180" s="96"/>
      <c r="P180" s="45"/>
      <c r="Q180" s="96"/>
      <c r="R180" s="96"/>
      <c r="S180" s="96"/>
      <c r="T180" s="45"/>
      <c r="U180" s="96"/>
      <c r="V180" s="96"/>
      <c r="W180" s="96"/>
      <c r="X180" s="45"/>
      <c r="Y180" s="96"/>
      <c r="Z180" s="96"/>
      <c r="AA180" s="96"/>
      <c r="AB180" s="45"/>
      <c r="AC180" s="2006">
        <v>0</v>
      </c>
      <c r="AD180" s="2006">
        <v>0</v>
      </c>
      <c r="AE180" s="421"/>
    </row>
    <row r="181" spans="1:31" ht="9.9499999999999993" customHeight="1">
      <c r="B181" s="4243">
        <v>5</v>
      </c>
      <c r="D181" s="4246" t="s">
        <v>1280</v>
      </c>
      <c r="E181" s="40"/>
      <c r="F181" s="40"/>
      <c r="G181" s="40"/>
      <c r="H181" s="4246" t="s">
        <v>1281</v>
      </c>
      <c r="I181" s="40"/>
      <c r="J181" s="40"/>
      <c r="K181" s="40"/>
      <c r="L181" s="4246" t="s">
        <v>1282</v>
      </c>
      <c r="M181" s="40"/>
      <c r="N181" s="40"/>
      <c r="O181" s="40"/>
      <c r="P181" s="4246" t="s">
        <v>1283</v>
      </c>
      <c r="Q181" s="40"/>
      <c r="R181" s="40"/>
      <c r="S181" s="40"/>
      <c r="T181" s="4246" t="s">
        <v>1287</v>
      </c>
      <c r="U181" s="40"/>
      <c r="V181" s="40"/>
      <c r="W181" s="40"/>
      <c r="X181" s="4246" t="s">
        <v>1288</v>
      </c>
      <c r="Y181" s="40"/>
      <c r="Z181" s="40"/>
      <c r="AA181" s="40"/>
      <c r="AB181" s="4246" t="s">
        <v>1289</v>
      </c>
      <c r="AC181" s="2006">
        <v>0</v>
      </c>
      <c r="AD181" s="2006">
        <v>0</v>
      </c>
      <c r="AE181" s="421"/>
    </row>
    <row r="182" spans="1:31" ht="5.0999999999999996" customHeight="1">
      <c r="B182" s="4244"/>
      <c r="D182" s="3473"/>
      <c r="E182" s="90"/>
      <c r="F182" s="91"/>
      <c r="G182" s="90"/>
      <c r="H182" s="3473"/>
      <c r="I182" s="90"/>
      <c r="J182" s="91"/>
      <c r="K182" s="90"/>
      <c r="L182" s="3473"/>
      <c r="M182" s="90"/>
      <c r="N182" s="91"/>
      <c r="O182" s="90"/>
      <c r="P182" s="3473"/>
      <c r="Q182" s="90"/>
      <c r="R182" s="91"/>
      <c r="S182" s="90"/>
      <c r="T182" s="3473"/>
      <c r="U182" s="90"/>
      <c r="V182" s="91"/>
      <c r="W182" s="90"/>
      <c r="X182" s="3473"/>
      <c r="Y182" s="90"/>
      <c r="Z182" s="91"/>
      <c r="AA182" s="90"/>
      <c r="AB182" s="3473"/>
      <c r="AC182" s="2006">
        <v>0</v>
      </c>
      <c r="AD182" s="2006">
        <v>0</v>
      </c>
      <c r="AE182" s="421"/>
    </row>
    <row r="183" spans="1:31" ht="9.9499999999999993" customHeight="1">
      <c r="B183" s="4245"/>
      <c r="D183" s="3474"/>
      <c r="E183" s="40"/>
      <c r="F183" s="40"/>
      <c r="G183" s="40"/>
      <c r="H183" s="3474"/>
      <c r="I183" s="40"/>
      <c r="J183" s="40"/>
      <c r="K183" s="40"/>
      <c r="L183" s="3474"/>
      <c r="M183" s="40"/>
      <c r="N183" s="40"/>
      <c r="O183" s="40"/>
      <c r="P183" s="3474"/>
      <c r="Q183" s="40"/>
      <c r="R183" s="40"/>
      <c r="S183" s="40"/>
      <c r="T183" s="3474"/>
      <c r="U183" s="40"/>
      <c r="V183" s="40"/>
      <c r="W183" s="40"/>
      <c r="X183" s="3474"/>
      <c r="Y183" s="40"/>
      <c r="Z183" s="40"/>
      <c r="AA183" s="40"/>
      <c r="AB183" s="3474"/>
      <c r="AC183" s="2006">
        <v>0</v>
      </c>
      <c r="AD183" s="2006">
        <v>0</v>
      </c>
      <c r="AE183" s="421"/>
    </row>
    <row r="184" spans="1:31" ht="9.9499999999999993" customHeight="1">
      <c r="B184" s="104"/>
      <c r="D184" s="104"/>
      <c r="E184" s="96"/>
      <c r="F184" s="96"/>
      <c r="G184" s="96"/>
      <c r="H184" s="49"/>
      <c r="I184" s="96"/>
      <c r="J184" s="96"/>
      <c r="K184" s="96"/>
      <c r="L184" s="52"/>
      <c r="M184" s="96"/>
      <c r="N184" s="96"/>
      <c r="O184" s="96"/>
      <c r="P184" s="45"/>
      <c r="Q184" s="96"/>
      <c r="R184" s="96"/>
      <c r="S184" s="96"/>
      <c r="T184" s="45"/>
      <c r="U184" s="96"/>
      <c r="V184" s="96"/>
      <c r="W184" s="96"/>
      <c r="X184" s="45"/>
      <c r="Y184" s="96"/>
      <c r="Z184" s="96"/>
      <c r="AA184" s="96"/>
      <c r="AB184" s="45"/>
      <c r="AC184" s="2006">
        <v>0</v>
      </c>
      <c r="AD184" s="2006">
        <v>0</v>
      </c>
      <c r="AE184" s="421"/>
    </row>
    <row r="185" spans="1:31" ht="9.9499999999999993" customHeight="1">
      <c r="B185" s="4243">
        <v>5</v>
      </c>
      <c r="D185" s="4246" t="s">
        <v>1285</v>
      </c>
      <c r="E185" s="40"/>
      <c r="F185" s="40"/>
      <c r="G185" s="40"/>
      <c r="H185" s="4246" t="s">
        <v>1286</v>
      </c>
      <c r="I185" s="40"/>
      <c r="J185" s="40"/>
      <c r="K185" s="40"/>
      <c r="L185" s="4246" t="s">
        <v>1290</v>
      </c>
      <c r="M185" s="40"/>
      <c r="N185" s="40"/>
      <c r="O185" s="40"/>
      <c r="P185" s="4246" t="s">
        <v>1291</v>
      </c>
      <c r="Q185" s="40"/>
      <c r="R185" s="40"/>
      <c r="S185" s="40"/>
      <c r="T185" s="4166"/>
      <c r="U185" s="40"/>
      <c r="V185" s="40"/>
      <c r="W185" s="40"/>
      <c r="X185" s="4166"/>
      <c r="Y185" s="40"/>
      <c r="Z185" s="40"/>
      <c r="AA185" s="40"/>
      <c r="AB185" s="4166"/>
      <c r="AC185" s="2006">
        <v>0</v>
      </c>
      <c r="AD185" s="2006">
        <v>0</v>
      </c>
      <c r="AE185" s="421"/>
    </row>
    <row r="186" spans="1:31" ht="5.0999999999999996" customHeight="1">
      <c r="B186" s="4244"/>
      <c r="D186" s="3473"/>
      <c r="E186" s="90"/>
      <c r="F186" s="91"/>
      <c r="G186" s="90"/>
      <c r="H186" s="3473"/>
      <c r="I186" s="90"/>
      <c r="J186" s="91"/>
      <c r="K186" s="90"/>
      <c r="L186" s="3473"/>
      <c r="M186" s="90"/>
      <c r="N186" s="91"/>
      <c r="O186" s="90"/>
      <c r="P186" s="3473"/>
      <c r="Q186" s="90"/>
      <c r="R186" s="91"/>
      <c r="S186" s="90"/>
      <c r="T186" s="3612"/>
      <c r="U186" s="90"/>
      <c r="V186" s="91"/>
      <c r="W186" s="90"/>
      <c r="X186" s="3612"/>
      <c r="Y186" s="90"/>
      <c r="Z186" s="91"/>
      <c r="AA186" s="90"/>
      <c r="AB186" s="3612"/>
      <c r="AC186" s="2006">
        <v>0</v>
      </c>
      <c r="AD186" s="2006">
        <v>0</v>
      </c>
      <c r="AE186" s="421"/>
    </row>
    <row r="187" spans="1:31" ht="9.9499999999999993" customHeight="1">
      <c r="B187" s="4245"/>
      <c r="D187" s="3474"/>
      <c r="E187" s="40"/>
      <c r="F187" s="40"/>
      <c r="G187" s="40"/>
      <c r="H187" s="3474"/>
      <c r="I187" s="40"/>
      <c r="J187" s="40"/>
      <c r="K187" s="40"/>
      <c r="L187" s="3474"/>
      <c r="M187" s="40"/>
      <c r="N187" s="40"/>
      <c r="O187" s="40"/>
      <c r="P187" s="3474"/>
      <c r="Q187" s="40"/>
      <c r="R187" s="40"/>
      <c r="S187" s="40"/>
      <c r="T187" s="3613"/>
      <c r="U187" s="40"/>
      <c r="V187" s="40"/>
      <c r="W187" s="40"/>
      <c r="X187" s="3613"/>
      <c r="Y187" s="40"/>
      <c r="Z187" s="40"/>
      <c r="AA187" s="40"/>
      <c r="AB187" s="3613"/>
      <c r="AC187" s="2006">
        <v>0</v>
      </c>
      <c r="AD187" s="2006">
        <v>0</v>
      </c>
      <c r="AE187" s="421"/>
    </row>
    <row r="188" spans="1:31" ht="9.9499999999999993" customHeight="1">
      <c r="B188" s="104"/>
      <c r="C188" s="104"/>
      <c r="D188" s="104"/>
      <c r="E188" s="96"/>
      <c r="F188" s="96"/>
      <c r="G188" s="96"/>
      <c r="H188" s="49"/>
      <c r="I188" s="96"/>
      <c r="J188" s="96"/>
      <c r="K188" s="96"/>
      <c r="L188" s="52"/>
      <c r="M188" s="96"/>
      <c r="N188" s="96"/>
      <c r="O188" s="96"/>
      <c r="P188" s="45"/>
      <c r="Q188" s="96"/>
      <c r="R188" s="96"/>
      <c r="S188" s="96"/>
      <c r="T188" s="45"/>
      <c r="U188" s="96"/>
      <c r="V188" s="96"/>
      <c r="W188" s="96"/>
      <c r="X188" s="45"/>
      <c r="Y188" s="96"/>
      <c r="Z188" s="96"/>
      <c r="AA188" s="96"/>
      <c r="AB188" s="45"/>
      <c r="AC188" s="2006">
        <v>0</v>
      </c>
      <c r="AD188" s="2006">
        <v>0</v>
      </c>
      <c r="AE188" s="421"/>
    </row>
    <row r="189" spans="1:31" ht="23.25" customHeight="1">
      <c r="B189" s="4233">
        <v>6</v>
      </c>
      <c r="D189" s="4236" t="s">
        <v>1292</v>
      </c>
      <c r="E189" s="4237"/>
      <c r="F189" s="4237"/>
      <c r="G189" s="4237"/>
      <c r="H189" s="4237"/>
      <c r="I189" s="4237"/>
      <c r="J189" s="4237"/>
      <c r="K189" s="4237"/>
      <c r="L189" s="4237"/>
      <c r="M189" s="4237"/>
      <c r="N189" s="4237"/>
      <c r="O189" s="4237"/>
      <c r="P189" s="4237"/>
      <c r="Q189" s="4237"/>
      <c r="R189" s="4237"/>
      <c r="S189" s="4237"/>
      <c r="T189" s="4237"/>
      <c r="U189" s="4237"/>
      <c r="V189" s="4237"/>
      <c r="W189" s="4237"/>
      <c r="X189" s="4237"/>
      <c r="Y189" s="4237"/>
      <c r="Z189" s="4237"/>
      <c r="AA189" s="4237"/>
      <c r="AB189" s="4240">
        <v>6</v>
      </c>
      <c r="AC189" s="2006">
        <v>0</v>
      </c>
      <c r="AD189" s="2006">
        <v>0</v>
      </c>
      <c r="AE189" s="583"/>
    </row>
    <row r="190" spans="1:31" ht="23.25" customHeight="1">
      <c r="B190" s="4235"/>
      <c r="D190" s="4238"/>
      <c r="E190" s="4239"/>
      <c r="F190" s="4239"/>
      <c r="G190" s="4239"/>
      <c r="H190" s="4239"/>
      <c r="I190" s="4239"/>
      <c r="J190" s="4239"/>
      <c r="K190" s="4239"/>
      <c r="L190" s="4239"/>
      <c r="M190" s="4239"/>
      <c r="N190" s="4239"/>
      <c r="O190" s="4239"/>
      <c r="P190" s="4239"/>
      <c r="Q190" s="4239"/>
      <c r="R190" s="4239"/>
      <c r="S190" s="4239"/>
      <c r="T190" s="4239"/>
      <c r="U190" s="4239"/>
      <c r="V190" s="4239"/>
      <c r="W190" s="4239"/>
      <c r="X190" s="4239"/>
      <c r="Y190" s="4239"/>
      <c r="Z190" s="4239"/>
      <c r="AA190" s="4239"/>
      <c r="AB190" s="4241"/>
      <c r="AC190" s="2006">
        <v>0</v>
      </c>
      <c r="AD190" s="2006">
        <v>0</v>
      </c>
      <c r="AE190" s="583"/>
    </row>
    <row r="191" spans="1:31" ht="9.9499999999999993" customHeight="1">
      <c r="A191" s="104"/>
      <c r="B191" s="104"/>
      <c r="C191" s="104"/>
      <c r="D191" s="104"/>
      <c r="E191" s="96"/>
      <c r="F191" s="96"/>
      <c r="G191" s="96"/>
      <c r="H191" s="49"/>
      <c r="I191" s="96"/>
      <c r="J191" s="96"/>
      <c r="K191" s="96"/>
      <c r="L191" s="52"/>
      <c r="M191" s="96"/>
      <c r="N191" s="96"/>
      <c r="O191" s="96"/>
      <c r="P191" s="45"/>
      <c r="Q191" s="96"/>
      <c r="R191" s="96"/>
      <c r="S191" s="96"/>
      <c r="T191" s="45"/>
      <c r="U191" s="96"/>
      <c r="V191" s="96"/>
      <c r="W191" s="96"/>
      <c r="X191" s="45"/>
      <c r="Y191" s="96"/>
      <c r="Z191" s="96"/>
      <c r="AA191" s="96"/>
      <c r="AB191" s="45"/>
      <c r="AC191" s="2006">
        <v>0</v>
      </c>
      <c r="AD191" s="2006">
        <v>0</v>
      </c>
      <c r="AE191" s="421"/>
    </row>
    <row r="192" spans="1:31" ht="15" customHeight="1">
      <c r="B192" s="555"/>
      <c r="D192" s="556" t="s">
        <v>1236</v>
      </c>
      <c r="E192" s="557"/>
      <c r="F192" s="557"/>
      <c r="G192" s="557"/>
      <c r="H192" s="558"/>
      <c r="I192" s="557"/>
      <c r="J192" s="557"/>
      <c r="K192" s="557"/>
      <c r="L192" s="559"/>
      <c r="M192" s="557"/>
      <c r="N192" s="557"/>
      <c r="O192" s="557"/>
      <c r="P192" s="560"/>
      <c r="Q192" s="557"/>
      <c r="R192" s="557"/>
      <c r="S192" s="557"/>
      <c r="T192" s="560"/>
      <c r="U192" s="557"/>
      <c r="V192" s="557"/>
      <c r="W192" s="557"/>
      <c r="X192" s="560"/>
      <c r="Y192" s="557"/>
      <c r="Z192" s="557"/>
      <c r="AA192" s="557"/>
      <c r="AB192" s="561"/>
      <c r="AC192" s="2006">
        <v>0</v>
      </c>
      <c r="AD192" s="2006">
        <v>0</v>
      </c>
      <c r="AE192" s="421"/>
    </row>
    <row r="193" spans="2:31" ht="15" customHeight="1">
      <c r="B193" s="555"/>
      <c r="D193" s="325" t="s">
        <v>1292</v>
      </c>
      <c r="E193" s="557"/>
      <c r="F193" s="557"/>
      <c r="G193" s="557"/>
      <c r="H193" s="558"/>
      <c r="I193" s="557"/>
      <c r="J193" s="557"/>
      <c r="K193" s="557"/>
      <c r="L193" s="559"/>
      <c r="M193" s="557"/>
      <c r="N193" s="557"/>
      <c r="O193" s="557"/>
      <c r="P193" s="560"/>
      <c r="Q193" s="557"/>
      <c r="R193" s="557"/>
      <c r="S193" s="557"/>
      <c r="T193" s="560"/>
      <c r="U193" s="557"/>
      <c r="V193" s="557"/>
      <c r="W193" s="557"/>
      <c r="X193" s="560"/>
      <c r="Y193" s="557"/>
      <c r="Z193" s="557"/>
      <c r="AA193" s="557"/>
      <c r="AB193" s="561"/>
      <c r="AC193" s="2006">
        <v>0</v>
      </c>
      <c r="AD193" s="2006">
        <v>0</v>
      </c>
      <c r="AE193" s="421"/>
    </row>
    <row r="194" spans="2:31" ht="15" customHeight="1">
      <c r="B194" s="555"/>
      <c r="D194" s="325" t="s">
        <v>1293</v>
      </c>
      <c r="E194" s="557"/>
      <c r="F194" s="557"/>
      <c r="G194" s="557"/>
      <c r="H194" s="558"/>
      <c r="I194" s="557"/>
      <c r="J194" s="557"/>
      <c r="K194" s="557"/>
      <c r="L194" s="559"/>
      <c r="M194" s="557"/>
      <c r="N194" s="557"/>
      <c r="O194" s="557"/>
      <c r="P194" s="560"/>
      <c r="Q194" s="557"/>
      <c r="R194" s="557"/>
      <c r="S194" s="557"/>
      <c r="T194" s="560"/>
      <c r="U194" s="557"/>
      <c r="V194" s="557"/>
      <c r="W194" s="557"/>
      <c r="X194" s="560"/>
      <c r="Y194" s="557"/>
      <c r="Z194" s="557"/>
      <c r="AA194" s="557"/>
      <c r="AB194" s="1880"/>
      <c r="AC194" s="2006">
        <v>0</v>
      </c>
      <c r="AD194" s="2006">
        <v>0</v>
      </c>
      <c r="AE194" s="421"/>
    </row>
    <row r="195" spans="2:31" ht="15" customHeight="1">
      <c r="B195" s="555"/>
      <c r="D195" s="325" t="s">
        <v>1294</v>
      </c>
      <c r="E195" s="557"/>
      <c r="F195" s="557"/>
      <c r="G195" s="557"/>
      <c r="H195" s="558"/>
      <c r="I195" s="557"/>
      <c r="J195" s="557"/>
      <c r="K195" s="557"/>
      <c r="L195" s="559"/>
      <c r="M195" s="557"/>
      <c r="N195" s="557"/>
      <c r="O195" s="557"/>
      <c r="P195" s="560"/>
      <c r="Q195" s="557"/>
      <c r="R195" s="557"/>
      <c r="S195" s="557"/>
      <c r="T195" s="560"/>
      <c r="U195" s="557"/>
      <c r="V195" s="557"/>
      <c r="W195" s="557"/>
      <c r="X195" s="560"/>
      <c r="Y195" s="557"/>
      <c r="Z195" s="557"/>
      <c r="AA195" s="557"/>
      <c r="AB195" s="1880"/>
      <c r="AC195" s="2006">
        <v>0</v>
      </c>
      <c r="AD195" s="2006">
        <v>0</v>
      </c>
      <c r="AE195" s="421"/>
    </row>
    <row r="196" spans="2:31" ht="15" customHeight="1">
      <c r="B196" s="555"/>
      <c r="D196" s="325" t="s">
        <v>1295</v>
      </c>
      <c r="E196" s="557"/>
      <c r="F196" s="557"/>
      <c r="G196" s="557"/>
      <c r="H196" s="558"/>
      <c r="I196" s="557"/>
      <c r="J196" s="557"/>
      <c r="K196" s="557"/>
      <c r="L196" s="559"/>
      <c r="M196" s="557"/>
      <c r="N196" s="557"/>
      <c r="O196" s="557"/>
      <c r="P196" s="560"/>
      <c r="Q196" s="557"/>
      <c r="R196" s="557"/>
      <c r="S196" s="557"/>
      <c r="T196" s="560"/>
      <c r="U196" s="557"/>
      <c r="V196" s="557"/>
      <c r="W196" s="557"/>
      <c r="X196" s="560"/>
      <c r="Y196" s="557"/>
      <c r="Z196" s="557"/>
      <c r="AA196" s="557"/>
      <c r="AB196" s="562"/>
      <c r="AC196" s="2006">
        <v>0</v>
      </c>
      <c r="AD196" s="2006">
        <v>0</v>
      </c>
      <c r="AE196" s="421"/>
    </row>
    <row r="197" spans="2:31" ht="15" customHeight="1">
      <c r="B197" s="555"/>
      <c r="D197" s="325" t="s">
        <v>1296</v>
      </c>
      <c r="E197" s="557"/>
      <c r="F197" s="557"/>
      <c r="G197" s="557"/>
      <c r="H197" s="558"/>
      <c r="I197" s="557"/>
      <c r="J197" s="557"/>
      <c r="K197" s="557"/>
      <c r="L197" s="559"/>
      <c r="M197" s="557"/>
      <c r="N197" s="557"/>
      <c r="O197" s="557"/>
      <c r="P197" s="560"/>
      <c r="Q197" s="557"/>
      <c r="R197" s="557"/>
      <c r="S197" s="557"/>
      <c r="T197" s="560"/>
      <c r="U197" s="557"/>
      <c r="V197" s="557"/>
      <c r="W197" s="557"/>
      <c r="X197" s="560"/>
      <c r="Y197" s="557"/>
      <c r="Z197" s="557"/>
      <c r="AA197" s="557"/>
      <c r="AB197" s="562"/>
      <c r="AC197" s="2006">
        <v>0</v>
      </c>
      <c r="AD197" s="2006">
        <v>0</v>
      </c>
      <c r="AE197" s="421"/>
    </row>
    <row r="198" spans="2:31" ht="15" customHeight="1">
      <c r="B198" s="555"/>
      <c r="D198" s="325" t="s">
        <v>1297</v>
      </c>
      <c r="E198" s="557"/>
      <c r="F198" s="557"/>
      <c r="G198" s="557"/>
      <c r="H198" s="558"/>
      <c r="I198" s="557"/>
      <c r="J198" s="557"/>
      <c r="K198" s="557"/>
      <c r="L198" s="559"/>
      <c r="M198" s="557"/>
      <c r="N198" s="557"/>
      <c r="O198" s="557"/>
      <c r="P198" s="560"/>
      <c r="Q198" s="557"/>
      <c r="R198" s="557"/>
      <c r="S198" s="557"/>
      <c r="T198" s="560"/>
      <c r="U198" s="557"/>
      <c r="V198" s="557"/>
      <c r="W198" s="557"/>
      <c r="X198" s="560"/>
      <c r="Y198" s="557"/>
      <c r="Z198" s="557"/>
      <c r="AA198" s="557"/>
      <c r="AB198" s="562"/>
      <c r="AC198" s="2006">
        <v>0</v>
      </c>
      <c r="AD198" s="2006">
        <v>0</v>
      </c>
      <c r="AE198" s="421"/>
    </row>
    <row r="199" spans="2:31" ht="15" customHeight="1">
      <c r="B199" s="555"/>
      <c r="D199" s="325" t="s">
        <v>1298</v>
      </c>
      <c r="E199" s="557"/>
      <c r="F199" s="557"/>
      <c r="G199" s="557"/>
      <c r="H199" s="558"/>
      <c r="I199" s="557"/>
      <c r="J199" s="557"/>
      <c r="K199" s="557"/>
      <c r="L199" s="559"/>
      <c r="M199" s="557"/>
      <c r="N199" s="557"/>
      <c r="O199" s="557"/>
      <c r="P199" s="560"/>
      <c r="Q199" s="557"/>
      <c r="R199" s="557"/>
      <c r="S199" s="557"/>
      <c r="T199" s="560"/>
      <c r="U199" s="557"/>
      <c r="V199" s="557"/>
      <c r="W199" s="557"/>
      <c r="X199" s="560"/>
      <c r="Y199" s="557"/>
      <c r="Z199" s="557"/>
      <c r="AA199" s="557"/>
      <c r="AB199" s="562"/>
      <c r="AC199" s="2006">
        <v>0</v>
      </c>
      <c r="AD199" s="2006">
        <v>0</v>
      </c>
      <c r="AE199" s="421"/>
    </row>
    <row r="200" spans="2:31" ht="15" customHeight="1">
      <c r="B200" s="555"/>
      <c r="D200" s="325" t="s">
        <v>1299</v>
      </c>
      <c r="E200" s="557"/>
      <c r="F200" s="557"/>
      <c r="G200" s="557"/>
      <c r="H200" s="558"/>
      <c r="I200" s="557"/>
      <c r="J200" s="557"/>
      <c r="K200" s="557"/>
      <c r="L200" s="559"/>
      <c r="M200" s="557"/>
      <c r="N200" s="557"/>
      <c r="O200" s="557"/>
      <c r="P200" s="560"/>
      <c r="Q200" s="557"/>
      <c r="R200" s="557"/>
      <c r="S200" s="557"/>
      <c r="T200" s="560"/>
      <c r="U200" s="557"/>
      <c r="V200" s="557"/>
      <c r="W200" s="557"/>
      <c r="X200" s="560"/>
      <c r="Y200" s="557"/>
      <c r="Z200" s="557"/>
      <c r="AA200" s="557"/>
      <c r="AB200" s="562"/>
      <c r="AC200" s="2006">
        <v>0</v>
      </c>
      <c r="AD200" s="2006">
        <v>0</v>
      </c>
      <c r="AE200" s="421"/>
    </row>
    <row r="201" spans="2:31" ht="15" customHeight="1">
      <c r="B201" s="555"/>
      <c r="D201" s="325" t="s">
        <v>1300</v>
      </c>
      <c r="E201" s="557"/>
      <c r="F201" s="557"/>
      <c r="G201" s="557"/>
      <c r="H201" s="558"/>
      <c r="I201" s="557"/>
      <c r="J201" s="557"/>
      <c r="K201" s="557"/>
      <c r="L201" s="559"/>
      <c r="M201" s="557"/>
      <c r="N201" s="557"/>
      <c r="O201" s="557"/>
      <c r="P201" s="560"/>
      <c r="Q201" s="557"/>
      <c r="R201" s="557"/>
      <c r="S201" s="557"/>
      <c r="T201" s="560"/>
      <c r="U201" s="557"/>
      <c r="V201" s="557"/>
      <c r="W201" s="557"/>
      <c r="X201" s="560"/>
      <c r="Y201" s="557"/>
      <c r="Z201" s="557"/>
      <c r="AA201" s="557"/>
      <c r="AB201" s="1880"/>
      <c r="AC201" s="2006">
        <v>0</v>
      </c>
      <c r="AD201" s="2006">
        <v>0</v>
      </c>
      <c r="AE201" s="421"/>
    </row>
    <row r="202" spans="2:31" ht="15" customHeight="1">
      <c r="B202" s="555"/>
      <c r="D202" s="325"/>
      <c r="E202" s="557"/>
      <c r="F202" s="557"/>
      <c r="G202" s="557"/>
      <c r="H202" s="558"/>
      <c r="I202" s="557"/>
      <c r="J202" s="557"/>
      <c r="K202" s="557"/>
      <c r="L202" s="559"/>
      <c r="M202" s="557"/>
      <c r="N202" s="557"/>
      <c r="O202" s="557"/>
      <c r="P202" s="560"/>
      <c r="Q202" s="557"/>
      <c r="R202" s="557"/>
      <c r="S202" s="557"/>
      <c r="T202" s="560"/>
      <c r="U202" s="557"/>
      <c r="V202" s="557"/>
      <c r="W202" s="557"/>
      <c r="X202" s="560"/>
      <c r="Y202" s="557"/>
      <c r="Z202" s="557"/>
      <c r="AA202" s="557"/>
      <c r="AB202" s="4242" t="s">
        <v>1157</v>
      </c>
      <c r="AC202" s="2006">
        <v>0</v>
      </c>
      <c r="AD202" s="2006">
        <v>0</v>
      </c>
      <c r="AE202" s="421"/>
    </row>
    <row r="203" spans="2:31" ht="15" customHeight="1">
      <c r="B203" s="555"/>
      <c r="D203" s="325"/>
      <c r="E203" s="557"/>
      <c r="F203" s="557"/>
      <c r="G203" s="557"/>
      <c r="H203" s="558"/>
      <c r="I203" s="557"/>
      <c r="J203" s="557"/>
      <c r="K203" s="557"/>
      <c r="L203" s="559"/>
      <c r="M203" s="557"/>
      <c r="N203" s="557"/>
      <c r="O203" s="557"/>
      <c r="P203" s="560"/>
      <c r="Q203" s="557"/>
      <c r="R203" s="557"/>
      <c r="S203" s="557"/>
      <c r="T203" s="560"/>
      <c r="U203" s="557"/>
      <c r="V203" s="557"/>
      <c r="W203" s="557"/>
      <c r="X203" s="560"/>
      <c r="Y203" s="557"/>
      <c r="Z203" s="557"/>
      <c r="AA203" s="557"/>
      <c r="AB203" s="4242"/>
      <c r="AC203" s="2006">
        <v>0</v>
      </c>
      <c r="AD203" s="2006">
        <v>0</v>
      </c>
      <c r="AE203" s="421"/>
    </row>
    <row r="204" spans="2:31" ht="15" customHeight="1">
      <c r="B204" s="555"/>
      <c r="D204" s="563" t="s">
        <v>1301</v>
      </c>
      <c r="E204" s="557"/>
      <c r="F204" s="557"/>
      <c r="G204" s="557"/>
      <c r="H204" s="558"/>
      <c r="I204" s="557"/>
      <c r="J204" s="557"/>
      <c r="K204" s="557"/>
      <c r="L204" s="559"/>
      <c r="M204" s="557"/>
      <c r="N204" s="557"/>
      <c r="O204" s="557"/>
      <c r="P204" s="560"/>
      <c r="Q204" s="557"/>
      <c r="R204" s="557"/>
      <c r="S204" s="557"/>
      <c r="T204" s="560"/>
      <c r="U204" s="557"/>
      <c r="V204" s="557"/>
      <c r="W204" s="557"/>
      <c r="X204" s="560"/>
      <c r="Y204" s="557"/>
      <c r="Z204" s="557"/>
      <c r="AA204" s="557"/>
      <c r="AB204" s="1880"/>
      <c r="AC204" s="2006">
        <v>0</v>
      </c>
      <c r="AD204" s="2006">
        <v>0</v>
      </c>
      <c r="AE204" s="421"/>
    </row>
    <row r="205" spans="2:31" ht="15" customHeight="1">
      <c r="B205" s="555"/>
      <c r="D205" s="563" t="s">
        <v>1302</v>
      </c>
      <c r="E205" s="557"/>
      <c r="F205" s="557"/>
      <c r="G205" s="557"/>
      <c r="H205" s="558"/>
      <c r="I205" s="557"/>
      <c r="J205" s="557"/>
      <c r="K205" s="557"/>
      <c r="L205" s="559"/>
      <c r="M205" s="557"/>
      <c r="N205" s="557"/>
      <c r="O205" s="557"/>
      <c r="P205" s="560"/>
      <c r="Q205" s="557"/>
      <c r="R205" s="557"/>
      <c r="S205" s="557"/>
      <c r="T205" s="560"/>
      <c r="U205" s="557"/>
      <c r="V205" s="557"/>
      <c r="W205" s="557"/>
      <c r="X205" s="560"/>
      <c r="Y205" s="557"/>
      <c r="Z205" s="557"/>
      <c r="AA205" s="557"/>
      <c r="AB205" s="562" t="s">
        <v>1303</v>
      </c>
      <c r="AC205" s="2006">
        <v>0</v>
      </c>
      <c r="AD205" s="2006">
        <v>0</v>
      </c>
      <c r="AE205" s="421"/>
    </row>
    <row r="206" spans="2:31" ht="15" customHeight="1">
      <c r="B206" s="555"/>
      <c r="D206" s="512"/>
      <c r="E206" s="509"/>
      <c r="F206" s="509"/>
      <c r="G206" s="509"/>
      <c r="H206" s="116"/>
      <c r="I206" s="509"/>
      <c r="J206" s="509"/>
      <c r="K206" s="509"/>
      <c r="L206" s="116"/>
      <c r="M206" s="509"/>
      <c r="N206" s="509"/>
      <c r="O206" s="509"/>
      <c r="P206" s="116"/>
      <c r="Q206" s="509"/>
      <c r="R206" s="509"/>
      <c r="S206" s="509"/>
      <c r="T206" s="560"/>
      <c r="U206" s="557"/>
      <c r="V206" s="557"/>
      <c r="W206" s="557"/>
      <c r="X206" s="564" t="s">
        <v>1304</v>
      </c>
      <c r="Y206" s="557"/>
      <c r="Z206" s="557"/>
      <c r="AA206" s="557"/>
      <c r="AB206" s="1880" t="s">
        <v>1305</v>
      </c>
      <c r="AC206" s="2006">
        <v>0</v>
      </c>
      <c r="AD206" s="2006">
        <v>0</v>
      </c>
      <c r="AE206" s="421"/>
    </row>
    <row r="207" spans="2:31" ht="15" customHeight="1">
      <c r="B207" s="555"/>
      <c r="D207" s="512"/>
      <c r="E207" s="509"/>
      <c r="F207" s="509"/>
      <c r="G207" s="509"/>
      <c r="H207" s="116"/>
      <c r="I207" s="509"/>
      <c r="J207" s="509"/>
      <c r="K207" s="509"/>
      <c r="L207" s="116"/>
      <c r="M207" s="509"/>
      <c r="N207" s="509"/>
      <c r="O207" s="509"/>
      <c r="P207" s="116"/>
      <c r="Q207" s="509"/>
      <c r="R207" s="509"/>
      <c r="S207" s="509"/>
      <c r="T207" s="560"/>
      <c r="U207" s="557"/>
      <c r="V207" s="557"/>
      <c r="W207" s="557"/>
      <c r="X207" s="564" t="s">
        <v>1306</v>
      </c>
      <c r="Y207" s="557"/>
      <c r="Z207" s="557"/>
      <c r="AA207" s="557"/>
      <c r="AB207" s="1880" t="s">
        <v>1305</v>
      </c>
      <c r="AC207" s="2006">
        <v>0</v>
      </c>
      <c r="AD207" s="2006">
        <v>0</v>
      </c>
      <c r="AE207" s="421"/>
    </row>
    <row r="208" spans="2:31" ht="15" customHeight="1">
      <c r="B208" s="555"/>
      <c r="D208" s="512"/>
      <c r="E208" s="509"/>
      <c r="F208" s="509"/>
      <c r="G208" s="509"/>
      <c r="H208" s="116"/>
      <c r="I208" s="509"/>
      <c r="J208" s="509"/>
      <c r="K208" s="509"/>
      <c r="L208" s="116"/>
      <c r="M208" s="509"/>
      <c r="N208" s="509"/>
      <c r="O208" s="509"/>
      <c r="P208" s="116"/>
      <c r="Q208" s="509"/>
      <c r="R208" s="509"/>
      <c r="S208" s="509"/>
      <c r="T208" s="560"/>
      <c r="U208" s="557"/>
      <c r="V208" s="557"/>
      <c r="W208" s="557"/>
      <c r="X208" s="564" t="s">
        <v>1307</v>
      </c>
      <c r="Y208" s="557"/>
      <c r="Z208" s="557"/>
      <c r="AA208" s="557"/>
      <c r="AB208" s="1880" t="s">
        <v>1305</v>
      </c>
      <c r="AC208" s="2006">
        <v>0</v>
      </c>
      <c r="AD208" s="2006">
        <v>0</v>
      </c>
      <c r="AE208" s="421"/>
    </row>
    <row r="209" spans="2:31" ht="15" customHeight="1">
      <c r="B209" s="555"/>
      <c r="D209" s="512"/>
      <c r="E209" s="509"/>
      <c r="F209" s="509"/>
      <c r="G209" s="509"/>
      <c r="H209" s="116"/>
      <c r="I209" s="509"/>
      <c r="J209" s="509"/>
      <c r="K209" s="509"/>
      <c r="L209" s="116"/>
      <c r="M209" s="509"/>
      <c r="N209" s="509"/>
      <c r="O209" s="509"/>
      <c r="P209" s="116"/>
      <c r="Q209" s="509"/>
      <c r="R209" s="509"/>
      <c r="S209" s="509"/>
      <c r="T209" s="560"/>
      <c r="U209" s="557"/>
      <c r="V209" s="557"/>
      <c r="W209" s="557"/>
      <c r="X209" s="564" t="s">
        <v>1308</v>
      </c>
      <c r="Y209" s="557"/>
      <c r="Z209" s="557"/>
      <c r="AA209" s="557"/>
      <c r="AB209" s="1880" t="s">
        <v>1305</v>
      </c>
      <c r="AC209" s="2006">
        <v>0</v>
      </c>
      <c r="AD209" s="2006">
        <v>0</v>
      </c>
      <c r="AE209" s="421"/>
    </row>
    <row r="210" spans="2:31" ht="15" customHeight="1">
      <c r="B210" s="555"/>
      <c r="D210" s="512"/>
      <c r="E210" s="509"/>
      <c r="F210" s="509"/>
      <c r="G210" s="509"/>
      <c r="H210" s="116"/>
      <c r="I210" s="509"/>
      <c r="J210" s="509"/>
      <c r="K210" s="509"/>
      <c r="L210" s="116"/>
      <c r="M210" s="509"/>
      <c r="N210" s="509"/>
      <c r="O210" s="509"/>
      <c r="P210" s="116"/>
      <c r="Q210" s="509"/>
      <c r="R210" s="509"/>
      <c r="S210" s="509"/>
      <c r="T210" s="560"/>
      <c r="U210" s="557"/>
      <c r="V210" s="557"/>
      <c r="W210" s="557"/>
      <c r="X210" s="564" t="s">
        <v>1309</v>
      </c>
      <c r="Y210" s="557"/>
      <c r="Z210" s="557"/>
      <c r="AA210" s="557"/>
      <c r="AB210" s="1880" t="s">
        <v>1305</v>
      </c>
      <c r="AC210" s="2006">
        <v>0</v>
      </c>
      <c r="AD210" s="2006">
        <v>0</v>
      </c>
      <c r="AE210" s="421"/>
    </row>
    <row r="211" spans="2:31" ht="15" customHeight="1">
      <c r="B211" s="555"/>
      <c r="D211" s="512"/>
      <c r="E211" s="509"/>
      <c r="F211" s="509"/>
      <c r="G211" s="509"/>
      <c r="H211" s="116"/>
      <c r="I211" s="509"/>
      <c r="J211" s="509"/>
      <c r="K211" s="509"/>
      <c r="L211" s="116"/>
      <c r="M211" s="509"/>
      <c r="N211" s="509"/>
      <c r="O211" s="509"/>
      <c r="P211" s="116"/>
      <c r="Q211" s="509"/>
      <c r="R211" s="509"/>
      <c r="S211" s="509"/>
      <c r="T211" s="560"/>
      <c r="U211" s="557"/>
      <c r="V211" s="557"/>
      <c r="W211" s="557"/>
      <c r="X211" s="564" t="s">
        <v>1310</v>
      </c>
      <c r="Y211" s="557"/>
      <c r="Z211" s="557"/>
      <c r="AA211" s="557"/>
      <c r="AB211" s="1880" t="s">
        <v>1305</v>
      </c>
      <c r="AC211" s="2006">
        <v>0</v>
      </c>
      <c r="AD211" s="2006">
        <v>0</v>
      </c>
      <c r="AE211" s="421"/>
    </row>
    <row r="212" spans="2:31" ht="15" customHeight="1">
      <c r="B212" s="555"/>
      <c r="D212" s="512"/>
      <c r="E212" s="509"/>
      <c r="F212" s="509"/>
      <c r="G212" s="509"/>
      <c r="H212" s="116"/>
      <c r="I212" s="509"/>
      <c r="J212" s="509"/>
      <c r="K212" s="509"/>
      <c r="L212" s="116"/>
      <c r="M212" s="509"/>
      <c r="N212" s="509"/>
      <c r="O212" s="509"/>
      <c r="P212" s="116"/>
      <c r="Q212" s="509"/>
      <c r="R212" s="509"/>
      <c r="S212" s="509"/>
      <c r="T212" s="560"/>
      <c r="U212" s="557"/>
      <c r="V212" s="557"/>
      <c r="W212" s="557"/>
      <c r="X212" s="564" t="s">
        <v>1311</v>
      </c>
      <c r="Y212" s="557"/>
      <c r="Z212" s="557"/>
      <c r="AA212" s="557"/>
      <c r="AB212" s="1880" t="s">
        <v>1305</v>
      </c>
      <c r="AC212" s="2006">
        <v>0</v>
      </c>
      <c r="AD212" s="2006">
        <v>0</v>
      </c>
      <c r="AE212" s="421"/>
    </row>
    <row r="213" spans="2:31" ht="15" customHeight="1">
      <c r="B213" s="555"/>
      <c r="D213" s="512"/>
      <c r="E213" s="509"/>
      <c r="F213" s="509"/>
      <c r="G213" s="509"/>
      <c r="H213" s="116"/>
      <c r="I213" s="509"/>
      <c r="J213" s="509"/>
      <c r="K213" s="509"/>
      <c r="L213" s="116"/>
      <c r="M213" s="509"/>
      <c r="N213" s="509"/>
      <c r="O213" s="509"/>
      <c r="P213" s="116"/>
      <c r="Q213" s="509"/>
      <c r="R213" s="509"/>
      <c r="S213" s="509"/>
      <c r="T213" s="560"/>
      <c r="U213" s="557"/>
      <c r="V213" s="557"/>
      <c r="W213" s="557"/>
      <c r="X213" s="564" t="s">
        <v>1312</v>
      </c>
      <c r="Y213" s="557"/>
      <c r="Z213" s="557"/>
      <c r="AA213" s="557"/>
      <c r="AB213" s="1880" t="s">
        <v>1305</v>
      </c>
      <c r="AC213" s="2006">
        <v>0</v>
      </c>
      <c r="AD213" s="2006">
        <v>0</v>
      </c>
      <c r="AE213" s="421"/>
    </row>
    <row r="214" spans="2:31" ht="15" customHeight="1">
      <c r="B214" s="555"/>
      <c r="D214" s="512"/>
      <c r="E214" s="509"/>
      <c r="F214" s="509"/>
      <c r="G214" s="509"/>
      <c r="H214" s="116"/>
      <c r="I214" s="509"/>
      <c r="J214" s="509"/>
      <c r="K214" s="509"/>
      <c r="L214" s="116"/>
      <c r="M214" s="509"/>
      <c r="N214" s="509"/>
      <c r="O214" s="509"/>
      <c r="P214" s="116"/>
      <c r="Q214" s="509"/>
      <c r="R214" s="509"/>
      <c r="S214" s="509"/>
      <c r="T214" s="560"/>
      <c r="U214" s="557"/>
      <c r="V214" s="557"/>
      <c r="W214" s="557"/>
      <c r="X214" s="564" t="s">
        <v>1313</v>
      </c>
      <c r="Y214" s="557"/>
      <c r="Z214" s="557"/>
      <c r="AA214" s="557"/>
      <c r="AB214" s="1880" t="s">
        <v>1305</v>
      </c>
      <c r="AC214" s="2006">
        <v>0</v>
      </c>
      <c r="AD214" s="2006">
        <v>0</v>
      </c>
      <c r="AE214" s="421"/>
    </row>
    <row r="215" spans="2:31" ht="15" customHeight="1">
      <c r="B215" s="555"/>
      <c r="D215" s="512"/>
      <c r="E215" s="509"/>
      <c r="F215" s="509"/>
      <c r="G215" s="509"/>
      <c r="H215" s="116"/>
      <c r="I215" s="509"/>
      <c r="J215" s="509"/>
      <c r="K215" s="509"/>
      <c r="L215" s="116"/>
      <c r="M215" s="509"/>
      <c r="N215" s="509"/>
      <c r="O215" s="509"/>
      <c r="P215" s="116"/>
      <c r="Q215" s="509"/>
      <c r="R215" s="509"/>
      <c r="S215" s="509"/>
      <c r="T215" s="560"/>
      <c r="U215" s="557"/>
      <c r="V215" s="557"/>
      <c r="W215" s="557"/>
      <c r="X215" s="564" t="s">
        <v>1314</v>
      </c>
      <c r="Y215" s="557"/>
      <c r="Z215" s="557"/>
      <c r="AA215" s="557"/>
      <c r="AB215" s="1880" t="s">
        <v>1305</v>
      </c>
      <c r="AC215" s="2006">
        <v>0</v>
      </c>
      <c r="AD215" s="2006">
        <v>0</v>
      </c>
      <c r="AE215" s="421"/>
    </row>
    <row r="216" spans="2:31" ht="15" customHeight="1">
      <c r="B216" s="555"/>
      <c r="D216" s="512"/>
      <c r="E216" s="509"/>
      <c r="F216" s="509"/>
      <c r="G216" s="509"/>
      <c r="H216" s="116"/>
      <c r="I216" s="509"/>
      <c r="J216" s="509"/>
      <c r="K216" s="509"/>
      <c r="L216" s="116"/>
      <c r="M216" s="509"/>
      <c r="N216" s="509"/>
      <c r="O216" s="509"/>
      <c r="P216" s="116"/>
      <c r="Q216" s="509"/>
      <c r="R216" s="509"/>
      <c r="S216" s="509"/>
      <c r="T216" s="560"/>
      <c r="U216" s="557"/>
      <c r="V216" s="557"/>
      <c r="W216" s="557"/>
      <c r="X216" s="564" t="s">
        <v>1315</v>
      </c>
      <c r="Y216" s="557"/>
      <c r="Z216" s="557"/>
      <c r="AA216" s="557"/>
      <c r="AB216" s="1880" t="s">
        <v>1305</v>
      </c>
      <c r="AC216" s="2006">
        <v>0</v>
      </c>
      <c r="AD216" s="2006">
        <v>0</v>
      </c>
      <c r="AE216" s="421"/>
    </row>
    <row r="217" spans="2:31" ht="15" customHeight="1">
      <c r="B217" s="555"/>
      <c r="D217" s="512"/>
      <c r="E217" s="509"/>
      <c r="F217" s="509"/>
      <c r="G217" s="509"/>
      <c r="H217" s="116"/>
      <c r="I217" s="509"/>
      <c r="J217" s="509"/>
      <c r="K217" s="509"/>
      <c r="L217" s="116"/>
      <c r="M217" s="509"/>
      <c r="N217" s="509"/>
      <c r="O217" s="509"/>
      <c r="P217" s="116"/>
      <c r="Q217" s="509"/>
      <c r="R217" s="509"/>
      <c r="S217" s="509"/>
      <c r="T217" s="560"/>
      <c r="U217" s="557"/>
      <c r="V217" s="557"/>
      <c r="W217" s="557"/>
      <c r="X217" s="564" t="s">
        <v>1316</v>
      </c>
      <c r="Y217" s="557"/>
      <c r="Z217" s="557"/>
      <c r="AA217" s="557"/>
      <c r="AB217" s="1880"/>
      <c r="AC217" s="2006">
        <v>0</v>
      </c>
      <c r="AD217" s="2006">
        <v>0</v>
      </c>
      <c r="AE217" s="421"/>
    </row>
    <row r="218" spans="2:31" ht="15" customHeight="1">
      <c r="B218" s="555"/>
      <c r="D218" s="512"/>
      <c r="E218" s="509"/>
      <c r="F218" s="509"/>
      <c r="G218" s="509"/>
      <c r="H218" s="116"/>
      <c r="I218" s="509"/>
      <c r="J218" s="509"/>
      <c r="K218" s="509"/>
      <c r="L218" s="116"/>
      <c r="M218" s="509"/>
      <c r="N218" s="509"/>
      <c r="O218" s="509"/>
      <c r="P218" s="116"/>
      <c r="Q218" s="509"/>
      <c r="R218" s="509"/>
      <c r="S218" s="509"/>
      <c r="T218" s="560"/>
      <c r="U218" s="557"/>
      <c r="V218" s="557"/>
      <c r="W218" s="557"/>
      <c r="X218" s="564" t="s">
        <v>339</v>
      </c>
      <c r="Y218" s="557"/>
      <c r="Z218" s="557"/>
      <c r="AA218" s="557"/>
      <c r="AB218" s="1880" t="s">
        <v>1305</v>
      </c>
      <c r="AC218" s="2006">
        <v>0</v>
      </c>
      <c r="AD218" s="2006">
        <v>0</v>
      </c>
      <c r="AE218" s="421"/>
    </row>
    <row r="219" spans="2:31" ht="15" customHeight="1">
      <c r="B219" s="555"/>
      <c r="D219" s="512"/>
      <c r="E219" s="509"/>
      <c r="F219" s="509"/>
      <c r="G219" s="509"/>
      <c r="H219" s="116"/>
      <c r="I219" s="509"/>
      <c r="J219" s="509"/>
      <c r="K219" s="509"/>
      <c r="L219" s="116"/>
      <c r="M219" s="509"/>
      <c r="N219" s="509"/>
      <c r="O219" s="509"/>
      <c r="P219" s="116"/>
      <c r="Q219" s="509"/>
      <c r="R219" s="509"/>
      <c r="S219" s="509"/>
      <c r="T219" s="560"/>
      <c r="U219" s="557"/>
      <c r="V219" s="557"/>
      <c r="W219" s="557"/>
      <c r="X219" s="564" t="s">
        <v>1317</v>
      </c>
      <c r="Y219" s="557"/>
      <c r="Z219" s="557"/>
      <c r="AA219" s="557"/>
      <c r="AB219" s="1880"/>
      <c r="AC219" s="2006">
        <v>0</v>
      </c>
      <c r="AD219" s="2006">
        <v>0</v>
      </c>
      <c r="AE219" s="421"/>
    </row>
    <row r="220" spans="2:31" ht="15" customHeight="1">
      <c r="B220" s="555"/>
      <c r="D220" s="512"/>
      <c r="E220" s="509"/>
      <c r="F220" s="509"/>
      <c r="G220" s="509"/>
      <c r="H220" s="116"/>
      <c r="I220" s="509"/>
      <c r="J220" s="509"/>
      <c r="K220" s="509"/>
      <c r="L220" s="116"/>
      <c r="M220" s="509"/>
      <c r="N220" s="509"/>
      <c r="O220" s="509"/>
      <c r="P220" s="116"/>
      <c r="Q220" s="509"/>
      <c r="R220" s="509"/>
      <c r="S220" s="509"/>
      <c r="T220" s="560"/>
      <c r="U220" s="557"/>
      <c r="V220" s="557"/>
      <c r="W220" s="557"/>
      <c r="X220" s="564" t="s">
        <v>1318</v>
      </c>
      <c r="Y220" s="557"/>
      <c r="Z220" s="557"/>
      <c r="AA220" s="557"/>
      <c r="AB220" s="1880"/>
      <c r="AC220" s="2006">
        <v>0</v>
      </c>
      <c r="AD220" s="2006">
        <v>0</v>
      </c>
      <c r="AE220" s="421"/>
    </row>
    <row r="221" spans="2:31" ht="15" customHeight="1">
      <c r="B221" s="555"/>
      <c r="D221" s="512"/>
      <c r="E221" s="509"/>
      <c r="F221" s="509"/>
      <c r="G221" s="509"/>
      <c r="H221" s="116"/>
      <c r="I221" s="509"/>
      <c r="J221" s="509"/>
      <c r="K221" s="509"/>
      <c r="L221" s="116"/>
      <c r="M221" s="509"/>
      <c r="N221" s="509"/>
      <c r="O221" s="509"/>
      <c r="P221" s="116"/>
      <c r="Q221" s="509"/>
      <c r="R221" s="509"/>
      <c r="S221" s="509"/>
      <c r="T221" s="560"/>
      <c r="U221" s="557"/>
      <c r="V221" s="557"/>
      <c r="W221" s="557"/>
      <c r="X221" s="564" t="s">
        <v>1319</v>
      </c>
      <c r="Y221" s="557"/>
      <c r="Z221" s="557"/>
      <c r="AA221" s="557"/>
      <c r="AB221" s="1880"/>
      <c r="AC221" s="2006">
        <v>0</v>
      </c>
      <c r="AD221" s="2006">
        <v>0</v>
      </c>
      <c r="AE221" s="421"/>
    </row>
    <row r="222" spans="2:31" ht="15" customHeight="1">
      <c r="B222" s="555"/>
      <c r="D222" s="512"/>
      <c r="E222" s="509"/>
      <c r="F222" s="509"/>
      <c r="G222" s="509"/>
      <c r="H222" s="116"/>
      <c r="I222" s="509"/>
      <c r="J222" s="509"/>
      <c r="K222" s="509"/>
      <c r="L222" s="116"/>
      <c r="M222" s="509"/>
      <c r="N222" s="509"/>
      <c r="O222" s="509"/>
      <c r="P222" s="116"/>
      <c r="Q222" s="509"/>
      <c r="R222" s="509"/>
      <c r="S222" s="509"/>
      <c r="T222" s="560"/>
      <c r="U222" s="557"/>
      <c r="V222" s="557"/>
      <c r="W222" s="557"/>
      <c r="X222" s="564" t="s">
        <v>1320</v>
      </c>
      <c r="Y222" s="557"/>
      <c r="Z222" s="557"/>
      <c r="AA222" s="557"/>
      <c r="AB222" s="1880"/>
      <c r="AC222" s="2006">
        <v>0</v>
      </c>
      <c r="AD222" s="2006">
        <v>0</v>
      </c>
      <c r="AE222" s="421"/>
    </row>
    <row r="223" spans="2:31" ht="15" customHeight="1">
      <c r="B223" s="555"/>
      <c r="D223" s="512"/>
      <c r="E223" s="509"/>
      <c r="F223" s="509"/>
      <c r="G223" s="509"/>
      <c r="H223" s="116"/>
      <c r="I223" s="509"/>
      <c r="J223" s="509"/>
      <c r="K223" s="509"/>
      <c r="L223" s="116"/>
      <c r="M223" s="509"/>
      <c r="N223" s="509"/>
      <c r="O223" s="509"/>
      <c r="P223" s="116"/>
      <c r="Q223" s="509"/>
      <c r="R223" s="509"/>
      <c r="S223" s="509"/>
      <c r="T223" s="560"/>
      <c r="U223" s="557"/>
      <c r="V223" s="557"/>
      <c r="W223" s="557"/>
      <c r="X223" s="564" t="s">
        <v>1321</v>
      </c>
      <c r="Y223" s="557"/>
      <c r="Z223" s="557"/>
      <c r="AA223" s="557"/>
      <c r="AB223" s="1880"/>
      <c r="AC223" s="2006">
        <v>0</v>
      </c>
      <c r="AD223" s="2006">
        <v>0</v>
      </c>
      <c r="AE223" s="421"/>
    </row>
    <row r="224" spans="2:31" ht="15" customHeight="1">
      <c r="B224" s="555"/>
      <c r="D224" s="512"/>
      <c r="E224" s="509"/>
      <c r="F224" s="509"/>
      <c r="G224" s="509"/>
      <c r="H224" s="116"/>
      <c r="I224" s="509"/>
      <c r="J224" s="509"/>
      <c r="K224" s="509"/>
      <c r="L224" s="116"/>
      <c r="M224" s="509"/>
      <c r="N224" s="509"/>
      <c r="O224" s="509"/>
      <c r="P224" s="116"/>
      <c r="Q224" s="509"/>
      <c r="R224" s="509"/>
      <c r="S224" s="509"/>
      <c r="T224" s="560"/>
      <c r="U224" s="557"/>
      <c r="V224" s="557"/>
      <c r="W224" s="557"/>
      <c r="X224" s="565" t="s">
        <v>1322</v>
      </c>
      <c r="Y224" s="557"/>
      <c r="Z224" s="557"/>
      <c r="AA224" s="557"/>
      <c r="AB224" s="1880" t="s">
        <v>1305</v>
      </c>
      <c r="AC224" s="2006">
        <v>0</v>
      </c>
      <c r="AD224" s="2006">
        <v>0</v>
      </c>
      <c r="AE224" s="421"/>
    </row>
    <row r="225" spans="1:31" ht="9.9499999999999993" customHeight="1">
      <c r="A225" s="104"/>
      <c r="B225" s="104"/>
      <c r="C225" s="104"/>
      <c r="D225" s="104"/>
      <c r="E225" s="96"/>
      <c r="F225" s="96"/>
      <c r="G225" s="96"/>
      <c r="H225" s="49"/>
      <c r="I225" s="96"/>
      <c r="J225" s="96"/>
      <c r="K225" s="96"/>
      <c r="L225" s="52"/>
      <c r="M225" s="96"/>
      <c r="N225" s="96"/>
      <c r="O225" s="96"/>
      <c r="P225" s="45"/>
      <c r="Q225" s="96"/>
      <c r="R225" s="96"/>
      <c r="S225" s="96"/>
      <c r="T225" s="45"/>
      <c r="U225" s="96"/>
      <c r="V225" s="96"/>
      <c r="W225" s="96"/>
      <c r="X225" s="45"/>
      <c r="Y225" s="96"/>
      <c r="Z225" s="96"/>
      <c r="AA225" s="96"/>
      <c r="AB225" s="45"/>
      <c r="AC225" s="2006">
        <v>0</v>
      </c>
      <c r="AD225" s="2006">
        <v>0</v>
      </c>
      <c r="AE225" s="421"/>
    </row>
    <row r="226" spans="1:31" ht="9.9499999999999993" customHeight="1">
      <c r="B226" s="4233">
        <v>6</v>
      </c>
      <c r="D226" s="4227" t="s">
        <v>1310</v>
      </c>
      <c r="E226" s="40"/>
      <c r="F226" s="40"/>
      <c r="G226" s="40"/>
      <c r="H226" s="4227" t="s">
        <v>1304</v>
      </c>
      <c r="I226" s="40"/>
      <c r="J226" s="40"/>
      <c r="K226" s="40"/>
      <c r="L226" s="4227" t="s">
        <v>1320</v>
      </c>
      <c r="M226" s="40"/>
      <c r="N226" s="40"/>
      <c r="O226" s="40"/>
      <c r="P226" s="4227" t="s">
        <v>1321</v>
      </c>
      <c r="Q226" s="40"/>
      <c r="R226" s="40"/>
      <c r="S226" s="40"/>
      <c r="T226" s="4227" t="s">
        <v>1312</v>
      </c>
      <c r="U226" s="40"/>
      <c r="V226" s="40"/>
      <c r="W226" s="40"/>
      <c r="X226" s="4227" t="s">
        <v>1317</v>
      </c>
      <c r="Y226" s="40"/>
      <c r="Z226" s="40"/>
      <c r="AA226" s="40"/>
      <c r="AB226" s="4227" t="s">
        <v>1309</v>
      </c>
      <c r="AC226" s="2006">
        <v>0</v>
      </c>
      <c r="AD226" s="2006">
        <v>0</v>
      </c>
      <c r="AE226" s="421"/>
    </row>
    <row r="227" spans="1:31" ht="5.0999999999999996" customHeight="1">
      <c r="B227" s="4234"/>
      <c r="D227" s="4228"/>
      <c r="E227" s="90"/>
      <c r="F227" s="91"/>
      <c r="G227" s="90"/>
      <c r="H227" s="4228"/>
      <c r="I227" s="90"/>
      <c r="J227" s="91"/>
      <c r="K227" s="90"/>
      <c r="L227" s="4228"/>
      <c r="M227" s="90"/>
      <c r="N227" s="91"/>
      <c r="O227" s="90"/>
      <c r="P227" s="4228"/>
      <c r="Q227" s="90"/>
      <c r="R227" s="91"/>
      <c r="S227" s="90"/>
      <c r="T227" s="4228"/>
      <c r="U227" s="90"/>
      <c r="V227" s="91"/>
      <c r="W227" s="90"/>
      <c r="X227" s="4228"/>
      <c r="Y227" s="90"/>
      <c r="Z227" s="91"/>
      <c r="AA227" s="90"/>
      <c r="AB227" s="4228"/>
      <c r="AC227" s="2006">
        <v>0</v>
      </c>
      <c r="AD227" s="2006">
        <v>0</v>
      </c>
      <c r="AE227" s="421"/>
    </row>
    <row r="228" spans="1:31" ht="9.9499999999999993" customHeight="1">
      <c r="B228" s="4235"/>
      <c r="D228" s="4229"/>
      <c r="E228" s="40"/>
      <c r="F228" s="40"/>
      <c r="G228" s="40"/>
      <c r="H228" s="4229"/>
      <c r="I228" s="40"/>
      <c r="J228" s="40"/>
      <c r="K228" s="40"/>
      <c r="L228" s="4229"/>
      <c r="M228" s="40"/>
      <c r="N228" s="40"/>
      <c r="O228" s="40"/>
      <c r="P228" s="4229"/>
      <c r="Q228" s="40"/>
      <c r="R228" s="40"/>
      <c r="S228" s="40"/>
      <c r="T228" s="4229"/>
      <c r="U228" s="40"/>
      <c r="V228" s="40"/>
      <c r="W228" s="40"/>
      <c r="X228" s="4229"/>
      <c r="Y228" s="40"/>
      <c r="Z228" s="40"/>
      <c r="AA228" s="40"/>
      <c r="AB228" s="4229"/>
      <c r="AC228" s="2006">
        <v>0</v>
      </c>
      <c r="AD228" s="2006">
        <v>0</v>
      </c>
      <c r="AE228" s="421"/>
    </row>
    <row r="229" spans="1:31" ht="9.9499999999999993" customHeight="1">
      <c r="B229" s="104"/>
      <c r="D229" s="104"/>
      <c r="E229" s="96"/>
      <c r="F229" s="96"/>
      <c r="G229" s="96"/>
      <c r="H229" s="49"/>
      <c r="I229" s="96"/>
      <c r="J229" s="96"/>
      <c r="K229" s="96"/>
      <c r="L229" s="52"/>
      <c r="M229" s="96"/>
      <c r="N229" s="96"/>
      <c r="O229" s="96"/>
      <c r="P229" s="45"/>
      <c r="Q229" s="96"/>
      <c r="R229" s="96"/>
      <c r="S229" s="96"/>
      <c r="T229" s="45"/>
      <c r="U229" s="96"/>
      <c r="V229" s="96"/>
      <c r="W229" s="96"/>
      <c r="X229" s="45"/>
      <c r="Y229" s="96"/>
      <c r="Z229" s="96"/>
      <c r="AA229" s="96"/>
      <c r="AB229" s="45"/>
      <c r="AC229" s="2006">
        <v>0</v>
      </c>
      <c r="AD229" s="2006">
        <v>0</v>
      </c>
      <c r="AE229" s="421"/>
    </row>
    <row r="230" spans="1:31" ht="9.9499999999999993" customHeight="1">
      <c r="B230" s="4233">
        <v>6</v>
      </c>
      <c r="D230" s="4227" t="s">
        <v>1313</v>
      </c>
      <c r="E230" s="40"/>
      <c r="F230" s="40"/>
      <c r="G230" s="40"/>
      <c r="H230" s="4227" t="s">
        <v>1314</v>
      </c>
      <c r="I230" s="40"/>
      <c r="J230" s="40"/>
      <c r="K230" s="40"/>
      <c r="L230" s="4227" t="s">
        <v>1319</v>
      </c>
      <c r="M230" s="40"/>
      <c r="N230" s="40"/>
      <c r="O230" s="40"/>
      <c r="P230" s="4227" t="s">
        <v>1315</v>
      </c>
      <c r="Q230" s="40"/>
      <c r="R230" s="40"/>
      <c r="S230" s="40"/>
      <c r="T230" s="4227" t="s">
        <v>1323</v>
      </c>
      <c r="U230" s="40"/>
      <c r="V230" s="40"/>
      <c r="W230" s="40"/>
      <c r="X230" s="4227" t="s">
        <v>1311</v>
      </c>
      <c r="Y230" s="40"/>
      <c r="Z230" s="40"/>
      <c r="AA230" s="40"/>
      <c r="AB230" s="4227" t="s">
        <v>1308</v>
      </c>
      <c r="AC230" s="2006">
        <v>0</v>
      </c>
      <c r="AD230" s="2006">
        <v>0</v>
      </c>
      <c r="AE230" s="421"/>
    </row>
    <row r="231" spans="1:31" ht="5.0999999999999996" customHeight="1">
      <c r="B231" s="4234"/>
      <c r="D231" s="4228"/>
      <c r="E231" s="90"/>
      <c r="F231" s="91"/>
      <c r="G231" s="90"/>
      <c r="H231" s="4228"/>
      <c r="I231" s="90"/>
      <c r="J231" s="91"/>
      <c r="K231" s="90"/>
      <c r="L231" s="4228"/>
      <c r="M231" s="90"/>
      <c r="N231" s="91"/>
      <c r="O231" s="90"/>
      <c r="P231" s="4228"/>
      <c r="Q231" s="90"/>
      <c r="R231" s="91"/>
      <c r="S231" s="90"/>
      <c r="T231" s="4228"/>
      <c r="U231" s="90"/>
      <c r="V231" s="91"/>
      <c r="W231" s="90"/>
      <c r="X231" s="4228"/>
      <c r="Y231" s="90"/>
      <c r="Z231" s="91"/>
      <c r="AA231" s="90"/>
      <c r="AB231" s="4228"/>
      <c r="AC231" s="2006">
        <v>0</v>
      </c>
      <c r="AD231" s="2006">
        <v>0</v>
      </c>
      <c r="AE231" s="421"/>
    </row>
    <row r="232" spans="1:31" ht="9.9499999999999993" customHeight="1">
      <c r="B232" s="4235"/>
      <c r="D232" s="4229"/>
      <c r="E232" s="40"/>
      <c r="F232" s="40"/>
      <c r="G232" s="40"/>
      <c r="H232" s="4229"/>
      <c r="I232" s="40"/>
      <c r="J232" s="40"/>
      <c r="K232" s="40"/>
      <c r="L232" s="4229"/>
      <c r="M232" s="40"/>
      <c r="N232" s="40"/>
      <c r="O232" s="40"/>
      <c r="P232" s="4229"/>
      <c r="Q232" s="40"/>
      <c r="R232" s="40"/>
      <c r="S232" s="40"/>
      <c r="T232" s="4229"/>
      <c r="U232" s="40"/>
      <c r="V232" s="40"/>
      <c r="W232" s="40"/>
      <c r="X232" s="4229"/>
      <c r="Y232" s="40"/>
      <c r="Z232" s="40"/>
      <c r="AA232" s="40"/>
      <c r="AB232" s="4229"/>
      <c r="AC232" s="2006">
        <v>0</v>
      </c>
      <c r="AD232" s="2006">
        <v>0</v>
      </c>
      <c r="AE232" s="421"/>
    </row>
    <row r="233" spans="1:31" ht="9.9499999999999993" customHeight="1">
      <c r="B233" s="104"/>
      <c r="D233" s="104"/>
      <c r="E233" s="96"/>
      <c r="F233" s="96"/>
      <c r="G233" s="96"/>
      <c r="H233" s="49"/>
      <c r="I233" s="96"/>
      <c r="J233" s="96"/>
      <c r="K233" s="96"/>
      <c r="L233" s="52"/>
      <c r="M233" s="96"/>
      <c r="N233" s="96"/>
      <c r="O233" s="96"/>
      <c r="P233" s="45"/>
      <c r="Q233" s="96"/>
      <c r="R233" s="96"/>
      <c r="S233" s="96"/>
      <c r="T233" s="45"/>
      <c r="U233" s="96"/>
      <c r="V233" s="96"/>
      <c r="W233" s="96"/>
      <c r="X233" s="45"/>
      <c r="Y233" s="96"/>
      <c r="Z233" s="96"/>
      <c r="AA233" s="96"/>
      <c r="AB233" s="45"/>
      <c r="AC233" s="2006">
        <v>0</v>
      </c>
      <c r="AD233" s="2006">
        <v>0</v>
      </c>
      <c r="AE233" s="421"/>
    </row>
    <row r="234" spans="1:31" ht="9.9499999999999993" customHeight="1">
      <c r="B234" s="4233">
        <v>6</v>
      </c>
      <c r="D234" s="4227" t="s">
        <v>339</v>
      </c>
      <c r="E234" s="40"/>
      <c r="F234" s="40"/>
      <c r="G234" s="40"/>
      <c r="H234" s="4227" t="s">
        <v>1306</v>
      </c>
      <c r="I234" s="40"/>
      <c r="J234" s="40"/>
      <c r="K234" s="40"/>
      <c r="L234" s="4227" t="s">
        <v>1318</v>
      </c>
      <c r="M234" s="40"/>
      <c r="N234" s="40"/>
      <c r="O234" s="40"/>
      <c r="P234" s="4227" t="s">
        <v>1316</v>
      </c>
      <c r="Q234" s="40"/>
      <c r="R234" s="40"/>
      <c r="S234" s="40"/>
      <c r="T234" s="4227" t="s">
        <v>1322</v>
      </c>
      <c r="U234" s="40"/>
      <c r="V234" s="40"/>
      <c r="W234" s="40"/>
      <c r="X234" s="4227" t="s">
        <v>1324</v>
      </c>
      <c r="Y234" s="40"/>
      <c r="Z234" s="40"/>
      <c r="AA234" s="40"/>
      <c r="AB234" s="4166"/>
      <c r="AC234" s="2006">
        <v>0</v>
      </c>
      <c r="AD234" s="2006">
        <v>0</v>
      </c>
      <c r="AE234" s="421"/>
    </row>
    <row r="235" spans="1:31" ht="5.0999999999999996" customHeight="1">
      <c r="B235" s="4234"/>
      <c r="D235" s="4228"/>
      <c r="E235" s="90"/>
      <c r="F235" s="91"/>
      <c r="G235" s="90"/>
      <c r="H235" s="4228"/>
      <c r="I235" s="90"/>
      <c r="J235" s="91"/>
      <c r="K235" s="90"/>
      <c r="L235" s="4228"/>
      <c r="M235" s="90"/>
      <c r="N235" s="91"/>
      <c r="O235" s="90"/>
      <c r="P235" s="4228"/>
      <c r="Q235" s="90"/>
      <c r="R235" s="91"/>
      <c r="S235" s="90"/>
      <c r="T235" s="4228"/>
      <c r="U235" s="90"/>
      <c r="V235" s="91"/>
      <c r="W235" s="90"/>
      <c r="X235" s="4228"/>
      <c r="Y235" s="90"/>
      <c r="Z235" s="91"/>
      <c r="AA235" s="90"/>
      <c r="AB235" s="3612"/>
      <c r="AC235" s="2006">
        <v>0</v>
      </c>
      <c r="AD235" s="2006">
        <v>0</v>
      </c>
      <c r="AE235" s="421"/>
    </row>
    <row r="236" spans="1:31" ht="9.9499999999999993" customHeight="1">
      <c r="B236" s="4235"/>
      <c r="D236" s="4229"/>
      <c r="E236" s="40"/>
      <c r="F236" s="40"/>
      <c r="G236" s="40"/>
      <c r="H236" s="4229"/>
      <c r="I236" s="40"/>
      <c r="J236" s="40"/>
      <c r="K236" s="40"/>
      <c r="L236" s="4229"/>
      <c r="M236" s="40"/>
      <c r="N236" s="40"/>
      <c r="O236" s="40"/>
      <c r="P236" s="4229"/>
      <c r="Q236" s="40"/>
      <c r="R236" s="40"/>
      <c r="S236" s="40"/>
      <c r="T236" s="4229"/>
      <c r="U236" s="40"/>
      <c r="V236" s="40"/>
      <c r="W236" s="40"/>
      <c r="X236" s="4229"/>
      <c r="Y236" s="40"/>
      <c r="Z236" s="40"/>
      <c r="AA236" s="40"/>
      <c r="AB236" s="3613"/>
      <c r="AC236" s="2006">
        <v>0</v>
      </c>
      <c r="AD236" s="2006">
        <v>0</v>
      </c>
      <c r="AE236" s="421"/>
    </row>
    <row r="237" spans="1:31" ht="9.9499999999999993" customHeight="1">
      <c r="A237" s="104"/>
      <c r="B237" s="104"/>
      <c r="C237" s="104"/>
      <c r="D237" s="104"/>
      <c r="E237" s="96"/>
      <c r="F237" s="96"/>
      <c r="G237" s="96"/>
      <c r="H237" s="49"/>
      <c r="I237" s="96"/>
      <c r="J237" s="96"/>
      <c r="K237" s="96"/>
      <c r="L237" s="52"/>
      <c r="M237" s="96"/>
      <c r="N237" s="96"/>
      <c r="O237" s="96"/>
      <c r="P237" s="45"/>
      <c r="Q237" s="96"/>
      <c r="R237" s="96"/>
      <c r="S237" s="96"/>
      <c r="T237" s="45"/>
      <c r="U237" s="96"/>
      <c r="V237" s="96"/>
      <c r="W237" s="96"/>
      <c r="X237" s="45"/>
      <c r="Y237" s="96"/>
      <c r="Z237" s="96"/>
      <c r="AA237" s="96"/>
      <c r="AB237" s="45"/>
      <c r="AC237" s="2006">
        <v>0</v>
      </c>
      <c r="AD237" s="2006">
        <v>0</v>
      </c>
      <c r="AE237" s="421"/>
    </row>
    <row r="238" spans="1:31" ht="23.25">
      <c r="B238" s="566">
        <v>7</v>
      </c>
      <c r="D238" s="567" t="s">
        <v>1325</v>
      </c>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9">
        <v>7</v>
      </c>
      <c r="AC238" s="2006">
        <v>0</v>
      </c>
      <c r="AD238" s="2006">
        <v>0</v>
      </c>
      <c r="AE238" s="583"/>
    </row>
    <row r="239" spans="1:31" ht="9.9499999999999993" customHeight="1">
      <c r="B239" s="104"/>
      <c r="C239" s="104"/>
      <c r="D239" s="104"/>
      <c r="E239" s="96"/>
      <c r="F239" s="96"/>
      <c r="G239" s="96"/>
      <c r="H239" s="49"/>
      <c r="I239" s="96"/>
      <c r="J239" s="96"/>
      <c r="K239" s="96"/>
      <c r="L239" s="52"/>
      <c r="M239" s="96"/>
      <c r="N239" s="96"/>
      <c r="O239" s="96"/>
      <c r="P239" s="45"/>
      <c r="Q239" s="96"/>
      <c r="R239" s="96"/>
      <c r="S239" s="96"/>
      <c r="T239" s="45"/>
      <c r="U239" s="96"/>
      <c r="V239" s="96"/>
      <c r="W239" s="96"/>
      <c r="X239" s="45"/>
      <c r="Y239" s="96"/>
      <c r="Z239" s="96"/>
      <c r="AA239" s="96"/>
      <c r="AB239" s="45"/>
      <c r="AC239" s="2006">
        <v>0</v>
      </c>
      <c r="AD239" s="2006">
        <v>0</v>
      </c>
      <c r="AE239" s="421"/>
    </row>
    <row r="240" spans="1:31" ht="15" customHeight="1">
      <c r="B240" s="570"/>
      <c r="D240" s="571" t="s">
        <v>1203</v>
      </c>
      <c r="E240" s="572"/>
      <c r="F240" s="572"/>
      <c r="G240" s="572"/>
      <c r="H240" s="573"/>
      <c r="I240" s="572"/>
      <c r="J240" s="572"/>
      <c r="K240" s="572"/>
      <c r="L240" s="574"/>
      <c r="M240" s="572"/>
      <c r="N240" s="572"/>
      <c r="O240" s="572"/>
      <c r="P240" s="575"/>
      <c r="Q240" s="572"/>
      <c r="R240" s="572"/>
      <c r="S240" s="572"/>
      <c r="T240" s="575"/>
      <c r="U240" s="572"/>
      <c r="V240" s="572"/>
      <c r="W240" s="572"/>
      <c r="X240" s="575"/>
      <c r="Y240" s="572"/>
      <c r="Z240" s="572"/>
      <c r="AA240" s="572"/>
      <c r="AB240" s="576"/>
      <c r="AC240" s="2006">
        <v>0</v>
      </c>
      <c r="AD240" s="2006">
        <v>0</v>
      </c>
      <c r="AE240" s="421"/>
    </row>
    <row r="241" spans="2:31" ht="15" customHeight="1">
      <c r="B241" s="570"/>
      <c r="D241" s="316" t="s">
        <v>1326</v>
      </c>
      <c r="E241" s="572"/>
      <c r="F241" s="572"/>
      <c r="G241" s="572"/>
      <c r="H241" s="573"/>
      <c r="I241" s="572"/>
      <c r="J241" s="572"/>
      <c r="K241" s="572"/>
      <c r="L241" s="574"/>
      <c r="M241" s="572"/>
      <c r="N241" s="572"/>
      <c r="O241" s="572"/>
      <c r="P241" s="575"/>
      <c r="Q241" s="572"/>
      <c r="R241" s="572"/>
      <c r="S241" s="572"/>
      <c r="T241" s="575"/>
      <c r="U241" s="572"/>
      <c r="V241" s="572"/>
      <c r="W241" s="572"/>
      <c r="X241" s="575"/>
      <c r="Y241" s="572"/>
      <c r="Z241" s="572"/>
      <c r="AA241" s="572"/>
      <c r="AB241" s="576"/>
      <c r="AC241" s="2006">
        <v>0</v>
      </c>
      <c r="AD241" s="2006">
        <v>0</v>
      </c>
      <c r="AE241" s="421"/>
    </row>
    <row r="242" spans="2:31" ht="15" customHeight="1">
      <c r="B242" s="570"/>
      <c r="D242" s="316" t="s">
        <v>1327</v>
      </c>
      <c r="E242" s="572"/>
      <c r="F242" s="572"/>
      <c r="G242" s="572"/>
      <c r="H242" s="573"/>
      <c r="I242" s="572"/>
      <c r="J242" s="572"/>
      <c r="K242" s="572"/>
      <c r="L242" s="574"/>
      <c r="M242" s="572"/>
      <c r="N242" s="572"/>
      <c r="O242" s="572"/>
      <c r="P242" s="575"/>
      <c r="Q242" s="572"/>
      <c r="R242" s="572"/>
      <c r="S242" s="572"/>
      <c r="T242" s="575"/>
      <c r="U242" s="572"/>
      <c r="V242" s="572"/>
      <c r="W242" s="572"/>
      <c r="X242" s="575"/>
      <c r="Y242" s="572"/>
      <c r="Z242" s="572"/>
      <c r="AA242" s="572"/>
      <c r="AB242" s="576"/>
      <c r="AC242" s="2006">
        <v>0</v>
      </c>
      <c r="AD242" s="2006">
        <v>0</v>
      </c>
      <c r="AE242" s="421"/>
    </row>
    <row r="243" spans="2:31" ht="15" customHeight="1">
      <c r="B243" s="570"/>
      <c r="D243" s="316" t="s">
        <v>1328</v>
      </c>
      <c r="E243" s="572"/>
      <c r="F243" s="572"/>
      <c r="G243" s="572"/>
      <c r="H243" s="573"/>
      <c r="I243" s="572"/>
      <c r="J243" s="572"/>
      <c r="K243" s="572"/>
      <c r="L243" s="574"/>
      <c r="M243" s="572"/>
      <c r="N243" s="572"/>
      <c r="O243" s="572"/>
      <c r="P243" s="575"/>
      <c r="Q243" s="572"/>
      <c r="R243" s="572"/>
      <c r="S243" s="572"/>
      <c r="T243" s="575"/>
      <c r="U243" s="572"/>
      <c r="V243" s="572"/>
      <c r="W243" s="572"/>
      <c r="X243" s="575"/>
      <c r="Y243" s="572"/>
      <c r="Z243" s="572"/>
      <c r="AA243" s="572"/>
      <c r="AB243" s="576"/>
      <c r="AC243" s="2006">
        <v>0</v>
      </c>
      <c r="AD243" s="2006">
        <v>0</v>
      </c>
      <c r="AE243" s="421"/>
    </row>
    <row r="244" spans="2:31" ht="15" customHeight="1">
      <c r="B244" s="570"/>
      <c r="D244" s="316"/>
      <c r="E244" s="572"/>
      <c r="F244" s="572"/>
      <c r="G244" s="572"/>
      <c r="H244" s="573"/>
      <c r="I244" s="572"/>
      <c r="J244" s="572"/>
      <c r="K244" s="572"/>
      <c r="L244" s="574"/>
      <c r="M244" s="572"/>
      <c r="N244" s="572"/>
      <c r="O244" s="572"/>
      <c r="P244" s="575"/>
      <c r="Q244" s="572"/>
      <c r="R244" s="572"/>
      <c r="S244" s="572"/>
      <c r="T244" s="575"/>
      <c r="U244" s="572"/>
      <c r="V244" s="572"/>
      <c r="W244" s="572"/>
      <c r="X244" s="575"/>
      <c r="Y244" s="572"/>
      <c r="Z244" s="572"/>
      <c r="AA244" s="572"/>
      <c r="AB244" s="4170" t="s">
        <v>1157</v>
      </c>
      <c r="AC244" s="2006">
        <v>0</v>
      </c>
      <c r="AD244" s="2006">
        <v>0</v>
      </c>
      <c r="AE244" s="421"/>
    </row>
    <row r="245" spans="2:31" ht="15" customHeight="1">
      <c r="B245" s="570"/>
      <c r="D245" s="316"/>
      <c r="E245" s="572"/>
      <c r="F245" s="572"/>
      <c r="G245" s="572"/>
      <c r="H245" s="573"/>
      <c r="I245" s="572"/>
      <c r="J245" s="572"/>
      <c r="K245" s="572"/>
      <c r="L245" s="574"/>
      <c r="M245" s="572"/>
      <c r="N245" s="572"/>
      <c r="O245" s="572"/>
      <c r="P245" s="575"/>
      <c r="Q245" s="572"/>
      <c r="R245" s="572"/>
      <c r="S245" s="572"/>
      <c r="T245" s="575"/>
      <c r="U245" s="572"/>
      <c r="V245" s="572"/>
      <c r="W245" s="572"/>
      <c r="X245" s="575"/>
      <c r="Y245" s="572"/>
      <c r="Z245" s="572"/>
      <c r="AA245" s="572"/>
      <c r="AB245" s="4170"/>
      <c r="AC245" s="2006">
        <v>0</v>
      </c>
      <c r="AD245" s="2006">
        <v>0</v>
      </c>
      <c r="AE245" s="421"/>
    </row>
    <row r="246" spans="2:31" ht="15" customHeight="1">
      <c r="B246" s="570"/>
      <c r="D246" s="512"/>
      <c r="E246" s="509"/>
      <c r="F246" s="509"/>
      <c r="G246" s="509"/>
      <c r="H246" s="116"/>
      <c r="I246" s="509"/>
      <c r="J246" s="509"/>
      <c r="K246" s="509"/>
      <c r="L246" s="116"/>
      <c r="M246" s="509"/>
      <c r="N246" s="509"/>
      <c r="O246" s="509"/>
      <c r="P246" s="116"/>
      <c r="Q246" s="509"/>
      <c r="R246" s="509"/>
      <c r="S246" s="509"/>
      <c r="T246" s="575"/>
      <c r="U246" s="572"/>
      <c r="V246" s="572"/>
      <c r="W246" s="572"/>
      <c r="X246" s="577" t="s">
        <v>1329</v>
      </c>
      <c r="Y246" s="572"/>
      <c r="Z246" s="572"/>
      <c r="AA246" s="572"/>
      <c r="AB246" s="576" t="s">
        <v>1330</v>
      </c>
      <c r="AC246" s="2006">
        <v>0</v>
      </c>
      <c r="AD246" s="2006">
        <v>0</v>
      </c>
      <c r="AE246" s="421"/>
    </row>
    <row r="247" spans="2:31" ht="15" customHeight="1">
      <c r="B247" s="570"/>
      <c r="D247" s="512"/>
      <c r="E247" s="509"/>
      <c r="F247" s="509"/>
      <c r="G247" s="509"/>
      <c r="H247" s="116"/>
      <c r="I247" s="509"/>
      <c r="J247" s="509"/>
      <c r="K247" s="509"/>
      <c r="L247" s="116"/>
      <c r="M247" s="509"/>
      <c r="N247" s="509"/>
      <c r="O247" s="509"/>
      <c r="P247" s="116"/>
      <c r="Q247" s="509"/>
      <c r="R247" s="509"/>
      <c r="S247" s="509"/>
      <c r="T247" s="575"/>
      <c r="U247" s="572"/>
      <c r="V247" s="572"/>
      <c r="W247" s="572"/>
      <c r="X247" s="577" t="s">
        <v>1331</v>
      </c>
      <c r="Y247" s="572"/>
      <c r="Z247" s="572"/>
      <c r="AA247" s="572"/>
      <c r="AB247" s="576"/>
      <c r="AC247" s="2006">
        <v>0</v>
      </c>
      <c r="AD247" s="2006">
        <v>0</v>
      </c>
      <c r="AE247" s="421"/>
    </row>
    <row r="248" spans="2:31" ht="15" customHeight="1">
      <c r="B248" s="570"/>
      <c r="D248" s="512"/>
      <c r="E248" s="509"/>
      <c r="F248" s="509"/>
      <c r="G248" s="509"/>
      <c r="H248" s="116"/>
      <c r="I248" s="509"/>
      <c r="J248" s="509"/>
      <c r="K248" s="509"/>
      <c r="L248" s="116"/>
      <c r="M248" s="509"/>
      <c r="N248" s="509"/>
      <c r="O248" s="509"/>
      <c r="P248" s="116"/>
      <c r="Q248" s="509"/>
      <c r="R248" s="509"/>
      <c r="S248" s="509"/>
      <c r="T248" s="575"/>
      <c r="U248" s="572"/>
      <c r="V248" s="572"/>
      <c r="W248" s="572"/>
      <c r="X248" s="577" t="s">
        <v>1332</v>
      </c>
      <c r="Y248" s="572"/>
      <c r="Z248" s="572"/>
      <c r="AA248" s="572"/>
      <c r="AB248" s="576" t="s">
        <v>1333</v>
      </c>
      <c r="AC248" s="2006">
        <v>0</v>
      </c>
      <c r="AD248" s="2006">
        <v>0</v>
      </c>
      <c r="AE248" s="421"/>
    </row>
    <row r="249" spans="2:31" ht="15" customHeight="1">
      <c r="B249" s="570"/>
      <c r="D249" s="512"/>
      <c r="E249" s="509"/>
      <c r="F249" s="509"/>
      <c r="G249" s="509"/>
      <c r="H249" s="116"/>
      <c r="I249" s="509"/>
      <c r="J249" s="509"/>
      <c r="K249" s="509"/>
      <c r="L249" s="116"/>
      <c r="M249" s="509"/>
      <c r="N249" s="509"/>
      <c r="O249" s="509"/>
      <c r="P249" s="116"/>
      <c r="Q249" s="509"/>
      <c r="R249" s="509"/>
      <c r="S249" s="509"/>
      <c r="T249" s="575"/>
      <c r="U249" s="572"/>
      <c r="V249" s="572"/>
      <c r="W249" s="572"/>
      <c r="X249" s="577" t="s">
        <v>1334</v>
      </c>
      <c r="Y249" s="572"/>
      <c r="Z249" s="572"/>
      <c r="AA249" s="572"/>
      <c r="AB249" s="576" t="s">
        <v>1333</v>
      </c>
      <c r="AC249" s="2006">
        <v>0</v>
      </c>
      <c r="AD249" s="2006">
        <v>0</v>
      </c>
      <c r="AE249" s="421"/>
    </row>
    <row r="250" spans="2:31" ht="15" customHeight="1">
      <c r="B250" s="570"/>
      <c r="D250" s="512"/>
      <c r="E250" s="509"/>
      <c r="F250" s="509"/>
      <c r="G250" s="509"/>
      <c r="H250" s="116"/>
      <c r="I250" s="509"/>
      <c r="J250" s="509"/>
      <c r="K250" s="509"/>
      <c r="L250" s="116"/>
      <c r="M250" s="509"/>
      <c r="N250" s="509"/>
      <c r="O250" s="509"/>
      <c r="P250" s="116"/>
      <c r="Q250" s="509"/>
      <c r="R250" s="509"/>
      <c r="S250" s="509"/>
      <c r="T250" s="575"/>
      <c r="U250" s="572"/>
      <c r="V250" s="572"/>
      <c r="W250" s="572"/>
      <c r="X250" s="577" t="s">
        <v>1335</v>
      </c>
      <c r="Y250" s="572"/>
      <c r="Z250" s="572"/>
      <c r="AA250" s="572"/>
      <c r="AB250" s="576">
        <v>2</v>
      </c>
      <c r="AC250" s="2006">
        <v>0</v>
      </c>
      <c r="AD250" s="2006">
        <v>0</v>
      </c>
      <c r="AE250" s="421"/>
    </row>
    <row r="251" spans="2:31" ht="15" customHeight="1">
      <c r="B251" s="570"/>
      <c r="D251" s="512"/>
      <c r="E251" s="509"/>
      <c r="F251" s="509"/>
      <c r="G251" s="509"/>
      <c r="H251" s="116"/>
      <c r="I251" s="509"/>
      <c r="J251" s="509"/>
      <c r="K251" s="509"/>
      <c r="L251" s="116"/>
      <c r="M251" s="509"/>
      <c r="N251" s="509"/>
      <c r="O251" s="509"/>
      <c r="P251" s="116"/>
      <c r="Q251" s="509"/>
      <c r="R251" s="509"/>
      <c r="S251" s="509"/>
      <c r="T251" s="575"/>
      <c r="U251" s="572"/>
      <c r="V251" s="572"/>
      <c r="W251" s="572"/>
      <c r="X251" s="577" t="s">
        <v>1336</v>
      </c>
      <c r="Y251" s="572"/>
      <c r="Z251" s="572"/>
      <c r="AA251" s="572"/>
      <c r="AB251" s="576" t="s">
        <v>1220</v>
      </c>
      <c r="AC251" s="2006">
        <v>0</v>
      </c>
      <c r="AD251" s="2006">
        <v>0</v>
      </c>
      <c r="AE251" s="421"/>
    </row>
    <row r="252" spans="2:31" ht="15" customHeight="1">
      <c r="B252" s="570"/>
      <c r="D252" s="512"/>
      <c r="E252" s="509"/>
      <c r="F252" s="509"/>
      <c r="G252" s="509"/>
      <c r="H252" s="116"/>
      <c r="I252" s="509"/>
      <c r="J252" s="509"/>
      <c r="K252" s="509"/>
      <c r="L252" s="116"/>
      <c r="M252" s="509"/>
      <c r="N252" s="509"/>
      <c r="O252" s="509"/>
      <c r="P252" s="116"/>
      <c r="Q252" s="509"/>
      <c r="R252" s="509"/>
      <c r="S252" s="509"/>
      <c r="T252" s="575"/>
      <c r="U252" s="572"/>
      <c r="V252" s="572"/>
      <c r="W252" s="572"/>
      <c r="X252" s="577" t="s">
        <v>1337</v>
      </c>
      <c r="Y252" s="572"/>
      <c r="Z252" s="572"/>
      <c r="AA252" s="572"/>
      <c r="AB252" s="576" t="s">
        <v>1338</v>
      </c>
      <c r="AC252" s="2006">
        <v>0</v>
      </c>
      <c r="AD252" s="2006">
        <v>0</v>
      </c>
      <c r="AE252" s="421"/>
    </row>
    <row r="253" spans="2:31" ht="15" customHeight="1">
      <c r="B253" s="570"/>
      <c r="D253" s="512"/>
      <c r="E253" s="509"/>
      <c r="F253" s="509"/>
      <c r="G253" s="509"/>
      <c r="H253" s="116"/>
      <c r="I253" s="509"/>
      <c r="J253" s="509"/>
      <c r="K253" s="509"/>
      <c r="L253" s="116"/>
      <c r="M253" s="509"/>
      <c r="N253" s="509"/>
      <c r="O253" s="509"/>
      <c r="P253" s="116"/>
      <c r="Q253" s="509"/>
      <c r="R253" s="509"/>
      <c r="S253" s="509"/>
      <c r="T253" s="575"/>
      <c r="U253" s="572"/>
      <c r="V253" s="572"/>
      <c r="W253" s="572"/>
      <c r="X253" s="577" t="s">
        <v>1339</v>
      </c>
      <c r="Y253" s="572"/>
      <c r="Z253" s="572"/>
      <c r="AA253" s="572"/>
      <c r="AB253" s="576" t="s">
        <v>1333</v>
      </c>
      <c r="AC253" s="2006">
        <v>0</v>
      </c>
      <c r="AD253" s="2006">
        <v>0</v>
      </c>
      <c r="AE253" s="421"/>
    </row>
    <row r="254" spans="2:31" ht="15" customHeight="1">
      <c r="B254" s="570"/>
      <c r="D254" s="512"/>
      <c r="E254" s="509"/>
      <c r="F254" s="509"/>
      <c r="G254" s="509"/>
      <c r="H254" s="116"/>
      <c r="I254" s="509"/>
      <c r="J254" s="509"/>
      <c r="K254" s="509"/>
      <c r="L254" s="116"/>
      <c r="M254" s="509"/>
      <c r="N254" s="509"/>
      <c r="O254" s="509"/>
      <c r="P254" s="116"/>
      <c r="Q254" s="509"/>
      <c r="R254" s="509"/>
      <c r="S254" s="509"/>
      <c r="T254" s="575"/>
      <c r="U254" s="572"/>
      <c r="V254" s="572"/>
      <c r="W254" s="572"/>
      <c r="X254" s="577" t="s">
        <v>1340</v>
      </c>
      <c r="Y254" s="572"/>
      <c r="Z254" s="572"/>
      <c r="AA254" s="572"/>
      <c r="AB254" s="576" t="s">
        <v>1338</v>
      </c>
      <c r="AC254" s="2006">
        <v>0</v>
      </c>
      <c r="AD254" s="2006">
        <v>0</v>
      </c>
      <c r="AE254" s="421"/>
    </row>
    <row r="255" spans="2:31" ht="15" customHeight="1">
      <c r="B255" s="570"/>
      <c r="D255" s="512"/>
      <c r="E255" s="509"/>
      <c r="F255" s="509"/>
      <c r="G255" s="509"/>
      <c r="H255" s="116"/>
      <c r="I255" s="509"/>
      <c r="J255" s="509"/>
      <c r="K255" s="509"/>
      <c r="L255" s="116"/>
      <c r="M255" s="509"/>
      <c r="N255" s="509"/>
      <c r="O255" s="509"/>
      <c r="P255" s="116"/>
      <c r="Q255" s="509"/>
      <c r="R255" s="509"/>
      <c r="S255" s="509"/>
      <c r="T255" s="575"/>
      <c r="U255" s="572"/>
      <c r="V255" s="572"/>
      <c r="W255" s="572"/>
      <c r="X255" s="577" t="s">
        <v>1343</v>
      </c>
      <c r="Y255" s="572"/>
      <c r="Z255" s="572"/>
      <c r="AA255" s="572"/>
      <c r="AB255" s="576" t="s">
        <v>1220</v>
      </c>
      <c r="AC255" s="2006">
        <v>0</v>
      </c>
      <c r="AD255" s="2006">
        <v>0</v>
      </c>
      <c r="AE255" s="421"/>
    </row>
    <row r="256" spans="2:31" ht="15" customHeight="1">
      <c r="B256" s="570"/>
      <c r="D256" s="512"/>
      <c r="E256" s="509"/>
      <c r="F256" s="509"/>
      <c r="G256" s="509"/>
      <c r="H256" s="116"/>
      <c r="I256" s="509"/>
      <c r="J256" s="509"/>
      <c r="K256" s="509"/>
      <c r="L256" s="116"/>
      <c r="M256" s="509"/>
      <c r="N256" s="509"/>
      <c r="O256" s="509"/>
      <c r="P256" s="116"/>
      <c r="Q256" s="509"/>
      <c r="R256" s="509"/>
      <c r="S256" s="509"/>
      <c r="T256" s="575"/>
      <c r="U256" s="572"/>
      <c r="V256" s="572"/>
      <c r="W256" s="572"/>
      <c r="X256" s="577" t="s">
        <v>1318</v>
      </c>
      <c r="Y256" s="572"/>
      <c r="Z256" s="572"/>
      <c r="AA256" s="572"/>
      <c r="AB256" s="576" t="s">
        <v>1220</v>
      </c>
      <c r="AC256" s="2006">
        <v>0</v>
      </c>
      <c r="AD256" s="2006">
        <v>0</v>
      </c>
      <c r="AE256" s="421"/>
    </row>
    <row r="257" spans="2:31" ht="15" customHeight="1">
      <c r="B257" s="570"/>
      <c r="D257" s="512"/>
      <c r="E257" s="509"/>
      <c r="F257" s="509"/>
      <c r="G257" s="509"/>
      <c r="H257" s="116"/>
      <c r="I257" s="509"/>
      <c r="J257" s="509"/>
      <c r="K257" s="509"/>
      <c r="L257" s="116"/>
      <c r="M257" s="509"/>
      <c r="N257" s="509"/>
      <c r="O257" s="509"/>
      <c r="P257" s="116"/>
      <c r="Q257" s="509"/>
      <c r="R257" s="509"/>
      <c r="S257" s="509"/>
      <c r="T257" s="575"/>
      <c r="U257" s="572"/>
      <c r="V257" s="572"/>
      <c r="W257" s="572"/>
      <c r="X257" s="577" t="s">
        <v>1344</v>
      </c>
      <c r="Y257" s="572"/>
      <c r="Z257" s="572"/>
      <c r="AA257" s="572"/>
      <c r="AB257" s="576" t="s">
        <v>1338</v>
      </c>
      <c r="AC257" s="2006">
        <v>0</v>
      </c>
      <c r="AD257" s="2006">
        <v>0</v>
      </c>
      <c r="AE257" s="421"/>
    </row>
    <row r="258" spans="2:31" ht="15" customHeight="1">
      <c r="B258" s="570"/>
      <c r="D258" s="512"/>
      <c r="E258" s="509"/>
      <c r="F258" s="509"/>
      <c r="G258" s="509"/>
      <c r="H258" s="116"/>
      <c r="I258" s="509"/>
      <c r="J258" s="509"/>
      <c r="K258" s="509"/>
      <c r="L258" s="116"/>
      <c r="M258" s="509"/>
      <c r="N258" s="509"/>
      <c r="O258" s="509"/>
      <c r="P258" s="116"/>
      <c r="Q258" s="509"/>
      <c r="R258" s="509"/>
      <c r="S258" s="509"/>
      <c r="T258" s="575"/>
      <c r="U258" s="572"/>
      <c r="V258" s="572"/>
      <c r="W258" s="572"/>
      <c r="X258" s="577" t="s">
        <v>1345</v>
      </c>
      <c r="Y258" s="572"/>
      <c r="Z258" s="572"/>
      <c r="AA258" s="572"/>
      <c r="AB258" s="576" t="s">
        <v>1342</v>
      </c>
      <c r="AC258" s="2006">
        <v>0</v>
      </c>
      <c r="AD258" s="2006">
        <v>0</v>
      </c>
      <c r="AE258" s="421"/>
    </row>
    <row r="259" spans="2:31" ht="9.9499999999999993" customHeight="1">
      <c r="B259" s="104"/>
      <c r="D259" s="104"/>
      <c r="E259" s="96"/>
      <c r="F259" s="96"/>
      <c r="G259" s="96"/>
      <c r="H259" s="49"/>
      <c r="I259" s="96"/>
      <c r="J259" s="96"/>
      <c r="K259" s="96"/>
      <c r="L259" s="52"/>
      <c r="M259" s="96"/>
      <c r="N259" s="96"/>
      <c r="O259" s="96"/>
      <c r="P259" s="45"/>
      <c r="Q259" s="96"/>
      <c r="R259" s="96"/>
      <c r="S259" s="96"/>
      <c r="T259" s="45"/>
      <c r="U259" s="96"/>
      <c r="V259" s="96"/>
      <c r="W259" s="96"/>
      <c r="X259" s="45"/>
      <c r="Y259" s="96"/>
      <c r="Z259" s="96"/>
      <c r="AA259" s="96"/>
      <c r="AB259" s="45"/>
      <c r="AC259" s="2006">
        <v>0</v>
      </c>
      <c r="AD259" s="2006">
        <v>0</v>
      </c>
      <c r="AE259" s="421"/>
    </row>
    <row r="260" spans="2:31" ht="9.9499999999999993" customHeight="1">
      <c r="B260" s="4221">
        <v>7</v>
      </c>
      <c r="D260" s="4224" t="s">
        <v>1337</v>
      </c>
      <c r="E260" s="40"/>
      <c r="F260" s="40"/>
      <c r="G260" s="40"/>
      <c r="H260" s="4224" t="s">
        <v>1346</v>
      </c>
      <c r="I260" s="40"/>
      <c r="J260" s="40"/>
      <c r="K260" s="40"/>
      <c r="L260" s="4224" t="s">
        <v>1347</v>
      </c>
      <c r="M260" s="40"/>
      <c r="N260" s="40"/>
      <c r="O260" s="40"/>
      <c r="P260" s="4230" t="s">
        <v>1348</v>
      </c>
      <c r="Q260" s="40"/>
      <c r="R260" s="40"/>
      <c r="S260" s="40"/>
      <c r="T260" s="4224" t="s">
        <v>1339</v>
      </c>
      <c r="U260" s="40"/>
      <c r="V260" s="40"/>
      <c r="W260" s="40"/>
      <c r="X260" s="4230" t="s">
        <v>1349</v>
      </c>
      <c r="Y260" s="40"/>
      <c r="Z260" s="40"/>
      <c r="AA260" s="40"/>
      <c r="AB260" s="4224" t="s">
        <v>1340</v>
      </c>
      <c r="AC260" s="2006">
        <v>0</v>
      </c>
      <c r="AD260" s="2006">
        <v>0</v>
      </c>
      <c r="AE260" s="421"/>
    </row>
    <row r="261" spans="2:31" ht="5.0999999999999996" customHeight="1">
      <c r="B261" s="4222"/>
      <c r="D261" s="4225"/>
      <c r="E261" s="90"/>
      <c r="F261" s="91"/>
      <c r="G261" s="90"/>
      <c r="H261" s="4225"/>
      <c r="I261" s="90"/>
      <c r="J261" s="91"/>
      <c r="K261" s="90"/>
      <c r="L261" s="4225"/>
      <c r="M261" s="90"/>
      <c r="N261" s="91"/>
      <c r="O261" s="90"/>
      <c r="P261" s="4231"/>
      <c r="Q261" s="90"/>
      <c r="R261" s="91"/>
      <c r="S261" s="90"/>
      <c r="T261" s="4225"/>
      <c r="U261" s="90"/>
      <c r="V261" s="91"/>
      <c r="W261" s="90"/>
      <c r="X261" s="4231"/>
      <c r="Y261" s="90"/>
      <c r="Z261" s="91"/>
      <c r="AA261" s="90"/>
      <c r="AB261" s="4225"/>
      <c r="AC261" s="2006">
        <v>0</v>
      </c>
      <c r="AD261" s="2006">
        <v>0</v>
      </c>
      <c r="AE261" s="421"/>
    </row>
    <row r="262" spans="2:31" ht="9.9499999999999993" customHeight="1">
      <c r="B262" s="4223"/>
      <c r="D262" s="4226"/>
      <c r="E262" s="40"/>
      <c r="F262" s="40"/>
      <c r="G262" s="40"/>
      <c r="H262" s="4226"/>
      <c r="I262" s="40"/>
      <c r="J262" s="40"/>
      <c r="K262" s="40"/>
      <c r="L262" s="4226"/>
      <c r="M262" s="40"/>
      <c r="N262" s="40"/>
      <c r="O262" s="40"/>
      <c r="P262" s="4232"/>
      <c r="Q262" s="40"/>
      <c r="R262" s="40"/>
      <c r="S262" s="40"/>
      <c r="T262" s="4226"/>
      <c r="U262" s="40"/>
      <c r="V262" s="40"/>
      <c r="W262" s="40"/>
      <c r="X262" s="4232"/>
      <c r="Y262" s="40"/>
      <c r="Z262" s="40"/>
      <c r="AA262" s="40"/>
      <c r="AB262" s="4226"/>
      <c r="AC262" s="2006">
        <v>0</v>
      </c>
      <c r="AD262" s="2006">
        <v>0</v>
      </c>
      <c r="AE262" s="421"/>
    </row>
    <row r="263" spans="2:31" ht="9.9499999999999993" customHeight="1">
      <c r="B263" s="104"/>
      <c r="D263" s="104"/>
      <c r="E263" s="96"/>
      <c r="F263" s="96"/>
      <c r="G263" s="96"/>
      <c r="H263" s="49"/>
      <c r="I263" s="96"/>
      <c r="J263" s="96"/>
      <c r="K263" s="96"/>
      <c r="L263" s="52"/>
      <c r="M263" s="96"/>
      <c r="N263" s="96"/>
      <c r="O263" s="96"/>
      <c r="P263" s="45"/>
      <c r="Q263" s="96"/>
      <c r="R263" s="96"/>
      <c r="S263" s="96"/>
      <c r="T263" s="45"/>
      <c r="U263" s="96"/>
      <c r="V263" s="96"/>
      <c r="W263" s="96"/>
      <c r="X263" s="45"/>
      <c r="Y263" s="96"/>
      <c r="Z263" s="96"/>
      <c r="AA263" s="96"/>
      <c r="AB263" s="45"/>
      <c r="AC263" s="2006">
        <v>0</v>
      </c>
      <c r="AD263" s="2006">
        <v>0</v>
      </c>
      <c r="AE263" s="421"/>
    </row>
    <row r="264" spans="2:31" ht="9.9499999999999993" customHeight="1">
      <c r="B264" s="4221">
        <v>7</v>
      </c>
      <c r="D264" s="4224"/>
      <c r="E264" s="40"/>
      <c r="F264" s="40"/>
      <c r="G264" s="40"/>
      <c r="H264" s="4224" t="s">
        <v>1350</v>
      </c>
      <c r="I264" s="40"/>
      <c r="J264" s="40"/>
      <c r="K264" s="40"/>
      <c r="L264" s="4224" t="s">
        <v>1351</v>
      </c>
      <c r="M264" s="40"/>
      <c r="N264" s="40"/>
      <c r="O264" s="40"/>
      <c r="P264" s="4224" t="s">
        <v>1352</v>
      </c>
      <c r="Q264" s="40"/>
      <c r="R264" s="40"/>
      <c r="S264" s="40"/>
      <c r="T264" s="4224" t="s">
        <v>1353</v>
      </c>
      <c r="U264" s="40"/>
      <c r="V264" s="40"/>
      <c r="W264" s="40"/>
      <c r="X264" s="4224" t="s">
        <v>1343</v>
      </c>
      <c r="Y264" s="40"/>
      <c r="Z264" s="40"/>
      <c r="AA264" s="40"/>
      <c r="AB264" s="4224" t="s">
        <v>1318</v>
      </c>
      <c r="AC264" s="2006">
        <v>0</v>
      </c>
      <c r="AD264" s="2006">
        <v>0</v>
      </c>
      <c r="AE264" s="421"/>
    </row>
    <row r="265" spans="2:31" ht="5.0999999999999996" customHeight="1">
      <c r="B265" s="4222"/>
      <c r="D265" s="4225"/>
      <c r="E265" s="90"/>
      <c r="F265" s="91"/>
      <c r="G265" s="90"/>
      <c r="H265" s="4225"/>
      <c r="I265" s="90"/>
      <c r="J265" s="91"/>
      <c r="K265" s="90"/>
      <c r="L265" s="4225"/>
      <c r="M265" s="90"/>
      <c r="N265" s="91"/>
      <c r="O265" s="90"/>
      <c r="P265" s="4225"/>
      <c r="Q265" s="90"/>
      <c r="R265" s="91"/>
      <c r="S265" s="90"/>
      <c r="T265" s="4225"/>
      <c r="U265" s="90"/>
      <c r="V265" s="91"/>
      <c r="W265" s="90"/>
      <c r="X265" s="4225"/>
      <c r="Y265" s="90"/>
      <c r="Z265" s="91"/>
      <c r="AA265" s="90"/>
      <c r="AB265" s="4225"/>
      <c r="AC265" s="2006">
        <v>0</v>
      </c>
      <c r="AD265" s="2006">
        <v>0</v>
      </c>
      <c r="AE265" s="421"/>
    </row>
    <row r="266" spans="2:31" ht="9.9499999999999993" customHeight="1">
      <c r="B266" s="4223"/>
      <c r="D266" s="4226"/>
      <c r="E266" s="40"/>
      <c r="F266" s="40"/>
      <c r="G266" s="40"/>
      <c r="H266" s="4226"/>
      <c r="I266" s="40"/>
      <c r="J266" s="40"/>
      <c r="K266" s="40"/>
      <c r="L266" s="4226"/>
      <c r="M266" s="40"/>
      <c r="N266" s="40"/>
      <c r="O266" s="40"/>
      <c r="P266" s="4226"/>
      <c r="Q266" s="40"/>
      <c r="R266" s="40"/>
      <c r="S266" s="40"/>
      <c r="T266" s="4226"/>
      <c r="U266" s="40"/>
      <c r="V266" s="40"/>
      <c r="W266" s="40"/>
      <c r="X266" s="4226"/>
      <c r="Y266" s="40"/>
      <c r="Z266" s="40"/>
      <c r="AA266" s="40"/>
      <c r="AB266" s="4226"/>
      <c r="AC266" s="2006">
        <v>0</v>
      </c>
      <c r="AD266" s="2006">
        <v>0</v>
      </c>
      <c r="AE266" s="421"/>
    </row>
    <row r="267" spans="2:31" ht="9.9499999999999993" customHeight="1">
      <c r="B267" s="104"/>
      <c r="D267" s="104"/>
      <c r="E267" s="96"/>
      <c r="F267" s="96"/>
      <c r="G267" s="96"/>
      <c r="H267" s="49"/>
      <c r="I267" s="96"/>
      <c r="J267" s="96"/>
      <c r="K267" s="96"/>
      <c r="L267" s="52"/>
      <c r="M267" s="96"/>
      <c r="N267" s="96"/>
      <c r="O267" s="96"/>
      <c r="P267" s="45"/>
      <c r="Q267" s="96"/>
      <c r="R267" s="96"/>
      <c r="S267" s="96"/>
      <c r="T267" s="45"/>
      <c r="U267" s="96"/>
      <c r="V267" s="96"/>
      <c r="W267" s="96"/>
      <c r="X267" s="45"/>
      <c r="Y267" s="96"/>
      <c r="Z267" s="96"/>
      <c r="AA267" s="96"/>
      <c r="AB267" s="45"/>
      <c r="AC267" s="2006">
        <v>0</v>
      </c>
      <c r="AD267" s="2006">
        <v>0</v>
      </c>
      <c r="AE267" s="421"/>
    </row>
    <row r="268" spans="2:31" ht="9.9499999999999993" customHeight="1">
      <c r="B268" s="4221">
        <v>7</v>
      </c>
      <c r="D268" s="4224" t="s">
        <v>1344</v>
      </c>
      <c r="E268" s="40"/>
      <c r="F268" s="40"/>
      <c r="G268" s="40"/>
      <c r="H268" s="4224" t="s">
        <v>1345</v>
      </c>
      <c r="I268" s="40"/>
      <c r="J268" s="40"/>
      <c r="K268" s="40"/>
      <c r="L268" s="4224" t="s">
        <v>1354</v>
      </c>
      <c r="M268" s="40"/>
      <c r="N268" s="40"/>
      <c r="O268" s="40"/>
      <c r="P268" s="4224" t="s">
        <v>1355</v>
      </c>
      <c r="Q268" s="40"/>
      <c r="R268" s="40"/>
      <c r="S268" s="40"/>
      <c r="T268" s="4224" t="s">
        <v>1356</v>
      </c>
      <c r="U268" s="40"/>
      <c r="V268" s="40"/>
      <c r="W268" s="40"/>
      <c r="X268" s="4224"/>
      <c r="Y268" s="40"/>
      <c r="Z268" s="40"/>
      <c r="AA268" s="40"/>
      <c r="AB268" s="4224"/>
      <c r="AC268" s="2006">
        <v>0</v>
      </c>
      <c r="AD268" s="2006">
        <v>0</v>
      </c>
      <c r="AE268" s="421"/>
    </row>
    <row r="269" spans="2:31" ht="5.0999999999999996" customHeight="1">
      <c r="B269" s="4222"/>
      <c r="D269" s="4225"/>
      <c r="E269" s="90"/>
      <c r="F269" s="91"/>
      <c r="G269" s="90"/>
      <c r="H269" s="4225"/>
      <c r="I269" s="90"/>
      <c r="J269" s="91"/>
      <c r="K269" s="90"/>
      <c r="L269" s="4225"/>
      <c r="M269" s="90"/>
      <c r="N269" s="91"/>
      <c r="O269" s="90"/>
      <c r="P269" s="4225"/>
      <c r="Q269" s="90"/>
      <c r="R269" s="91"/>
      <c r="S269" s="90"/>
      <c r="T269" s="4225"/>
      <c r="U269" s="90"/>
      <c r="V269" s="91"/>
      <c r="W269" s="90"/>
      <c r="X269" s="4225"/>
      <c r="Y269" s="90"/>
      <c r="Z269" s="91"/>
      <c r="AA269" s="90"/>
      <c r="AB269" s="4225"/>
      <c r="AC269" s="2006">
        <v>0</v>
      </c>
      <c r="AD269" s="2006">
        <v>0</v>
      </c>
      <c r="AE269" s="421"/>
    </row>
    <row r="270" spans="2:31" ht="9.9499999999999993" customHeight="1">
      <c r="B270" s="4223"/>
      <c r="D270" s="4226"/>
      <c r="E270" s="40"/>
      <c r="F270" s="40"/>
      <c r="G270" s="40"/>
      <c r="H270" s="4226"/>
      <c r="I270" s="40"/>
      <c r="J270" s="40"/>
      <c r="K270" s="40"/>
      <c r="L270" s="4226"/>
      <c r="M270" s="40"/>
      <c r="N270" s="40"/>
      <c r="O270" s="40"/>
      <c r="P270" s="4226"/>
      <c r="Q270" s="40"/>
      <c r="R270" s="40"/>
      <c r="S270" s="40"/>
      <c r="T270" s="4226"/>
      <c r="U270" s="40"/>
      <c r="V270" s="40"/>
      <c r="W270" s="40"/>
      <c r="X270" s="4226"/>
      <c r="Y270" s="40"/>
      <c r="Z270" s="40"/>
      <c r="AA270" s="40"/>
      <c r="AB270" s="4226"/>
      <c r="AC270" s="2006">
        <v>0</v>
      </c>
      <c r="AD270" s="2006">
        <v>0</v>
      </c>
      <c r="AE270" s="421"/>
    </row>
    <row r="271" spans="2:31" ht="9.9499999999999993" customHeight="1">
      <c r="B271" s="34"/>
      <c r="D271" s="49"/>
      <c r="E271" s="96"/>
      <c r="F271" s="96"/>
      <c r="G271" s="96"/>
      <c r="H271" s="104"/>
      <c r="I271" s="96"/>
      <c r="J271" s="96"/>
      <c r="K271" s="96"/>
      <c r="L271" s="52"/>
      <c r="M271" s="35"/>
      <c r="N271" s="40"/>
      <c r="O271" s="40"/>
      <c r="P271" s="45"/>
      <c r="Q271" s="96"/>
      <c r="R271" s="96"/>
      <c r="S271" s="96"/>
      <c r="T271" s="45"/>
      <c r="U271" s="96"/>
      <c r="V271" s="96"/>
      <c r="X271" s="45"/>
      <c r="Y271" s="96"/>
      <c r="Z271" s="96"/>
      <c r="AA271" s="96"/>
      <c r="AB271" s="45"/>
      <c r="AC271" s="2006">
        <v>0</v>
      </c>
      <c r="AD271" s="2006">
        <v>0</v>
      </c>
      <c r="AE271" s="421"/>
    </row>
    <row r="272" spans="2:31" ht="23.25">
      <c r="B272" s="578">
        <v>8</v>
      </c>
      <c r="D272" s="579" t="s">
        <v>1103</v>
      </c>
      <c r="E272" s="580"/>
      <c r="F272" s="580"/>
      <c r="G272" s="580"/>
      <c r="H272" s="580"/>
      <c r="I272" s="580"/>
      <c r="J272" s="580"/>
      <c r="K272" s="580"/>
      <c r="L272" s="580"/>
      <c r="M272" s="580"/>
      <c r="N272" s="580"/>
      <c r="O272" s="580"/>
      <c r="P272" s="580"/>
      <c r="Q272" s="580"/>
      <c r="R272" s="580"/>
      <c r="S272" s="580"/>
      <c r="T272" s="580"/>
      <c r="U272" s="580"/>
      <c r="V272" s="580"/>
      <c r="W272" s="580"/>
      <c r="X272" s="580"/>
      <c r="Y272" s="580"/>
      <c r="Z272" s="580"/>
      <c r="AA272" s="580"/>
      <c r="AB272" s="581">
        <v>8</v>
      </c>
      <c r="AC272" s="2006">
        <v>0</v>
      </c>
      <c r="AD272" s="2006">
        <v>0</v>
      </c>
      <c r="AE272" s="583"/>
    </row>
    <row r="273" spans="2:31" ht="9.9499999999999993" customHeight="1">
      <c r="B273" s="104"/>
      <c r="C273" s="104"/>
      <c r="D273" s="49"/>
      <c r="E273" s="96"/>
      <c r="F273" s="96"/>
      <c r="G273" s="96"/>
      <c r="H273" s="104"/>
      <c r="I273" s="96"/>
      <c r="J273" s="96"/>
      <c r="K273" s="96"/>
      <c r="L273" s="52"/>
      <c r="M273" s="35"/>
      <c r="N273" s="40"/>
      <c r="O273" s="40"/>
      <c r="P273" s="45"/>
      <c r="Q273" s="96"/>
      <c r="R273" s="96"/>
      <c r="S273" s="96"/>
      <c r="T273" s="45"/>
      <c r="U273" s="96"/>
      <c r="V273" s="96"/>
      <c r="X273" s="45"/>
      <c r="Y273" s="96"/>
      <c r="Z273" s="96"/>
      <c r="AA273" s="96"/>
      <c r="AB273" s="45"/>
      <c r="AC273" s="2006">
        <v>0</v>
      </c>
      <c r="AD273" s="2006">
        <v>0</v>
      </c>
      <c r="AE273" s="421"/>
    </row>
    <row r="274" spans="2:31" ht="15" customHeight="1">
      <c r="B274" s="131"/>
      <c r="D274" s="526" t="s">
        <v>1203</v>
      </c>
      <c r="E274" s="522"/>
      <c r="F274" s="522"/>
      <c r="G274" s="522"/>
      <c r="H274" s="582"/>
      <c r="I274" s="522"/>
      <c r="J274" s="522"/>
      <c r="K274" s="522"/>
      <c r="L274" s="524"/>
      <c r="M274" s="583"/>
      <c r="N274" s="584"/>
      <c r="O274" s="584"/>
      <c r="P274" s="525"/>
      <c r="Q274" s="522"/>
      <c r="R274" s="522"/>
      <c r="S274" s="522"/>
      <c r="T274" s="525"/>
      <c r="U274" s="522"/>
      <c r="V274" s="522"/>
      <c r="W274" s="421"/>
      <c r="X274" s="525"/>
      <c r="Y274" s="522"/>
      <c r="Z274" s="522"/>
      <c r="AA274" s="522"/>
      <c r="AB274" s="4220" t="s">
        <v>1157</v>
      </c>
      <c r="AC274" s="2006">
        <v>0</v>
      </c>
      <c r="AD274" s="2006">
        <v>0</v>
      </c>
      <c r="AE274" s="421"/>
    </row>
    <row r="275" spans="2:31" ht="15" customHeight="1">
      <c r="B275" s="131"/>
      <c r="D275" s="526" t="s">
        <v>1357</v>
      </c>
      <c r="E275" s="522"/>
      <c r="F275" s="522"/>
      <c r="G275" s="522"/>
      <c r="H275" s="582"/>
      <c r="I275" s="522"/>
      <c r="J275" s="522"/>
      <c r="K275" s="522"/>
      <c r="L275" s="524"/>
      <c r="M275" s="583"/>
      <c r="N275" s="584"/>
      <c r="O275" s="584"/>
      <c r="P275" s="525"/>
      <c r="Q275" s="522"/>
      <c r="R275" s="522"/>
      <c r="S275" s="522"/>
      <c r="T275" s="525"/>
      <c r="U275" s="522"/>
      <c r="V275" s="522"/>
      <c r="W275" s="421"/>
      <c r="X275" s="525"/>
      <c r="Y275" s="522"/>
      <c r="Z275" s="522"/>
      <c r="AA275" s="522"/>
      <c r="AB275" s="4220"/>
      <c r="AC275" s="2006">
        <v>0</v>
      </c>
      <c r="AD275" s="2006">
        <v>0</v>
      </c>
      <c r="AE275" s="421"/>
    </row>
    <row r="276" spans="2:31" ht="15" customHeight="1">
      <c r="B276" s="131"/>
      <c r="D276" s="526" t="s">
        <v>1358</v>
      </c>
      <c r="E276" s="522"/>
      <c r="F276" s="522"/>
      <c r="G276" s="522"/>
      <c r="H276" s="582"/>
      <c r="I276" s="522"/>
      <c r="J276" s="522"/>
      <c r="K276" s="522"/>
      <c r="L276" s="524"/>
      <c r="M276" s="583"/>
      <c r="N276" s="584"/>
      <c r="O276" s="584"/>
      <c r="P276" s="525"/>
      <c r="Q276" s="522"/>
      <c r="R276" s="522"/>
      <c r="S276" s="522"/>
      <c r="T276" s="525"/>
      <c r="U276" s="522"/>
      <c r="V276" s="522"/>
      <c r="W276" s="421"/>
      <c r="X276" s="525"/>
      <c r="Y276" s="522"/>
      <c r="Z276" s="522"/>
      <c r="AA276" s="522"/>
      <c r="AB276" s="1878"/>
      <c r="AC276" s="2006">
        <v>0</v>
      </c>
      <c r="AD276" s="2006">
        <v>0</v>
      </c>
      <c r="AE276" s="421"/>
    </row>
    <row r="277" spans="2:31" ht="15" customHeight="1">
      <c r="B277" s="131"/>
      <c r="D277" s="512"/>
      <c r="E277" s="509"/>
      <c r="F277" s="509"/>
      <c r="G277" s="509"/>
      <c r="H277" s="585"/>
      <c r="I277" s="509"/>
      <c r="J277" s="509"/>
      <c r="K277" s="509"/>
      <c r="L277" s="116"/>
      <c r="M277" s="116"/>
      <c r="N277" s="586"/>
      <c r="O277" s="586"/>
      <c r="P277" s="116"/>
      <c r="Q277" s="509"/>
      <c r="R277" s="509"/>
      <c r="S277" s="509"/>
      <c r="T277" s="525"/>
      <c r="U277" s="522"/>
      <c r="V277" s="522"/>
      <c r="W277" s="421"/>
      <c r="X277" s="532" t="s">
        <v>1359</v>
      </c>
      <c r="Y277" s="522"/>
      <c r="Z277" s="522"/>
      <c r="AA277" s="522"/>
      <c r="AB277" s="1878" t="s">
        <v>1208</v>
      </c>
      <c r="AC277" s="2006">
        <v>0</v>
      </c>
      <c r="AD277" s="2006">
        <v>0</v>
      </c>
      <c r="AE277" s="421"/>
    </row>
    <row r="278" spans="2:31" ht="15" customHeight="1">
      <c r="B278" s="131"/>
      <c r="D278" s="512"/>
      <c r="E278" s="509"/>
      <c r="F278" s="509"/>
      <c r="G278" s="509"/>
      <c r="H278" s="585"/>
      <c r="I278" s="509"/>
      <c r="J278" s="509"/>
      <c r="K278" s="509"/>
      <c r="L278" s="116"/>
      <c r="M278" s="116"/>
      <c r="N278" s="586"/>
      <c r="O278" s="586"/>
      <c r="P278" s="116"/>
      <c r="Q278" s="509"/>
      <c r="R278" s="509"/>
      <c r="S278" s="509"/>
      <c r="T278" s="525"/>
      <c r="U278" s="522"/>
      <c r="V278" s="522"/>
      <c r="W278" s="421"/>
      <c r="X278" s="532" t="s">
        <v>1360</v>
      </c>
      <c r="Y278" s="522"/>
      <c r="Z278" s="522"/>
      <c r="AA278" s="522"/>
      <c r="AB278" s="1878" t="s">
        <v>1361</v>
      </c>
      <c r="AC278" s="2006">
        <v>0</v>
      </c>
      <c r="AD278" s="2006">
        <v>0</v>
      </c>
      <c r="AE278" s="421"/>
    </row>
    <row r="279" spans="2:31" ht="15" customHeight="1">
      <c r="B279" s="131"/>
      <c r="D279" s="512"/>
      <c r="E279" s="509"/>
      <c r="F279" s="509"/>
      <c r="G279" s="509"/>
      <c r="H279" s="585"/>
      <c r="I279" s="509"/>
      <c r="J279" s="509"/>
      <c r="K279" s="509"/>
      <c r="L279" s="116"/>
      <c r="M279" s="116"/>
      <c r="N279" s="586"/>
      <c r="O279" s="586"/>
      <c r="P279" s="116"/>
      <c r="Q279" s="509"/>
      <c r="R279" s="509"/>
      <c r="S279" s="509"/>
      <c r="T279" s="525"/>
      <c r="U279" s="522"/>
      <c r="V279" s="522"/>
      <c r="W279" s="421"/>
      <c r="X279" s="532" t="s">
        <v>1362</v>
      </c>
      <c r="Y279" s="522"/>
      <c r="Z279" s="522"/>
      <c r="AA279" s="522"/>
      <c r="AB279" s="1878" t="s">
        <v>1305</v>
      </c>
      <c r="AC279" s="2006">
        <v>0</v>
      </c>
      <c r="AD279" s="2006">
        <v>0</v>
      </c>
      <c r="AE279" s="421"/>
    </row>
    <row r="280" spans="2:31" ht="15" customHeight="1">
      <c r="B280" s="131"/>
      <c r="D280" s="512"/>
      <c r="E280" s="509"/>
      <c r="F280" s="509"/>
      <c r="G280" s="509"/>
      <c r="H280" s="585"/>
      <c r="I280" s="509"/>
      <c r="J280" s="509"/>
      <c r="K280" s="509"/>
      <c r="L280" s="116"/>
      <c r="M280" s="116"/>
      <c r="N280" s="586"/>
      <c r="O280" s="586"/>
      <c r="P280" s="116"/>
      <c r="Q280" s="509"/>
      <c r="R280" s="509"/>
      <c r="S280" s="509"/>
      <c r="T280" s="525"/>
      <c r="U280" s="522"/>
      <c r="V280" s="522"/>
      <c r="W280" s="421"/>
      <c r="X280" s="532" t="s">
        <v>1363</v>
      </c>
      <c r="Y280" s="522"/>
      <c r="Z280" s="522"/>
      <c r="AA280" s="522"/>
      <c r="AB280" s="1878" t="s">
        <v>1220</v>
      </c>
      <c r="AC280" s="2006">
        <v>0</v>
      </c>
      <c r="AD280" s="2006">
        <v>0</v>
      </c>
      <c r="AE280" s="421"/>
    </row>
    <row r="281" spans="2:31" ht="15" customHeight="1">
      <c r="B281" s="131"/>
      <c r="D281" s="512"/>
      <c r="E281" s="509"/>
      <c r="F281" s="509"/>
      <c r="G281" s="509"/>
      <c r="H281" s="585"/>
      <c r="I281" s="509"/>
      <c r="J281" s="509"/>
      <c r="K281" s="509"/>
      <c r="L281" s="116"/>
      <c r="M281" s="116"/>
      <c r="N281" s="586"/>
      <c r="O281" s="586"/>
      <c r="P281" s="116"/>
      <c r="Q281" s="509"/>
      <c r="R281" s="509"/>
      <c r="S281" s="509"/>
      <c r="T281" s="525"/>
      <c r="U281" s="522"/>
      <c r="V281" s="522"/>
      <c r="W281" s="421"/>
      <c r="X281" s="532" t="s">
        <v>1364</v>
      </c>
      <c r="Y281" s="522"/>
      <c r="Z281" s="522"/>
      <c r="AA281" s="522"/>
      <c r="AB281" s="1878" t="s">
        <v>1365</v>
      </c>
      <c r="AC281" s="2006">
        <v>0</v>
      </c>
      <c r="AD281" s="2006">
        <v>0</v>
      </c>
      <c r="AE281" s="421"/>
    </row>
    <row r="282" spans="2:31" ht="15" customHeight="1">
      <c r="B282" s="131"/>
      <c r="D282" s="512"/>
      <c r="E282" s="509"/>
      <c r="F282" s="509"/>
      <c r="G282" s="509"/>
      <c r="H282" s="585"/>
      <c r="I282" s="509"/>
      <c r="J282" s="509"/>
      <c r="K282" s="509"/>
      <c r="L282" s="116"/>
      <c r="M282" s="116"/>
      <c r="N282" s="586"/>
      <c r="O282" s="586"/>
      <c r="P282" s="116"/>
      <c r="Q282" s="509"/>
      <c r="R282" s="509"/>
      <c r="S282" s="509"/>
      <c r="T282" s="525"/>
      <c r="U282" s="522"/>
      <c r="V282" s="522"/>
      <c r="W282" s="421"/>
      <c r="X282" s="532" t="s">
        <v>1366</v>
      </c>
      <c r="Y282" s="522"/>
      <c r="Z282" s="522"/>
      <c r="AA282" s="522"/>
      <c r="AB282" s="1878" t="s">
        <v>1305</v>
      </c>
      <c r="AC282" s="2006">
        <v>0</v>
      </c>
      <c r="AD282" s="2006">
        <v>0</v>
      </c>
      <c r="AE282" s="421"/>
    </row>
    <row r="283" spans="2:31" ht="15" customHeight="1">
      <c r="B283" s="131"/>
      <c r="D283" s="512"/>
      <c r="E283" s="509"/>
      <c r="F283" s="509"/>
      <c r="G283" s="509"/>
      <c r="H283" s="585"/>
      <c r="I283" s="509"/>
      <c r="J283" s="509"/>
      <c r="K283" s="509"/>
      <c r="L283" s="116"/>
      <c r="M283" s="116"/>
      <c r="N283" s="586"/>
      <c r="O283" s="586"/>
      <c r="P283" s="116"/>
      <c r="Q283" s="509"/>
      <c r="R283" s="509"/>
      <c r="S283" s="509"/>
      <c r="T283" s="525"/>
      <c r="U283" s="522"/>
      <c r="V283" s="522"/>
      <c r="W283" s="421"/>
      <c r="X283" s="532" t="s">
        <v>1367</v>
      </c>
      <c r="Y283" s="522"/>
      <c r="Z283" s="522"/>
      <c r="AA283" s="522"/>
      <c r="AB283" s="1878" t="s">
        <v>1305</v>
      </c>
      <c r="AC283" s="2006">
        <v>0</v>
      </c>
      <c r="AD283" s="2006">
        <v>0</v>
      </c>
      <c r="AE283" s="421"/>
    </row>
    <row r="284" spans="2:31" ht="15" customHeight="1">
      <c r="B284" s="131"/>
      <c r="D284" s="512"/>
      <c r="E284" s="509"/>
      <c r="F284" s="509"/>
      <c r="G284" s="509"/>
      <c r="H284" s="585"/>
      <c r="I284" s="509"/>
      <c r="J284" s="509"/>
      <c r="K284" s="509"/>
      <c r="L284" s="116"/>
      <c r="M284" s="116"/>
      <c r="N284" s="586"/>
      <c r="O284" s="586"/>
      <c r="P284" s="116"/>
      <c r="Q284" s="509"/>
      <c r="R284" s="509"/>
      <c r="S284" s="509"/>
      <c r="T284" s="525"/>
      <c r="U284" s="522"/>
      <c r="V284" s="522"/>
      <c r="W284" s="421"/>
      <c r="X284" s="532" t="s">
        <v>1341</v>
      </c>
      <c r="Y284" s="522"/>
      <c r="Z284" s="522"/>
      <c r="AA284" s="522"/>
      <c r="AB284" s="1878" t="s">
        <v>1342</v>
      </c>
      <c r="AC284" s="2006">
        <v>0</v>
      </c>
      <c r="AD284" s="2006">
        <v>0</v>
      </c>
      <c r="AE284" s="421"/>
    </row>
    <row r="285" spans="2:31" ht="15" customHeight="1">
      <c r="B285" s="131"/>
      <c r="D285" s="512"/>
      <c r="E285" s="509"/>
      <c r="F285" s="509"/>
      <c r="G285" s="509"/>
      <c r="H285" s="585"/>
      <c r="I285" s="509"/>
      <c r="J285" s="509"/>
      <c r="K285" s="509"/>
      <c r="L285" s="116"/>
      <c r="M285" s="116"/>
      <c r="N285" s="586"/>
      <c r="O285" s="586"/>
      <c r="P285" s="116"/>
      <c r="Q285" s="509"/>
      <c r="R285" s="509"/>
      <c r="S285" s="509"/>
      <c r="T285" s="525"/>
      <c r="U285" s="522"/>
      <c r="V285" s="522"/>
      <c r="W285" s="421"/>
      <c r="X285" s="532" t="s">
        <v>1368</v>
      </c>
      <c r="Y285" s="522"/>
      <c r="Z285" s="522"/>
      <c r="AA285" s="522"/>
      <c r="AB285" s="1878"/>
      <c r="AC285" s="2006">
        <v>0</v>
      </c>
      <c r="AD285" s="2006">
        <v>0</v>
      </c>
      <c r="AE285" s="421"/>
    </row>
    <row r="286" spans="2:31" ht="15" customHeight="1">
      <c r="B286" s="131"/>
      <c r="D286" s="512"/>
      <c r="E286" s="509"/>
      <c r="F286" s="509"/>
      <c r="G286" s="509"/>
      <c r="H286" s="585"/>
      <c r="I286" s="509"/>
      <c r="J286" s="509"/>
      <c r="K286" s="509"/>
      <c r="L286" s="116"/>
      <c r="M286" s="116"/>
      <c r="N286" s="586"/>
      <c r="O286" s="586"/>
      <c r="P286" s="116"/>
      <c r="Q286" s="509"/>
      <c r="R286" s="509"/>
      <c r="S286" s="509"/>
      <c r="T286" s="525"/>
      <c r="U286" s="522"/>
      <c r="V286" s="522"/>
      <c r="W286" s="421"/>
      <c r="X286" s="532" t="s">
        <v>1369</v>
      </c>
      <c r="Y286" s="522"/>
      <c r="Z286" s="522"/>
      <c r="AA286" s="522"/>
      <c r="AB286" s="1878"/>
      <c r="AC286" s="2006">
        <v>0</v>
      </c>
      <c r="AD286" s="2006">
        <v>0</v>
      </c>
      <c r="AE286" s="421"/>
    </row>
    <row r="287" spans="2:31" ht="15" customHeight="1">
      <c r="B287" s="131"/>
      <c r="D287" s="512"/>
      <c r="E287" s="509"/>
      <c r="F287" s="509"/>
      <c r="G287" s="509"/>
      <c r="H287" s="585"/>
      <c r="I287" s="509"/>
      <c r="J287" s="509"/>
      <c r="K287" s="509"/>
      <c r="L287" s="116"/>
      <c r="M287" s="116"/>
      <c r="N287" s="586"/>
      <c r="O287" s="586"/>
      <c r="P287" s="116"/>
      <c r="Q287" s="509"/>
      <c r="R287" s="509"/>
      <c r="S287" s="509"/>
      <c r="T287" s="525"/>
      <c r="U287" s="522"/>
      <c r="V287" s="522"/>
      <c r="W287" s="421"/>
      <c r="X287" s="532" t="s">
        <v>1370</v>
      </c>
      <c r="Y287" s="522"/>
      <c r="Z287" s="522"/>
      <c r="AA287" s="522"/>
      <c r="AB287" s="1878"/>
      <c r="AC287" s="2006">
        <v>0</v>
      </c>
      <c r="AD287" s="2006">
        <v>0</v>
      </c>
      <c r="AE287" s="421"/>
    </row>
    <row r="288" spans="2:31" ht="9.9499999999999993" customHeight="1">
      <c r="B288" s="34"/>
      <c r="D288" s="49"/>
      <c r="E288" s="96"/>
      <c r="F288" s="96"/>
      <c r="G288" s="96"/>
      <c r="H288" s="104"/>
      <c r="I288" s="96"/>
      <c r="J288" s="96"/>
      <c r="K288" s="96"/>
      <c r="L288" s="52"/>
      <c r="M288" s="35"/>
      <c r="N288" s="40"/>
      <c r="O288" s="40"/>
      <c r="P288" s="45"/>
      <c r="Q288" s="96"/>
      <c r="R288" s="96"/>
      <c r="S288" s="96"/>
      <c r="T288" s="45"/>
      <c r="U288" s="96"/>
      <c r="V288" s="96"/>
      <c r="X288" s="45"/>
      <c r="Y288" s="96"/>
      <c r="Z288" s="96"/>
      <c r="AA288" s="96"/>
      <c r="AB288" s="45"/>
      <c r="AC288" s="2006">
        <v>0</v>
      </c>
      <c r="AD288" s="2006">
        <v>0</v>
      </c>
      <c r="AE288" s="421"/>
    </row>
    <row r="289" spans="2:31" ht="9.9499999999999993" customHeight="1">
      <c r="B289" s="4213">
        <v>8</v>
      </c>
      <c r="D289" s="4216" t="s">
        <v>1359</v>
      </c>
      <c r="E289" s="40"/>
      <c r="F289" s="40"/>
      <c r="G289" s="40"/>
      <c r="H289" s="4216" t="s">
        <v>1372</v>
      </c>
      <c r="I289" s="40"/>
      <c r="J289" s="40"/>
      <c r="K289" s="40"/>
      <c r="L289" s="4216" t="s">
        <v>1373</v>
      </c>
      <c r="M289" s="40"/>
      <c r="N289" s="40"/>
      <c r="O289" s="40"/>
      <c r="P289" s="4216" t="s">
        <v>1360</v>
      </c>
      <c r="Q289" s="40"/>
      <c r="R289" s="40"/>
      <c r="S289" s="40"/>
      <c r="T289" s="4216" t="s">
        <v>1374</v>
      </c>
      <c r="U289" s="40"/>
      <c r="V289" s="40"/>
      <c r="W289" s="40"/>
      <c r="X289" s="4216" t="s">
        <v>1366</v>
      </c>
      <c r="Y289" s="40"/>
      <c r="Z289" s="40"/>
      <c r="AA289" s="40"/>
      <c r="AB289" s="4216" t="s">
        <v>1367</v>
      </c>
      <c r="AC289" s="2006">
        <v>0</v>
      </c>
      <c r="AD289" s="2006">
        <v>0</v>
      </c>
      <c r="AE289" s="421"/>
    </row>
    <row r="290" spans="2:31" ht="5.0999999999999996" customHeight="1">
      <c r="B290" s="4214"/>
      <c r="D290" s="4217"/>
      <c r="E290" s="90"/>
      <c r="F290" s="91"/>
      <c r="G290" s="90"/>
      <c r="H290" s="4217"/>
      <c r="I290" s="90"/>
      <c r="J290" s="91"/>
      <c r="K290" s="90"/>
      <c r="L290" s="4217"/>
      <c r="M290" s="90"/>
      <c r="N290" s="91"/>
      <c r="O290" s="90"/>
      <c r="P290" s="4217"/>
      <c r="Q290" s="90"/>
      <c r="R290" s="91"/>
      <c r="S290" s="90"/>
      <c r="T290" s="4217"/>
      <c r="U290" s="90"/>
      <c r="V290" s="91"/>
      <c r="W290" s="90"/>
      <c r="X290" s="4217"/>
      <c r="Y290" s="90"/>
      <c r="Z290" s="91"/>
      <c r="AA290" s="90"/>
      <c r="AB290" s="4217"/>
      <c r="AC290" s="2006">
        <v>0</v>
      </c>
      <c r="AD290" s="2006">
        <v>0</v>
      </c>
      <c r="AE290" s="421"/>
    </row>
    <row r="291" spans="2:31" ht="9.9499999999999993" customHeight="1">
      <c r="B291" s="4215"/>
      <c r="D291" s="4218"/>
      <c r="E291" s="40"/>
      <c r="F291" s="40"/>
      <c r="G291" s="40"/>
      <c r="H291" s="4218"/>
      <c r="I291" s="40"/>
      <c r="J291" s="40"/>
      <c r="K291" s="40"/>
      <c r="L291" s="4218"/>
      <c r="M291" s="40"/>
      <c r="N291" s="40"/>
      <c r="O291" s="40"/>
      <c r="P291" s="4218"/>
      <c r="Q291" s="40"/>
      <c r="R291" s="40"/>
      <c r="S291" s="40"/>
      <c r="T291" s="4218"/>
      <c r="U291" s="40"/>
      <c r="V291" s="40"/>
      <c r="W291" s="40"/>
      <c r="X291" s="4218"/>
      <c r="Y291" s="40"/>
      <c r="Z291" s="40"/>
      <c r="AA291" s="40"/>
      <c r="AB291" s="4218"/>
      <c r="AC291" s="2006">
        <v>0</v>
      </c>
      <c r="AD291" s="2006">
        <v>0</v>
      </c>
      <c r="AE291" s="421"/>
    </row>
    <row r="292" spans="2:31" ht="9.9499999999999993" customHeight="1">
      <c r="B292" s="34"/>
      <c r="D292" s="49"/>
      <c r="E292" s="96"/>
      <c r="F292" s="96"/>
      <c r="G292" s="96"/>
      <c r="H292" s="104"/>
      <c r="I292" s="96"/>
      <c r="J292" s="96"/>
      <c r="K292" s="96"/>
      <c r="L292" s="52"/>
      <c r="M292" s="35"/>
      <c r="N292" s="40"/>
      <c r="O292" s="40"/>
      <c r="P292" s="45"/>
      <c r="Q292" s="96"/>
      <c r="R292" s="96"/>
      <c r="S292" s="96"/>
      <c r="T292" s="45"/>
      <c r="U292" s="96"/>
      <c r="V292" s="96"/>
      <c r="X292" s="45"/>
      <c r="Y292" s="96"/>
      <c r="Z292" s="96"/>
      <c r="AA292" s="96"/>
      <c r="AB292" s="45"/>
      <c r="AC292" s="2006">
        <v>0</v>
      </c>
      <c r="AD292" s="2006">
        <v>0</v>
      </c>
      <c r="AE292" s="421"/>
    </row>
    <row r="293" spans="2:31" ht="9.9499999999999993" customHeight="1">
      <c r="B293" s="4213">
        <v>8</v>
      </c>
      <c r="D293" s="4216" t="s">
        <v>1375</v>
      </c>
      <c r="E293" s="40"/>
      <c r="F293" s="40"/>
      <c r="G293" s="40"/>
      <c r="H293" s="4216" t="s">
        <v>1376</v>
      </c>
      <c r="I293" s="40"/>
      <c r="J293" s="40"/>
      <c r="K293" s="40"/>
      <c r="L293" s="4216" t="s">
        <v>1370</v>
      </c>
      <c r="M293" s="40"/>
      <c r="N293" s="40"/>
      <c r="O293" s="40"/>
      <c r="P293" s="4216" t="s">
        <v>1012</v>
      </c>
      <c r="Q293" s="40"/>
      <c r="R293" s="40"/>
      <c r="S293" s="40"/>
      <c r="T293" s="4166"/>
      <c r="U293" s="40"/>
      <c r="V293" s="40"/>
      <c r="W293" s="40"/>
      <c r="X293" s="4166"/>
      <c r="Y293" s="40"/>
      <c r="Z293" s="40"/>
      <c r="AA293" s="40"/>
      <c r="AB293" s="4166"/>
      <c r="AC293" s="2006">
        <v>0</v>
      </c>
      <c r="AD293" s="2006">
        <v>0</v>
      </c>
      <c r="AE293" s="421"/>
    </row>
    <row r="294" spans="2:31" ht="5.0999999999999996" customHeight="1">
      <c r="B294" s="4214"/>
      <c r="D294" s="4217"/>
      <c r="E294" s="90"/>
      <c r="F294" s="91"/>
      <c r="G294" s="90"/>
      <c r="H294" s="4217"/>
      <c r="I294" s="90"/>
      <c r="J294" s="91"/>
      <c r="K294" s="90"/>
      <c r="L294" s="4217"/>
      <c r="M294" s="90"/>
      <c r="N294" s="91"/>
      <c r="O294" s="90"/>
      <c r="P294" s="4217"/>
      <c r="Q294" s="90"/>
      <c r="R294" s="91"/>
      <c r="S294" s="90"/>
      <c r="T294" s="3612"/>
      <c r="U294" s="90"/>
      <c r="V294" s="91"/>
      <c r="W294" s="90"/>
      <c r="X294" s="3612"/>
      <c r="Y294" s="90"/>
      <c r="Z294" s="91"/>
      <c r="AA294" s="90"/>
      <c r="AB294" s="3612"/>
      <c r="AC294" s="2006">
        <v>0</v>
      </c>
      <c r="AD294" s="2006">
        <v>0</v>
      </c>
      <c r="AE294" s="421"/>
    </row>
    <row r="295" spans="2:31" ht="9.9499999999999993" customHeight="1">
      <c r="B295" s="4215"/>
      <c r="D295" s="4218"/>
      <c r="E295" s="40"/>
      <c r="F295" s="40"/>
      <c r="G295" s="40"/>
      <c r="H295" s="4218"/>
      <c r="I295" s="40"/>
      <c r="J295" s="40"/>
      <c r="K295" s="40"/>
      <c r="L295" s="4218"/>
      <c r="M295" s="40"/>
      <c r="N295" s="40"/>
      <c r="O295" s="40"/>
      <c r="P295" s="4218"/>
      <c r="Q295" s="40"/>
      <c r="R295" s="40"/>
      <c r="S295" s="40"/>
      <c r="T295" s="3613"/>
      <c r="U295" s="40"/>
      <c r="V295" s="40"/>
      <c r="W295" s="40"/>
      <c r="X295" s="3613"/>
      <c r="Y295" s="40"/>
      <c r="Z295" s="40"/>
      <c r="AA295" s="40"/>
      <c r="AB295" s="3613"/>
      <c r="AC295" s="2006">
        <v>0</v>
      </c>
      <c r="AD295" s="2006">
        <v>0</v>
      </c>
      <c r="AE295" s="421"/>
    </row>
    <row r="296" spans="2:31" ht="9.9499999999999993" customHeight="1">
      <c r="B296" s="34"/>
      <c r="D296" s="49"/>
      <c r="E296" s="96"/>
      <c r="F296" s="96"/>
      <c r="G296" s="96"/>
      <c r="H296" s="104"/>
      <c r="I296" s="96"/>
      <c r="J296" s="96"/>
      <c r="K296" s="96"/>
      <c r="L296" s="52"/>
      <c r="M296" s="35"/>
      <c r="N296" s="40"/>
      <c r="O296" s="40"/>
      <c r="P296" s="45"/>
      <c r="Q296" s="96"/>
      <c r="R296" s="96"/>
      <c r="S296" s="96"/>
      <c r="T296" s="45"/>
      <c r="U296" s="96"/>
      <c r="V296" s="96"/>
      <c r="X296" s="45"/>
      <c r="Y296" s="96"/>
      <c r="Z296" s="96"/>
      <c r="AA296" s="96"/>
      <c r="AB296" s="45"/>
      <c r="AC296" s="2006">
        <v>0</v>
      </c>
      <c r="AD296" s="2006">
        <v>0</v>
      </c>
      <c r="AE296" s="421"/>
    </row>
    <row r="297" spans="2:31" ht="23.25">
      <c r="B297" s="587">
        <v>9</v>
      </c>
      <c r="D297" s="588" t="s">
        <v>1116</v>
      </c>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90">
        <v>9</v>
      </c>
      <c r="AC297" s="2006">
        <v>0</v>
      </c>
      <c r="AD297" s="2006">
        <v>0</v>
      </c>
      <c r="AE297" s="583"/>
    </row>
    <row r="298" spans="2:31" ht="9.9499999999999993" customHeight="1">
      <c r="B298" s="104"/>
      <c r="C298" s="104"/>
      <c r="D298" s="49"/>
      <c r="E298" s="96"/>
      <c r="F298" s="96"/>
      <c r="G298" s="96"/>
      <c r="H298" s="104"/>
      <c r="I298" s="96"/>
      <c r="J298" s="96"/>
      <c r="K298" s="96"/>
      <c r="L298" s="52"/>
      <c r="M298" s="35"/>
      <c r="N298" s="40"/>
      <c r="O298" s="40"/>
      <c r="P298" s="45"/>
      <c r="Q298" s="96"/>
      <c r="R298" s="96"/>
      <c r="S298" s="96"/>
      <c r="T298" s="45"/>
      <c r="U298" s="96"/>
      <c r="V298" s="96"/>
      <c r="X298" s="45"/>
      <c r="Y298" s="96"/>
      <c r="Z298" s="96"/>
      <c r="AA298" s="96"/>
      <c r="AB298" s="45"/>
      <c r="AC298" s="2006">
        <v>0</v>
      </c>
      <c r="AD298" s="2006">
        <v>0</v>
      </c>
      <c r="AE298" s="421"/>
    </row>
    <row r="299" spans="2:31" ht="15" customHeight="1">
      <c r="B299" s="34"/>
      <c r="D299" s="591" t="s">
        <v>1049</v>
      </c>
      <c r="E299" s="592"/>
      <c r="F299" s="592"/>
      <c r="G299" s="592"/>
      <c r="H299" s="593"/>
      <c r="I299" s="592"/>
      <c r="J299" s="592"/>
      <c r="K299" s="592"/>
      <c r="L299" s="594"/>
      <c r="M299" s="595"/>
      <c r="N299" s="596"/>
      <c r="O299" s="596"/>
      <c r="P299" s="597"/>
      <c r="Q299" s="592"/>
      <c r="R299" s="592"/>
      <c r="S299" s="592"/>
      <c r="T299" s="597"/>
      <c r="U299" s="592"/>
      <c r="V299" s="592"/>
      <c r="W299" s="598"/>
      <c r="X299" s="597"/>
      <c r="Y299" s="592"/>
      <c r="Z299" s="592"/>
      <c r="AA299" s="592"/>
      <c r="AB299" s="4219" t="s">
        <v>1157</v>
      </c>
      <c r="AC299" s="2006">
        <v>0</v>
      </c>
      <c r="AD299" s="2006">
        <v>0</v>
      </c>
      <c r="AE299" s="421"/>
    </row>
    <row r="300" spans="2:31" ht="15" customHeight="1">
      <c r="B300" s="34"/>
      <c r="D300" s="599" t="s">
        <v>1377</v>
      </c>
      <c r="E300" s="592"/>
      <c r="F300" s="592"/>
      <c r="G300" s="592"/>
      <c r="H300" s="593"/>
      <c r="I300" s="592"/>
      <c r="J300" s="592"/>
      <c r="K300" s="592"/>
      <c r="L300" s="594"/>
      <c r="M300" s="595"/>
      <c r="N300" s="596"/>
      <c r="O300" s="596"/>
      <c r="P300" s="597"/>
      <c r="Q300" s="592"/>
      <c r="R300" s="592"/>
      <c r="S300" s="592"/>
      <c r="T300" s="597"/>
      <c r="U300" s="592"/>
      <c r="V300" s="592"/>
      <c r="W300" s="598"/>
      <c r="X300" s="597"/>
      <c r="Y300" s="592"/>
      <c r="Z300" s="592"/>
      <c r="AA300" s="592"/>
      <c r="AB300" s="4219"/>
      <c r="AC300" s="2006">
        <v>0</v>
      </c>
      <c r="AD300" s="2006">
        <v>0</v>
      </c>
      <c r="AE300" s="421"/>
    </row>
    <row r="301" spans="2:31" ht="15" customHeight="1">
      <c r="B301" s="34"/>
      <c r="D301" s="599" t="s">
        <v>1378</v>
      </c>
      <c r="E301" s="592"/>
      <c r="F301" s="592"/>
      <c r="G301" s="592"/>
      <c r="H301" s="593"/>
      <c r="I301" s="592"/>
      <c r="J301" s="592"/>
      <c r="K301" s="592"/>
      <c r="L301" s="594"/>
      <c r="M301" s="595"/>
      <c r="N301" s="596"/>
      <c r="O301" s="596"/>
      <c r="P301" s="597"/>
      <c r="Q301" s="592"/>
      <c r="R301" s="592"/>
      <c r="S301" s="592"/>
      <c r="T301" s="597"/>
      <c r="U301" s="592"/>
      <c r="V301" s="592"/>
      <c r="W301" s="598"/>
      <c r="X301" s="597"/>
      <c r="Y301" s="592"/>
      <c r="Z301" s="592"/>
      <c r="AA301" s="592"/>
      <c r="AB301" s="600"/>
      <c r="AC301" s="2006">
        <v>0</v>
      </c>
      <c r="AD301" s="2006">
        <v>0</v>
      </c>
      <c r="AE301" s="421"/>
    </row>
    <row r="302" spans="2:31" ht="15" customHeight="1">
      <c r="B302" s="34"/>
      <c r="D302" s="601" t="s">
        <v>1379</v>
      </c>
      <c r="E302" s="592"/>
      <c r="F302" s="592"/>
      <c r="G302" s="592"/>
      <c r="H302" s="593"/>
      <c r="I302" s="592"/>
      <c r="J302" s="592"/>
      <c r="K302" s="592"/>
      <c r="L302" s="594"/>
      <c r="M302" s="595"/>
      <c r="N302" s="596"/>
      <c r="O302" s="596"/>
      <c r="P302" s="597"/>
      <c r="Q302" s="592"/>
      <c r="R302" s="592"/>
      <c r="S302" s="592"/>
      <c r="T302" s="597"/>
      <c r="U302" s="592"/>
      <c r="V302" s="592"/>
      <c r="W302" s="598"/>
      <c r="X302" s="597"/>
      <c r="Y302" s="592"/>
      <c r="Z302" s="592"/>
      <c r="AA302" s="592"/>
      <c r="AB302" s="1882" t="s">
        <v>1380</v>
      </c>
      <c r="AC302" s="2006">
        <v>0</v>
      </c>
      <c r="AD302" s="2006">
        <v>0</v>
      </c>
      <c r="AE302" s="421"/>
    </row>
    <row r="303" spans="2:31" ht="15" customHeight="1">
      <c r="B303" s="34"/>
      <c r="D303" s="601" t="s">
        <v>1381</v>
      </c>
      <c r="E303" s="592"/>
      <c r="F303" s="592"/>
      <c r="G303" s="592"/>
      <c r="H303" s="593"/>
      <c r="I303" s="592"/>
      <c r="J303" s="592"/>
      <c r="K303" s="592"/>
      <c r="L303" s="594"/>
      <c r="M303" s="595"/>
      <c r="N303" s="596"/>
      <c r="O303" s="596"/>
      <c r="P303" s="597"/>
      <c r="Q303" s="592"/>
      <c r="R303" s="592"/>
      <c r="S303" s="592"/>
      <c r="T303" s="597"/>
      <c r="U303" s="592"/>
      <c r="V303" s="592"/>
      <c r="W303" s="598"/>
      <c r="X303" s="597"/>
      <c r="Y303" s="592"/>
      <c r="Z303" s="592"/>
      <c r="AA303" s="592"/>
      <c r="AB303" s="1882"/>
      <c r="AC303" s="2006">
        <v>0</v>
      </c>
      <c r="AD303" s="2006">
        <v>0</v>
      </c>
      <c r="AE303" s="421"/>
    </row>
    <row r="304" spans="2:31" ht="15" customHeight="1">
      <c r="B304" s="34"/>
      <c r="D304" s="601" t="s">
        <v>1382</v>
      </c>
      <c r="E304" s="592"/>
      <c r="F304" s="592"/>
      <c r="G304" s="592"/>
      <c r="H304" s="593"/>
      <c r="I304" s="592"/>
      <c r="J304" s="592"/>
      <c r="K304" s="592"/>
      <c r="L304" s="594"/>
      <c r="M304" s="595"/>
      <c r="N304" s="596"/>
      <c r="O304" s="596"/>
      <c r="P304" s="597"/>
      <c r="Q304" s="592"/>
      <c r="R304" s="592"/>
      <c r="S304" s="592"/>
      <c r="T304" s="597"/>
      <c r="U304" s="592"/>
      <c r="V304" s="592"/>
      <c r="W304" s="598"/>
      <c r="X304" s="597"/>
      <c r="Y304" s="592"/>
      <c r="Z304" s="592"/>
      <c r="AA304" s="592"/>
      <c r="AB304" s="602" t="s">
        <v>1383</v>
      </c>
      <c r="AC304" s="2006">
        <v>0</v>
      </c>
      <c r="AD304" s="2006">
        <v>0</v>
      </c>
      <c r="AE304" s="421"/>
    </row>
    <row r="305" spans="2:31" ht="15" customHeight="1">
      <c r="B305" s="34"/>
      <c r="D305" s="601" t="s">
        <v>1384</v>
      </c>
      <c r="E305" s="592"/>
      <c r="F305" s="592"/>
      <c r="G305" s="592"/>
      <c r="H305" s="593"/>
      <c r="I305" s="592"/>
      <c r="J305" s="592"/>
      <c r="K305" s="592"/>
      <c r="L305" s="594"/>
      <c r="M305" s="595"/>
      <c r="N305" s="596"/>
      <c r="O305" s="596"/>
      <c r="P305" s="597"/>
      <c r="Q305" s="592"/>
      <c r="R305" s="592"/>
      <c r="S305" s="592"/>
      <c r="T305" s="597"/>
      <c r="U305" s="592"/>
      <c r="V305" s="592"/>
      <c r="W305" s="598"/>
      <c r="X305" s="597"/>
      <c r="Y305" s="592"/>
      <c r="Z305" s="592"/>
      <c r="AA305" s="592"/>
      <c r="AB305" s="602"/>
      <c r="AC305" s="2006">
        <v>0</v>
      </c>
      <c r="AD305" s="2006">
        <v>0</v>
      </c>
      <c r="AE305" s="421"/>
    </row>
    <row r="306" spans="2:31" ht="15" customHeight="1">
      <c r="B306" s="34"/>
      <c r="D306" s="601" t="s">
        <v>1385</v>
      </c>
      <c r="E306" s="592"/>
      <c r="F306" s="592"/>
      <c r="G306" s="592"/>
      <c r="H306" s="593"/>
      <c r="I306" s="592"/>
      <c r="J306" s="592"/>
      <c r="K306" s="592"/>
      <c r="L306" s="594"/>
      <c r="M306" s="595"/>
      <c r="N306" s="596"/>
      <c r="O306" s="596"/>
      <c r="P306" s="597"/>
      <c r="Q306" s="592"/>
      <c r="R306" s="592"/>
      <c r="S306" s="592"/>
      <c r="T306" s="597"/>
      <c r="U306" s="592"/>
      <c r="V306" s="592"/>
      <c r="W306" s="598"/>
      <c r="X306" s="597"/>
      <c r="Y306" s="592"/>
      <c r="Z306" s="592"/>
      <c r="AA306" s="592"/>
      <c r="AB306" s="602"/>
      <c r="AC306" s="2006">
        <v>0</v>
      </c>
      <c r="AD306" s="2006">
        <v>0</v>
      </c>
      <c r="AE306" s="421"/>
    </row>
    <row r="307" spans="2:31" ht="15" customHeight="1">
      <c r="B307" s="34"/>
      <c r="D307" s="512"/>
      <c r="E307" s="509"/>
      <c r="F307" s="509"/>
      <c r="G307" s="509"/>
      <c r="H307" s="585"/>
      <c r="I307" s="509"/>
      <c r="J307" s="509"/>
      <c r="K307" s="509"/>
      <c r="L307" s="116"/>
      <c r="M307" s="116"/>
      <c r="N307" s="586"/>
      <c r="O307" s="586"/>
      <c r="P307" s="116"/>
      <c r="Q307" s="509"/>
      <c r="R307" s="509"/>
      <c r="S307" s="509"/>
      <c r="T307" s="597"/>
      <c r="U307" s="592"/>
      <c r="V307" s="592"/>
      <c r="W307" s="598"/>
      <c r="X307" s="603" t="s">
        <v>1386</v>
      </c>
      <c r="Y307" s="592"/>
      <c r="Z307" s="592"/>
      <c r="AA307" s="592"/>
      <c r="AB307" s="1882" t="s">
        <v>1161</v>
      </c>
      <c r="AC307" s="2006">
        <v>0</v>
      </c>
      <c r="AD307" s="2006">
        <v>0</v>
      </c>
      <c r="AE307" s="421"/>
    </row>
    <row r="308" spans="2:31" ht="15" customHeight="1">
      <c r="B308" s="34"/>
      <c r="D308" s="512"/>
      <c r="E308" s="509"/>
      <c r="F308" s="509"/>
      <c r="G308" s="509"/>
      <c r="H308" s="585"/>
      <c r="I308" s="509"/>
      <c r="J308" s="509"/>
      <c r="K308" s="509"/>
      <c r="L308" s="116"/>
      <c r="M308" s="116"/>
      <c r="N308" s="586"/>
      <c r="O308" s="586"/>
      <c r="P308" s="116"/>
      <c r="Q308" s="509"/>
      <c r="R308" s="509"/>
      <c r="S308" s="509"/>
      <c r="T308" s="597"/>
      <c r="U308" s="592"/>
      <c r="V308" s="592"/>
      <c r="W308" s="598"/>
      <c r="X308" s="603" t="s">
        <v>1387</v>
      </c>
      <c r="Y308" s="592"/>
      <c r="Z308" s="592"/>
      <c r="AA308" s="592"/>
      <c r="AB308" s="600" t="s">
        <v>1161</v>
      </c>
      <c r="AC308" s="2006">
        <v>0</v>
      </c>
      <c r="AD308" s="2006">
        <v>0</v>
      </c>
      <c r="AE308" s="421"/>
    </row>
    <row r="309" spans="2:31" ht="15" customHeight="1">
      <c r="B309" s="34"/>
      <c r="D309" s="512"/>
      <c r="E309" s="509"/>
      <c r="F309" s="509"/>
      <c r="G309" s="509"/>
      <c r="H309" s="585"/>
      <c r="I309" s="509"/>
      <c r="J309" s="509"/>
      <c r="K309" s="509"/>
      <c r="L309" s="116"/>
      <c r="M309" s="116"/>
      <c r="N309" s="586"/>
      <c r="O309" s="586"/>
      <c r="P309" s="116"/>
      <c r="Q309" s="509"/>
      <c r="R309" s="509"/>
      <c r="S309" s="509"/>
      <c r="T309" s="597"/>
      <c r="U309" s="592"/>
      <c r="V309" s="592"/>
      <c r="W309" s="598"/>
      <c r="X309" s="603" t="s">
        <v>1388</v>
      </c>
      <c r="Y309" s="592"/>
      <c r="Z309" s="592"/>
      <c r="AA309" s="592"/>
      <c r="AB309" s="1882" t="s">
        <v>1389</v>
      </c>
      <c r="AC309" s="2006">
        <v>0</v>
      </c>
      <c r="AD309" s="2006">
        <v>0</v>
      </c>
      <c r="AE309" s="421"/>
    </row>
    <row r="310" spans="2:31" ht="15" customHeight="1">
      <c r="B310" s="34"/>
      <c r="D310" s="512"/>
      <c r="E310" s="509"/>
      <c r="F310" s="509"/>
      <c r="G310" s="509"/>
      <c r="H310" s="585"/>
      <c r="I310" s="509"/>
      <c r="J310" s="509"/>
      <c r="K310" s="509"/>
      <c r="L310" s="116"/>
      <c r="M310" s="116"/>
      <c r="N310" s="586"/>
      <c r="O310" s="586"/>
      <c r="P310" s="116"/>
      <c r="Q310" s="509"/>
      <c r="R310" s="509"/>
      <c r="S310" s="509"/>
      <c r="T310" s="597"/>
      <c r="U310" s="592"/>
      <c r="V310" s="592"/>
      <c r="W310" s="598"/>
      <c r="X310" s="603" t="s">
        <v>1390</v>
      </c>
      <c r="Y310" s="592"/>
      <c r="Z310" s="592"/>
      <c r="AA310" s="592"/>
      <c r="AB310" s="1882" t="s">
        <v>1389</v>
      </c>
      <c r="AC310" s="2006">
        <v>0</v>
      </c>
      <c r="AD310" s="2006">
        <v>0</v>
      </c>
      <c r="AE310" s="421"/>
    </row>
    <row r="311" spans="2:31" ht="15" customHeight="1">
      <c r="B311" s="34"/>
      <c r="D311" s="512"/>
      <c r="E311" s="509"/>
      <c r="F311" s="509"/>
      <c r="G311" s="509"/>
      <c r="H311" s="585"/>
      <c r="I311" s="509"/>
      <c r="J311" s="509"/>
      <c r="K311" s="509"/>
      <c r="L311" s="116"/>
      <c r="M311" s="116"/>
      <c r="N311" s="586"/>
      <c r="O311" s="586"/>
      <c r="P311" s="116"/>
      <c r="Q311" s="509"/>
      <c r="R311" s="509"/>
      <c r="S311" s="509"/>
      <c r="T311" s="597"/>
      <c r="U311" s="592"/>
      <c r="V311" s="592"/>
      <c r="W311" s="598"/>
      <c r="X311" s="603" t="s">
        <v>1391</v>
      </c>
      <c r="Y311" s="592"/>
      <c r="Z311" s="592"/>
      <c r="AA311" s="592"/>
      <c r="AB311" s="1882" t="s">
        <v>1389</v>
      </c>
      <c r="AC311" s="2006">
        <v>0</v>
      </c>
      <c r="AD311" s="2006">
        <v>0</v>
      </c>
      <c r="AE311" s="421"/>
    </row>
    <row r="312" spans="2:31" ht="15" customHeight="1">
      <c r="B312" s="34"/>
      <c r="D312" s="512"/>
      <c r="E312" s="509"/>
      <c r="F312" s="509"/>
      <c r="G312" s="509"/>
      <c r="H312" s="585"/>
      <c r="I312" s="509"/>
      <c r="J312" s="509"/>
      <c r="K312" s="509"/>
      <c r="L312" s="116"/>
      <c r="M312" s="116"/>
      <c r="N312" s="586"/>
      <c r="O312" s="586"/>
      <c r="P312" s="116"/>
      <c r="Q312" s="509"/>
      <c r="R312" s="509"/>
      <c r="S312" s="509"/>
      <c r="T312" s="597"/>
      <c r="U312" s="592"/>
      <c r="V312" s="592"/>
      <c r="W312" s="598"/>
      <c r="X312" s="603" t="s">
        <v>1392</v>
      </c>
      <c r="Y312" s="592"/>
      <c r="Z312" s="592"/>
      <c r="AA312" s="592"/>
      <c r="AB312" s="1882" t="s">
        <v>1389</v>
      </c>
      <c r="AC312" s="2006">
        <v>0</v>
      </c>
      <c r="AD312" s="2006">
        <v>0</v>
      </c>
      <c r="AE312" s="421"/>
    </row>
    <row r="313" spans="2:31" ht="15" customHeight="1">
      <c r="B313" s="34"/>
      <c r="D313" s="512"/>
      <c r="E313" s="509"/>
      <c r="F313" s="509"/>
      <c r="G313" s="509"/>
      <c r="H313" s="585"/>
      <c r="I313" s="509"/>
      <c r="J313" s="509"/>
      <c r="K313" s="509"/>
      <c r="L313" s="116"/>
      <c r="M313" s="116"/>
      <c r="N313" s="586"/>
      <c r="O313" s="586"/>
      <c r="P313" s="116"/>
      <c r="Q313" s="509"/>
      <c r="R313" s="509"/>
      <c r="S313" s="509"/>
      <c r="T313" s="597"/>
      <c r="U313" s="592"/>
      <c r="V313" s="592"/>
      <c r="W313" s="598"/>
      <c r="X313" s="603" t="s">
        <v>1393</v>
      </c>
      <c r="Y313" s="592"/>
      <c r="Z313" s="592"/>
      <c r="AA313" s="592"/>
      <c r="AB313" s="600" t="s">
        <v>1383</v>
      </c>
      <c r="AC313" s="2006">
        <v>0</v>
      </c>
      <c r="AD313" s="2006">
        <v>0</v>
      </c>
      <c r="AE313" s="421"/>
    </row>
    <row r="314" spans="2:31" ht="15" customHeight="1">
      <c r="B314" s="34"/>
      <c r="D314" s="512"/>
      <c r="E314" s="509"/>
      <c r="F314" s="509"/>
      <c r="G314" s="509"/>
      <c r="H314" s="585"/>
      <c r="I314" s="509"/>
      <c r="J314" s="509"/>
      <c r="K314" s="509"/>
      <c r="L314" s="116"/>
      <c r="M314" s="116"/>
      <c r="N314" s="586"/>
      <c r="O314" s="586"/>
      <c r="P314" s="116"/>
      <c r="Q314" s="509"/>
      <c r="R314" s="509"/>
      <c r="S314" s="509"/>
      <c r="T314" s="597"/>
      <c r="U314" s="592"/>
      <c r="V314" s="592"/>
      <c r="W314" s="598"/>
      <c r="X314" s="603" t="s">
        <v>1394</v>
      </c>
      <c r="Y314" s="592"/>
      <c r="Z314" s="592"/>
      <c r="AA314" s="592"/>
      <c r="AB314" s="600"/>
      <c r="AC314" s="2006">
        <v>0</v>
      </c>
      <c r="AD314" s="2006">
        <v>0</v>
      </c>
      <c r="AE314" s="421"/>
    </row>
    <row r="315" spans="2:31" ht="15" customHeight="1">
      <c r="B315" s="34"/>
      <c r="D315" s="512"/>
      <c r="E315" s="509"/>
      <c r="F315" s="509"/>
      <c r="G315" s="509"/>
      <c r="H315" s="585"/>
      <c r="I315" s="509"/>
      <c r="J315" s="509"/>
      <c r="K315" s="509"/>
      <c r="L315" s="116"/>
      <c r="M315" s="116"/>
      <c r="N315" s="586"/>
      <c r="O315" s="586"/>
      <c r="P315" s="116"/>
      <c r="Q315" s="509"/>
      <c r="R315" s="509"/>
      <c r="S315" s="509"/>
      <c r="T315" s="597"/>
      <c r="U315" s="592"/>
      <c r="V315" s="592"/>
      <c r="W315" s="598"/>
      <c r="X315" s="603" t="s">
        <v>1395</v>
      </c>
      <c r="Y315" s="592"/>
      <c r="Z315" s="592"/>
      <c r="AA315" s="592"/>
      <c r="AB315" s="600" t="s">
        <v>1161</v>
      </c>
      <c r="AC315" s="2006">
        <v>0</v>
      </c>
      <c r="AD315" s="2006">
        <v>0</v>
      </c>
      <c r="AE315" s="421"/>
    </row>
    <row r="316" spans="2:31" ht="15" customHeight="1">
      <c r="B316" s="34"/>
      <c r="D316" s="512"/>
      <c r="E316" s="509"/>
      <c r="F316" s="509"/>
      <c r="G316" s="509"/>
      <c r="H316" s="585"/>
      <c r="I316" s="509"/>
      <c r="J316" s="509"/>
      <c r="K316" s="509"/>
      <c r="L316" s="116"/>
      <c r="M316" s="116"/>
      <c r="N316" s="586"/>
      <c r="O316" s="586"/>
      <c r="P316" s="116"/>
      <c r="Q316" s="509"/>
      <c r="R316" s="509"/>
      <c r="S316" s="509"/>
      <c r="T316" s="597"/>
      <c r="U316" s="592"/>
      <c r="V316" s="592"/>
      <c r="W316" s="598"/>
      <c r="X316" s="603" t="s">
        <v>1396</v>
      </c>
      <c r="Y316" s="592"/>
      <c r="Z316" s="592"/>
      <c r="AA316" s="592"/>
      <c r="AB316" s="1882" t="s">
        <v>1161</v>
      </c>
      <c r="AC316" s="2006">
        <v>0</v>
      </c>
      <c r="AD316" s="2006">
        <v>0</v>
      </c>
      <c r="AE316" s="421"/>
    </row>
    <row r="317" spans="2:31" ht="15" customHeight="1">
      <c r="B317" s="34"/>
      <c r="D317" s="512"/>
      <c r="E317" s="509"/>
      <c r="F317" s="509"/>
      <c r="G317" s="509"/>
      <c r="H317" s="585"/>
      <c r="I317" s="509"/>
      <c r="J317" s="509"/>
      <c r="K317" s="509"/>
      <c r="L317" s="116"/>
      <c r="M317" s="116"/>
      <c r="N317" s="586"/>
      <c r="O317" s="586"/>
      <c r="P317" s="116"/>
      <c r="Q317" s="509"/>
      <c r="R317" s="509"/>
      <c r="S317" s="509"/>
      <c r="T317" s="597"/>
      <c r="U317" s="592"/>
      <c r="V317" s="592"/>
      <c r="W317" s="598"/>
      <c r="X317" s="603" t="s">
        <v>1397</v>
      </c>
      <c r="Y317" s="592"/>
      <c r="Z317" s="592"/>
      <c r="AA317" s="592"/>
      <c r="AB317" s="1882" t="s">
        <v>1380</v>
      </c>
      <c r="AC317" s="2006">
        <v>0</v>
      </c>
      <c r="AD317" s="2006">
        <v>0</v>
      </c>
      <c r="AE317" s="421"/>
    </row>
    <row r="318" spans="2:31" ht="15" customHeight="1">
      <c r="B318" s="34"/>
      <c r="D318" s="512"/>
      <c r="E318" s="509"/>
      <c r="F318" s="509"/>
      <c r="G318" s="509"/>
      <c r="H318" s="585"/>
      <c r="I318" s="509"/>
      <c r="J318" s="509"/>
      <c r="K318" s="509"/>
      <c r="L318" s="116"/>
      <c r="M318" s="116"/>
      <c r="N318" s="586"/>
      <c r="O318" s="586"/>
      <c r="P318" s="116"/>
      <c r="Q318" s="509"/>
      <c r="R318" s="509"/>
      <c r="S318" s="509"/>
      <c r="T318" s="597"/>
      <c r="U318" s="592"/>
      <c r="V318" s="592"/>
      <c r="W318" s="598"/>
      <c r="X318" s="603" t="s">
        <v>1398</v>
      </c>
      <c r="Y318" s="592"/>
      <c r="Z318" s="592"/>
      <c r="AA318" s="592"/>
      <c r="AB318" s="1882" t="s">
        <v>1161</v>
      </c>
      <c r="AC318" s="2006">
        <v>0</v>
      </c>
      <c r="AD318" s="2006">
        <v>0</v>
      </c>
      <c r="AE318" s="421"/>
    </row>
    <row r="319" spans="2:31" ht="15" customHeight="1">
      <c r="B319" s="34"/>
      <c r="D319" s="512"/>
      <c r="E319" s="509"/>
      <c r="F319" s="509"/>
      <c r="G319" s="509"/>
      <c r="H319" s="585"/>
      <c r="I319" s="509"/>
      <c r="J319" s="509"/>
      <c r="K319" s="509"/>
      <c r="L319" s="116"/>
      <c r="M319" s="116"/>
      <c r="N319" s="586"/>
      <c r="O319" s="586"/>
      <c r="P319" s="116"/>
      <c r="Q319" s="509"/>
      <c r="R319" s="509"/>
      <c r="S319" s="509"/>
      <c r="T319" s="597"/>
      <c r="U319" s="592"/>
      <c r="V319" s="592"/>
      <c r="W319" s="598"/>
      <c r="X319" s="603" t="s">
        <v>1399</v>
      </c>
      <c r="Y319" s="592"/>
      <c r="Z319" s="592"/>
      <c r="AA319" s="592"/>
      <c r="AB319" s="600">
        <v>10</v>
      </c>
      <c r="AC319" s="2006">
        <v>0</v>
      </c>
      <c r="AD319" s="2006">
        <v>0</v>
      </c>
      <c r="AE319" s="421"/>
    </row>
    <row r="320" spans="2:31" ht="15" customHeight="1">
      <c r="B320" s="34"/>
      <c r="D320" s="512"/>
      <c r="E320" s="509"/>
      <c r="F320" s="509"/>
      <c r="G320" s="509"/>
      <c r="H320" s="585"/>
      <c r="I320" s="509"/>
      <c r="J320" s="509"/>
      <c r="K320" s="509"/>
      <c r="L320" s="116"/>
      <c r="M320" s="116"/>
      <c r="N320" s="586"/>
      <c r="O320" s="586"/>
      <c r="P320" s="116"/>
      <c r="Q320" s="509"/>
      <c r="R320" s="509"/>
      <c r="S320" s="509"/>
      <c r="T320" s="597"/>
      <c r="U320" s="592"/>
      <c r="V320" s="592"/>
      <c r="W320" s="598"/>
      <c r="X320" s="603" t="s">
        <v>1400</v>
      </c>
      <c r="Y320" s="592"/>
      <c r="Z320" s="592"/>
      <c r="AA320" s="592"/>
      <c r="AB320" s="1882" t="s">
        <v>1161</v>
      </c>
      <c r="AC320" s="2006">
        <v>0</v>
      </c>
      <c r="AD320" s="2006">
        <v>0</v>
      </c>
      <c r="AE320" s="421"/>
    </row>
    <row r="321" spans="1:31" ht="15" customHeight="1">
      <c r="B321" s="34"/>
      <c r="D321" s="512"/>
      <c r="E321" s="509"/>
      <c r="F321" s="509"/>
      <c r="G321" s="509"/>
      <c r="H321" s="585"/>
      <c r="I321" s="509"/>
      <c r="J321" s="509"/>
      <c r="K321" s="509"/>
      <c r="L321" s="116"/>
      <c r="M321" s="116"/>
      <c r="N321" s="586"/>
      <c r="O321" s="586"/>
      <c r="P321" s="116"/>
      <c r="Q321" s="509"/>
      <c r="R321" s="509"/>
      <c r="S321" s="509"/>
      <c r="T321" s="597"/>
      <c r="U321" s="592"/>
      <c r="V321" s="592"/>
      <c r="W321" s="598"/>
      <c r="X321" s="603" t="s">
        <v>1401</v>
      </c>
      <c r="Y321" s="592"/>
      <c r="Z321" s="592"/>
      <c r="AA321" s="592"/>
      <c r="AB321" s="600" t="s">
        <v>1161</v>
      </c>
      <c r="AC321" s="2006">
        <v>0</v>
      </c>
      <c r="AD321" s="2006">
        <v>0</v>
      </c>
      <c r="AE321" s="421"/>
    </row>
    <row r="322" spans="1:31" ht="15" customHeight="1">
      <c r="B322" s="34"/>
      <c r="D322" s="512"/>
      <c r="E322" s="509"/>
      <c r="F322" s="509"/>
      <c r="G322" s="509"/>
      <c r="H322" s="585"/>
      <c r="I322" s="509"/>
      <c r="J322" s="509"/>
      <c r="K322" s="509"/>
      <c r="L322" s="116"/>
      <c r="M322" s="116"/>
      <c r="N322" s="586"/>
      <c r="O322" s="586"/>
      <c r="P322" s="116"/>
      <c r="Q322" s="509"/>
      <c r="R322" s="509"/>
      <c r="S322" s="509"/>
      <c r="T322" s="597"/>
      <c r="U322" s="592"/>
      <c r="V322" s="592"/>
      <c r="W322" s="598"/>
      <c r="X322" s="603" t="s">
        <v>1402</v>
      </c>
      <c r="Y322" s="592"/>
      <c r="Z322" s="592"/>
      <c r="AA322" s="592"/>
      <c r="AB322" s="1882" t="s">
        <v>1161</v>
      </c>
      <c r="AC322" s="2006">
        <v>0</v>
      </c>
      <c r="AD322" s="2006">
        <v>0</v>
      </c>
      <c r="AE322" s="421"/>
    </row>
    <row r="323" spans="1:31" ht="15" customHeight="1">
      <c r="B323" s="34"/>
      <c r="D323" s="512"/>
      <c r="E323" s="509"/>
      <c r="F323" s="509"/>
      <c r="G323" s="509"/>
      <c r="H323" s="585"/>
      <c r="I323" s="509"/>
      <c r="J323" s="509"/>
      <c r="K323" s="509"/>
      <c r="L323" s="116"/>
      <c r="M323" s="116"/>
      <c r="N323" s="586"/>
      <c r="O323" s="586"/>
      <c r="P323" s="116"/>
      <c r="Q323" s="509"/>
      <c r="R323" s="509"/>
      <c r="S323" s="509"/>
      <c r="T323" s="597"/>
      <c r="U323" s="592"/>
      <c r="V323" s="592"/>
      <c r="W323" s="598"/>
      <c r="X323" s="603" t="s">
        <v>1403</v>
      </c>
      <c r="Y323" s="592"/>
      <c r="Z323" s="592"/>
      <c r="AA323" s="592"/>
      <c r="AB323" s="600" t="s">
        <v>1161</v>
      </c>
      <c r="AC323" s="2006">
        <v>0</v>
      </c>
      <c r="AD323" s="2006">
        <v>0</v>
      </c>
      <c r="AE323" s="421"/>
    </row>
    <row r="324" spans="1:31" ht="9.9499999999999993" customHeight="1">
      <c r="B324" s="34"/>
      <c r="D324" s="49"/>
      <c r="E324" s="96"/>
      <c r="F324" s="96"/>
      <c r="G324" s="96"/>
      <c r="H324" s="104"/>
      <c r="I324" s="96"/>
      <c r="J324" s="96"/>
      <c r="K324" s="96"/>
      <c r="L324" s="52"/>
      <c r="M324" s="35"/>
      <c r="N324" s="40"/>
      <c r="O324" s="40"/>
      <c r="P324" s="45"/>
      <c r="Q324" s="96"/>
      <c r="R324" s="96"/>
      <c r="S324" s="96"/>
      <c r="T324" s="45"/>
      <c r="U324" s="96"/>
      <c r="V324" s="96"/>
      <c r="X324" s="45"/>
      <c r="Y324" s="96"/>
      <c r="Z324" s="96"/>
      <c r="AA324" s="96"/>
      <c r="AB324" s="45"/>
      <c r="AC324" s="2006">
        <v>0</v>
      </c>
      <c r="AD324" s="2006">
        <v>0</v>
      </c>
      <c r="AE324" s="421"/>
    </row>
    <row r="325" spans="1:31" ht="9.9499999999999993" customHeight="1">
      <c r="B325" s="4207">
        <v>9</v>
      </c>
      <c r="D325" s="4210" t="s">
        <v>1386</v>
      </c>
      <c r="E325" s="40"/>
      <c r="F325" s="40"/>
      <c r="G325" s="40"/>
      <c r="H325" s="4210" t="s">
        <v>1387</v>
      </c>
      <c r="I325" s="40"/>
      <c r="J325" s="40"/>
      <c r="K325" s="40"/>
      <c r="L325" s="4210" t="s">
        <v>1388</v>
      </c>
      <c r="M325" s="40"/>
      <c r="N325" s="40"/>
      <c r="O325" s="40"/>
      <c r="P325" s="4210" t="s">
        <v>1390</v>
      </c>
      <c r="Q325" s="40"/>
      <c r="R325" s="40"/>
      <c r="S325" s="40"/>
      <c r="T325" s="4210" t="s">
        <v>1391</v>
      </c>
      <c r="U325" s="40"/>
      <c r="V325" s="40"/>
      <c r="W325" s="40"/>
      <c r="X325" s="4210" t="s">
        <v>1392</v>
      </c>
      <c r="Y325" s="40"/>
      <c r="Z325" s="40"/>
      <c r="AA325" s="40"/>
      <c r="AB325" s="4210" t="s">
        <v>1404</v>
      </c>
      <c r="AC325" s="2006">
        <v>0</v>
      </c>
      <c r="AD325" s="2006">
        <v>0</v>
      </c>
      <c r="AE325" s="421"/>
    </row>
    <row r="326" spans="1:31" ht="5.0999999999999996" customHeight="1">
      <c r="B326" s="4208"/>
      <c r="D326" s="4211"/>
      <c r="E326" s="90"/>
      <c r="F326" s="91"/>
      <c r="G326" s="90"/>
      <c r="H326" s="4211"/>
      <c r="I326" s="90"/>
      <c r="J326" s="91"/>
      <c r="K326" s="90"/>
      <c r="L326" s="4211"/>
      <c r="M326" s="90"/>
      <c r="N326" s="91"/>
      <c r="O326" s="90"/>
      <c r="P326" s="4211"/>
      <c r="Q326" s="90"/>
      <c r="R326" s="91"/>
      <c r="S326" s="90"/>
      <c r="T326" s="4211"/>
      <c r="U326" s="90"/>
      <c r="V326" s="91"/>
      <c r="W326" s="90"/>
      <c r="X326" s="4211"/>
      <c r="Y326" s="90"/>
      <c r="Z326" s="91"/>
      <c r="AA326" s="90"/>
      <c r="AB326" s="4211"/>
      <c r="AC326" s="2006">
        <v>0</v>
      </c>
      <c r="AD326" s="2006">
        <v>0</v>
      </c>
      <c r="AE326" s="421"/>
    </row>
    <row r="327" spans="1:31" ht="9.9499999999999993" customHeight="1">
      <c r="B327" s="4209"/>
      <c r="D327" s="4212"/>
      <c r="E327" s="40"/>
      <c r="F327" s="40"/>
      <c r="G327" s="40"/>
      <c r="H327" s="4212"/>
      <c r="I327" s="40"/>
      <c r="J327" s="40"/>
      <c r="K327" s="40"/>
      <c r="L327" s="4212"/>
      <c r="M327" s="40"/>
      <c r="N327" s="40"/>
      <c r="O327" s="40"/>
      <c r="P327" s="4212"/>
      <c r="Q327" s="40"/>
      <c r="R327" s="40"/>
      <c r="S327" s="40"/>
      <c r="T327" s="4212"/>
      <c r="U327" s="40"/>
      <c r="V327" s="40"/>
      <c r="W327" s="40"/>
      <c r="X327" s="4212"/>
      <c r="Y327" s="40"/>
      <c r="Z327" s="40"/>
      <c r="AA327" s="40"/>
      <c r="AB327" s="4212"/>
      <c r="AC327" s="2006">
        <v>0</v>
      </c>
      <c r="AD327" s="2006">
        <v>0</v>
      </c>
      <c r="AE327" s="421"/>
    </row>
    <row r="328" spans="1:31" ht="9.9499999999999993" customHeight="1">
      <c r="B328" s="34"/>
      <c r="D328" s="49"/>
      <c r="E328" s="96"/>
      <c r="F328" s="96"/>
      <c r="G328" s="96"/>
      <c r="H328" s="104"/>
      <c r="I328" s="96"/>
      <c r="J328" s="96"/>
      <c r="K328" s="96"/>
      <c r="L328" s="52"/>
      <c r="M328" s="35"/>
      <c r="N328" s="40"/>
      <c r="O328" s="40"/>
      <c r="P328" s="45"/>
      <c r="Q328" s="96"/>
      <c r="R328" s="96"/>
      <c r="S328" s="96"/>
      <c r="T328" s="45"/>
      <c r="U328" s="96"/>
      <c r="V328" s="96"/>
      <c r="X328" s="45"/>
      <c r="Y328" s="96"/>
      <c r="Z328" s="96"/>
      <c r="AA328" s="96"/>
      <c r="AB328" s="45"/>
      <c r="AC328" s="2006">
        <v>0</v>
      </c>
      <c r="AD328" s="2006">
        <v>0</v>
      </c>
      <c r="AE328" s="421"/>
    </row>
    <row r="329" spans="1:31" ht="9.9499999999999993" customHeight="1">
      <c r="B329" s="4207">
        <v>9</v>
      </c>
      <c r="D329" s="4210" t="s">
        <v>1363</v>
      </c>
      <c r="E329" s="40"/>
      <c r="F329" s="40"/>
      <c r="G329" s="40"/>
      <c r="H329" s="4210" t="s">
        <v>1399</v>
      </c>
      <c r="I329" s="40"/>
      <c r="J329" s="40"/>
      <c r="K329" s="40"/>
      <c r="L329" s="4210" t="s">
        <v>1394</v>
      </c>
      <c r="M329" s="40"/>
      <c r="N329" s="40"/>
      <c r="O329" s="40"/>
      <c r="P329" s="4210" t="s">
        <v>1398</v>
      </c>
      <c r="Q329" s="40"/>
      <c r="R329" s="40"/>
      <c r="S329" s="40"/>
      <c r="T329" s="4210" t="s">
        <v>1396</v>
      </c>
      <c r="U329" s="40"/>
      <c r="V329" s="40"/>
      <c r="W329" s="40"/>
      <c r="X329" s="4210" t="s">
        <v>1397</v>
      </c>
      <c r="Y329" s="40"/>
      <c r="Z329" s="40"/>
      <c r="AA329" s="40"/>
      <c r="AB329" s="4210" t="s">
        <v>1405</v>
      </c>
      <c r="AC329" s="2006">
        <v>0</v>
      </c>
      <c r="AD329" s="2006">
        <v>0</v>
      </c>
      <c r="AE329" s="421"/>
    </row>
    <row r="330" spans="1:31" ht="5.0999999999999996" customHeight="1">
      <c r="B330" s="4208"/>
      <c r="D330" s="4211"/>
      <c r="E330" s="90"/>
      <c r="F330" s="91"/>
      <c r="G330" s="90"/>
      <c r="H330" s="4211"/>
      <c r="I330" s="90"/>
      <c r="J330" s="91"/>
      <c r="K330" s="90"/>
      <c r="L330" s="4211"/>
      <c r="M330" s="90"/>
      <c r="N330" s="91"/>
      <c r="O330" s="90"/>
      <c r="P330" s="4211"/>
      <c r="Q330" s="90"/>
      <c r="R330" s="91"/>
      <c r="S330" s="90"/>
      <c r="T330" s="4211"/>
      <c r="U330" s="90"/>
      <c r="V330" s="91"/>
      <c r="W330" s="90"/>
      <c r="X330" s="4211"/>
      <c r="Y330" s="90"/>
      <c r="Z330" s="91"/>
      <c r="AA330" s="90"/>
      <c r="AB330" s="4211"/>
      <c r="AC330" s="2006">
        <v>0</v>
      </c>
      <c r="AD330" s="2006">
        <v>0</v>
      </c>
      <c r="AE330" s="421"/>
    </row>
    <row r="331" spans="1:31" ht="9.9499999999999993" customHeight="1">
      <c r="B331" s="4209"/>
      <c r="D331" s="4212"/>
      <c r="E331" s="40"/>
      <c r="F331" s="40"/>
      <c r="G331" s="40"/>
      <c r="H331" s="4212"/>
      <c r="I331" s="40"/>
      <c r="J331" s="40"/>
      <c r="K331" s="40"/>
      <c r="L331" s="4212"/>
      <c r="M331" s="40"/>
      <c r="N331" s="40"/>
      <c r="O331" s="40"/>
      <c r="P331" s="4212"/>
      <c r="Q331" s="40"/>
      <c r="R331" s="40"/>
      <c r="S331" s="40"/>
      <c r="T331" s="4212"/>
      <c r="U331" s="40"/>
      <c r="V331" s="40"/>
      <c r="W331" s="40"/>
      <c r="X331" s="4212"/>
      <c r="Y331" s="40"/>
      <c r="Z331" s="40"/>
      <c r="AA331" s="40"/>
      <c r="AB331" s="4212"/>
      <c r="AC331" s="2006">
        <v>0</v>
      </c>
      <c r="AD331" s="2006">
        <v>0</v>
      </c>
      <c r="AE331" s="421"/>
    </row>
    <row r="332" spans="1:31" ht="9.9499999999999993" customHeight="1">
      <c r="B332" s="34"/>
      <c r="D332" s="49"/>
      <c r="E332" s="96"/>
      <c r="F332" s="96"/>
      <c r="G332" s="96"/>
      <c r="H332" s="104"/>
      <c r="I332" s="96"/>
      <c r="J332" s="96"/>
      <c r="K332" s="96"/>
      <c r="L332" s="52"/>
      <c r="M332" s="35"/>
      <c r="N332" s="40"/>
      <c r="O332" s="40"/>
      <c r="P332" s="45"/>
      <c r="Q332" s="96"/>
      <c r="R332" s="96"/>
      <c r="S332" s="96"/>
      <c r="T332" s="45"/>
      <c r="U332" s="96"/>
      <c r="V332" s="96"/>
      <c r="X332" s="45"/>
      <c r="Y332" s="96"/>
      <c r="Z332" s="96"/>
      <c r="AA332" s="96"/>
      <c r="AB332" s="45"/>
      <c r="AC332" s="2006">
        <v>0</v>
      </c>
      <c r="AD332" s="2006">
        <v>0</v>
      </c>
      <c r="AE332" s="421"/>
    </row>
    <row r="333" spans="1:31" ht="9.9499999999999993" customHeight="1">
      <c r="B333" s="4207">
        <v>9</v>
      </c>
      <c r="D333" s="4210" t="s">
        <v>1400</v>
      </c>
      <c r="E333" s="40"/>
      <c r="F333" s="40"/>
      <c r="G333" s="40"/>
      <c r="H333" s="4210" t="s">
        <v>1401</v>
      </c>
      <c r="I333" s="40"/>
      <c r="J333" s="40"/>
      <c r="K333" s="40"/>
      <c r="L333" s="4210" t="s">
        <v>1402</v>
      </c>
      <c r="M333" s="40"/>
      <c r="N333" s="40"/>
      <c r="O333" s="40"/>
      <c r="P333" s="4210" t="s">
        <v>1403</v>
      </c>
      <c r="Q333" s="40"/>
      <c r="R333" s="40"/>
      <c r="S333" s="40"/>
      <c r="T333" s="4210" t="s">
        <v>260</v>
      </c>
      <c r="U333" s="40"/>
      <c r="V333" s="40"/>
      <c r="W333" s="40"/>
      <c r="X333" s="4166"/>
      <c r="Y333" s="40"/>
      <c r="Z333" s="40"/>
      <c r="AA333" s="40"/>
      <c r="AB333" s="4166"/>
      <c r="AC333" s="2006">
        <v>0</v>
      </c>
      <c r="AD333" s="2006">
        <v>0</v>
      </c>
      <c r="AE333" s="421"/>
    </row>
    <row r="334" spans="1:31" ht="5.0999999999999996" customHeight="1">
      <c r="B334" s="4208"/>
      <c r="D334" s="4211"/>
      <c r="E334" s="90"/>
      <c r="F334" s="91"/>
      <c r="G334" s="90"/>
      <c r="H334" s="4211"/>
      <c r="I334" s="90"/>
      <c r="J334" s="91"/>
      <c r="K334" s="90"/>
      <c r="L334" s="4211"/>
      <c r="M334" s="90"/>
      <c r="N334" s="91"/>
      <c r="O334" s="90"/>
      <c r="P334" s="4211"/>
      <c r="Q334" s="90"/>
      <c r="R334" s="91"/>
      <c r="S334" s="90"/>
      <c r="T334" s="4211"/>
      <c r="U334" s="90"/>
      <c r="V334" s="91"/>
      <c r="W334" s="90"/>
      <c r="X334" s="3612"/>
      <c r="Y334" s="90"/>
      <c r="Z334" s="91"/>
      <c r="AA334" s="90"/>
      <c r="AB334" s="3612"/>
      <c r="AC334" s="2006">
        <v>0</v>
      </c>
      <c r="AD334" s="2006">
        <v>0</v>
      </c>
      <c r="AE334" s="421"/>
    </row>
    <row r="335" spans="1:31" ht="9.9499999999999993" customHeight="1">
      <c r="B335" s="4209"/>
      <c r="D335" s="4212"/>
      <c r="E335" s="40"/>
      <c r="F335" s="40"/>
      <c r="G335" s="40"/>
      <c r="H335" s="4212"/>
      <c r="I335" s="40"/>
      <c r="J335" s="40"/>
      <c r="K335" s="40"/>
      <c r="L335" s="4212"/>
      <c r="M335" s="40"/>
      <c r="N335" s="40"/>
      <c r="O335" s="40"/>
      <c r="P335" s="4212"/>
      <c r="Q335" s="40"/>
      <c r="R335" s="40"/>
      <c r="S335" s="40"/>
      <c r="T335" s="4212"/>
      <c r="U335" s="40"/>
      <c r="V335" s="40"/>
      <c r="W335" s="40"/>
      <c r="X335" s="3613"/>
      <c r="Y335" s="40"/>
      <c r="Z335" s="40"/>
      <c r="AA335" s="40"/>
      <c r="AB335" s="3613"/>
      <c r="AC335" s="2006">
        <v>0</v>
      </c>
      <c r="AD335" s="2006">
        <v>0</v>
      </c>
      <c r="AE335" s="421"/>
    </row>
    <row r="336" spans="1:31" ht="9.9499999999999993" customHeight="1">
      <c r="A336" s="104"/>
      <c r="B336" s="104"/>
      <c r="C336" s="104"/>
      <c r="D336" s="104"/>
      <c r="E336" s="96"/>
      <c r="F336" s="96"/>
      <c r="G336" s="96"/>
      <c r="H336" s="49"/>
      <c r="I336" s="96"/>
      <c r="J336" s="96"/>
      <c r="K336" s="96"/>
      <c r="L336" s="52"/>
      <c r="M336" s="96"/>
      <c r="N336" s="96"/>
      <c r="O336" s="96"/>
      <c r="P336" s="45"/>
      <c r="Q336" s="96"/>
      <c r="R336" s="96"/>
      <c r="S336" s="96"/>
      <c r="T336" s="45"/>
      <c r="U336" s="96"/>
      <c r="V336" s="96"/>
      <c r="W336" s="96"/>
      <c r="X336" s="45"/>
      <c r="Y336" s="96"/>
      <c r="Z336" s="96"/>
      <c r="AA336" s="96"/>
      <c r="AB336" s="45"/>
      <c r="AC336" s="2006">
        <v>0</v>
      </c>
      <c r="AD336" s="2006">
        <v>0</v>
      </c>
      <c r="AE336" s="421"/>
    </row>
    <row r="337" spans="1:31" ht="23.25">
      <c r="B337" s="604">
        <v>10</v>
      </c>
      <c r="D337" s="605" t="s">
        <v>1406</v>
      </c>
      <c r="E337" s="606"/>
      <c r="F337" s="606"/>
      <c r="G337" s="606"/>
      <c r="H337" s="606"/>
      <c r="I337" s="606"/>
      <c r="J337" s="606"/>
      <c r="K337" s="606"/>
      <c r="L337" s="606"/>
      <c r="M337" s="606"/>
      <c r="N337" s="606"/>
      <c r="O337" s="606"/>
      <c r="P337" s="606"/>
      <c r="Q337" s="606"/>
      <c r="R337" s="606"/>
      <c r="S337" s="606"/>
      <c r="T337" s="606"/>
      <c r="U337" s="606"/>
      <c r="V337" s="606"/>
      <c r="W337" s="606"/>
      <c r="X337" s="606"/>
      <c r="Y337" s="606"/>
      <c r="Z337" s="606"/>
      <c r="AA337" s="606"/>
      <c r="AB337" s="607">
        <v>10</v>
      </c>
      <c r="AC337" s="2006">
        <v>0</v>
      </c>
      <c r="AD337" s="2006">
        <v>0</v>
      </c>
      <c r="AE337" s="583"/>
    </row>
    <row r="338" spans="1:31" ht="9.9499999999999993" customHeight="1">
      <c r="B338" s="104"/>
      <c r="C338" s="104"/>
      <c r="D338" s="104"/>
      <c r="E338" s="96"/>
      <c r="F338" s="96"/>
      <c r="G338" s="96"/>
      <c r="H338" s="49"/>
      <c r="I338" s="96"/>
      <c r="J338" s="96"/>
      <c r="K338" s="96"/>
      <c r="L338" s="52"/>
      <c r="M338" s="96"/>
      <c r="N338" s="96"/>
      <c r="O338" s="96"/>
      <c r="P338" s="45"/>
      <c r="Q338" s="96"/>
      <c r="R338" s="96"/>
      <c r="S338" s="96"/>
      <c r="T338" s="45"/>
      <c r="U338" s="96"/>
      <c r="V338" s="96"/>
      <c r="W338" s="96"/>
      <c r="X338" s="45"/>
      <c r="Y338" s="96"/>
      <c r="Z338" s="96"/>
      <c r="AA338" s="96"/>
      <c r="AB338" s="45"/>
      <c r="AC338" s="2006">
        <v>0</v>
      </c>
      <c r="AD338" s="2006">
        <v>0</v>
      </c>
      <c r="AE338" s="421"/>
    </row>
    <row r="339" spans="1:31" ht="9.75" customHeight="1">
      <c r="B339" s="608"/>
      <c r="D339" s="104"/>
      <c r="E339" s="96"/>
      <c r="F339" s="96"/>
      <c r="G339" s="96"/>
      <c r="H339" s="49"/>
      <c r="I339" s="96"/>
      <c r="J339" s="96"/>
      <c r="K339" s="96"/>
      <c r="L339" s="52"/>
      <c r="M339" s="96"/>
      <c r="N339" s="96"/>
      <c r="O339" s="96"/>
      <c r="P339" s="45"/>
      <c r="Q339" s="96"/>
      <c r="R339" s="96"/>
      <c r="S339" s="96"/>
      <c r="T339" s="45"/>
      <c r="U339" s="96"/>
      <c r="V339" s="96"/>
      <c r="W339" s="96"/>
      <c r="X339" s="45"/>
      <c r="Y339" s="96"/>
      <c r="Z339" s="96"/>
      <c r="AA339" s="96"/>
      <c r="AB339" s="45"/>
      <c r="AC339" s="2006">
        <v>0</v>
      </c>
      <c r="AD339" s="2006">
        <v>0</v>
      </c>
      <c r="AE339" s="421"/>
    </row>
    <row r="340" spans="1:31" ht="15" customHeight="1">
      <c r="B340" s="608"/>
      <c r="D340" s="609" t="s">
        <v>1407</v>
      </c>
      <c r="E340" s="609"/>
      <c r="F340" s="609"/>
      <c r="G340" s="609"/>
      <c r="H340" s="609"/>
      <c r="I340" s="609"/>
      <c r="J340" s="609"/>
      <c r="K340" s="609"/>
      <c r="L340" s="609"/>
      <c r="M340" s="609"/>
      <c r="N340" s="609"/>
      <c r="O340" s="609"/>
      <c r="P340" s="609"/>
      <c r="Q340" s="609"/>
      <c r="R340" s="609"/>
      <c r="S340" s="609"/>
      <c r="T340" s="609"/>
      <c r="U340" s="609"/>
      <c r="V340" s="609"/>
      <c r="W340" s="609"/>
      <c r="X340" s="609"/>
      <c r="Y340" s="610"/>
      <c r="Z340" s="610"/>
      <c r="AA340" s="610"/>
      <c r="AB340" s="4205" t="s">
        <v>1157</v>
      </c>
      <c r="AC340" s="2006">
        <v>0</v>
      </c>
      <c r="AD340" s="2006">
        <v>0</v>
      </c>
      <c r="AE340" s="421"/>
    </row>
    <row r="341" spans="1:31" ht="15" customHeight="1">
      <c r="B341" s="608"/>
      <c r="D341" s="609" t="s">
        <v>1408</v>
      </c>
      <c r="E341" s="609"/>
      <c r="F341" s="609"/>
      <c r="G341" s="609"/>
      <c r="H341" s="609"/>
      <c r="I341" s="609"/>
      <c r="J341" s="609"/>
      <c r="K341" s="609"/>
      <c r="L341" s="609"/>
      <c r="M341" s="609"/>
      <c r="N341" s="609"/>
      <c r="O341" s="609"/>
      <c r="P341" s="609"/>
      <c r="Q341" s="609"/>
      <c r="R341" s="609"/>
      <c r="S341" s="609"/>
      <c r="T341" s="609"/>
      <c r="U341" s="609"/>
      <c r="V341" s="609"/>
      <c r="W341" s="609"/>
      <c r="X341" s="609"/>
      <c r="Y341" s="610"/>
      <c r="Z341" s="610"/>
      <c r="AA341" s="610"/>
      <c r="AB341" s="4205"/>
      <c r="AC341" s="2006">
        <v>0</v>
      </c>
      <c r="AD341" s="2006">
        <v>0</v>
      </c>
      <c r="AE341" s="421"/>
    </row>
    <row r="342" spans="1:31" ht="15" customHeight="1">
      <c r="B342" s="608"/>
      <c r="D342" s="609" t="s">
        <v>1409</v>
      </c>
      <c r="E342" s="609"/>
      <c r="F342" s="609"/>
      <c r="G342" s="609"/>
      <c r="H342" s="609"/>
      <c r="I342" s="609"/>
      <c r="J342" s="609"/>
      <c r="K342" s="609"/>
      <c r="L342" s="609"/>
      <c r="M342" s="609"/>
      <c r="N342" s="609"/>
      <c r="O342" s="609"/>
      <c r="P342" s="609"/>
      <c r="Q342" s="609"/>
      <c r="R342" s="609"/>
      <c r="S342" s="609"/>
      <c r="T342" s="609"/>
      <c r="U342" s="609"/>
      <c r="V342" s="609"/>
      <c r="W342" s="609"/>
      <c r="X342" s="609"/>
      <c r="Y342" s="609"/>
      <c r="Z342" s="609"/>
      <c r="AA342" s="609"/>
      <c r="AB342" s="1883">
        <v>4</v>
      </c>
      <c r="AC342" s="2006">
        <v>0</v>
      </c>
      <c r="AD342" s="2006">
        <v>0</v>
      </c>
      <c r="AE342" s="421"/>
    </row>
    <row r="343" spans="1:31" ht="15" customHeight="1">
      <c r="B343" s="608"/>
      <c r="D343" s="609"/>
      <c r="E343" s="609"/>
      <c r="F343" s="609"/>
      <c r="G343" s="609"/>
      <c r="H343" s="609"/>
      <c r="I343" s="609"/>
      <c r="J343" s="609"/>
      <c r="K343" s="609"/>
      <c r="L343" s="609"/>
      <c r="M343" s="609"/>
      <c r="N343" s="609"/>
      <c r="O343" s="609"/>
      <c r="P343" s="609"/>
      <c r="Q343" s="609"/>
      <c r="R343" s="609"/>
      <c r="S343" s="609"/>
      <c r="T343" s="609"/>
      <c r="U343" s="609"/>
      <c r="V343" s="609"/>
      <c r="W343" s="609"/>
      <c r="X343" s="609"/>
      <c r="Y343" s="609"/>
      <c r="Z343" s="609"/>
      <c r="AA343" s="609"/>
      <c r="AB343" s="1883"/>
      <c r="AC343" s="2006">
        <v>0</v>
      </c>
      <c r="AD343" s="2006">
        <v>0</v>
      </c>
      <c r="AE343" s="421"/>
    </row>
    <row r="344" spans="1:31" ht="9.9499999999999993" customHeight="1">
      <c r="A344" s="52"/>
      <c r="B344" s="52"/>
      <c r="C344" s="52"/>
      <c r="D344" s="52"/>
      <c r="E344" s="52"/>
      <c r="F344" s="52"/>
      <c r="G344" s="52"/>
      <c r="H344" s="52"/>
      <c r="I344" s="52"/>
      <c r="J344" s="52"/>
      <c r="K344" s="52"/>
      <c r="L344" s="52"/>
      <c r="M344" s="96"/>
      <c r="N344" s="96"/>
      <c r="O344" s="96"/>
      <c r="P344" s="45"/>
      <c r="Q344" s="96"/>
      <c r="R344" s="96"/>
      <c r="S344" s="96"/>
      <c r="T344" s="45"/>
      <c r="U344" s="96"/>
      <c r="V344" s="96"/>
      <c r="W344" s="96"/>
      <c r="X344" s="45"/>
      <c r="Y344" s="96"/>
      <c r="Z344" s="96"/>
      <c r="AA344" s="96"/>
      <c r="AB344" s="45"/>
      <c r="AC344" s="2006">
        <v>0</v>
      </c>
      <c r="AD344" s="2006">
        <v>0</v>
      </c>
      <c r="AE344" s="421"/>
    </row>
    <row r="345" spans="1:31" ht="23.25">
      <c r="B345" s="611">
        <v>11</v>
      </c>
      <c r="D345" s="612" t="s">
        <v>1410</v>
      </c>
      <c r="E345" s="613"/>
      <c r="F345" s="613"/>
      <c r="G345" s="613"/>
      <c r="H345" s="613"/>
      <c r="I345" s="613"/>
      <c r="J345" s="613"/>
      <c r="K345" s="613"/>
      <c r="L345" s="613"/>
      <c r="M345" s="613"/>
      <c r="N345" s="613"/>
      <c r="O345" s="613"/>
      <c r="P345" s="613"/>
      <c r="Q345" s="613"/>
      <c r="R345" s="613"/>
      <c r="S345" s="613"/>
      <c r="T345" s="613"/>
      <c r="U345" s="613"/>
      <c r="V345" s="613"/>
      <c r="W345" s="613"/>
      <c r="X345" s="613"/>
      <c r="Y345" s="613"/>
      <c r="Z345" s="613"/>
      <c r="AA345" s="613"/>
      <c r="AB345" s="614">
        <v>11</v>
      </c>
      <c r="AC345" s="2006">
        <v>0</v>
      </c>
      <c r="AD345" s="2006">
        <v>0</v>
      </c>
      <c r="AE345" s="583"/>
    </row>
    <row r="346" spans="1:31" ht="9.9499999999999993" customHeight="1">
      <c r="B346" s="104"/>
      <c r="C346" s="104"/>
      <c r="D346" s="615"/>
      <c r="E346" s="96"/>
      <c r="F346" s="96"/>
      <c r="G346" s="96"/>
      <c r="H346" s="49"/>
      <c r="I346" s="96"/>
      <c r="J346" s="96"/>
      <c r="K346" s="96"/>
      <c r="L346" s="52"/>
      <c r="M346" s="96"/>
      <c r="N346" s="96"/>
      <c r="O346" s="96"/>
      <c r="P346" s="45"/>
      <c r="Q346" s="96"/>
      <c r="R346" s="96"/>
      <c r="S346" s="96"/>
      <c r="T346" s="45"/>
      <c r="U346" s="96"/>
      <c r="V346" s="96"/>
      <c r="W346" s="96"/>
      <c r="X346" s="45"/>
      <c r="Y346" s="96"/>
      <c r="Z346" s="96"/>
      <c r="AA346" s="96"/>
      <c r="AB346" s="45"/>
      <c r="AC346" s="2006">
        <v>0</v>
      </c>
      <c r="AD346" s="2006">
        <v>0</v>
      </c>
      <c r="AE346" s="421"/>
    </row>
    <row r="347" spans="1:31" ht="15" customHeight="1">
      <c r="B347" s="616"/>
      <c r="D347" s="617" t="s">
        <v>1063</v>
      </c>
      <c r="E347" s="618"/>
      <c r="F347" s="619"/>
      <c r="G347" s="619"/>
      <c r="H347" s="619"/>
      <c r="I347" s="619"/>
      <c r="J347" s="619"/>
      <c r="K347" s="619"/>
      <c r="L347" s="619"/>
      <c r="M347" s="619"/>
      <c r="N347" s="619"/>
      <c r="O347" s="619"/>
      <c r="P347" s="619"/>
      <c r="Q347" s="619"/>
      <c r="R347" s="619"/>
      <c r="S347" s="619"/>
      <c r="T347" s="619"/>
      <c r="U347" s="619"/>
      <c r="V347" s="619"/>
      <c r="W347" s="619"/>
      <c r="X347" s="619"/>
      <c r="Y347" s="619"/>
      <c r="Z347" s="619"/>
      <c r="AA347" s="619"/>
      <c r="AB347" s="4206" t="s">
        <v>1157</v>
      </c>
      <c r="AC347" s="2006">
        <v>0</v>
      </c>
      <c r="AD347" s="2006">
        <v>0</v>
      </c>
      <c r="AE347" s="421"/>
    </row>
    <row r="348" spans="1:31" ht="15" customHeight="1">
      <c r="B348" s="616"/>
      <c r="D348" s="619" t="s">
        <v>1122</v>
      </c>
      <c r="E348" s="618"/>
      <c r="F348" s="619"/>
      <c r="G348" s="619"/>
      <c r="H348" s="619"/>
      <c r="I348" s="619"/>
      <c r="J348" s="619"/>
      <c r="K348" s="619"/>
      <c r="L348" s="619"/>
      <c r="M348" s="619"/>
      <c r="N348" s="619"/>
      <c r="O348" s="619"/>
      <c r="P348" s="619"/>
      <c r="Q348" s="619"/>
      <c r="R348" s="619"/>
      <c r="S348" s="619"/>
      <c r="T348" s="619"/>
      <c r="U348" s="619"/>
      <c r="V348" s="619"/>
      <c r="W348" s="619"/>
      <c r="X348" s="619"/>
      <c r="Y348" s="619"/>
      <c r="Z348" s="619"/>
      <c r="AA348" s="619"/>
      <c r="AB348" s="4206"/>
      <c r="AC348" s="2006">
        <v>0</v>
      </c>
      <c r="AD348" s="2006">
        <v>0</v>
      </c>
      <c r="AE348" s="421"/>
    </row>
    <row r="349" spans="1:31" ht="15" customHeight="1">
      <c r="B349" s="616"/>
      <c r="D349" s="619"/>
      <c r="E349" s="618"/>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1884"/>
      <c r="AC349" s="2006">
        <v>0</v>
      </c>
      <c r="AD349" s="2006">
        <v>0</v>
      </c>
      <c r="AE349" s="421"/>
    </row>
    <row r="350" spans="1:31" ht="15" customHeight="1">
      <c r="B350" s="616"/>
      <c r="D350" s="512"/>
      <c r="E350" s="509"/>
      <c r="F350" s="1875"/>
      <c r="G350" s="1875"/>
      <c r="H350" s="1875"/>
      <c r="I350" s="1875"/>
      <c r="J350" s="1875"/>
      <c r="K350" s="1875"/>
      <c r="L350" s="1875"/>
      <c r="M350" s="1875"/>
      <c r="N350" s="1875"/>
      <c r="O350" s="1875"/>
      <c r="P350" s="1875"/>
      <c r="Q350" s="1875"/>
      <c r="R350" s="1875"/>
      <c r="S350" s="1875"/>
      <c r="T350" s="620"/>
      <c r="U350" s="620"/>
      <c r="V350" s="620"/>
      <c r="W350" s="620"/>
      <c r="X350" s="621" t="s">
        <v>1411</v>
      </c>
      <c r="Y350" s="620"/>
      <c r="Z350" s="620"/>
      <c r="AA350" s="620"/>
      <c r="AB350" s="1884"/>
      <c r="AC350" s="2006">
        <v>0</v>
      </c>
      <c r="AD350" s="2006">
        <v>0</v>
      </c>
      <c r="AE350" s="421"/>
    </row>
    <row r="351" spans="1:31" ht="15" customHeight="1">
      <c r="B351" s="616"/>
      <c r="D351" s="512"/>
      <c r="E351" s="509"/>
      <c r="F351" s="1875"/>
      <c r="G351" s="1875"/>
      <c r="H351" s="1875"/>
      <c r="I351" s="1875"/>
      <c r="J351" s="1875"/>
      <c r="K351" s="1875"/>
      <c r="L351" s="1875"/>
      <c r="M351" s="1875"/>
      <c r="N351" s="1875"/>
      <c r="O351" s="1875"/>
      <c r="P351" s="1875"/>
      <c r="Q351" s="1875"/>
      <c r="R351" s="1875"/>
      <c r="S351" s="1875"/>
      <c r="T351" s="620"/>
      <c r="U351" s="620"/>
      <c r="V351" s="620"/>
      <c r="W351" s="620"/>
      <c r="X351" s="621" t="s">
        <v>1412</v>
      </c>
      <c r="Y351" s="620"/>
      <c r="Z351" s="620"/>
      <c r="AA351" s="620"/>
      <c r="AB351" s="1884"/>
      <c r="AC351" s="2006">
        <v>0</v>
      </c>
      <c r="AD351" s="2006">
        <v>0</v>
      </c>
      <c r="AE351" s="421"/>
    </row>
    <row r="352" spans="1:31" ht="15" customHeight="1">
      <c r="B352" s="616"/>
      <c r="D352" s="512"/>
      <c r="E352" s="509"/>
      <c r="F352" s="1875"/>
      <c r="G352" s="1875"/>
      <c r="H352" s="1875"/>
      <c r="I352" s="1875"/>
      <c r="J352" s="1875"/>
      <c r="K352" s="1875"/>
      <c r="L352" s="1875"/>
      <c r="M352" s="1875"/>
      <c r="N352" s="1875"/>
      <c r="O352" s="1875"/>
      <c r="P352" s="1875"/>
      <c r="Q352" s="1875"/>
      <c r="R352" s="1875"/>
      <c r="S352" s="1875"/>
      <c r="T352" s="620"/>
      <c r="U352" s="620"/>
      <c r="V352" s="620"/>
      <c r="W352" s="620"/>
      <c r="X352" s="621" t="s">
        <v>1413</v>
      </c>
      <c r="Y352" s="620"/>
      <c r="Z352" s="620"/>
      <c r="AA352" s="620"/>
      <c r="AB352" s="1884" t="s">
        <v>1414</v>
      </c>
      <c r="AC352" s="2006">
        <v>0</v>
      </c>
      <c r="AD352" s="2006">
        <v>0</v>
      </c>
      <c r="AE352" s="421"/>
    </row>
    <row r="353" spans="2:31" ht="15" customHeight="1">
      <c r="B353" s="616"/>
      <c r="D353" s="512"/>
      <c r="E353" s="509"/>
      <c r="F353" s="1875"/>
      <c r="G353" s="1875"/>
      <c r="H353" s="1875"/>
      <c r="I353" s="1875"/>
      <c r="J353" s="1875"/>
      <c r="K353" s="1875"/>
      <c r="L353" s="1875"/>
      <c r="M353" s="1875"/>
      <c r="N353" s="1875"/>
      <c r="O353" s="1875"/>
      <c r="P353" s="1875"/>
      <c r="Q353" s="1875"/>
      <c r="R353" s="1875"/>
      <c r="S353" s="1875"/>
      <c r="T353" s="620"/>
      <c r="U353" s="620"/>
      <c r="V353" s="620"/>
      <c r="W353" s="620"/>
      <c r="X353" s="621" t="s">
        <v>1415</v>
      </c>
      <c r="Y353" s="620"/>
      <c r="Z353" s="620"/>
      <c r="AA353" s="620"/>
      <c r="AB353" s="1884"/>
      <c r="AC353" s="2006">
        <v>0</v>
      </c>
      <c r="AD353" s="2006">
        <v>0</v>
      </c>
      <c r="AE353" s="421"/>
    </row>
    <row r="354" spans="2:31" ht="15" customHeight="1">
      <c r="B354" s="616"/>
      <c r="D354" s="512"/>
      <c r="E354" s="509"/>
      <c r="F354" s="1875"/>
      <c r="G354" s="1875"/>
      <c r="H354" s="1875"/>
      <c r="I354" s="1875"/>
      <c r="J354" s="1875"/>
      <c r="K354" s="1875"/>
      <c r="L354" s="1875"/>
      <c r="M354" s="1875"/>
      <c r="N354" s="1875"/>
      <c r="O354" s="1875"/>
      <c r="P354" s="1875"/>
      <c r="Q354" s="1875"/>
      <c r="R354" s="1875"/>
      <c r="S354" s="1875"/>
      <c r="T354" s="620"/>
      <c r="U354" s="620"/>
      <c r="V354" s="620"/>
      <c r="W354" s="620"/>
      <c r="X354" s="621" t="s">
        <v>1416</v>
      </c>
      <c r="Y354" s="620"/>
      <c r="Z354" s="620"/>
      <c r="AA354" s="620"/>
      <c r="AB354" s="1884"/>
      <c r="AC354" s="2006">
        <v>0</v>
      </c>
      <c r="AD354" s="2006">
        <v>0</v>
      </c>
      <c r="AE354" s="421"/>
    </row>
    <row r="355" spans="2:31" ht="15" customHeight="1">
      <c r="B355" s="616"/>
      <c r="D355" s="512"/>
      <c r="E355" s="509"/>
      <c r="F355" s="1875"/>
      <c r="G355" s="1875"/>
      <c r="H355" s="1875"/>
      <c r="I355" s="1875"/>
      <c r="J355" s="1875"/>
      <c r="K355" s="1875"/>
      <c r="L355" s="1875"/>
      <c r="M355" s="1875"/>
      <c r="N355" s="1875"/>
      <c r="O355" s="1875"/>
      <c r="P355" s="1875"/>
      <c r="Q355" s="1875"/>
      <c r="R355" s="1875"/>
      <c r="S355" s="1875"/>
      <c r="T355" s="620"/>
      <c r="U355" s="620"/>
      <c r="V355" s="620"/>
      <c r="W355" s="620"/>
      <c r="X355" s="621" t="s">
        <v>1417</v>
      </c>
      <c r="Y355" s="620"/>
      <c r="Z355" s="620"/>
      <c r="AA355" s="620"/>
      <c r="AB355" s="1884"/>
      <c r="AC355" s="2006">
        <v>0</v>
      </c>
      <c r="AD355" s="2006">
        <v>0</v>
      </c>
      <c r="AE355" s="421"/>
    </row>
    <row r="356" spans="2:31" ht="15" customHeight="1">
      <c r="B356" s="616"/>
      <c r="D356" s="512"/>
      <c r="E356" s="509"/>
      <c r="F356" s="1875"/>
      <c r="G356" s="1875"/>
      <c r="H356" s="1875"/>
      <c r="I356" s="1875"/>
      <c r="J356" s="1875"/>
      <c r="K356" s="1875"/>
      <c r="L356" s="1875"/>
      <c r="M356" s="1875"/>
      <c r="N356" s="1875"/>
      <c r="O356" s="1875"/>
      <c r="P356" s="1875"/>
      <c r="Q356" s="1875"/>
      <c r="R356" s="1875"/>
      <c r="S356" s="1875"/>
      <c r="T356" s="620"/>
      <c r="U356" s="620"/>
      <c r="V356" s="620"/>
      <c r="W356" s="620"/>
      <c r="X356" s="621" t="s">
        <v>1418</v>
      </c>
      <c r="Y356" s="620"/>
      <c r="Z356" s="620"/>
      <c r="AA356" s="620"/>
      <c r="AB356" s="1884"/>
      <c r="AC356" s="2006">
        <v>0</v>
      </c>
      <c r="AD356" s="2006">
        <v>0</v>
      </c>
      <c r="AE356" s="421"/>
    </row>
    <row r="357" spans="2:31" ht="15" customHeight="1">
      <c r="B357" s="616"/>
      <c r="D357" s="512"/>
      <c r="E357" s="509"/>
      <c r="F357" s="1875"/>
      <c r="G357" s="1875"/>
      <c r="H357" s="1875"/>
      <c r="I357" s="1875"/>
      <c r="J357" s="1875"/>
      <c r="K357" s="1875"/>
      <c r="L357" s="1875"/>
      <c r="M357" s="1875"/>
      <c r="N357" s="1875"/>
      <c r="O357" s="1875"/>
      <c r="P357" s="1875"/>
      <c r="Q357" s="1875"/>
      <c r="R357" s="1875"/>
      <c r="S357" s="1875"/>
      <c r="T357" s="620"/>
      <c r="U357" s="620"/>
      <c r="V357" s="620"/>
      <c r="W357" s="620"/>
      <c r="X357" s="621" t="s">
        <v>1419</v>
      </c>
      <c r="Y357" s="620"/>
      <c r="Z357" s="620"/>
      <c r="AA357" s="620"/>
      <c r="AB357" s="1884"/>
      <c r="AC357" s="2006">
        <v>0</v>
      </c>
      <c r="AD357" s="2006">
        <v>0</v>
      </c>
      <c r="AE357" s="421"/>
    </row>
    <row r="358" spans="2:31" ht="9.9499999999999993" customHeight="1">
      <c r="B358" s="34"/>
      <c r="D358" s="104"/>
      <c r="E358" s="96"/>
      <c r="F358" s="96"/>
      <c r="G358" s="96"/>
      <c r="H358" s="49"/>
      <c r="I358" s="96"/>
      <c r="J358" s="96"/>
      <c r="K358" s="96"/>
      <c r="L358" s="52"/>
      <c r="M358" s="96"/>
      <c r="N358" s="96"/>
      <c r="O358" s="96"/>
      <c r="P358" s="45"/>
      <c r="Q358" s="96"/>
      <c r="R358" s="96"/>
      <c r="S358" s="96"/>
      <c r="T358" s="45"/>
      <c r="U358" s="96"/>
      <c r="V358" s="96"/>
      <c r="W358" s="96"/>
      <c r="X358" s="45"/>
      <c r="Y358" s="96"/>
      <c r="Z358" s="96"/>
      <c r="AA358" s="96"/>
      <c r="AB358" s="45"/>
      <c r="AC358" s="2006">
        <v>0</v>
      </c>
      <c r="AD358" s="2006">
        <v>0</v>
      </c>
      <c r="AE358" s="421"/>
    </row>
    <row r="359" spans="2:31" ht="9.9499999999999993" customHeight="1">
      <c r="B359" s="4199">
        <v>11</v>
      </c>
      <c r="D359" s="4202" t="s">
        <v>1411</v>
      </c>
      <c r="E359" s="40"/>
      <c r="F359" s="40"/>
      <c r="G359" s="40"/>
      <c r="H359" s="4202" t="s">
        <v>1412</v>
      </c>
      <c r="I359" s="40"/>
      <c r="J359" s="40"/>
      <c r="K359" s="40"/>
      <c r="L359" s="4202" t="s">
        <v>1413</v>
      </c>
      <c r="M359" s="40"/>
      <c r="N359" s="40"/>
      <c r="O359" s="40"/>
      <c r="P359" s="4202" t="s">
        <v>1415</v>
      </c>
      <c r="Q359" s="40"/>
      <c r="R359" s="40"/>
      <c r="S359" s="40"/>
      <c r="T359" s="4202" t="s">
        <v>1416</v>
      </c>
      <c r="U359" s="40"/>
      <c r="V359" s="40"/>
      <c r="W359" s="40"/>
      <c r="X359" s="4202" t="s">
        <v>1417</v>
      </c>
      <c r="Y359" s="40"/>
      <c r="Z359" s="40"/>
      <c r="AA359" s="40"/>
      <c r="AB359" s="4202" t="s">
        <v>1418</v>
      </c>
      <c r="AC359" s="2006">
        <v>0</v>
      </c>
      <c r="AD359" s="2006">
        <v>0</v>
      </c>
      <c r="AE359" s="421"/>
    </row>
    <row r="360" spans="2:31" ht="5.0999999999999996" customHeight="1">
      <c r="B360" s="4200"/>
      <c r="D360" s="4203"/>
      <c r="E360" s="90"/>
      <c r="F360" s="91"/>
      <c r="G360" s="90"/>
      <c r="H360" s="4203"/>
      <c r="I360" s="90"/>
      <c r="J360" s="91"/>
      <c r="K360" s="90"/>
      <c r="L360" s="4203"/>
      <c r="M360" s="90"/>
      <c r="N360" s="91"/>
      <c r="O360" s="90"/>
      <c r="P360" s="4203"/>
      <c r="Q360" s="90"/>
      <c r="R360" s="91"/>
      <c r="S360" s="90"/>
      <c r="T360" s="4203"/>
      <c r="U360" s="90"/>
      <c r="V360" s="91"/>
      <c r="W360" s="90"/>
      <c r="X360" s="4203"/>
      <c r="Y360" s="90"/>
      <c r="Z360" s="91"/>
      <c r="AA360" s="90"/>
      <c r="AB360" s="4203"/>
      <c r="AC360" s="2006">
        <v>0</v>
      </c>
      <c r="AD360" s="2006">
        <v>0</v>
      </c>
      <c r="AE360" s="421"/>
    </row>
    <row r="361" spans="2:31" ht="9.9499999999999993" customHeight="1">
      <c r="B361" s="4201"/>
      <c r="D361" s="4204"/>
      <c r="E361" s="40"/>
      <c r="F361" s="40"/>
      <c r="G361" s="40"/>
      <c r="H361" s="4204"/>
      <c r="I361" s="40"/>
      <c r="J361" s="40"/>
      <c r="K361" s="40"/>
      <c r="L361" s="4204"/>
      <c r="M361" s="40"/>
      <c r="N361" s="40"/>
      <c r="O361" s="40"/>
      <c r="P361" s="4204"/>
      <c r="Q361" s="40"/>
      <c r="R361" s="40"/>
      <c r="S361" s="40"/>
      <c r="T361" s="4204"/>
      <c r="U361" s="40"/>
      <c r="V361" s="40"/>
      <c r="W361" s="40"/>
      <c r="X361" s="4204"/>
      <c r="Y361" s="40"/>
      <c r="Z361" s="40"/>
      <c r="AA361" s="40"/>
      <c r="AB361" s="4204"/>
      <c r="AC361" s="2006">
        <v>0</v>
      </c>
      <c r="AD361" s="2006">
        <v>0</v>
      </c>
      <c r="AE361" s="421"/>
    </row>
    <row r="362" spans="2:31" ht="9.9499999999999993" customHeight="1">
      <c r="B362" s="34"/>
      <c r="D362" s="104"/>
      <c r="E362" s="96"/>
      <c r="F362" s="96"/>
      <c r="G362" s="96"/>
      <c r="H362" s="49"/>
      <c r="I362" s="96"/>
      <c r="J362" s="96"/>
      <c r="K362" s="96"/>
      <c r="L362" s="52"/>
      <c r="M362" s="96"/>
      <c r="N362" s="96"/>
      <c r="O362" s="96"/>
      <c r="P362" s="45"/>
      <c r="Q362" s="96"/>
      <c r="R362" s="96"/>
      <c r="S362" s="96"/>
      <c r="T362" s="45"/>
      <c r="U362" s="96"/>
      <c r="V362" s="96"/>
      <c r="W362" s="96"/>
      <c r="X362" s="45"/>
      <c r="Y362" s="96"/>
      <c r="Z362" s="96"/>
      <c r="AA362" s="96"/>
      <c r="AB362" s="45"/>
      <c r="AC362" s="2006">
        <v>0</v>
      </c>
      <c r="AD362" s="2006">
        <v>0</v>
      </c>
      <c r="AE362" s="421"/>
    </row>
    <row r="363" spans="2:31" ht="9.9499999999999993" customHeight="1">
      <c r="B363" s="4199">
        <v>11</v>
      </c>
      <c r="D363" s="4202" t="s">
        <v>1419</v>
      </c>
      <c r="E363" s="40"/>
      <c r="F363" s="40"/>
      <c r="G363" s="40"/>
      <c r="H363" s="4202" t="s">
        <v>1420</v>
      </c>
      <c r="I363" s="40"/>
      <c r="J363" s="40"/>
      <c r="K363" s="40"/>
      <c r="L363" s="4166"/>
      <c r="M363" s="40"/>
      <c r="N363" s="40"/>
      <c r="O363" s="40"/>
      <c r="P363" s="4166"/>
      <c r="Q363" s="40"/>
      <c r="R363" s="40"/>
      <c r="S363" s="40"/>
      <c r="T363" s="4166"/>
      <c r="U363" s="40"/>
      <c r="V363" s="40"/>
      <c r="W363" s="40"/>
      <c r="X363" s="4166"/>
      <c r="Y363" s="40"/>
      <c r="Z363" s="40"/>
      <c r="AA363" s="40"/>
      <c r="AB363" s="4166"/>
      <c r="AC363" s="2006">
        <v>0</v>
      </c>
      <c r="AD363" s="2006">
        <v>0</v>
      </c>
      <c r="AE363" s="421"/>
    </row>
    <row r="364" spans="2:31" ht="5.0999999999999996" customHeight="1">
      <c r="B364" s="4200"/>
      <c r="D364" s="4203"/>
      <c r="E364" s="90"/>
      <c r="F364" s="91"/>
      <c r="G364" s="90"/>
      <c r="H364" s="4203"/>
      <c r="I364" s="90"/>
      <c r="J364" s="91"/>
      <c r="K364" s="90"/>
      <c r="L364" s="3612"/>
      <c r="M364" s="90"/>
      <c r="N364" s="91"/>
      <c r="O364" s="90"/>
      <c r="P364" s="3612"/>
      <c r="Q364" s="90"/>
      <c r="R364" s="91"/>
      <c r="S364" s="90"/>
      <c r="T364" s="3612"/>
      <c r="U364" s="90"/>
      <c r="V364" s="91"/>
      <c r="W364" s="90"/>
      <c r="X364" s="3612"/>
      <c r="Y364" s="90"/>
      <c r="Z364" s="91"/>
      <c r="AA364" s="90"/>
      <c r="AB364" s="3612"/>
      <c r="AC364" s="2006">
        <v>0</v>
      </c>
      <c r="AD364" s="2006">
        <v>0</v>
      </c>
      <c r="AE364" s="421"/>
    </row>
    <row r="365" spans="2:31" ht="9.9499999999999993" customHeight="1">
      <c r="B365" s="4201"/>
      <c r="D365" s="4204"/>
      <c r="E365" s="40"/>
      <c r="F365" s="40"/>
      <c r="G365" s="40"/>
      <c r="H365" s="4204"/>
      <c r="I365" s="40"/>
      <c r="J365" s="40"/>
      <c r="K365" s="40"/>
      <c r="L365" s="3613"/>
      <c r="M365" s="40"/>
      <c r="N365" s="40"/>
      <c r="O365" s="40"/>
      <c r="P365" s="3613"/>
      <c r="Q365" s="40"/>
      <c r="R365" s="40"/>
      <c r="S365" s="40"/>
      <c r="T365" s="3613"/>
      <c r="U365" s="40"/>
      <c r="V365" s="40"/>
      <c r="W365" s="40"/>
      <c r="X365" s="3613"/>
      <c r="Y365" s="40"/>
      <c r="Z365" s="40"/>
      <c r="AA365" s="40"/>
      <c r="AB365" s="3613"/>
      <c r="AC365" s="2006">
        <v>0</v>
      </c>
      <c r="AD365" s="2006">
        <v>0</v>
      </c>
      <c r="AE365" s="421"/>
    </row>
    <row r="366" spans="2:31" ht="9.9499999999999993" customHeight="1">
      <c r="B366" s="34"/>
      <c r="D366" s="104"/>
      <c r="E366" s="96"/>
      <c r="F366" s="96"/>
      <c r="G366" s="96"/>
      <c r="H366" s="49"/>
      <c r="I366" s="96"/>
      <c r="J366" s="96"/>
      <c r="K366" s="96"/>
      <c r="L366" s="52"/>
      <c r="M366" s="96"/>
      <c r="N366" s="96"/>
      <c r="O366" s="96"/>
      <c r="P366" s="45"/>
      <c r="Q366" s="96"/>
      <c r="R366" s="96"/>
      <c r="S366" s="96"/>
      <c r="T366" s="45"/>
      <c r="U366" s="96"/>
      <c r="V366" s="96"/>
      <c r="W366" s="96"/>
      <c r="X366" s="45"/>
      <c r="Y366" s="96"/>
      <c r="Z366" s="96"/>
      <c r="AA366" s="96"/>
      <c r="AB366" s="45"/>
      <c r="AC366" s="2006">
        <v>0</v>
      </c>
      <c r="AD366" s="2006">
        <v>0</v>
      </c>
      <c r="AE366" s="421"/>
    </row>
    <row r="367" spans="2:31" ht="23.25">
      <c r="B367" s="622">
        <v>12</v>
      </c>
      <c r="D367" s="623" t="s">
        <v>1421</v>
      </c>
      <c r="E367" s="624"/>
      <c r="F367" s="624"/>
      <c r="G367" s="624"/>
      <c r="H367" s="624"/>
      <c r="I367" s="624"/>
      <c r="J367" s="624"/>
      <c r="K367" s="624"/>
      <c r="L367" s="624"/>
      <c r="M367" s="624"/>
      <c r="N367" s="624"/>
      <c r="O367" s="624"/>
      <c r="P367" s="624"/>
      <c r="Q367" s="624"/>
      <c r="R367" s="624"/>
      <c r="S367" s="624"/>
      <c r="T367" s="624"/>
      <c r="U367" s="624"/>
      <c r="V367" s="624"/>
      <c r="W367" s="624"/>
      <c r="X367" s="624"/>
      <c r="Y367" s="624"/>
      <c r="Z367" s="624"/>
      <c r="AA367" s="624"/>
      <c r="AB367" s="625">
        <v>12</v>
      </c>
      <c r="AC367" s="2006">
        <v>0</v>
      </c>
      <c r="AD367" s="2006">
        <v>0</v>
      </c>
      <c r="AE367" s="583"/>
    </row>
    <row r="368" spans="2:31" ht="9.9499999999999993" customHeight="1">
      <c r="B368" s="104"/>
      <c r="C368" s="104"/>
      <c r="D368" s="104"/>
      <c r="E368" s="96"/>
      <c r="F368" s="96"/>
      <c r="G368" s="96"/>
      <c r="H368" s="49"/>
      <c r="I368" s="96"/>
      <c r="J368" s="96"/>
      <c r="K368" s="96"/>
      <c r="L368" s="52"/>
      <c r="M368" s="96"/>
      <c r="N368" s="96"/>
      <c r="O368" s="96"/>
      <c r="P368" s="45"/>
      <c r="Q368" s="96"/>
      <c r="R368" s="96"/>
      <c r="S368" s="96"/>
      <c r="T368" s="45"/>
      <c r="U368" s="96"/>
      <c r="V368" s="96"/>
      <c r="W368" s="96"/>
      <c r="X368" s="45"/>
      <c r="Y368" s="96"/>
      <c r="Z368" s="96"/>
      <c r="AA368" s="96"/>
      <c r="AB368" s="45"/>
      <c r="AC368" s="2006">
        <v>0</v>
      </c>
      <c r="AD368" s="2006">
        <v>0</v>
      </c>
      <c r="AE368" s="421"/>
    </row>
    <row r="369" spans="2:31" ht="15" customHeight="1">
      <c r="B369" s="626"/>
      <c r="D369" s="627" t="s">
        <v>1421</v>
      </c>
      <c r="E369" s="628"/>
      <c r="F369" s="628"/>
      <c r="G369" s="628"/>
      <c r="H369" s="629"/>
      <c r="I369" s="628"/>
      <c r="J369" s="628"/>
      <c r="K369" s="628"/>
      <c r="L369" s="630"/>
      <c r="M369" s="628"/>
      <c r="N369" s="628"/>
      <c r="O369" s="628"/>
      <c r="P369" s="631"/>
      <c r="Q369" s="628"/>
      <c r="R369" s="628"/>
      <c r="S369" s="628"/>
      <c r="T369" s="631"/>
      <c r="U369" s="628"/>
      <c r="V369" s="628"/>
      <c r="W369" s="628"/>
      <c r="X369" s="631"/>
      <c r="Y369" s="628"/>
      <c r="Z369" s="628"/>
      <c r="AA369" s="628"/>
      <c r="AB369" s="4198" t="s">
        <v>1157</v>
      </c>
      <c r="AC369" s="2006">
        <v>0</v>
      </c>
      <c r="AD369" s="2006">
        <v>0</v>
      </c>
      <c r="AE369" s="421"/>
    </row>
    <row r="370" spans="2:31" ht="15" customHeight="1">
      <c r="B370" s="626"/>
      <c r="D370" s="627" t="s">
        <v>1422</v>
      </c>
      <c r="E370" s="628"/>
      <c r="F370" s="628"/>
      <c r="G370" s="628"/>
      <c r="H370" s="629"/>
      <c r="I370" s="628"/>
      <c r="J370" s="628"/>
      <c r="K370" s="628"/>
      <c r="L370" s="630"/>
      <c r="M370" s="628"/>
      <c r="N370" s="628"/>
      <c r="O370" s="628"/>
      <c r="P370" s="631"/>
      <c r="Q370" s="628"/>
      <c r="R370" s="628"/>
      <c r="S370" s="628"/>
      <c r="T370" s="631"/>
      <c r="U370" s="628"/>
      <c r="V370" s="628"/>
      <c r="W370" s="628"/>
      <c r="X370" s="631"/>
      <c r="Y370" s="628"/>
      <c r="Z370" s="628"/>
      <c r="AA370" s="628"/>
      <c r="AB370" s="4198"/>
      <c r="AC370" s="2006">
        <v>0</v>
      </c>
      <c r="AD370" s="2006">
        <v>0</v>
      </c>
      <c r="AE370" s="421"/>
    </row>
    <row r="371" spans="2:31" ht="15" customHeight="1">
      <c r="B371" s="626"/>
      <c r="D371" s="632"/>
      <c r="E371" s="628"/>
      <c r="F371" s="628"/>
      <c r="G371" s="628"/>
      <c r="H371" s="629"/>
      <c r="I371" s="628"/>
      <c r="J371" s="628"/>
      <c r="K371" s="628"/>
      <c r="L371" s="630"/>
      <c r="M371" s="628"/>
      <c r="N371" s="628"/>
      <c r="O371" s="628"/>
      <c r="P371" s="631"/>
      <c r="Q371" s="628"/>
      <c r="R371" s="628"/>
      <c r="S371" s="628"/>
      <c r="T371" s="631"/>
      <c r="U371" s="628"/>
      <c r="V371" s="628"/>
      <c r="W371" s="628"/>
      <c r="X371" s="631"/>
      <c r="Y371" s="628"/>
      <c r="Z371" s="628"/>
      <c r="AA371" s="628"/>
      <c r="AB371" s="633"/>
      <c r="AC371" s="2006">
        <v>0</v>
      </c>
      <c r="AD371" s="2006">
        <v>0</v>
      </c>
      <c r="AE371" s="421"/>
    </row>
    <row r="372" spans="2:31" ht="15" customHeight="1">
      <c r="B372" s="626"/>
      <c r="D372" s="512"/>
      <c r="E372" s="509"/>
      <c r="F372" s="509"/>
      <c r="G372" s="509"/>
      <c r="H372" s="116"/>
      <c r="I372" s="509"/>
      <c r="J372" s="509"/>
      <c r="K372" s="509"/>
      <c r="L372" s="116"/>
      <c r="M372" s="509"/>
      <c r="N372" s="509"/>
      <c r="O372" s="509"/>
      <c r="P372" s="631"/>
      <c r="Q372" s="628"/>
      <c r="R372" s="628"/>
      <c r="S372" s="628"/>
      <c r="T372" s="631"/>
      <c r="U372" s="628"/>
      <c r="V372" s="628"/>
      <c r="W372" s="628"/>
      <c r="X372" s="634" t="s">
        <v>651</v>
      </c>
      <c r="Y372" s="628"/>
      <c r="Z372" s="628"/>
      <c r="AA372" s="628"/>
      <c r="AB372" s="633" t="s">
        <v>1196</v>
      </c>
      <c r="AC372" s="2006">
        <v>0</v>
      </c>
      <c r="AD372" s="2006">
        <v>0</v>
      </c>
      <c r="AE372" s="421"/>
    </row>
    <row r="373" spans="2:31" ht="15" customHeight="1">
      <c r="B373" s="626"/>
      <c r="D373" s="512"/>
      <c r="E373" s="509"/>
      <c r="F373" s="509"/>
      <c r="G373" s="509"/>
      <c r="H373" s="116"/>
      <c r="I373" s="509"/>
      <c r="J373" s="509"/>
      <c r="K373" s="509"/>
      <c r="L373" s="116"/>
      <c r="M373" s="509"/>
      <c r="N373" s="509"/>
      <c r="O373" s="509"/>
      <c r="P373" s="631"/>
      <c r="Q373" s="628"/>
      <c r="R373" s="628"/>
      <c r="S373" s="628"/>
      <c r="T373" s="631"/>
      <c r="U373" s="628"/>
      <c r="V373" s="628"/>
      <c r="W373" s="628"/>
      <c r="X373" s="634" t="s">
        <v>1423</v>
      </c>
      <c r="Y373" s="628"/>
      <c r="Z373" s="628"/>
      <c r="AA373" s="628"/>
      <c r="AB373" s="633" t="s">
        <v>1424</v>
      </c>
      <c r="AC373" s="2006">
        <v>0</v>
      </c>
      <c r="AD373" s="2006">
        <v>0</v>
      </c>
      <c r="AE373" s="421"/>
    </row>
    <row r="374" spans="2:31" ht="15" customHeight="1">
      <c r="B374" s="626"/>
      <c r="D374" s="512"/>
      <c r="E374" s="509"/>
      <c r="F374" s="509"/>
      <c r="G374" s="509"/>
      <c r="H374" s="116"/>
      <c r="I374" s="509"/>
      <c r="J374" s="509"/>
      <c r="K374" s="509"/>
      <c r="L374" s="116"/>
      <c r="M374" s="509"/>
      <c r="N374" s="509"/>
      <c r="O374" s="509"/>
      <c r="P374" s="631"/>
      <c r="Q374" s="628"/>
      <c r="R374" s="628"/>
      <c r="S374" s="628"/>
      <c r="T374" s="631"/>
      <c r="U374" s="628"/>
      <c r="V374" s="628"/>
      <c r="W374" s="628"/>
      <c r="X374" s="634" t="s">
        <v>1425</v>
      </c>
      <c r="Y374" s="628"/>
      <c r="Z374" s="628"/>
      <c r="AA374" s="628"/>
      <c r="AB374" s="633" t="s">
        <v>1201</v>
      </c>
      <c r="AC374" s="2006">
        <v>0</v>
      </c>
      <c r="AD374" s="2006">
        <v>0</v>
      </c>
      <c r="AE374" s="421"/>
    </row>
    <row r="375" spans="2:31" ht="15" customHeight="1">
      <c r="B375" s="626"/>
      <c r="D375" s="512"/>
      <c r="E375" s="509"/>
      <c r="F375" s="509"/>
      <c r="G375" s="509"/>
      <c r="H375" s="116"/>
      <c r="I375" s="509"/>
      <c r="J375" s="509"/>
      <c r="K375" s="509"/>
      <c r="L375" s="116"/>
      <c r="M375" s="509"/>
      <c r="N375" s="509"/>
      <c r="O375" s="509"/>
      <c r="P375" s="631"/>
      <c r="Q375" s="628"/>
      <c r="R375" s="628"/>
      <c r="S375" s="628"/>
      <c r="T375" s="631"/>
      <c r="U375" s="628"/>
      <c r="V375" s="628"/>
      <c r="W375" s="628"/>
      <c r="X375" s="634" t="s">
        <v>1426</v>
      </c>
      <c r="Y375" s="628"/>
      <c r="Z375" s="628"/>
      <c r="AA375" s="628"/>
      <c r="AB375" s="633" t="s">
        <v>1247</v>
      </c>
      <c r="AC375" s="2006">
        <v>0</v>
      </c>
      <c r="AD375" s="2006">
        <v>0</v>
      </c>
      <c r="AE375" s="421"/>
    </row>
    <row r="376" spans="2:31" ht="15" customHeight="1">
      <c r="B376" s="626"/>
      <c r="D376" s="512"/>
      <c r="E376" s="509"/>
      <c r="F376" s="509"/>
      <c r="G376" s="509"/>
      <c r="H376" s="116"/>
      <c r="I376" s="509"/>
      <c r="J376" s="509"/>
      <c r="K376" s="509"/>
      <c r="L376" s="116"/>
      <c r="M376" s="509"/>
      <c r="N376" s="509"/>
      <c r="O376" s="509"/>
      <c r="P376" s="631"/>
      <c r="Q376" s="628"/>
      <c r="R376" s="628"/>
      <c r="S376" s="628"/>
      <c r="T376" s="631"/>
      <c r="U376" s="628"/>
      <c r="V376" s="628"/>
      <c r="W376" s="628"/>
      <c r="X376" s="634" t="s">
        <v>1427</v>
      </c>
      <c r="Y376" s="628"/>
      <c r="Z376" s="628"/>
      <c r="AA376" s="628"/>
      <c r="AB376" s="633" t="s">
        <v>1428</v>
      </c>
      <c r="AC376" s="2006">
        <v>0</v>
      </c>
      <c r="AD376" s="2006">
        <v>0</v>
      </c>
      <c r="AE376" s="421"/>
    </row>
    <row r="377" spans="2:31" ht="15" customHeight="1">
      <c r="B377" s="626"/>
      <c r="D377" s="512"/>
      <c r="E377" s="509"/>
      <c r="F377" s="509"/>
      <c r="G377" s="509"/>
      <c r="H377" s="116"/>
      <c r="I377" s="509"/>
      <c r="J377" s="509"/>
      <c r="K377" s="509"/>
      <c r="L377" s="116"/>
      <c r="M377" s="509"/>
      <c r="N377" s="509"/>
      <c r="O377" s="509"/>
      <c r="P377" s="631"/>
      <c r="Q377" s="628"/>
      <c r="R377" s="628"/>
      <c r="S377" s="628"/>
      <c r="T377" s="631"/>
      <c r="U377" s="628"/>
      <c r="V377" s="628"/>
      <c r="W377" s="628"/>
      <c r="X377" s="634" t="s">
        <v>1429</v>
      </c>
      <c r="Y377" s="628"/>
      <c r="Z377" s="628"/>
      <c r="AA377" s="628"/>
      <c r="AB377" s="635" t="s">
        <v>1430</v>
      </c>
      <c r="AC377" s="2006">
        <v>0</v>
      </c>
      <c r="AD377" s="2006">
        <v>0</v>
      </c>
      <c r="AE377" s="421"/>
    </row>
    <row r="378" spans="2:31" ht="15" customHeight="1">
      <c r="B378" s="626"/>
      <c r="D378" s="512"/>
      <c r="E378" s="509"/>
      <c r="F378" s="509"/>
      <c r="G378" s="509"/>
      <c r="H378" s="116"/>
      <c r="I378" s="509"/>
      <c r="J378" s="509"/>
      <c r="K378" s="509"/>
      <c r="L378" s="116"/>
      <c r="M378" s="509"/>
      <c r="N378" s="509"/>
      <c r="O378" s="509"/>
      <c r="P378" s="631"/>
      <c r="Q378" s="628"/>
      <c r="R378" s="628"/>
      <c r="S378" s="628"/>
      <c r="T378" s="631"/>
      <c r="U378" s="628"/>
      <c r="V378" s="628"/>
      <c r="W378" s="628"/>
      <c r="X378" s="634" t="s">
        <v>1431</v>
      </c>
      <c r="Y378" s="628"/>
      <c r="Z378" s="628"/>
      <c r="AA378" s="628"/>
      <c r="AB378" s="633" t="s">
        <v>1196</v>
      </c>
      <c r="AC378" s="2006">
        <v>0</v>
      </c>
      <c r="AD378" s="2006">
        <v>0</v>
      </c>
      <c r="AE378" s="421"/>
    </row>
    <row r="379" spans="2:31" ht="15" customHeight="1">
      <c r="B379" s="626"/>
      <c r="D379" s="512"/>
      <c r="E379" s="509"/>
      <c r="F379" s="509"/>
      <c r="G379" s="509"/>
      <c r="H379" s="116"/>
      <c r="I379" s="509"/>
      <c r="J379" s="509"/>
      <c r="K379" s="509"/>
      <c r="L379" s="116"/>
      <c r="M379" s="509"/>
      <c r="N379" s="509"/>
      <c r="O379" s="509"/>
      <c r="P379" s="631"/>
      <c r="Q379" s="628"/>
      <c r="R379" s="628"/>
      <c r="S379" s="628"/>
      <c r="T379" s="631"/>
      <c r="U379" s="628"/>
      <c r="V379" s="628"/>
      <c r="W379" s="628"/>
      <c r="X379" s="634" t="s">
        <v>1432</v>
      </c>
      <c r="Y379" s="628"/>
      <c r="Z379" s="628"/>
      <c r="AA379" s="628"/>
      <c r="AB379" s="635" t="s">
        <v>1430</v>
      </c>
      <c r="AC379" s="2006">
        <v>0</v>
      </c>
      <c r="AD379" s="2006">
        <v>0</v>
      </c>
      <c r="AE379" s="421"/>
    </row>
    <row r="380" spans="2:31" ht="15" customHeight="1">
      <c r="B380" s="626"/>
      <c r="D380" s="512"/>
      <c r="E380" s="509"/>
      <c r="F380" s="509"/>
      <c r="G380" s="509"/>
      <c r="H380" s="116"/>
      <c r="I380" s="509"/>
      <c r="J380" s="509"/>
      <c r="K380" s="509"/>
      <c r="L380" s="116"/>
      <c r="M380" s="509"/>
      <c r="N380" s="509"/>
      <c r="O380" s="509"/>
      <c r="P380" s="631"/>
      <c r="Q380" s="628"/>
      <c r="R380" s="628"/>
      <c r="S380" s="628"/>
      <c r="T380" s="631"/>
      <c r="U380" s="628"/>
      <c r="V380" s="628"/>
      <c r="W380" s="628"/>
      <c r="X380" s="634" t="s">
        <v>1433</v>
      </c>
      <c r="Y380" s="628"/>
      <c r="Z380" s="628"/>
      <c r="AA380" s="628"/>
      <c r="AB380" s="633" t="s">
        <v>1196</v>
      </c>
      <c r="AC380" s="2006">
        <v>0</v>
      </c>
      <c r="AD380" s="2006">
        <v>0</v>
      </c>
      <c r="AE380" s="421"/>
    </row>
    <row r="381" spans="2:31" ht="15" customHeight="1">
      <c r="B381" s="626"/>
      <c r="D381" s="512"/>
      <c r="E381" s="509"/>
      <c r="F381" s="509"/>
      <c r="G381" s="509"/>
      <c r="H381" s="116"/>
      <c r="I381" s="509"/>
      <c r="J381" s="509"/>
      <c r="K381" s="509"/>
      <c r="L381" s="116"/>
      <c r="M381" s="509"/>
      <c r="N381" s="509"/>
      <c r="O381" s="509"/>
      <c r="P381" s="631"/>
      <c r="Q381" s="628"/>
      <c r="R381" s="628"/>
      <c r="S381" s="628"/>
      <c r="T381" s="631"/>
      <c r="U381" s="628"/>
      <c r="V381" s="628"/>
      <c r="W381" s="628"/>
      <c r="X381" s="634" t="s">
        <v>1434</v>
      </c>
      <c r="Y381" s="628"/>
      <c r="Z381" s="628"/>
      <c r="AA381" s="628"/>
      <c r="AB381" s="633" t="s">
        <v>1424</v>
      </c>
      <c r="AC381" s="2006">
        <v>0</v>
      </c>
      <c r="AD381" s="2006">
        <v>0</v>
      </c>
      <c r="AE381" s="421"/>
    </row>
    <row r="382" spans="2:31" ht="15" customHeight="1">
      <c r="B382" s="626"/>
      <c r="D382" s="512"/>
      <c r="E382" s="509"/>
      <c r="F382" s="509"/>
      <c r="G382" s="509"/>
      <c r="H382" s="116"/>
      <c r="I382" s="509"/>
      <c r="J382" s="509"/>
      <c r="K382" s="509"/>
      <c r="L382" s="116"/>
      <c r="M382" s="509"/>
      <c r="N382" s="509"/>
      <c r="O382" s="509"/>
      <c r="P382" s="631"/>
      <c r="Q382" s="628"/>
      <c r="R382" s="628"/>
      <c r="S382" s="628"/>
      <c r="T382" s="631"/>
      <c r="U382" s="628"/>
      <c r="V382" s="628"/>
      <c r="W382" s="628"/>
      <c r="X382" s="634" t="s">
        <v>1435</v>
      </c>
      <c r="Y382" s="628"/>
      <c r="Z382" s="628"/>
      <c r="AA382" s="628"/>
      <c r="AB382" s="635" t="s">
        <v>1196</v>
      </c>
      <c r="AC382" s="2006">
        <v>0</v>
      </c>
      <c r="AD382" s="2006">
        <v>0</v>
      </c>
      <c r="AE382" s="421"/>
    </row>
    <row r="383" spans="2:31" ht="15" customHeight="1">
      <c r="B383" s="626"/>
      <c r="D383" s="512"/>
      <c r="E383" s="509"/>
      <c r="F383" s="509"/>
      <c r="G383" s="509"/>
      <c r="H383" s="116"/>
      <c r="I383" s="509"/>
      <c r="J383" s="509"/>
      <c r="K383" s="509"/>
      <c r="L383" s="116"/>
      <c r="M383" s="509"/>
      <c r="N383" s="509"/>
      <c r="O383" s="509"/>
      <c r="P383" s="631"/>
      <c r="Q383" s="628"/>
      <c r="R383" s="628"/>
      <c r="S383" s="628"/>
      <c r="T383" s="631"/>
      <c r="U383" s="628"/>
      <c r="V383" s="628"/>
      <c r="W383" s="628"/>
      <c r="X383" s="634" t="s">
        <v>1436</v>
      </c>
      <c r="Y383" s="628"/>
      <c r="Z383" s="628"/>
      <c r="AA383" s="628"/>
      <c r="AB383" s="633" t="s">
        <v>1424</v>
      </c>
      <c r="AC383" s="2006">
        <v>0</v>
      </c>
      <c r="AD383" s="2006">
        <v>0</v>
      </c>
      <c r="AE383" s="421"/>
    </row>
    <row r="384" spans="2:31" ht="15" customHeight="1">
      <c r="B384" s="626"/>
      <c r="D384" s="512"/>
      <c r="E384" s="509"/>
      <c r="F384" s="509"/>
      <c r="G384" s="509"/>
      <c r="H384" s="116"/>
      <c r="I384" s="509"/>
      <c r="J384" s="509"/>
      <c r="K384" s="509"/>
      <c r="L384" s="116"/>
      <c r="M384" s="509"/>
      <c r="N384" s="509"/>
      <c r="O384" s="509"/>
      <c r="P384" s="631"/>
      <c r="Q384" s="628"/>
      <c r="R384" s="628"/>
      <c r="S384" s="628"/>
      <c r="T384" s="631"/>
      <c r="U384" s="628"/>
      <c r="V384" s="628"/>
      <c r="W384" s="628"/>
      <c r="X384" s="634" t="s">
        <v>1437</v>
      </c>
      <c r="Y384" s="628"/>
      <c r="Z384" s="628"/>
      <c r="AA384" s="628"/>
      <c r="AB384" s="635" t="s">
        <v>1430</v>
      </c>
      <c r="AC384" s="2006">
        <v>0</v>
      </c>
      <c r="AD384" s="2006">
        <v>0</v>
      </c>
      <c r="AE384" s="421"/>
    </row>
    <row r="385" spans="2:31" ht="15" customHeight="1">
      <c r="B385" s="626"/>
      <c r="D385" s="512"/>
      <c r="E385" s="509"/>
      <c r="F385" s="509"/>
      <c r="G385" s="509"/>
      <c r="H385" s="116"/>
      <c r="I385" s="509"/>
      <c r="J385" s="509"/>
      <c r="K385" s="509"/>
      <c r="L385" s="116"/>
      <c r="M385" s="509"/>
      <c r="N385" s="509"/>
      <c r="O385" s="509"/>
      <c r="P385" s="631"/>
      <c r="Q385" s="628"/>
      <c r="R385" s="628"/>
      <c r="S385" s="628"/>
      <c r="T385" s="631"/>
      <c r="U385" s="628"/>
      <c r="V385" s="628"/>
      <c r="W385" s="628"/>
      <c r="X385" s="634" t="s">
        <v>1438</v>
      </c>
      <c r="Y385" s="628"/>
      <c r="Z385" s="628"/>
      <c r="AA385" s="628"/>
      <c r="AB385" s="635"/>
      <c r="AC385" s="2006">
        <v>0</v>
      </c>
      <c r="AD385" s="2006">
        <v>0</v>
      </c>
      <c r="AE385" s="421"/>
    </row>
    <row r="386" spans="2:31" ht="15" customHeight="1">
      <c r="B386" s="626"/>
      <c r="D386" s="512"/>
      <c r="E386" s="509"/>
      <c r="F386" s="509"/>
      <c r="G386" s="509"/>
      <c r="H386" s="116"/>
      <c r="I386" s="509"/>
      <c r="J386" s="509"/>
      <c r="K386" s="509"/>
      <c r="L386" s="116"/>
      <c r="M386" s="509"/>
      <c r="N386" s="509"/>
      <c r="O386" s="509"/>
      <c r="P386" s="631"/>
      <c r="Q386" s="628"/>
      <c r="R386" s="628"/>
      <c r="S386" s="628"/>
      <c r="T386" s="631"/>
      <c r="U386" s="628"/>
      <c r="V386" s="628"/>
      <c r="W386" s="628"/>
      <c r="X386" s="634" t="s">
        <v>1439</v>
      </c>
      <c r="Y386" s="628"/>
      <c r="Z386" s="628"/>
      <c r="AA386" s="628"/>
      <c r="AB386" s="633" t="s">
        <v>1428</v>
      </c>
      <c r="AC386" s="2006">
        <v>0</v>
      </c>
      <c r="AD386" s="2006">
        <v>0</v>
      </c>
      <c r="AE386" s="421"/>
    </row>
    <row r="387" spans="2:31" ht="15" customHeight="1">
      <c r="B387" s="626"/>
      <c r="D387" s="512"/>
      <c r="E387" s="509"/>
      <c r="F387" s="509"/>
      <c r="G387" s="509"/>
      <c r="H387" s="116"/>
      <c r="I387" s="509"/>
      <c r="J387" s="509"/>
      <c r="K387" s="509"/>
      <c r="L387" s="116"/>
      <c r="M387" s="509"/>
      <c r="N387" s="509"/>
      <c r="O387" s="509"/>
      <c r="P387" s="631"/>
      <c r="Q387" s="628"/>
      <c r="R387" s="628"/>
      <c r="S387" s="628"/>
      <c r="T387" s="631"/>
      <c r="U387" s="628"/>
      <c r="V387" s="628"/>
      <c r="W387" s="628"/>
      <c r="X387" s="634" t="s">
        <v>1440</v>
      </c>
      <c r="Y387" s="628"/>
      <c r="Z387" s="628"/>
      <c r="AA387" s="628"/>
      <c r="AB387" s="635" t="s">
        <v>1428</v>
      </c>
      <c r="AC387" s="2006">
        <v>0</v>
      </c>
      <c r="AD387" s="2006">
        <v>0</v>
      </c>
      <c r="AE387" s="421"/>
    </row>
    <row r="388" spans="2:31" ht="15" customHeight="1">
      <c r="B388" s="626"/>
      <c r="D388" s="512"/>
      <c r="E388" s="509"/>
      <c r="F388" s="509"/>
      <c r="G388" s="509"/>
      <c r="H388" s="116"/>
      <c r="I388" s="509"/>
      <c r="J388" s="509"/>
      <c r="K388" s="509"/>
      <c r="L388" s="116"/>
      <c r="M388" s="509"/>
      <c r="N388" s="509"/>
      <c r="O388" s="509"/>
      <c r="P388" s="631"/>
      <c r="Q388" s="628"/>
      <c r="R388" s="628"/>
      <c r="S388" s="628"/>
      <c r="T388" s="631"/>
      <c r="U388" s="628"/>
      <c r="V388" s="628"/>
      <c r="W388" s="628"/>
      <c r="X388" s="634" t="s">
        <v>1441</v>
      </c>
      <c r="Y388" s="628"/>
      <c r="Z388" s="628"/>
      <c r="AA388" s="628"/>
      <c r="AB388" s="633" t="s">
        <v>1196</v>
      </c>
      <c r="AC388" s="2006">
        <v>0</v>
      </c>
      <c r="AD388" s="2006">
        <v>0</v>
      </c>
      <c r="AE388" s="421"/>
    </row>
    <row r="389" spans="2:31" ht="15" customHeight="1">
      <c r="B389" s="626"/>
      <c r="D389" s="512"/>
      <c r="E389" s="509"/>
      <c r="F389" s="509"/>
      <c r="G389" s="509"/>
      <c r="H389" s="116"/>
      <c r="I389" s="509"/>
      <c r="J389" s="509"/>
      <c r="K389" s="509"/>
      <c r="L389" s="116"/>
      <c r="M389" s="509"/>
      <c r="N389" s="509"/>
      <c r="O389" s="509"/>
      <c r="P389" s="631"/>
      <c r="Q389" s="628"/>
      <c r="R389" s="628"/>
      <c r="S389" s="628"/>
      <c r="T389" s="631"/>
      <c r="U389" s="628"/>
      <c r="V389" s="628"/>
      <c r="W389" s="628"/>
      <c r="X389" s="634" t="s">
        <v>1442</v>
      </c>
      <c r="Y389" s="628"/>
      <c r="Z389" s="628"/>
      <c r="AA389" s="628"/>
      <c r="AB389" s="633" t="s">
        <v>1424</v>
      </c>
      <c r="AC389" s="2006">
        <v>0</v>
      </c>
      <c r="AD389" s="2006">
        <v>0</v>
      </c>
      <c r="AE389" s="421"/>
    </row>
    <row r="390" spans="2:31" ht="15" customHeight="1">
      <c r="B390" s="626"/>
      <c r="D390" s="512"/>
      <c r="E390" s="509"/>
      <c r="F390" s="509"/>
      <c r="G390" s="509"/>
      <c r="H390" s="116"/>
      <c r="I390" s="509"/>
      <c r="J390" s="509"/>
      <c r="K390" s="509"/>
      <c r="L390" s="116"/>
      <c r="M390" s="509"/>
      <c r="N390" s="509"/>
      <c r="O390" s="509"/>
      <c r="P390" s="631"/>
      <c r="Q390" s="628"/>
      <c r="R390" s="628"/>
      <c r="S390" s="628"/>
      <c r="T390" s="631"/>
      <c r="U390" s="628"/>
      <c r="V390" s="628"/>
      <c r="W390" s="628"/>
      <c r="X390" s="634" t="s">
        <v>1443</v>
      </c>
      <c r="Y390" s="628"/>
      <c r="Z390" s="628"/>
      <c r="AA390" s="628"/>
      <c r="AB390" s="635" t="s">
        <v>1196</v>
      </c>
      <c r="AC390" s="2006">
        <v>0</v>
      </c>
      <c r="AD390" s="2006">
        <v>0</v>
      </c>
      <c r="AE390" s="421"/>
    </row>
    <row r="391" spans="2:31" ht="15" customHeight="1">
      <c r="B391" s="626"/>
      <c r="D391" s="512"/>
      <c r="E391" s="509"/>
      <c r="F391" s="509"/>
      <c r="G391" s="509"/>
      <c r="H391" s="116"/>
      <c r="I391" s="509"/>
      <c r="J391" s="509"/>
      <c r="K391" s="509"/>
      <c r="L391" s="116"/>
      <c r="M391" s="509"/>
      <c r="N391" s="509"/>
      <c r="O391" s="509"/>
      <c r="P391" s="631"/>
      <c r="Q391" s="628"/>
      <c r="R391" s="628"/>
      <c r="S391" s="628"/>
      <c r="T391" s="631"/>
      <c r="U391" s="628"/>
      <c r="V391" s="628"/>
      <c r="W391" s="628"/>
      <c r="X391" s="634" t="s">
        <v>1444</v>
      </c>
      <c r="Y391" s="628"/>
      <c r="Z391" s="628"/>
      <c r="AA391" s="628"/>
      <c r="AB391" s="633" t="s">
        <v>1428</v>
      </c>
      <c r="AC391" s="2006">
        <v>0</v>
      </c>
      <c r="AD391" s="2006">
        <v>0</v>
      </c>
      <c r="AE391" s="421"/>
    </row>
    <row r="392" spans="2:31" ht="15" customHeight="1">
      <c r="B392" s="626"/>
      <c r="D392" s="512"/>
      <c r="E392" s="509"/>
      <c r="F392" s="509"/>
      <c r="G392" s="509"/>
      <c r="H392" s="116"/>
      <c r="I392" s="509"/>
      <c r="J392" s="509"/>
      <c r="K392" s="509"/>
      <c r="L392" s="116"/>
      <c r="M392" s="509"/>
      <c r="N392" s="509"/>
      <c r="O392" s="509"/>
      <c r="P392" s="631"/>
      <c r="Q392" s="628"/>
      <c r="R392" s="628"/>
      <c r="S392" s="628"/>
      <c r="T392" s="631"/>
      <c r="U392" s="628"/>
      <c r="V392" s="628"/>
      <c r="W392" s="628"/>
      <c r="X392" s="634" t="s">
        <v>1445</v>
      </c>
      <c r="Y392" s="628"/>
      <c r="Z392" s="628"/>
      <c r="AA392" s="628"/>
      <c r="AB392" s="635" t="s">
        <v>1196</v>
      </c>
      <c r="AC392" s="2006">
        <v>0</v>
      </c>
      <c r="AD392" s="2006">
        <v>0</v>
      </c>
      <c r="AE392" s="421"/>
    </row>
    <row r="393" spans="2:31" ht="15" customHeight="1">
      <c r="B393" s="626"/>
      <c r="D393" s="512"/>
      <c r="E393" s="509"/>
      <c r="F393" s="509"/>
      <c r="G393" s="509"/>
      <c r="H393" s="116"/>
      <c r="I393" s="509"/>
      <c r="J393" s="509"/>
      <c r="K393" s="509"/>
      <c r="L393" s="116"/>
      <c r="M393" s="509"/>
      <c r="N393" s="509"/>
      <c r="O393" s="509"/>
      <c r="P393" s="631"/>
      <c r="Q393" s="628"/>
      <c r="R393" s="628"/>
      <c r="S393" s="628"/>
      <c r="T393" s="631"/>
      <c r="U393" s="628"/>
      <c r="V393" s="628"/>
      <c r="W393" s="628"/>
      <c r="X393" s="634" t="s">
        <v>1446</v>
      </c>
      <c r="Y393" s="628"/>
      <c r="Z393" s="628"/>
      <c r="AA393" s="628"/>
      <c r="AB393" s="633" t="s">
        <v>1201</v>
      </c>
      <c r="AC393" s="2006">
        <v>0</v>
      </c>
      <c r="AD393" s="2006">
        <v>0</v>
      </c>
      <c r="AE393" s="421"/>
    </row>
    <row r="394" spans="2:31" ht="15" customHeight="1">
      <c r="B394" s="626"/>
      <c r="D394" s="512"/>
      <c r="E394" s="509"/>
      <c r="F394" s="509"/>
      <c r="G394" s="509"/>
      <c r="H394" s="116"/>
      <c r="I394" s="509"/>
      <c r="J394" s="509"/>
      <c r="K394" s="509"/>
      <c r="L394" s="116"/>
      <c r="M394" s="509"/>
      <c r="N394" s="509"/>
      <c r="O394" s="509"/>
      <c r="P394" s="631"/>
      <c r="Q394" s="628"/>
      <c r="R394" s="628"/>
      <c r="S394" s="628"/>
      <c r="T394" s="631"/>
      <c r="U394" s="628"/>
      <c r="V394" s="628"/>
      <c r="W394" s="628"/>
      <c r="X394" s="634" t="s">
        <v>1447</v>
      </c>
      <c r="Y394" s="628"/>
      <c r="Z394" s="628"/>
      <c r="AA394" s="628"/>
      <c r="AB394" s="635" t="s">
        <v>1430</v>
      </c>
      <c r="AC394" s="2006">
        <v>0</v>
      </c>
      <c r="AD394" s="2006">
        <v>0</v>
      </c>
      <c r="AE394" s="421"/>
    </row>
    <row r="395" spans="2:31" ht="15" customHeight="1">
      <c r="B395" s="626"/>
      <c r="D395" s="512"/>
      <c r="E395" s="509"/>
      <c r="F395" s="509"/>
      <c r="G395" s="509"/>
      <c r="H395" s="116"/>
      <c r="I395" s="509"/>
      <c r="J395" s="509"/>
      <c r="K395" s="509"/>
      <c r="L395" s="116"/>
      <c r="M395" s="509"/>
      <c r="N395" s="509"/>
      <c r="O395" s="509"/>
      <c r="P395" s="631"/>
      <c r="Q395" s="628"/>
      <c r="R395" s="628"/>
      <c r="S395" s="628"/>
      <c r="T395" s="631"/>
      <c r="U395" s="628"/>
      <c r="V395" s="628"/>
      <c r="W395" s="628"/>
      <c r="X395" s="634" t="s">
        <v>1448</v>
      </c>
      <c r="Y395" s="628"/>
      <c r="Z395" s="628"/>
      <c r="AA395" s="628"/>
      <c r="AB395" s="635" t="s">
        <v>1428</v>
      </c>
      <c r="AC395" s="2006">
        <v>0</v>
      </c>
      <c r="AD395" s="2006">
        <v>0</v>
      </c>
      <c r="AE395" s="421"/>
    </row>
    <row r="396" spans="2:31" ht="15" customHeight="1">
      <c r="B396" s="626"/>
      <c r="D396" s="512"/>
      <c r="E396" s="509"/>
      <c r="F396" s="509"/>
      <c r="G396" s="509"/>
      <c r="H396" s="116"/>
      <c r="I396" s="509"/>
      <c r="J396" s="509"/>
      <c r="K396" s="509"/>
      <c r="L396" s="116"/>
      <c r="M396" s="509"/>
      <c r="N396" s="509"/>
      <c r="O396" s="509"/>
      <c r="P396" s="631"/>
      <c r="Q396" s="628"/>
      <c r="R396" s="628"/>
      <c r="S396" s="628"/>
      <c r="T396" s="631"/>
      <c r="U396" s="628"/>
      <c r="V396" s="628"/>
      <c r="W396" s="628"/>
      <c r="X396" s="634" t="s">
        <v>1449</v>
      </c>
      <c r="Y396" s="628"/>
      <c r="Z396" s="628"/>
      <c r="AA396" s="628"/>
      <c r="AB396" s="633" t="s">
        <v>1428</v>
      </c>
      <c r="AC396" s="2006">
        <v>0</v>
      </c>
      <c r="AD396" s="2006">
        <v>0</v>
      </c>
      <c r="AE396" s="421"/>
    </row>
    <row r="397" spans="2:31" ht="15" customHeight="1">
      <c r="B397" s="626"/>
      <c r="D397" s="512"/>
      <c r="E397" s="509"/>
      <c r="F397" s="509"/>
      <c r="G397" s="509"/>
      <c r="H397" s="116"/>
      <c r="I397" s="509"/>
      <c r="J397" s="509"/>
      <c r="K397" s="509"/>
      <c r="L397" s="116"/>
      <c r="M397" s="509"/>
      <c r="N397" s="509"/>
      <c r="O397" s="509"/>
      <c r="P397" s="631"/>
      <c r="Q397" s="628"/>
      <c r="R397" s="628"/>
      <c r="S397" s="628"/>
      <c r="T397" s="631"/>
      <c r="U397" s="628"/>
      <c r="V397" s="628"/>
      <c r="W397" s="628"/>
      <c r="X397" s="634" t="s">
        <v>1450</v>
      </c>
      <c r="Y397" s="628"/>
      <c r="Z397" s="628"/>
      <c r="AA397" s="628"/>
      <c r="AB397" s="633" t="s">
        <v>1424</v>
      </c>
      <c r="AC397" s="2006">
        <v>0</v>
      </c>
      <c r="AD397" s="2006">
        <v>0</v>
      </c>
      <c r="AE397" s="421"/>
    </row>
    <row r="398" spans="2:31" ht="9.9499999999999993" customHeight="1">
      <c r="B398" s="34"/>
      <c r="D398" s="104"/>
      <c r="E398" s="96"/>
      <c r="F398" s="96"/>
      <c r="G398" s="96"/>
      <c r="H398" s="49"/>
      <c r="I398" s="96"/>
      <c r="J398" s="96"/>
      <c r="K398" s="96"/>
      <c r="L398" s="52"/>
      <c r="M398" s="96"/>
      <c r="N398" s="96"/>
      <c r="O398" s="96"/>
      <c r="P398" s="45"/>
      <c r="Q398" s="96"/>
      <c r="R398" s="96"/>
      <c r="S398" s="96"/>
      <c r="T398" s="45"/>
      <c r="U398" s="96"/>
      <c r="V398" s="96"/>
      <c r="W398" s="96"/>
      <c r="X398" s="45"/>
      <c r="Y398" s="96"/>
      <c r="Z398" s="96"/>
      <c r="AA398" s="96"/>
      <c r="AB398" s="45"/>
      <c r="AC398" s="2006">
        <v>0</v>
      </c>
      <c r="AD398" s="2006">
        <v>0</v>
      </c>
      <c r="AE398" s="421"/>
    </row>
    <row r="399" spans="2:31" ht="9.9499999999999993" customHeight="1">
      <c r="B399" s="4192">
        <v>12</v>
      </c>
      <c r="D399" s="4195" t="s">
        <v>651</v>
      </c>
      <c r="E399" s="40"/>
      <c r="F399" s="40"/>
      <c r="G399" s="40"/>
      <c r="H399" s="4195" t="s">
        <v>1423</v>
      </c>
      <c r="I399" s="40"/>
      <c r="J399" s="40"/>
      <c r="K399" s="40"/>
      <c r="L399" s="4195" t="s">
        <v>1451</v>
      </c>
      <c r="M399" s="40"/>
      <c r="N399" s="40"/>
      <c r="O399" s="40"/>
      <c r="P399" s="4195" t="s">
        <v>1426</v>
      </c>
      <c r="Q399" s="40"/>
      <c r="R399" s="40"/>
      <c r="S399" s="40"/>
      <c r="T399" s="4195" t="s">
        <v>1427</v>
      </c>
      <c r="U399" s="40"/>
      <c r="V399" s="40"/>
      <c r="W399" s="40"/>
      <c r="X399" s="4195" t="s">
        <v>1452</v>
      </c>
      <c r="Y399" s="40"/>
      <c r="Z399" s="40"/>
      <c r="AA399" s="40"/>
      <c r="AB399" s="4195" t="s">
        <v>1431</v>
      </c>
      <c r="AC399" s="2006">
        <v>0</v>
      </c>
      <c r="AD399" s="2006">
        <v>0</v>
      </c>
      <c r="AE399" s="421"/>
    </row>
    <row r="400" spans="2:31" ht="5.0999999999999996" customHeight="1">
      <c r="B400" s="4193"/>
      <c r="D400" s="4196"/>
      <c r="E400" s="90"/>
      <c r="F400" s="91"/>
      <c r="G400" s="90"/>
      <c r="H400" s="4196"/>
      <c r="I400" s="90"/>
      <c r="J400" s="91"/>
      <c r="K400" s="90"/>
      <c r="L400" s="4196"/>
      <c r="M400" s="90"/>
      <c r="N400" s="91"/>
      <c r="O400" s="90"/>
      <c r="P400" s="4196"/>
      <c r="Q400" s="90"/>
      <c r="R400" s="91"/>
      <c r="S400" s="90"/>
      <c r="T400" s="4196"/>
      <c r="U400" s="90"/>
      <c r="V400" s="91"/>
      <c r="W400" s="90"/>
      <c r="X400" s="4196"/>
      <c r="Y400" s="90"/>
      <c r="Z400" s="91"/>
      <c r="AA400" s="90"/>
      <c r="AB400" s="4196"/>
      <c r="AC400" s="2006">
        <v>0</v>
      </c>
      <c r="AD400" s="2006">
        <v>0</v>
      </c>
      <c r="AE400" s="421"/>
    </row>
    <row r="401" spans="2:31" ht="9.9499999999999993" customHeight="1">
      <c r="B401" s="4194"/>
      <c r="D401" s="4197"/>
      <c r="E401" s="40"/>
      <c r="F401" s="40"/>
      <c r="G401" s="40"/>
      <c r="H401" s="4197"/>
      <c r="I401" s="40"/>
      <c r="J401" s="40"/>
      <c r="K401" s="40"/>
      <c r="L401" s="4197"/>
      <c r="M401" s="40"/>
      <c r="N401" s="40"/>
      <c r="O401" s="40"/>
      <c r="P401" s="4197"/>
      <c r="Q401" s="40"/>
      <c r="R401" s="40"/>
      <c r="S401" s="40"/>
      <c r="T401" s="4197"/>
      <c r="U401" s="40"/>
      <c r="V401" s="40"/>
      <c r="W401" s="40"/>
      <c r="X401" s="4197"/>
      <c r="Y401" s="40"/>
      <c r="Z401" s="40"/>
      <c r="AA401" s="40"/>
      <c r="AB401" s="4197"/>
      <c r="AC401" s="2006">
        <v>0</v>
      </c>
      <c r="AD401" s="2006">
        <v>0</v>
      </c>
      <c r="AE401" s="421"/>
    </row>
    <row r="402" spans="2:31" ht="9.9499999999999993" customHeight="1">
      <c r="B402" s="34"/>
      <c r="D402" s="104"/>
      <c r="E402" s="96"/>
      <c r="F402" s="96"/>
      <c r="G402" s="96"/>
      <c r="H402" s="49"/>
      <c r="I402" s="96"/>
      <c r="J402" s="96"/>
      <c r="K402" s="96"/>
      <c r="L402" s="52"/>
      <c r="M402" s="96"/>
      <c r="N402" s="96"/>
      <c r="O402" s="96"/>
      <c r="P402" s="45"/>
      <c r="Q402" s="96"/>
      <c r="R402" s="96"/>
      <c r="S402" s="96"/>
      <c r="T402" s="45"/>
      <c r="U402" s="96"/>
      <c r="V402" s="96"/>
      <c r="W402" s="96"/>
      <c r="X402" s="45"/>
      <c r="Y402" s="96"/>
      <c r="Z402" s="96"/>
      <c r="AA402" s="96"/>
      <c r="AB402" s="45"/>
      <c r="AC402" s="2006">
        <v>0</v>
      </c>
      <c r="AD402" s="2006">
        <v>0</v>
      </c>
      <c r="AE402" s="421"/>
    </row>
    <row r="403" spans="2:31" ht="9.9499999999999993" customHeight="1">
      <c r="B403" s="4192">
        <v>12</v>
      </c>
      <c r="D403" s="4195" t="s">
        <v>1453</v>
      </c>
      <c r="E403" s="40"/>
      <c r="F403" s="40"/>
      <c r="G403" s="40"/>
      <c r="H403" s="4195" t="s">
        <v>1433</v>
      </c>
      <c r="I403" s="40"/>
      <c r="J403" s="40"/>
      <c r="K403" s="40"/>
      <c r="L403" s="4195" t="s">
        <v>1454</v>
      </c>
      <c r="M403" s="40"/>
      <c r="N403" s="40"/>
      <c r="O403" s="40"/>
      <c r="P403" s="4195" t="s">
        <v>1435</v>
      </c>
      <c r="Q403" s="40"/>
      <c r="R403" s="40"/>
      <c r="S403" s="40"/>
      <c r="T403" s="4195" t="s">
        <v>1455</v>
      </c>
      <c r="U403" s="40"/>
      <c r="V403" s="40"/>
      <c r="W403" s="40"/>
      <c r="X403" s="4195" t="s">
        <v>1456</v>
      </c>
      <c r="Y403" s="40"/>
      <c r="Z403" s="40"/>
      <c r="AA403" s="40"/>
      <c r="AB403" s="4195" t="s">
        <v>1457</v>
      </c>
      <c r="AC403" s="2006">
        <v>0</v>
      </c>
      <c r="AD403" s="2006">
        <v>0</v>
      </c>
      <c r="AE403" s="421"/>
    </row>
    <row r="404" spans="2:31" ht="5.0999999999999996" customHeight="1">
      <c r="B404" s="4193"/>
      <c r="D404" s="4196"/>
      <c r="E404" s="90"/>
      <c r="F404" s="91"/>
      <c r="G404" s="90"/>
      <c r="H404" s="4196"/>
      <c r="I404" s="90"/>
      <c r="J404" s="91"/>
      <c r="K404" s="90"/>
      <c r="L404" s="4196"/>
      <c r="M404" s="90"/>
      <c r="N404" s="91"/>
      <c r="O404" s="90"/>
      <c r="P404" s="4196"/>
      <c r="Q404" s="90"/>
      <c r="R404" s="91"/>
      <c r="S404" s="90"/>
      <c r="T404" s="4196"/>
      <c r="U404" s="90"/>
      <c r="V404" s="91"/>
      <c r="W404" s="90"/>
      <c r="X404" s="4196"/>
      <c r="Y404" s="90"/>
      <c r="Z404" s="91"/>
      <c r="AA404" s="90"/>
      <c r="AB404" s="4196"/>
      <c r="AC404" s="2006">
        <v>0</v>
      </c>
      <c r="AD404" s="2006">
        <v>0</v>
      </c>
      <c r="AE404" s="421"/>
    </row>
    <row r="405" spans="2:31" ht="9.9499999999999993" customHeight="1">
      <c r="B405" s="4194"/>
      <c r="D405" s="4197"/>
      <c r="E405" s="40"/>
      <c r="F405" s="40"/>
      <c r="G405" s="40"/>
      <c r="H405" s="4197"/>
      <c r="I405" s="40"/>
      <c r="J405" s="40"/>
      <c r="K405" s="40"/>
      <c r="L405" s="4197"/>
      <c r="M405" s="40"/>
      <c r="N405" s="40"/>
      <c r="O405" s="40"/>
      <c r="P405" s="4197"/>
      <c r="Q405" s="40"/>
      <c r="R405" s="40"/>
      <c r="S405" s="40"/>
      <c r="T405" s="4197"/>
      <c r="U405" s="40"/>
      <c r="V405" s="40"/>
      <c r="W405" s="40"/>
      <c r="X405" s="4197"/>
      <c r="Y405" s="40"/>
      <c r="Z405" s="40"/>
      <c r="AA405" s="40"/>
      <c r="AB405" s="4197"/>
      <c r="AC405" s="2006">
        <v>0</v>
      </c>
      <c r="AD405" s="2006">
        <v>0</v>
      </c>
      <c r="AE405" s="421"/>
    </row>
    <row r="406" spans="2:31" ht="9.9499999999999993" customHeight="1">
      <c r="B406" s="34"/>
      <c r="D406" s="104"/>
      <c r="E406" s="96"/>
      <c r="F406" s="96"/>
      <c r="G406" s="96"/>
      <c r="H406" s="49"/>
      <c r="I406" s="96"/>
      <c r="J406" s="96"/>
      <c r="K406" s="96"/>
      <c r="L406" s="52"/>
      <c r="M406" s="96"/>
      <c r="N406" s="96"/>
      <c r="O406" s="96"/>
      <c r="P406" s="45"/>
      <c r="Q406" s="96"/>
      <c r="R406" s="96"/>
      <c r="S406" s="96"/>
      <c r="T406" s="45"/>
      <c r="U406" s="96"/>
      <c r="V406" s="96"/>
      <c r="W406" s="96"/>
      <c r="X406" s="45"/>
      <c r="Y406" s="96"/>
      <c r="Z406" s="96"/>
      <c r="AA406" s="96"/>
      <c r="AB406" s="45"/>
      <c r="AC406" s="2006">
        <v>0</v>
      </c>
      <c r="AD406" s="2006">
        <v>0</v>
      </c>
      <c r="AE406" s="421"/>
    </row>
    <row r="407" spans="2:31" ht="9.9499999999999993" customHeight="1">
      <c r="B407" s="4192">
        <v>12</v>
      </c>
      <c r="D407" s="4195" t="s">
        <v>1458</v>
      </c>
      <c r="E407" s="40"/>
      <c r="F407" s="40"/>
      <c r="G407" s="40"/>
      <c r="H407" s="4195" t="s">
        <v>1459</v>
      </c>
      <c r="I407" s="40"/>
      <c r="J407" s="40"/>
      <c r="K407" s="40"/>
      <c r="L407" s="4195" t="s">
        <v>1441</v>
      </c>
      <c r="M407" s="40"/>
      <c r="N407" s="40"/>
      <c r="O407" s="40"/>
      <c r="P407" s="4195" t="s">
        <v>1442</v>
      </c>
      <c r="Q407" s="40"/>
      <c r="R407" s="40"/>
      <c r="S407" s="40"/>
      <c r="T407" s="4195" t="s">
        <v>1460</v>
      </c>
      <c r="U407" s="40"/>
      <c r="V407" s="40"/>
      <c r="W407" s="40"/>
      <c r="X407" s="4195" t="s">
        <v>1461</v>
      </c>
      <c r="Y407" s="40"/>
      <c r="Z407" s="40"/>
      <c r="AA407" s="40"/>
      <c r="AB407" s="4195" t="s">
        <v>1445</v>
      </c>
      <c r="AC407" s="2006">
        <v>0</v>
      </c>
      <c r="AD407" s="2006">
        <v>0</v>
      </c>
      <c r="AE407" s="421"/>
    </row>
    <row r="408" spans="2:31" ht="5.0999999999999996" customHeight="1">
      <c r="B408" s="4193"/>
      <c r="D408" s="4196"/>
      <c r="E408" s="90"/>
      <c r="F408" s="91"/>
      <c r="G408" s="90"/>
      <c r="H408" s="4196"/>
      <c r="I408" s="90"/>
      <c r="J408" s="91"/>
      <c r="K408" s="90"/>
      <c r="L408" s="4196"/>
      <c r="M408" s="90"/>
      <c r="N408" s="91"/>
      <c r="O408" s="90"/>
      <c r="P408" s="4196"/>
      <c r="Q408" s="90"/>
      <c r="R408" s="91"/>
      <c r="S408" s="90"/>
      <c r="T408" s="4196"/>
      <c r="U408" s="90"/>
      <c r="V408" s="91"/>
      <c r="W408" s="90"/>
      <c r="X408" s="4196"/>
      <c r="Y408" s="90"/>
      <c r="Z408" s="91"/>
      <c r="AA408" s="90"/>
      <c r="AB408" s="4196"/>
      <c r="AC408" s="2006">
        <v>0</v>
      </c>
      <c r="AD408" s="2006">
        <v>0</v>
      </c>
      <c r="AE408" s="421"/>
    </row>
    <row r="409" spans="2:31" ht="9.9499999999999993" customHeight="1">
      <c r="B409" s="4194"/>
      <c r="D409" s="4197"/>
      <c r="E409" s="40"/>
      <c r="F409" s="40"/>
      <c r="G409" s="40"/>
      <c r="H409" s="4197"/>
      <c r="I409" s="40"/>
      <c r="J409" s="40"/>
      <c r="K409" s="40"/>
      <c r="L409" s="4197"/>
      <c r="M409" s="40"/>
      <c r="N409" s="40"/>
      <c r="O409" s="40"/>
      <c r="P409" s="4197"/>
      <c r="Q409" s="40"/>
      <c r="R409" s="40"/>
      <c r="S409" s="40"/>
      <c r="T409" s="4197"/>
      <c r="U409" s="40"/>
      <c r="V409" s="40"/>
      <c r="W409" s="40"/>
      <c r="X409" s="4197"/>
      <c r="Y409" s="40"/>
      <c r="Z409" s="40"/>
      <c r="AA409" s="40"/>
      <c r="AB409" s="4197"/>
      <c r="AC409" s="2006">
        <v>0</v>
      </c>
      <c r="AD409" s="2006">
        <v>0</v>
      </c>
      <c r="AE409" s="421"/>
    </row>
    <row r="410" spans="2:31" ht="9.9499999999999993" customHeight="1">
      <c r="B410" s="34"/>
      <c r="D410" s="104"/>
      <c r="E410" s="96"/>
      <c r="F410" s="96"/>
      <c r="G410" s="96"/>
      <c r="H410" s="49"/>
      <c r="I410" s="96"/>
      <c r="J410" s="96"/>
      <c r="K410" s="96"/>
      <c r="L410" s="52"/>
      <c r="M410" s="96"/>
      <c r="N410" s="96"/>
      <c r="O410" s="96"/>
      <c r="P410" s="45"/>
      <c r="Q410" s="96"/>
      <c r="R410" s="96"/>
      <c r="S410" s="96"/>
      <c r="T410" s="45"/>
      <c r="U410" s="96"/>
      <c r="V410" s="96"/>
      <c r="W410" s="96"/>
      <c r="X410" s="45"/>
      <c r="Y410" s="96"/>
      <c r="Z410" s="96"/>
      <c r="AA410" s="96"/>
      <c r="AB410" s="45"/>
      <c r="AC410" s="2006">
        <v>0</v>
      </c>
      <c r="AD410" s="2006">
        <v>0</v>
      </c>
      <c r="AE410" s="421"/>
    </row>
    <row r="411" spans="2:31" ht="9.9499999999999993" customHeight="1">
      <c r="B411" s="4192">
        <v>12</v>
      </c>
      <c r="D411" s="4195" t="s">
        <v>1446</v>
      </c>
      <c r="E411" s="40"/>
      <c r="F411" s="40"/>
      <c r="G411" s="40"/>
      <c r="H411" s="4195" t="s">
        <v>1462</v>
      </c>
      <c r="I411" s="40"/>
      <c r="J411" s="40"/>
      <c r="K411" s="40"/>
      <c r="L411" s="4195" t="s">
        <v>1463</v>
      </c>
      <c r="M411" s="40"/>
      <c r="N411" s="40"/>
      <c r="O411" s="40"/>
      <c r="P411" s="4195" t="s">
        <v>1464</v>
      </c>
      <c r="Q411" s="40"/>
      <c r="R411" s="40"/>
      <c r="S411" s="40"/>
      <c r="T411" s="4195" t="s">
        <v>1450</v>
      </c>
      <c r="U411" s="40"/>
      <c r="V411" s="40"/>
      <c r="W411" s="40"/>
      <c r="X411" s="4195" t="s">
        <v>1465</v>
      </c>
      <c r="Y411" s="40"/>
      <c r="Z411" s="40"/>
      <c r="AA411" s="40"/>
      <c r="AB411" s="4166"/>
      <c r="AC411" s="2006">
        <v>0</v>
      </c>
      <c r="AD411" s="2006">
        <v>0</v>
      </c>
      <c r="AE411" s="421"/>
    </row>
    <row r="412" spans="2:31" ht="5.0999999999999996" customHeight="1">
      <c r="B412" s="4193"/>
      <c r="D412" s="4196"/>
      <c r="E412" s="90"/>
      <c r="F412" s="91"/>
      <c r="G412" s="90"/>
      <c r="H412" s="4196"/>
      <c r="I412" s="90"/>
      <c r="J412" s="91"/>
      <c r="K412" s="90"/>
      <c r="L412" s="4196"/>
      <c r="M412" s="90"/>
      <c r="N412" s="91"/>
      <c r="O412" s="90"/>
      <c r="P412" s="4196"/>
      <c r="Q412" s="90"/>
      <c r="R412" s="91"/>
      <c r="S412" s="90"/>
      <c r="T412" s="4196"/>
      <c r="U412" s="90"/>
      <c r="V412" s="91"/>
      <c r="W412" s="90"/>
      <c r="X412" s="4196"/>
      <c r="Y412" s="90"/>
      <c r="Z412" s="91"/>
      <c r="AA412" s="90"/>
      <c r="AB412" s="3612"/>
      <c r="AC412" s="2006">
        <v>0</v>
      </c>
      <c r="AD412" s="2006">
        <v>0</v>
      </c>
      <c r="AE412" s="421"/>
    </row>
    <row r="413" spans="2:31" ht="9.9499999999999993" customHeight="1">
      <c r="B413" s="4194"/>
      <c r="D413" s="4197"/>
      <c r="E413" s="40"/>
      <c r="F413" s="40"/>
      <c r="G413" s="40"/>
      <c r="H413" s="4197"/>
      <c r="I413" s="40"/>
      <c r="J413" s="40"/>
      <c r="K413" s="40"/>
      <c r="L413" s="4197"/>
      <c r="M413" s="40"/>
      <c r="N413" s="40"/>
      <c r="O413" s="40"/>
      <c r="P413" s="4197"/>
      <c r="Q413" s="40"/>
      <c r="R413" s="40"/>
      <c r="S413" s="40"/>
      <c r="T413" s="4197"/>
      <c r="U413" s="40"/>
      <c r="V413" s="40"/>
      <c r="W413" s="40"/>
      <c r="X413" s="4197"/>
      <c r="Y413" s="40"/>
      <c r="Z413" s="40"/>
      <c r="AA413" s="40"/>
      <c r="AB413" s="3613"/>
      <c r="AC413" s="2006">
        <v>0</v>
      </c>
      <c r="AD413" s="2006">
        <v>0</v>
      </c>
      <c r="AE413" s="421"/>
    </row>
    <row r="414" spans="2:31" ht="9.9499999999999993" customHeight="1">
      <c r="B414" s="34"/>
      <c r="D414" s="104"/>
      <c r="E414" s="96"/>
      <c r="F414" s="96"/>
      <c r="G414" s="96"/>
      <c r="H414" s="49"/>
      <c r="I414" s="96"/>
      <c r="J414" s="96"/>
      <c r="K414" s="96"/>
      <c r="L414" s="52"/>
      <c r="M414" s="96"/>
      <c r="N414" s="96"/>
      <c r="O414" s="96"/>
      <c r="P414" s="45"/>
      <c r="Q414" s="96"/>
      <c r="R414" s="96"/>
      <c r="S414" s="96"/>
      <c r="T414" s="45"/>
      <c r="U414" s="96"/>
      <c r="V414" s="96"/>
      <c r="W414" s="96"/>
      <c r="X414" s="45"/>
      <c r="Y414" s="96"/>
      <c r="Z414" s="96"/>
      <c r="AA414" s="96"/>
      <c r="AB414" s="45"/>
      <c r="AC414" s="2006">
        <v>0</v>
      </c>
      <c r="AD414" s="2006">
        <v>0</v>
      </c>
      <c r="AE414" s="421"/>
    </row>
    <row r="415" spans="2:31" ht="23.25">
      <c r="B415" s="636">
        <v>13</v>
      </c>
      <c r="D415" s="637" t="s">
        <v>1466</v>
      </c>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9">
        <v>13</v>
      </c>
      <c r="AC415" s="2006">
        <v>0</v>
      </c>
      <c r="AD415" s="2006">
        <v>0</v>
      </c>
      <c r="AE415" s="583"/>
    </row>
    <row r="416" spans="2:31" ht="9.9499999999999993" customHeight="1">
      <c r="B416" s="104"/>
      <c r="C416" s="104"/>
      <c r="D416" s="104"/>
      <c r="E416" s="96"/>
      <c r="F416" s="96"/>
      <c r="G416" s="96"/>
      <c r="H416" s="49"/>
      <c r="I416" s="96"/>
      <c r="J416" s="96"/>
      <c r="K416" s="96"/>
      <c r="L416" s="52"/>
      <c r="M416" s="96"/>
      <c r="N416" s="96"/>
      <c r="O416" s="96"/>
      <c r="P416" s="45"/>
      <c r="Q416" s="96"/>
      <c r="R416" s="96"/>
      <c r="S416" s="96"/>
      <c r="T416" s="45"/>
      <c r="U416" s="96"/>
      <c r="V416" s="96"/>
      <c r="W416" s="96"/>
      <c r="X416" s="45"/>
      <c r="Y416" s="96"/>
      <c r="Z416" s="96"/>
      <c r="AA416" s="96"/>
      <c r="AB416" s="45"/>
      <c r="AC416" s="2006">
        <v>0</v>
      </c>
      <c r="AD416" s="2006">
        <v>0</v>
      </c>
      <c r="AE416" s="421"/>
    </row>
    <row r="417" spans="2:31" ht="15" customHeight="1">
      <c r="B417" s="640"/>
      <c r="D417" s="641" t="s">
        <v>1063</v>
      </c>
      <c r="E417" s="642"/>
      <c r="F417" s="642"/>
      <c r="G417" s="642"/>
      <c r="H417" s="643"/>
      <c r="I417" s="642"/>
      <c r="J417" s="642"/>
      <c r="K417" s="642"/>
      <c r="L417" s="644"/>
      <c r="M417" s="642"/>
      <c r="N417" s="642"/>
      <c r="O417" s="642"/>
      <c r="P417" s="645"/>
      <c r="Q417" s="642"/>
      <c r="R417" s="642"/>
      <c r="S417" s="642"/>
      <c r="T417" s="645"/>
      <c r="U417" s="642"/>
      <c r="V417" s="642"/>
      <c r="W417" s="642"/>
      <c r="X417" s="645"/>
      <c r="Y417" s="642"/>
      <c r="Z417" s="642"/>
      <c r="AA417" s="642"/>
      <c r="AB417" s="4191" t="s">
        <v>1157</v>
      </c>
      <c r="AC417" s="2006">
        <v>0</v>
      </c>
      <c r="AD417" s="2006">
        <v>0</v>
      </c>
      <c r="AE417" s="421"/>
    </row>
    <row r="418" spans="2:31" ht="15" customHeight="1">
      <c r="B418" s="640"/>
      <c r="D418" s="646" t="s">
        <v>1467</v>
      </c>
      <c r="E418" s="642"/>
      <c r="F418" s="642"/>
      <c r="G418" s="642"/>
      <c r="H418" s="643"/>
      <c r="I418" s="642"/>
      <c r="J418" s="642"/>
      <c r="K418" s="642"/>
      <c r="L418" s="644"/>
      <c r="M418" s="642"/>
      <c r="N418" s="642"/>
      <c r="O418" s="642"/>
      <c r="P418" s="645"/>
      <c r="Q418" s="642"/>
      <c r="R418" s="642"/>
      <c r="S418" s="642"/>
      <c r="T418" s="645"/>
      <c r="U418" s="642"/>
      <c r="V418" s="642"/>
      <c r="W418" s="642"/>
      <c r="X418" s="645"/>
      <c r="Y418" s="642"/>
      <c r="Z418" s="642"/>
      <c r="AA418" s="642"/>
      <c r="AB418" s="4191"/>
      <c r="AC418" s="2006">
        <v>0</v>
      </c>
      <c r="AD418" s="2006">
        <v>0</v>
      </c>
      <c r="AE418" s="421"/>
    </row>
    <row r="419" spans="2:31" ht="15" customHeight="1">
      <c r="B419" s="640"/>
      <c r="D419" s="647"/>
      <c r="E419" s="642"/>
      <c r="F419" s="642"/>
      <c r="G419" s="642"/>
      <c r="H419" s="643"/>
      <c r="I419" s="642"/>
      <c r="J419" s="642"/>
      <c r="K419" s="642"/>
      <c r="L419" s="644"/>
      <c r="M419" s="642"/>
      <c r="N419" s="642"/>
      <c r="O419" s="642"/>
      <c r="P419" s="645"/>
      <c r="Q419" s="642"/>
      <c r="R419" s="642"/>
      <c r="S419" s="642"/>
      <c r="T419" s="645"/>
      <c r="U419" s="642"/>
      <c r="V419" s="642"/>
      <c r="W419" s="642"/>
      <c r="X419" s="645"/>
      <c r="Y419" s="642"/>
      <c r="Z419" s="642"/>
      <c r="AA419" s="642"/>
      <c r="AB419" s="648"/>
      <c r="AC419" s="2006">
        <v>0</v>
      </c>
      <c r="AD419" s="2006">
        <v>0</v>
      </c>
      <c r="AE419" s="421"/>
    </row>
    <row r="420" spans="2:31" ht="15" customHeight="1">
      <c r="B420" s="640"/>
      <c r="D420" s="166"/>
      <c r="E420" s="509"/>
      <c r="F420" s="509"/>
      <c r="G420" s="509"/>
      <c r="H420" s="62"/>
      <c r="I420" s="509"/>
      <c r="J420" s="509"/>
      <c r="K420" s="509"/>
      <c r="L420" s="62"/>
      <c r="M420" s="509"/>
      <c r="N420" s="509"/>
      <c r="O420" s="509"/>
      <c r="P420" s="62"/>
      <c r="Q420" s="509"/>
      <c r="R420" s="509"/>
      <c r="S420" s="509"/>
      <c r="T420" s="645"/>
      <c r="U420" s="642"/>
      <c r="V420" s="642"/>
      <c r="W420" s="642"/>
      <c r="X420" s="649" t="s">
        <v>1468</v>
      </c>
      <c r="Y420" s="642"/>
      <c r="Z420" s="642"/>
      <c r="AA420" s="642"/>
      <c r="AB420" s="648" t="s">
        <v>1305</v>
      </c>
      <c r="AC420" s="2006">
        <v>0</v>
      </c>
      <c r="AD420" s="2006">
        <v>0</v>
      </c>
      <c r="AE420" s="421"/>
    </row>
    <row r="421" spans="2:31" ht="15" customHeight="1">
      <c r="B421" s="640"/>
      <c r="D421" s="166"/>
      <c r="E421" s="509"/>
      <c r="F421" s="509"/>
      <c r="G421" s="509"/>
      <c r="H421" s="62"/>
      <c r="I421" s="509"/>
      <c r="J421" s="509"/>
      <c r="K421" s="509"/>
      <c r="L421" s="62"/>
      <c r="M421" s="509"/>
      <c r="N421" s="509"/>
      <c r="O421" s="509"/>
      <c r="P421" s="62"/>
      <c r="Q421" s="509"/>
      <c r="R421" s="509"/>
      <c r="S421" s="509"/>
      <c r="T421" s="645"/>
      <c r="U421" s="642"/>
      <c r="V421" s="642"/>
      <c r="W421" s="642"/>
      <c r="X421" s="649" t="s">
        <v>1469</v>
      </c>
      <c r="Y421" s="642"/>
      <c r="Z421" s="642"/>
      <c r="AA421" s="642"/>
      <c r="AB421" s="648" t="s">
        <v>1470</v>
      </c>
      <c r="AC421" s="2006">
        <v>0</v>
      </c>
      <c r="AD421" s="2006">
        <v>0</v>
      </c>
      <c r="AE421" s="421"/>
    </row>
    <row r="422" spans="2:31" ht="15" customHeight="1">
      <c r="B422" s="640"/>
      <c r="D422" s="166"/>
      <c r="E422" s="509"/>
      <c r="F422" s="509"/>
      <c r="G422" s="509"/>
      <c r="H422" s="62"/>
      <c r="I422" s="509"/>
      <c r="J422" s="509"/>
      <c r="K422" s="509"/>
      <c r="L422" s="62"/>
      <c r="M422" s="509"/>
      <c r="N422" s="509"/>
      <c r="O422" s="509"/>
      <c r="P422" s="62"/>
      <c r="Q422" s="509"/>
      <c r="R422" s="509"/>
      <c r="S422" s="509"/>
      <c r="T422" s="645"/>
      <c r="U422" s="642"/>
      <c r="V422" s="642"/>
      <c r="W422" s="642"/>
      <c r="X422" s="649" t="s">
        <v>1471</v>
      </c>
      <c r="Y422" s="642"/>
      <c r="Z422" s="642"/>
      <c r="AA422" s="642"/>
      <c r="AB422" s="648" t="s">
        <v>1243</v>
      </c>
      <c r="AC422" s="2006">
        <v>0</v>
      </c>
      <c r="AD422" s="2006">
        <v>0</v>
      </c>
      <c r="AE422" s="421"/>
    </row>
    <row r="423" spans="2:31" ht="15" customHeight="1">
      <c r="B423" s="640"/>
      <c r="D423" s="166"/>
      <c r="E423" s="509"/>
      <c r="F423" s="509"/>
      <c r="G423" s="509"/>
      <c r="H423" s="62"/>
      <c r="I423" s="509"/>
      <c r="J423" s="509"/>
      <c r="K423" s="509"/>
      <c r="L423" s="62"/>
      <c r="M423" s="509"/>
      <c r="N423" s="509"/>
      <c r="O423" s="509"/>
      <c r="P423" s="62"/>
      <c r="Q423" s="509"/>
      <c r="R423" s="509"/>
      <c r="S423" s="509"/>
      <c r="T423" s="645"/>
      <c r="U423" s="642"/>
      <c r="V423" s="642"/>
      <c r="W423" s="642"/>
      <c r="X423" s="649" t="s">
        <v>1472</v>
      </c>
      <c r="Y423" s="642"/>
      <c r="Z423" s="642"/>
      <c r="AA423" s="642"/>
      <c r="AB423" s="648" t="s">
        <v>1470</v>
      </c>
      <c r="AC423" s="2006">
        <v>0</v>
      </c>
      <c r="AD423" s="2006">
        <v>0</v>
      </c>
      <c r="AE423" s="421"/>
    </row>
    <row r="424" spans="2:31" ht="15" customHeight="1">
      <c r="B424" s="640"/>
      <c r="D424" s="166"/>
      <c r="E424" s="509"/>
      <c r="F424" s="509"/>
      <c r="G424" s="509"/>
      <c r="H424" s="62"/>
      <c r="I424" s="509"/>
      <c r="J424" s="509"/>
      <c r="K424" s="509"/>
      <c r="L424" s="62"/>
      <c r="M424" s="509"/>
      <c r="N424" s="509"/>
      <c r="O424" s="509"/>
      <c r="P424" s="62"/>
      <c r="Q424" s="509"/>
      <c r="R424" s="509"/>
      <c r="S424" s="509"/>
      <c r="T424" s="645"/>
      <c r="U424" s="642"/>
      <c r="V424" s="642"/>
      <c r="W424" s="642"/>
      <c r="X424" s="649" t="s">
        <v>1473</v>
      </c>
      <c r="Y424" s="642"/>
      <c r="Z424" s="642"/>
      <c r="AA424" s="642"/>
      <c r="AB424" s="1885" t="s">
        <v>1192</v>
      </c>
      <c r="AC424" s="2006">
        <v>0</v>
      </c>
      <c r="AD424" s="2006">
        <v>0</v>
      </c>
      <c r="AE424" s="421"/>
    </row>
    <row r="425" spans="2:31" ht="15" customHeight="1">
      <c r="B425" s="640"/>
      <c r="D425" s="166"/>
      <c r="E425" s="509"/>
      <c r="F425" s="509"/>
      <c r="G425" s="509"/>
      <c r="H425" s="62"/>
      <c r="I425" s="509"/>
      <c r="J425" s="509"/>
      <c r="K425" s="509"/>
      <c r="L425" s="62"/>
      <c r="M425" s="509"/>
      <c r="N425" s="509"/>
      <c r="O425" s="509"/>
      <c r="P425" s="62"/>
      <c r="Q425" s="509"/>
      <c r="R425" s="509"/>
      <c r="S425" s="509"/>
      <c r="T425" s="645"/>
      <c r="U425" s="642"/>
      <c r="V425" s="642"/>
      <c r="W425" s="642"/>
      <c r="X425" s="649" t="s">
        <v>1474</v>
      </c>
      <c r="Y425" s="642"/>
      <c r="Z425" s="642"/>
      <c r="AA425" s="642"/>
      <c r="AB425" s="648" t="s">
        <v>1470</v>
      </c>
      <c r="AC425" s="2006">
        <v>0</v>
      </c>
      <c r="AD425" s="2006">
        <v>0</v>
      </c>
      <c r="AE425" s="421"/>
    </row>
    <row r="426" spans="2:31" ht="15" customHeight="1">
      <c r="B426" s="640"/>
      <c r="D426" s="166"/>
      <c r="E426" s="509"/>
      <c r="F426" s="509"/>
      <c r="G426" s="509"/>
      <c r="H426" s="62"/>
      <c r="I426" s="509"/>
      <c r="J426" s="509"/>
      <c r="K426" s="509"/>
      <c r="L426" s="62"/>
      <c r="M426" s="509"/>
      <c r="N426" s="509"/>
      <c r="O426" s="509"/>
      <c r="P426" s="62"/>
      <c r="Q426" s="509"/>
      <c r="R426" s="509"/>
      <c r="S426" s="509"/>
      <c r="T426" s="645"/>
      <c r="U426" s="642"/>
      <c r="V426" s="642"/>
      <c r="W426" s="642"/>
      <c r="X426" s="649" t="s">
        <v>1475</v>
      </c>
      <c r="Y426" s="642"/>
      <c r="Z426" s="642"/>
      <c r="AA426" s="642"/>
      <c r="AB426" s="648"/>
      <c r="AC426" s="2006">
        <v>0</v>
      </c>
      <c r="AD426" s="2006">
        <v>0</v>
      </c>
      <c r="AE426" s="421"/>
    </row>
    <row r="427" spans="2:31" ht="15" customHeight="1">
      <c r="B427" s="640"/>
      <c r="D427" s="166"/>
      <c r="E427" s="509"/>
      <c r="F427" s="509"/>
      <c r="G427" s="509"/>
      <c r="H427" s="62"/>
      <c r="I427" s="509"/>
      <c r="J427" s="509"/>
      <c r="K427" s="509"/>
      <c r="L427" s="62"/>
      <c r="M427" s="509"/>
      <c r="N427" s="509"/>
      <c r="O427" s="509"/>
      <c r="P427" s="62"/>
      <c r="Q427" s="509"/>
      <c r="R427" s="509"/>
      <c r="S427" s="509"/>
      <c r="T427" s="645"/>
      <c r="U427" s="642"/>
      <c r="V427" s="642"/>
      <c r="W427" s="642"/>
      <c r="X427" s="649" t="s">
        <v>1476</v>
      </c>
      <c r="Y427" s="642"/>
      <c r="Z427" s="642"/>
      <c r="AA427" s="642"/>
      <c r="AB427" s="648" t="s">
        <v>1192</v>
      </c>
      <c r="AC427" s="2006">
        <v>0</v>
      </c>
      <c r="AD427" s="2006">
        <v>0</v>
      </c>
      <c r="AE427" s="421"/>
    </row>
    <row r="428" spans="2:31" ht="15" customHeight="1">
      <c r="B428" s="640"/>
      <c r="D428" s="166"/>
      <c r="E428" s="509"/>
      <c r="F428" s="509"/>
      <c r="G428" s="509"/>
      <c r="H428" s="62"/>
      <c r="I428" s="509"/>
      <c r="J428" s="509"/>
      <c r="K428" s="509"/>
      <c r="L428" s="62"/>
      <c r="M428" s="509"/>
      <c r="N428" s="509"/>
      <c r="O428" s="509"/>
      <c r="P428" s="62"/>
      <c r="Q428" s="509"/>
      <c r="R428" s="509"/>
      <c r="S428" s="509"/>
      <c r="T428" s="645"/>
      <c r="U428" s="642"/>
      <c r="V428" s="642"/>
      <c r="W428" s="642"/>
      <c r="X428" s="649" t="s">
        <v>1477</v>
      </c>
      <c r="Y428" s="642"/>
      <c r="Z428" s="642"/>
      <c r="AA428" s="642"/>
      <c r="AB428" s="648"/>
      <c r="AC428" s="2006">
        <v>0</v>
      </c>
      <c r="AD428" s="2006">
        <v>0</v>
      </c>
      <c r="AE428" s="421"/>
    </row>
    <row r="429" spans="2:31" ht="15" customHeight="1">
      <c r="B429" s="640"/>
      <c r="D429" s="166"/>
      <c r="E429" s="509"/>
      <c r="F429" s="509"/>
      <c r="G429" s="509"/>
      <c r="H429" s="62"/>
      <c r="I429" s="509"/>
      <c r="J429" s="509"/>
      <c r="K429" s="509"/>
      <c r="L429" s="62"/>
      <c r="M429" s="509"/>
      <c r="N429" s="509"/>
      <c r="O429" s="509"/>
      <c r="P429" s="62"/>
      <c r="Q429" s="509"/>
      <c r="R429" s="509"/>
      <c r="S429" s="509"/>
      <c r="T429" s="645"/>
      <c r="U429" s="642"/>
      <c r="V429" s="642"/>
      <c r="W429" s="642"/>
      <c r="X429" s="649" t="s">
        <v>1478</v>
      </c>
      <c r="Y429" s="642"/>
      <c r="Z429" s="642"/>
      <c r="AA429" s="642"/>
      <c r="AB429" s="1885" t="s">
        <v>1414</v>
      </c>
      <c r="AC429" s="2006">
        <v>0</v>
      </c>
      <c r="AD429" s="2006">
        <v>0</v>
      </c>
      <c r="AE429" s="421"/>
    </row>
    <row r="430" spans="2:31" ht="15" customHeight="1">
      <c r="B430" s="640"/>
      <c r="D430" s="166"/>
      <c r="E430" s="509"/>
      <c r="F430" s="509"/>
      <c r="G430" s="509"/>
      <c r="H430" s="62"/>
      <c r="I430" s="509"/>
      <c r="J430" s="509"/>
      <c r="K430" s="509"/>
      <c r="L430" s="62"/>
      <c r="M430" s="509"/>
      <c r="N430" s="509"/>
      <c r="O430" s="509"/>
      <c r="P430" s="62"/>
      <c r="Q430" s="509"/>
      <c r="R430" s="509"/>
      <c r="S430" s="509"/>
      <c r="T430" s="645"/>
      <c r="U430" s="642"/>
      <c r="V430" s="642"/>
      <c r="W430" s="642"/>
      <c r="X430" s="649" t="s">
        <v>1479</v>
      </c>
      <c r="Y430" s="642"/>
      <c r="Z430" s="642"/>
      <c r="AA430" s="642"/>
      <c r="AB430" s="1885" t="s">
        <v>1414</v>
      </c>
      <c r="AC430" s="2006">
        <v>0</v>
      </c>
      <c r="AD430" s="2006">
        <v>0</v>
      </c>
      <c r="AE430" s="421"/>
    </row>
    <row r="431" spans="2:31" ht="15" customHeight="1">
      <c r="B431" s="640"/>
      <c r="D431" s="166"/>
      <c r="E431" s="509"/>
      <c r="F431" s="509"/>
      <c r="G431" s="509"/>
      <c r="H431" s="62"/>
      <c r="I431" s="509"/>
      <c r="J431" s="509"/>
      <c r="K431" s="509"/>
      <c r="L431" s="62"/>
      <c r="M431" s="509"/>
      <c r="N431" s="509"/>
      <c r="O431" s="509"/>
      <c r="P431" s="62"/>
      <c r="Q431" s="509"/>
      <c r="R431" s="509"/>
      <c r="S431" s="509"/>
      <c r="T431" s="645"/>
      <c r="U431" s="642"/>
      <c r="V431" s="642"/>
      <c r="W431" s="642"/>
      <c r="X431" s="649" t="s">
        <v>1480</v>
      </c>
      <c r="Y431" s="642"/>
      <c r="Z431" s="642"/>
      <c r="AA431" s="642"/>
      <c r="AB431" s="1885" t="s">
        <v>1414</v>
      </c>
      <c r="AC431" s="2006">
        <v>0</v>
      </c>
      <c r="AD431" s="2006">
        <v>0</v>
      </c>
      <c r="AE431" s="421"/>
    </row>
    <row r="432" spans="2:31" ht="15" customHeight="1">
      <c r="B432" s="640"/>
      <c r="D432" s="166"/>
      <c r="E432" s="509"/>
      <c r="F432" s="509"/>
      <c r="G432" s="509"/>
      <c r="H432" s="62"/>
      <c r="I432" s="509"/>
      <c r="J432" s="509"/>
      <c r="K432" s="509"/>
      <c r="L432" s="62"/>
      <c r="M432" s="509"/>
      <c r="N432" s="509"/>
      <c r="O432" s="509"/>
      <c r="P432" s="62"/>
      <c r="Q432" s="509"/>
      <c r="R432" s="509"/>
      <c r="S432" s="509"/>
      <c r="T432" s="645"/>
      <c r="U432" s="642"/>
      <c r="V432" s="642"/>
      <c r="W432" s="642"/>
      <c r="X432" s="649" t="s">
        <v>1481</v>
      </c>
      <c r="Y432" s="642"/>
      <c r="Z432" s="642"/>
      <c r="AA432" s="642"/>
      <c r="AB432" s="1885" t="s">
        <v>1482</v>
      </c>
      <c r="AC432" s="2006">
        <v>0</v>
      </c>
      <c r="AD432" s="2006">
        <v>0</v>
      </c>
      <c r="AE432" s="421"/>
    </row>
    <row r="433" spans="2:31" ht="9.9499999999999993" customHeight="1">
      <c r="B433" s="34"/>
      <c r="D433" s="104"/>
      <c r="E433" s="96"/>
      <c r="F433" s="96"/>
      <c r="G433" s="96"/>
      <c r="H433" s="49"/>
      <c r="I433" s="96"/>
      <c r="J433" s="96"/>
      <c r="K433" s="96"/>
      <c r="L433" s="52"/>
      <c r="M433" s="96"/>
      <c r="N433" s="96"/>
      <c r="O433" s="96"/>
      <c r="P433" s="45"/>
      <c r="Q433" s="96"/>
      <c r="R433" s="96"/>
      <c r="S433" s="96"/>
      <c r="T433" s="45"/>
      <c r="U433" s="96"/>
      <c r="V433" s="96"/>
      <c r="W433" s="96"/>
      <c r="X433" s="45"/>
      <c r="Y433" s="96"/>
      <c r="Z433" s="96"/>
      <c r="AA433" s="96"/>
      <c r="AB433" s="45"/>
      <c r="AC433" s="2006">
        <v>0</v>
      </c>
      <c r="AD433" s="2006">
        <v>0</v>
      </c>
      <c r="AE433" s="421"/>
    </row>
    <row r="434" spans="2:31" ht="9.9499999999999993" customHeight="1">
      <c r="B434" s="4188">
        <v>13</v>
      </c>
      <c r="D434" s="4185" t="s">
        <v>1483</v>
      </c>
      <c r="E434" s="40"/>
      <c r="F434" s="40"/>
      <c r="G434" s="40"/>
      <c r="H434" s="4185" t="s">
        <v>1484</v>
      </c>
      <c r="I434" s="40"/>
      <c r="J434" s="40"/>
      <c r="K434" s="40"/>
      <c r="L434" s="4185" t="s">
        <v>1471</v>
      </c>
      <c r="M434" s="40"/>
      <c r="N434" s="40"/>
      <c r="O434" s="40"/>
      <c r="P434" s="3674" t="s">
        <v>1485</v>
      </c>
      <c r="Q434" s="40"/>
      <c r="R434" s="40"/>
      <c r="S434" s="40"/>
      <c r="T434" s="4185" t="s">
        <v>1486</v>
      </c>
      <c r="U434" s="40"/>
      <c r="V434" s="40"/>
      <c r="W434" s="40"/>
      <c r="X434" s="4185" t="s">
        <v>1474</v>
      </c>
      <c r="Y434" s="40"/>
      <c r="Z434" s="40"/>
      <c r="AA434" s="40"/>
      <c r="AB434" s="4185" t="s">
        <v>1475</v>
      </c>
      <c r="AC434" s="2006">
        <v>0</v>
      </c>
      <c r="AD434" s="2006">
        <v>0</v>
      </c>
      <c r="AE434" s="421"/>
    </row>
    <row r="435" spans="2:31" ht="5.0999999999999996" customHeight="1">
      <c r="B435" s="4189"/>
      <c r="D435" s="4186"/>
      <c r="E435" s="90"/>
      <c r="F435" s="91"/>
      <c r="G435" s="90"/>
      <c r="H435" s="4186"/>
      <c r="I435" s="90"/>
      <c r="J435" s="91"/>
      <c r="K435" s="90"/>
      <c r="L435" s="4186"/>
      <c r="M435" s="90"/>
      <c r="N435" s="91"/>
      <c r="O435" s="90"/>
      <c r="P435" s="3675"/>
      <c r="Q435" s="90"/>
      <c r="R435" s="91"/>
      <c r="S435" s="90"/>
      <c r="T435" s="4186"/>
      <c r="U435" s="90"/>
      <c r="V435" s="91"/>
      <c r="W435" s="90"/>
      <c r="X435" s="4186"/>
      <c r="Y435" s="90"/>
      <c r="Z435" s="91"/>
      <c r="AA435" s="90"/>
      <c r="AB435" s="4186"/>
      <c r="AC435" s="2006">
        <v>0</v>
      </c>
      <c r="AD435" s="2006">
        <v>0</v>
      </c>
      <c r="AE435" s="421"/>
    </row>
    <row r="436" spans="2:31" ht="9.9499999999999993" customHeight="1">
      <c r="B436" s="4190"/>
      <c r="D436" s="4187"/>
      <c r="E436" s="40"/>
      <c r="F436" s="40"/>
      <c r="G436" s="40"/>
      <c r="H436" s="4187"/>
      <c r="I436" s="40"/>
      <c r="J436" s="40"/>
      <c r="K436" s="40"/>
      <c r="L436" s="4187"/>
      <c r="M436" s="40"/>
      <c r="N436" s="40"/>
      <c r="O436" s="40"/>
      <c r="P436" s="3676"/>
      <c r="Q436" s="40"/>
      <c r="R436" s="40"/>
      <c r="S436" s="40"/>
      <c r="T436" s="4187"/>
      <c r="U436" s="40"/>
      <c r="V436" s="40"/>
      <c r="W436" s="40"/>
      <c r="X436" s="4187"/>
      <c r="Y436" s="40"/>
      <c r="Z436" s="40"/>
      <c r="AA436" s="40"/>
      <c r="AB436" s="4187"/>
      <c r="AC436" s="2006">
        <v>0</v>
      </c>
      <c r="AD436" s="2006">
        <v>0</v>
      </c>
      <c r="AE436" s="421"/>
    </row>
    <row r="437" spans="2:31" ht="9.9499999999999993" customHeight="1">
      <c r="B437" s="34"/>
      <c r="D437" s="104"/>
      <c r="E437" s="96"/>
      <c r="F437" s="96"/>
      <c r="G437" s="96"/>
      <c r="H437" s="49"/>
      <c r="I437" s="96"/>
      <c r="J437" s="96"/>
      <c r="K437" s="96"/>
      <c r="L437" s="52"/>
      <c r="M437" s="96"/>
      <c r="N437" s="96"/>
      <c r="O437" s="96"/>
      <c r="P437" s="45"/>
      <c r="Q437" s="96"/>
      <c r="R437" s="96"/>
      <c r="S437" s="96"/>
      <c r="T437" s="45"/>
      <c r="U437" s="96"/>
      <c r="V437" s="96"/>
      <c r="W437" s="96"/>
      <c r="X437" s="45"/>
      <c r="Y437" s="96"/>
      <c r="Z437" s="96"/>
      <c r="AA437" s="96"/>
      <c r="AB437" s="45"/>
      <c r="AC437" s="2006">
        <v>0</v>
      </c>
      <c r="AD437" s="2006">
        <v>0</v>
      </c>
      <c r="AE437" s="421"/>
    </row>
    <row r="438" spans="2:31" ht="9.9499999999999993" customHeight="1">
      <c r="B438" s="4188">
        <v>13</v>
      </c>
      <c r="D438" s="4185" t="s">
        <v>1476</v>
      </c>
      <c r="E438" s="40"/>
      <c r="F438" s="40"/>
      <c r="G438" s="40"/>
      <c r="H438" s="4185" t="s">
        <v>1487</v>
      </c>
      <c r="I438" s="40"/>
      <c r="J438" s="40"/>
      <c r="K438" s="40"/>
      <c r="L438" s="4185" t="s">
        <v>1477</v>
      </c>
      <c r="M438" s="40"/>
      <c r="N438" s="40"/>
      <c r="O438" s="40"/>
      <c r="P438" s="4185" t="s">
        <v>1478</v>
      </c>
      <c r="Q438" s="40"/>
      <c r="R438" s="40"/>
      <c r="S438" s="40"/>
      <c r="T438" s="4185" t="s">
        <v>1479</v>
      </c>
      <c r="U438" s="40"/>
      <c r="V438" s="40"/>
      <c r="W438" s="40"/>
      <c r="X438" s="4185" t="s">
        <v>1480</v>
      </c>
      <c r="Y438" s="40"/>
      <c r="Z438" s="40"/>
      <c r="AA438" s="40"/>
      <c r="AB438" s="4185" t="s">
        <v>1481</v>
      </c>
      <c r="AC438" s="2006">
        <v>0</v>
      </c>
      <c r="AD438" s="2006">
        <v>0</v>
      </c>
      <c r="AE438" s="421"/>
    </row>
    <row r="439" spans="2:31" ht="5.0999999999999996" customHeight="1">
      <c r="B439" s="4189"/>
      <c r="D439" s="4186"/>
      <c r="E439" s="90"/>
      <c r="F439" s="91"/>
      <c r="G439" s="90"/>
      <c r="H439" s="4186"/>
      <c r="I439" s="90"/>
      <c r="J439" s="91"/>
      <c r="K439" s="90"/>
      <c r="L439" s="4186"/>
      <c r="M439" s="90"/>
      <c r="N439" s="91"/>
      <c r="O439" s="90"/>
      <c r="P439" s="4186"/>
      <c r="Q439" s="90"/>
      <c r="R439" s="91"/>
      <c r="S439" s="90"/>
      <c r="T439" s="4186"/>
      <c r="U439" s="90"/>
      <c r="V439" s="91"/>
      <c r="W439" s="90"/>
      <c r="X439" s="4186"/>
      <c r="Y439" s="90"/>
      <c r="Z439" s="91"/>
      <c r="AA439" s="90"/>
      <c r="AB439" s="4186"/>
      <c r="AC439" s="2006">
        <v>0</v>
      </c>
      <c r="AD439" s="2006">
        <v>0</v>
      </c>
      <c r="AE439" s="421"/>
    </row>
    <row r="440" spans="2:31" ht="9.9499999999999993" customHeight="1">
      <c r="B440" s="4190"/>
      <c r="D440" s="4187"/>
      <c r="E440" s="40"/>
      <c r="F440" s="40"/>
      <c r="G440" s="40"/>
      <c r="H440" s="4187"/>
      <c r="I440" s="40"/>
      <c r="J440" s="40"/>
      <c r="K440" s="40"/>
      <c r="L440" s="4187"/>
      <c r="M440" s="40"/>
      <c r="N440" s="40"/>
      <c r="O440" s="40"/>
      <c r="P440" s="4187"/>
      <c r="Q440" s="40"/>
      <c r="R440" s="40"/>
      <c r="S440" s="40"/>
      <c r="T440" s="4187"/>
      <c r="U440" s="40"/>
      <c r="V440" s="40"/>
      <c r="W440" s="40"/>
      <c r="X440" s="4187"/>
      <c r="Y440" s="40"/>
      <c r="Z440" s="40"/>
      <c r="AA440" s="40"/>
      <c r="AB440" s="4187"/>
      <c r="AC440" s="2006">
        <v>0</v>
      </c>
      <c r="AD440" s="2006">
        <v>0</v>
      </c>
      <c r="AE440" s="421"/>
    </row>
    <row r="441" spans="2:31" ht="9.9499999999999993" customHeight="1">
      <c r="B441" s="34"/>
      <c r="D441" s="104"/>
      <c r="E441" s="96"/>
      <c r="F441" s="96"/>
      <c r="G441" s="96"/>
      <c r="H441" s="49"/>
      <c r="I441" s="96"/>
      <c r="J441" s="96"/>
      <c r="K441" s="96"/>
      <c r="L441" s="52"/>
      <c r="M441" s="96"/>
      <c r="N441" s="96"/>
      <c r="O441" s="96"/>
      <c r="P441" s="45"/>
      <c r="Q441" s="96"/>
      <c r="R441" s="96"/>
      <c r="S441" s="96"/>
      <c r="T441" s="45"/>
      <c r="U441" s="96"/>
      <c r="V441" s="96"/>
      <c r="W441" s="96"/>
      <c r="X441" s="45"/>
      <c r="Y441" s="96"/>
      <c r="Z441" s="96"/>
      <c r="AA441" s="96"/>
      <c r="AB441" s="45"/>
      <c r="AC441" s="2006">
        <v>0</v>
      </c>
      <c r="AD441" s="2006">
        <v>0</v>
      </c>
      <c r="AE441" s="421"/>
    </row>
    <row r="442" spans="2:31" ht="9.9499999999999993" customHeight="1">
      <c r="B442" s="4188">
        <v>13</v>
      </c>
      <c r="D442" s="4185" t="s">
        <v>1488</v>
      </c>
      <c r="E442" s="40"/>
      <c r="F442" s="40"/>
      <c r="G442" s="40"/>
      <c r="H442" s="4166"/>
      <c r="I442" s="40"/>
      <c r="J442" s="40"/>
      <c r="K442" s="40"/>
      <c r="L442" s="4166"/>
      <c r="M442" s="40"/>
      <c r="N442" s="40"/>
      <c r="O442" s="40"/>
      <c r="P442" s="4166"/>
      <c r="Q442" s="40"/>
      <c r="R442" s="40"/>
      <c r="S442" s="40"/>
      <c r="T442" s="4166"/>
      <c r="U442" s="40"/>
      <c r="V442" s="40"/>
      <c r="W442" s="40"/>
      <c r="X442" s="4166"/>
      <c r="Y442" s="40"/>
      <c r="Z442" s="40"/>
      <c r="AA442" s="40"/>
      <c r="AB442" s="4166"/>
      <c r="AC442" s="2006">
        <v>0</v>
      </c>
      <c r="AD442" s="2006">
        <v>0</v>
      </c>
      <c r="AE442" s="421"/>
    </row>
    <row r="443" spans="2:31" ht="5.0999999999999996" customHeight="1">
      <c r="B443" s="4189"/>
      <c r="D443" s="4186"/>
      <c r="E443" s="90"/>
      <c r="F443" s="91"/>
      <c r="G443" s="90"/>
      <c r="H443" s="3612"/>
      <c r="I443" s="90"/>
      <c r="J443" s="91"/>
      <c r="K443" s="90"/>
      <c r="L443" s="3612"/>
      <c r="M443" s="90"/>
      <c r="N443" s="91"/>
      <c r="O443" s="90"/>
      <c r="P443" s="3612"/>
      <c r="Q443" s="90"/>
      <c r="R443" s="91"/>
      <c r="S443" s="90"/>
      <c r="T443" s="3612"/>
      <c r="U443" s="90"/>
      <c r="V443" s="91"/>
      <c r="W443" s="90"/>
      <c r="X443" s="3612"/>
      <c r="Y443" s="90"/>
      <c r="Z443" s="91"/>
      <c r="AA443" s="90"/>
      <c r="AB443" s="3612"/>
      <c r="AC443" s="2006">
        <v>0</v>
      </c>
      <c r="AD443" s="2006">
        <v>0</v>
      </c>
      <c r="AE443" s="421"/>
    </row>
    <row r="444" spans="2:31" ht="9.9499999999999993" customHeight="1">
      <c r="B444" s="4190"/>
      <c r="D444" s="4187"/>
      <c r="E444" s="40"/>
      <c r="F444" s="40"/>
      <c r="G444" s="40"/>
      <c r="H444" s="3613"/>
      <c r="I444" s="40"/>
      <c r="J444" s="40"/>
      <c r="K444" s="40"/>
      <c r="L444" s="3613"/>
      <c r="M444" s="40"/>
      <c r="N444" s="40"/>
      <c r="O444" s="40"/>
      <c r="P444" s="3613"/>
      <c r="Q444" s="40"/>
      <c r="R444" s="40"/>
      <c r="S444" s="40"/>
      <c r="T444" s="3613"/>
      <c r="U444" s="40"/>
      <c r="V444" s="40"/>
      <c r="W444" s="40"/>
      <c r="X444" s="3613"/>
      <c r="Y444" s="40"/>
      <c r="Z444" s="40"/>
      <c r="AA444" s="40"/>
      <c r="AB444" s="3613"/>
      <c r="AC444" s="2006">
        <v>0</v>
      </c>
      <c r="AD444" s="2006">
        <v>0</v>
      </c>
      <c r="AE444" s="421"/>
    </row>
    <row r="445" spans="2:31" ht="9.9499999999999993" customHeight="1">
      <c r="B445" s="34"/>
      <c r="D445" s="104"/>
      <c r="E445" s="96"/>
      <c r="F445" s="96"/>
      <c r="G445" s="96"/>
      <c r="H445" s="49"/>
      <c r="I445" s="96"/>
      <c r="J445" s="96"/>
      <c r="K445" s="96"/>
      <c r="L445" s="52"/>
      <c r="M445" s="96"/>
      <c r="N445" s="96"/>
      <c r="O445" s="96"/>
      <c r="P445" s="45"/>
      <c r="Q445" s="96"/>
      <c r="R445" s="96"/>
      <c r="S445" s="96"/>
      <c r="T445" s="45"/>
      <c r="U445" s="96"/>
      <c r="V445" s="96"/>
      <c r="W445" s="96"/>
      <c r="X445" s="45"/>
      <c r="Y445" s="96"/>
      <c r="Z445" s="96"/>
      <c r="AA445" s="96"/>
      <c r="AB445" s="45"/>
      <c r="AC445" s="2006">
        <v>0</v>
      </c>
      <c r="AD445" s="2006">
        <v>0</v>
      </c>
      <c r="AE445" s="421"/>
    </row>
    <row r="446" spans="2:31" ht="23.25">
      <c r="B446" s="650">
        <v>14</v>
      </c>
      <c r="D446" s="651" t="s">
        <v>1489</v>
      </c>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c r="AA446" s="652"/>
      <c r="AB446" s="653">
        <v>14</v>
      </c>
      <c r="AC446" s="2006">
        <v>0</v>
      </c>
      <c r="AD446" s="2006">
        <v>0</v>
      </c>
      <c r="AE446" s="583"/>
    </row>
    <row r="447" spans="2:31" ht="9.9499999999999993" customHeight="1">
      <c r="B447" s="104"/>
      <c r="C447" s="104"/>
      <c r="D447" s="104"/>
      <c r="E447" s="96"/>
      <c r="F447" s="96"/>
      <c r="G447" s="96"/>
      <c r="H447" s="49"/>
      <c r="I447" s="96"/>
      <c r="J447" s="96"/>
      <c r="K447" s="96"/>
      <c r="L447" s="52"/>
      <c r="M447" s="96"/>
      <c r="N447" s="96"/>
      <c r="O447" s="96"/>
      <c r="P447" s="45"/>
      <c r="Q447" s="96"/>
      <c r="R447" s="96"/>
      <c r="S447" s="96"/>
      <c r="T447" s="45"/>
      <c r="U447" s="96"/>
      <c r="V447" s="96"/>
      <c r="W447" s="96"/>
      <c r="X447" s="45"/>
      <c r="Y447" s="96"/>
      <c r="Z447" s="96"/>
      <c r="AA447" s="96"/>
      <c r="AB447" s="45"/>
      <c r="AC447" s="2006">
        <v>0</v>
      </c>
      <c r="AD447" s="2006">
        <v>0</v>
      </c>
      <c r="AE447" s="421"/>
    </row>
    <row r="448" spans="2:31" ht="15" customHeight="1">
      <c r="B448" s="654"/>
      <c r="D448" s="655" t="s">
        <v>1490</v>
      </c>
      <c r="E448" s="656"/>
      <c r="F448" s="656"/>
      <c r="G448" s="656"/>
      <c r="H448" s="657"/>
      <c r="I448" s="656"/>
      <c r="J448" s="656"/>
      <c r="K448" s="656"/>
      <c r="L448" s="658"/>
      <c r="M448" s="656"/>
      <c r="N448" s="656"/>
      <c r="O448" s="656"/>
      <c r="P448" s="659"/>
      <c r="Q448" s="656"/>
      <c r="R448" s="656"/>
      <c r="S448" s="656"/>
      <c r="T448" s="659"/>
      <c r="U448" s="656"/>
      <c r="V448" s="656"/>
      <c r="W448" s="656"/>
      <c r="X448" s="659"/>
      <c r="Y448" s="656"/>
      <c r="Z448" s="656"/>
      <c r="AA448" s="656"/>
      <c r="AB448" s="4184" t="s">
        <v>1157</v>
      </c>
      <c r="AC448" s="2006">
        <v>0</v>
      </c>
      <c r="AD448" s="2006">
        <v>0</v>
      </c>
      <c r="AE448" s="421"/>
    </row>
    <row r="449" spans="2:31" ht="15" customHeight="1">
      <c r="B449" s="654"/>
      <c r="D449" s="655" t="s">
        <v>1491</v>
      </c>
      <c r="E449" s="656"/>
      <c r="F449" s="656"/>
      <c r="G449" s="656"/>
      <c r="H449" s="657"/>
      <c r="I449" s="656"/>
      <c r="J449" s="656"/>
      <c r="K449" s="656"/>
      <c r="L449" s="658"/>
      <c r="M449" s="656"/>
      <c r="N449" s="656"/>
      <c r="O449" s="656"/>
      <c r="P449" s="659"/>
      <c r="Q449" s="656"/>
      <c r="R449" s="656"/>
      <c r="S449" s="656"/>
      <c r="T449" s="659"/>
      <c r="U449" s="656"/>
      <c r="V449" s="656"/>
      <c r="W449" s="656"/>
      <c r="X449" s="659"/>
      <c r="Y449" s="656"/>
      <c r="Z449" s="656"/>
      <c r="AA449" s="656"/>
      <c r="AB449" s="4184"/>
      <c r="AC449" s="2006">
        <v>0</v>
      </c>
      <c r="AD449" s="2006">
        <v>0</v>
      </c>
      <c r="AE449" s="421"/>
    </row>
    <row r="450" spans="2:31" ht="15" customHeight="1">
      <c r="B450" s="654"/>
      <c r="D450" s="660" t="s">
        <v>1492</v>
      </c>
      <c r="E450" s="656"/>
      <c r="F450" s="656"/>
      <c r="G450" s="656"/>
      <c r="H450" s="657"/>
      <c r="I450" s="656"/>
      <c r="J450" s="656"/>
      <c r="K450" s="656"/>
      <c r="L450" s="658"/>
      <c r="M450" s="656"/>
      <c r="N450" s="656"/>
      <c r="O450" s="656"/>
      <c r="P450" s="659"/>
      <c r="Q450" s="656"/>
      <c r="R450" s="656"/>
      <c r="S450" s="656"/>
      <c r="T450" s="659"/>
      <c r="U450" s="656"/>
      <c r="V450" s="656"/>
      <c r="W450" s="656"/>
      <c r="X450" s="659"/>
      <c r="Y450" s="656"/>
      <c r="Z450" s="656"/>
      <c r="AA450" s="656"/>
      <c r="AB450" s="661" t="s">
        <v>1217</v>
      </c>
      <c r="AC450" s="2006">
        <v>0</v>
      </c>
      <c r="AD450" s="2006">
        <v>0</v>
      </c>
      <c r="AE450" s="421"/>
    </row>
    <row r="451" spans="2:31" ht="15" customHeight="1">
      <c r="B451" s="654"/>
      <c r="D451" s="660" t="s">
        <v>1493</v>
      </c>
      <c r="E451" s="656"/>
      <c r="F451" s="656"/>
      <c r="G451" s="656"/>
      <c r="H451" s="657"/>
      <c r="I451" s="656"/>
      <c r="J451" s="656"/>
      <c r="K451" s="656"/>
      <c r="L451" s="658"/>
      <c r="M451" s="656"/>
      <c r="N451" s="656"/>
      <c r="O451" s="656"/>
      <c r="P451" s="659"/>
      <c r="Q451" s="656"/>
      <c r="R451" s="656"/>
      <c r="S451" s="656"/>
      <c r="T451" s="659"/>
      <c r="U451" s="656"/>
      <c r="V451" s="656"/>
      <c r="W451" s="656"/>
      <c r="X451" s="659"/>
      <c r="Y451" s="656"/>
      <c r="Z451" s="656"/>
      <c r="AA451" s="656"/>
      <c r="AB451" s="659"/>
      <c r="AC451" s="2006">
        <v>0</v>
      </c>
      <c r="AD451" s="2006">
        <v>0</v>
      </c>
      <c r="AE451" s="421"/>
    </row>
    <row r="452" spans="2:31" ht="15" customHeight="1">
      <c r="B452" s="654"/>
      <c r="D452" s="512"/>
      <c r="E452" s="509"/>
      <c r="F452" s="509"/>
      <c r="G452" s="509"/>
      <c r="H452" s="116"/>
      <c r="I452" s="509"/>
      <c r="J452" s="509"/>
      <c r="K452" s="509"/>
      <c r="L452" s="116"/>
      <c r="M452" s="509"/>
      <c r="N452" s="509"/>
      <c r="O452" s="509"/>
      <c r="P452" s="116"/>
      <c r="Q452" s="509"/>
      <c r="R452" s="509"/>
      <c r="S452" s="509"/>
      <c r="T452" s="659"/>
      <c r="U452" s="656"/>
      <c r="V452" s="656"/>
      <c r="W452" s="656"/>
      <c r="X452" s="662" t="s">
        <v>1494</v>
      </c>
      <c r="Y452" s="656"/>
      <c r="Z452" s="656"/>
      <c r="AA452" s="656"/>
      <c r="AB452" s="1886" t="s">
        <v>1217</v>
      </c>
      <c r="AC452" s="2006">
        <v>0</v>
      </c>
      <c r="AD452" s="2006">
        <v>0</v>
      </c>
      <c r="AE452" s="421"/>
    </row>
    <row r="453" spans="2:31" ht="15" customHeight="1">
      <c r="B453" s="654"/>
      <c r="D453" s="512"/>
      <c r="E453" s="509"/>
      <c r="F453" s="509"/>
      <c r="G453" s="509"/>
      <c r="H453" s="116"/>
      <c r="I453" s="509"/>
      <c r="J453" s="509"/>
      <c r="K453" s="509"/>
      <c r="L453" s="116"/>
      <c r="M453" s="509"/>
      <c r="N453" s="509"/>
      <c r="O453" s="509"/>
      <c r="P453" s="116"/>
      <c r="Q453" s="509"/>
      <c r="R453" s="509"/>
      <c r="S453" s="509"/>
      <c r="T453" s="659"/>
      <c r="U453" s="656"/>
      <c r="V453" s="656"/>
      <c r="W453" s="656"/>
      <c r="X453" s="662" t="s">
        <v>1495</v>
      </c>
      <c r="Y453" s="656"/>
      <c r="Z453" s="656"/>
      <c r="AA453" s="656"/>
      <c r="AB453" s="661" t="s">
        <v>1217</v>
      </c>
      <c r="AC453" s="2006">
        <v>0</v>
      </c>
      <c r="AD453" s="2006">
        <v>0</v>
      </c>
      <c r="AE453" s="421"/>
    </row>
    <row r="454" spans="2:31" ht="15" customHeight="1">
      <c r="B454" s="654"/>
      <c r="D454" s="512"/>
      <c r="E454" s="509"/>
      <c r="F454" s="509"/>
      <c r="G454" s="509"/>
      <c r="H454" s="116"/>
      <c r="I454" s="509"/>
      <c r="J454" s="509"/>
      <c r="K454" s="509"/>
      <c r="L454" s="116"/>
      <c r="M454" s="509"/>
      <c r="N454" s="509"/>
      <c r="O454" s="509"/>
      <c r="P454" s="116"/>
      <c r="Q454" s="509"/>
      <c r="R454" s="509"/>
      <c r="S454" s="509"/>
      <c r="T454" s="659"/>
      <c r="U454" s="656"/>
      <c r="V454" s="656"/>
      <c r="W454" s="656"/>
      <c r="X454" s="662" t="s">
        <v>1496</v>
      </c>
      <c r="Y454" s="656"/>
      <c r="Z454" s="656"/>
      <c r="AA454" s="656"/>
      <c r="AB454" s="661" t="s">
        <v>1217</v>
      </c>
      <c r="AC454" s="2006">
        <v>0</v>
      </c>
      <c r="AD454" s="2006">
        <v>0</v>
      </c>
      <c r="AE454" s="421"/>
    </row>
    <row r="455" spans="2:31" ht="15" customHeight="1">
      <c r="B455" s="654"/>
      <c r="D455" s="512"/>
      <c r="E455" s="509"/>
      <c r="F455" s="509"/>
      <c r="G455" s="509"/>
      <c r="H455" s="116"/>
      <c r="I455" s="509"/>
      <c r="J455" s="509"/>
      <c r="K455" s="509"/>
      <c r="L455" s="116"/>
      <c r="M455" s="509"/>
      <c r="N455" s="509"/>
      <c r="O455" s="509"/>
      <c r="P455" s="116"/>
      <c r="Q455" s="509"/>
      <c r="R455" s="509"/>
      <c r="S455" s="509"/>
      <c r="T455" s="659"/>
      <c r="U455" s="656"/>
      <c r="V455" s="656"/>
      <c r="W455" s="656"/>
      <c r="X455" s="662" t="s">
        <v>1497</v>
      </c>
      <c r="Y455" s="656"/>
      <c r="Z455" s="656"/>
      <c r="AA455" s="656"/>
      <c r="AB455" s="1886" t="s">
        <v>1217</v>
      </c>
      <c r="AC455" s="2006">
        <v>0</v>
      </c>
      <c r="AD455" s="2006">
        <v>0</v>
      </c>
      <c r="AE455" s="421"/>
    </row>
    <row r="456" spans="2:31" ht="15" customHeight="1">
      <c r="B456" s="654"/>
      <c r="D456" s="512"/>
      <c r="E456" s="509"/>
      <c r="F456" s="509"/>
      <c r="G456" s="509"/>
      <c r="H456" s="116"/>
      <c r="I456" s="509"/>
      <c r="J456" s="509"/>
      <c r="K456" s="509"/>
      <c r="L456" s="116"/>
      <c r="M456" s="509"/>
      <c r="N456" s="509"/>
      <c r="O456" s="509"/>
      <c r="P456" s="116"/>
      <c r="Q456" s="509"/>
      <c r="R456" s="509"/>
      <c r="S456" s="509"/>
      <c r="T456" s="659"/>
      <c r="U456" s="656"/>
      <c r="V456" s="656"/>
      <c r="W456" s="656"/>
      <c r="X456" s="662" t="s">
        <v>1498</v>
      </c>
      <c r="Y456" s="656"/>
      <c r="Z456" s="656"/>
      <c r="AA456" s="656"/>
      <c r="AB456" s="661" t="s">
        <v>1217</v>
      </c>
      <c r="AC456" s="2006">
        <v>0</v>
      </c>
      <c r="AD456" s="2006">
        <v>0</v>
      </c>
      <c r="AE456" s="421"/>
    </row>
    <row r="457" spans="2:31" ht="15" customHeight="1">
      <c r="B457" s="654"/>
      <c r="D457" s="512"/>
      <c r="E457" s="509"/>
      <c r="F457" s="509"/>
      <c r="G457" s="509"/>
      <c r="H457" s="116"/>
      <c r="I457" s="509"/>
      <c r="J457" s="509"/>
      <c r="K457" s="509"/>
      <c r="L457" s="116"/>
      <c r="M457" s="509"/>
      <c r="N457" s="509"/>
      <c r="O457" s="509"/>
      <c r="P457" s="116"/>
      <c r="Q457" s="509"/>
      <c r="R457" s="509"/>
      <c r="S457" s="509"/>
      <c r="T457" s="659"/>
      <c r="U457" s="656"/>
      <c r="V457" s="656"/>
      <c r="W457" s="656"/>
      <c r="X457" s="662" t="s">
        <v>1499</v>
      </c>
      <c r="Y457" s="656"/>
      <c r="Z457" s="656"/>
      <c r="AA457" s="656"/>
      <c r="AB457" s="661" t="s">
        <v>1217</v>
      </c>
      <c r="AC457" s="2006">
        <v>0</v>
      </c>
      <c r="AD457" s="2006">
        <v>0</v>
      </c>
      <c r="AE457" s="421"/>
    </row>
    <row r="458" spans="2:31" ht="15" customHeight="1">
      <c r="B458" s="654"/>
      <c r="D458" s="512"/>
      <c r="E458" s="509"/>
      <c r="F458" s="509"/>
      <c r="G458" s="509"/>
      <c r="H458" s="116"/>
      <c r="I458" s="509"/>
      <c r="J458" s="509"/>
      <c r="K458" s="509"/>
      <c r="L458" s="116"/>
      <c r="M458" s="509"/>
      <c r="N458" s="509"/>
      <c r="O458" s="509"/>
      <c r="P458" s="116"/>
      <c r="Q458" s="509"/>
      <c r="R458" s="509"/>
      <c r="S458" s="509"/>
      <c r="T458" s="659"/>
      <c r="U458" s="656"/>
      <c r="V458" s="656"/>
      <c r="W458" s="656"/>
      <c r="X458" s="662" t="s">
        <v>1500</v>
      </c>
      <c r="Y458" s="656"/>
      <c r="Z458" s="656"/>
      <c r="AA458" s="656"/>
      <c r="AB458" s="1886" t="s">
        <v>1217</v>
      </c>
      <c r="AC458" s="2006">
        <v>0</v>
      </c>
      <c r="AD458" s="2006">
        <v>0</v>
      </c>
      <c r="AE458" s="421"/>
    </row>
    <row r="459" spans="2:31" ht="15" customHeight="1">
      <c r="B459" s="654"/>
      <c r="D459" s="512"/>
      <c r="E459" s="509"/>
      <c r="F459" s="509"/>
      <c r="G459" s="509"/>
      <c r="H459" s="116"/>
      <c r="I459" s="509"/>
      <c r="J459" s="509"/>
      <c r="K459" s="509"/>
      <c r="L459" s="116"/>
      <c r="M459" s="509"/>
      <c r="N459" s="509"/>
      <c r="O459" s="509"/>
      <c r="P459" s="116"/>
      <c r="Q459" s="509"/>
      <c r="R459" s="509"/>
      <c r="S459" s="509"/>
      <c r="T459" s="659"/>
      <c r="U459" s="656"/>
      <c r="V459" s="656"/>
      <c r="W459" s="656"/>
      <c r="X459" s="662" t="s">
        <v>1501</v>
      </c>
      <c r="Y459" s="656"/>
      <c r="Z459" s="656"/>
      <c r="AA459" s="656"/>
      <c r="AB459" s="1886" t="s">
        <v>1217</v>
      </c>
      <c r="AC459" s="2006">
        <v>0</v>
      </c>
      <c r="AD459" s="2006">
        <v>0</v>
      </c>
      <c r="AE459" s="421"/>
    </row>
    <row r="460" spans="2:31" ht="15" customHeight="1">
      <c r="B460" s="654"/>
      <c r="D460" s="512"/>
      <c r="E460" s="509"/>
      <c r="F460" s="509"/>
      <c r="G460" s="509"/>
      <c r="H460" s="116"/>
      <c r="I460" s="509"/>
      <c r="J460" s="509"/>
      <c r="K460" s="509"/>
      <c r="L460" s="116"/>
      <c r="M460" s="509"/>
      <c r="N460" s="509"/>
      <c r="O460" s="509"/>
      <c r="P460" s="116"/>
      <c r="Q460" s="509"/>
      <c r="R460" s="509"/>
      <c r="S460" s="509"/>
      <c r="T460" s="659"/>
      <c r="U460" s="656"/>
      <c r="V460" s="656"/>
      <c r="W460" s="656"/>
      <c r="X460" s="662" t="s">
        <v>1502</v>
      </c>
      <c r="Y460" s="656"/>
      <c r="Z460" s="656"/>
      <c r="AA460" s="656"/>
      <c r="AB460" s="1886" t="s">
        <v>1217</v>
      </c>
      <c r="AC460" s="2006">
        <v>0</v>
      </c>
      <c r="AD460" s="2006">
        <v>0</v>
      </c>
      <c r="AE460" s="421"/>
    </row>
    <row r="461" spans="2:31" ht="15" customHeight="1">
      <c r="B461" s="654"/>
      <c r="D461" s="512"/>
      <c r="E461" s="509"/>
      <c r="F461" s="509"/>
      <c r="G461" s="509"/>
      <c r="H461" s="116"/>
      <c r="I461" s="509"/>
      <c r="J461" s="509"/>
      <c r="K461" s="509"/>
      <c r="L461" s="116"/>
      <c r="M461" s="509"/>
      <c r="N461" s="509"/>
      <c r="O461" s="509"/>
      <c r="P461" s="116"/>
      <c r="Q461" s="509"/>
      <c r="R461" s="509"/>
      <c r="S461" s="509"/>
      <c r="T461" s="659"/>
      <c r="U461" s="656"/>
      <c r="V461" s="656"/>
      <c r="W461" s="656"/>
      <c r="X461" s="662" t="s">
        <v>1503</v>
      </c>
      <c r="Y461" s="656"/>
      <c r="Z461" s="656"/>
      <c r="AA461" s="656"/>
      <c r="AB461" s="661" t="s">
        <v>1217</v>
      </c>
      <c r="AC461" s="2006">
        <v>0</v>
      </c>
      <c r="AD461" s="2006">
        <v>0</v>
      </c>
      <c r="AE461" s="421"/>
    </row>
    <row r="462" spans="2:31" ht="15" customHeight="1">
      <c r="B462" s="654"/>
      <c r="D462" s="512"/>
      <c r="E462" s="509"/>
      <c r="F462" s="509"/>
      <c r="G462" s="509"/>
      <c r="H462" s="116"/>
      <c r="I462" s="509"/>
      <c r="J462" s="509"/>
      <c r="K462" s="509"/>
      <c r="L462" s="116"/>
      <c r="M462" s="509"/>
      <c r="N462" s="509"/>
      <c r="O462" s="509"/>
      <c r="P462" s="116"/>
      <c r="Q462" s="509"/>
      <c r="R462" s="509"/>
      <c r="S462" s="509"/>
      <c r="T462" s="659"/>
      <c r="U462" s="656"/>
      <c r="V462" s="656"/>
      <c r="W462" s="656"/>
      <c r="X462" s="662" t="s">
        <v>1504</v>
      </c>
      <c r="Y462" s="656"/>
      <c r="Z462" s="656"/>
      <c r="AA462" s="656"/>
      <c r="AB462" s="661" t="s">
        <v>1217</v>
      </c>
      <c r="AC462" s="2006">
        <v>0</v>
      </c>
      <c r="AD462" s="2006">
        <v>0</v>
      </c>
      <c r="AE462" s="421"/>
    </row>
    <row r="463" spans="2:31" ht="15" customHeight="1">
      <c r="B463" s="654"/>
      <c r="D463" s="512"/>
      <c r="E463" s="509"/>
      <c r="F463" s="509"/>
      <c r="G463" s="509"/>
      <c r="H463" s="116"/>
      <c r="I463" s="509"/>
      <c r="J463" s="509"/>
      <c r="K463" s="509"/>
      <c r="L463" s="116"/>
      <c r="M463" s="509"/>
      <c r="N463" s="509"/>
      <c r="O463" s="509"/>
      <c r="P463" s="116"/>
      <c r="Q463" s="509"/>
      <c r="R463" s="509"/>
      <c r="S463" s="509"/>
      <c r="T463" s="659"/>
      <c r="U463" s="656"/>
      <c r="V463" s="656"/>
      <c r="W463" s="656"/>
      <c r="X463" s="662" t="s">
        <v>1475</v>
      </c>
      <c r="Y463" s="656"/>
      <c r="Z463" s="656"/>
      <c r="AA463" s="656"/>
      <c r="AB463" s="1886" t="s">
        <v>1217</v>
      </c>
      <c r="AC463" s="2006">
        <v>0</v>
      </c>
      <c r="AD463" s="2006">
        <v>0</v>
      </c>
      <c r="AE463" s="421"/>
    </row>
    <row r="464" spans="2:31" ht="15" customHeight="1">
      <c r="B464" s="654"/>
      <c r="D464" s="512"/>
      <c r="E464" s="509"/>
      <c r="F464" s="509"/>
      <c r="G464" s="509"/>
      <c r="H464" s="116"/>
      <c r="I464" s="509"/>
      <c r="J464" s="509"/>
      <c r="K464" s="509"/>
      <c r="L464" s="116"/>
      <c r="M464" s="509"/>
      <c r="N464" s="509"/>
      <c r="O464" s="509"/>
      <c r="P464" s="116"/>
      <c r="Q464" s="509"/>
      <c r="R464" s="509"/>
      <c r="S464" s="509"/>
      <c r="T464" s="659"/>
      <c r="U464" s="656"/>
      <c r="V464" s="656"/>
      <c r="W464" s="656"/>
      <c r="X464" s="662" t="s">
        <v>1505</v>
      </c>
      <c r="Y464" s="656"/>
      <c r="Z464" s="656"/>
      <c r="AA464" s="656"/>
      <c r="AB464" s="1886" t="s">
        <v>1217</v>
      </c>
      <c r="AC464" s="2006">
        <v>0</v>
      </c>
      <c r="AD464" s="2006">
        <v>0</v>
      </c>
      <c r="AE464" s="421"/>
    </row>
    <row r="465" spans="2:31" ht="15" customHeight="1">
      <c r="B465" s="654"/>
      <c r="D465" s="512"/>
      <c r="E465" s="509"/>
      <c r="F465" s="509"/>
      <c r="G465" s="509"/>
      <c r="H465" s="116"/>
      <c r="I465" s="509"/>
      <c r="J465" s="509"/>
      <c r="K465" s="509"/>
      <c r="L465" s="116"/>
      <c r="M465" s="509"/>
      <c r="N465" s="509"/>
      <c r="O465" s="509"/>
      <c r="P465" s="116"/>
      <c r="Q465" s="509"/>
      <c r="R465" s="509"/>
      <c r="S465" s="509"/>
      <c r="T465" s="659"/>
      <c r="U465" s="656"/>
      <c r="V465" s="656"/>
      <c r="W465" s="656"/>
      <c r="X465" s="662" t="s">
        <v>1506</v>
      </c>
      <c r="Y465" s="656"/>
      <c r="Z465" s="656"/>
      <c r="AA465" s="656"/>
      <c r="AB465" s="1886"/>
      <c r="AC465" s="2006">
        <v>0</v>
      </c>
      <c r="AD465" s="2006">
        <v>0</v>
      </c>
      <c r="AE465" s="421"/>
    </row>
    <row r="466" spans="2:31" ht="9.9499999999999993" customHeight="1">
      <c r="B466" s="34"/>
      <c r="D466" s="104"/>
      <c r="E466" s="96"/>
      <c r="F466" s="96"/>
      <c r="G466" s="96"/>
      <c r="H466" s="49"/>
      <c r="I466" s="96"/>
      <c r="J466" s="96"/>
      <c r="K466" s="96"/>
      <c r="L466" s="52"/>
      <c r="M466" s="96"/>
      <c r="N466" s="96"/>
      <c r="O466" s="96"/>
      <c r="P466" s="45"/>
      <c r="Q466" s="96"/>
      <c r="R466" s="96"/>
      <c r="S466" s="96"/>
      <c r="T466" s="45"/>
      <c r="U466" s="96"/>
      <c r="V466" s="96"/>
      <c r="W466" s="96"/>
      <c r="X466" s="45"/>
      <c r="Y466" s="96"/>
      <c r="Z466" s="96"/>
      <c r="AA466" s="96"/>
      <c r="AB466" s="45"/>
      <c r="AC466" s="2006">
        <v>0</v>
      </c>
      <c r="AD466" s="2006">
        <v>0</v>
      </c>
      <c r="AE466" s="421"/>
    </row>
    <row r="467" spans="2:31" ht="9.9499999999999993" customHeight="1">
      <c r="B467" s="4181">
        <v>14</v>
      </c>
      <c r="D467" s="4178" t="s">
        <v>1494</v>
      </c>
      <c r="E467" s="40"/>
      <c r="F467" s="40"/>
      <c r="G467" s="40"/>
      <c r="H467" s="4178" t="s">
        <v>1495</v>
      </c>
      <c r="I467" s="40"/>
      <c r="J467" s="40"/>
      <c r="K467" s="40"/>
      <c r="L467" s="4178" t="s">
        <v>1496</v>
      </c>
      <c r="M467" s="40"/>
      <c r="N467" s="40"/>
      <c r="O467" s="40"/>
      <c r="P467" s="4178" t="s">
        <v>1497</v>
      </c>
      <c r="Q467" s="40"/>
      <c r="R467" s="40"/>
      <c r="S467" s="40"/>
      <c r="T467" s="4178" t="s">
        <v>1498</v>
      </c>
      <c r="U467" s="40"/>
      <c r="V467" s="40"/>
      <c r="W467" s="40"/>
      <c r="X467" s="4178" t="s">
        <v>1499</v>
      </c>
      <c r="Y467" s="40"/>
      <c r="Z467" s="40"/>
      <c r="AA467" s="40"/>
      <c r="AB467" s="4178" t="s">
        <v>1500</v>
      </c>
      <c r="AC467" s="2006">
        <v>0</v>
      </c>
      <c r="AD467" s="2006">
        <v>0</v>
      </c>
      <c r="AE467" s="421"/>
    </row>
    <row r="468" spans="2:31" ht="5.0999999999999996" customHeight="1">
      <c r="B468" s="4182"/>
      <c r="D468" s="4179"/>
      <c r="E468" s="90"/>
      <c r="F468" s="91"/>
      <c r="G468" s="90"/>
      <c r="H468" s="4179"/>
      <c r="I468" s="90"/>
      <c r="J468" s="91"/>
      <c r="K468" s="90"/>
      <c r="L468" s="4179"/>
      <c r="M468" s="90"/>
      <c r="N468" s="91"/>
      <c r="O468" s="90"/>
      <c r="P468" s="4179"/>
      <c r="Q468" s="90"/>
      <c r="R468" s="91"/>
      <c r="S468" s="90"/>
      <c r="T468" s="4179"/>
      <c r="U468" s="90"/>
      <c r="V468" s="91"/>
      <c r="W468" s="90"/>
      <c r="X468" s="4179"/>
      <c r="Y468" s="90"/>
      <c r="Z468" s="91"/>
      <c r="AA468" s="90"/>
      <c r="AB468" s="4179"/>
      <c r="AC468" s="2006">
        <v>0</v>
      </c>
      <c r="AD468" s="2006">
        <v>0</v>
      </c>
      <c r="AE468" s="421"/>
    </row>
    <row r="469" spans="2:31" ht="9.9499999999999993" customHeight="1">
      <c r="B469" s="4183"/>
      <c r="D469" s="4180"/>
      <c r="E469" s="40"/>
      <c r="F469" s="40"/>
      <c r="G469" s="40"/>
      <c r="H469" s="4180"/>
      <c r="I469" s="40"/>
      <c r="J469" s="40"/>
      <c r="K469" s="40"/>
      <c r="L469" s="4180"/>
      <c r="M469" s="40"/>
      <c r="N469" s="40"/>
      <c r="O469" s="40"/>
      <c r="P469" s="4180"/>
      <c r="Q469" s="40"/>
      <c r="R469" s="40"/>
      <c r="S469" s="40"/>
      <c r="T469" s="4180"/>
      <c r="U469" s="40"/>
      <c r="V469" s="40"/>
      <c r="W469" s="40"/>
      <c r="X469" s="4180"/>
      <c r="Y469" s="40"/>
      <c r="Z469" s="40"/>
      <c r="AA469" s="40"/>
      <c r="AB469" s="4180"/>
      <c r="AC469" s="2006">
        <v>0</v>
      </c>
      <c r="AD469" s="2006">
        <v>0</v>
      </c>
      <c r="AE469" s="421"/>
    </row>
    <row r="470" spans="2:31" ht="9.9499999999999993" customHeight="1">
      <c r="B470" s="34"/>
      <c r="D470" s="104"/>
      <c r="E470" s="96"/>
      <c r="F470" s="96"/>
      <c r="G470" s="96"/>
      <c r="H470" s="49"/>
      <c r="I470" s="96"/>
      <c r="J470" s="96"/>
      <c r="K470" s="96"/>
      <c r="L470" s="52"/>
      <c r="M470" s="96"/>
      <c r="N470" s="96"/>
      <c r="O470" s="96"/>
      <c r="P470" s="45"/>
      <c r="Q470" s="96"/>
      <c r="R470" s="96"/>
      <c r="S470" s="96"/>
      <c r="T470" s="45"/>
      <c r="U470" s="96"/>
      <c r="V470" s="96"/>
      <c r="W470" s="96"/>
      <c r="X470" s="45"/>
      <c r="Y470" s="96"/>
      <c r="Z470" s="96"/>
      <c r="AA470" s="96"/>
      <c r="AB470" s="45"/>
      <c r="AC470" s="2006">
        <v>0</v>
      </c>
      <c r="AD470" s="2006">
        <v>0</v>
      </c>
      <c r="AE470" s="421"/>
    </row>
    <row r="471" spans="2:31" ht="9.9499999999999993" customHeight="1">
      <c r="B471" s="4181">
        <v>14</v>
      </c>
      <c r="D471" s="4178" t="s">
        <v>1501</v>
      </c>
      <c r="E471" s="40"/>
      <c r="F471" s="40"/>
      <c r="G471" s="40"/>
      <c r="H471" s="4178" t="s">
        <v>1502</v>
      </c>
      <c r="I471" s="40"/>
      <c r="J471" s="40"/>
      <c r="K471" s="40"/>
      <c r="L471" s="4178" t="s">
        <v>1503</v>
      </c>
      <c r="M471" s="40"/>
      <c r="N471" s="40"/>
      <c r="O471" s="40"/>
      <c r="P471" s="4178" t="s">
        <v>1504</v>
      </c>
      <c r="Q471" s="40"/>
      <c r="R471" s="40"/>
      <c r="S471" s="40"/>
      <c r="T471" s="4178" t="s">
        <v>1475</v>
      </c>
      <c r="U471" s="40"/>
      <c r="V471" s="40"/>
      <c r="W471" s="40"/>
      <c r="X471" s="4178" t="s">
        <v>1505</v>
      </c>
      <c r="Y471" s="40"/>
      <c r="Z471" s="40"/>
      <c r="AA471" s="40"/>
      <c r="AB471" s="4178" t="s">
        <v>1487</v>
      </c>
      <c r="AC471" s="2006">
        <v>0</v>
      </c>
      <c r="AD471" s="2006">
        <v>0</v>
      </c>
      <c r="AE471" s="421"/>
    </row>
    <row r="472" spans="2:31" ht="5.0999999999999996" customHeight="1">
      <c r="B472" s="4182"/>
      <c r="D472" s="4179"/>
      <c r="E472" s="90"/>
      <c r="F472" s="91"/>
      <c r="G472" s="90"/>
      <c r="H472" s="4179"/>
      <c r="I472" s="90"/>
      <c r="J472" s="91"/>
      <c r="K472" s="90"/>
      <c r="L472" s="4179"/>
      <c r="M472" s="90"/>
      <c r="N472" s="91"/>
      <c r="O472" s="90"/>
      <c r="P472" s="4179"/>
      <c r="Q472" s="90"/>
      <c r="R472" s="91"/>
      <c r="S472" s="90"/>
      <c r="T472" s="4179"/>
      <c r="U472" s="90"/>
      <c r="V472" s="91"/>
      <c r="W472" s="90"/>
      <c r="X472" s="4179"/>
      <c r="Y472" s="90"/>
      <c r="Z472" s="91"/>
      <c r="AA472" s="90"/>
      <c r="AB472" s="4179"/>
      <c r="AC472" s="2006">
        <v>0</v>
      </c>
      <c r="AD472" s="2006">
        <v>0</v>
      </c>
      <c r="AE472" s="421"/>
    </row>
    <row r="473" spans="2:31" ht="9.9499999999999993" customHeight="1">
      <c r="B473" s="4183"/>
      <c r="D473" s="4180"/>
      <c r="E473" s="40"/>
      <c r="F473" s="40"/>
      <c r="G473" s="40"/>
      <c r="H473" s="4180"/>
      <c r="I473" s="40"/>
      <c r="J473" s="40"/>
      <c r="K473" s="40"/>
      <c r="L473" s="4180"/>
      <c r="M473" s="40"/>
      <c r="N473" s="40"/>
      <c r="O473" s="40"/>
      <c r="P473" s="4180"/>
      <c r="Q473" s="40"/>
      <c r="R473" s="40"/>
      <c r="S473" s="40"/>
      <c r="T473" s="4180"/>
      <c r="U473" s="40"/>
      <c r="V473" s="40"/>
      <c r="W473" s="40"/>
      <c r="X473" s="4180"/>
      <c r="Y473" s="40"/>
      <c r="Z473" s="40"/>
      <c r="AA473" s="40"/>
      <c r="AB473" s="4180"/>
      <c r="AC473" s="2006">
        <v>0</v>
      </c>
      <c r="AD473" s="2006">
        <v>0</v>
      </c>
      <c r="AE473" s="421"/>
    </row>
    <row r="474" spans="2:31" ht="9.9499999999999993" customHeight="1">
      <c r="B474" s="34"/>
      <c r="D474" s="104"/>
      <c r="E474" s="96"/>
      <c r="F474" s="96"/>
      <c r="G474" s="96"/>
      <c r="H474" s="49"/>
      <c r="I474" s="96"/>
      <c r="J474" s="96"/>
      <c r="K474" s="96"/>
      <c r="L474" s="52"/>
      <c r="M474" s="96"/>
      <c r="N474" s="96"/>
      <c r="O474" s="96"/>
      <c r="P474" s="45"/>
      <c r="Q474" s="96"/>
      <c r="R474" s="96"/>
      <c r="S474" s="96"/>
      <c r="T474" s="45"/>
      <c r="U474" s="96"/>
      <c r="V474" s="96"/>
      <c r="W474" s="96"/>
      <c r="X474" s="45"/>
      <c r="Y474" s="96"/>
      <c r="Z474" s="96"/>
      <c r="AA474" s="96"/>
      <c r="AB474" s="45"/>
      <c r="AC474" s="2006">
        <v>0</v>
      </c>
      <c r="AD474" s="2006">
        <v>0</v>
      </c>
      <c r="AE474" s="421"/>
    </row>
    <row r="475" spans="2:31" ht="9.9499999999999993" customHeight="1">
      <c r="B475" s="4181">
        <v>14</v>
      </c>
      <c r="D475" s="4178" t="s">
        <v>1507</v>
      </c>
      <c r="E475" s="40"/>
      <c r="F475" s="40"/>
      <c r="G475" s="40"/>
      <c r="H475" s="4178" t="s">
        <v>1506</v>
      </c>
      <c r="I475" s="40"/>
      <c r="J475" s="40"/>
      <c r="K475" s="40"/>
      <c r="L475" s="4178" t="s">
        <v>1508</v>
      </c>
      <c r="M475" s="40"/>
      <c r="N475" s="40"/>
      <c r="O475" s="40"/>
      <c r="P475" s="4166"/>
      <c r="Q475" s="40"/>
      <c r="R475" s="40"/>
      <c r="S475" s="40"/>
      <c r="T475" s="4166"/>
      <c r="U475" s="40"/>
      <c r="V475" s="40"/>
      <c r="W475" s="40"/>
      <c r="X475" s="4166"/>
      <c r="Y475" s="40"/>
      <c r="Z475" s="40"/>
      <c r="AA475" s="40"/>
      <c r="AB475" s="4166"/>
      <c r="AC475" s="2006">
        <v>0</v>
      </c>
      <c r="AD475" s="2006">
        <v>0</v>
      </c>
      <c r="AE475" s="421"/>
    </row>
    <row r="476" spans="2:31" ht="5.0999999999999996" customHeight="1">
      <c r="B476" s="4182"/>
      <c r="D476" s="4179"/>
      <c r="E476" s="90"/>
      <c r="F476" s="91"/>
      <c r="G476" s="90"/>
      <c r="H476" s="4179"/>
      <c r="I476" s="90"/>
      <c r="J476" s="91"/>
      <c r="K476" s="90"/>
      <c r="L476" s="4179"/>
      <c r="M476" s="90"/>
      <c r="N476" s="91"/>
      <c r="O476" s="90"/>
      <c r="P476" s="3612"/>
      <c r="Q476" s="90"/>
      <c r="R476" s="91"/>
      <c r="S476" s="90"/>
      <c r="T476" s="3612"/>
      <c r="U476" s="90"/>
      <c r="V476" s="91"/>
      <c r="W476" s="90"/>
      <c r="X476" s="3612"/>
      <c r="Y476" s="90"/>
      <c r="Z476" s="91"/>
      <c r="AA476" s="90"/>
      <c r="AB476" s="3612"/>
      <c r="AC476" s="2006">
        <v>0</v>
      </c>
      <c r="AD476" s="2006">
        <v>0</v>
      </c>
      <c r="AE476" s="421"/>
    </row>
    <row r="477" spans="2:31" ht="9.9499999999999993" customHeight="1">
      <c r="B477" s="4183"/>
      <c r="D477" s="4180"/>
      <c r="E477" s="40"/>
      <c r="F477" s="40"/>
      <c r="G477" s="40"/>
      <c r="H477" s="4180"/>
      <c r="I477" s="40"/>
      <c r="J477" s="40"/>
      <c r="K477" s="40"/>
      <c r="L477" s="4180"/>
      <c r="M477" s="40"/>
      <c r="N477" s="40"/>
      <c r="O477" s="40"/>
      <c r="P477" s="3613"/>
      <c r="Q477" s="40"/>
      <c r="R477" s="40"/>
      <c r="S477" s="40"/>
      <c r="T477" s="3613"/>
      <c r="U477" s="40"/>
      <c r="V477" s="40"/>
      <c r="W477" s="40"/>
      <c r="X477" s="3613"/>
      <c r="Y477" s="40"/>
      <c r="Z477" s="40"/>
      <c r="AA477" s="40"/>
      <c r="AB477" s="3613"/>
      <c r="AC477" s="2006">
        <v>0</v>
      </c>
      <c r="AD477" s="2006">
        <v>0</v>
      </c>
      <c r="AE477" s="421"/>
    </row>
    <row r="478" spans="2:31" ht="9.9499999999999993" customHeight="1">
      <c r="B478" s="34"/>
      <c r="D478" s="49"/>
      <c r="E478" s="96"/>
      <c r="F478" s="96"/>
      <c r="G478" s="96"/>
      <c r="H478" s="104"/>
      <c r="I478" s="96"/>
      <c r="J478" s="96"/>
      <c r="K478" s="96"/>
      <c r="L478" s="52"/>
      <c r="M478" s="35"/>
      <c r="N478" s="40"/>
      <c r="O478" s="40"/>
      <c r="P478" s="45"/>
      <c r="Q478" s="96"/>
      <c r="R478" s="96"/>
      <c r="S478" s="96"/>
      <c r="T478" s="45"/>
      <c r="U478" s="96"/>
      <c r="V478" s="96"/>
      <c r="X478" s="45"/>
      <c r="Y478" s="96"/>
      <c r="Z478" s="96"/>
      <c r="AA478" s="96"/>
      <c r="AB478" s="45"/>
      <c r="AC478" s="2006">
        <v>0</v>
      </c>
      <c r="AD478" s="2006">
        <v>0</v>
      </c>
      <c r="AE478" s="421"/>
    </row>
    <row r="479" spans="2:31" ht="23.25">
      <c r="B479" s="663">
        <v>15</v>
      </c>
      <c r="D479" s="664" t="s">
        <v>1509</v>
      </c>
      <c r="E479" s="665"/>
      <c r="F479" s="665"/>
      <c r="G479" s="665"/>
      <c r="H479" s="665"/>
      <c r="I479" s="665"/>
      <c r="J479" s="665"/>
      <c r="K479" s="665"/>
      <c r="L479" s="665"/>
      <c r="M479" s="665"/>
      <c r="N479" s="665"/>
      <c r="O479" s="665"/>
      <c r="P479" s="665"/>
      <c r="Q479" s="665"/>
      <c r="R479" s="665"/>
      <c r="S479" s="665"/>
      <c r="T479" s="665"/>
      <c r="U479" s="665"/>
      <c r="V479" s="665"/>
      <c r="W479" s="665"/>
      <c r="X479" s="665"/>
      <c r="Y479" s="665"/>
      <c r="Z479" s="665"/>
      <c r="AA479" s="665"/>
      <c r="AB479" s="666">
        <v>15</v>
      </c>
      <c r="AC479" s="2006">
        <v>0</v>
      </c>
      <c r="AD479" s="2006">
        <v>0</v>
      </c>
      <c r="AE479" s="583"/>
    </row>
    <row r="480" spans="2:31" ht="9.9499999999999993" customHeight="1">
      <c r="B480" s="104"/>
      <c r="C480" s="104"/>
      <c r="D480" s="49"/>
      <c r="E480" s="96"/>
      <c r="F480" s="96"/>
      <c r="G480" s="96"/>
      <c r="H480" s="104"/>
      <c r="I480" s="96"/>
      <c r="J480" s="96"/>
      <c r="K480" s="96"/>
      <c r="L480" s="52"/>
      <c r="M480" s="35"/>
      <c r="N480" s="40"/>
      <c r="O480" s="40"/>
      <c r="P480" s="45"/>
      <c r="Q480" s="96"/>
      <c r="R480" s="96"/>
      <c r="S480" s="96"/>
      <c r="T480" s="45"/>
      <c r="U480" s="96"/>
      <c r="V480" s="96"/>
      <c r="X480" s="45"/>
      <c r="Y480" s="96"/>
      <c r="Z480" s="96"/>
      <c r="AA480" s="96"/>
      <c r="AB480" s="45"/>
      <c r="AC480" s="2006">
        <v>0</v>
      </c>
      <c r="AD480" s="2006">
        <v>0</v>
      </c>
      <c r="AE480" s="421"/>
    </row>
    <row r="481" spans="2:31" ht="15" customHeight="1">
      <c r="B481" s="667"/>
      <c r="D481" s="668" t="s">
        <v>1509</v>
      </c>
      <c r="E481" s="522"/>
      <c r="F481" s="522"/>
      <c r="G481" s="522"/>
      <c r="H481" s="582"/>
      <c r="I481" s="522"/>
      <c r="J481" s="522"/>
      <c r="K481" s="522"/>
      <c r="L481" s="524"/>
      <c r="M481" s="583"/>
      <c r="N481" s="584"/>
      <c r="O481" s="584"/>
      <c r="P481" s="525"/>
      <c r="Q481" s="522"/>
      <c r="R481" s="522"/>
      <c r="S481" s="522"/>
      <c r="T481" s="525"/>
      <c r="U481" s="522"/>
      <c r="V481" s="522"/>
      <c r="W481" s="421"/>
      <c r="X481" s="525"/>
      <c r="Y481" s="522"/>
      <c r="Z481" s="522"/>
      <c r="AA481" s="522"/>
      <c r="AB481" s="4177" t="s">
        <v>1157</v>
      </c>
      <c r="AC481" s="2006">
        <v>0</v>
      </c>
      <c r="AD481" s="2006">
        <v>0</v>
      </c>
      <c r="AE481" s="421"/>
    </row>
    <row r="482" spans="2:31" ht="15" customHeight="1">
      <c r="B482" s="667"/>
      <c r="D482" s="668" t="s">
        <v>1205</v>
      </c>
      <c r="E482" s="522"/>
      <c r="F482" s="522"/>
      <c r="G482" s="522"/>
      <c r="H482" s="582"/>
      <c r="I482" s="522"/>
      <c r="J482" s="522"/>
      <c r="K482" s="522"/>
      <c r="L482" s="524"/>
      <c r="M482" s="583"/>
      <c r="N482" s="584"/>
      <c r="O482" s="584"/>
      <c r="P482" s="525"/>
      <c r="Q482" s="522"/>
      <c r="R482" s="522"/>
      <c r="S482" s="522"/>
      <c r="T482" s="525"/>
      <c r="U482" s="522"/>
      <c r="V482" s="522"/>
      <c r="W482" s="421"/>
      <c r="X482" s="525"/>
      <c r="Y482" s="522"/>
      <c r="Z482" s="522"/>
      <c r="AA482" s="522"/>
      <c r="AB482" s="4177"/>
      <c r="AC482" s="2006">
        <v>0</v>
      </c>
      <c r="AD482" s="2006">
        <v>0</v>
      </c>
      <c r="AE482" s="421"/>
    </row>
    <row r="483" spans="2:31" ht="15" customHeight="1">
      <c r="B483" s="667"/>
      <c r="D483" s="668"/>
      <c r="E483" s="522"/>
      <c r="F483" s="522"/>
      <c r="G483" s="522"/>
      <c r="H483" s="582"/>
      <c r="I483" s="522"/>
      <c r="J483" s="522"/>
      <c r="K483" s="522"/>
      <c r="L483" s="524"/>
      <c r="M483" s="583"/>
      <c r="N483" s="584"/>
      <c r="O483" s="584"/>
      <c r="P483" s="525"/>
      <c r="Q483" s="522"/>
      <c r="R483" s="522"/>
      <c r="S483" s="522"/>
      <c r="T483" s="525"/>
      <c r="U483" s="522"/>
      <c r="V483" s="522"/>
      <c r="W483" s="421"/>
      <c r="X483" s="525"/>
      <c r="Y483" s="522"/>
      <c r="Z483" s="522"/>
      <c r="AA483" s="522"/>
      <c r="AB483" s="669"/>
      <c r="AC483" s="2006">
        <v>0</v>
      </c>
      <c r="AD483" s="2006">
        <v>0</v>
      </c>
      <c r="AE483" s="421"/>
    </row>
    <row r="484" spans="2:31" ht="15" customHeight="1">
      <c r="B484" s="667"/>
      <c r="D484" s="166"/>
      <c r="E484" s="509"/>
      <c r="F484" s="509"/>
      <c r="G484" s="509"/>
      <c r="H484" s="670"/>
      <c r="I484" s="509"/>
      <c r="J484" s="509"/>
      <c r="K484" s="509"/>
      <c r="L484" s="62"/>
      <c r="M484" s="62"/>
      <c r="N484" s="671"/>
      <c r="O484" s="671"/>
      <c r="P484" s="62"/>
      <c r="Q484" s="509"/>
      <c r="R484" s="509"/>
      <c r="S484" s="509"/>
      <c r="T484" s="525"/>
      <c r="U484" s="522"/>
      <c r="V484" s="522"/>
      <c r="W484" s="421"/>
      <c r="X484" s="533" t="s">
        <v>1310</v>
      </c>
      <c r="Y484" s="522"/>
      <c r="Z484" s="522"/>
      <c r="AA484" s="522"/>
      <c r="AB484" s="1887" t="s">
        <v>1510</v>
      </c>
      <c r="AC484" s="2006">
        <v>0</v>
      </c>
      <c r="AD484" s="2006">
        <v>0</v>
      </c>
      <c r="AE484" s="421"/>
    </row>
    <row r="485" spans="2:31" ht="15" customHeight="1">
      <c r="B485" s="667"/>
      <c r="D485" s="166"/>
      <c r="E485" s="509"/>
      <c r="F485" s="509"/>
      <c r="G485" s="509"/>
      <c r="H485" s="670"/>
      <c r="I485" s="509"/>
      <c r="J485" s="509"/>
      <c r="K485" s="509"/>
      <c r="L485" s="62"/>
      <c r="M485" s="62"/>
      <c r="N485" s="671"/>
      <c r="O485" s="671"/>
      <c r="P485" s="62"/>
      <c r="Q485" s="509"/>
      <c r="R485" s="509"/>
      <c r="S485" s="509"/>
      <c r="T485" s="525"/>
      <c r="U485" s="522"/>
      <c r="V485" s="522"/>
      <c r="W485" s="421"/>
      <c r="X485" s="533" t="s">
        <v>1511</v>
      </c>
      <c r="Y485" s="522"/>
      <c r="Z485" s="522"/>
      <c r="AA485" s="522"/>
      <c r="AB485" s="1887" t="s">
        <v>1510</v>
      </c>
      <c r="AC485" s="2006">
        <v>0</v>
      </c>
      <c r="AD485" s="2006">
        <v>0</v>
      </c>
      <c r="AE485" s="421"/>
    </row>
    <row r="486" spans="2:31" ht="15" customHeight="1">
      <c r="B486" s="667"/>
      <c r="D486" s="166"/>
      <c r="E486" s="509"/>
      <c r="F486" s="509"/>
      <c r="G486" s="509"/>
      <c r="H486" s="670"/>
      <c r="I486" s="509"/>
      <c r="J486" s="509"/>
      <c r="K486" s="509"/>
      <c r="L486" s="62"/>
      <c r="M486" s="62"/>
      <c r="N486" s="671"/>
      <c r="O486" s="671"/>
      <c r="P486" s="62"/>
      <c r="Q486" s="509"/>
      <c r="R486" s="509"/>
      <c r="S486" s="509"/>
      <c r="T486" s="525"/>
      <c r="U486" s="522"/>
      <c r="V486" s="522"/>
      <c r="W486" s="421"/>
      <c r="X486" s="533" t="s">
        <v>1512</v>
      </c>
      <c r="Y486" s="522"/>
      <c r="Z486" s="522"/>
      <c r="AA486" s="522"/>
      <c r="AB486" s="1887" t="s">
        <v>1208</v>
      </c>
      <c r="AC486" s="2006">
        <v>0</v>
      </c>
      <c r="AD486" s="2006">
        <v>0</v>
      </c>
      <c r="AE486" s="421"/>
    </row>
    <row r="487" spans="2:31" ht="15" customHeight="1">
      <c r="B487" s="667"/>
      <c r="D487" s="166"/>
      <c r="E487" s="509"/>
      <c r="F487" s="509"/>
      <c r="G487" s="509"/>
      <c r="H487" s="670"/>
      <c r="I487" s="509"/>
      <c r="J487" s="509"/>
      <c r="K487" s="509"/>
      <c r="L487" s="62"/>
      <c r="M487" s="62"/>
      <c r="N487" s="671"/>
      <c r="O487" s="671"/>
      <c r="P487" s="62"/>
      <c r="Q487" s="509"/>
      <c r="R487" s="509"/>
      <c r="S487" s="509"/>
      <c r="T487" s="525"/>
      <c r="U487" s="522"/>
      <c r="V487" s="522"/>
      <c r="W487" s="421"/>
      <c r="X487" s="533" t="s">
        <v>1513</v>
      </c>
      <c r="Y487" s="522"/>
      <c r="Z487" s="522"/>
      <c r="AA487" s="522"/>
      <c r="AB487" s="1887" t="s">
        <v>1208</v>
      </c>
      <c r="AC487" s="2006">
        <v>0</v>
      </c>
      <c r="AD487" s="2006">
        <v>0</v>
      </c>
      <c r="AE487" s="421"/>
    </row>
    <row r="488" spans="2:31" ht="15" customHeight="1">
      <c r="B488" s="667"/>
      <c r="D488" s="166"/>
      <c r="E488" s="509"/>
      <c r="F488" s="509"/>
      <c r="G488" s="509"/>
      <c r="H488" s="670"/>
      <c r="I488" s="509"/>
      <c r="J488" s="509"/>
      <c r="K488" s="509"/>
      <c r="L488" s="62"/>
      <c r="M488" s="62"/>
      <c r="N488" s="671"/>
      <c r="O488" s="671"/>
      <c r="P488" s="62"/>
      <c r="Q488" s="509"/>
      <c r="R488" s="509"/>
      <c r="S488" s="509"/>
      <c r="T488" s="525"/>
      <c r="U488" s="522"/>
      <c r="V488" s="522"/>
      <c r="W488" s="421"/>
      <c r="X488" s="533" t="s">
        <v>1514</v>
      </c>
      <c r="Y488" s="522"/>
      <c r="Z488" s="522"/>
      <c r="AA488" s="522"/>
      <c r="AB488" s="1887" t="s">
        <v>1510</v>
      </c>
      <c r="AC488" s="2006">
        <v>0</v>
      </c>
      <c r="AD488" s="2006">
        <v>0</v>
      </c>
      <c r="AE488" s="421"/>
    </row>
    <row r="489" spans="2:31" ht="15" customHeight="1">
      <c r="B489" s="667"/>
      <c r="D489" s="166"/>
      <c r="E489" s="509"/>
      <c r="F489" s="509"/>
      <c r="G489" s="509"/>
      <c r="H489" s="670"/>
      <c r="I489" s="509"/>
      <c r="J489" s="509"/>
      <c r="K489" s="509"/>
      <c r="L489" s="62"/>
      <c r="M489" s="62"/>
      <c r="N489" s="671"/>
      <c r="O489" s="671"/>
      <c r="P489" s="62"/>
      <c r="Q489" s="509"/>
      <c r="R489" s="509"/>
      <c r="S489" s="509"/>
      <c r="T489" s="525"/>
      <c r="U489" s="522"/>
      <c r="V489" s="522"/>
      <c r="W489" s="421"/>
      <c r="X489" s="533" t="s">
        <v>1515</v>
      </c>
      <c r="Y489" s="522"/>
      <c r="Z489" s="522"/>
      <c r="AA489" s="522"/>
      <c r="AB489" s="1887" t="s">
        <v>1208</v>
      </c>
      <c r="AC489" s="2006">
        <v>0</v>
      </c>
      <c r="AD489" s="2006">
        <v>0</v>
      </c>
      <c r="AE489" s="421"/>
    </row>
    <row r="490" spans="2:31" ht="15" customHeight="1">
      <c r="B490" s="667"/>
      <c r="D490" s="166"/>
      <c r="E490" s="509"/>
      <c r="F490" s="509"/>
      <c r="G490" s="509"/>
      <c r="H490" s="670"/>
      <c r="I490" s="509"/>
      <c r="J490" s="509"/>
      <c r="K490" s="509"/>
      <c r="L490" s="62"/>
      <c r="M490" s="62"/>
      <c r="N490" s="671"/>
      <c r="O490" s="671"/>
      <c r="P490" s="62"/>
      <c r="Q490" s="509"/>
      <c r="R490" s="509"/>
      <c r="S490" s="509"/>
      <c r="T490" s="525"/>
      <c r="U490" s="522"/>
      <c r="V490" s="522"/>
      <c r="W490" s="421"/>
      <c r="X490" s="533" t="s">
        <v>1516</v>
      </c>
      <c r="Y490" s="522"/>
      <c r="Z490" s="522"/>
      <c r="AA490" s="522"/>
      <c r="AB490" s="1887" t="s">
        <v>1224</v>
      </c>
      <c r="AC490" s="2006">
        <v>0</v>
      </c>
      <c r="AD490" s="2006">
        <v>0</v>
      </c>
      <c r="AE490" s="421"/>
    </row>
    <row r="491" spans="2:31" ht="15" customHeight="1">
      <c r="B491" s="667"/>
      <c r="D491" s="166"/>
      <c r="E491" s="509"/>
      <c r="F491" s="509"/>
      <c r="G491" s="509"/>
      <c r="H491" s="670"/>
      <c r="I491" s="509"/>
      <c r="J491" s="509"/>
      <c r="K491" s="509"/>
      <c r="L491" s="62"/>
      <c r="M491" s="62"/>
      <c r="N491" s="671"/>
      <c r="O491" s="671"/>
      <c r="P491" s="62"/>
      <c r="Q491" s="509"/>
      <c r="R491" s="509"/>
      <c r="S491" s="509"/>
      <c r="T491" s="525"/>
      <c r="U491" s="522"/>
      <c r="V491" s="522"/>
      <c r="W491" s="421"/>
      <c r="X491" s="533" t="s">
        <v>1517</v>
      </c>
      <c r="Y491" s="522"/>
      <c r="Z491" s="522"/>
      <c r="AA491" s="522"/>
      <c r="AB491" s="1887" t="s">
        <v>1518</v>
      </c>
      <c r="AC491" s="2006">
        <v>0</v>
      </c>
      <c r="AD491" s="2006">
        <v>0</v>
      </c>
      <c r="AE491" s="421"/>
    </row>
    <row r="492" spans="2:31" ht="15" customHeight="1">
      <c r="B492" s="667"/>
      <c r="D492" s="166"/>
      <c r="E492" s="509"/>
      <c r="F492" s="509"/>
      <c r="G492" s="509"/>
      <c r="H492" s="670"/>
      <c r="I492" s="509"/>
      <c r="J492" s="509"/>
      <c r="K492" s="509"/>
      <c r="L492" s="62"/>
      <c r="M492" s="62"/>
      <c r="N492" s="671"/>
      <c r="O492" s="671"/>
      <c r="P492" s="62"/>
      <c r="Q492" s="509"/>
      <c r="R492" s="509"/>
      <c r="S492" s="509"/>
      <c r="T492" s="525"/>
      <c r="U492" s="522"/>
      <c r="V492" s="522"/>
      <c r="W492" s="421"/>
      <c r="X492" s="533" t="s">
        <v>1519</v>
      </c>
      <c r="Y492" s="522"/>
      <c r="Z492" s="522"/>
      <c r="AA492" s="522"/>
      <c r="AB492" s="1887" t="s">
        <v>1510</v>
      </c>
      <c r="AC492" s="2006">
        <v>0</v>
      </c>
      <c r="AD492" s="2006">
        <v>0</v>
      </c>
      <c r="AE492" s="421"/>
    </row>
    <row r="493" spans="2:31" ht="15" customHeight="1">
      <c r="B493" s="667"/>
      <c r="D493" s="166"/>
      <c r="E493" s="509"/>
      <c r="F493" s="509"/>
      <c r="G493" s="509"/>
      <c r="H493" s="670"/>
      <c r="I493" s="509"/>
      <c r="J493" s="509"/>
      <c r="K493" s="509"/>
      <c r="L493" s="62"/>
      <c r="M493" s="62"/>
      <c r="N493" s="671"/>
      <c r="O493" s="671"/>
      <c r="P493" s="62"/>
      <c r="Q493" s="509"/>
      <c r="R493" s="509"/>
      <c r="S493" s="509"/>
      <c r="T493" s="525"/>
      <c r="U493" s="522"/>
      <c r="V493" s="522"/>
      <c r="W493" s="421"/>
      <c r="X493" s="533" t="s">
        <v>1520</v>
      </c>
      <c r="Y493" s="522"/>
      <c r="Z493" s="522"/>
      <c r="AA493" s="522"/>
      <c r="AB493" s="1887" t="s">
        <v>1365</v>
      </c>
      <c r="AC493" s="2006">
        <v>0</v>
      </c>
      <c r="AD493" s="2006">
        <v>0</v>
      </c>
      <c r="AE493" s="421"/>
    </row>
    <row r="494" spans="2:31" ht="15" customHeight="1">
      <c r="B494" s="667"/>
      <c r="D494" s="166"/>
      <c r="E494" s="509"/>
      <c r="F494" s="509"/>
      <c r="G494" s="509"/>
      <c r="H494" s="670"/>
      <c r="I494" s="509"/>
      <c r="J494" s="509"/>
      <c r="K494" s="509"/>
      <c r="L494" s="62"/>
      <c r="M494" s="62"/>
      <c r="N494" s="671"/>
      <c r="O494" s="671"/>
      <c r="P494" s="62"/>
      <c r="Q494" s="509"/>
      <c r="R494" s="509"/>
      <c r="S494" s="509"/>
      <c r="T494" s="525"/>
      <c r="U494" s="522"/>
      <c r="V494" s="522"/>
      <c r="W494" s="421"/>
      <c r="X494" s="533" t="s">
        <v>1521</v>
      </c>
      <c r="Y494" s="522"/>
      <c r="Z494" s="522"/>
      <c r="AA494" s="522"/>
      <c r="AB494" s="1887" t="s">
        <v>1518</v>
      </c>
      <c r="AC494" s="2006">
        <v>0</v>
      </c>
      <c r="AD494" s="2006">
        <v>0</v>
      </c>
      <c r="AE494" s="421"/>
    </row>
    <row r="495" spans="2:31" ht="15" customHeight="1">
      <c r="B495" s="667"/>
      <c r="D495" s="166"/>
      <c r="E495" s="509"/>
      <c r="F495" s="509"/>
      <c r="G495" s="509"/>
      <c r="H495" s="670"/>
      <c r="I495" s="509"/>
      <c r="J495" s="509"/>
      <c r="K495" s="509"/>
      <c r="L495" s="62"/>
      <c r="M495" s="62"/>
      <c r="N495" s="671"/>
      <c r="O495" s="671"/>
      <c r="P495" s="62"/>
      <c r="Q495" s="509"/>
      <c r="R495" s="509"/>
      <c r="S495" s="509"/>
      <c r="T495" s="525"/>
      <c r="U495" s="522"/>
      <c r="V495" s="522"/>
      <c r="W495" s="421"/>
      <c r="X495" s="533" t="s">
        <v>1522</v>
      </c>
      <c r="Y495" s="522"/>
      <c r="Z495" s="522"/>
      <c r="AA495" s="522"/>
      <c r="AB495" s="1887" t="s">
        <v>1365</v>
      </c>
      <c r="AC495" s="2006">
        <v>0</v>
      </c>
      <c r="AD495" s="2006">
        <v>0</v>
      </c>
      <c r="AE495" s="421"/>
    </row>
    <row r="496" spans="2:31" ht="15" customHeight="1">
      <c r="B496" s="667"/>
      <c r="D496" s="166"/>
      <c r="E496" s="509"/>
      <c r="F496" s="509"/>
      <c r="G496" s="509"/>
      <c r="H496" s="670"/>
      <c r="I496" s="509"/>
      <c r="J496" s="509"/>
      <c r="K496" s="509"/>
      <c r="L496" s="62"/>
      <c r="M496" s="62"/>
      <c r="N496" s="671"/>
      <c r="O496" s="671"/>
      <c r="P496" s="62"/>
      <c r="Q496" s="509"/>
      <c r="R496" s="509"/>
      <c r="S496" s="509"/>
      <c r="T496" s="525"/>
      <c r="U496" s="522"/>
      <c r="V496" s="522"/>
      <c r="W496" s="421"/>
      <c r="X496" s="533" t="s">
        <v>1523</v>
      </c>
      <c r="Y496" s="522"/>
      <c r="Z496" s="522"/>
      <c r="AA496" s="522"/>
      <c r="AB496" s="1887" t="s">
        <v>1518</v>
      </c>
      <c r="AC496" s="2006">
        <v>0</v>
      </c>
      <c r="AD496" s="2006">
        <v>0</v>
      </c>
      <c r="AE496" s="421"/>
    </row>
    <row r="497" spans="2:31" ht="15" customHeight="1">
      <c r="B497" s="667"/>
      <c r="D497" s="166"/>
      <c r="E497" s="509"/>
      <c r="F497" s="509"/>
      <c r="G497" s="509"/>
      <c r="H497" s="670"/>
      <c r="I497" s="509"/>
      <c r="J497" s="509"/>
      <c r="K497" s="509"/>
      <c r="L497" s="62"/>
      <c r="M497" s="62"/>
      <c r="N497" s="671"/>
      <c r="O497" s="671"/>
      <c r="P497" s="62"/>
      <c r="Q497" s="509"/>
      <c r="R497" s="509"/>
      <c r="S497" s="509"/>
      <c r="T497" s="525"/>
      <c r="U497" s="522"/>
      <c r="V497" s="522"/>
      <c r="W497" s="421"/>
      <c r="X497" s="533" t="s">
        <v>1524</v>
      </c>
      <c r="Y497" s="522"/>
      <c r="Z497" s="522"/>
      <c r="AA497" s="522"/>
      <c r="AB497" s="1887" t="s">
        <v>1510</v>
      </c>
      <c r="AC497" s="2006">
        <v>0</v>
      </c>
      <c r="AD497" s="2006">
        <v>0</v>
      </c>
      <c r="AE497" s="421"/>
    </row>
    <row r="498" spans="2:31" ht="9.9499999999999993" customHeight="1">
      <c r="B498" s="34"/>
      <c r="D498" s="49"/>
      <c r="E498" s="96"/>
      <c r="F498" s="96"/>
      <c r="G498" s="96"/>
      <c r="H498" s="104"/>
      <c r="I498" s="96"/>
      <c r="J498" s="96"/>
      <c r="K498" s="96"/>
      <c r="L498" s="52"/>
      <c r="M498" s="35"/>
      <c r="N498" s="40"/>
      <c r="O498" s="40"/>
      <c r="P498" s="45"/>
      <c r="Q498" s="96"/>
      <c r="R498" s="96"/>
      <c r="S498" s="96"/>
      <c r="T498" s="45"/>
      <c r="U498" s="96"/>
      <c r="V498" s="96"/>
      <c r="X498" s="45"/>
      <c r="Y498" s="96"/>
      <c r="Z498" s="96"/>
      <c r="AA498" s="96"/>
      <c r="AB498" s="45"/>
      <c r="AC498" s="2006">
        <v>0</v>
      </c>
      <c r="AD498" s="2006">
        <v>0</v>
      </c>
      <c r="AE498" s="421"/>
    </row>
    <row r="499" spans="2:31" ht="9.9499999999999993" customHeight="1">
      <c r="B499" s="4174">
        <v>15</v>
      </c>
      <c r="D499" s="4171" t="s">
        <v>1310</v>
      </c>
      <c r="E499" s="40"/>
      <c r="F499" s="40"/>
      <c r="G499" s="40"/>
      <c r="H499" s="4171" t="s">
        <v>1511</v>
      </c>
      <c r="I499" s="40"/>
      <c r="J499" s="40"/>
      <c r="K499" s="40"/>
      <c r="L499" s="4171" t="s">
        <v>1512</v>
      </c>
      <c r="M499" s="40"/>
      <c r="N499" s="40"/>
      <c r="O499" s="40"/>
      <c r="P499" s="4171" t="s">
        <v>1513</v>
      </c>
      <c r="Q499" s="40"/>
      <c r="R499" s="40"/>
      <c r="S499" s="40"/>
      <c r="T499" s="4171" t="s">
        <v>1514</v>
      </c>
      <c r="U499" s="40"/>
      <c r="V499" s="40"/>
      <c r="W499" s="40"/>
      <c r="X499" s="4171" t="s">
        <v>1515</v>
      </c>
      <c r="Y499" s="40"/>
      <c r="Z499" s="40"/>
      <c r="AA499" s="40"/>
      <c r="AB499" s="4171" t="s">
        <v>1516</v>
      </c>
      <c r="AC499" s="2006">
        <v>0</v>
      </c>
      <c r="AD499" s="2006">
        <v>0</v>
      </c>
      <c r="AE499" s="421"/>
    </row>
    <row r="500" spans="2:31" ht="5.0999999999999996" customHeight="1">
      <c r="B500" s="4175"/>
      <c r="D500" s="4172"/>
      <c r="E500" s="90"/>
      <c r="F500" s="91"/>
      <c r="G500" s="90"/>
      <c r="H500" s="4172"/>
      <c r="I500" s="90"/>
      <c r="J500" s="91"/>
      <c r="K500" s="90"/>
      <c r="L500" s="4172"/>
      <c r="M500" s="90"/>
      <c r="N500" s="91"/>
      <c r="O500" s="90"/>
      <c r="P500" s="4172"/>
      <c r="Q500" s="90"/>
      <c r="R500" s="91"/>
      <c r="S500" s="90"/>
      <c r="T500" s="4172"/>
      <c r="U500" s="90"/>
      <c r="V500" s="91"/>
      <c r="W500" s="90"/>
      <c r="X500" s="4172"/>
      <c r="Y500" s="90"/>
      <c r="Z500" s="91"/>
      <c r="AA500" s="90"/>
      <c r="AB500" s="4172"/>
      <c r="AC500" s="2006">
        <v>0</v>
      </c>
      <c r="AD500" s="2006">
        <v>0</v>
      </c>
      <c r="AE500" s="421"/>
    </row>
    <row r="501" spans="2:31" ht="9.9499999999999993" customHeight="1">
      <c r="B501" s="4176"/>
      <c r="D501" s="4173"/>
      <c r="E501" s="40"/>
      <c r="F501" s="40"/>
      <c r="G501" s="40"/>
      <c r="H501" s="4173"/>
      <c r="I501" s="40"/>
      <c r="J501" s="40"/>
      <c r="K501" s="40"/>
      <c r="L501" s="4173"/>
      <c r="M501" s="40"/>
      <c r="N501" s="40"/>
      <c r="O501" s="40"/>
      <c r="P501" s="4173"/>
      <c r="Q501" s="40"/>
      <c r="R501" s="40"/>
      <c r="S501" s="40"/>
      <c r="T501" s="4173"/>
      <c r="U501" s="40"/>
      <c r="V501" s="40"/>
      <c r="W501" s="40"/>
      <c r="X501" s="4173"/>
      <c r="Y501" s="40"/>
      <c r="Z501" s="40"/>
      <c r="AA501" s="40"/>
      <c r="AB501" s="4173"/>
      <c r="AC501" s="2006">
        <v>0</v>
      </c>
      <c r="AD501" s="2006">
        <v>0</v>
      </c>
      <c r="AE501" s="421"/>
    </row>
    <row r="502" spans="2:31" ht="9.9499999999999993" customHeight="1">
      <c r="B502" s="34"/>
      <c r="D502" s="49"/>
      <c r="E502" s="96"/>
      <c r="F502" s="96"/>
      <c r="G502" s="96"/>
      <c r="H502" s="104"/>
      <c r="I502" s="96"/>
      <c r="J502" s="96"/>
      <c r="K502" s="96"/>
      <c r="L502" s="52"/>
      <c r="M502" s="96"/>
      <c r="N502" s="96"/>
      <c r="O502" s="96"/>
      <c r="P502" s="45"/>
      <c r="Q502" s="96"/>
      <c r="R502" s="96"/>
      <c r="S502" s="96"/>
      <c r="T502" s="45"/>
      <c r="U502" s="96"/>
      <c r="V502" s="96"/>
      <c r="W502" s="96"/>
      <c r="X502" s="45"/>
      <c r="Y502" s="96"/>
      <c r="Z502" s="96"/>
      <c r="AA502" s="96"/>
      <c r="AB502" s="45"/>
      <c r="AC502" s="2006">
        <v>0</v>
      </c>
      <c r="AD502" s="2006">
        <v>0</v>
      </c>
      <c r="AE502" s="421"/>
    </row>
    <row r="503" spans="2:31" ht="9.9499999999999993" customHeight="1">
      <c r="B503" s="4174">
        <v>15</v>
      </c>
      <c r="D503" s="4171" t="s">
        <v>1517</v>
      </c>
      <c r="E503" s="40"/>
      <c r="F503" s="40"/>
      <c r="G503" s="40"/>
      <c r="H503" s="4171" t="s">
        <v>1519</v>
      </c>
      <c r="I503" s="40"/>
      <c r="J503" s="40"/>
      <c r="K503" s="40"/>
      <c r="L503" s="4171" t="s">
        <v>1520</v>
      </c>
      <c r="M503" s="40"/>
      <c r="N503" s="40"/>
      <c r="O503" s="40"/>
      <c r="P503" s="4171" t="s">
        <v>1521</v>
      </c>
      <c r="Q503" s="40"/>
      <c r="R503" s="40"/>
      <c r="S503" s="40"/>
      <c r="T503" s="4171" t="s">
        <v>1522</v>
      </c>
      <c r="U503" s="40"/>
      <c r="V503" s="40"/>
      <c r="W503" s="40"/>
      <c r="X503" s="4171" t="s">
        <v>1523</v>
      </c>
      <c r="Y503" s="40"/>
      <c r="Z503" s="40"/>
      <c r="AA503" s="40"/>
      <c r="AB503" s="4171" t="s">
        <v>1524</v>
      </c>
      <c r="AC503" s="2006">
        <v>0</v>
      </c>
      <c r="AD503" s="2006">
        <v>0</v>
      </c>
      <c r="AE503" s="421"/>
    </row>
    <row r="504" spans="2:31" ht="5.0999999999999996" customHeight="1">
      <c r="B504" s="4175"/>
      <c r="D504" s="4172"/>
      <c r="E504" s="90"/>
      <c r="F504" s="91"/>
      <c r="G504" s="90"/>
      <c r="H504" s="4172"/>
      <c r="I504" s="90"/>
      <c r="J504" s="91"/>
      <c r="K504" s="90"/>
      <c r="L504" s="4172"/>
      <c r="M504" s="90"/>
      <c r="N504" s="91"/>
      <c r="O504" s="90"/>
      <c r="P504" s="4172"/>
      <c r="Q504" s="90"/>
      <c r="R504" s="91"/>
      <c r="S504" s="90"/>
      <c r="T504" s="4172"/>
      <c r="U504" s="90"/>
      <c r="V504" s="91"/>
      <c r="W504" s="90"/>
      <c r="X504" s="4172"/>
      <c r="Y504" s="90"/>
      <c r="Z504" s="91"/>
      <c r="AA504" s="90"/>
      <c r="AB504" s="4172"/>
      <c r="AC504" s="2006">
        <v>0</v>
      </c>
      <c r="AD504" s="2006">
        <v>0</v>
      </c>
      <c r="AE504" s="421"/>
    </row>
    <row r="505" spans="2:31" ht="9.9499999999999993" customHeight="1">
      <c r="B505" s="4176"/>
      <c r="D505" s="4173"/>
      <c r="E505" s="40"/>
      <c r="F505" s="40"/>
      <c r="G505" s="40"/>
      <c r="H505" s="4173"/>
      <c r="I505" s="40"/>
      <c r="J505" s="40"/>
      <c r="K505" s="40"/>
      <c r="L505" s="4173"/>
      <c r="M505" s="40"/>
      <c r="N505" s="40"/>
      <c r="O505" s="40"/>
      <c r="P505" s="4173"/>
      <c r="Q505" s="40"/>
      <c r="R505" s="40"/>
      <c r="S505" s="40"/>
      <c r="T505" s="4173"/>
      <c r="U505" s="40"/>
      <c r="V505" s="40"/>
      <c r="W505" s="40"/>
      <c r="X505" s="4173"/>
      <c r="Y505" s="40"/>
      <c r="Z505" s="40"/>
      <c r="AA505" s="40"/>
      <c r="AB505" s="4173"/>
      <c r="AC505" s="2006">
        <v>0</v>
      </c>
      <c r="AD505" s="2006">
        <v>0</v>
      </c>
      <c r="AE505" s="421"/>
    </row>
    <row r="506" spans="2:31" ht="9.9499999999999993" customHeight="1">
      <c r="B506" s="34"/>
      <c r="D506" s="49"/>
      <c r="E506" s="96"/>
      <c r="F506" s="96"/>
      <c r="G506" s="96"/>
      <c r="H506" s="104"/>
      <c r="I506" s="96"/>
      <c r="J506" s="96"/>
      <c r="K506" s="96"/>
      <c r="L506" s="52"/>
      <c r="M506" s="96"/>
      <c r="N506" s="96"/>
      <c r="O506" s="96"/>
      <c r="P506" s="45"/>
      <c r="Q506" s="96"/>
      <c r="R506" s="96"/>
      <c r="S506" s="96"/>
      <c r="T506" s="45"/>
      <c r="U506" s="96"/>
      <c r="V506" s="96"/>
      <c r="W506" s="96"/>
      <c r="X506" s="45"/>
      <c r="Y506" s="96"/>
      <c r="Z506" s="96"/>
      <c r="AA506" s="96"/>
      <c r="AB506" s="45"/>
      <c r="AC506" s="2006">
        <v>0</v>
      </c>
      <c r="AD506" s="2006">
        <v>0</v>
      </c>
      <c r="AE506" s="421"/>
    </row>
    <row r="507" spans="2:31" ht="9.9499999999999993" customHeight="1">
      <c r="B507" s="4174">
        <v>15</v>
      </c>
      <c r="D507" s="4171" t="s">
        <v>1525</v>
      </c>
      <c r="E507" s="40"/>
      <c r="F507" s="40"/>
      <c r="G507" s="40"/>
      <c r="H507" s="4166"/>
      <c r="I507" s="40"/>
      <c r="J507" s="40"/>
      <c r="K507" s="40"/>
      <c r="L507" s="4166"/>
      <c r="M507" s="40"/>
      <c r="N507" s="40"/>
      <c r="O507" s="40"/>
      <c r="P507" s="4166"/>
      <c r="Q507" s="40"/>
      <c r="R507" s="40"/>
      <c r="S507" s="40"/>
      <c r="T507" s="4166"/>
      <c r="U507" s="40"/>
      <c r="V507" s="40"/>
      <c r="W507" s="40"/>
      <c r="X507" s="4166"/>
      <c r="Y507" s="40"/>
      <c r="Z507" s="40"/>
      <c r="AA507" s="40"/>
      <c r="AB507" s="4166"/>
      <c r="AC507" s="2006">
        <v>0</v>
      </c>
      <c r="AD507" s="2006">
        <v>0</v>
      </c>
      <c r="AE507" s="421"/>
    </row>
    <row r="508" spans="2:31" ht="5.0999999999999996" customHeight="1">
      <c r="B508" s="4175"/>
      <c r="D508" s="4172"/>
      <c r="E508" s="90"/>
      <c r="F508" s="91"/>
      <c r="G508" s="90"/>
      <c r="H508" s="3612"/>
      <c r="I508" s="90"/>
      <c r="J508" s="91"/>
      <c r="K508" s="90"/>
      <c r="L508" s="3612"/>
      <c r="M508" s="90"/>
      <c r="N508" s="91"/>
      <c r="O508" s="90"/>
      <c r="P508" s="3612"/>
      <c r="Q508" s="90"/>
      <c r="R508" s="91"/>
      <c r="S508" s="90"/>
      <c r="T508" s="3612"/>
      <c r="U508" s="90"/>
      <c r="V508" s="91"/>
      <c r="W508" s="90"/>
      <c r="X508" s="3612"/>
      <c r="Y508" s="90"/>
      <c r="Z508" s="91"/>
      <c r="AA508" s="90"/>
      <c r="AB508" s="3612"/>
      <c r="AC508" s="2006">
        <v>0</v>
      </c>
      <c r="AD508" s="2006">
        <v>0</v>
      </c>
      <c r="AE508" s="421"/>
    </row>
    <row r="509" spans="2:31" ht="9.9499999999999993" customHeight="1">
      <c r="B509" s="4176"/>
      <c r="D509" s="4173"/>
      <c r="E509" s="40"/>
      <c r="F509" s="40"/>
      <c r="G509" s="40"/>
      <c r="H509" s="3613"/>
      <c r="I509" s="40"/>
      <c r="J509" s="40"/>
      <c r="K509" s="40"/>
      <c r="L509" s="3613"/>
      <c r="M509" s="40"/>
      <c r="N509" s="40"/>
      <c r="O509" s="40"/>
      <c r="P509" s="3613"/>
      <c r="Q509" s="40"/>
      <c r="R509" s="40"/>
      <c r="S509" s="40"/>
      <c r="T509" s="3613"/>
      <c r="U509" s="40"/>
      <c r="V509" s="40"/>
      <c r="W509" s="40"/>
      <c r="X509" s="3613"/>
      <c r="Y509" s="40"/>
      <c r="Z509" s="40"/>
      <c r="AA509" s="40"/>
      <c r="AB509" s="3613"/>
      <c r="AC509" s="2006">
        <v>0</v>
      </c>
      <c r="AD509" s="2006">
        <v>0</v>
      </c>
      <c r="AE509" s="421"/>
    </row>
    <row r="510" spans="2:31" ht="9.9499999999999993" customHeight="1">
      <c r="B510" s="34"/>
      <c r="D510" s="49"/>
      <c r="E510" s="96"/>
      <c r="F510" s="96"/>
      <c r="G510" s="96"/>
      <c r="H510" s="104"/>
      <c r="I510" s="96"/>
      <c r="J510" s="96"/>
      <c r="K510" s="96"/>
      <c r="L510" s="52"/>
      <c r="M510" s="35"/>
      <c r="N510" s="40"/>
      <c r="O510" s="40"/>
      <c r="P510" s="45"/>
      <c r="Q510" s="96"/>
      <c r="R510" s="96"/>
      <c r="S510" s="96"/>
      <c r="T510" s="45"/>
      <c r="U510" s="96"/>
      <c r="V510" s="96"/>
      <c r="X510" s="45"/>
      <c r="Y510" s="96"/>
      <c r="Z510" s="96"/>
      <c r="AA510" s="96"/>
      <c r="AB510" s="45"/>
      <c r="AC510" s="2006">
        <v>0</v>
      </c>
      <c r="AD510" s="2006">
        <v>0</v>
      </c>
      <c r="AE510" s="421"/>
    </row>
    <row r="511" spans="2:31" ht="23.25">
      <c r="B511" s="672">
        <v>16</v>
      </c>
      <c r="D511" s="673" t="s">
        <v>1526</v>
      </c>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674">
        <v>16</v>
      </c>
      <c r="AC511" s="2006">
        <v>0</v>
      </c>
      <c r="AD511" s="2006">
        <v>0</v>
      </c>
      <c r="AE511" s="583"/>
    </row>
    <row r="512" spans="2:31" ht="9.9499999999999993" customHeight="1">
      <c r="B512" s="104"/>
      <c r="C512" s="104"/>
      <c r="D512" s="49"/>
      <c r="E512" s="96"/>
      <c r="F512" s="96"/>
      <c r="G512" s="96"/>
      <c r="H512" s="104"/>
      <c r="I512" s="96"/>
      <c r="J512" s="96"/>
      <c r="K512" s="96"/>
      <c r="L512" s="52"/>
      <c r="M512" s="35"/>
      <c r="N512" s="40"/>
      <c r="O512" s="40"/>
      <c r="P512" s="45"/>
      <c r="Q512" s="96"/>
      <c r="R512" s="96"/>
      <c r="S512" s="96"/>
      <c r="T512" s="45"/>
      <c r="U512" s="96"/>
      <c r="V512" s="96"/>
      <c r="X512" s="45"/>
      <c r="Y512" s="96"/>
      <c r="Z512" s="96"/>
      <c r="AA512" s="96"/>
      <c r="AB512" s="45"/>
      <c r="AC512" s="2006">
        <v>0</v>
      </c>
      <c r="AD512" s="2006">
        <v>0</v>
      </c>
      <c r="AE512" s="421"/>
    </row>
    <row r="513" spans="2:31" ht="15" customHeight="1">
      <c r="B513" s="675"/>
      <c r="D513" s="368" t="s">
        <v>1527</v>
      </c>
      <c r="E513" s="572"/>
      <c r="F513" s="572"/>
      <c r="G513" s="572"/>
      <c r="H513" s="676"/>
      <c r="I513" s="572"/>
      <c r="J513" s="572"/>
      <c r="K513" s="572"/>
      <c r="L513" s="574"/>
      <c r="M513" s="677"/>
      <c r="N513" s="678"/>
      <c r="O513" s="678"/>
      <c r="P513" s="575"/>
      <c r="Q513" s="572"/>
      <c r="R513" s="572"/>
      <c r="S513" s="572"/>
      <c r="T513" s="575"/>
      <c r="U513" s="572"/>
      <c r="V513" s="572"/>
      <c r="W513" s="425"/>
      <c r="X513" s="575"/>
      <c r="Y513" s="572"/>
      <c r="Z513" s="572"/>
      <c r="AA513" s="572"/>
      <c r="AB513" s="4170" t="s">
        <v>1157</v>
      </c>
      <c r="AC513" s="2006">
        <v>0</v>
      </c>
      <c r="AD513" s="2006">
        <v>0</v>
      </c>
      <c r="AE513" s="421"/>
    </row>
    <row r="514" spans="2:31" ht="15" customHeight="1">
      <c r="B514" s="675"/>
      <c r="D514" s="679" t="s">
        <v>1528</v>
      </c>
      <c r="E514" s="572"/>
      <c r="F514" s="572"/>
      <c r="G514" s="572"/>
      <c r="H514" s="676"/>
      <c r="I514" s="572"/>
      <c r="J514" s="572"/>
      <c r="K514" s="572"/>
      <c r="L514" s="574"/>
      <c r="M514" s="677"/>
      <c r="N514" s="678"/>
      <c r="O514" s="678"/>
      <c r="P514" s="575"/>
      <c r="Q514" s="572"/>
      <c r="R514" s="572"/>
      <c r="S514" s="572"/>
      <c r="T514" s="575"/>
      <c r="U514" s="572"/>
      <c r="V514" s="572"/>
      <c r="W514" s="425"/>
      <c r="X514" s="575"/>
      <c r="Y514" s="572"/>
      <c r="Z514" s="572"/>
      <c r="AA514" s="572"/>
      <c r="AB514" s="4170"/>
      <c r="AC514" s="2006">
        <v>0</v>
      </c>
      <c r="AD514" s="2006">
        <v>0</v>
      </c>
      <c r="AE514" s="421"/>
    </row>
    <row r="515" spans="2:31" ht="15" customHeight="1">
      <c r="B515" s="675"/>
      <c r="D515" s="368"/>
      <c r="E515" s="572"/>
      <c r="F515" s="572"/>
      <c r="G515" s="572"/>
      <c r="H515" s="676"/>
      <c r="I515" s="572"/>
      <c r="J515" s="572"/>
      <c r="K515" s="572"/>
      <c r="L515" s="574"/>
      <c r="M515" s="677"/>
      <c r="N515" s="678"/>
      <c r="O515" s="678"/>
      <c r="P515" s="575"/>
      <c r="Q515" s="572"/>
      <c r="R515" s="572"/>
      <c r="S515" s="572"/>
      <c r="T515" s="575"/>
      <c r="U515" s="572"/>
      <c r="V515" s="572"/>
      <c r="W515" s="425"/>
      <c r="X515" s="575"/>
      <c r="Y515" s="572"/>
      <c r="Z515" s="572"/>
      <c r="AA515" s="572"/>
      <c r="AB515" s="1881"/>
      <c r="AC515" s="2006">
        <v>0</v>
      </c>
      <c r="AD515" s="2006">
        <v>0</v>
      </c>
      <c r="AE515" s="421"/>
    </row>
    <row r="516" spans="2:31" ht="15" customHeight="1">
      <c r="B516" s="675"/>
      <c r="C516" s="166"/>
      <c r="D516" s="166"/>
      <c r="E516" s="509"/>
      <c r="F516" s="509"/>
      <c r="G516" s="509"/>
      <c r="H516" s="670"/>
      <c r="I516" s="509"/>
      <c r="J516" s="509"/>
      <c r="K516" s="509"/>
      <c r="L516" s="62"/>
      <c r="M516" s="62"/>
      <c r="N516" s="671"/>
      <c r="O516" s="671"/>
      <c r="P516" s="62"/>
      <c r="Q516" s="509"/>
      <c r="R516" s="509"/>
      <c r="S516" s="509"/>
      <c r="T516" s="575"/>
      <c r="U516" s="572"/>
      <c r="V516" s="572"/>
      <c r="W516" s="425"/>
      <c r="X516" s="680" t="s">
        <v>1529</v>
      </c>
      <c r="Y516" s="572"/>
      <c r="Z516" s="572"/>
      <c r="AA516" s="572"/>
      <c r="AB516" s="1881">
        <v>3</v>
      </c>
      <c r="AC516" s="2006">
        <v>0</v>
      </c>
      <c r="AD516" s="2006">
        <v>0</v>
      </c>
      <c r="AE516" s="421"/>
    </row>
    <row r="517" spans="2:31" ht="15" customHeight="1">
      <c r="B517" s="675"/>
      <c r="C517" s="166"/>
      <c r="D517" s="166"/>
      <c r="E517" s="509"/>
      <c r="F517" s="509"/>
      <c r="G517" s="509"/>
      <c r="H517" s="670"/>
      <c r="I517" s="509"/>
      <c r="J517" s="509"/>
      <c r="K517" s="509"/>
      <c r="L517" s="62"/>
      <c r="M517" s="62"/>
      <c r="N517" s="671"/>
      <c r="O517" s="671"/>
      <c r="P517" s="62"/>
      <c r="Q517" s="509"/>
      <c r="R517" s="509"/>
      <c r="S517" s="509"/>
      <c r="T517" s="575"/>
      <c r="U517" s="572"/>
      <c r="V517" s="572"/>
      <c r="W517" s="425"/>
      <c r="X517" s="680" t="s">
        <v>1530</v>
      </c>
      <c r="Y517" s="572"/>
      <c r="Z517" s="572"/>
      <c r="AA517" s="572"/>
      <c r="AB517" s="1881"/>
      <c r="AC517" s="2006">
        <v>0</v>
      </c>
      <c r="AD517" s="2006">
        <v>0</v>
      </c>
      <c r="AE517" s="421"/>
    </row>
    <row r="518" spans="2:31" ht="15" customHeight="1">
      <c r="B518" s="675"/>
      <c r="C518" s="166"/>
      <c r="D518" s="166"/>
      <c r="E518" s="509"/>
      <c r="F518" s="509"/>
      <c r="G518" s="509"/>
      <c r="H518" s="670"/>
      <c r="I518" s="509"/>
      <c r="J518" s="509"/>
      <c r="K518" s="509"/>
      <c r="L518" s="62"/>
      <c r="M518" s="62"/>
      <c r="N518" s="671"/>
      <c r="O518" s="671"/>
      <c r="P518" s="62"/>
      <c r="Q518" s="509"/>
      <c r="R518" s="509"/>
      <c r="S518" s="509"/>
      <c r="T518" s="575"/>
      <c r="U518" s="572"/>
      <c r="V518" s="572"/>
      <c r="W518" s="425"/>
      <c r="X518" s="680" t="s">
        <v>1531</v>
      </c>
      <c r="Y518" s="572"/>
      <c r="Z518" s="572"/>
      <c r="AA518" s="572"/>
      <c r="AB518" s="1881"/>
      <c r="AC518" s="2006">
        <v>0</v>
      </c>
      <c r="AD518" s="2006">
        <v>0</v>
      </c>
      <c r="AE518" s="421"/>
    </row>
    <row r="519" spans="2:31" ht="15" customHeight="1">
      <c r="B519" s="675"/>
      <c r="C519" s="166"/>
      <c r="D519" s="166"/>
      <c r="E519" s="509"/>
      <c r="F519" s="509"/>
      <c r="G519" s="509"/>
      <c r="H519" s="670"/>
      <c r="I519" s="509"/>
      <c r="J519" s="509"/>
      <c r="K519" s="509"/>
      <c r="L519" s="62"/>
      <c r="M519" s="62"/>
      <c r="N519" s="671"/>
      <c r="O519" s="671"/>
      <c r="P519" s="62"/>
      <c r="Q519" s="509"/>
      <c r="R519" s="509"/>
      <c r="S519" s="509"/>
      <c r="T519" s="575"/>
      <c r="U519" s="572"/>
      <c r="V519" s="572"/>
      <c r="W519" s="425"/>
      <c r="X519" s="680" t="s">
        <v>1497</v>
      </c>
      <c r="Y519" s="572"/>
      <c r="Z519" s="572"/>
      <c r="AA519" s="572"/>
      <c r="AB519" s="1881"/>
      <c r="AC519" s="2006">
        <v>0</v>
      </c>
      <c r="AD519" s="2006">
        <v>0</v>
      </c>
      <c r="AE519" s="421"/>
    </row>
    <row r="520" spans="2:31" ht="15" customHeight="1">
      <c r="B520" s="675"/>
      <c r="C520" s="166"/>
      <c r="D520" s="166"/>
      <c r="E520" s="509"/>
      <c r="F520" s="509"/>
      <c r="G520" s="509"/>
      <c r="H520" s="670"/>
      <c r="I520" s="509"/>
      <c r="J520" s="509"/>
      <c r="K520" s="509"/>
      <c r="L520" s="62"/>
      <c r="M520" s="62"/>
      <c r="N520" s="671"/>
      <c r="O520" s="671"/>
      <c r="P520" s="62"/>
      <c r="Q520" s="509"/>
      <c r="R520" s="509"/>
      <c r="S520" s="509"/>
      <c r="T520" s="575"/>
      <c r="U520" s="572"/>
      <c r="V520" s="572"/>
      <c r="W520" s="425"/>
      <c r="X520" s="680" t="s">
        <v>1499</v>
      </c>
      <c r="Y520" s="572"/>
      <c r="Z520" s="572"/>
      <c r="AA520" s="572"/>
      <c r="AB520" s="1881">
        <v>4</v>
      </c>
      <c r="AC520" s="2006">
        <v>0</v>
      </c>
      <c r="AD520" s="2006">
        <v>0</v>
      </c>
      <c r="AE520" s="421"/>
    </row>
    <row r="521" spans="2:31" ht="15" customHeight="1">
      <c r="B521" s="675"/>
      <c r="C521" s="166"/>
      <c r="D521" s="166"/>
      <c r="E521" s="509"/>
      <c r="F521" s="509"/>
      <c r="G521" s="509"/>
      <c r="H521" s="670"/>
      <c r="I521" s="509"/>
      <c r="J521" s="509"/>
      <c r="K521" s="509"/>
      <c r="L521" s="62"/>
      <c r="M521" s="62"/>
      <c r="N521" s="671"/>
      <c r="O521" s="671"/>
      <c r="P521" s="62"/>
      <c r="Q521" s="509"/>
      <c r="R521" s="509"/>
      <c r="S521" s="509"/>
      <c r="T521" s="575"/>
      <c r="U521" s="572"/>
      <c r="V521" s="572"/>
      <c r="W521" s="425"/>
      <c r="X521" s="680" t="s">
        <v>1532</v>
      </c>
      <c r="Y521" s="572"/>
      <c r="Z521" s="572"/>
      <c r="AA521" s="572"/>
      <c r="AB521" s="1881"/>
      <c r="AC521" s="2006">
        <v>0</v>
      </c>
      <c r="AD521" s="2006">
        <v>0</v>
      </c>
      <c r="AE521" s="421"/>
    </row>
    <row r="522" spans="2:31" ht="15" customHeight="1">
      <c r="B522" s="675"/>
      <c r="C522" s="166"/>
      <c r="D522" s="166"/>
      <c r="E522" s="509"/>
      <c r="F522" s="509"/>
      <c r="G522" s="509"/>
      <c r="H522" s="670"/>
      <c r="I522" s="509"/>
      <c r="J522" s="509"/>
      <c r="K522" s="509"/>
      <c r="L522" s="62"/>
      <c r="M522" s="62"/>
      <c r="N522" s="671"/>
      <c r="O522" s="671"/>
      <c r="P522" s="62"/>
      <c r="Q522" s="509"/>
      <c r="R522" s="509"/>
      <c r="S522" s="509"/>
      <c r="T522" s="575"/>
      <c r="U522" s="572"/>
      <c r="V522" s="572"/>
      <c r="W522" s="425"/>
      <c r="X522" s="680" t="s">
        <v>1533</v>
      </c>
      <c r="Y522" s="572"/>
      <c r="Z522" s="572"/>
      <c r="AA522" s="572"/>
      <c r="AB522" s="1881"/>
      <c r="AC522" s="2006">
        <v>0</v>
      </c>
      <c r="AD522" s="2006">
        <v>0</v>
      </c>
      <c r="AE522" s="421"/>
    </row>
    <row r="523" spans="2:31" ht="15" customHeight="1">
      <c r="B523" s="675"/>
      <c r="C523" s="166"/>
      <c r="D523" s="166"/>
      <c r="E523" s="509"/>
      <c r="F523" s="509"/>
      <c r="G523" s="509"/>
      <c r="H523" s="670"/>
      <c r="I523" s="509"/>
      <c r="J523" s="509"/>
      <c r="K523" s="509"/>
      <c r="L523" s="62"/>
      <c r="M523" s="62"/>
      <c r="N523" s="671"/>
      <c r="O523" s="671"/>
      <c r="P523" s="62"/>
      <c r="Q523" s="509"/>
      <c r="R523" s="509"/>
      <c r="S523" s="509"/>
      <c r="T523" s="575"/>
      <c r="U523" s="572"/>
      <c r="V523" s="572"/>
      <c r="W523" s="425"/>
      <c r="X523" s="680" t="s">
        <v>1522</v>
      </c>
      <c r="Y523" s="572"/>
      <c r="Z523" s="572"/>
      <c r="AA523" s="572"/>
      <c r="AB523" s="1881"/>
      <c r="AC523" s="2006">
        <v>0</v>
      </c>
      <c r="AD523" s="2006">
        <v>0</v>
      </c>
      <c r="AE523" s="421"/>
    </row>
    <row r="524" spans="2:31" ht="15" customHeight="1">
      <c r="B524" s="675"/>
      <c r="C524" s="166"/>
      <c r="D524" s="166"/>
      <c r="E524" s="509"/>
      <c r="F524" s="509"/>
      <c r="G524" s="509"/>
      <c r="H524" s="670"/>
      <c r="I524" s="509"/>
      <c r="J524" s="509"/>
      <c r="K524" s="509"/>
      <c r="L524" s="62"/>
      <c r="M524" s="62"/>
      <c r="N524" s="671"/>
      <c r="O524" s="671"/>
      <c r="P524" s="62"/>
      <c r="Q524" s="509"/>
      <c r="R524" s="509"/>
      <c r="S524" s="509"/>
      <c r="T524" s="575"/>
      <c r="U524" s="572"/>
      <c r="V524" s="572"/>
      <c r="W524" s="425"/>
      <c r="X524" s="680" t="s">
        <v>1534</v>
      </c>
      <c r="Y524" s="572"/>
      <c r="Z524" s="572"/>
      <c r="AA524" s="572"/>
      <c r="AB524" s="1881"/>
      <c r="AC524" s="2006">
        <v>0</v>
      </c>
      <c r="AD524" s="2006">
        <v>0</v>
      </c>
      <c r="AE524" s="421"/>
    </row>
    <row r="525" spans="2:31" ht="15" customHeight="1">
      <c r="B525" s="675"/>
      <c r="C525" s="166"/>
      <c r="D525" s="166"/>
      <c r="E525" s="509"/>
      <c r="F525" s="509"/>
      <c r="G525" s="509"/>
      <c r="H525" s="670"/>
      <c r="I525" s="509"/>
      <c r="J525" s="509"/>
      <c r="K525" s="509"/>
      <c r="L525" s="62"/>
      <c r="M525" s="62"/>
      <c r="N525" s="671"/>
      <c r="O525" s="671"/>
      <c r="P525" s="62"/>
      <c r="Q525" s="509"/>
      <c r="R525" s="509"/>
      <c r="S525" s="509"/>
      <c r="T525" s="575"/>
      <c r="U525" s="572"/>
      <c r="V525" s="572"/>
      <c r="W525" s="425"/>
      <c r="X525" s="680" t="s">
        <v>1535</v>
      </c>
      <c r="Y525" s="572"/>
      <c r="Z525" s="572"/>
      <c r="AA525" s="572"/>
      <c r="AB525" s="1881"/>
      <c r="AC525" s="2006">
        <v>0</v>
      </c>
      <c r="AD525" s="2006">
        <v>0</v>
      </c>
      <c r="AE525" s="421"/>
    </row>
    <row r="526" spans="2:31" ht="15" customHeight="1">
      <c r="B526" s="675"/>
      <c r="C526" s="166"/>
      <c r="D526" s="166"/>
      <c r="E526" s="509"/>
      <c r="F526" s="509"/>
      <c r="G526" s="509"/>
      <c r="H526" s="670"/>
      <c r="I526" s="509"/>
      <c r="J526" s="509"/>
      <c r="K526" s="509"/>
      <c r="L526" s="62"/>
      <c r="M526" s="62"/>
      <c r="N526" s="671"/>
      <c r="O526" s="671"/>
      <c r="P526" s="62"/>
      <c r="Q526" s="509"/>
      <c r="R526" s="509"/>
      <c r="S526" s="509"/>
      <c r="T526" s="575"/>
      <c r="U526" s="572"/>
      <c r="V526" s="572"/>
      <c r="W526" s="425"/>
      <c r="X526" s="680" t="s">
        <v>1536</v>
      </c>
      <c r="Y526" s="572"/>
      <c r="Z526" s="572"/>
      <c r="AA526" s="572"/>
      <c r="AB526" s="681" t="s">
        <v>1208</v>
      </c>
      <c r="AC526" s="2006">
        <v>0</v>
      </c>
      <c r="AD526" s="2006">
        <v>0</v>
      </c>
      <c r="AE526" s="421"/>
    </row>
    <row r="527" spans="2:31" ht="15" customHeight="1">
      <c r="B527" s="675"/>
      <c r="C527" s="166"/>
      <c r="D527" s="166"/>
      <c r="E527" s="509"/>
      <c r="F527" s="509"/>
      <c r="G527" s="509"/>
      <c r="H527" s="670"/>
      <c r="I527" s="509"/>
      <c r="J527" s="509"/>
      <c r="K527" s="509"/>
      <c r="L527" s="62"/>
      <c r="M527" s="62"/>
      <c r="N527" s="671"/>
      <c r="O527" s="671"/>
      <c r="P527" s="62"/>
      <c r="Q527" s="509"/>
      <c r="R527" s="509"/>
      <c r="S527" s="509"/>
      <c r="T527" s="575"/>
      <c r="U527" s="572"/>
      <c r="V527" s="572"/>
      <c r="W527" s="425"/>
      <c r="X527" s="680" t="s">
        <v>1537</v>
      </c>
      <c r="Y527" s="572"/>
      <c r="Z527" s="572"/>
      <c r="AA527" s="572"/>
      <c r="AB527" s="681" t="s">
        <v>1208</v>
      </c>
      <c r="AC527" s="2006">
        <v>0</v>
      </c>
      <c r="AD527" s="2006">
        <v>0</v>
      </c>
      <c r="AE527" s="421"/>
    </row>
    <row r="528" spans="2:31" ht="9.9499999999999993" customHeight="1">
      <c r="B528" s="34"/>
      <c r="D528" s="49"/>
      <c r="E528" s="96"/>
      <c r="F528" s="96"/>
      <c r="G528" s="96"/>
      <c r="H528" s="104"/>
      <c r="I528" s="96"/>
      <c r="J528" s="96"/>
      <c r="K528" s="96"/>
      <c r="L528" s="52"/>
      <c r="M528" s="35"/>
      <c r="N528" s="40"/>
      <c r="O528" s="40"/>
      <c r="P528" s="45"/>
      <c r="Q528" s="96"/>
      <c r="R528" s="96"/>
      <c r="S528" s="96"/>
      <c r="T528" s="45"/>
      <c r="U528" s="96"/>
      <c r="V528" s="96"/>
      <c r="X528" s="45"/>
      <c r="Y528" s="96"/>
      <c r="Z528" s="96"/>
      <c r="AA528" s="96"/>
      <c r="AB528" s="45"/>
      <c r="AC528" s="2006">
        <v>0</v>
      </c>
      <c r="AD528" s="2006">
        <v>0</v>
      </c>
      <c r="AE528" s="421"/>
    </row>
    <row r="529" spans="1:31" ht="9.9499999999999993" customHeight="1">
      <c r="B529" s="4167">
        <v>16</v>
      </c>
      <c r="D529" s="4163" t="s">
        <v>1529</v>
      </c>
      <c r="E529" s="40"/>
      <c r="F529" s="40"/>
      <c r="G529" s="40"/>
      <c r="H529" s="4163" t="s">
        <v>1530</v>
      </c>
      <c r="I529" s="40"/>
      <c r="J529" s="40"/>
      <c r="K529" s="40"/>
      <c r="L529" s="4163" t="s">
        <v>1531</v>
      </c>
      <c r="M529" s="40"/>
      <c r="N529" s="40"/>
      <c r="O529" s="40"/>
      <c r="P529" s="4163" t="s">
        <v>1497</v>
      </c>
      <c r="Q529" s="40"/>
      <c r="R529" s="40"/>
      <c r="S529" s="40"/>
      <c r="T529" s="4163" t="s">
        <v>1499</v>
      </c>
      <c r="U529" s="40"/>
      <c r="V529" s="40"/>
      <c r="W529" s="40"/>
      <c r="X529" s="4163" t="s">
        <v>1532</v>
      </c>
      <c r="Y529" s="40"/>
      <c r="Z529" s="40"/>
      <c r="AA529" s="40"/>
      <c r="AB529" s="4163" t="s">
        <v>1533</v>
      </c>
      <c r="AC529" s="2006">
        <v>0</v>
      </c>
      <c r="AD529" s="2006">
        <v>0</v>
      </c>
      <c r="AE529" s="421"/>
    </row>
    <row r="530" spans="1:31" ht="5.0999999999999996" customHeight="1">
      <c r="B530" s="4168"/>
      <c r="D530" s="4164"/>
      <c r="E530" s="90"/>
      <c r="F530" s="91"/>
      <c r="G530" s="90"/>
      <c r="H530" s="4164"/>
      <c r="I530" s="90"/>
      <c r="J530" s="91"/>
      <c r="K530" s="90"/>
      <c r="L530" s="4164"/>
      <c r="M530" s="90"/>
      <c r="N530" s="91"/>
      <c r="O530" s="90"/>
      <c r="P530" s="4164"/>
      <c r="Q530" s="90"/>
      <c r="R530" s="91"/>
      <c r="S530" s="90"/>
      <c r="T530" s="4164"/>
      <c r="U530" s="90"/>
      <c r="V530" s="91"/>
      <c r="W530" s="90"/>
      <c r="X530" s="4164"/>
      <c r="Y530" s="90"/>
      <c r="Z530" s="91"/>
      <c r="AA530" s="90"/>
      <c r="AB530" s="4164"/>
      <c r="AC530" s="2006">
        <v>0</v>
      </c>
      <c r="AD530" s="2006">
        <v>0</v>
      </c>
      <c r="AE530" s="421"/>
    </row>
    <row r="531" spans="1:31" ht="9.9499999999999993" customHeight="1">
      <c r="B531" s="4169"/>
      <c r="D531" s="4165"/>
      <c r="E531" s="40"/>
      <c r="F531" s="40"/>
      <c r="G531" s="40"/>
      <c r="H531" s="4165"/>
      <c r="I531" s="40"/>
      <c r="J531" s="40"/>
      <c r="K531" s="40"/>
      <c r="L531" s="4165"/>
      <c r="M531" s="40"/>
      <c r="N531" s="40"/>
      <c r="O531" s="40"/>
      <c r="P531" s="4165"/>
      <c r="Q531" s="40"/>
      <c r="R531" s="40"/>
      <c r="S531" s="40"/>
      <c r="T531" s="4165"/>
      <c r="U531" s="40"/>
      <c r="V531" s="40"/>
      <c r="W531" s="40"/>
      <c r="X531" s="4165"/>
      <c r="Y531" s="40"/>
      <c r="Z531" s="40"/>
      <c r="AA531" s="40"/>
      <c r="AB531" s="4165"/>
      <c r="AC531" s="2006">
        <v>0</v>
      </c>
      <c r="AD531" s="2006">
        <v>0</v>
      </c>
      <c r="AE531" s="421"/>
    </row>
    <row r="532" spans="1:31" ht="9.9499999999999993" customHeight="1">
      <c r="B532" s="34"/>
      <c r="D532" s="49"/>
      <c r="E532" s="96"/>
      <c r="F532" s="96"/>
      <c r="G532" s="96"/>
      <c r="H532" s="104"/>
      <c r="I532" s="96"/>
      <c r="J532" s="96"/>
      <c r="K532" s="96"/>
      <c r="L532" s="52"/>
      <c r="M532" s="96"/>
      <c r="N532" s="96"/>
      <c r="O532" s="96"/>
      <c r="P532" s="45"/>
      <c r="Q532" s="96"/>
      <c r="R532" s="96"/>
      <c r="S532" s="96"/>
      <c r="T532" s="45"/>
      <c r="U532" s="96"/>
      <c r="V532" s="96"/>
      <c r="X532" s="45"/>
      <c r="Y532" s="96"/>
      <c r="Z532" s="96"/>
      <c r="AA532" s="96"/>
      <c r="AB532" s="45"/>
      <c r="AC532" s="2006">
        <v>0</v>
      </c>
      <c r="AD532" s="2006">
        <v>0</v>
      </c>
      <c r="AE532" s="421"/>
    </row>
    <row r="533" spans="1:31" ht="9.9499999999999993" customHeight="1">
      <c r="B533" s="4167">
        <v>16</v>
      </c>
      <c r="D533" s="4163" t="s">
        <v>1522</v>
      </c>
      <c r="E533" s="40"/>
      <c r="F533" s="40"/>
      <c r="G533" s="40"/>
      <c r="H533" s="4163" t="s">
        <v>1534</v>
      </c>
      <c r="I533" s="40"/>
      <c r="J533" s="40"/>
      <c r="K533" s="40"/>
      <c r="L533" s="4163" t="s">
        <v>1535</v>
      </c>
      <c r="M533" s="40"/>
      <c r="N533" s="40"/>
      <c r="O533" s="40"/>
      <c r="P533" s="4163" t="s">
        <v>1536</v>
      </c>
      <c r="Q533" s="40"/>
      <c r="R533" s="40"/>
      <c r="S533" s="40"/>
      <c r="T533" s="4163" t="s">
        <v>1537</v>
      </c>
      <c r="U533" s="40"/>
      <c r="V533" s="40"/>
      <c r="W533" s="40"/>
      <c r="X533" s="4163" t="s">
        <v>1538</v>
      </c>
      <c r="Y533" s="40"/>
      <c r="Z533" s="40"/>
      <c r="AA533" s="40"/>
      <c r="AB533" s="4166"/>
      <c r="AC533" s="2006">
        <v>0</v>
      </c>
      <c r="AD533" s="2006">
        <v>0</v>
      </c>
      <c r="AE533" s="421"/>
    </row>
    <row r="534" spans="1:31" ht="5.0999999999999996" customHeight="1">
      <c r="B534" s="4168"/>
      <c r="D534" s="4164"/>
      <c r="E534" s="90"/>
      <c r="F534" s="91"/>
      <c r="G534" s="90"/>
      <c r="H534" s="4164"/>
      <c r="I534" s="90"/>
      <c r="J534" s="91"/>
      <c r="K534" s="90"/>
      <c r="L534" s="4164"/>
      <c r="M534" s="90"/>
      <c r="N534" s="91"/>
      <c r="O534" s="90"/>
      <c r="P534" s="4164"/>
      <c r="Q534" s="90"/>
      <c r="R534" s="91"/>
      <c r="S534" s="90"/>
      <c r="T534" s="4164"/>
      <c r="U534" s="90"/>
      <c r="V534" s="91"/>
      <c r="W534" s="90"/>
      <c r="X534" s="4164"/>
      <c r="Y534" s="90"/>
      <c r="Z534" s="91"/>
      <c r="AA534" s="90"/>
      <c r="AB534" s="3612"/>
      <c r="AC534" s="2006">
        <v>0</v>
      </c>
      <c r="AD534" s="2006">
        <v>0</v>
      </c>
      <c r="AE534" s="421"/>
    </row>
    <row r="535" spans="1:31" ht="9.9499999999999993" customHeight="1">
      <c r="B535" s="4169"/>
      <c r="D535" s="4165"/>
      <c r="E535" s="40"/>
      <c r="F535" s="40"/>
      <c r="G535" s="40"/>
      <c r="H535" s="4165"/>
      <c r="I535" s="40"/>
      <c r="J535" s="40"/>
      <c r="K535" s="40"/>
      <c r="L535" s="4165"/>
      <c r="M535" s="40"/>
      <c r="N535" s="40"/>
      <c r="O535" s="40"/>
      <c r="P535" s="4165"/>
      <c r="Q535" s="40"/>
      <c r="R535" s="40"/>
      <c r="S535" s="40"/>
      <c r="T535" s="4165"/>
      <c r="U535" s="40"/>
      <c r="V535" s="40"/>
      <c r="W535" s="40"/>
      <c r="X535" s="4165"/>
      <c r="Y535" s="40"/>
      <c r="Z535" s="40"/>
      <c r="AA535" s="40"/>
      <c r="AB535" s="3613"/>
      <c r="AC535" s="2006">
        <v>0</v>
      </c>
      <c r="AD535" s="2006">
        <v>0</v>
      </c>
      <c r="AE535" s="421"/>
    </row>
    <row r="536" spans="1:31" ht="9.9499999999999993" customHeight="1">
      <c r="A536" s="104"/>
      <c r="B536" s="104"/>
      <c r="C536" s="104"/>
      <c r="D536" s="104"/>
      <c r="E536" s="96"/>
      <c r="F536" s="96"/>
      <c r="G536" s="96"/>
      <c r="H536" s="49"/>
      <c r="I536" s="96"/>
      <c r="J536" s="96"/>
      <c r="K536" s="96"/>
      <c r="L536" s="52"/>
      <c r="M536" s="96"/>
      <c r="N536" s="96"/>
      <c r="O536" s="96"/>
      <c r="P536" s="45"/>
      <c r="Q536" s="96"/>
      <c r="R536" s="96"/>
      <c r="S536" s="96"/>
      <c r="T536" s="45"/>
      <c r="U536" s="96"/>
      <c r="V536" s="96"/>
      <c r="W536" s="96"/>
      <c r="X536" s="45"/>
      <c r="Y536" s="96"/>
      <c r="Z536" s="96"/>
      <c r="AA536" s="96"/>
      <c r="AB536" s="45"/>
      <c r="AC536" s="2006">
        <v>0</v>
      </c>
      <c r="AD536" s="2006">
        <v>0</v>
      </c>
      <c r="AE536" s="421"/>
    </row>
    <row r="537" spans="1:31">
      <c r="AC537" s="2006">
        <v>0</v>
      </c>
      <c r="AD537" s="2006">
        <v>0</v>
      </c>
      <c r="AE537" s="421"/>
    </row>
    <row r="538" spans="1:31" ht="23.25">
      <c r="B538" s="3614" t="s">
        <v>1140</v>
      </c>
      <c r="C538" s="3615"/>
      <c r="D538" s="3615"/>
      <c r="E538" s="3615"/>
      <c r="F538" s="3615"/>
      <c r="G538" s="3615"/>
      <c r="H538" s="3615"/>
      <c r="I538" s="3615"/>
      <c r="J538" s="3615"/>
      <c r="K538" s="3615"/>
      <c r="L538" s="3615"/>
      <c r="M538" s="3615"/>
      <c r="N538" s="3615"/>
      <c r="O538" s="3615"/>
      <c r="P538" s="3615"/>
      <c r="Q538" s="3615"/>
      <c r="R538" s="3615"/>
      <c r="S538" s="3615"/>
      <c r="T538" s="3615"/>
      <c r="U538" s="3615"/>
      <c r="V538" s="3615"/>
      <c r="W538" s="3615"/>
      <c r="X538" s="3615"/>
      <c r="Y538" s="3615"/>
      <c r="Z538" s="3615"/>
      <c r="AA538" s="3615"/>
      <c r="AB538" s="3616"/>
      <c r="AC538" s="2006">
        <v>0</v>
      </c>
      <c r="AD538" s="2006">
        <v>0</v>
      </c>
      <c r="AE538" s="583"/>
    </row>
    <row r="539" spans="1:31">
      <c r="AC539" s="2006">
        <v>0</v>
      </c>
      <c r="AD539" s="2006">
        <v>0</v>
      </c>
      <c r="AE539" s="421"/>
    </row>
    <row r="540" spans="1:31" ht="12.75">
      <c r="D540" s="682" t="s">
        <v>1539</v>
      </c>
      <c r="E540" s="683" t="s">
        <v>1540</v>
      </c>
      <c r="AC540" s="2006">
        <v>0</v>
      </c>
      <c r="AD540" s="2006">
        <v>0</v>
      </c>
      <c r="AE540" s="421"/>
    </row>
    <row r="541" spans="1:31" ht="12.75">
      <c r="D541" s="682" t="s">
        <v>1541</v>
      </c>
      <c r="E541" s="683" t="s">
        <v>1542</v>
      </c>
      <c r="AC541" s="2006">
        <v>0</v>
      </c>
      <c r="AD541" s="2006">
        <v>0</v>
      </c>
      <c r="AE541" s="421"/>
    </row>
    <row r="542" spans="1:31" ht="12.75">
      <c r="D542" s="682" t="s">
        <v>1543</v>
      </c>
      <c r="E542" s="684" t="s">
        <v>1544</v>
      </c>
      <c r="AC542" s="2006">
        <v>0</v>
      </c>
      <c r="AD542" s="2006">
        <v>0</v>
      </c>
      <c r="AE542" s="421"/>
    </row>
    <row r="543" spans="1:31" ht="12.75">
      <c r="D543" s="26"/>
      <c r="AC543" s="2006">
        <v>0</v>
      </c>
      <c r="AD543" s="2006">
        <v>0</v>
      </c>
      <c r="AE543" s="421"/>
    </row>
    <row r="544" spans="1:31" ht="12.75">
      <c r="A544" s="421"/>
      <c r="B544" s="421"/>
      <c r="C544" s="421"/>
      <c r="D544" s="2410"/>
      <c r="E544" s="421"/>
      <c r="F544" s="421"/>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2415" t="s">
        <v>4192</v>
      </c>
    </row>
  </sheetData>
  <mergeCells count="381">
    <mergeCell ref="B2:G6"/>
    <mergeCell ref="H2:W4"/>
    <mergeCell ref="X2:AB2"/>
    <mergeCell ref="X3:AB3"/>
    <mergeCell ref="X4:AB4"/>
    <mergeCell ref="H5:W6"/>
    <mergeCell ref="X5:AB5"/>
    <mergeCell ref="X6:AB6"/>
    <mergeCell ref="X7:AB7"/>
    <mergeCell ref="AB17:AB18"/>
    <mergeCell ref="B32:B34"/>
    <mergeCell ref="D32:D34"/>
    <mergeCell ref="H32:H34"/>
    <mergeCell ref="L32:L34"/>
    <mergeCell ref="P32:P34"/>
    <mergeCell ref="T32:T34"/>
    <mergeCell ref="X32:X34"/>
    <mergeCell ref="AB32:AB34"/>
    <mergeCell ref="X36:X38"/>
    <mergeCell ref="AB36:AB38"/>
    <mergeCell ref="AB42:AB43"/>
    <mergeCell ref="B67:B69"/>
    <mergeCell ref="D67:D69"/>
    <mergeCell ref="H67:H69"/>
    <mergeCell ref="L67:L69"/>
    <mergeCell ref="P67:P69"/>
    <mergeCell ref="T67:T69"/>
    <mergeCell ref="X67:X69"/>
    <mergeCell ref="B36:B38"/>
    <mergeCell ref="D36:D38"/>
    <mergeCell ref="H36:H38"/>
    <mergeCell ref="L36:L38"/>
    <mergeCell ref="P36:P38"/>
    <mergeCell ref="T36:T38"/>
    <mergeCell ref="AB67:AB69"/>
    <mergeCell ref="B71:B73"/>
    <mergeCell ref="D71:D73"/>
    <mergeCell ref="H71:H73"/>
    <mergeCell ref="L71:L73"/>
    <mergeCell ref="P71:P73"/>
    <mergeCell ref="T71:T73"/>
    <mergeCell ref="X71:X73"/>
    <mergeCell ref="AB71:AB73"/>
    <mergeCell ref="X75:X77"/>
    <mergeCell ref="AB75:AB77"/>
    <mergeCell ref="AB81:AB82"/>
    <mergeCell ref="B103:B105"/>
    <mergeCell ref="D103:D105"/>
    <mergeCell ref="H103:H105"/>
    <mergeCell ref="L103:L105"/>
    <mergeCell ref="P103:P105"/>
    <mergeCell ref="T103:T105"/>
    <mergeCell ref="X103:X105"/>
    <mergeCell ref="B75:B77"/>
    <mergeCell ref="D75:D77"/>
    <mergeCell ref="H75:H77"/>
    <mergeCell ref="L75:L77"/>
    <mergeCell ref="P75:P77"/>
    <mergeCell ref="T75:T77"/>
    <mergeCell ref="AB103:AB105"/>
    <mergeCell ref="B107:B109"/>
    <mergeCell ref="D107:D109"/>
    <mergeCell ref="H107:H109"/>
    <mergeCell ref="L107:L109"/>
    <mergeCell ref="P107:P109"/>
    <mergeCell ref="T107:T109"/>
    <mergeCell ref="X107:X109"/>
    <mergeCell ref="AB107:AB109"/>
    <mergeCell ref="X111:X113"/>
    <mergeCell ref="AB111:AB113"/>
    <mergeCell ref="B115:B117"/>
    <mergeCell ref="D115:D117"/>
    <mergeCell ref="H115:H117"/>
    <mergeCell ref="L115:L117"/>
    <mergeCell ref="P115:P117"/>
    <mergeCell ref="T115:T117"/>
    <mergeCell ref="X115:X117"/>
    <mergeCell ref="AB115:AB117"/>
    <mergeCell ref="B111:B113"/>
    <mergeCell ref="D111:D113"/>
    <mergeCell ref="H111:H113"/>
    <mergeCell ref="L111:L113"/>
    <mergeCell ref="P111:P113"/>
    <mergeCell ref="T111:T113"/>
    <mergeCell ref="X119:X121"/>
    <mergeCell ref="AB119:AB121"/>
    <mergeCell ref="B123:B125"/>
    <mergeCell ref="D123:D125"/>
    <mergeCell ref="H123:H125"/>
    <mergeCell ref="L123:L125"/>
    <mergeCell ref="P123:P125"/>
    <mergeCell ref="T123:T125"/>
    <mergeCell ref="X123:X125"/>
    <mergeCell ref="AB123:AB125"/>
    <mergeCell ref="B119:B121"/>
    <mergeCell ref="D119:D121"/>
    <mergeCell ref="H119:H121"/>
    <mergeCell ref="L119:L121"/>
    <mergeCell ref="P119:P121"/>
    <mergeCell ref="T119:T121"/>
    <mergeCell ref="AB129:AB130"/>
    <mergeCell ref="B142:B144"/>
    <mergeCell ref="D142:D144"/>
    <mergeCell ref="H142:H144"/>
    <mergeCell ref="L142:L144"/>
    <mergeCell ref="P142:P144"/>
    <mergeCell ref="T142:T144"/>
    <mergeCell ref="X142:X144"/>
    <mergeCell ref="AB142:AB144"/>
    <mergeCell ref="X146:X148"/>
    <mergeCell ref="AB146:AB148"/>
    <mergeCell ref="AB152:AB153"/>
    <mergeCell ref="B177:B179"/>
    <mergeCell ref="D177:D179"/>
    <mergeCell ref="H177:H179"/>
    <mergeCell ref="L177:L179"/>
    <mergeCell ref="P177:P179"/>
    <mergeCell ref="T177:T179"/>
    <mergeCell ref="X177:X179"/>
    <mergeCell ref="B146:B148"/>
    <mergeCell ref="D146:D148"/>
    <mergeCell ref="H146:H148"/>
    <mergeCell ref="L146:L148"/>
    <mergeCell ref="P146:P148"/>
    <mergeCell ref="T146:T148"/>
    <mergeCell ref="AB177:AB179"/>
    <mergeCell ref="B181:B183"/>
    <mergeCell ref="D181:D183"/>
    <mergeCell ref="H181:H183"/>
    <mergeCell ref="L181:L183"/>
    <mergeCell ref="P181:P183"/>
    <mergeCell ref="T181:T183"/>
    <mergeCell ref="X181:X183"/>
    <mergeCell ref="AB181:AB183"/>
    <mergeCell ref="X185:X187"/>
    <mergeCell ref="AB185:AB187"/>
    <mergeCell ref="B189:B190"/>
    <mergeCell ref="D189:AA190"/>
    <mergeCell ref="AB189:AB190"/>
    <mergeCell ref="AB202:AB203"/>
    <mergeCell ref="B185:B187"/>
    <mergeCell ref="D185:D187"/>
    <mergeCell ref="H185:H187"/>
    <mergeCell ref="L185:L187"/>
    <mergeCell ref="P185:P187"/>
    <mergeCell ref="T185:T187"/>
    <mergeCell ref="X226:X228"/>
    <mergeCell ref="AB226:AB228"/>
    <mergeCell ref="B230:B232"/>
    <mergeCell ref="D230:D232"/>
    <mergeCell ref="H230:H232"/>
    <mergeCell ref="L230:L232"/>
    <mergeCell ref="P230:P232"/>
    <mergeCell ref="T230:T232"/>
    <mergeCell ref="X230:X232"/>
    <mergeCell ref="AB230:AB232"/>
    <mergeCell ref="B226:B228"/>
    <mergeCell ref="D226:D228"/>
    <mergeCell ref="H226:H228"/>
    <mergeCell ref="L226:L228"/>
    <mergeCell ref="P226:P228"/>
    <mergeCell ref="T226:T228"/>
    <mergeCell ref="X234:X236"/>
    <mergeCell ref="AB234:AB236"/>
    <mergeCell ref="AB244:AB245"/>
    <mergeCell ref="B260:B262"/>
    <mergeCell ref="D260:D262"/>
    <mergeCell ref="H260:H262"/>
    <mergeCell ref="L260:L262"/>
    <mergeCell ref="P260:P262"/>
    <mergeCell ref="T260:T262"/>
    <mergeCell ref="X260:X262"/>
    <mergeCell ref="B234:B236"/>
    <mergeCell ref="D234:D236"/>
    <mergeCell ref="H234:H236"/>
    <mergeCell ref="L234:L236"/>
    <mergeCell ref="P234:P236"/>
    <mergeCell ref="T234:T236"/>
    <mergeCell ref="AB260:AB262"/>
    <mergeCell ref="B264:B266"/>
    <mergeCell ref="D264:D266"/>
    <mergeCell ref="H264:H266"/>
    <mergeCell ref="L264:L266"/>
    <mergeCell ref="P264:P266"/>
    <mergeCell ref="T264:T266"/>
    <mergeCell ref="X264:X266"/>
    <mergeCell ref="AB264:AB266"/>
    <mergeCell ref="X268:X270"/>
    <mergeCell ref="AB268:AB270"/>
    <mergeCell ref="AB274:AB275"/>
    <mergeCell ref="B289:B291"/>
    <mergeCell ref="D289:D291"/>
    <mergeCell ref="H289:H291"/>
    <mergeCell ref="L289:L291"/>
    <mergeCell ref="P289:P291"/>
    <mergeCell ref="T289:T291"/>
    <mergeCell ref="X289:X291"/>
    <mergeCell ref="B268:B270"/>
    <mergeCell ref="D268:D270"/>
    <mergeCell ref="H268:H270"/>
    <mergeCell ref="L268:L270"/>
    <mergeCell ref="P268:P270"/>
    <mergeCell ref="T268:T270"/>
    <mergeCell ref="AB289:AB291"/>
    <mergeCell ref="B293:B295"/>
    <mergeCell ref="D293:D295"/>
    <mergeCell ref="H293:H295"/>
    <mergeCell ref="L293:L295"/>
    <mergeCell ref="P293:P295"/>
    <mergeCell ref="T293:T295"/>
    <mergeCell ref="X293:X295"/>
    <mergeCell ref="AB293:AB295"/>
    <mergeCell ref="AB299:AB300"/>
    <mergeCell ref="B325:B327"/>
    <mergeCell ref="D325:D327"/>
    <mergeCell ref="H325:H327"/>
    <mergeCell ref="L325:L327"/>
    <mergeCell ref="P325:P327"/>
    <mergeCell ref="T325:T327"/>
    <mergeCell ref="X325:X327"/>
    <mergeCell ref="AB325:AB327"/>
    <mergeCell ref="X329:X331"/>
    <mergeCell ref="AB329:AB331"/>
    <mergeCell ref="B333:B335"/>
    <mergeCell ref="D333:D335"/>
    <mergeCell ref="H333:H335"/>
    <mergeCell ref="L333:L335"/>
    <mergeCell ref="P333:P335"/>
    <mergeCell ref="T333:T335"/>
    <mergeCell ref="X333:X335"/>
    <mergeCell ref="AB333:AB335"/>
    <mergeCell ref="B329:B331"/>
    <mergeCell ref="D329:D331"/>
    <mergeCell ref="H329:H331"/>
    <mergeCell ref="L329:L331"/>
    <mergeCell ref="P329:P331"/>
    <mergeCell ref="T329:T331"/>
    <mergeCell ref="AB340:AB341"/>
    <mergeCell ref="AB347:AB348"/>
    <mergeCell ref="B359:B361"/>
    <mergeCell ref="D359:D361"/>
    <mergeCell ref="H359:H361"/>
    <mergeCell ref="L359:L361"/>
    <mergeCell ref="P359:P361"/>
    <mergeCell ref="T359:T361"/>
    <mergeCell ref="X359:X361"/>
    <mergeCell ref="AB359:AB361"/>
    <mergeCell ref="X363:X365"/>
    <mergeCell ref="AB363:AB365"/>
    <mergeCell ref="AB369:AB370"/>
    <mergeCell ref="B399:B401"/>
    <mergeCell ref="D399:D401"/>
    <mergeCell ref="H399:H401"/>
    <mergeCell ref="L399:L401"/>
    <mergeCell ref="P399:P401"/>
    <mergeCell ref="T399:T401"/>
    <mergeCell ref="X399:X401"/>
    <mergeCell ref="B363:B365"/>
    <mergeCell ref="D363:D365"/>
    <mergeCell ref="H363:H365"/>
    <mergeCell ref="L363:L365"/>
    <mergeCell ref="P363:P365"/>
    <mergeCell ref="T363:T365"/>
    <mergeCell ref="AB399:AB401"/>
    <mergeCell ref="B403:B405"/>
    <mergeCell ref="D403:D405"/>
    <mergeCell ref="H403:H405"/>
    <mergeCell ref="L403:L405"/>
    <mergeCell ref="P403:P405"/>
    <mergeCell ref="T403:T405"/>
    <mergeCell ref="X403:X405"/>
    <mergeCell ref="AB403:AB405"/>
    <mergeCell ref="X407:X409"/>
    <mergeCell ref="AB407:AB409"/>
    <mergeCell ref="B411:B413"/>
    <mergeCell ref="D411:D413"/>
    <mergeCell ref="H411:H413"/>
    <mergeCell ref="L411:L413"/>
    <mergeCell ref="P411:P413"/>
    <mergeCell ref="T411:T413"/>
    <mergeCell ref="X411:X413"/>
    <mergeCell ref="AB411:AB413"/>
    <mergeCell ref="B407:B409"/>
    <mergeCell ref="D407:D409"/>
    <mergeCell ref="H407:H409"/>
    <mergeCell ref="L407:L409"/>
    <mergeCell ref="P407:P409"/>
    <mergeCell ref="T407:T409"/>
    <mergeCell ref="AB417:AB418"/>
    <mergeCell ref="B434:B436"/>
    <mergeCell ref="D434:D436"/>
    <mergeCell ref="H434:H436"/>
    <mergeCell ref="L434:L436"/>
    <mergeCell ref="P434:P436"/>
    <mergeCell ref="T434:T436"/>
    <mergeCell ref="X434:X436"/>
    <mergeCell ref="AB434:AB436"/>
    <mergeCell ref="X438:X440"/>
    <mergeCell ref="AB438:AB440"/>
    <mergeCell ref="B442:B444"/>
    <mergeCell ref="D442:D444"/>
    <mergeCell ref="H442:H444"/>
    <mergeCell ref="L442:L444"/>
    <mergeCell ref="P442:P444"/>
    <mergeCell ref="T442:T444"/>
    <mergeCell ref="X442:X444"/>
    <mergeCell ref="AB442:AB444"/>
    <mergeCell ref="B438:B440"/>
    <mergeCell ref="D438:D440"/>
    <mergeCell ref="H438:H440"/>
    <mergeCell ref="L438:L440"/>
    <mergeCell ref="P438:P440"/>
    <mergeCell ref="T438:T440"/>
    <mergeCell ref="AB448:AB449"/>
    <mergeCell ref="B467:B469"/>
    <mergeCell ref="D467:D469"/>
    <mergeCell ref="H467:H469"/>
    <mergeCell ref="L467:L469"/>
    <mergeCell ref="P467:P469"/>
    <mergeCell ref="T467:T469"/>
    <mergeCell ref="X467:X469"/>
    <mergeCell ref="AB467:AB469"/>
    <mergeCell ref="X471:X473"/>
    <mergeCell ref="AB471:AB473"/>
    <mergeCell ref="B475:B477"/>
    <mergeCell ref="D475:D477"/>
    <mergeCell ref="H475:H477"/>
    <mergeCell ref="L475:L477"/>
    <mergeCell ref="P475:P477"/>
    <mergeCell ref="T475:T477"/>
    <mergeCell ref="X475:X477"/>
    <mergeCell ref="AB475:AB477"/>
    <mergeCell ref="B471:B473"/>
    <mergeCell ref="D471:D473"/>
    <mergeCell ref="H471:H473"/>
    <mergeCell ref="L471:L473"/>
    <mergeCell ref="P471:P473"/>
    <mergeCell ref="T471:T473"/>
    <mergeCell ref="AB481:AB482"/>
    <mergeCell ref="B499:B501"/>
    <mergeCell ref="D499:D501"/>
    <mergeCell ref="H499:H501"/>
    <mergeCell ref="L499:L501"/>
    <mergeCell ref="P499:P501"/>
    <mergeCell ref="T499:T501"/>
    <mergeCell ref="X499:X501"/>
    <mergeCell ref="AB499:AB501"/>
    <mergeCell ref="X503:X505"/>
    <mergeCell ref="AB503:AB505"/>
    <mergeCell ref="B507:B509"/>
    <mergeCell ref="D507:D509"/>
    <mergeCell ref="H507:H509"/>
    <mergeCell ref="L507:L509"/>
    <mergeCell ref="P507:P509"/>
    <mergeCell ref="T507:T509"/>
    <mergeCell ref="X507:X509"/>
    <mergeCell ref="AB507:AB509"/>
    <mergeCell ref="B503:B505"/>
    <mergeCell ref="D503:D505"/>
    <mergeCell ref="H503:H505"/>
    <mergeCell ref="L503:L505"/>
    <mergeCell ref="P503:P505"/>
    <mergeCell ref="T503:T505"/>
    <mergeCell ref="AB513:AB514"/>
    <mergeCell ref="B529:B531"/>
    <mergeCell ref="D529:D531"/>
    <mergeCell ref="H529:H531"/>
    <mergeCell ref="L529:L531"/>
    <mergeCell ref="P529:P531"/>
    <mergeCell ref="T529:T531"/>
    <mergeCell ref="X529:X531"/>
    <mergeCell ref="AB529:AB531"/>
    <mergeCell ref="X533:X535"/>
    <mergeCell ref="AB533:AB535"/>
    <mergeCell ref="B538:AB538"/>
    <mergeCell ref="B533:B535"/>
    <mergeCell ref="D533:D535"/>
    <mergeCell ref="H533:H535"/>
    <mergeCell ref="L533:L535"/>
    <mergeCell ref="P533:P535"/>
    <mergeCell ref="T533:T535"/>
  </mergeCells>
  <printOptions horizontalCentered="1"/>
  <pageMargins left="0" right="0" top="0.39370078740157483" bottom="0.39370078740157483" header="0" footer="0"/>
  <pageSetup paperSize="9" scale="50" pageOrder="overThenDown" orientation="portrait" r:id="rId1"/>
  <headerFooter alignWithMargins="0">
    <oddFooter>&amp;RImprimé le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EE45C-7C42-43FE-863E-2663E4BFB15E}">
  <dimension ref="A1:BI814"/>
  <sheetViews>
    <sheetView showGridLines="0" zoomScaleNormal="100" workbookViewId="0">
      <selection activeCell="AV18" sqref="AV18"/>
    </sheetView>
  </sheetViews>
  <sheetFormatPr baseColWidth="10" defaultRowHeight="11.25"/>
  <cols>
    <col min="1" max="1" width="1.42578125" style="24" customWidth="1"/>
    <col min="2" max="2" width="5.140625" style="24" customWidth="1"/>
    <col min="3" max="3" width="1.7109375" style="24" customWidth="1"/>
    <col min="4" max="4" width="18.7109375" style="24" customWidth="1"/>
    <col min="5" max="7" width="0.85546875" style="24" customWidth="1"/>
    <col min="8" max="8" width="18.7109375" style="24" customWidth="1"/>
    <col min="9" max="11" width="0.85546875" style="24" customWidth="1"/>
    <col min="12" max="12" width="18.7109375" style="24" customWidth="1"/>
    <col min="13" max="13" width="1" style="24" customWidth="1"/>
    <col min="14" max="15" width="0.85546875" style="24" customWidth="1"/>
    <col min="16" max="16" width="18.7109375" style="24" customWidth="1"/>
    <col min="17" max="17" width="1" style="24" customWidth="1"/>
    <col min="18" max="19" width="0.85546875" style="24" customWidth="1"/>
    <col min="20" max="20" width="18.7109375" style="24" customWidth="1"/>
    <col min="21" max="23" width="0.85546875" style="24" customWidth="1"/>
    <col min="24" max="24" width="18.7109375" style="24" customWidth="1"/>
    <col min="25" max="27" width="0.85546875" style="24" customWidth="1"/>
    <col min="28" max="28" width="18.7109375" style="24" customWidth="1"/>
    <col min="29" max="31" width="0.85546875" style="24" customWidth="1"/>
    <col min="32" max="32" width="18.7109375" style="24" customWidth="1"/>
    <col min="33" max="35" width="0.85546875" style="24" customWidth="1"/>
    <col min="36" max="36" width="18.7109375" style="24" customWidth="1"/>
    <col min="37" max="39" width="0.85546875" style="24" customWidth="1"/>
    <col min="40" max="40" width="18.7109375" style="24" customWidth="1"/>
    <col min="41" max="43" width="0.85546875" style="24" customWidth="1"/>
    <col min="44" max="44" width="18.85546875" style="24" customWidth="1"/>
    <col min="45" max="47" width="0.85546875" style="24" customWidth="1"/>
    <col min="48" max="48" width="18.7109375" style="24" customWidth="1"/>
    <col min="49" max="51" width="0.85546875" style="24" customWidth="1"/>
    <col min="52" max="52" width="18.85546875" style="24" customWidth="1"/>
    <col min="53" max="185" width="11.42578125" style="24"/>
    <col min="186" max="186" width="1.42578125" style="24" customWidth="1"/>
    <col min="187" max="187" width="5.140625" style="24" customWidth="1"/>
    <col min="188" max="188" width="1.7109375" style="24" customWidth="1"/>
    <col min="189" max="189" width="3.42578125" style="24" customWidth="1"/>
    <col min="190" max="190" width="18.7109375" style="24" customWidth="1"/>
    <col min="191" max="191" width="0.85546875" style="24" customWidth="1"/>
    <col min="192" max="192" width="18.7109375" style="24" customWidth="1"/>
    <col min="193" max="193" width="3.7109375" style="24" customWidth="1"/>
    <col min="194" max="194" width="3.140625" style="24" customWidth="1"/>
    <col min="195" max="195" width="18.7109375" style="24" customWidth="1"/>
    <col min="196" max="196" width="0.85546875" style="24" customWidth="1"/>
    <col min="197" max="197" width="18.7109375" style="24" customWidth="1"/>
    <col min="198" max="198" width="4.140625" style="24" customWidth="1"/>
    <col min="199" max="199" width="3.5703125" style="24" customWidth="1"/>
    <col min="200" max="200" width="18.7109375" style="24" customWidth="1"/>
    <col min="201" max="201" width="0.85546875" style="24" customWidth="1"/>
    <col min="202" max="202" width="18.7109375" style="24" customWidth="1"/>
    <col min="203" max="203" width="3.7109375" style="24" customWidth="1"/>
    <col min="204" max="204" width="3.140625" style="24" customWidth="1"/>
    <col min="205" max="205" width="18.7109375" style="24" customWidth="1"/>
    <col min="206" max="206" width="0.85546875" style="24" customWidth="1"/>
    <col min="207" max="207" width="18.7109375" style="24" customWidth="1"/>
    <col min="208" max="208" width="2.140625" style="24" customWidth="1"/>
    <col min="209" max="209" width="1.42578125" style="24" customWidth="1"/>
    <col min="210" max="210" width="5.140625" style="24" customWidth="1"/>
    <col min="211" max="211" width="1.7109375" style="24" customWidth="1"/>
    <col min="212" max="212" width="3.42578125" style="24" customWidth="1"/>
    <col min="213" max="213" width="18.7109375" style="24" customWidth="1"/>
    <col min="214" max="214" width="0.85546875" style="24" customWidth="1"/>
    <col min="215" max="215" width="18.7109375" style="24" customWidth="1"/>
    <col min="216" max="216" width="3.7109375" style="24" customWidth="1"/>
    <col min="217" max="217" width="3.140625" style="24" customWidth="1"/>
    <col min="218" max="218" width="18.7109375" style="24" customWidth="1"/>
    <col min="219" max="219" width="0.85546875" style="24" customWidth="1"/>
    <col min="220" max="220" width="18.7109375" style="24" customWidth="1"/>
    <col min="221" max="221" width="4.140625" style="24" customWidth="1"/>
    <col min="222" max="222" width="3.5703125" style="24" customWidth="1"/>
    <col min="223" max="223" width="18.7109375" style="24" customWidth="1"/>
    <col min="224" max="224" width="0.85546875" style="24" customWidth="1"/>
    <col min="225" max="225" width="18.7109375" style="24" customWidth="1"/>
    <col min="226" max="226" width="3.7109375" style="24" customWidth="1"/>
    <col min="227" max="227" width="3.140625" style="24" customWidth="1"/>
    <col min="228" max="228" width="18.7109375" style="24" customWidth="1"/>
    <col min="229" max="229" width="0.85546875" style="24" customWidth="1"/>
    <col min="230" max="230" width="18.7109375" style="24" customWidth="1"/>
    <col min="231" max="231" width="2.140625" style="24" customWidth="1"/>
    <col min="232" max="441" width="11.42578125" style="24"/>
    <col min="442" max="442" width="1.42578125" style="24" customWidth="1"/>
    <col min="443" max="443" width="5.140625" style="24" customWidth="1"/>
    <col min="444" max="444" width="1.7109375" style="24" customWidth="1"/>
    <col min="445" max="445" width="3.42578125" style="24" customWidth="1"/>
    <col min="446" max="446" width="18.7109375" style="24" customWidth="1"/>
    <col min="447" max="447" width="0.85546875" style="24" customWidth="1"/>
    <col min="448" max="448" width="18.7109375" style="24" customWidth="1"/>
    <col min="449" max="449" width="3.7109375" style="24" customWidth="1"/>
    <col min="450" max="450" width="3.140625" style="24" customWidth="1"/>
    <col min="451" max="451" width="18.7109375" style="24" customWidth="1"/>
    <col min="452" max="452" width="0.85546875" style="24" customWidth="1"/>
    <col min="453" max="453" width="18.7109375" style="24" customWidth="1"/>
    <col min="454" max="454" width="4.140625" style="24" customWidth="1"/>
    <col min="455" max="455" width="3.5703125" style="24" customWidth="1"/>
    <col min="456" max="456" width="18.7109375" style="24" customWidth="1"/>
    <col min="457" max="457" width="0.85546875" style="24" customWidth="1"/>
    <col min="458" max="458" width="18.7109375" style="24" customWidth="1"/>
    <col min="459" max="459" width="3.7109375" style="24" customWidth="1"/>
    <col min="460" max="460" width="3.140625" style="24" customWidth="1"/>
    <col min="461" max="461" width="18.7109375" style="24" customWidth="1"/>
    <col min="462" max="462" width="0.85546875" style="24" customWidth="1"/>
    <col min="463" max="463" width="18.7109375" style="24" customWidth="1"/>
    <col min="464" max="464" width="2.140625" style="24" customWidth="1"/>
    <col min="465" max="465" width="1.42578125" style="24" customWidth="1"/>
    <col min="466" max="466" width="5.140625" style="24" customWidth="1"/>
    <col min="467" max="467" width="1.7109375" style="24" customWidth="1"/>
    <col min="468" max="468" width="3.42578125" style="24" customWidth="1"/>
    <col min="469" max="469" width="18.7109375" style="24" customWidth="1"/>
    <col min="470" max="470" width="0.85546875" style="24" customWidth="1"/>
    <col min="471" max="471" width="18.7109375" style="24" customWidth="1"/>
    <col min="472" max="472" width="3.7109375" style="24" customWidth="1"/>
    <col min="473" max="473" width="3.140625" style="24" customWidth="1"/>
    <col min="474" max="474" width="18.7109375" style="24" customWidth="1"/>
    <col min="475" max="475" width="0.85546875" style="24" customWidth="1"/>
    <col min="476" max="476" width="18.7109375" style="24" customWidth="1"/>
    <col min="477" max="477" width="4.140625" style="24" customWidth="1"/>
    <col min="478" max="478" width="3.5703125" style="24" customWidth="1"/>
    <col min="479" max="479" width="18.7109375" style="24" customWidth="1"/>
    <col min="480" max="480" width="0.85546875" style="24" customWidth="1"/>
    <col min="481" max="481" width="18.7109375" style="24" customWidth="1"/>
    <col min="482" max="482" width="3.7109375" style="24" customWidth="1"/>
    <col min="483" max="483" width="3.140625" style="24" customWidth="1"/>
    <col min="484" max="484" width="18.7109375" style="24" customWidth="1"/>
    <col min="485" max="485" width="0.85546875" style="24" customWidth="1"/>
    <col min="486" max="486" width="18.7109375" style="24" customWidth="1"/>
    <col min="487" max="487" width="2.140625" style="24" customWidth="1"/>
    <col min="488" max="697" width="11.42578125" style="24"/>
    <col min="698" max="698" width="1.42578125" style="24" customWidth="1"/>
    <col min="699" max="699" width="5.140625" style="24" customWidth="1"/>
    <col min="700" max="700" width="1.7109375" style="24" customWidth="1"/>
    <col min="701" max="701" width="3.42578125" style="24" customWidth="1"/>
    <col min="702" max="702" width="18.7109375" style="24" customWidth="1"/>
    <col min="703" max="703" width="0.85546875" style="24" customWidth="1"/>
    <col min="704" max="704" width="18.7109375" style="24" customWidth="1"/>
    <col min="705" max="705" width="3.7109375" style="24" customWidth="1"/>
    <col min="706" max="706" width="3.140625" style="24" customWidth="1"/>
    <col min="707" max="707" width="18.7109375" style="24" customWidth="1"/>
    <col min="708" max="708" width="0.85546875" style="24" customWidth="1"/>
    <col min="709" max="709" width="18.7109375" style="24" customWidth="1"/>
    <col min="710" max="710" width="4.140625" style="24" customWidth="1"/>
    <col min="711" max="711" width="3.5703125" style="24" customWidth="1"/>
    <col min="712" max="712" width="18.7109375" style="24" customWidth="1"/>
    <col min="713" max="713" width="0.85546875" style="24" customWidth="1"/>
    <col min="714" max="714" width="18.7109375" style="24" customWidth="1"/>
    <col min="715" max="715" width="3.7109375" style="24" customWidth="1"/>
    <col min="716" max="716" width="3.140625" style="24" customWidth="1"/>
    <col min="717" max="717" width="18.7109375" style="24" customWidth="1"/>
    <col min="718" max="718" width="0.85546875" style="24" customWidth="1"/>
    <col min="719" max="719" width="18.7109375" style="24" customWidth="1"/>
    <col min="720" max="720" width="2.140625" style="24" customWidth="1"/>
    <col min="721" max="721" width="1.42578125" style="24" customWidth="1"/>
    <col min="722" max="722" width="5.140625" style="24" customWidth="1"/>
    <col min="723" max="723" width="1.7109375" style="24" customWidth="1"/>
    <col min="724" max="724" width="3.42578125" style="24" customWidth="1"/>
    <col min="725" max="725" width="18.7109375" style="24" customWidth="1"/>
    <col min="726" max="726" width="0.85546875" style="24" customWidth="1"/>
    <col min="727" max="727" width="18.7109375" style="24" customWidth="1"/>
    <col min="728" max="728" width="3.7109375" style="24" customWidth="1"/>
    <col min="729" max="729" width="3.140625" style="24" customWidth="1"/>
    <col min="730" max="730" width="18.7109375" style="24" customWidth="1"/>
    <col min="731" max="731" width="0.85546875" style="24" customWidth="1"/>
    <col min="732" max="732" width="18.7109375" style="24" customWidth="1"/>
    <col min="733" max="733" width="4.140625" style="24" customWidth="1"/>
    <col min="734" max="734" width="3.5703125" style="24" customWidth="1"/>
    <col min="735" max="735" width="18.7109375" style="24" customWidth="1"/>
    <col min="736" max="736" width="0.85546875" style="24" customWidth="1"/>
    <col min="737" max="737" width="18.7109375" style="24" customWidth="1"/>
    <col min="738" max="738" width="3.7109375" style="24" customWidth="1"/>
    <col min="739" max="739" width="3.140625" style="24" customWidth="1"/>
    <col min="740" max="740" width="18.7109375" style="24" customWidth="1"/>
    <col min="741" max="741" width="0.85546875" style="24" customWidth="1"/>
    <col min="742" max="742" width="18.7109375" style="24" customWidth="1"/>
    <col min="743" max="743" width="2.140625" style="24" customWidth="1"/>
    <col min="744" max="953" width="11.42578125" style="24"/>
    <col min="954" max="954" width="1.42578125" style="24" customWidth="1"/>
    <col min="955" max="955" width="5.140625" style="24" customWidth="1"/>
    <col min="956" max="956" width="1.7109375" style="24" customWidth="1"/>
    <col min="957" max="957" width="3.42578125" style="24" customWidth="1"/>
    <col min="958" max="958" width="18.7109375" style="24" customWidth="1"/>
    <col min="959" max="959" width="0.85546875" style="24" customWidth="1"/>
    <col min="960" max="960" width="18.7109375" style="24" customWidth="1"/>
    <col min="961" max="961" width="3.7109375" style="24" customWidth="1"/>
    <col min="962" max="962" width="3.140625" style="24" customWidth="1"/>
    <col min="963" max="963" width="18.7109375" style="24" customWidth="1"/>
    <col min="964" max="964" width="0.85546875" style="24" customWidth="1"/>
    <col min="965" max="965" width="18.7109375" style="24" customWidth="1"/>
    <col min="966" max="966" width="4.140625" style="24" customWidth="1"/>
    <col min="967" max="967" width="3.5703125" style="24" customWidth="1"/>
    <col min="968" max="968" width="18.7109375" style="24" customWidth="1"/>
    <col min="969" max="969" width="0.85546875" style="24" customWidth="1"/>
    <col min="970" max="970" width="18.7109375" style="24" customWidth="1"/>
    <col min="971" max="971" width="3.7109375" style="24" customWidth="1"/>
    <col min="972" max="972" width="3.140625" style="24" customWidth="1"/>
    <col min="973" max="973" width="18.7109375" style="24" customWidth="1"/>
    <col min="974" max="974" width="0.85546875" style="24" customWidth="1"/>
    <col min="975" max="975" width="18.7109375" style="24" customWidth="1"/>
    <col min="976" max="976" width="2.140625" style="24" customWidth="1"/>
    <col min="977" max="977" width="1.42578125" style="24" customWidth="1"/>
    <col min="978" max="978" width="5.140625" style="24" customWidth="1"/>
    <col min="979" max="979" width="1.7109375" style="24" customWidth="1"/>
    <col min="980" max="980" width="3.42578125" style="24" customWidth="1"/>
    <col min="981" max="981" width="18.7109375" style="24" customWidth="1"/>
    <col min="982" max="982" width="0.85546875" style="24" customWidth="1"/>
    <col min="983" max="983" width="18.7109375" style="24" customWidth="1"/>
    <col min="984" max="984" width="3.7109375" style="24" customWidth="1"/>
    <col min="985" max="985" width="3.140625" style="24" customWidth="1"/>
    <col min="986" max="986" width="18.7109375" style="24" customWidth="1"/>
    <col min="987" max="987" width="0.85546875" style="24" customWidth="1"/>
    <col min="988" max="988" width="18.7109375" style="24" customWidth="1"/>
    <col min="989" max="989" width="4.140625" style="24" customWidth="1"/>
    <col min="990" max="990" width="3.5703125" style="24" customWidth="1"/>
    <col min="991" max="991" width="18.7109375" style="24" customWidth="1"/>
    <col min="992" max="992" width="0.85546875" style="24" customWidth="1"/>
    <col min="993" max="993" width="18.7109375" style="24" customWidth="1"/>
    <col min="994" max="994" width="3.7109375" style="24" customWidth="1"/>
    <col min="995" max="995" width="3.140625" style="24" customWidth="1"/>
    <col min="996" max="996" width="18.7109375" style="24" customWidth="1"/>
    <col min="997" max="997" width="0.85546875" style="24" customWidth="1"/>
    <col min="998" max="998" width="18.7109375" style="24" customWidth="1"/>
    <col min="999" max="999" width="2.140625" style="24" customWidth="1"/>
    <col min="1000" max="1209" width="11.42578125" style="24"/>
    <col min="1210" max="1210" width="1.42578125" style="24" customWidth="1"/>
    <col min="1211" max="1211" width="5.140625" style="24" customWidth="1"/>
    <col min="1212" max="1212" width="1.7109375" style="24" customWidth="1"/>
    <col min="1213" max="1213" width="3.42578125" style="24" customWidth="1"/>
    <col min="1214" max="1214" width="18.7109375" style="24" customWidth="1"/>
    <col min="1215" max="1215" width="0.85546875" style="24" customWidth="1"/>
    <col min="1216" max="1216" width="18.7109375" style="24" customWidth="1"/>
    <col min="1217" max="1217" width="3.7109375" style="24" customWidth="1"/>
    <col min="1218" max="1218" width="3.140625" style="24" customWidth="1"/>
    <col min="1219" max="1219" width="18.7109375" style="24" customWidth="1"/>
    <col min="1220" max="1220" width="0.85546875" style="24" customWidth="1"/>
    <col min="1221" max="1221" width="18.7109375" style="24" customWidth="1"/>
    <col min="1222" max="1222" width="4.140625" style="24" customWidth="1"/>
    <col min="1223" max="1223" width="3.5703125" style="24" customWidth="1"/>
    <col min="1224" max="1224" width="18.7109375" style="24" customWidth="1"/>
    <col min="1225" max="1225" width="0.85546875" style="24" customWidth="1"/>
    <col min="1226" max="1226" width="18.7109375" style="24" customWidth="1"/>
    <col min="1227" max="1227" width="3.7109375" style="24" customWidth="1"/>
    <col min="1228" max="1228" width="3.140625" style="24" customWidth="1"/>
    <col min="1229" max="1229" width="18.7109375" style="24" customWidth="1"/>
    <col min="1230" max="1230" width="0.85546875" style="24" customWidth="1"/>
    <col min="1231" max="1231" width="18.7109375" style="24" customWidth="1"/>
    <col min="1232" max="1232" width="2.140625" style="24" customWidth="1"/>
    <col min="1233" max="1233" width="1.42578125" style="24" customWidth="1"/>
    <col min="1234" max="1234" width="5.140625" style="24" customWidth="1"/>
    <col min="1235" max="1235" width="1.7109375" style="24" customWidth="1"/>
    <col min="1236" max="1236" width="3.42578125" style="24" customWidth="1"/>
    <col min="1237" max="1237" width="18.7109375" style="24" customWidth="1"/>
    <col min="1238" max="1238" width="0.85546875" style="24" customWidth="1"/>
    <col min="1239" max="1239" width="18.7109375" style="24" customWidth="1"/>
    <col min="1240" max="1240" width="3.7109375" style="24" customWidth="1"/>
    <col min="1241" max="1241" width="3.140625" style="24" customWidth="1"/>
    <col min="1242" max="1242" width="18.7109375" style="24" customWidth="1"/>
    <col min="1243" max="1243" width="0.85546875" style="24" customWidth="1"/>
    <col min="1244" max="1244" width="18.7109375" style="24" customWidth="1"/>
    <col min="1245" max="1245" width="4.140625" style="24" customWidth="1"/>
    <col min="1246" max="1246" width="3.5703125" style="24" customWidth="1"/>
    <col min="1247" max="1247" width="18.7109375" style="24" customWidth="1"/>
    <col min="1248" max="1248" width="0.85546875" style="24" customWidth="1"/>
    <col min="1249" max="1249" width="18.7109375" style="24" customWidth="1"/>
    <col min="1250" max="1250" width="3.7109375" style="24" customWidth="1"/>
    <col min="1251" max="1251" width="3.140625" style="24" customWidth="1"/>
    <col min="1252" max="1252" width="18.7109375" style="24" customWidth="1"/>
    <col min="1253" max="1253" width="0.85546875" style="24" customWidth="1"/>
    <col min="1254" max="1254" width="18.7109375" style="24" customWidth="1"/>
    <col min="1255" max="1255" width="2.140625" style="24" customWidth="1"/>
    <col min="1256" max="1465" width="11.42578125" style="24"/>
    <col min="1466" max="1466" width="1.42578125" style="24" customWidth="1"/>
    <col min="1467" max="1467" width="5.140625" style="24" customWidth="1"/>
    <col min="1468" max="1468" width="1.7109375" style="24" customWidth="1"/>
    <col min="1469" max="1469" width="3.42578125" style="24" customWidth="1"/>
    <col min="1470" max="1470" width="18.7109375" style="24" customWidth="1"/>
    <col min="1471" max="1471" width="0.85546875" style="24" customWidth="1"/>
    <col min="1472" max="1472" width="18.7109375" style="24" customWidth="1"/>
    <col min="1473" max="1473" width="3.7109375" style="24" customWidth="1"/>
    <col min="1474" max="1474" width="3.140625" style="24" customWidth="1"/>
    <col min="1475" max="1475" width="18.7109375" style="24" customWidth="1"/>
    <col min="1476" max="1476" width="0.85546875" style="24" customWidth="1"/>
    <col min="1477" max="1477" width="18.7109375" style="24" customWidth="1"/>
    <col min="1478" max="1478" width="4.140625" style="24" customWidth="1"/>
    <col min="1479" max="1479" width="3.5703125" style="24" customWidth="1"/>
    <col min="1480" max="1480" width="18.7109375" style="24" customWidth="1"/>
    <col min="1481" max="1481" width="0.85546875" style="24" customWidth="1"/>
    <col min="1482" max="1482" width="18.7109375" style="24" customWidth="1"/>
    <col min="1483" max="1483" width="3.7109375" style="24" customWidth="1"/>
    <col min="1484" max="1484" width="3.140625" style="24" customWidth="1"/>
    <col min="1485" max="1485" width="18.7109375" style="24" customWidth="1"/>
    <col min="1486" max="1486" width="0.85546875" style="24" customWidth="1"/>
    <col min="1487" max="1487" width="18.7109375" style="24" customWidth="1"/>
    <col min="1488" max="1488" width="2.140625" style="24" customWidth="1"/>
    <col min="1489" max="1489" width="1.42578125" style="24" customWidth="1"/>
    <col min="1490" max="1490" width="5.140625" style="24" customWidth="1"/>
    <col min="1491" max="1491" width="1.7109375" style="24" customWidth="1"/>
    <col min="1492" max="1492" width="3.42578125" style="24" customWidth="1"/>
    <col min="1493" max="1493" width="18.7109375" style="24" customWidth="1"/>
    <col min="1494" max="1494" width="0.85546875" style="24" customWidth="1"/>
    <col min="1495" max="1495" width="18.7109375" style="24" customWidth="1"/>
    <col min="1496" max="1496" width="3.7109375" style="24" customWidth="1"/>
    <col min="1497" max="1497" width="3.140625" style="24" customWidth="1"/>
    <col min="1498" max="1498" width="18.7109375" style="24" customWidth="1"/>
    <col min="1499" max="1499" width="0.85546875" style="24" customWidth="1"/>
    <col min="1500" max="1500" width="18.7109375" style="24" customWidth="1"/>
    <col min="1501" max="1501" width="4.140625" style="24" customWidth="1"/>
    <col min="1502" max="1502" width="3.5703125" style="24" customWidth="1"/>
    <col min="1503" max="1503" width="18.7109375" style="24" customWidth="1"/>
    <col min="1504" max="1504" width="0.85546875" style="24" customWidth="1"/>
    <col min="1505" max="1505" width="18.7109375" style="24" customWidth="1"/>
    <col min="1506" max="1506" width="3.7109375" style="24" customWidth="1"/>
    <col min="1507" max="1507" width="3.140625" style="24" customWidth="1"/>
    <col min="1508" max="1508" width="18.7109375" style="24" customWidth="1"/>
    <col min="1509" max="1509" width="0.85546875" style="24" customWidth="1"/>
    <col min="1510" max="1510" width="18.7109375" style="24" customWidth="1"/>
    <col min="1511" max="1511" width="2.140625" style="24" customWidth="1"/>
    <col min="1512" max="1721" width="11.42578125" style="24"/>
    <col min="1722" max="1722" width="1.42578125" style="24" customWidth="1"/>
    <col min="1723" max="1723" width="5.140625" style="24" customWidth="1"/>
    <col min="1724" max="1724" width="1.7109375" style="24" customWidth="1"/>
    <col min="1725" max="1725" width="3.42578125" style="24" customWidth="1"/>
    <col min="1726" max="1726" width="18.7109375" style="24" customWidth="1"/>
    <col min="1727" max="1727" width="0.85546875" style="24" customWidth="1"/>
    <col min="1728" max="1728" width="18.7109375" style="24" customWidth="1"/>
    <col min="1729" max="1729" width="3.7109375" style="24" customWidth="1"/>
    <col min="1730" max="1730" width="3.140625" style="24" customWidth="1"/>
    <col min="1731" max="1731" width="18.7109375" style="24" customWidth="1"/>
    <col min="1732" max="1732" width="0.85546875" style="24" customWidth="1"/>
    <col min="1733" max="1733" width="18.7109375" style="24" customWidth="1"/>
    <col min="1734" max="1734" width="4.140625" style="24" customWidth="1"/>
    <col min="1735" max="1735" width="3.5703125" style="24" customWidth="1"/>
    <col min="1736" max="1736" width="18.7109375" style="24" customWidth="1"/>
    <col min="1737" max="1737" width="0.85546875" style="24" customWidth="1"/>
    <col min="1738" max="1738" width="18.7109375" style="24" customWidth="1"/>
    <col min="1739" max="1739" width="3.7109375" style="24" customWidth="1"/>
    <col min="1740" max="1740" width="3.140625" style="24" customWidth="1"/>
    <col min="1741" max="1741" width="18.7109375" style="24" customWidth="1"/>
    <col min="1742" max="1742" width="0.85546875" style="24" customWidth="1"/>
    <col min="1743" max="1743" width="18.7109375" style="24" customWidth="1"/>
    <col min="1744" max="1744" width="2.140625" style="24" customWidth="1"/>
    <col min="1745" max="1745" width="1.42578125" style="24" customWidth="1"/>
    <col min="1746" max="1746" width="5.140625" style="24" customWidth="1"/>
    <col min="1747" max="1747" width="1.7109375" style="24" customWidth="1"/>
    <col min="1748" max="1748" width="3.42578125" style="24" customWidth="1"/>
    <col min="1749" max="1749" width="18.7109375" style="24" customWidth="1"/>
    <col min="1750" max="1750" width="0.85546875" style="24" customWidth="1"/>
    <col min="1751" max="1751" width="18.7109375" style="24" customWidth="1"/>
    <col min="1752" max="1752" width="3.7109375" style="24" customWidth="1"/>
    <col min="1753" max="1753" width="3.140625" style="24" customWidth="1"/>
    <col min="1754" max="1754" width="18.7109375" style="24" customWidth="1"/>
    <col min="1755" max="1755" width="0.85546875" style="24" customWidth="1"/>
    <col min="1756" max="1756" width="18.7109375" style="24" customWidth="1"/>
    <col min="1757" max="1757" width="4.140625" style="24" customWidth="1"/>
    <col min="1758" max="1758" width="3.5703125" style="24" customWidth="1"/>
    <col min="1759" max="1759" width="18.7109375" style="24" customWidth="1"/>
    <col min="1760" max="1760" width="0.85546875" style="24" customWidth="1"/>
    <col min="1761" max="1761" width="18.7109375" style="24" customWidth="1"/>
    <col min="1762" max="1762" width="3.7109375" style="24" customWidth="1"/>
    <col min="1763" max="1763" width="3.140625" style="24" customWidth="1"/>
    <col min="1764" max="1764" width="18.7109375" style="24" customWidth="1"/>
    <col min="1765" max="1765" width="0.85546875" style="24" customWidth="1"/>
    <col min="1766" max="1766" width="18.7109375" style="24" customWidth="1"/>
    <col min="1767" max="1767" width="2.140625" style="24" customWidth="1"/>
    <col min="1768" max="1977" width="11.42578125" style="24"/>
    <col min="1978" max="1978" width="1.42578125" style="24" customWidth="1"/>
    <col min="1979" max="1979" width="5.140625" style="24" customWidth="1"/>
    <col min="1980" max="1980" width="1.7109375" style="24" customWidth="1"/>
    <col min="1981" max="1981" width="3.42578125" style="24" customWidth="1"/>
    <col min="1982" max="1982" width="18.7109375" style="24" customWidth="1"/>
    <col min="1983" max="1983" width="0.85546875" style="24" customWidth="1"/>
    <col min="1984" max="1984" width="18.7109375" style="24" customWidth="1"/>
    <col min="1985" max="1985" width="3.7109375" style="24" customWidth="1"/>
    <col min="1986" max="1986" width="3.140625" style="24" customWidth="1"/>
    <col min="1987" max="1987" width="18.7109375" style="24" customWidth="1"/>
    <col min="1988" max="1988" width="0.85546875" style="24" customWidth="1"/>
    <col min="1989" max="1989" width="18.7109375" style="24" customWidth="1"/>
    <col min="1990" max="1990" width="4.140625" style="24" customWidth="1"/>
    <col min="1991" max="1991" width="3.5703125" style="24" customWidth="1"/>
    <col min="1992" max="1992" width="18.7109375" style="24" customWidth="1"/>
    <col min="1993" max="1993" width="0.85546875" style="24" customWidth="1"/>
    <col min="1994" max="1994" width="18.7109375" style="24" customWidth="1"/>
    <col min="1995" max="1995" width="3.7109375" style="24" customWidth="1"/>
    <col min="1996" max="1996" width="3.140625" style="24" customWidth="1"/>
    <col min="1997" max="1997" width="18.7109375" style="24" customWidth="1"/>
    <col min="1998" max="1998" width="0.85546875" style="24" customWidth="1"/>
    <col min="1999" max="1999" width="18.7109375" style="24" customWidth="1"/>
    <col min="2000" max="2000" width="2.140625" style="24" customWidth="1"/>
    <col min="2001" max="2001" width="1.42578125" style="24" customWidth="1"/>
    <col min="2002" max="2002" width="5.140625" style="24" customWidth="1"/>
    <col min="2003" max="2003" width="1.7109375" style="24" customWidth="1"/>
    <col min="2004" max="2004" width="3.42578125" style="24" customWidth="1"/>
    <col min="2005" max="2005" width="18.7109375" style="24" customWidth="1"/>
    <col min="2006" max="2006" width="0.85546875" style="24" customWidth="1"/>
    <col min="2007" max="2007" width="18.7109375" style="24" customWidth="1"/>
    <col min="2008" max="2008" width="3.7109375" style="24" customWidth="1"/>
    <col min="2009" max="2009" width="3.140625" style="24" customWidth="1"/>
    <col min="2010" max="2010" width="18.7109375" style="24" customWidth="1"/>
    <col min="2011" max="2011" width="0.85546875" style="24" customWidth="1"/>
    <col min="2012" max="2012" width="18.7109375" style="24" customWidth="1"/>
    <col min="2013" max="2013" width="4.140625" style="24" customWidth="1"/>
    <col min="2014" max="2014" width="3.5703125" style="24" customWidth="1"/>
    <col min="2015" max="2015" width="18.7109375" style="24" customWidth="1"/>
    <col min="2016" max="2016" width="0.85546875" style="24" customWidth="1"/>
    <col min="2017" max="2017" width="18.7109375" style="24" customWidth="1"/>
    <col min="2018" max="2018" width="3.7109375" style="24" customWidth="1"/>
    <col min="2019" max="2019" width="3.140625" style="24" customWidth="1"/>
    <col min="2020" max="2020" width="18.7109375" style="24" customWidth="1"/>
    <col min="2021" max="2021" width="0.85546875" style="24" customWidth="1"/>
    <col min="2022" max="2022" width="18.7109375" style="24" customWidth="1"/>
    <col min="2023" max="2023" width="2.140625" style="24" customWidth="1"/>
    <col min="2024" max="2233" width="11.42578125" style="24"/>
    <col min="2234" max="2234" width="1.42578125" style="24" customWidth="1"/>
    <col min="2235" max="2235" width="5.140625" style="24" customWidth="1"/>
    <col min="2236" max="2236" width="1.7109375" style="24" customWidth="1"/>
    <col min="2237" max="2237" width="3.42578125" style="24" customWidth="1"/>
    <col min="2238" max="2238" width="18.7109375" style="24" customWidth="1"/>
    <col min="2239" max="2239" width="0.85546875" style="24" customWidth="1"/>
    <col min="2240" max="2240" width="18.7109375" style="24" customWidth="1"/>
    <col min="2241" max="2241" width="3.7109375" style="24" customWidth="1"/>
    <col min="2242" max="2242" width="3.140625" style="24" customWidth="1"/>
    <col min="2243" max="2243" width="18.7109375" style="24" customWidth="1"/>
    <col min="2244" max="2244" width="0.85546875" style="24" customWidth="1"/>
    <col min="2245" max="2245" width="18.7109375" style="24" customWidth="1"/>
    <col min="2246" max="2246" width="4.140625" style="24" customWidth="1"/>
    <col min="2247" max="2247" width="3.5703125" style="24" customWidth="1"/>
    <col min="2248" max="2248" width="18.7109375" style="24" customWidth="1"/>
    <col min="2249" max="2249" width="0.85546875" style="24" customWidth="1"/>
    <col min="2250" max="2250" width="18.7109375" style="24" customWidth="1"/>
    <col min="2251" max="2251" width="3.7109375" style="24" customWidth="1"/>
    <col min="2252" max="2252" width="3.140625" style="24" customWidth="1"/>
    <col min="2253" max="2253" width="18.7109375" style="24" customWidth="1"/>
    <col min="2254" max="2254" width="0.85546875" style="24" customWidth="1"/>
    <col min="2255" max="2255" width="18.7109375" style="24" customWidth="1"/>
    <col min="2256" max="2256" width="2.140625" style="24" customWidth="1"/>
    <col min="2257" max="2257" width="1.42578125" style="24" customWidth="1"/>
    <col min="2258" max="2258" width="5.140625" style="24" customWidth="1"/>
    <col min="2259" max="2259" width="1.7109375" style="24" customWidth="1"/>
    <col min="2260" max="2260" width="3.42578125" style="24" customWidth="1"/>
    <col min="2261" max="2261" width="18.7109375" style="24" customWidth="1"/>
    <col min="2262" max="2262" width="0.85546875" style="24" customWidth="1"/>
    <col min="2263" max="2263" width="18.7109375" style="24" customWidth="1"/>
    <col min="2264" max="2264" width="3.7109375" style="24" customWidth="1"/>
    <col min="2265" max="2265" width="3.140625" style="24" customWidth="1"/>
    <col min="2266" max="2266" width="18.7109375" style="24" customWidth="1"/>
    <col min="2267" max="2267" width="0.85546875" style="24" customWidth="1"/>
    <col min="2268" max="2268" width="18.7109375" style="24" customWidth="1"/>
    <col min="2269" max="2269" width="4.140625" style="24" customWidth="1"/>
    <col min="2270" max="2270" width="3.5703125" style="24" customWidth="1"/>
    <col min="2271" max="2271" width="18.7109375" style="24" customWidth="1"/>
    <col min="2272" max="2272" width="0.85546875" style="24" customWidth="1"/>
    <col min="2273" max="2273" width="18.7109375" style="24" customWidth="1"/>
    <col min="2274" max="2274" width="3.7109375" style="24" customWidth="1"/>
    <col min="2275" max="2275" width="3.140625" style="24" customWidth="1"/>
    <col min="2276" max="2276" width="18.7109375" style="24" customWidth="1"/>
    <col min="2277" max="2277" width="0.85546875" style="24" customWidth="1"/>
    <col min="2278" max="2278" width="18.7109375" style="24" customWidth="1"/>
    <col min="2279" max="2279" width="2.140625" style="24" customWidth="1"/>
    <col min="2280" max="2489" width="11.42578125" style="24"/>
    <col min="2490" max="2490" width="1.42578125" style="24" customWidth="1"/>
    <col min="2491" max="2491" width="5.140625" style="24" customWidth="1"/>
    <col min="2492" max="2492" width="1.7109375" style="24" customWidth="1"/>
    <col min="2493" max="2493" width="3.42578125" style="24" customWidth="1"/>
    <col min="2494" max="2494" width="18.7109375" style="24" customWidth="1"/>
    <col min="2495" max="2495" width="0.85546875" style="24" customWidth="1"/>
    <col min="2496" max="2496" width="18.7109375" style="24" customWidth="1"/>
    <col min="2497" max="2497" width="3.7109375" style="24" customWidth="1"/>
    <col min="2498" max="2498" width="3.140625" style="24" customWidth="1"/>
    <col min="2499" max="2499" width="18.7109375" style="24" customWidth="1"/>
    <col min="2500" max="2500" width="0.85546875" style="24" customWidth="1"/>
    <col min="2501" max="2501" width="18.7109375" style="24" customWidth="1"/>
    <col min="2502" max="2502" width="4.140625" style="24" customWidth="1"/>
    <col min="2503" max="2503" width="3.5703125" style="24" customWidth="1"/>
    <col min="2504" max="2504" width="18.7109375" style="24" customWidth="1"/>
    <col min="2505" max="2505" width="0.85546875" style="24" customWidth="1"/>
    <col min="2506" max="2506" width="18.7109375" style="24" customWidth="1"/>
    <col min="2507" max="2507" width="3.7109375" style="24" customWidth="1"/>
    <col min="2508" max="2508" width="3.140625" style="24" customWidth="1"/>
    <col min="2509" max="2509" width="18.7109375" style="24" customWidth="1"/>
    <col min="2510" max="2510" width="0.85546875" style="24" customWidth="1"/>
    <col min="2511" max="2511" width="18.7109375" style="24" customWidth="1"/>
    <col min="2512" max="2512" width="2.140625" style="24" customWidth="1"/>
    <col min="2513" max="2513" width="1.42578125" style="24" customWidth="1"/>
    <col min="2514" max="2514" width="5.140625" style="24" customWidth="1"/>
    <col min="2515" max="2515" width="1.7109375" style="24" customWidth="1"/>
    <col min="2516" max="2516" width="3.42578125" style="24" customWidth="1"/>
    <col min="2517" max="2517" width="18.7109375" style="24" customWidth="1"/>
    <col min="2518" max="2518" width="0.85546875" style="24" customWidth="1"/>
    <col min="2519" max="2519" width="18.7109375" style="24" customWidth="1"/>
    <col min="2520" max="2520" width="3.7109375" style="24" customWidth="1"/>
    <col min="2521" max="2521" width="3.140625" style="24" customWidth="1"/>
    <col min="2522" max="2522" width="18.7109375" style="24" customWidth="1"/>
    <col min="2523" max="2523" width="0.85546875" style="24" customWidth="1"/>
    <col min="2524" max="2524" width="18.7109375" style="24" customWidth="1"/>
    <col min="2525" max="2525" width="4.140625" style="24" customWidth="1"/>
    <col min="2526" max="2526" width="3.5703125" style="24" customWidth="1"/>
    <col min="2527" max="2527" width="18.7109375" style="24" customWidth="1"/>
    <col min="2528" max="2528" width="0.85546875" style="24" customWidth="1"/>
    <col min="2529" max="2529" width="18.7109375" style="24" customWidth="1"/>
    <col min="2530" max="2530" width="3.7109375" style="24" customWidth="1"/>
    <col min="2531" max="2531" width="3.140625" style="24" customWidth="1"/>
    <col min="2532" max="2532" width="18.7109375" style="24" customWidth="1"/>
    <col min="2533" max="2533" width="0.85546875" style="24" customWidth="1"/>
    <col min="2534" max="2534" width="18.7109375" style="24" customWidth="1"/>
    <col min="2535" max="2535" width="2.140625" style="24" customWidth="1"/>
    <col min="2536" max="2745" width="11.42578125" style="24"/>
    <col min="2746" max="2746" width="1.42578125" style="24" customWidth="1"/>
    <col min="2747" max="2747" width="5.140625" style="24" customWidth="1"/>
    <col min="2748" max="2748" width="1.7109375" style="24" customWidth="1"/>
    <col min="2749" max="2749" width="3.42578125" style="24" customWidth="1"/>
    <col min="2750" max="2750" width="18.7109375" style="24" customWidth="1"/>
    <col min="2751" max="2751" width="0.85546875" style="24" customWidth="1"/>
    <col min="2752" max="2752" width="18.7109375" style="24" customWidth="1"/>
    <col min="2753" max="2753" width="3.7109375" style="24" customWidth="1"/>
    <col min="2754" max="2754" width="3.140625" style="24" customWidth="1"/>
    <col min="2755" max="2755" width="18.7109375" style="24" customWidth="1"/>
    <col min="2756" max="2756" width="0.85546875" style="24" customWidth="1"/>
    <col min="2757" max="2757" width="18.7109375" style="24" customWidth="1"/>
    <col min="2758" max="2758" width="4.140625" style="24" customWidth="1"/>
    <col min="2759" max="2759" width="3.5703125" style="24" customWidth="1"/>
    <col min="2760" max="2760" width="18.7109375" style="24" customWidth="1"/>
    <col min="2761" max="2761" width="0.85546875" style="24" customWidth="1"/>
    <col min="2762" max="2762" width="18.7109375" style="24" customWidth="1"/>
    <col min="2763" max="2763" width="3.7109375" style="24" customWidth="1"/>
    <col min="2764" max="2764" width="3.140625" style="24" customWidth="1"/>
    <col min="2765" max="2765" width="18.7109375" style="24" customWidth="1"/>
    <col min="2766" max="2766" width="0.85546875" style="24" customWidth="1"/>
    <col min="2767" max="2767" width="18.7109375" style="24" customWidth="1"/>
    <col min="2768" max="2768" width="2.140625" style="24" customWidth="1"/>
    <col min="2769" max="2769" width="1.42578125" style="24" customWidth="1"/>
    <col min="2770" max="2770" width="5.140625" style="24" customWidth="1"/>
    <col min="2771" max="2771" width="1.7109375" style="24" customWidth="1"/>
    <col min="2772" max="2772" width="3.42578125" style="24" customWidth="1"/>
    <col min="2773" max="2773" width="18.7109375" style="24" customWidth="1"/>
    <col min="2774" max="2774" width="0.85546875" style="24" customWidth="1"/>
    <col min="2775" max="2775" width="18.7109375" style="24" customWidth="1"/>
    <col min="2776" max="2776" width="3.7109375" style="24" customWidth="1"/>
    <col min="2777" max="2777" width="3.140625" style="24" customWidth="1"/>
    <col min="2778" max="2778" width="18.7109375" style="24" customWidth="1"/>
    <col min="2779" max="2779" width="0.85546875" style="24" customWidth="1"/>
    <col min="2780" max="2780" width="18.7109375" style="24" customWidth="1"/>
    <col min="2781" max="2781" width="4.140625" style="24" customWidth="1"/>
    <col min="2782" max="2782" width="3.5703125" style="24" customWidth="1"/>
    <col min="2783" max="2783" width="18.7109375" style="24" customWidth="1"/>
    <col min="2784" max="2784" width="0.85546875" style="24" customWidth="1"/>
    <col min="2785" max="2785" width="18.7109375" style="24" customWidth="1"/>
    <col min="2786" max="2786" width="3.7109375" style="24" customWidth="1"/>
    <col min="2787" max="2787" width="3.140625" style="24" customWidth="1"/>
    <col min="2788" max="2788" width="18.7109375" style="24" customWidth="1"/>
    <col min="2789" max="2789" width="0.85546875" style="24" customWidth="1"/>
    <col min="2790" max="2790" width="18.7109375" style="24" customWidth="1"/>
    <col min="2791" max="2791" width="2.140625" style="24" customWidth="1"/>
    <col min="2792" max="3001" width="11.42578125" style="24"/>
    <col min="3002" max="3002" width="1.42578125" style="24" customWidth="1"/>
    <col min="3003" max="3003" width="5.140625" style="24" customWidth="1"/>
    <col min="3004" max="3004" width="1.7109375" style="24" customWidth="1"/>
    <col min="3005" max="3005" width="3.42578125" style="24" customWidth="1"/>
    <col min="3006" max="3006" width="18.7109375" style="24" customWidth="1"/>
    <col min="3007" max="3007" width="0.85546875" style="24" customWidth="1"/>
    <col min="3008" max="3008" width="18.7109375" style="24" customWidth="1"/>
    <col min="3009" max="3009" width="3.7109375" style="24" customWidth="1"/>
    <col min="3010" max="3010" width="3.140625" style="24" customWidth="1"/>
    <col min="3011" max="3011" width="18.7109375" style="24" customWidth="1"/>
    <col min="3012" max="3012" width="0.85546875" style="24" customWidth="1"/>
    <col min="3013" max="3013" width="18.7109375" style="24" customWidth="1"/>
    <col min="3014" max="3014" width="4.140625" style="24" customWidth="1"/>
    <col min="3015" max="3015" width="3.5703125" style="24" customWidth="1"/>
    <col min="3016" max="3016" width="18.7109375" style="24" customWidth="1"/>
    <col min="3017" max="3017" width="0.85546875" style="24" customWidth="1"/>
    <col min="3018" max="3018" width="18.7109375" style="24" customWidth="1"/>
    <col min="3019" max="3019" width="3.7109375" style="24" customWidth="1"/>
    <col min="3020" max="3020" width="3.140625" style="24" customWidth="1"/>
    <col min="3021" max="3021" width="18.7109375" style="24" customWidth="1"/>
    <col min="3022" max="3022" width="0.85546875" style="24" customWidth="1"/>
    <col min="3023" max="3023" width="18.7109375" style="24" customWidth="1"/>
    <col min="3024" max="3024" width="2.140625" style="24" customWidth="1"/>
    <col min="3025" max="3025" width="1.42578125" style="24" customWidth="1"/>
    <col min="3026" max="3026" width="5.140625" style="24" customWidth="1"/>
    <col min="3027" max="3027" width="1.7109375" style="24" customWidth="1"/>
    <col min="3028" max="3028" width="3.42578125" style="24" customWidth="1"/>
    <col min="3029" max="3029" width="18.7109375" style="24" customWidth="1"/>
    <col min="3030" max="3030" width="0.85546875" style="24" customWidth="1"/>
    <col min="3031" max="3031" width="18.7109375" style="24" customWidth="1"/>
    <col min="3032" max="3032" width="3.7109375" style="24" customWidth="1"/>
    <col min="3033" max="3033" width="3.140625" style="24" customWidth="1"/>
    <col min="3034" max="3034" width="18.7109375" style="24" customWidth="1"/>
    <col min="3035" max="3035" width="0.85546875" style="24" customWidth="1"/>
    <col min="3036" max="3036" width="18.7109375" style="24" customWidth="1"/>
    <col min="3037" max="3037" width="4.140625" style="24" customWidth="1"/>
    <col min="3038" max="3038" width="3.5703125" style="24" customWidth="1"/>
    <col min="3039" max="3039" width="18.7109375" style="24" customWidth="1"/>
    <col min="3040" max="3040" width="0.85546875" style="24" customWidth="1"/>
    <col min="3041" max="3041" width="18.7109375" style="24" customWidth="1"/>
    <col min="3042" max="3042" width="3.7109375" style="24" customWidth="1"/>
    <col min="3043" max="3043" width="3.140625" style="24" customWidth="1"/>
    <col min="3044" max="3044" width="18.7109375" style="24" customWidth="1"/>
    <col min="3045" max="3045" width="0.85546875" style="24" customWidth="1"/>
    <col min="3046" max="3046" width="18.7109375" style="24" customWidth="1"/>
    <col min="3047" max="3047" width="2.140625" style="24" customWidth="1"/>
    <col min="3048" max="3257" width="11.42578125" style="24"/>
    <col min="3258" max="3258" width="1.42578125" style="24" customWidth="1"/>
    <col min="3259" max="3259" width="5.140625" style="24" customWidth="1"/>
    <col min="3260" max="3260" width="1.7109375" style="24" customWidth="1"/>
    <col min="3261" max="3261" width="3.42578125" style="24" customWidth="1"/>
    <col min="3262" max="3262" width="18.7109375" style="24" customWidth="1"/>
    <col min="3263" max="3263" width="0.85546875" style="24" customWidth="1"/>
    <col min="3264" max="3264" width="18.7109375" style="24" customWidth="1"/>
    <col min="3265" max="3265" width="3.7109375" style="24" customWidth="1"/>
    <col min="3266" max="3266" width="3.140625" style="24" customWidth="1"/>
    <col min="3267" max="3267" width="18.7109375" style="24" customWidth="1"/>
    <col min="3268" max="3268" width="0.85546875" style="24" customWidth="1"/>
    <col min="3269" max="3269" width="18.7109375" style="24" customWidth="1"/>
    <col min="3270" max="3270" width="4.140625" style="24" customWidth="1"/>
    <col min="3271" max="3271" width="3.5703125" style="24" customWidth="1"/>
    <col min="3272" max="3272" width="18.7109375" style="24" customWidth="1"/>
    <col min="3273" max="3273" width="0.85546875" style="24" customWidth="1"/>
    <col min="3274" max="3274" width="18.7109375" style="24" customWidth="1"/>
    <col min="3275" max="3275" width="3.7109375" style="24" customWidth="1"/>
    <col min="3276" max="3276" width="3.140625" style="24" customWidth="1"/>
    <col min="3277" max="3277" width="18.7109375" style="24" customWidth="1"/>
    <col min="3278" max="3278" width="0.85546875" style="24" customWidth="1"/>
    <col min="3279" max="3279" width="18.7109375" style="24" customWidth="1"/>
    <col min="3280" max="3280" width="2.140625" style="24" customWidth="1"/>
    <col min="3281" max="3281" width="1.42578125" style="24" customWidth="1"/>
    <col min="3282" max="3282" width="5.140625" style="24" customWidth="1"/>
    <col min="3283" max="3283" width="1.7109375" style="24" customWidth="1"/>
    <col min="3284" max="3284" width="3.42578125" style="24" customWidth="1"/>
    <col min="3285" max="3285" width="18.7109375" style="24" customWidth="1"/>
    <col min="3286" max="3286" width="0.85546875" style="24" customWidth="1"/>
    <col min="3287" max="3287" width="18.7109375" style="24" customWidth="1"/>
    <col min="3288" max="3288" width="3.7109375" style="24" customWidth="1"/>
    <col min="3289" max="3289" width="3.140625" style="24" customWidth="1"/>
    <col min="3290" max="3290" width="18.7109375" style="24" customWidth="1"/>
    <col min="3291" max="3291" width="0.85546875" style="24" customWidth="1"/>
    <col min="3292" max="3292" width="18.7109375" style="24" customWidth="1"/>
    <col min="3293" max="3293" width="4.140625" style="24" customWidth="1"/>
    <col min="3294" max="3294" width="3.5703125" style="24" customWidth="1"/>
    <col min="3295" max="3295" width="18.7109375" style="24" customWidth="1"/>
    <col min="3296" max="3296" width="0.85546875" style="24" customWidth="1"/>
    <col min="3297" max="3297" width="18.7109375" style="24" customWidth="1"/>
    <col min="3298" max="3298" width="3.7109375" style="24" customWidth="1"/>
    <col min="3299" max="3299" width="3.140625" style="24" customWidth="1"/>
    <col min="3300" max="3300" width="18.7109375" style="24" customWidth="1"/>
    <col min="3301" max="3301" width="0.85546875" style="24" customWidth="1"/>
    <col min="3302" max="3302" width="18.7109375" style="24" customWidth="1"/>
    <col min="3303" max="3303" width="2.140625" style="24" customWidth="1"/>
    <col min="3304" max="3513" width="11.42578125" style="24"/>
    <col min="3514" max="3514" width="1.42578125" style="24" customWidth="1"/>
    <col min="3515" max="3515" width="5.140625" style="24" customWidth="1"/>
    <col min="3516" max="3516" width="1.7109375" style="24" customWidth="1"/>
    <col min="3517" max="3517" width="3.42578125" style="24" customWidth="1"/>
    <col min="3518" max="3518" width="18.7109375" style="24" customWidth="1"/>
    <col min="3519" max="3519" width="0.85546875" style="24" customWidth="1"/>
    <col min="3520" max="3520" width="18.7109375" style="24" customWidth="1"/>
    <col min="3521" max="3521" width="3.7109375" style="24" customWidth="1"/>
    <col min="3522" max="3522" width="3.140625" style="24" customWidth="1"/>
    <col min="3523" max="3523" width="18.7109375" style="24" customWidth="1"/>
    <col min="3524" max="3524" width="0.85546875" style="24" customWidth="1"/>
    <col min="3525" max="3525" width="18.7109375" style="24" customWidth="1"/>
    <col min="3526" max="3526" width="4.140625" style="24" customWidth="1"/>
    <col min="3527" max="3527" width="3.5703125" style="24" customWidth="1"/>
    <col min="3528" max="3528" width="18.7109375" style="24" customWidth="1"/>
    <col min="3529" max="3529" width="0.85546875" style="24" customWidth="1"/>
    <col min="3530" max="3530" width="18.7109375" style="24" customWidth="1"/>
    <col min="3531" max="3531" width="3.7109375" style="24" customWidth="1"/>
    <col min="3532" max="3532" width="3.140625" style="24" customWidth="1"/>
    <col min="3533" max="3533" width="18.7109375" style="24" customWidth="1"/>
    <col min="3534" max="3534" width="0.85546875" style="24" customWidth="1"/>
    <col min="3535" max="3535" width="18.7109375" style="24" customWidth="1"/>
    <col min="3536" max="3536" width="2.140625" style="24" customWidth="1"/>
    <col min="3537" max="3537" width="1.42578125" style="24" customWidth="1"/>
    <col min="3538" max="3538" width="5.140625" style="24" customWidth="1"/>
    <col min="3539" max="3539" width="1.7109375" style="24" customWidth="1"/>
    <col min="3540" max="3540" width="3.42578125" style="24" customWidth="1"/>
    <col min="3541" max="3541" width="18.7109375" style="24" customWidth="1"/>
    <col min="3542" max="3542" width="0.85546875" style="24" customWidth="1"/>
    <col min="3543" max="3543" width="18.7109375" style="24" customWidth="1"/>
    <col min="3544" max="3544" width="3.7109375" style="24" customWidth="1"/>
    <col min="3545" max="3545" width="3.140625" style="24" customWidth="1"/>
    <col min="3546" max="3546" width="18.7109375" style="24" customWidth="1"/>
    <col min="3547" max="3547" width="0.85546875" style="24" customWidth="1"/>
    <col min="3548" max="3548" width="18.7109375" style="24" customWidth="1"/>
    <col min="3549" max="3549" width="4.140625" style="24" customWidth="1"/>
    <col min="3550" max="3550" width="3.5703125" style="24" customWidth="1"/>
    <col min="3551" max="3551" width="18.7109375" style="24" customWidth="1"/>
    <col min="3552" max="3552" width="0.85546875" style="24" customWidth="1"/>
    <col min="3553" max="3553" width="18.7109375" style="24" customWidth="1"/>
    <col min="3554" max="3554" width="3.7109375" style="24" customWidth="1"/>
    <col min="3555" max="3555" width="3.140625" style="24" customWidth="1"/>
    <col min="3556" max="3556" width="18.7109375" style="24" customWidth="1"/>
    <col min="3557" max="3557" width="0.85546875" style="24" customWidth="1"/>
    <col min="3558" max="3558" width="18.7109375" style="24" customWidth="1"/>
    <col min="3559" max="3559" width="2.140625" style="24" customWidth="1"/>
    <col min="3560" max="3769" width="11.42578125" style="24"/>
    <col min="3770" max="3770" width="1.42578125" style="24" customWidth="1"/>
    <col min="3771" max="3771" width="5.140625" style="24" customWidth="1"/>
    <col min="3772" max="3772" width="1.7109375" style="24" customWidth="1"/>
    <col min="3773" max="3773" width="3.42578125" style="24" customWidth="1"/>
    <col min="3774" max="3774" width="18.7109375" style="24" customWidth="1"/>
    <col min="3775" max="3775" width="0.85546875" style="24" customWidth="1"/>
    <col min="3776" max="3776" width="18.7109375" style="24" customWidth="1"/>
    <col min="3777" max="3777" width="3.7109375" style="24" customWidth="1"/>
    <col min="3778" max="3778" width="3.140625" style="24" customWidth="1"/>
    <col min="3779" max="3779" width="18.7109375" style="24" customWidth="1"/>
    <col min="3780" max="3780" width="0.85546875" style="24" customWidth="1"/>
    <col min="3781" max="3781" width="18.7109375" style="24" customWidth="1"/>
    <col min="3782" max="3782" width="4.140625" style="24" customWidth="1"/>
    <col min="3783" max="3783" width="3.5703125" style="24" customWidth="1"/>
    <col min="3784" max="3784" width="18.7109375" style="24" customWidth="1"/>
    <col min="3785" max="3785" width="0.85546875" style="24" customWidth="1"/>
    <col min="3786" max="3786" width="18.7109375" style="24" customWidth="1"/>
    <col min="3787" max="3787" width="3.7109375" style="24" customWidth="1"/>
    <col min="3788" max="3788" width="3.140625" style="24" customWidth="1"/>
    <col min="3789" max="3789" width="18.7109375" style="24" customWidth="1"/>
    <col min="3790" max="3790" width="0.85546875" style="24" customWidth="1"/>
    <col min="3791" max="3791" width="18.7109375" style="24" customWidth="1"/>
    <col min="3792" max="3792" width="2.140625" style="24" customWidth="1"/>
    <col min="3793" max="3793" width="1.42578125" style="24" customWidth="1"/>
    <col min="3794" max="3794" width="5.140625" style="24" customWidth="1"/>
    <col min="3795" max="3795" width="1.7109375" style="24" customWidth="1"/>
    <col min="3796" max="3796" width="3.42578125" style="24" customWidth="1"/>
    <col min="3797" max="3797" width="18.7109375" style="24" customWidth="1"/>
    <col min="3798" max="3798" width="0.85546875" style="24" customWidth="1"/>
    <col min="3799" max="3799" width="18.7109375" style="24" customWidth="1"/>
    <col min="3800" max="3800" width="3.7109375" style="24" customWidth="1"/>
    <col min="3801" max="3801" width="3.140625" style="24" customWidth="1"/>
    <col min="3802" max="3802" width="18.7109375" style="24" customWidth="1"/>
    <col min="3803" max="3803" width="0.85546875" style="24" customWidth="1"/>
    <col min="3804" max="3804" width="18.7109375" style="24" customWidth="1"/>
    <col min="3805" max="3805" width="4.140625" style="24" customWidth="1"/>
    <col min="3806" max="3806" width="3.5703125" style="24" customWidth="1"/>
    <col min="3807" max="3807" width="18.7109375" style="24" customWidth="1"/>
    <col min="3808" max="3808" width="0.85546875" style="24" customWidth="1"/>
    <col min="3809" max="3809" width="18.7109375" style="24" customWidth="1"/>
    <col min="3810" max="3810" width="3.7109375" style="24" customWidth="1"/>
    <col min="3811" max="3811" width="3.140625" style="24" customWidth="1"/>
    <col min="3812" max="3812" width="18.7109375" style="24" customWidth="1"/>
    <col min="3813" max="3813" width="0.85546875" style="24" customWidth="1"/>
    <col min="3814" max="3814" width="18.7109375" style="24" customWidth="1"/>
    <col min="3815" max="3815" width="2.140625" style="24" customWidth="1"/>
    <col min="3816" max="4025" width="11.42578125" style="24"/>
    <col min="4026" max="4026" width="1.42578125" style="24" customWidth="1"/>
    <col min="4027" max="4027" width="5.140625" style="24" customWidth="1"/>
    <col min="4028" max="4028" width="1.7109375" style="24" customWidth="1"/>
    <col min="4029" max="4029" width="3.42578125" style="24" customWidth="1"/>
    <col min="4030" max="4030" width="18.7109375" style="24" customWidth="1"/>
    <col min="4031" max="4031" width="0.85546875" style="24" customWidth="1"/>
    <col min="4032" max="4032" width="18.7109375" style="24" customWidth="1"/>
    <col min="4033" max="4033" width="3.7109375" style="24" customWidth="1"/>
    <col min="4034" max="4034" width="3.140625" style="24" customWidth="1"/>
    <col min="4035" max="4035" width="18.7109375" style="24" customWidth="1"/>
    <col min="4036" max="4036" width="0.85546875" style="24" customWidth="1"/>
    <col min="4037" max="4037" width="18.7109375" style="24" customWidth="1"/>
    <col min="4038" max="4038" width="4.140625" style="24" customWidth="1"/>
    <col min="4039" max="4039" width="3.5703125" style="24" customWidth="1"/>
    <col min="4040" max="4040" width="18.7109375" style="24" customWidth="1"/>
    <col min="4041" max="4041" width="0.85546875" style="24" customWidth="1"/>
    <col min="4042" max="4042" width="18.7109375" style="24" customWidth="1"/>
    <col min="4043" max="4043" width="3.7109375" style="24" customWidth="1"/>
    <col min="4044" max="4044" width="3.140625" style="24" customWidth="1"/>
    <col min="4045" max="4045" width="18.7109375" style="24" customWidth="1"/>
    <col min="4046" max="4046" width="0.85546875" style="24" customWidth="1"/>
    <col min="4047" max="4047" width="18.7109375" style="24" customWidth="1"/>
    <col min="4048" max="4048" width="2.140625" style="24" customWidth="1"/>
    <col min="4049" max="4049" width="1.42578125" style="24" customWidth="1"/>
    <col min="4050" max="4050" width="5.140625" style="24" customWidth="1"/>
    <col min="4051" max="4051" width="1.7109375" style="24" customWidth="1"/>
    <col min="4052" max="4052" width="3.42578125" style="24" customWidth="1"/>
    <col min="4053" max="4053" width="18.7109375" style="24" customWidth="1"/>
    <col min="4054" max="4054" width="0.85546875" style="24" customWidth="1"/>
    <col min="4055" max="4055" width="18.7109375" style="24" customWidth="1"/>
    <col min="4056" max="4056" width="3.7109375" style="24" customWidth="1"/>
    <col min="4057" max="4057" width="3.140625" style="24" customWidth="1"/>
    <col min="4058" max="4058" width="18.7109375" style="24" customWidth="1"/>
    <col min="4059" max="4059" width="0.85546875" style="24" customWidth="1"/>
    <col min="4060" max="4060" width="18.7109375" style="24" customWidth="1"/>
    <col min="4061" max="4061" width="4.140625" style="24" customWidth="1"/>
    <col min="4062" max="4062" width="3.5703125" style="24" customWidth="1"/>
    <col min="4063" max="4063" width="18.7109375" style="24" customWidth="1"/>
    <col min="4064" max="4064" width="0.85546875" style="24" customWidth="1"/>
    <col min="4065" max="4065" width="18.7109375" style="24" customWidth="1"/>
    <col min="4066" max="4066" width="3.7109375" style="24" customWidth="1"/>
    <col min="4067" max="4067" width="3.140625" style="24" customWidth="1"/>
    <col min="4068" max="4068" width="18.7109375" style="24" customWidth="1"/>
    <col min="4069" max="4069" width="0.85546875" style="24" customWidth="1"/>
    <col min="4070" max="4070" width="18.7109375" style="24" customWidth="1"/>
    <col min="4071" max="4071" width="2.140625" style="24" customWidth="1"/>
    <col min="4072" max="4281" width="11.42578125" style="24"/>
    <col min="4282" max="4282" width="1.42578125" style="24" customWidth="1"/>
    <col min="4283" max="4283" width="5.140625" style="24" customWidth="1"/>
    <col min="4284" max="4284" width="1.7109375" style="24" customWidth="1"/>
    <col min="4285" max="4285" width="3.42578125" style="24" customWidth="1"/>
    <col min="4286" max="4286" width="18.7109375" style="24" customWidth="1"/>
    <col min="4287" max="4287" width="0.85546875" style="24" customWidth="1"/>
    <col min="4288" max="4288" width="18.7109375" style="24" customWidth="1"/>
    <col min="4289" max="4289" width="3.7109375" style="24" customWidth="1"/>
    <col min="4290" max="4290" width="3.140625" style="24" customWidth="1"/>
    <col min="4291" max="4291" width="18.7109375" style="24" customWidth="1"/>
    <col min="4292" max="4292" width="0.85546875" style="24" customWidth="1"/>
    <col min="4293" max="4293" width="18.7109375" style="24" customWidth="1"/>
    <col min="4294" max="4294" width="4.140625" style="24" customWidth="1"/>
    <col min="4295" max="4295" width="3.5703125" style="24" customWidth="1"/>
    <col min="4296" max="4296" width="18.7109375" style="24" customWidth="1"/>
    <col min="4297" max="4297" width="0.85546875" style="24" customWidth="1"/>
    <col min="4298" max="4298" width="18.7109375" style="24" customWidth="1"/>
    <col min="4299" max="4299" width="3.7109375" style="24" customWidth="1"/>
    <col min="4300" max="4300" width="3.140625" style="24" customWidth="1"/>
    <col min="4301" max="4301" width="18.7109375" style="24" customWidth="1"/>
    <col min="4302" max="4302" width="0.85546875" style="24" customWidth="1"/>
    <col min="4303" max="4303" width="18.7109375" style="24" customWidth="1"/>
    <col min="4304" max="4304" width="2.140625" style="24" customWidth="1"/>
    <col min="4305" max="4305" width="1.42578125" style="24" customWidth="1"/>
    <col min="4306" max="4306" width="5.140625" style="24" customWidth="1"/>
    <col min="4307" max="4307" width="1.7109375" style="24" customWidth="1"/>
    <col min="4308" max="4308" width="3.42578125" style="24" customWidth="1"/>
    <col min="4309" max="4309" width="18.7109375" style="24" customWidth="1"/>
    <col min="4310" max="4310" width="0.85546875" style="24" customWidth="1"/>
    <col min="4311" max="4311" width="18.7109375" style="24" customWidth="1"/>
    <col min="4312" max="4312" width="3.7109375" style="24" customWidth="1"/>
    <col min="4313" max="4313" width="3.140625" style="24" customWidth="1"/>
    <col min="4314" max="4314" width="18.7109375" style="24" customWidth="1"/>
    <col min="4315" max="4315" width="0.85546875" style="24" customWidth="1"/>
    <col min="4316" max="4316" width="18.7109375" style="24" customWidth="1"/>
    <col min="4317" max="4317" width="4.140625" style="24" customWidth="1"/>
    <col min="4318" max="4318" width="3.5703125" style="24" customWidth="1"/>
    <col min="4319" max="4319" width="18.7109375" style="24" customWidth="1"/>
    <col min="4320" max="4320" width="0.85546875" style="24" customWidth="1"/>
    <col min="4321" max="4321" width="18.7109375" style="24" customWidth="1"/>
    <col min="4322" max="4322" width="3.7109375" style="24" customWidth="1"/>
    <col min="4323" max="4323" width="3.140625" style="24" customWidth="1"/>
    <col min="4324" max="4324" width="18.7109375" style="24" customWidth="1"/>
    <col min="4325" max="4325" width="0.85546875" style="24" customWidth="1"/>
    <col min="4326" max="4326" width="18.7109375" style="24" customWidth="1"/>
    <col min="4327" max="4327" width="2.140625" style="24" customWidth="1"/>
    <col min="4328" max="4537" width="11.42578125" style="24"/>
    <col min="4538" max="4538" width="1.42578125" style="24" customWidth="1"/>
    <col min="4539" max="4539" width="5.140625" style="24" customWidth="1"/>
    <col min="4540" max="4540" width="1.7109375" style="24" customWidth="1"/>
    <col min="4541" max="4541" width="3.42578125" style="24" customWidth="1"/>
    <col min="4542" max="4542" width="18.7109375" style="24" customWidth="1"/>
    <col min="4543" max="4543" width="0.85546875" style="24" customWidth="1"/>
    <col min="4544" max="4544" width="18.7109375" style="24" customWidth="1"/>
    <col min="4545" max="4545" width="3.7109375" style="24" customWidth="1"/>
    <col min="4546" max="4546" width="3.140625" style="24" customWidth="1"/>
    <col min="4547" max="4547" width="18.7109375" style="24" customWidth="1"/>
    <col min="4548" max="4548" width="0.85546875" style="24" customWidth="1"/>
    <col min="4549" max="4549" width="18.7109375" style="24" customWidth="1"/>
    <col min="4550" max="4550" width="4.140625" style="24" customWidth="1"/>
    <col min="4551" max="4551" width="3.5703125" style="24" customWidth="1"/>
    <col min="4552" max="4552" width="18.7109375" style="24" customWidth="1"/>
    <col min="4553" max="4553" width="0.85546875" style="24" customWidth="1"/>
    <col min="4554" max="4554" width="18.7109375" style="24" customWidth="1"/>
    <col min="4555" max="4555" width="3.7109375" style="24" customWidth="1"/>
    <col min="4556" max="4556" width="3.140625" style="24" customWidth="1"/>
    <col min="4557" max="4557" width="18.7109375" style="24" customWidth="1"/>
    <col min="4558" max="4558" width="0.85546875" style="24" customWidth="1"/>
    <col min="4559" max="4559" width="18.7109375" style="24" customWidth="1"/>
    <col min="4560" max="4560" width="2.140625" style="24" customWidth="1"/>
    <col min="4561" max="4561" width="1.42578125" style="24" customWidth="1"/>
    <col min="4562" max="4562" width="5.140625" style="24" customWidth="1"/>
    <col min="4563" max="4563" width="1.7109375" style="24" customWidth="1"/>
    <col min="4564" max="4564" width="3.42578125" style="24" customWidth="1"/>
    <col min="4565" max="4565" width="18.7109375" style="24" customWidth="1"/>
    <col min="4566" max="4566" width="0.85546875" style="24" customWidth="1"/>
    <col min="4567" max="4567" width="18.7109375" style="24" customWidth="1"/>
    <col min="4568" max="4568" width="3.7109375" style="24" customWidth="1"/>
    <col min="4569" max="4569" width="3.140625" style="24" customWidth="1"/>
    <col min="4570" max="4570" width="18.7109375" style="24" customWidth="1"/>
    <col min="4571" max="4571" width="0.85546875" style="24" customWidth="1"/>
    <col min="4572" max="4572" width="18.7109375" style="24" customWidth="1"/>
    <col min="4573" max="4573" width="4.140625" style="24" customWidth="1"/>
    <col min="4574" max="4574" width="3.5703125" style="24" customWidth="1"/>
    <col min="4575" max="4575" width="18.7109375" style="24" customWidth="1"/>
    <col min="4576" max="4576" width="0.85546875" style="24" customWidth="1"/>
    <col min="4577" max="4577" width="18.7109375" style="24" customWidth="1"/>
    <col min="4578" max="4578" width="3.7109375" style="24" customWidth="1"/>
    <col min="4579" max="4579" width="3.140625" style="24" customWidth="1"/>
    <col min="4580" max="4580" width="18.7109375" style="24" customWidth="1"/>
    <col min="4581" max="4581" width="0.85546875" style="24" customWidth="1"/>
    <col min="4582" max="4582" width="18.7109375" style="24" customWidth="1"/>
    <col min="4583" max="4583" width="2.140625" style="24" customWidth="1"/>
    <col min="4584" max="4793" width="11.42578125" style="24"/>
    <col min="4794" max="4794" width="1.42578125" style="24" customWidth="1"/>
    <col min="4795" max="4795" width="5.140625" style="24" customWidth="1"/>
    <col min="4796" max="4796" width="1.7109375" style="24" customWidth="1"/>
    <col min="4797" max="4797" width="3.42578125" style="24" customWidth="1"/>
    <col min="4798" max="4798" width="18.7109375" style="24" customWidth="1"/>
    <col min="4799" max="4799" width="0.85546875" style="24" customWidth="1"/>
    <col min="4800" max="4800" width="18.7109375" style="24" customWidth="1"/>
    <col min="4801" max="4801" width="3.7109375" style="24" customWidth="1"/>
    <col min="4802" max="4802" width="3.140625" style="24" customWidth="1"/>
    <col min="4803" max="4803" width="18.7109375" style="24" customWidth="1"/>
    <col min="4804" max="4804" width="0.85546875" style="24" customWidth="1"/>
    <col min="4805" max="4805" width="18.7109375" style="24" customWidth="1"/>
    <col min="4806" max="4806" width="4.140625" style="24" customWidth="1"/>
    <col min="4807" max="4807" width="3.5703125" style="24" customWidth="1"/>
    <col min="4808" max="4808" width="18.7109375" style="24" customWidth="1"/>
    <col min="4809" max="4809" width="0.85546875" style="24" customWidth="1"/>
    <col min="4810" max="4810" width="18.7109375" style="24" customWidth="1"/>
    <col min="4811" max="4811" width="3.7109375" style="24" customWidth="1"/>
    <col min="4812" max="4812" width="3.140625" style="24" customWidth="1"/>
    <col min="4813" max="4813" width="18.7109375" style="24" customWidth="1"/>
    <col min="4814" max="4814" width="0.85546875" style="24" customWidth="1"/>
    <col min="4815" max="4815" width="18.7109375" style="24" customWidth="1"/>
    <col min="4816" max="4816" width="2.140625" style="24" customWidth="1"/>
    <col min="4817" max="4817" width="1.42578125" style="24" customWidth="1"/>
    <col min="4818" max="4818" width="5.140625" style="24" customWidth="1"/>
    <col min="4819" max="4819" width="1.7109375" style="24" customWidth="1"/>
    <col min="4820" max="4820" width="3.42578125" style="24" customWidth="1"/>
    <col min="4821" max="4821" width="18.7109375" style="24" customWidth="1"/>
    <col min="4822" max="4822" width="0.85546875" style="24" customWidth="1"/>
    <col min="4823" max="4823" width="18.7109375" style="24" customWidth="1"/>
    <col min="4824" max="4824" width="3.7109375" style="24" customWidth="1"/>
    <col min="4825" max="4825" width="3.140625" style="24" customWidth="1"/>
    <col min="4826" max="4826" width="18.7109375" style="24" customWidth="1"/>
    <col min="4827" max="4827" width="0.85546875" style="24" customWidth="1"/>
    <col min="4828" max="4828" width="18.7109375" style="24" customWidth="1"/>
    <col min="4829" max="4829" width="4.140625" style="24" customWidth="1"/>
    <col min="4830" max="4830" width="3.5703125" style="24" customWidth="1"/>
    <col min="4831" max="4831" width="18.7109375" style="24" customWidth="1"/>
    <col min="4832" max="4832" width="0.85546875" style="24" customWidth="1"/>
    <col min="4833" max="4833" width="18.7109375" style="24" customWidth="1"/>
    <col min="4834" max="4834" width="3.7109375" style="24" customWidth="1"/>
    <col min="4835" max="4835" width="3.140625" style="24" customWidth="1"/>
    <col min="4836" max="4836" width="18.7109375" style="24" customWidth="1"/>
    <col min="4837" max="4837" width="0.85546875" style="24" customWidth="1"/>
    <col min="4838" max="4838" width="18.7109375" style="24" customWidth="1"/>
    <col min="4839" max="4839" width="2.140625" style="24" customWidth="1"/>
    <col min="4840" max="5049" width="11.42578125" style="24"/>
    <col min="5050" max="5050" width="1.42578125" style="24" customWidth="1"/>
    <col min="5051" max="5051" width="5.140625" style="24" customWidth="1"/>
    <col min="5052" max="5052" width="1.7109375" style="24" customWidth="1"/>
    <col min="5053" max="5053" width="3.42578125" style="24" customWidth="1"/>
    <col min="5054" max="5054" width="18.7109375" style="24" customWidth="1"/>
    <col min="5055" max="5055" width="0.85546875" style="24" customWidth="1"/>
    <col min="5056" max="5056" width="18.7109375" style="24" customWidth="1"/>
    <col min="5057" max="5057" width="3.7109375" style="24" customWidth="1"/>
    <col min="5058" max="5058" width="3.140625" style="24" customWidth="1"/>
    <col min="5059" max="5059" width="18.7109375" style="24" customWidth="1"/>
    <col min="5060" max="5060" width="0.85546875" style="24" customWidth="1"/>
    <col min="5061" max="5061" width="18.7109375" style="24" customWidth="1"/>
    <col min="5062" max="5062" width="4.140625" style="24" customWidth="1"/>
    <col min="5063" max="5063" width="3.5703125" style="24" customWidth="1"/>
    <col min="5064" max="5064" width="18.7109375" style="24" customWidth="1"/>
    <col min="5065" max="5065" width="0.85546875" style="24" customWidth="1"/>
    <col min="5066" max="5066" width="18.7109375" style="24" customWidth="1"/>
    <col min="5067" max="5067" width="3.7109375" style="24" customWidth="1"/>
    <col min="5068" max="5068" width="3.140625" style="24" customWidth="1"/>
    <col min="5069" max="5069" width="18.7109375" style="24" customWidth="1"/>
    <col min="5070" max="5070" width="0.85546875" style="24" customWidth="1"/>
    <col min="5071" max="5071" width="18.7109375" style="24" customWidth="1"/>
    <col min="5072" max="5072" width="2.140625" style="24" customWidth="1"/>
    <col min="5073" max="5073" width="1.42578125" style="24" customWidth="1"/>
    <col min="5074" max="5074" width="5.140625" style="24" customWidth="1"/>
    <col min="5075" max="5075" width="1.7109375" style="24" customWidth="1"/>
    <col min="5076" max="5076" width="3.42578125" style="24" customWidth="1"/>
    <col min="5077" max="5077" width="18.7109375" style="24" customWidth="1"/>
    <col min="5078" max="5078" width="0.85546875" style="24" customWidth="1"/>
    <col min="5079" max="5079" width="18.7109375" style="24" customWidth="1"/>
    <col min="5080" max="5080" width="3.7109375" style="24" customWidth="1"/>
    <col min="5081" max="5081" width="3.140625" style="24" customWidth="1"/>
    <col min="5082" max="5082" width="18.7109375" style="24" customWidth="1"/>
    <col min="5083" max="5083" width="0.85546875" style="24" customWidth="1"/>
    <col min="5084" max="5084" width="18.7109375" style="24" customWidth="1"/>
    <col min="5085" max="5085" width="4.140625" style="24" customWidth="1"/>
    <col min="5086" max="5086" width="3.5703125" style="24" customWidth="1"/>
    <col min="5087" max="5087" width="18.7109375" style="24" customWidth="1"/>
    <col min="5088" max="5088" width="0.85546875" style="24" customWidth="1"/>
    <col min="5089" max="5089" width="18.7109375" style="24" customWidth="1"/>
    <col min="5090" max="5090" width="3.7109375" style="24" customWidth="1"/>
    <col min="5091" max="5091" width="3.140625" style="24" customWidth="1"/>
    <col min="5092" max="5092" width="18.7109375" style="24" customWidth="1"/>
    <col min="5093" max="5093" width="0.85546875" style="24" customWidth="1"/>
    <col min="5094" max="5094" width="18.7109375" style="24" customWidth="1"/>
    <col min="5095" max="5095" width="2.140625" style="24" customWidth="1"/>
    <col min="5096" max="5305" width="11.42578125" style="24"/>
    <col min="5306" max="5306" width="1.42578125" style="24" customWidth="1"/>
    <col min="5307" max="5307" width="5.140625" style="24" customWidth="1"/>
    <col min="5308" max="5308" width="1.7109375" style="24" customWidth="1"/>
    <col min="5309" max="5309" width="3.42578125" style="24" customWidth="1"/>
    <col min="5310" max="5310" width="18.7109375" style="24" customWidth="1"/>
    <col min="5311" max="5311" width="0.85546875" style="24" customWidth="1"/>
    <col min="5312" max="5312" width="18.7109375" style="24" customWidth="1"/>
    <col min="5313" max="5313" width="3.7109375" style="24" customWidth="1"/>
    <col min="5314" max="5314" width="3.140625" style="24" customWidth="1"/>
    <col min="5315" max="5315" width="18.7109375" style="24" customWidth="1"/>
    <col min="5316" max="5316" width="0.85546875" style="24" customWidth="1"/>
    <col min="5317" max="5317" width="18.7109375" style="24" customWidth="1"/>
    <col min="5318" max="5318" width="4.140625" style="24" customWidth="1"/>
    <col min="5319" max="5319" width="3.5703125" style="24" customWidth="1"/>
    <col min="5320" max="5320" width="18.7109375" style="24" customWidth="1"/>
    <col min="5321" max="5321" width="0.85546875" style="24" customWidth="1"/>
    <col min="5322" max="5322" width="18.7109375" style="24" customWidth="1"/>
    <col min="5323" max="5323" width="3.7109375" style="24" customWidth="1"/>
    <col min="5324" max="5324" width="3.140625" style="24" customWidth="1"/>
    <col min="5325" max="5325" width="18.7109375" style="24" customWidth="1"/>
    <col min="5326" max="5326" width="0.85546875" style="24" customWidth="1"/>
    <col min="5327" max="5327" width="18.7109375" style="24" customWidth="1"/>
    <col min="5328" max="5328" width="2.140625" style="24" customWidth="1"/>
    <col min="5329" max="5329" width="1.42578125" style="24" customWidth="1"/>
    <col min="5330" max="5330" width="5.140625" style="24" customWidth="1"/>
    <col min="5331" max="5331" width="1.7109375" style="24" customWidth="1"/>
    <col min="5332" max="5332" width="3.42578125" style="24" customWidth="1"/>
    <col min="5333" max="5333" width="18.7109375" style="24" customWidth="1"/>
    <col min="5334" max="5334" width="0.85546875" style="24" customWidth="1"/>
    <col min="5335" max="5335" width="18.7109375" style="24" customWidth="1"/>
    <col min="5336" max="5336" width="3.7109375" style="24" customWidth="1"/>
    <col min="5337" max="5337" width="3.140625" style="24" customWidth="1"/>
    <col min="5338" max="5338" width="18.7109375" style="24" customWidth="1"/>
    <col min="5339" max="5339" width="0.85546875" style="24" customWidth="1"/>
    <col min="5340" max="5340" width="18.7109375" style="24" customWidth="1"/>
    <col min="5341" max="5341" width="4.140625" style="24" customWidth="1"/>
    <col min="5342" max="5342" width="3.5703125" style="24" customWidth="1"/>
    <col min="5343" max="5343" width="18.7109375" style="24" customWidth="1"/>
    <col min="5344" max="5344" width="0.85546875" style="24" customWidth="1"/>
    <col min="5345" max="5345" width="18.7109375" style="24" customWidth="1"/>
    <col min="5346" max="5346" width="3.7109375" style="24" customWidth="1"/>
    <col min="5347" max="5347" width="3.140625" style="24" customWidth="1"/>
    <col min="5348" max="5348" width="18.7109375" style="24" customWidth="1"/>
    <col min="5349" max="5349" width="0.85546875" style="24" customWidth="1"/>
    <col min="5350" max="5350" width="18.7109375" style="24" customWidth="1"/>
    <col min="5351" max="5351" width="2.140625" style="24" customWidth="1"/>
    <col min="5352" max="5561" width="11.42578125" style="24"/>
    <col min="5562" max="5562" width="1.42578125" style="24" customWidth="1"/>
    <col min="5563" max="5563" width="5.140625" style="24" customWidth="1"/>
    <col min="5564" max="5564" width="1.7109375" style="24" customWidth="1"/>
    <col min="5565" max="5565" width="3.42578125" style="24" customWidth="1"/>
    <col min="5566" max="5566" width="18.7109375" style="24" customWidth="1"/>
    <col min="5567" max="5567" width="0.85546875" style="24" customWidth="1"/>
    <col min="5568" max="5568" width="18.7109375" style="24" customWidth="1"/>
    <col min="5569" max="5569" width="3.7109375" style="24" customWidth="1"/>
    <col min="5570" max="5570" width="3.140625" style="24" customWidth="1"/>
    <col min="5571" max="5571" width="18.7109375" style="24" customWidth="1"/>
    <col min="5572" max="5572" width="0.85546875" style="24" customWidth="1"/>
    <col min="5573" max="5573" width="18.7109375" style="24" customWidth="1"/>
    <col min="5574" max="5574" width="4.140625" style="24" customWidth="1"/>
    <col min="5575" max="5575" width="3.5703125" style="24" customWidth="1"/>
    <col min="5576" max="5576" width="18.7109375" style="24" customWidth="1"/>
    <col min="5577" max="5577" width="0.85546875" style="24" customWidth="1"/>
    <col min="5578" max="5578" width="18.7109375" style="24" customWidth="1"/>
    <col min="5579" max="5579" width="3.7109375" style="24" customWidth="1"/>
    <col min="5580" max="5580" width="3.140625" style="24" customWidth="1"/>
    <col min="5581" max="5581" width="18.7109375" style="24" customWidth="1"/>
    <col min="5582" max="5582" width="0.85546875" style="24" customWidth="1"/>
    <col min="5583" max="5583" width="18.7109375" style="24" customWidth="1"/>
    <col min="5584" max="5584" width="2.140625" style="24" customWidth="1"/>
    <col min="5585" max="5585" width="1.42578125" style="24" customWidth="1"/>
    <col min="5586" max="5586" width="5.140625" style="24" customWidth="1"/>
    <col min="5587" max="5587" width="1.7109375" style="24" customWidth="1"/>
    <col min="5588" max="5588" width="3.42578125" style="24" customWidth="1"/>
    <col min="5589" max="5589" width="18.7109375" style="24" customWidth="1"/>
    <col min="5590" max="5590" width="0.85546875" style="24" customWidth="1"/>
    <col min="5591" max="5591" width="18.7109375" style="24" customWidth="1"/>
    <col min="5592" max="5592" width="3.7109375" style="24" customWidth="1"/>
    <col min="5593" max="5593" width="3.140625" style="24" customWidth="1"/>
    <col min="5594" max="5594" width="18.7109375" style="24" customWidth="1"/>
    <col min="5595" max="5595" width="0.85546875" style="24" customWidth="1"/>
    <col min="5596" max="5596" width="18.7109375" style="24" customWidth="1"/>
    <col min="5597" max="5597" width="4.140625" style="24" customWidth="1"/>
    <col min="5598" max="5598" width="3.5703125" style="24" customWidth="1"/>
    <col min="5599" max="5599" width="18.7109375" style="24" customWidth="1"/>
    <col min="5600" max="5600" width="0.85546875" style="24" customWidth="1"/>
    <col min="5601" max="5601" width="18.7109375" style="24" customWidth="1"/>
    <col min="5602" max="5602" width="3.7109375" style="24" customWidth="1"/>
    <col min="5603" max="5603" width="3.140625" style="24" customWidth="1"/>
    <col min="5604" max="5604" width="18.7109375" style="24" customWidth="1"/>
    <col min="5605" max="5605" width="0.85546875" style="24" customWidth="1"/>
    <col min="5606" max="5606" width="18.7109375" style="24" customWidth="1"/>
    <col min="5607" max="5607" width="2.140625" style="24" customWidth="1"/>
    <col min="5608" max="5817" width="11.42578125" style="24"/>
    <col min="5818" max="5818" width="1.42578125" style="24" customWidth="1"/>
    <col min="5819" max="5819" width="5.140625" style="24" customWidth="1"/>
    <col min="5820" max="5820" width="1.7109375" style="24" customWidth="1"/>
    <col min="5821" max="5821" width="3.42578125" style="24" customWidth="1"/>
    <col min="5822" max="5822" width="18.7109375" style="24" customWidth="1"/>
    <col min="5823" max="5823" width="0.85546875" style="24" customWidth="1"/>
    <col min="5824" max="5824" width="18.7109375" style="24" customWidth="1"/>
    <col min="5825" max="5825" width="3.7109375" style="24" customWidth="1"/>
    <col min="5826" max="5826" width="3.140625" style="24" customWidth="1"/>
    <col min="5827" max="5827" width="18.7109375" style="24" customWidth="1"/>
    <col min="5828" max="5828" width="0.85546875" style="24" customWidth="1"/>
    <col min="5829" max="5829" width="18.7109375" style="24" customWidth="1"/>
    <col min="5830" max="5830" width="4.140625" style="24" customWidth="1"/>
    <col min="5831" max="5831" width="3.5703125" style="24" customWidth="1"/>
    <col min="5832" max="5832" width="18.7109375" style="24" customWidth="1"/>
    <col min="5833" max="5833" width="0.85546875" style="24" customWidth="1"/>
    <col min="5834" max="5834" width="18.7109375" style="24" customWidth="1"/>
    <col min="5835" max="5835" width="3.7109375" style="24" customWidth="1"/>
    <col min="5836" max="5836" width="3.140625" style="24" customWidth="1"/>
    <col min="5837" max="5837" width="18.7109375" style="24" customWidth="1"/>
    <col min="5838" max="5838" width="0.85546875" style="24" customWidth="1"/>
    <col min="5839" max="5839" width="18.7109375" style="24" customWidth="1"/>
    <col min="5840" max="5840" width="2.140625" style="24" customWidth="1"/>
    <col min="5841" max="5841" width="1.42578125" style="24" customWidth="1"/>
    <col min="5842" max="5842" width="5.140625" style="24" customWidth="1"/>
    <col min="5843" max="5843" width="1.7109375" style="24" customWidth="1"/>
    <col min="5844" max="5844" width="3.42578125" style="24" customWidth="1"/>
    <col min="5845" max="5845" width="18.7109375" style="24" customWidth="1"/>
    <col min="5846" max="5846" width="0.85546875" style="24" customWidth="1"/>
    <col min="5847" max="5847" width="18.7109375" style="24" customWidth="1"/>
    <col min="5848" max="5848" width="3.7109375" style="24" customWidth="1"/>
    <col min="5849" max="5849" width="3.140625" style="24" customWidth="1"/>
    <col min="5850" max="5850" width="18.7109375" style="24" customWidth="1"/>
    <col min="5851" max="5851" width="0.85546875" style="24" customWidth="1"/>
    <col min="5852" max="5852" width="18.7109375" style="24" customWidth="1"/>
    <col min="5853" max="5853" width="4.140625" style="24" customWidth="1"/>
    <col min="5854" max="5854" width="3.5703125" style="24" customWidth="1"/>
    <col min="5855" max="5855" width="18.7109375" style="24" customWidth="1"/>
    <col min="5856" max="5856" width="0.85546875" style="24" customWidth="1"/>
    <col min="5857" max="5857" width="18.7109375" style="24" customWidth="1"/>
    <col min="5858" max="5858" width="3.7109375" style="24" customWidth="1"/>
    <col min="5859" max="5859" width="3.140625" style="24" customWidth="1"/>
    <col min="5860" max="5860" width="18.7109375" style="24" customWidth="1"/>
    <col min="5861" max="5861" width="0.85546875" style="24" customWidth="1"/>
    <col min="5862" max="5862" width="18.7109375" style="24" customWidth="1"/>
    <col min="5863" max="5863" width="2.140625" style="24" customWidth="1"/>
    <col min="5864" max="6073" width="11.42578125" style="24"/>
    <col min="6074" max="6074" width="1.42578125" style="24" customWidth="1"/>
    <col min="6075" max="6075" width="5.140625" style="24" customWidth="1"/>
    <col min="6076" max="6076" width="1.7109375" style="24" customWidth="1"/>
    <col min="6077" max="6077" width="3.42578125" style="24" customWidth="1"/>
    <col min="6078" max="6078" width="18.7109375" style="24" customWidth="1"/>
    <col min="6079" max="6079" width="0.85546875" style="24" customWidth="1"/>
    <col min="6080" max="6080" width="18.7109375" style="24" customWidth="1"/>
    <col min="6081" max="6081" width="3.7109375" style="24" customWidth="1"/>
    <col min="6082" max="6082" width="3.140625" style="24" customWidth="1"/>
    <col min="6083" max="6083" width="18.7109375" style="24" customWidth="1"/>
    <col min="6084" max="6084" width="0.85546875" style="24" customWidth="1"/>
    <col min="6085" max="6085" width="18.7109375" style="24" customWidth="1"/>
    <col min="6086" max="6086" width="4.140625" style="24" customWidth="1"/>
    <col min="6087" max="6087" width="3.5703125" style="24" customWidth="1"/>
    <col min="6088" max="6088" width="18.7109375" style="24" customWidth="1"/>
    <col min="6089" max="6089" width="0.85546875" style="24" customWidth="1"/>
    <col min="6090" max="6090" width="18.7109375" style="24" customWidth="1"/>
    <col min="6091" max="6091" width="3.7109375" style="24" customWidth="1"/>
    <col min="6092" max="6092" width="3.140625" style="24" customWidth="1"/>
    <col min="6093" max="6093" width="18.7109375" style="24" customWidth="1"/>
    <col min="6094" max="6094" width="0.85546875" style="24" customWidth="1"/>
    <col min="6095" max="6095" width="18.7109375" style="24" customWidth="1"/>
    <col min="6096" max="6096" width="2.140625" style="24" customWidth="1"/>
    <col min="6097" max="6097" width="1.42578125" style="24" customWidth="1"/>
    <col min="6098" max="6098" width="5.140625" style="24" customWidth="1"/>
    <col min="6099" max="6099" width="1.7109375" style="24" customWidth="1"/>
    <col min="6100" max="6100" width="3.42578125" style="24" customWidth="1"/>
    <col min="6101" max="6101" width="18.7109375" style="24" customWidth="1"/>
    <col min="6102" max="6102" width="0.85546875" style="24" customWidth="1"/>
    <col min="6103" max="6103" width="18.7109375" style="24" customWidth="1"/>
    <col min="6104" max="6104" width="3.7109375" style="24" customWidth="1"/>
    <col min="6105" max="6105" width="3.140625" style="24" customWidth="1"/>
    <col min="6106" max="6106" width="18.7109375" style="24" customWidth="1"/>
    <col min="6107" max="6107" width="0.85546875" style="24" customWidth="1"/>
    <col min="6108" max="6108" width="18.7109375" style="24" customWidth="1"/>
    <col min="6109" max="6109" width="4.140625" style="24" customWidth="1"/>
    <col min="6110" max="6110" width="3.5703125" style="24" customWidth="1"/>
    <col min="6111" max="6111" width="18.7109375" style="24" customWidth="1"/>
    <col min="6112" max="6112" width="0.85546875" style="24" customWidth="1"/>
    <col min="6113" max="6113" width="18.7109375" style="24" customWidth="1"/>
    <col min="6114" max="6114" width="3.7109375" style="24" customWidth="1"/>
    <col min="6115" max="6115" width="3.140625" style="24" customWidth="1"/>
    <col min="6116" max="6116" width="18.7109375" style="24" customWidth="1"/>
    <col min="6117" max="6117" width="0.85546875" style="24" customWidth="1"/>
    <col min="6118" max="6118" width="18.7109375" style="24" customWidth="1"/>
    <col min="6119" max="6119" width="2.140625" style="24" customWidth="1"/>
    <col min="6120" max="6329" width="11.42578125" style="24"/>
    <col min="6330" max="6330" width="1.42578125" style="24" customWidth="1"/>
    <col min="6331" max="6331" width="5.140625" style="24" customWidth="1"/>
    <col min="6332" max="6332" width="1.7109375" style="24" customWidth="1"/>
    <col min="6333" max="6333" width="3.42578125" style="24" customWidth="1"/>
    <col min="6334" max="6334" width="18.7109375" style="24" customWidth="1"/>
    <col min="6335" max="6335" width="0.85546875" style="24" customWidth="1"/>
    <col min="6336" max="6336" width="18.7109375" style="24" customWidth="1"/>
    <col min="6337" max="6337" width="3.7109375" style="24" customWidth="1"/>
    <col min="6338" max="6338" width="3.140625" style="24" customWidth="1"/>
    <col min="6339" max="6339" width="18.7109375" style="24" customWidth="1"/>
    <col min="6340" max="6340" width="0.85546875" style="24" customWidth="1"/>
    <col min="6341" max="6341" width="18.7109375" style="24" customWidth="1"/>
    <col min="6342" max="6342" width="4.140625" style="24" customWidth="1"/>
    <col min="6343" max="6343" width="3.5703125" style="24" customWidth="1"/>
    <col min="6344" max="6344" width="18.7109375" style="24" customWidth="1"/>
    <col min="6345" max="6345" width="0.85546875" style="24" customWidth="1"/>
    <col min="6346" max="6346" width="18.7109375" style="24" customWidth="1"/>
    <col min="6347" max="6347" width="3.7109375" style="24" customWidth="1"/>
    <col min="6348" max="6348" width="3.140625" style="24" customWidth="1"/>
    <col min="6349" max="6349" width="18.7109375" style="24" customWidth="1"/>
    <col min="6350" max="6350" width="0.85546875" style="24" customWidth="1"/>
    <col min="6351" max="6351" width="18.7109375" style="24" customWidth="1"/>
    <col min="6352" max="6352" width="2.140625" style="24" customWidth="1"/>
    <col min="6353" max="6353" width="1.42578125" style="24" customWidth="1"/>
    <col min="6354" max="6354" width="5.140625" style="24" customWidth="1"/>
    <col min="6355" max="6355" width="1.7109375" style="24" customWidth="1"/>
    <col min="6356" max="6356" width="3.42578125" style="24" customWidth="1"/>
    <col min="6357" max="6357" width="18.7109375" style="24" customWidth="1"/>
    <col min="6358" max="6358" width="0.85546875" style="24" customWidth="1"/>
    <col min="6359" max="6359" width="18.7109375" style="24" customWidth="1"/>
    <col min="6360" max="6360" width="3.7109375" style="24" customWidth="1"/>
    <col min="6361" max="6361" width="3.140625" style="24" customWidth="1"/>
    <col min="6362" max="6362" width="18.7109375" style="24" customWidth="1"/>
    <col min="6363" max="6363" width="0.85546875" style="24" customWidth="1"/>
    <col min="6364" max="6364" width="18.7109375" style="24" customWidth="1"/>
    <col min="6365" max="6365" width="4.140625" style="24" customWidth="1"/>
    <col min="6366" max="6366" width="3.5703125" style="24" customWidth="1"/>
    <col min="6367" max="6367" width="18.7109375" style="24" customWidth="1"/>
    <col min="6368" max="6368" width="0.85546875" style="24" customWidth="1"/>
    <col min="6369" max="6369" width="18.7109375" style="24" customWidth="1"/>
    <col min="6370" max="6370" width="3.7109375" style="24" customWidth="1"/>
    <col min="6371" max="6371" width="3.140625" style="24" customWidth="1"/>
    <col min="6372" max="6372" width="18.7109375" style="24" customWidth="1"/>
    <col min="6373" max="6373" width="0.85546875" style="24" customWidth="1"/>
    <col min="6374" max="6374" width="18.7109375" style="24" customWidth="1"/>
    <col min="6375" max="6375" width="2.140625" style="24" customWidth="1"/>
    <col min="6376" max="6585" width="11.42578125" style="24"/>
    <col min="6586" max="6586" width="1.42578125" style="24" customWidth="1"/>
    <col min="6587" max="6587" width="5.140625" style="24" customWidth="1"/>
    <col min="6588" max="6588" width="1.7109375" style="24" customWidth="1"/>
    <col min="6589" max="6589" width="3.42578125" style="24" customWidth="1"/>
    <col min="6590" max="6590" width="18.7109375" style="24" customWidth="1"/>
    <col min="6591" max="6591" width="0.85546875" style="24" customWidth="1"/>
    <col min="6592" max="6592" width="18.7109375" style="24" customWidth="1"/>
    <col min="6593" max="6593" width="3.7109375" style="24" customWidth="1"/>
    <col min="6594" max="6594" width="3.140625" style="24" customWidth="1"/>
    <col min="6595" max="6595" width="18.7109375" style="24" customWidth="1"/>
    <col min="6596" max="6596" width="0.85546875" style="24" customWidth="1"/>
    <col min="6597" max="6597" width="18.7109375" style="24" customWidth="1"/>
    <col min="6598" max="6598" width="4.140625" style="24" customWidth="1"/>
    <col min="6599" max="6599" width="3.5703125" style="24" customWidth="1"/>
    <col min="6600" max="6600" width="18.7109375" style="24" customWidth="1"/>
    <col min="6601" max="6601" width="0.85546875" style="24" customWidth="1"/>
    <col min="6602" max="6602" width="18.7109375" style="24" customWidth="1"/>
    <col min="6603" max="6603" width="3.7109375" style="24" customWidth="1"/>
    <col min="6604" max="6604" width="3.140625" style="24" customWidth="1"/>
    <col min="6605" max="6605" width="18.7109375" style="24" customWidth="1"/>
    <col min="6606" max="6606" width="0.85546875" style="24" customWidth="1"/>
    <col min="6607" max="6607" width="18.7109375" style="24" customWidth="1"/>
    <col min="6608" max="6608" width="2.140625" style="24" customWidth="1"/>
    <col min="6609" max="6609" width="1.42578125" style="24" customWidth="1"/>
    <col min="6610" max="6610" width="5.140625" style="24" customWidth="1"/>
    <col min="6611" max="6611" width="1.7109375" style="24" customWidth="1"/>
    <col min="6612" max="6612" width="3.42578125" style="24" customWidth="1"/>
    <col min="6613" max="6613" width="18.7109375" style="24" customWidth="1"/>
    <col min="6614" max="6614" width="0.85546875" style="24" customWidth="1"/>
    <col min="6615" max="6615" width="18.7109375" style="24" customWidth="1"/>
    <col min="6616" max="6616" width="3.7109375" style="24" customWidth="1"/>
    <col min="6617" max="6617" width="3.140625" style="24" customWidth="1"/>
    <col min="6618" max="6618" width="18.7109375" style="24" customWidth="1"/>
    <col min="6619" max="6619" width="0.85546875" style="24" customWidth="1"/>
    <col min="6620" max="6620" width="18.7109375" style="24" customWidth="1"/>
    <col min="6621" max="6621" width="4.140625" style="24" customWidth="1"/>
    <col min="6622" max="6622" width="3.5703125" style="24" customWidth="1"/>
    <col min="6623" max="6623" width="18.7109375" style="24" customWidth="1"/>
    <col min="6624" max="6624" width="0.85546875" style="24" customWidth="1"/>
    <col min="6625" max="6625" width="18.7109375" style="24" customWidth="1"/>
    <col min="6626" max="6626" width="3.7109375" style="24" customWidth="1"/>
    <col min="6627" max="6627" width="3.140625" style="24" customWidth="1"/>
    <col min="6628" max="6628" width="18.7109375" style="24" customWidth="1"/>
    <col min="6629" max="6629" width="0.85546875" style="24" customWidth="1"/>
    <col min="6630" max="6630" width="18.7109375" style="24" customWidth="1"/>
    <col min="6631" max="6631" width="2.140625" style="24" customWidth="1"/>
    <col min="6632" max="6841" width="11.42578125" style="24"/>
    <col min="6842" max="6842" width="1.42578125" style="24" customWidth="1"/>
    <col min="6843" max="6843" width="5.140625" style="24" customWidth="1"/>
    <col min="6844" max="6844" width="1.7109375" style="24" customWidth="1"/>
    <col min="6845" max="6845" width="3.42578125" style="24" customWidth="1"/>
    <col min="6846" max="6846" width="18.7109375" style="24" customWidth="1"/>
    <col min="6847" max="6847" width="0.85546875" style="24" customWidth="1"/>
    <col min="6848" max="6848" width="18.7109375" style="24" customWidth="1"/>
    <col min="6849" max="6849" width="3.7109375" style="24" customWidth="1"/>
    <col min="6850" max="6850" width="3.140625" style="24" customWidth="1"/>
    <col min="6851" max="6851" width="18.7109375" style="24" customWidth="1"/>
    <col min="6852" max="6852" width="0.85546875" style="24" customWidth="1"/>
    <col min="6853" max="6853" width="18.7109375" style="24" customWidth="1"/>
    <col min="6854" max="6854" width="4.140625" style="24" customWidth="1"/>
    <col min="6855" max="6855" width="3.5703125" style="24" customWidth="1"/>
    <col min="6856" max="6856" width="18.7109375" style="24" customWidth="1"/>
    <col min="6857" max="6857" width="0.85546875" style="24" customWidth="1"/>
    <col min="6858" max="6858" width="18.7109375" style="24" customWidth="1"/>
    <col min="6859" max="6859" width="3.7109375" style="24" customWidth="1"/>
    <col min="6860" max="6860" width="3.140625" style="24" customWidth="1"/>
    <col min="6861" max="6861" width="18.7109375" style="24" customWidth="1"/>
    <col min="6862" max="6862" width="0.85546875" style="24" customWidth="1"/>
    <col min="6863" max="6863" width="18.7109375" style="24" customWidth="1"/>
    <col min="6864" max="6864" width="2.140625" style="24" customWidth="1"/>
    <col min="6865" max="6865" width="1.42578125" style="24" customWidth="1"/>
    <col min="6866" max="6866" width="5.140625" style="24" customWidth="1"/>
    <col min="6867" max="6867" width="1.7109375" style="24" customWidth="1"/>
    <col min="6868" max="6868" width="3.42578125" style="24" customWidth="1"/>
    <col min="6869" max="6869" width="18.7109375" style="24" customWidth="1"/>
    <col min="6870" max="6870" width="0.85546875" style="24" customWidth="1"/>
    <col min="6871" max="6871" width="18.7109375" style="24" customWidth="1"/>
    <col min="6872" max="6872" width="3.7109375" style="24" customWidth="1"/>
    <col min="6873" max="6873" width="3.140625" style="24" customWidth="1"/>
    <col min="6874" max="6874" width="18.7109375" style="24" customWidth="1"/>
    <col min="6875" max="6875" width="0.85546875" style="24" customWidth="1"/>
    <col min="6876" max="6876" width="18.7109375" style="24" customWidth="1"/>
    <col min="6877" max="6877" width="4.140625" style="24" customWidth="1"/>
    <col min="6878" max="6878" width="3.5703125" style="24" customWidth="1"/>
    <col min="6879" max="6879" width="18.7109375" style="24" customWidth="1"/>
    <col min="6880" max="6880" width="0.85546875" style="24" customWidth="1"/>
    <col min="6881" max="6881" width="18.7109375" style="24" customWidth="1"/>
    <col min="6882" max="6882" width="3.7109375" style="24" customWidth="1"/>
    <col min="6883" max="6883" width="3.140625" style="24" customWidth="1"/>
    <col min="6884" max="6884" width="18.7109375" style="24" customWidth="1"/>
    <col min="6885" max="6885" width="0.85546875" style="24" customWidth="1"/>
    <col min="6886" max="6886" width="18.7109375" style="24" customWidth="1"/>
    <col min="6887" max="6887" width="2.140625" style="24" customWidth="1"/>
    <col min="6888" max="7097" width="11.42578125" style="24"/>
    <col min="7098" max="7098" width="1.42578125" style="24" customWidth="1"/>
    <col min="7099" max="7099" width="5.140625" style="24" customWidth="1"/>
    <col min="7100" max="7100" width="1.7109375" style="24" customWidth="1"/>
    <col min="7101" max="7101" width="3.42578125" style="24" customWidth="1"/>
    <col min="7102" max="7102" width="18.7109375" style="24" customWidth="1"/>
    <col min="7103" max="7103" width="0.85546875" style="24" customWidth="1"/>
    <col min="7104" max="7104" width="18.7109375" style="24" customWidth="1"/>
    <col min="7105" max="7105" width="3.7109375" style="24" customWidth="1"/>
    <col min="7106" max="7106" width="3.140625" style="24" customWidth="1"/>
    <col min="7107" max="7107" width="18.7109375" style="24" customWidth="1"/>
    <col min="7108" max="7108" width="0.85546875" style="24" customWidth="1"/>
    <col min="7109" max="7109" width="18.7109375" style="24" customWidth="1"/>
    <col min="7110" max="7110" width="4.140625" style="24" customWidth="1"/>
    <col min="7111" max="7111" width="3.5703125" style="24" customWidth="1"/>
    <col min="7112" max="7112" width="18.7109375" style="24" customWidth="1"/>
    <col min="7113" max="7113" width="0.85546875" style="24" customWidth="1"/>
    <col min="7114" max="7114" width="18.7109375" style="24" customWidth="1"/>
    <col min="7115" max="7115" width="3.7109375" style="24" customWidth="1"/>
    <col min="7116" max="7116" width="3.140625" style="24" customWidth="1"/>
    <col min="7117" max="7117" width="18.7109375" style="24" customWidth="1"/>
    <col min="7118" max="7118" width="0.85546875" style="24" customWidth="1"/>
    <col min="7119" max="7119" width="18.7109375" style="24" customWidth="1"/>
    <col min="7120" max="7120" width="2.140625" style="24" customWidth="1"/>
    <col min="7121" max="7121" width="1.42578125" style="24" customWidth="1"/>
    <col min="7122" max="7122" width="5.140625" style="24" customWidth="1"/>
    <col min="7123" max="7123" width="1.7109375" style="24" customWidth="1"/>
    <col min="7124" max="7124" width="3.42578125" style="24" customWidth="1"/>
    <col min="7125" max="7125" width="18.7109375" style="24" customWidth="1"/>
    <col min="7126" max="7126" width="0.85546875" style="24" customWidth="1"/>
    <col min="7127" max="7127" width="18.7109375" style="24" customWidth="1"/>
    <col min="7128" max="7128" width="3.7109375" style="24" customWidth="1"/>
    <col min="7129" max="7129" width="3.140625" style="24" customWidth="1"/>
    <col min="7130" max="7130" width="18.7109375" style="24" customWidth="1"/>
    <col min="7131" max="7131" width="0.85546875" style="24" customWidth="1"/>
    <col min="7132" max="7132" width="18.7109375" style="24" customWidth="1"/>
    <col min="7133" max="7133" width="4.140625" style="24" customWidth="1"/>
    <col min="7134" max="7134" width="3.5703125" style="24" customWidth="1"/>
    <col min="7135" max="7135" width="18.7109375" style="24" customWidth="1"/>
    <col min="7136" max="7136" width="0.85546875" style="24" customWidth="1"/>
    <col min="7137" max="7137" width="18.7109375" style="24" customWidth="1"/>
    <col min="7138" max="7138" width="3.7109375" style="24" customWidth="1"/>
    <col min="7139" max="7139" width="3.140625" style="24" customWidth="1"/>
    <col min="7140" max="7140" width="18.7109375" style="24" customWidth="1"/>
    <col min="7141" max="7141" width="0.85546875" style="24" customWidth="1"/>
    <col min="7142" max="7142" width="18.7109375" style="24" customWidth="1"/>
    <col min="7143" max="7143" width="2.140625" style="24" customWidth="1"/>
    <col min="7144" max="7353" width="11.42578125" style="24"/>
    <col min="7354" max="7354" width="1.42578125" style="24" customWidth="1"/>
    <col min="7355" max="7355" width="5.140625" style="24" customWidth="1"/>
    <col min="7356" max="7356" width="1.7109375" style="24" customWidth="1"/>
    <col min="7357" max="7357" width="3.42578125" style="24" customWidth="1"/>
    <col min="7358" max="7358" width="18.7109375" style="24" customWidth="1"/>
    <col min="7359" max="7359" width="0.85546875" style="24" customWidth="1"/>
    <col min="7360" max="7360" width="18.7109375" style="24" customWidth="1"/>
    <col min="7361" max="7361" width="3.7109375" style="24" customWidth="1"/>
    <col min="7362" max="7362" width="3.140625" style="24" customWidth="1"/>
    <col min="7363" max="7363" width="18.7109375" style="24" customWidth="1"/>
    <col min="7364" max="7364" width="0.85546875" style="24" customWidth="1"/>
    <col min="7365" max="7365" width="18.7109375" style="24" customWidth="1"/>
    <col min="7366" max="7366" width="4.140625" style="24" customWidth="1"/>
    <col min="7367" max="7367" width="3.5703125" style="24" customWidth="1"/>
    <col min="7368" max="7368" width="18.7109375" style="24" customWidth="1"/>
    <col min="7369" max="7369" width="0.85546875" style="24" customWidth="1"/>
    <col min="7370" max="7370" width="18.7109375" style="24" customWidth="1"/>
    <col min="7371" max="7371" width="3.7109375" style="24" customWidth="1"/>
    <col min="7372" max="7372" width="3.140625" style="24" customWidth="1"/>
    <col min="7373" max="7373" width="18.7109375" style="24" customWidth="1"/>
    <col min="7374" max="7374" width="0.85546875" style="24" customWidth="1"/>
    <col min="7375" max="7375" width="18.7109375" style="24" customWidth="1"/>
    <col min="7376" max="7376" width="2.140625" style="24" customWidth="1"/>
    <col min="7377" max="7377" width="1.42578125" style="24" customWidth="1"/>
    <col min="7378" max="7378" width="5.140625" style="24" customWidth="1"/>
    <col min="7379" max="7379" width="1.7109375" style="24" customWidth="1"/>
    <col min="7380" max="7380" width="3.42578125" style="24" customWidth="1"/>
    <col min="7381" max="7381" width="18.7109375" style="24" customWidth="1"/>
    <col min="7382" max="7382" width="0.85546875" style="24" customWidth="1"/>
    <col min="7383" max="7383" width="18.7109375" style="24" customWidth="1"/>
    <col min="7384" max="7384" width="3.7109375" style="24" customWidth="1"/>
    <col min="7385" max="7385" width="3.140625" style="24" customWidth="1"/>
    <col min="7386" max="7386" width="18.7109375" style="24" customWidth="1"/>
    <col min="7387" max="7387" width="0.85546875" style="24" customWidth="1"/>
    <col min="7388" max="7388" width="18.7109375" style="24" customWidth="1"/>
    <col min="7389" max="7389" width="4.140625" style="24" customWidth="1"/>
    <col min="7390" max="7390" width="3.5703125" style="24" customWidth="1"/>
    <col min="7391" max="7391" width="18.7109375" style="24" customWidth="1"/>
    <col min="7392" max="7392" width="0.85546875" style="24" customWidth="1"/>
    <col min="7393" max="7393" width="18.7109375" style="24" customWidth="1"/>
    <col min="7394" max="7394" width="3.7109375" style="24" customWidth="1"/>
    <col min="7395" max="7395" width="3.140625" style="24" customWidth="1"/>
    <col min="7396" max="7396" width="18.7109375" style="24" customWidth="1"/>
    <col min="7397" max="7397" width="0.85546875" style="24" customWidth="1"/>
    <col min="7398" max="7398" width="18.7109375" style="24" customWidth="1"/>
    <col min="7399" max="7399" width="2.140625" style="24" customWidth="1"/>
    <col min="7400" max="7609" width="11.42578125" style="24"/>
    <col min="7610" max="7610" width="1.42578125" style="24" customWidth="1"/>
    <col min="7611" max="7611" width="5.140625" style="24" customWidth="1"/>
    <col min="7612" max="7612" width="1.7109375" style="24" customWidth="1"/>
    <col min="7613" max="7613" width="3.42578125" style="24" customWidth="1"/>
    <col min="7614" max="7614" width="18.7109375" style="24" customWidth="1"/>
    <col min="7615" max="7615" width="0.85546875" style="24" customWidth="1"/>
    <col min="7616" max="7616" width="18.7109375" style="24" customWidth="1"/>
    <col min="7617" max="7617" width="3.7109375" style="24" customWidth="1"/>
    <col min="7618" max="7618" width="3.140625" style="24" customWidth="1"/>
    <col min="7619" max="7619" width="18.7109375" style="24" customWidth="1"/>
    <col min="7620" max="7620" width="0.85546875" style="24" customWidth="1"/>
    <col min="7621" max="7621" width="18.7109375" style="24" customWidth="1"/>
    <col min="7622" max="7622" width="4.140625" style="24" customWidth="1"/>
    <col min="7623" max="7623" width="3.5703125" style="24" customWidth="1"/>
    <col min="7624" max="7624" width="18.7109375" style="24" customWidth="1"/>
    <col min="7625" max="7625" width="0.85546875" style="24" customWidth="1"/>
    <col min="7626" max="7626" width="18.7109375" style="24" customWidth="1"/>
    <col min="7627" max="7627" width="3.7109375" style="24" customWidth="1"/>
    <col min="7628" max="7628" width="3.140625" style="24" customWidth="1"/>
    <col min="7629" max="7629" width="18.7109375" style="24" customWidth="1"/>
    <col min="7630" max="7630" width="0.85546875" style="24" customWidth="1"/>
    <col min="7631" max="7631" width="18.7109375" style="24" customWidth="1"/>
    <col min="7632" max="7632" width="2.140625" style="24" customWidth="1"/>
    <col min="7633" max="7633" width="1.42578125" style="24" customWidth="1"/>
    <col min="7634" max="7634" width="5.140625" style="24" customWidth="1"/>
    <col min="7635" max="7635" width="1.7109375" style="24" customWidth="1"/>
    <col min="7636" max="7636" width="3.42578125" style="24" customWidth="1"/>
    <col min="7637" max="7637" width="18.7109375" style="24" customWidth="1"/>
    <col min="7638" max="7638" width="0.85546875" style="24" customWidth="1"/>
    <col min="7639" max="7639" width="18.7109375" style="24" customWidth="1"/>
    <col min="7640" max="7640" width="3.7109375" style="24" customWidth="1"/>
    <col min="7641" max="7641" width="3.140625" style="24" customWidth="1"/>
    <col min="7642" max="7642" width="18.7109375" style="24" customWidth="1"/>
    <col min="7643" max="7643" width="0.85546875" style="24" customWidth="1"/>
    <col min="7644" max="7644" width="18.7109375" style="24" customWidth="1"/>
    <col min="7645" max="7645" width="4.140625" style="24" customWidth="1"/>
    <col min="7646" max="7646" width="3.5703125" style="24" customWidth="1"/>
    <col min="7647" max="7647" width="18.7109375" style="24" customWidth="1"/>
    <col min="7648" max="7648" width="0.85546875" style="24" customWidth="1"/>
    <col min="7649" max="7649" width="18.7109375" style="24" customWidth="1"/>
    <col min="7650" max="7650" width="3.7109375" style="24" customWidth="1"/>
    <col min="7651" max="7651" width="3.140625" style="24" customWidth="1"/>
    <col min="7652" max="7652" width="18.7109375" style="24" customWidth="1"/>
    <col min="7653" max="7653" width="0.85546875" style="24" customWidth="1"/>
    <col min="7654" max="7654" width="18.7109375" style="24" customWidth="1"/>
    <col min="7655" max="7655" width="2.140625" style="24" customWidth="1"/>
    <col min="7656" max="7865" width="11.42578125" style="24"/>
    <col min="7866" max="7866" width="1.42578125" style="24" customWidth="1"/>
    <col min="7867" max="7867" width="5.140625" style="24" customWidth="1"/>
    <col min="7868" max="7868" width="1.7109375" style="24" customWidth="1"/>
    <col min="7869" max="7869" width="3.42578125" style="24" customWidth="1"/>
    <col min="7870" max="7870" width="18.7109375" style="24" customWidth="1"/>
    <col min="7871" max="7871" width="0.85546875" style="24" customWidth="1"/>
    <col min="7872" max="7872" width="18.7109375" style="24" customWidth="1"/>
    <col min="7873" max="7873" width="3.7109375" style="24" customWidth="1"/>
    <col min="7874" max="7874" width="3.140625" style="24" customWidth="1"/>
    <col min="7875" max="7875" width="18.7109375" style="24" customWidth="1"/>
    <col min="7876" max="7876" width="0.85546875" style="24" customWidth="1"/>
    <col min="7877" max="7877" width="18.7109375" style="24" customWidth="1"/>
    <col min="7878" max="7878" width="4.140625" style="24" customWidth="1"/>
    <col min="7879" max="7879" width="3.5703125" style="24" customWidth="1"/>
    <col min="7880" max="7880" width="18.7109375" style="24" customWidth="1"/>
    <col min="7881" max="7881" width="0.85546875" style="24" customWidth="1"/>
    <col min="7882" max="7882" width="18.7109375" style="24" customWidth="1"/>
    <col min="7883" max="7883" width="3.7109375" style="24" customWidth="1"/>
    <col min="7884" max="7884" width="3.140625" style="24" customWidth="1"/>
    <col min="7885" max="7885" width="18.7109375" style="24" customWidth="1"/>
    <col min="7886" max="7886" width="0.85546875" style="24" customWidth="1"/>
    <col min="7887" max="7887" width="18.7109375" style="24" customWidth="1"/>
    <col min="7888" max="7888" width="2.140625" style="24" customWidth="1"/>
    <col min="7889" max="7889" width="1.42578125" style="24" customWidth="1"/>
    <col min="7890" max="7890" width="5.140625" style="24" customWidth="1"/>
    <col min="7891" max="7891" width="1.7109375" style="24" customWidth="1"/>
    <col min="7892" max="7892" width="3.42578125" style="24" customWidth="1"/>
    <col min="7893" max="7893" width="18.7109375" style="24" customWidth="1"/>
    <col min="7894" max="7894" width="0.85546875" style="24" customWidth="1"/>
    <col min="7895" max="7895" width="18.7109375" style="24" customWidth="1"/>
    <col min="7896" max="7896" width="3.7109375" style="24" customWidth="1"/>
    <col min="7897" max="7897" width="3.140625" style="24" customWidth="1"/>
    <col min="7898" max="7898" width="18.7109375" style="24" customWidth="1"/>
    <col min="7899" max="7899" width="0.85546875" style="24" customWidth="1"/>
    <col min="7900" max="7900" width="18.7109375" style="24" customWidth="1"/>
    <col min="7901" max="7901" width="4.140625" style="24" customWidth="1"/>
    <col min="7902" max="7902" width="3.5703125" style="24" customWidth="1"/>
    <col min="7903" max="7903" width="18.7109375" style="24" customWidth="1"/>
    <col min="7904" max="7904" width="0.85546875" style="24" customWidth="1"/>
    <col min="7905" max="7905" width="18.7109375" style="24" customWidth="1"/>
    <col min="7906" max="7906" width="3.7109375" style="24" customWidth="1"/>
    <col min="7907" max="7907" width="3.140625" style="24" customWidth="1"/>
    <col min="7908" max="7908" width="18.7109375" style="24" customWidth="1"/>
    <col min="7909" max="7909" width="0.85546875" style="24" customWidth="1"/>
    <col min="7910" max="7910" width="18.7109375" style="24" customWidth="1"/>
    <col min="7911" max="7911" width="2.140625" style="24" customWidth="1"/>
    <col min="7912" max="8121" width="11.42578125" style="24"/>
    <col min="8122" max="8122" width="1.42578125" style="24" customWidth="1"/>
    <col min="8123" max="8123" width="5.140625" style="24" customWidth="1"/>
    <col min="8124" max="8124" width="1.7109375" style="24" customWidth="1"/>
    <col min="8125" max="8125" width="3.42578125" style="24" customWidth="1"/>
    <col min="8126" max="8126" width="18.7109375" style="24" customWidth="1"/>
    <col min="8127" max="8127" width="0.85546875" style="24" customWidth="1"/>
    <col min="8128" max="8128" width="18.7109375" style="24" customWidth="1"/>
    <col min="8129" max="8129" width="3.7109375" style="24" customWidth="1"/>
    <col min="8130" max="8130" width="3.140625" style="24" customWidth="1"/>
    <col min="8131" max="8131" width="18.7109375" style="24" customWidth="1"/>
    <col min="8132" max="8132" width="0.85546875" style="24" customWidth="1"/>
    <col min="8133" max="8133" width="18.7109375" style="24" customWidth="1"/>
    <col min="8134" max="8134" width="4.140625" style="24" customWidth="1"/>
    <col min="8135" max="8135" width="3.5703125" style="24" customWidth="1"/>
    <col min="8136" max="8136" width="18.7109375" style="24" customWidth="1"/>
    <col min="8137" max="8137" width="0.85546875" style="24" customWidth="1"/>
    <col min="8138" max="8138" width="18.7109375" style="24" customWidth="1"/>
    <col min="8139" max="8139" width="3.7109375" style="24" customWidth="1"/>
    <col min="8140" max="8140" width="3.140625" style="24" customWidth="1"/>
    <col min="8141" max="8141" width="18.7109375" style="24" customWidth="1"/>
    <col min="8142" max="8142" width="0.85546875" style="24" customWidth="1"/>
    <col min="8143" max="8143" width="18.7109375" style="24" customWidth="1"/>
    <col min="8144" max="8144" width="2.140625" style="24" customWidth="1"/>
    <col min="8145" max="8145" width="1.42578125" style="24" customWidth="1"/>
    <col min="8146" max="8146" width="5.140625" style="24" customWidth="1"/>
    <col min="8147" max="8147" width="1.7109375" style="24" customWidth="1"/>
    <col min="8148" max="8148" width="3.42578125" style="24" customWidth="1"/>
    <col min="8149" max="8149" width="18.7109375" style="24" customWidth="1"/>
    <col min="8150" max="8150" width="0.85546875" style="24" customWidth="1"/>
    <col min="8151" max="8151" width="18.7109375" style="24" customWidth="1"/>
    <col min="8152" max="8152" width="3.7109375" style="24" customWidth="1"/>
    <col min="8153" max="8153" width="3.140625" style="24" customWidth="1"/>
    <col min="8154" max="8154" width="18.7109375" style="24" customWidth="1"/>
    <col min="8155" max="8155" width="0.85546875" style="24" customWidth="1"/>
    <col min="8156" max="8156" width="18.7109375" style="24" customWidth="1"/>
    <col min="8157" max="8157" width="4.140625" style="24" customWidth="1"/>
    <col min="8158" max="8158" width="3.5703125" style="24" customWidth="1"/>
    <col min="8159" max="8159" width="18.7109375" style="24" customWidth="1"/>
    <col min="8160" max="8160" width="0.85546875" style="24" customWidth="1"/>
    <col min="8161" max="8161" width="18.7109375" style="24" customWidth="1"/>
    <col min="8162" max="8162" width="3.7109375" style="24" customWidth="1"/>
    <col min="8163" max="8163" width="3.140625" style="24" customWidth="1"/>
    <col min="8164" max="8164" width="18.7109375" style="24" customWidth="1"/>
    <col min="8165" max="8165" width="0.85546875" style="24" customWidth="1"/>
    <col min="8166" max="8166" width="18.7109375" style="24" customWidth="1"/>
    <col min="8167" max="8167" width="2.140625" style="24" customWidth="1"/>
    <col min="8168" max="8377" width="11.42578125" style="24"/>
    <col min="8378" max="8378" width="1.42578125" style="24" customWidth="1"/>
    <col min="8379" max="8379" width="5.140625" style="24" customWidth="1"/>
    <col min="8380" max="8380" width="1.7109375" style="24" customWidth="1"/>
    <col min="8381" max="8381" width="3.42578125" style="24" customWidth="1"/>
    <col min="8382" max="8382" width="18.7109375" style="24" customWidth="1"/>
    <col min="8383" max="8383" width="0.85546875" style="24" customWidth="1"/>
    <col min="8384" max="8384" width="18.7109375" style="24" customWidth="1"/>
    <col min="8385" max="8385" width="3.7109375" style="24" customWidth="1"/>
    <col min="8386" max="8386" width="3.140625" style="24" customWidth="1"/>
    <col min="8387" max="8387" width="18.7109375" style="24" customWidth="1"/>
    <col min="8388" max="8388" width="0.85546875" style="24" customWidth="1"/>
    <col min="8389" max="8389" width="18.7109375" style="24" customWidth="1"/>
    <col min="8390" max="8390" width="4.140625" style="24" customWidth="1"/>
    <col min="8391" max="8391" width="3.5703125" style="24" customWidth="1"/>
    <col min="8392" max="8392" width="18.7109375" style="24" customWidth="1"/>
    <col min="8393" max="8393" width="0.85546875" style="24" customWidth="1"/>
    <col min="8394" max="8394" width="18.7109375" style="24" customWidth="1"/>
    <col min="8395" max="8395" width="3.7109375" style="24" customWidth="1"/>
    <col min="8396" max="8396" width="3.140625" style="24" customWidth="1"/>
    <col min="8397" max="8397" width="18.7109375" style="24" customWidth="1"/>
    <col min="8398" max="8398" width="0.85546875" style="24" customWidth="1"/>
    <col min="8399" max="8399" width="18.7109375" style="24" customWidth="1"/>
    <col min="8400" max="8400" width="2.140625" style="24" customWidth="1"/>
    <col min="8401" max="8401" width="1.42578125" style="24" customWidth="1"/>
    <col min="8402" max="8402" width="5.140625" style="24" customWidth="1"/>
    <col min="8403" max="8403" width="1.7109375" style="24" customWidth="1"/>
    <col min="8404" max="8404" width="3.42578125" style="24" customWidth="1"/>
    <col min="8405" max="8405" width="18.7109375" style="24" customWidth="1"/>
    <col min="8406" max="8406" width="0.85546875" style="24" customWidth="1"/>
    <col min="8407" max="8407" width="18.7109375" style="24" customWidth="1"/>
    <col min="8408" max="8408" width="3.7109375" style="24" customWidth="1"/>
    <col min="8409" max="8409" width="3.140625" style="24" customWidth="1"/>
    <col min="8410" max="8410" width="18.7109375" style="24" customWidth="1"/>
    <col min="8411" max="8411" width="0.85546875" style="24" customWidth="1"/>
    <col min="8412" max="8412" width="18.7109375" style="24" customWidth="1"/>
    <col min="8413" max="8413" width="4.140625" style="24" customWidth="1"/>
    <col min="8414" max="8414" width="3.5703125" style="24" customWidth="1"/>
    <col min="8415" max="8415" width="18.7109375" style="24" customWidth="1"/>
    <col min="8416" max="8416" width="0.85546875" style="24" customWidth="1"/>
    <col min="8417" max="8417" width="18.7109375" style="24" customWidth="1"/>
    <col min="8418" max="8418" width="3.7109375" style="24" customWidth="1"/>
    <col min="8419" max="8419" width="3.140625" style="24" customWidth="1"/>
    <col min="8420" max="8420" width="18.7109375" style="24" customWidth="1"/>
    <col min="8421" max="8421" width="0.85546875" style="24" customWidth="1"/>
    <col min="8422" max="8422" width="18.7109375" style="24" customWidth="1"/>
    <col min="8423" max="8423" width="2.140625" style="24" customWidth="1"/>
    <col min="8424" max="8633" width="11.42578125" style="24"/>
    <col min="8634" max="8634" width="1.42578125" style="24" customWidth="1"/>
    <col min="8635" max="8635" width="5.140625" style="24" customWidth="1"/>
    <col min="8636" max="8636" width="1.7109375" style="24" customWidth="1"/>
    <col min="8637" max="8637" width="3.42578125" style="24" customWidth="1"/>
    <col min="8638" max="8638" width="18.7109375" style="24" customWidth="1"/>
    <col min="8639" max="8639" width="0.85546875" style="24" customWidth="1"/>
    <col min="8640" max="8640" width="18.7109375" style="24" customWidth="1"/>
    <col min="8641" max="8641" width="3.7109375" style="24" customWidth="1"/>
    <col min="8642" max="8642" width="3.140625" style="24" customWidth="1"/>
    <col min="8643" max="8643" width="18.7109375" style="24" customWidth="1"/>
    <col min="8644" max="8644" width="0.85546875" style="24" customWidth="1"/>
    <col min="8645" max="8645" width="18.7109375" style="24" customWidth="1"/>
    <col min="8646" max="8646" width="4.140625" style="24" customWidth="1"/>
    <col min="8647" max="8647" width="3.5703125" style="24" customWidth="1"/>
    <col min="8648" max="8648" width="18.7109375" style="24" customWidth="1"/>
    <col min="8649" max="8649" width="0.85546875" style="24" customWidth="1"/>
    <col min="8650" max="8650" width="18.7109375" style="24" customWidth="1"/>
    <col min="8651" max="8651" width="3.7109375" style="24" customWidth="1"/>
    <col min="8652" max="8652" width="3.140625" style="24" customWidth="1"/>
    <col min="8653" max="8653" width="18.7109375" style="24" customWidth="1"/>
    <col min="8654" max="8654" width="0.85546875" style="24" customWidth="1"/>
    <col min="8655" max="8655" width="18.7109375" style="24" customWidth="1"/>
    <col min="8656" max="8656" width="2.140625" style="24" customWidth="1"/>
    <col min="8657" max="8657" width="1.42578125" style="24" customWidth="1"/>
    <col min="8658" max="8658" width="5.140625" style="24" customWidth="1"/>
    <col min="8659" max="8659" width="1.7109375" style="24" customWidth="1"/>
    <col min="8660" max="8660" width="3.42578125" style="24" customWidth="1"/>
    <col min="8661" max="8661" width="18.7109375" style="24" customWidth="1"/>
    <col min="8662" max="8662" width="0.85546875" style="24" customWidth="1"/>
    <col min="8663" max="8663" width="18.7109375" style="24" customWidth="1"/>
    <col min="8664" max="8664" width="3.7109375" style="24" customWidth="1"/>
    <col min="8665" max="8665" width="3.140625" style="24" customWidth="1"/>
    <col min="8666" max="8666" width="18.7109375" style="24" customWidth="1"/>
    <col min="8667" max="8667" width="0.85546875" style="24" customWidth="1"/>
    <col min="8668" max="8668" width="18.7109375" style="24" customWidth="1"/>
    <col min="8669" max="8669" width="4.140625" style="24" customWidth="1"/>
    <col min="8670" max="8670" width="3.5703125" style="24" customWidth="1"/>
    <col min="8671" max="8671" width="18.7109375" style="24" customWidth="1"/>
    <col min="8672" max="8672" width="0.85546875" style="24" customWidth="1"/>
    <col min="8673" max="8673" width="18.7109375" style="24" customWidth="1"/>
    <col min="8674" max="8674" width="3.7109375" style="24" customWidth="1"/>
    <col min="8675" max="8675" width="3.140625" style="24" customWidth="1"/>
    <col min="8676" max="8676" width="18.7109375" style="24" customWidth="1"/>
    <col min="8677" max="8677" width="0.85546875" style="24" customWidth="1"/>
    <col min="8678" max="8678" width="18.7109375" style="24" customWidth="1"/>
    <col min="8679" max="8679" width="2.140625" style="24" customWidth="1"/>
    <col min="8680" max="8889" width="11.42578125" style="24"/>
    <col min="8890" max="8890" width="1.42578125" style="24" customWidth="1"/>
    <col min="8891" max="8891" width="5.140625" style="24" customWidth="1"/>
    <col min="8892" max="8892" width="1.7109375" style="24" customWidth="1"/>
    <col min="8893" max="8893" width="3.42578125" style="24" customWidth="1"/>
    <col min="8894" max="8894" width="18.7109375" style="24" customWidth="1"/>
    <col min="8895" max="8895" width="0.85546875" style="24" customWidth="1"/>
    <col min="8896" max="8896" width="18.7109375" style="24" customWidth="1"/>
    <col min="8897" max="8897" width="3.7109375" style="24" customWidth="1"/>
    <col min="8898" max="8898" width="3.140625" style="24" customWidth="1"/>
    <col min="8899" max="8899" width="18.7109375" style="24" customWidth="1"/>
    <col min="8900" max="8900" width="0.85546875" style="24" customWidth="1"/>
    <col min="8901" max="8901" width="18.7109375" style="24" customWidth="1"/>
    <col min="8902" max="8902" width="4.140625" style="24" customWidth="1"/>
    <col min="8903" max="8903" width="3.5703125" style="24" customWidth="1"/>
    <col min="8904" max="8904" width="18.7109375" style="24" customWidth="1"/>
    <col min="8905" max="8905" width="0.85546875" style="24" customWidth="1"/>
    <col min="8906" max="8906" width="18.7109375" style="24" customWidth="1"/>
    <col min="8907" max="8907" width="3.7109375" style="24" customWidth="1"/>
    <col min="8908" max="8908" width="3.140625" style="24" customWidth="1"/>
    <col min="8909" max="8909" width="18.7109375" style="24" customWidth="1"/>
    <col min="8910" max="8910" width="0.85546875" style="24" customWidth="1"/>
    <col min="8911" max="8911" width="18.7109375" style="24" customWidth="1"/>
    <col min="8912" max="8912" width="2.140625" style="24" customWidth="1"/>
    <col min="8913" max="8913" width="1.42578125" style="24" customWidth="1"/>
    <col min="8914" max="8914" width="5.140625" style="24" customWidth="1"/>
    <col min="8915" max="8915" width="1.7109375" style="24" customWidth="1"/>
    <col min="8916" max="8916" width="3.42578125" style="24" customWidth="1"/>
    <col min="8917" max="8917" width="18.7109375" style="24" customWidth="1"/>
    <col min="8918" max="8918" width="0.85546875" style="24" customWidth="1"/>
    <col min="8919" max="8919" width="18.7109375" style="24" customWidth="1"/>
    <col min="8920" max="8920" width="3.7109375" style="24" customWidth="1"/>
    <col min="8921" max="8921" width="3.140625" style="24" customWidth="1"/>
    <col min="8922" max="8922" width="18.7109375" style="24" customWidth="1"/>
    <col min="8923" max="8923" width="0.85546875" style="24" customWidth="1"/>
    <col min="8924" max="8924" width="18.7109375" style="24" customWidth="1"/>
    <col min="8925" max="8925" width="4.140625" style="24" customWidth="1"/>
    <col min="8926" max="8926" width="3.5703125" style="24" customWidth="1"/>
    <col min="8927" max="8927" width="18.7109375" style="24" customWidth="1"/>
    <col min="8928" max="8928" width="0.85546875" style="24" customWidth="1"/>
    <col min="8929" max="8929" width="18.7109375" style="24" customWidth="1"/>
    <col min="8930" max="8930" width="3.7109375" style="24" customWidth="1"/>
    <col min="8931" max="8931" width="3.140625" style="24" customWidth="1"/>
    <col min="8932" max="8932" width="18.7109375" style="24" customWidth="1"/>
    <col min="8933" max="8933" width="0.85546875" style="24" customWidth="1"/>
    <col min="8934" max="8934" width="18.7109375" style="24" customWidth="1"/>
    <col min="8935" max="8935" width="2.140625" style="24" customWidth="1"/>
    <col min="8936" max="9145" width="11.42578125" style="24"/>
    <col min="9146" max="9146" width="1.42578125" style="24" customWidth="1"/>
    <col min="9147" max="9147" width="5.140625" style="24" customWidth="1"/>
    <col min="9148" max="9148" width="1.7109375" style="24" customWidth="1"/>
    <col min="9149" max="9149" width="3.42578125" style="24" customWidth="1"/>
    <col min="9150" max="9150" width="18.7109375" style="24" customWidth="1"/>
    <col min="9151" max="9151" width="0.85546875" style="24" customWidth="1"/>
    <col min="9152" max="9152" width="18.7109375" style="24" customWidth="1"/>
    <col min="9153" max="9153" width="3.7109375" style="24" customWidth="1"/>
    <col min="9154" max="9154" width="3.140625" style="24" customWidth="1"/>
    <col min="9155" max="9155" width="18.7109375" style="24" customWidth="1"/>
    <col min="9156" max="9156" width="0.85546875" style="24" customWidth="1"/>
    <col min="9157" max="9157" width="18.7109375" style="24" customWidth="1"/>
    <col min="9158" max="9158" width="4.140625" style="24" customWidth="1"/>
    <col min="9159" max="9159" width="3.5703125" style="24" customWidth="1"/>
    <col min="9160" max="9160" width="18.7109375" style="24" customWidth="1"/>
    <col min="9161" max="9161" width="0.85546875" style="24" customWidth="1"/>
    <col min="9162" max="9162" width="18.7109375" style="24" customWidth="1"/>
    <col min="9163" max="9163" width="3.7109375" style="24" customWidth="1"/>
    <col min="9164" max="9164" width="3.140625" style="24" customWidth="1"/>
    <col min="9165" max="9165" width="18.7109375" style="24" customWidth="1"/>
    <col min="9166" max="9166" width="0.85546875" style="24" customWidth="1"/>
    <col min="9167" max="9167" width="18.7109375" style="24" customWidth="1"/>
    <col min="9168" max="9168" width="2.140625" style="24" customWidth="1"/>
    <col min="9169" max="9169" width="1.42578125" style="24" customWidth="1"/>
    <col min="9170" max="9170" width="5.140625" style="24" customWidth="1"/>
    <col min="9171" max="9171" width="1.7109375" style="24" customWidth="1"/>
    <col min="9172" max="9172" width="3.42578125" style="24" customWidth="1"/>
    <col min="9173" max="9173" width="18.7109375" style="24" customWidth="1"/>
    <col min="9174" max="9174" width="0.85546875" style="24" customWidth="1"/>
    <col min="9175" max="9175" width="18.7109375" style="24" customWidth="1"/>
    <col min="9176" max="9176" width="3.7109375" style="24" customWidth="1"/>
    <col min="9177" max="9177" width="3.140625" style="24" customWidth="1"/>
    <col min="9178" max="9178" width="18.7109375" style="24" customWidth="1"/>
    <col min="9179" max="9179" width="0.85546875" style="24" customWidth="1"/>
    <col min="9180" max="9180" width="18.7109375" style="24" customWidth="1"/>
    <col min="9181" max="9181" width="4.140625" style="24" customWidth="1"/>
    <col min="9182" max="9182" width="3.5703125" style="24" customWidth="1"/>
    <col min="9183" max="9183" width="18.7109375" style="24" customWidth="1"/>
    <col min="9184" max="9184" width="0.85546875" style="24" customWidth="1"/>
    <col min="9185" max="9185" width="18.7109375" style="24" customWidth="1"/>
    <col min="9186" max="9186" width="3.7109375" style="24" customWidth="1"/>
    <col min="9187" max="9187" width="3.140625" style="24" customWidth="1"/>
    <col min="9188" max="9188" width="18.7109375" style="24" customWidth="1"/>
    <col min="9189" max="9189" width="0.85546875" style="24" customWidth="1"/>
    <col min="9190" max="9190" width="18.7109375" style="24" customWidth="1"/>
    <col min="9191" max="9191" width="2.140625" style="24" customWidth="1"/>
    <col min="9192" max="9401" width="11.42578125" style="24"/>
    <col min="9402" max="9402" width="1.42578125" style="24" customWidth="1"/>
    <col min="9403" max="9403" width="5.140625" style="24" customWidth="1"/>
    <col min="9404" max="9404" width="1.7109375" style="24" customWidth="1"/>
    <col min="9405" max="9405" width="3.42578125" style="24" customWidth="1"/>
    <col min="9406" max="9406" width="18.7109375" style="24" customWidth="1"/>
    <col min="9407" max="9407" width="0.85546875" style="24" customWidth="1"/>
    <col min="9408" max="9408" width="18.7109375" style="24" customWidth="1"/>
    <col min="9409" max="9409" width="3.7109375" style="24" customWidth="1"/>
    <col min="9410" max="9410" width="3.140625" style="24" customWidth="1"/>
    <col min="9411" max="9411" width="18.7109375" style="24" customWidth="1"/>
    <col min="9412" max="9412" width="0.85546875" style="24" customWidth="1"/>
    <col min="9413" max="9413" width="18.7109375" style="24" customWidth="1"/>
    <col min="9414" max="9414" width="4.140625" style="24" customWidth="1"/>
    <col min="9415" max="9415" width="3.5703125" style="24" customWidth="1"/>
    <col min="9416" max="9416" width="18.7109375" style="24" customWidth="1"/>
    <col min="9417" max="9417" width="0.85546875" style="24" customWidth="1"/>
    <col min="9418" max="9418" width="18.7109375" style="24" customWidth="1"/>
    <col min="9419" max="9419" width="3.7109375" style="24" customWidth="1"/>
    <col min="9420" max="9420" width="3.140625" style="24" customWidth="1"/>
    <col min="9421" max="9421" width="18.7109375" style="24" customWidth="1"/>
    <col min="9422" max="9422" width="0.85546875" style="24" customWidth="1"/>
    <col min="9423" max="9423" width="18.7109375" style="24" customWidth="1"/>
    <col min="9424" max="9424" width="2.140625" style="24" customWidth="1"/>
    <col min="9425" max="9425" width="1.42578125" style="24" customWidth="1"/>
    <col min="9426" max="9426" width="5.140625" style="24" customWidth="1"/>
    <col min="9427" max="9427" width="1.7109375" style="24" customWidth="1"/>
    <col min="9428" max="9428" width="3.42578125" style="24" customWidth="1"/>
    <col min="9429" max="9429" width="18.7109375" style="24" customWidth="1"/>
    <col min="9430" max="9430" width="0.85546875" style="24" customWidth="1"/>
    <col min="9431" max="9431" width="18.7109375" style="24" customWidth="1"/>
    <col min="9432" max="9432" width="3.7109375" style="24" customWidth="1"/>
    <col min="9433" max="9433" width="3.140625" style="24" customWidth="1"/>
    <col min="9434" max="9434" width="18.7109375" style="24" customWidth="1"/>
    <col min="9435" max="9435" width="0.85546875" style="24" customWidth="1"/>
    <col min="9436" max="9436" width="18.7109375" style="24" customWidth="1"/>
    <col min="9437" max="9437" width="4.140625" style="24" customWidth="1"/>
    <col min="9438" max="9438" width="3.5703125" style="24" customWidth="1"/>
    <col min="9439" max="9439" width="18.7109375" style="24" customWidth="1"/>
    <col min="9440" max="9440" width="0.85546875" style="24" customWidth="1"/>
    <col min="9441" max="9441" width="18.7109375" style="24" customWidth="1"/>
    <col min="9442" max="9442" width="3.7109375" style="24" customWidth="1"/>
    <col min="9443" max="9443" width="3.140625" style="24" customWidth="1"/>
    <col min="9444" max="9444" width="18.7109375" style="24" customWidth="1"/>
    <col min="9445" max="9445" width="0.85546875" style="24" customWidth="1"/>
    <col min="9446" max="9446" width="18.7109375" style="24" customWidth="1"/>
    <col min="9447" max="9447" width="2.140625" style="24" customWidth="1"/>
    <col min="9448" max="9657" width="11.42578125" style="24"/>
    <col min="9658" max="9658" width="1.42578125" style="24" customWidth="1"/>
    <col min="9659" max="9659" width="5.140625" style="24" customWidth="1"/>
    <col min="9660" max="9660" width="1.7109375" style="24" customWidth="1"/>
    <col min="9661" max="9661" width="3.42578125" style="24" customWidth="1"/>
    <col min="9662" max="9662" width="18.7109375" style="24" customWidth="1"/>
    <col min="9663" max="9663" width="0.85546875" style="24" customWidth="1"/>
    <col min="9664" max="9664" width="18.7109375" style="24" customWidth="1"/>
    <col min="9665" max="9665" width="3.7109375" style="24" customWidth="1"/>
    <col min="9666" max="9666" width="3.140625" style="24" customWidth="1"/>
    <col min="9667" max="9667" width="18.7109375" style="24" customWidth="1"/>
    <col min="9668" max="9668" width="0.85546875" style="24" customWidth="1"/>
    <col min="9669" max="9669" width="18.7109375" style="24" customWidth="1"/>
    <col min="9670" max="9670" width="4.140625" style="24" customWidth="1"/>
    <col min="9671" max="9671" width="3.5703125" style="24" customWidth="1"/>
    <col min="9672" max="9672" width="18.7109375" style="24" customWidth="1"/>
    <col min="9673" max="9673" width="0.85546875" style="24" customWidth="1"/>
    <col min="9674" max="9674" width="18.7109375" style="24" customWidth="1"/>
    <col min="9675" max="9675" width="3.7109375" style="24" customWidth="1"/>
    <col min="9676" max="9676" width="3.140625" style="24" customWidth="1"/>
    <col min="9677" max="9677" width="18.7109375" style="24" customWidth="1"/>
    <col min="9678" max="9678" width="0.85546875" style="24" customWidth="1"/>
    <col min="9679" max="9679" width="18.7109375" style="24" customWidth="1"/>
    <col min="9680" max="9680" width="2.140625" style="24" customWidth="1"/>
    <col min="9681" max="9681" width="1.42578125" style="24" customWidth="1"/>
    <col min="9682" max="9682" width="5.140625" style="24" customWidth="1"/>
    <col min="9683" max="9683" width="1.7109375" style="24" customWidth="1"/>
    <col min="9684" max="9684" width="3.42578125" style="24" customWidth="1"/>
    <col min="9685" max="9685" width="18.7109375" style="24" customWidth="1"/>
    <col min="9686" max="9686" width="0.85546875" style="24" customWidth="1"/>
    <col min="9687" max="9687" width="18.7109375" style="24" customWidth="1"/>
    <col min="9688" max="9688" width="3.7109375" style="24" customWidth="1"/>
    <col min="9689" max="9689" width="3.140625" style="24" customWidth="1"/>
    <col min="9690" max="9690" width="18.7109375" style="24" customWidth="1"/>
    <col min="9691" max="9691" width="0.85546875" style="24" customWidth="1"/>
    <col min="9692" max="9692" width="18.7109375" style="24" customWidth="1"/>
    <col min="9693" max="9693" width="4.140625" style="24" customWidth="1"/>
    <col min="9694" max="9694" width="3.5703125" style="24" customWidth="1"/>
    <col min="9695" max="9695" width="18.7109375" style="24" customWidth="1"/>
    <col min="9696" max="9696" width="0.85546875" style="24" customWidth="1"/>
    <col min="9697" max="9697" width="18.7109375" style="24" customWidth="1"/>
    <col min="9698" max="9698" width="3.7109375" style="24" customWidth="1"/>
    <col min="9699" max="9699" width="3.140625" style="24" customWidth="1"/>
    <col min="9700" max="9700" width="18.7109375" style="24" customWidth="1"/>
    <col min="9701" max="9701" width="0.85546875" style="24" customWidth="1"/>
    <col min="9702" max="9702" width="18.7109375" style="24" customWidth="1"/>
    <col min="9703" max="9703" width="2.140625" style="24" customWidth="1"/>
    <col min="9704" max="9913" width="11.42578125" style="24"/>
    <col min="9914" max="9914" width="1.42578125" style="24" customWidth="1"/>
    <col min="9915" max="9915" width="5.140625" style="24" customWidth="1"/>
    <col min="9916" max="9916" width="1.7109375" style="24" customWidth="1"/>
    <col min="9917" max="9917" width="3.42578125" style="24" customWidth="1"/>
    <col min="9918" max="9918" width="18.7109375" style="24" customWidth="1"/>
    <col min="9919" max="9919" width="0.85546875" style="24" customWidth="1"/>
    <col min="9920" max="9920" width="18.7109375" style="24" customWidth="1"/>
    <col min="9921" max="9921" width="3.7109375" style="24" customWidth="1"/>
    <col min="9922" max="9922" width="3.140625" style="24" customWidth="1"/>
    <col min="9923" max="9923" width="18.7109375" style="24" customWidth="1"/>
    <col min="9924" max="9924" width="0.85546875" style="24" customWidth="1"/>
    <col min="9925" max="9925" width="18.7109375" style="24" customWidth="1"/>
    <col min="9926" max="9926" width="4.140625" style="24" customWidth="1"/>
    <col min="9927" max="9927" width="3.5703125" style="24" customWidth="1"/>
    <col min="9928" max="9928" width="18.7109375" style="24" customWidth="1"/>
    <col min="9929" max="9929" width="0.85546875" style="24" customWidth="1"/>
    <col min="9930" max="9930" width="18.7109375" style="24" customWidth="1"/>
    <col min="9931" max="9931" width="3.7109375" style="24" customWidth="1"/>
    <col min="9932" max="9932" width="3.140625" style="24" customWidth="1"/>
    <col min="9933" max="9933" width="18.7109375" style="24" customWidth="1"/>
    <col min="9934" max="9934" width="0.85546875" style="24" customWidth="1"/>
    <col min="9935" max="9935" width="18.7109375" style="24" customWidth="1"/>
    <col min="9936" max="9936" width="2.140625" style="24" customWidth="1"/>
    <col min="9937" max="9937" width="1.42578125" style="24" customWidth="1"/>
    <col min="9938" max="9938" width="5.140625" style="24" customWidth="1"/>
    <col min="9939" max="9939" width="1.7109375" style="24" customWidth="1"/>
    <col min="9940" max="9940" width="3.42578125" style="24" customWidth="1"/>
    <col min="9941" max="9941" width="18.7109375" style="24" customWidth="1"/>
    <col min="9942" max="9942" width="0.85546875" style="24" customWidth="1"/>
    <col min="9943" max="9943" width="18.7109375" style="24" customWidth="1"/>
    <col min="9944" max="9944" width="3.7109375" style="24" customWidth="1"/>
    <col min="9945" max="9945" width="3.140625" style="24" customWidth="1"/>
    <col min="9946" max="9946" width="18.7109375" style="24" customWidth="1"/>
    <col min="9947" max="9947" width="0.85546875" style="24" customWidth="1"/>
    <col min="9948" max="9948" width="18.7109375" style="24" customWidth="1"/>
    <col min="9949" max="9949" width="4.140625" style="24" customWidth="1"/>
    <col min="9950" max="9950" width="3.5703125" style="24" customWidth="1"/>
    <col min="9951" max="9951" width="18.7109375" style="24" customWidth="1"/>
    <col min="9952" max="9952" width="0.85546875" style="24" customWidth="1"/>
    <col min="9953" max="9953" width="18.7109375" style="24" customWidth="1"/>
    <col min="9954" max="9954" width="3.7109375" style="24" customWidth="1"/>
    <col min="9955" max="9955" width="3.140625" style="24" customWidth="1"/>
    <col min="9956" max="9956" width="18.7109375" style="24" customWidth="1"/>
    <col min="9957" max="9957" width="0.85546875" style="24" customWidth="1"/>
    <col min="9958" max="9958" width="18.7109375" style="24" customWidth="1"/>
    <col min="9959" max="9959" width="2.140625" style="24" customWidth="1"/>
    <col min="9960" max="10169" width="11.42578125" style="24"/>
    <col min="10170" max="10170" width="1.42578125" style="24" customWidth="1"/>
    <col min="10171" max="10171" width="5.140625" style="24" customWidth="1"/>
    <col min="10172" max="10172" width="1.7109375" style="24" customWidth="1"/>
    <col min="10173" max="10173" width="3.42578125" style="24" customWidth="1"/>
    <col min="10174" max="10174" width="18.7109375" style="24" customWidth="1"/>
    <col min="10175" max="10175" width="0.85546875" style="24" customWidth="1"/>
    <col min="10176" max="10176" width="18.7109375" style="24" customWidth="1"/>
    <col min="10177" max="10177" width="3.7109375" style="24" customWidth="1"/>
    <col min="10178" max="10178" width="3.140625" style="24" customWidth="1"/>
    <col min="10179" max="10179" width="18.7109375" style="24" customWidth="1"/>
    <col min="10180" max="10180" width="0.85546875" style="24" customWidth="1"/>
    <col min="10181" max="10181" width="18.7109375" style="24" customWidth="1"/>
    <col min="10182" max="10182" width="4.140625" style="24" customWidth="1"/>
    <col min="10183" max="10183" width="3.5703125" style="24" customWidth="1"/>
    <col min="10184" max="10184" width="18.7109375" style="24" customWidth="1"/>
    <col min="10185" max="10185" width="0.85546875" style="24" customWidth="1"/>
    <col min="10186" max="10186" width="18.7109375" style="24" customWidth="1"/>
    <col min="10187" max="10187" width="3.7109375" style="24" customWidth="1"/>
    <col min="10188" max="10188" width="3.140625" style="24" customWidth="1"/>
    <col min="10189" max="10189" width="18.7109375" style="24" customWidth="1"/>
    <col min="10190" max="10190" width="0.85546875" style="24" customWidth="1"/>
    <col min="10191" max="10191" width="18.7109375" style="24" customWidth="1"/>
    <col min="10192" max="10192" width="2.140625" style="24" customWidth="1"/>
    <col min="10193" max="10193" width="1.42578125" style="24" customWidth="1"/>
    <col min="10194" max="10194" width="5.140625" style="24" customWidth="1"/>
    <col min="10195" max="10195" width="1.7109375" style="24" customWidth="1"/>
    <col min="10196" max="10196" width="3.42578125" style="24" customWidth="1"/>
    <col min="10197" max="10197" width="18.7109375" style="24" customWidth="1"/>
    <col min="10198" max="10198" width="0.85546875" style="24" customWidth="1"/>
    <col min="10199" max="10199" width="18.7109375" style="24" customWidth="1"/>
    <col min="10200" max="10200" width="3.7109375" style="24" customWidth="1"/>
    <col min="10201" max="10201" width="3.140625" style="24" customWidth="1"/>
    <col min="10202" max="10202" width="18.7109375" style="24" customWidth="1"/>
    <col min="10203" max="10203" width="0.85546875" style="24" customWidth="1"/>
    <col min="10204" max="10204" width="18.7109375" style="24" customWidth="1"/>
    <col min="10205" max="10205" width="4.140625" style="24" customWidth="1"/>
    <col min="10206" max="10206" width="3.5703125" style="24" customWidth="1"/>
    <col min="10207" max="10207" width="18.7109375" style="24" customWidth="1"/>
    <col min="10208" max="10208" width="0.85546875" style="24" customWidth="1"/>
    <col min="10209" max="10209" width="18.7109375" style="24" customWidth="1"/>
    <col min="10210" max="10210" width="3.7109375" style="24" customWidth="1"/>
    <col min="10211" max="10211" width="3.140625" style="24" customWidth="1"/>
    <col min="10212" max="10212" width="18.7109375" style="24" customWidth="1"/>
    <col min="10213" max="10213" width="0.85546875" style="24" customWidth="1"/>
    <col min="10214" max="10214" width="18.7109375" style="24" customWidth="1"/>
    <col min="10215" max="10215" width="2.140625" style="24" customWidth="1"/>
    <col min="10216" max="10425" width="11.42578125" style="24"/>
    <col min="10426" max="10426" width="1.42578125" style="24" customWidth="1"/>
    <col min="10427" max="10427" width="5.140625" style="24" customWidth="1"/>
    <col min="10428" max="10428" width="1.7109375" style="24" customWidth="1"/>
    <col min="10429" max="10429" width="3.42578125" style="24" customWidth="1"/>
    <col min="10430" max="10430" width="18.7109375" style="24" customWidth="1"/>
    <col min="10431" max="10431" width="0.85546875" style="24" customWidth="1"/>
    <col min="10432" max="10432" width="18.7109375" style="24" customWidth="1"/>
    <col min="10433" max="10433" width="3.7109375" style="24" customWidth="1"/>
    <col min="10434" max="10434" width="3.140625" style="24" customWidth="1"/>
    <col min="10435" max="10435" width="18.7109375" style="24" customWidth="1"/>
    <col min="10436" max="10436" width="0.85546875" style="24" customWidth="1"/>
    <col min="10437" max="10437" width="18.7109375" style="24" customWidth="1"/>
    <col min="10438" max="10438" width="4.140625" style="24" customWidth="1"/>
    <col min="10439" max="10439" width="3.5703125" style="24" customWidth="1"/>
    <col min="10440" max="10440" width="18.7109375" style="24" customWidth="1"/>
    <col min="10441" max="10441" width="0.85546875" style="24" customWidth="1"/>
    <col min="10442" max="10442" width="18.7109375" style="24" customWidth="1"/>
    <col min="10443" max="10443" width="3.7109375" style="24" customWidth="1"/>
    <col min="10444" max="10444" width="3.140625" style="24" customWidth="1"/>
    <col min="10445" max="10445" width="18.7109375" style="24" customWidth="1"/>
    <col min="10446" max="10446" width="0.85546875" style="24" customWidth="1"/>
    <col min="10447" max="10447" width="18.7109375" style="24" customWidth="1"/>
    <col min="10448" max="10448" width="2.140625" style="24" customWidth="1"/>
    <col min="10449" max="10449" width="1.42578125" style="24" customWidth="1"/>
    <col min="10450" max="10450" width="5.140625" style="24" customWidth="1"/>
    <col min="10451" max="10451" width="1.7109375" style="24" customWidth="1"/>
    <col min="10452" max="10452" width="3.42578125" style="24" customWidth="1"/>
    <col min="10453" max="10453" width="18.7109375" style="24" customWidth="1"/>
    <col min="10454" max="10454" width="0.85546875" style="24" customWidth="1"/>
    <col min="10455" max="10455" width="18.7109375" style="24" customWidth="1"/>
    <col min="10456" max="10456" width="3.7109375" style="24" customWidth="1"/>
    <col min="10457" max="10457" width="3.140625" style="24" customWidth="1"/>
    <col min="10458" max="10458" width="18.7109375" style="24" customWidth="1"/>
    <col min="10459" max="10459" width="0.85546875" style="24" customWidth="1"/>
    <col min="10460" max="10460" width="18.7109375" style="24" customWidth="1"/>
    <col min="10461" max="10461" width="4.140625" style="24" customWidth="1"/>
    <col min="10462" max="10462" width="3.5703125" style="24" customWidth="1"/>
    <col min="10463" max="10463" width="18.7109375" style="24" customWidth="1"/>
    <col min="10464" max="10464" width="0.85546875" style="24" customWidth="1"/>
    <col min="10465" max="10465" width="18.7109375" style="24" customWidth="1"/>
    <col min="10466" max="10466" width="3.7109375" style="24" customWidth="1"/>
    <col min="10467" max="10467" width="3.140625" style="24" customWidth="1"/>
    <col min="10468" max="10468" width="18.7109375" style="24" customWidth="1"/>
    <col min="10469" max="10469" width="0.85546875" style="24" customWidth="1"/>
    <col min="10470" max="10470" width="18.7109375" style="24" customWidth="1"/>
    <col min="10471" max="10471" width="2.140625" style="24" customWidth="1"/>
    <col min="10472" max="10681" width="11.42578125" style="24"/>
    <col min="10682" max="10682" width="1.42578125" style="24" customWidth="1"/>
    <col min="10683" max="10683" width="5.140625" style="24" customWidth="1"/>
    <col min="10684" max="10684" width="1.7109375" style="24" customWidth="1"/>
    <col min="10685" max="10685" width="3.42578125" style="24" customWidth="1"/>
    <col min="10686" max="10686" width="18.7109375" style="24" customWidth="1"/>
    <col min="10687" max="10687" width="0.85546875" style="24" customWidth="1"/>
    <col min="10688" max="10688" width="18.7109375" style="24" customWidth="1"/>
    <col min="10689" max="10689" width="3.7109375" style="24" customWidth="1"/>
    <col min="10690" max="10690" width="3.140625" style="24" customWidth="1"/>
    <col min="10691" max="10691" width="18.7109375" style="24" customWidth="1"/>
    <col min="10692" max="10692" width="0.85546875" style="24" customWidth="1"/>
    <col min="10693" max="10693" width="18.7109375" style="24" customWidth="1"/>
    <col min="10694" max="10694" width="4.140625" style="24" customWidth="1"/>
    <col min="10695" max="10695" width="3.5703125" style="24" customWidth="1"/>
    <col min="10696" max="10696" width="18.7109375" style="24" customWidth="1"/>
    <col min="10697" max="10697" width="0.85546875" style="24" customWidth="1"/>
    <col min="10698" max="10698" width="18.7109375" style="24" customWidth="1"/>
    <col min="10699" max="10699" width="3.7109375" style="24" customWidth="1"/>
    <col min="10700" max="10700" width="3.140625" style="24" customWidth="1"/>
    <col min="10701" max="10701" width="18.7109375" style="24" customWidth="1"/>
    <col min="10702" max="10702" width="0.85546875" style="24" customWidth="1"/>
    <col min="10703" max="10703" width="18.7109375" style="24" customWidth="1"/>
    <col min="10704" max="10704" width="2.140625" style="24" customWidth="1"/>
    <col min="10705" max="10705" width="1.42578125" style="24" customWidth="1"/>
    <col min="10706" max="10706" width="5.140625" style="24" customWidth="1"/>
    <col min="10707" max="10707" width="1.7109375" style="24" customWidth="1"/>
    <col min="10708" max="10708" width="3.42578125" style="24" customWidth="1"/>
    <col min="10709" max="10709" width="18.7109375" style="24" customWidth="1"/>
    <col min="10710" max="10710" width="0.85546875" style="24" customWidth="1"/>
    <col min="10711" max="10711" width="18.7109375" style="24" customWidth="1"/>
    <col min="10712" max="10712" width="3.7109375" style="24" customWidth="1"/>
    <col min="10713" max="10713" width="3.140625" style="24" customWidth="1"/>
    <col min="10714" max="10714" width="18.7109375" style="24" customWidth="1"/>
    <col min="10715" max="10715" width="0.85546875" style="24" customWidth="1"/>
    <col min="10716" max="10716" width="18.7109375" style="24" customWidth="1"/>
    <col min="10717" max="10717" width="4.140625" style="24" customWidth="1"/>
    <col min="10718" max="10718" width="3.5703125" style="24" customWidth="1"/>
    <col min="10719" max="10719" width="18.7109375" style="24" customWidth="1"/>
    <col min="10720" max="10720" width="0.85546875" style="24" customWidth="1"/>
    <col min="10721" max="10721" width="18.7109375" style="24" customWidth="1"/>
    <col min="10722" max="10722" width="3.7109375" style="24" customWidth="1"/>
    <col min="10723" max="10723" width="3.140625" style="24" customWidth="1"/>
    <col min="10724" max="10724" width="18.7109375" style="24" customWidth="1"/>
    <col min="10725" max="10725" width="0.85546875" style="24" customWidth="1"/>
    <col min="10726" max="10726" width="18.7109375" style="24" customWidth="1"/>
    <col min="10727" max="10727" width="2.140625" style="24" customWidth="1"/>
    <col min="10728" max="10937" width="11.42578125" style="24"/>
    <col min="10938" max="10938" width="1.42578125" style="24" customWidth="1"/>
    <col min="10939" max="10939" width="5.140625" style="24" customWidth="1"/>
    <col min="10940" max="10940" width="1.7109375" style="24" customWidth="1"/>
    <col min="10941" max="10941" width="3.42578125" style="24" customWidth="1"/>
    <col min="10942" max="10942" width="18.7109375" style="24" customWidth="1"/>
    <col min="10943" max="10943" width="0.85546875" style="24" customWidth="1"/>
    <col min="10944" max="10944" width="18.7109375" style="24" customWidth="1"/>
    <col min="10945" max="10945" width="3.7109375" style="24" customWidth="1"/>
    <col min="10946" max="10946" width="3.140625" style="24" customWidth="1"/>
    <col min="10947" max="10947" width="18.7109375" style="24" customWidth="1"/>
    <col min="10948" max="10948" width="0.85546875" style="24" customWidth="1"/>
    <col min="10949" max="10949" width="18.7109375" style="24" customWidth="1"/>
    <col min="10950" max="10950" width="4.140625" style="24" customWidth="1"/>
    <col min="10951" max="10951" width="3.5703125" style="24" customWidth="1"/>
    <col min="10952" max="10952" width="18.7109375" style="24" customWidth="1"/>
    <col min="10953" max="10953" width="0.85546875" style="24" customWidth="1"/>
    <col min="10954" max="10954" width="18.7109375" style="24" customWidth="1"/>
    <col min="10955" max="10955" width="3.7109375" style="24" customWidth="1"/>
    <col min="10956" max="10956" width="3.140625" style="24" customWidth="1"/>
    <col min="10957" max="10957" width="18.7109375" style="24" customWidth="1"/>
    <col min="10958" max="10958" width="0.85546875" style="24" customWidth="1"/>
    <col min="10959" max="10959" width="18.7109375" style="24" customWidth="1"/>
    <col min="10960" max="10960" width="2.140625" style="24" customWidth="1"/>
    <col min="10961" max="10961" width="1.42578125" style="24" customWidth="1"/>
    <col min="10962" max="10962" width="5.140625" style="24" customWidth="1"/>
    <col min="10963" max="10963" width="1.7109375" style="24" customWidth="1"/>
    <col min="10964" max="10964" width="3.42578125" style="24" customWidth="1"/>
    <col min="10965" max="10965" width="18.7109375" style="24" customWidth="1"/>
    <col min="10966" max="10966" width="0.85546875" style="24" customWidth="1"/>
    <col min="10967" max="10967" width="18.7109375" style="24" customWidth="1"/>
    <col min="10968" max="10968" width="3.7109375" style="24" customWidth="1"/>
    <col min="10969" max="10969" width="3.140625" style="24" customWidth="1"/>
    <col min="10970" max="10970" width="18.7109375" style="24" customWidth="1"/>
    <col min="10971" max="10971" width="0.85546875" style="24" customWidth="1"/>
    <col min="10972" max="10972" width="18.7109375" style="24" customWidth="1"/>
    <col min="10973" max="10973" width="4.140625" style="24" customWidth="1"/>
    <col min="10974" max="10974" width="3.5703125" style="24" customWidth="1"/>
    <col min="10975" max="10975" width="18.7109375" style="24" customWidth="1"/>
    <col min="10976" max="10976" width="0.85546875" style="24" customWidth="1"/>
    <col min="10977" max="10977" width="18.7109375" style="24" customWidth="1"/>
    <col min="10978" max="10978" width="3.7109375" style="24" customWidth="1"/>
    <col min="10979" max="10979" width="3.140625" style="24" customWidth="1"/>
    <col min="10980" max="10980" width="18.7109375" style="24" customWidth="1"/>
    <col min="10981" max="10981" width="0.85546875" style="24" customWidth="1"/>
    <col min="10982" max="10982" width="18.7109375" style="24" customWidth="1"/>
    <col min="10983" max="10983" width="2.140625" style="24" customWidth="1"/>
    <col min="10984" max="11193" width="11.42578125" style="24"/>
    <col min="11194" max="11194" width="1.42578125" style="24" customWidth="1"/>
    <col min="11195" max="11195" width="5.140625" style="24" customWidth="1"/>
    <col min="11196" max="11196" width="1.7109375" style="24" customWidth="1"/>
    <col min="11197" max="11197" width="3.42578125" style="24" customWidth="1"/>
    <col min="11198" max="11198" width="18.7109375" style="24" customWidth="1"/>
    <col min="11199" max="11199" width="0.85546875" style="24" customWidth="1"/>
    <col min="11200" max="11200" width="18.7109375" style="24" customWidth="1"/>
    <col min="11201" max="11201" width="3.7109375" style="24" customWidth="1"/>
    <col min="11202" max="11202" width="3.140625" style="24" customWidth="1"/>
    <col min="11203" max="11203" width="18.7109375" style="24" customWidth="1"/>
    <col min="11204" max="11204" width="0.85546875" style="24" customWidth="1"/>
    <col min="11205" max="11205" width="18.7109375" style="24" customWidth="1"/>
    <col min="11206" max="11206" width="4.140625" style="24" customWidth="1"/>
    <col min="11207" max="11207" width="3.5703125" style="24" customWidth="1"/>
    <col min="11208" max="11208" width="18.7109375" style="24" customWidth="1"/>
    <col min="11209" max="11209" width="0.85546875" style="24" customWidth="1"/>
    <col min="11210" max="11210" width="18.7109375" style="24" customWidth="1"/>
    <col min="11211" max="11211" width="3.7109375" style="24" customWidth="1"/>
    <col min="11212" max="11212" width="3.140625" style="24" customWidth="1"/>
    <col min="11213" max="11213" width="18.7109375" style="24" customWidth="1"/>
    <col min="11214" max="11214" width="0.85546875" style="24" customWidth="1"/>
    <col min="11215" max="11215" width="18.7109375" style="24" customWidth="1"/>
    <col min="11216" max="11216" width="2.140625" style="24" customWidth="1"/>
    <col min="11217" max="11217" width="1.42578125" style="24" customWidth="1"/>
    <col min="11218" max="11218" width="5.140625" style="24" customWidth="1"/>
    <col min="11219" max="11219" width="1.7109375" style="24" customWidth="1"/>
    <col min="11220" max="11220" width="3.42578125" style="24" customWidth="1"/>
    <col min="11221" max="11221" width="18.7109375" style="24" customWidth="1"/>
    <col min="11222" max="11222" width="0.85546875" style="24" customWidth="1"/>
    <col min="11223" max="11223" width="18.7109375" style="24" customWidth="1"/>
    <col min="11224" max="11224" width="3.7109375" style="24" customWidth="1"/>
    <col min="11225" max="11225" width="3.140625" style="24" customWidth="1"/>
    <col min="11226" max="11226" width="18.7109375" style="24" customWidth="1"/>
    <col min="11227" max="11227" width="0.85546875" style="24" customWidth="1"/>
    <col min="11228" max="11228" width="18.7109375" style="24" customWidth="1"/>
    <col min="11229" max="11229" width="4.140625" style="24" customWidth="1"/>
    <col min="11230" max="11230" width="3.5703125" style="24" customWidth="1"/>
    <col min="11231" max="11231" width="18.7109375" style="24" customWidth="1"/>
    <col min="11232" max="11232" width="0.85546875" style="24" customWidth="1"/>
    <col min="11233" max="11233" width="18.7109375" style="24" customWidth="1"/>
    <col min="11234" max="11234" width="3.7109375" style="24" customWidth="1"/>
    <col min="11235" max="11235" width="3.140625" style="24" customWidth="1"/>
    <col min="11236" max="11236" width="18.7109375" style="24" customWidth="1"/>
    <col min="11237" max="11237" width="0.85546875" style="24" customWidth="1"/>
    <col min="11238" max="11238" width="18.7109375" style="24" customWidth="1"/>
    <col min="11239" max="11239" width="2.140625" style="24" customWidth="1"/>
    <col min="11240" max="11449" width="11.42578125" style="24"/>
    <col min="11450" max="11450" width="1.42578125" style="24" customWidth="1"/>
    <col min="11451" max="11451" width="5.140625" style="24" customWidth="1"/>
    <col min="11452" max="11452" width="1.7109375" style="24" customWidth="1"/>
    <col min="11453" max="11453" width="3.42578125" style="24" customWidth="1"/>
    <col min="11454" max="11454" width="18.7109375" style="24" customWidth="1"/>
    <col min="11455" max="11455" width="0.85546875" style="24" customWidth="1"/>
    <col min="11456" max="11456" width="18.7109375" style="24" customWidth="1"/>
    <col min="11457" max="11457" width="3.7109375" style="24" customWidth="1"/>
    <col min="11458" max="11458" width="3.140625" style="24" customWidth="1"/>
    <col min="11459" max="11459" width="18.7109375" style="24" customWidth="1"/>
    <col min="11460" max="11460" width="0.85546875" style="24" customWidth="1"/>
    <col min="11461" max="11461" width="18.7109375" style="24" customWidth="1"/>
    <col min="11462" max="11462" width="4.140625" style="24" customWidth="1"/>
    <col min="11463" max="11463" width="3.5703125" style="24" customWidth="1"/>
    <col min="11464" max="11464" width="18.7109375" style="24" customWidth="1"/>
    <col min="11465" max="11465" width="0.85546875" style="24" customWidth="1"/>
    <col min="11466" max="11466" width="18.7109375" style="24" customWidth="1"/>
    <col min="11467" max="11467" width="3.7109375" style="24" customWidth="1"/>
    <col min="11468" max="11468" width="3.140625" style="24" customWidth="1"/>
    <col min="11469" max="11469" width="18.7109375" style="24" customWidth="1"/>
    <col min="11470" max="11470" width="0.85546875" style="24" customWidth="1"/>
    <col min="11471" max="11471" width="18.7109375" style="24" customWidth="1"/>
    <col min="11472" max="11472" width="2.140625" style="24" customWidth="1"/>
    <col min="11473" max="11473" width="1.42578125" style="24" customWidth="1"/>
    <col min="11474" max="11474" width="5.140625" style="24" customWidth="1"/>
    <col min="11475" max="11475" width="1.7109375" style="24" customWidth="1"/>
    <col min="11476" max="11476" width="3.42578125" style="24" customWidth="1"/>
    <col min="11477" max="11477" width="18.7109375" style="24" customWidth="1"/>
    <col min="11478" max="11478" width="0.85546875" style="24" customWidth="1"/>
    <col min="11479" max="11479" width="18.7109375" style="24" customWidth="1"/>
    <col min="11480" max="11480" width="3.7109375" style="24" customWidth="1"/>
    <col min="11481" max="11481" width="3.140625" style="24" customWidth="1"/>
    <col min="11482" max="11482" width="18.7109375" style="24" customWidth="1"/>
    <col min="11483" max="11483" width="0.85546875" style="24" customWidth="1"/>
    <col min="11484" max="11484" width="18.7109375" style="24" customWidth="1"/>
    <col min="11485" max="11485" width="4.140625" style="24" customWidth="1"/>
    <col min="11486" max="11486" width="3.5703125" style="24" customWidth="1"/>
    <col min="11487" max="11487" width="18.7109375" style="24" customWidth="1"/>
    <col min="11488" max="11488" width="0.85546875" style="24" customWidth="1"/>
    <col min="11489" max="11489" width="18.7109375" style="24" customWidth="1"/>
    <col min="11490" max="11490" width="3.7109375" style="24" customWidth="1"/>
    <col min="11491" max="11491" width="3.140625" style="24" customWidth="1"/>
    <col min="11492" max="11492" width="18.7109375" style="24" customWidth="1"/>
    <col min="11493" max="11493" width="0.85546875" style="24" customWidth="1"/>
    <col min="11494" max="11494" width="18.7109375" style="24" customWidth="1"/>
    <col min="11495" max="11495" width="2.140625" style="24" customWidth="1"/>
    <col min="11496" max="11705" width="11.42578125" style="24"/>
    <col min="11706" max="11706" width="1.42578125" style="24" customWidth="1"/>
    <col min="11707" max="11707" width="5.140625" style="24" customWidth="1"/>
    <col min="11708" max="11708" width="1.7109375" style="24" customWidth="1"/>
    <col min="11709" max="11709" width="3.42578125" style="24" customWidth="1"/>
    <col min="11710" max="11710" width="18.7109375" style="24" customWidth="1"/>
    <col min="11711" max="11711" width="0.85546875" style="24" customWidth="1"/>
    <col min="11712" max="11712" width="18.7109375" style="24" customWidth="1"/>
    <col min="11713" max="11713" width="3.7109375" style="24" customWidth="1"/>
    <col min="11714" max="11714" width="3.140625" style="24" customWidth="1"/>
    <col min="11715" max="11715" width="18.7109375" style="24" customWidth="1"/>
    <col min="11716" max="11716" width="0.85546875" style="24" customWidth="1"/>
    <col min="11717" max="11717" width="18.7109375" style="24" customWidth="1"/>
    <col min="11718" max="11718" width="4.140625" style="24" customWidth="1"/>
    <col min="11719" max="11719" width="3.5703125" style="24" customWidth="1"/>
    <col min="11720" max="11720" width="18.7109375" style="24" customWidth="1"/>
    <col min="11721" max="11721" width="0.85546875" style="24" customWidth="1"/>
    <col min="11722" max="11722" width="18.7109375" style="24" customWidth="1"/>
    <col min="11723" max="11723" width="3.7109375" style="24" customWidth="1"/>
    <col min="11724" max="11724" width="3.140625" style="24" customWidth="1"/>
    <col min="11725" max="11725" width="18.7109375" style="24" customWidth="1"/>
    <col min="11726" max="11726" width="0.85546875" style="24" customWidth="1"/>
    <col min="11727" max="11727" width="18.7109375" style="24" customWidth="1"/>
    <col min="11728" max="11728" width="2.140625" style="24" customWidth="1"/>
    <col min="11729" max="11729" width="1.42578125" style="24" customWidth="1"/>
    <col min="11730" max="11730" width="5.140625" style="24" customWidth="1"/>
    <col min="11731" max="11731" width="1.7109375" style="24" customWidth="1"/>
    <col min="11732" max="11732" width="3.42578125" style="24" customWidth="1"/>
    <col min="11733" max="11733" width="18.7109375" style="24" customWidth="1"/>
    <col min="11734" max="11734" width="0.85546875" style="24" customWidth="1"/>
    <col min="11735" max="11735" width="18.7109375" style="24" customWidth="1"/>
    <col min="11736" max="11736" width="3.7109375" style="24" customWidth="1"/>
    <col min="11737" max="11737" width="3.140625" style="24" customWidth="1"/>
    <col min="11738" max="11738" width="18.7109375" style="24" customWidth="1"/>
    <col min="11739" max="11739" width="0.85546875" style="24" customWidth="1"/>
    <col min="11740" max="11740" width="18.7109375" style="24" customWidth="1"/>
    <col min="11741" max="11741" width="4.140625" style="24" customWidth="1"/>
    <col min="11742" max="11742" width="3.5703125" style="24" customWidth="1"/>
    <col min="11743" max="11743" width="18.7109375" style="24" customWidth="1"/>
    <col min="11744" max="11744" width="0.85546875" style="24" customWidth="1"/>
    <col min="11745" max="11745" width="18.7109375" style="24" customWidth="1"/>
    <col min="11746" max="11746" width="3.7109375" style="24" customWidth="1"/>
    <col min="11747" max="11747" width="3.140625" style="24" customWidth="1"/>
    <col min="11748" max="11748" width="18.7109375" style="24" customWidth="1"/>
    <col min="11749" max="11749" width="0.85546875" style="24" customWidth="1"/>
    <col min="11750" max="11750" width="18.7109375" style="24" customWidth="1"/>
    <col min="11751" max="11751" width="2.140625" style="24" customWidth="1"/>
    <col min="11752" max="11961" width="11.42578125" style="24"/>
    <col min="11962" max="11962" width="1.42578125" style="24" customWidth="1"/>
    <col min="11963" max="11963" width="5.140625" style="24" customWidth="1"/>
    <col min="11964" max="11964" width="1.7109375" style="24" customWidth="1"/>
    <col min="11965" max="11965" width="3.42578125" style="24" customWidth="1"/>
    <col min="11966" max="11966" width="18.7109375" style="24" customWidth="1"/>
    <col min="11967" max="11967" width="0.85546875" style="24" customWidth="1"/>
    <col min="11968" max="11968" width="18.7109375" style="24" customWidth="1"/>
    <col min="11969" max="11969" width="3.7109375" style="24" customWidth="1"/>
    <col min="11970" max="11970" width="3.140625" style="24" customWidth="1"/>
    <col min="11971" max="11971" width="18.7109375" style="24" customWidth="1"/>
    <col min="11972" max="11972" width="0.85546875" style="24" customWidth="1"/>
    <col min="11973" max="11973" width="18.7109375" style="24" customWidth="1"/>
    <col min="11974" max="11974" width="4.140625" style="24" customWidth="1"/>
    <col min="11975" max="11975" width="3.5703125" style="24" customWidth="1"/>
    <col min="11976" max="11976" width="18.7109375" style="24" customWidth="1"/>
    <col min="11977" max="11977" width="0.85546875" style="24" customWidth="1"/>
    <col min="11978" max="11978" width="18.7109375" style="24" customWidth="1"/>
    <col min="11979" max="11979" width="3.7109375" style="24" customWidth="1"/>
    <col min="11980" max="11980" width="3.140625" style="24" customWidth="1"/>
    <col min="11981" max="11981" width="18.7109375" style="24" customWidth="1"/>
    <col min="11982" max="11982" width="0.85546875" style="24" customWidth="1"/>
    <col min="11983" max="11983" width="18.7109375" style="24" customWidth="1"/>
    <col min="11984" max="11984" width="2.140625" style="24" customWidth="1"/>
    <col min="11985" max="11985" width="1.42578125" style="24" customWidth="1"/>
    <col min="11986" max="11986" width="5.140625" style="24" customWidth="1"/>
    <col min="11987" max="11987" width="1.7109375" style="24" customWidth="1"/>
    <col min="11988" max="11988" width="3.42578125" style="24" customWidth="1"/>
    <col min="11989" max="11989" width="18.7109375" style="24" customWidth="1"/>
    <col min="11990" max="11990" width="0.85546875" style="24" customWidth="1"/>
    <col min="11991" max="11991" width="18.7109375" style="24" customWidth="1"/>
    <col min="11992" max="11992" width="3.7109375" style="24" customWidth="1"/>
    <col min="11993" max="11993" width="3.140625" style="24" customWidth="1"/>
    <col min="11994" max="11994" width="18.7109375" style="24" customWidth="1"/>
    <col min="11995" max="11995" width="0.85546875" style="24" customWidth="1"/>
    <col min="11996" max="11996" width="18.7109375" style="24" customWidth="1"/>
    <col min="11997" max="11997" width="4.140625" style="24" customWidth="1"/>
    <col min="11998" max="11998" width="3.5703125" style="24" customWidth="1"/>
    <col min="11999" max="11999" width="18.7109375" style="24" customWidth="1"/>
    <col min="12000" max="12000" width="0.85546875" style="24" customWidth="1"/>
    <col min="12001" max="12001" width="18.7109375" style="24" customWidth="1"/>
    <col min="12002" max="12002" width="3.7109375" style="24" customWidth="1"/>
    <col min="12003" max="12003" width="3.140625" style="24" customWidth="1"/>
    <col min="12004" max="12004" width="18.7109375" style="24" customWidth="1"/>
    <col min="12005" max="12005" width="0.85546875" style="24" customWidth="1"/>
    <col min="12006" max="12006" width="18.7109375" style="24" customWidth="1"/>
    <col min="12007" max="12007" width="2.140625" style="24" customWidth="1"/>
    <col min="12008" max="12217" width="11.42578125" style="24"/>
    <col min="12218" max="12218" width="1.42578125" style="24" customWidth="1"/>
    <col min="12219" max="12219" width="5.140625" style="24" customWidth="1"/>
    <col min="12220" max="12220" width="1.7109375" style="24" customWidth="1"/>
    <col min="12221" max="12221" width="3.42578125" style="24" customWidth="1"/>
    <col min="12222" max="12222" width="18.7109375" style="24" customWidth="1"/>
    <col min="12223" max="12223" width="0.85546875" style="24" customWidth="1"/>
    <col min="12224" max="12224" width="18.7109375" style="24" customWidth="1"/>
    <col min="12225" max="12225" width="3.7109375" style="24" customWidth="1"/>
    <col min="12226" max="12226" width="3.140625" style="24" customWidth="1"/>
    <col min="12227" max="12227" width="18.7109375" style="24" customWidth="1"/>
    <col min="12228" max="12228" width="0.85546875" style="24" customWidth="1"/>
    <col min="12229" max="12229" width="18.7109375" style="24" customWidth="1"/>
    <col min="12230" max="12230" width="4.140625" style="24" customWidth="1"/>
    <col min="12231" max="12231" width="3.5703125" style="24" customWidth="1"/>
    <col min="12232" max="12232" width="18.7109375" style="24" customWidth="1"/>
    <col min="12233" max="12233" width="0.85546875" style="24" customWidth="1"/>
    <col min="12234" max="12234" width="18.7109375" style="24" customWidth="1"/>
    <col min="12235" max="12235" width="3.7109375" style="24" customWidth="1"/>
    <col min="12236" max="12236" width="3.140625" style="24" customWidth="1"/>
    <col min="12237" max="12237" width="18.7109375" style="24" customWidth="1"/>
    <col min="12238" max="12238" width="0.85546875" style="24" customWidth="1"/>
    <col min="12239" max="12239" width="18.7109375" style="24" customWidth="1"/>
    <col min="12240" max="12240" width="2.140625" style="24" customWidth="1"/>
    <col min="12241" max="12241" width="1.42578125" style="24" customWidth="1"/>
    <col min="12242" max="12242" width="5.140625" style="24" customWidth="1"/>
    <col min="12243" max="12243" width="1.7109375" style="24" customWidth="1"/>
    <col min="12244" max="12244" width="3.42578125" style="24" customWidth="1"/>
    <col min="12245" max="12245" width="18.7109375" style="24" customWidth="1"/>
    <col min="12246" max="12246" width="0.85546875" style="24" customWidth="1"/>
    <col min="12247" max="12247" width="18.7109375" style="24" customWidth="1"/>
    <col min="12248" max="12248" width="3.7109375" style="24" customWidth="1"/>
    <col min="12249" max="12249" width="3.140625" style="24" customWidth="1"/>
    <col min="12250" max="12250" width="18.7109375" style="24" customWidth="1"/>
    <col min="12251" max="12251" width="0.85546875" style="24" customWidth="1"/>
    <col min="12252" max="12252" width="18.7109375" style="24" customWidth="1"/>
    <col min="12253" max="12253" width="4.140625" style="24" customWidth="1"/>
    <col min="12254" max="12254" width="3.5703125" style="24" customWidth="1"/>
    <col min="12255" max="12255" width="18.7109375" style="24" customWidth="1"/>
    <col min="12256" max="12256" width="0.85546875" style="24" customWidth="1"/>
    <col min="12257" max="12257" width="18.7109375" style="24" customWidth="1"/>
    <col min="12258" max="12258" width="3.7109375" style="24" customWidth="1"/>
    <col min="12259" max="12259" width="3.140625" style="24" customWidth="1"/>
    <col min="12260" max="12260" width="18.7109375" style="24" customWidth="1"/>
    <col min="12261" max="12261" width="0.85546875" style="24" customWidth="1"/>
    <col min="12262" max="12262" width="18.7109375" style="24" customWidth="1"/>
    <col min="12263" max="12263" width="2.140625" style="24" customWidth="1"/>
    <col min="12264" max="12473" width="11.42578125" style="24"/>
    <col min="12474" max="12474" width="1.42578125" style="24" customWidth="1"/>
    <col min="12475" max="12475" width="5.140625" style="24" customWidth="1"/>
    <col min="12476" max="12476" width="1.7109375" style="24" customWidth="1"/>
    <col min="12477" max="12477" width="3.42578125" style="24" customWidth="1"/>
    <col min="12478" max="12478" width="18.7109375" style="24" customWidth="1"/>
    <col min="12479" max="12479" width="0.85546875" style="24" customWidth="1"/>
    <col min="12480" max="12480" width="18.7109375" style="24" customWidth="1"/>
    <col min="12481" max="12481" width="3.7109375" style="24" customWidth="1"/>
    <col min="12482" max="12482" width="3.140625" style="24" customWidth="1"/>
    <col min="12483" max="12483" width="18.7109375" style="24" customWidth="1"/>
    <col min="12484" max="12484" width="0.85546875" style="24" customWidth="1"/>
    <col min="12485" max="12485" width="18.7109375" style="24" customWidth="1"/>
    <col min="12486" max="12486" width="4.140625" style="24" customWidth="1"/>
    <col min="12487" max="12487" width="3.5703125" style="24" customWidth="1"/>
    <col min="12488" max="12488" width="18.7109375" style="24" customWidth="1"/>
    <col min="12489" max="12489" width="0.85546875" style="24" customWidth="1"/>
    <col min="12490" max="12490" width="18.7109375" style="24" customWidth="1"/>
    <col min="12491" max="12491" width="3.7109375" style="24" customWidth="1"/>
    <col min="12492" max="12492" width="3.140625" style="24" customWidth="1"/>
    <col min="12493" max="12493" width="18.7109375" style="24" customWidth="1"/>
    <col min="12494" max="12494" width="0.85546875" style="24" customWidth="1"/>
    <col min="12495" max="12495" width="18.7109375" style="24" customWidth="1"/>
    <col min="12496" max="12496" width="2.140625" style="24" customWidth="1"/>
    <col min="12497" max="12497" width="1.42578125" style="24" customWidth="1"/>
    <col min="12498" max="12498" width="5.140625" style="24" customWidth="1"/>
    <col min="12499" max="12499" width="1.7109375" style="24" customWidth="1"/>
    <col min="12500" max="12500" width="3.42578125" style="24" customWidth="1"/>
    <col min="12501" max="12501" width="18.7109375" style="24" customWidth="1"/>
    <col min="12502" max="12502" width="0.85546875" style="24" customWidth="1"/>
    <col min="12503" max="12503" width="18.7109375" style="24" customWidth="1"/>
    <col min="12504" max="12504" width="3.7109375" style="24" customWidth="1"/>
    <col min="12505" max="12505" width="3.140625" style="24" customWidth="1"/>
    <col min="12506" max="12506" width="18.7109375" style="24" customWidth="1"/>
    <col min="12507" max="12507" width="0.85546875" style="24" customWidth="1"/>
    <col min="12508" max="12508" width="18.7109375" style="24" customWidth="1"/>
    <col min="12509" max="12509" width="4.140625" style="24" customWidth="1"/>
    <col min="12510" max="12510" width="3.5703125" style="24" customWidth="1"/>
    <col min="12511" max="12511" width="18.7109375" style="24" customWidth="1"/>
    <col min="12512" max="12512" width="0.85546875" style="24" customWidth="1"/>
    <col min="12513" max="12513" width="18.7109375" style="24" customWidth="1"/>
    <col min="12514" max="12514" width="3.7109375" style="24" customWidth="1"/>
    <col min="12515" max="12515" width="3.140625" style="24" customWidth="1"/>
    <col min="12516" max="12516" width="18.7109375" style="24" customWidth="1"/>
    <col min="12517" max="12517" width="0.85546875" style="24" customWidth="1"/>
    <col min="12518" max="12518" width="18.7109375" style="24" customWidth="1"/>
    <col min="12519" max="12519" width="2.140625" style="24" customWidth="1"/>
    <col min="12520" max="12729" width="11.42578125" style="24"/>
    <col min="12730" max="12730" width="1.42578125" style="24" customWidth="1"/>
    <col min="12731" max="12731" width="5.140625" style="24" customWidth="1"/>
    <col min="12732" max="12732" width="1.7109375" style="24" customWidth="1"/>
    <col min="12733" max="12733" width="3.42578125" style="24" customWidth="1"/>
    <col min="12734" max="12734" width="18.7109375" style="24" customWidth="1"/>
    <col min="12735" max="12735" width="0.85546875" style="24" customWidth="1"/>
    <col min="12736" max="12736" width="18.7109375" style="24" customWidth="1"/>
    <col min="12737" max="12737" width="3.7109375" style="24" customWidth="1"/>
    <col min="12738" max="12738" width="3.140625" style="24" customWidth="1"/>
    <col min="12739" max="12739" width="18.7109375" style="24" customWidth="1"/>
    <col min="12740" max="12740" width="0.85546875" style="24" customWidth="1"/>
    <col min="12741" max="12741" width="18.7109375" style="24" customWidth="1"/>
    <col min="12742" max="12742" width="4.140625" style="24" customWidth="1"/>
    <col min="12743" max="12743" width="3.5703125" style="24" customWidth="1"/>
    <col min="12744" max="12744" width="18.7109375" style="24" customWidth="1"/>
    <col min="12745" max="12745" width="0.85546875" style="24" customWidth="1"/>
    <col min="12746" max="12746" width="18.7109375" style="24" customWidth="1"/>
    <col min="12747" max="12747" width="3.7109375" style="24" customWidth="1"/>
    <col min="12748" max="12748" width="3.140625" style="24" customWidth="1"/>
    <col min="12749" max="12749" width="18.7109375" style="24" customWidth="1"/>
    <col min="12750" max="12750" width="0.85546875" style="24" customWidth="1"/>
    <col min="12751" max="12751" width="18.7109375" style="24" customWidth="1"/>
    <col min="12752" max="12752" width="2.140625" style="24" customWidth="1"/>
    <col min="12753" max="12753" width="1.42578125" style="24" customWidth="1"/>
    <col min="12754" max="12754" width="5.140625" style="24" customWidth="1"/>
    <col min="12755" max="12755" width="1.7109375" style="24" customWidth="1"/>
    <col min="12756" max="12756" width="3.42578125" style="24" customWidth="1"/>
    <col min="12757" max="12757" width="18.7109375" style="24" customWidth="1"/>
    <col min="12758" max="12758" width="0.85546875" style="24" customWidth="1"/>
    <col min="12759" max="12759" width="18.7109375" style="24" customWidth="1"/>
    <col min="12760" max="12760" width="3.7109375" style="24" customWidth="1"/>
    <col min="12761" max="12761" width="3.140625" style="24" customWidth="1"/>
    <col min="12762" max="12762" width="18.7109375" style="24" customWidth="1"/>
    <col min="12763" max="12763" width="0.85546875" style="24" customWidth="1"/>
    <col min="12764" max="12764" width="18.7109375" style="24" customWidth="1"/>
    <col min="12765" max="12765" width="4.140625" style="24" customWidth="1"/>
    <col min="12766" max="12766" width="3.5703125" style="24" customWidth="1"/>
    <col min="12767" max="12767" width="18.7109375" style="24" customWidth="1"/>
    <col min="12768" max="12768" width="0.85546875" style="24" customWidth="1"/>
    <col min="12769" max="12769" width="18.7109375" style="24" customWidth="1"/>
    <col min="12770" max="12770" width="3.7109375" style="24" customWidth="1"/>
    <col min="12771" max="12771" width="3.140625" style="24" customWidth="1"/>
    <col min="12772" max="12772" width="18.7109375" style="24" customWidth="1"/>
    <col min="12773" max="12773" width="0.85546875" style="24" customWidth="1"/>
    <col min="12774" max="12774" width="18.7109375" style="24" customWidth="1"/>
    <col min="12775" max="12775" width="2.140625" style="24" customWidth="1"/>
    <col min="12776" max="12985" width="11.42578125" style="24"/>
    <col min="12986" max="12986" width="1.42578125" style="24" customWidth="1"/>
    <col min="12987" max="12987" width="5.140625" style="24" customWidth="1"/>
    <col min="12988" max="12988" width="1.7109375" style="24" customWidth="1"/>
    <col min="12989" max="12989" width="3.42578125" style="24" customWidth="1"/>
    <col min="12990" max="12990" width="18.7109375" style="24" customWidth="1"/>
    <col min="12991" max="12991" width="0.85546875" style="24" customWidth="1"/>
    <col min="12992" max="12992" width="18.7109375" style="24" customWidth="1"/>
    <col min="12993" max="12993" width="3.7109375" style="24" customWidth="1"/>
    <col min="12994" max="12994" width="3.140625" style="24" customWidth="1"/>
    <col min="12995" max="12995" width="18.7109375" style="24" customWidth="1"/>
    <col min="12996" max="12996" width="0.85546875" style="24" customWidth="1"/>
    <col min="12997" max="12997" width="18.7109375" style="24" customWidth="1"/>
    <col min="12998" max="12998" width="4.140625" style="24" customWidth="1"/>
    <col min="12999" max="12999" width="3.5703125" style="24" customWidth="1"/>
    <col min="13000" max="13000" width="18.7109375" style="24" customWidth="1"/>
    <col min="13001" max="13001" width="0.85546875" style="24" customWidth="1"/>
    <col min="13002" max="13002" width="18.7109375" style="24" customWidth="1"/>
    <col min="13003" max="13003" width="3.7109375" style="24" customWidth="1"/>
    <col min="13004" max="13004" width="3.140625" style="24" customWidth="1"/>
    <col min="13005" max="13005" width="18.7109375" style="24" customWidth="1"/>
    <col min="13006" max="13006" width="0.85546875" style="24" customWidth="1"/>
    <col min="13007" max="13007" width="18.7109375" style="24" customWidth="1"/>
    <col min="13008" max="13008" width="2.140625" style="24" customWidth="1"/>
    <col min="13009" max="13009" width="1.42578125" style="24" customWidth="1"/>
    <col min="13010" max="13010" width="5.140625" style="24" customWidth="1"/>
    <col min="13011" max="13011" width="1.7109375" style="24" customWidth="1"/>
    <col min="13012" max="13012" width="3.42578125" style="24" customWidth="1"/>
    <col min="13013" max="13013" width="18.7109375" style="24" customWidth="1"/>
    <col min="13014" max="13014" width="0.85546875" style="24" customWidth="1"/>
    <col min="13015" max="13015" width="18.7109375" style="24" customWidth="1"/>
    <col min="13016" max="13016" width="3.7109375" style="24" customWidth="1"/>
    <col min="13017" max="13017" width="3.140625" style="24" customWidth="1"/>
    <col min="13018" max="13018" width="18.7109375" style="24" customWidth="1"/>
    <col min="13019" max="13019" width="0.85546875" style="24" customWidth="1"/>
    <col min="13020" max="13020" width="18.7109375" style="24" customWidth="1"/>
    <col min="13021" max="13021" width="4.140625" style="24" customWidth="1"/>
    <col min="13022" max="13022" width="3.5703125" style="24" customWidth="1"/>
    <col min="13023" max="13023" width="18.7109375" style="24" customWidth="1"/>
    <col min="13024" max="13024" width="0.85546875" style="24" customWidth="1"/>
    <col min="13025" max="13025" width="18.7109375" style="24" customWidth="1"/>
    <col min="13026" max="13026" width="3.7109375" style="24" customWidth="1"/>
    <col min="13027" max="13027" width="3.140625" style="24" customWidth="1"/>
    <col min="13028" max="13028" width="18.7109375" style="24" customWidth="1"/>
    <col min="13029" max="13029" width="0.85546875" style="24" customWidth="1"/>
    <col min="13030" max="13030" width="18.7109375" style="24" customWidth="1"/>
    <col min="13031" max="13031" width="2.140625" style="24" customWidth="1"/>
    <col min="13032" max="13241" width="11.42578125" style="24"/>
    <col min="13242" max="13242" width="1.42578125" style="24" customWidth="1"/>
    <col min="13243" max="13243" width="5.140625" style="24" customWidth="1"/>
    <col min="13244" max="13244" width="1.7109375" style="24" customWidth="1"/>
    <col min="13245" max="13245" width="3.42578125" style="24" customWidth="1"/>
    <col min="13246" max="13246" width="18.7109375" style="24" customWidth="1"/>
    <col min="13247" max="13247" width="0.85546875" style="24" customWidth="1"/>
    <col min="13248" max="13248" width="18.7109375" style="24" customWidth="1"/>
    <col min="13249" max="13249" width="3.7109375" style="24" customWidth="1"/>
    <col min="13250" max="13250" width="3.140625" style="24" customWidth="1"/>
    <col min="13251" max="13251" width="18.7109375" style="24" customWidth="1"/>
    <col min="13252" max="13252" width="0.85546875" style="24" customWidth="1"/>
    <col min="13253" max="13253" width="18.7109375" style="24" customWidth="1"/>
    <col min="13254" max="13254" width="4.140625" style="24" customWidth="1"/>
    <col min="13255" max="13255" width="3.5703125" style="24" customWidth="1"/>
    <col min="13256" max="13256" width="18.7109375" style="24" customWidth="1"/>
    <col min="13257" max="13257" width="0.85546875" style="24" customWidth="1"/>
    <col min="13258" max="13258" width="18.7109375" style="24" customWidth="1"/>
    <col min="13259" max="13259" width="3.7109375" style="24" customWidth="1"/>
    <col min="13260" max="13260" width="3.140625" style="24" customWidth="1"/>
    <col min="13261" max="13261" width="18.7109375" style="24" customWidth="1"/>
    <col min="13262" max="13262" width="0.85546875" style="24" customWidth="1"/>
    <col min="13263" max="13263" width="18.7109375" style="24" customWidth="1"/>
    <col min="13264" max="13264" width="2.140625" style="24" customWidth="1"/>
    <col min="13265" max="13265" width="1.42578125" style="24" customWidth="1"/>
    <col min="13266" max="13266" width="5.140625" style="24" customWidth="1"/>
    <col min="13267" max="13267" width="1.7109375" style="24" customWidth="1"/>
    <col min="13268" max="13268" width="3.42578125" style="24" customWidth="1"/>
    <col min="13269" max="13269" width="18.7109375" style="24" customWidth="1"/>
    <col min="13270" max="13270" width="0.85546875" style="24" customWidth="1"/>
    <col min="13271" max="13271" width="18.7109375" style="24" customWidth="1"/>
    <col min="13272" max="13272" width="3.7109375" style="24" customWidth="1"/>
    <col min="13273" max="13273" width="3.140625" style="24" customWidth="1"/>
    <col min="13274" max="13274" width="18.7109375" style="24" customWidth="1"/>
    <col min="13275" max="13275" width="0.85546875" style="24" customWidth="1"/>
    <col min="13276" max="13276" width="18.7109375" style="24" customWidth="1"/>
    <col min="13277" max="13277" width="4.140625" style="24" customWidth="1"/>
    <col min="13278" max="13278" width="3.5703125" style="24" customWidth="1"/>
    <col min="13279" max="13279" width="18.7109375" style="24" customWidth="1"/>
    <col min="13280" max="13280" width="0.85546875" style="24" customWidth="1"/>
    <col min="13281" max="13281" width="18.7109375" style="24" customWidth="1"/>
    <col min="13282" max="13282" width="3.7109375" style="24" customWidth="1"/>
    <col min="13283" max="13283" width="3.140625" style="24" customWidth="1"/>
    <col min="13284" max="13284" width="18.7109375" style="24" customWidth="1"/>
    <col min="13285" max="13285" width="0.85546875" style="24" customWidth="1"/>
    <col min="13286" max="13286" width="18.7109375" style="24" customWidth="1"/>
    <col min="13287" max="13287" width="2.140625" style="24" customWidth="1"/>
    <col min="13288" max="13497" width="11.42578125" style="24"/>
    <col min="13498" max="13498" width="1.42578125" style="24" customWidth="1"/>
    <col min="13499" max="13499" width="5.140625" style="24" customWidth="1"/>
    <col min="13500" max="13500" width="1.7109375" style="24" customWidth="1"/>
    <col min="13501" max="13501" width="3.42578125" style="24" customWidth="1"/>
    <col min="13502" max="13502" width="18.7109375" style="24" customWidth="1"/>
    <col min="13503" max="13503" width="0.85546875" style="24" customWidth="1"/>
    <col min="13504" max="13504" width="18.7109375" style="24" customWidth="1"/>
    <col min="13505" max="13505" width="3.7109375" style="24" customWidth="1"/>
    <col min="13506" max="13506" width="3.140625" style="24" customWidth="1"/>
    <col min="13507" max="13507" width="18.7109375" style="24" customWidth="1"/>
    <col min="13508" max="13508" width="0.85546875" style="24" customWidth="1"/>
    <col min="13509" max="13509" width="18.7109375" style="24" customWidth="1"/>
    <col min="13510" max="13510" width="4.140625" style="24" customWidth="1"/>
    <col min="13511" max="13511" width="3.5703125" style="24" customWidth="1"/>
    <col min="13512" max="13512" width="18.7109375" style="24" customWidth="1"/>
    <col min="13513" max="13513" width="0.85546875" style="24" customWidth="1"/>
    <col min="13514" max="13514" width="18.7109375" style="24" customWidth="1"/>
    <col min="13515" max="13515" width="3.7109375" style="24" customWidth="1"/>
    <col min="13516" max="13516" width="3.140625" style="24" customWidth="1"/>
    <col min="13517" max="13517" width="18.7109375" style="24" customWidth="1"/>
    <col min="13518" max="13518" width="0.85546875" style="24" customWidth="1"/>
    <col min="13519" max="13519" width="18.7109375" style="24" customWidth="1"/>
    <col min="13520" max="13520" width="2.140625" style="24" customWidth="1"/>
    <col min="13521" max="13521" width="1.42578125" style="24" customWidth="1"/>
    <col min="13522" max="13522" width="5.140625" style="24" customWidth="1"/>
    <col min="13523" max="13523" width="1.7109375" style="24" customWidth="1"/>
    <col min="13524" max="13524" width="3.42578125" style="24" customWidth="1"/>
    <col min="13525" max="13525" width="18.7109375" style="24" customWidth="1"/>
    <col min="13526" max="13526" width="0.85546875" style="24" customWidth="1"/>
    <col min="13527" max="13527" width="18.7109375" style="24" customWidth="1"/>
    <col min="13528" max="13528" width="3.7109375" style="24" customWidth="1"/>
    <col min="13529" max="13529" width="3.140625" style="24" customWidth="1"/>
    <col min="13530" max="13530" width="18.7109375" style="24" customWidth="1"/>
    <col min="13531" max="13531" width="0.85546875" style="24" customWidth="1"/>
    <col min="13532" max="13532" width="18.7109375" style="24" customWidth="1"/>
    <col min="13533" max="13533" width="4.140625" style="24" customWidth="1"/>
    <col min="13534" max="13534" width="3.5703125" style="24" customWidth="1"/>
    <col min="13535" max="13535" width="18.7109375" style="24" customWidth="1"/>
    <col min="13536" max="13536" width="0.85546875" style="24" customWidth="1"/>
    <col min="13537" max="13537" width="18.7109375" style="24" customWidth="1"/>
    <col min="13538" max="13538" width="3.7109375" style="24" customWidth="1"/>
    <col min="13539" max="13539" width="3.140625" style="24" customWidth="1"/>
    <col min="13540" max="13540" width="18.7109375" style="24" customWidth="1"/>
    <col min="13541" max="13541" width="0.85546875" style="24" customWidth="1"/>
    <col min="13542" max="13542" width="18.7109375" style="24" customWidth="1"/>
    <col min="13543" max="13543" width="2.140625" style="24" customWidth="1"/>
    <col min="13544" max="13753" width="11.42578125" style="24"/>
    <col min="13754" max="13754" width="1.42578125" style="24" customWidth="1"/>
    <col min="13755" max="13755" width="5.140625" style="24" customWidth="1"/>
    <col min="13756" max="13756" width="1.7109375" style="24" customWidth="1"/>
    <col min="13757" max="13757" width="3.42578125" style="24" customWidth="1"/>
    <col min="13758" max="13758" width="18.7109375" style="24" customWidth="1"/>
    <col min="13759" max="13759" width="0.85546875" style="24" customWidth="1"/>
    <col min="13760" max="13760" width="18.7109375" style="24" customWidth="1"/>
    <col min="13761" max="13761" width="3.7109375" style="24" customWidth="1"/>
    <col min="13762" max="13762" width="3.140625" style="24" customWidth="1"/>
    <col min="13763" max="13763" width="18.7109375" style="24" customWidth="1"/>
    <col min="13764" max="13764" width="0.85546875" style="24" customWidth="1"/>
    <col min="13765" max="13765" width="18.7109375" style="24" customWidth="1"/>
    <col min="13766" max="13766" width="4.140625" style="24" customWidth="1"/>
    <col min="13767" max="13767" width="3.5703125" style="24" customWidth="1"/>
    <col min="13768" max="13768" width="18.7109375" style="24" customWidth="1"/>
    <col min="13769" max="13769" width="0.85546875" style="24" customWidth="1"/>
    <col min="13770" max="13770" width="18.7109375" style="24" customWidth="1"/>
    <col min="13771" max="13771" width="3.7109375" style="24" customWidth="1"/>
    <col min="13772" max="13772" width="3.140625" style="24" customWidth="1"/>
    <col min="13773" max="13773" width="18.7109375" style="24" customWidth="1"/>
    <col min="13774" max="13774" width="0.85546875" style="24" customWidth="1"/>
    <col min="13775" max="13775" width="18.7109375" style="24" customWidth="1"/>
    <col min="13776" max="13776" width="2.140625" style="24" customWidth="1"/>
    <col min="13777" max="13777" width="1.42578125" style="24" customWidth="1"/>
    <col min="13778" max="13778" width="5.140625" style="24" customWidth="1"/>
    <col min="13779" max="13779" width="1.7109375" style="24" customWidth="1"/>
    <col min="13780" max="13780" width="3.42578125" style="24" customWidth="1"/>
    <col min="13781" max="13781" width="18.7109375" style="24" customWidth="1"/>
    <col min="13782" max="13782" width="0.85546875" style="24" customWidth="1"/>
    <col min="13783" max="13783" width="18.7109375" style="24" customWidth="1"/>
    <col min="13784" max="13784" width="3.7109375" style="24" customWidth="1"/>
    <col min="13785" max="13785" width="3.140625" style="24" customWidth="1"/>
    <col min="13786" max="13786" width="18.7109375" style="24" customWidth="1"/>
    <col min="13787" max="13787" width="0.85546875" style="24" customWidth="1"/>
    <col min="13788" max="13788" width="18.7109375" style="24" customWidth="1"/>
    <col min="13789" max="13789" width="4.140625" style="24" customWidth="1"/>
    <col min="13790" max="13790" width="3.5703125" style="24" customWidth="1"/>
    <col min="13791" max="13791" width="18.7109375" style="24" customWidth="1"/>
    <col min="13792" max="13792" width="0.85546875" style="24" customWidth="1"/>
    <col min="13793" max="13793" width="18.7109375" style="24" customWidth="1"/>
    <col min="13794" max="13794" width="3.7109375" style="24" customWidth="1"/>
    <col min="13795" max="13795" width="3.140625" style="24" customWidth="1"/>
    <col min="13796" max="13796" width="18.7109375" style="24" customWidth="1"/>
    <col min="13797" max="13797" width="0.85546875" style="24" customWidth="1"/>
    <col min="13798" max="13798" width="18.7109375" style="24" customWidth="1"/>
    <col min="13799" max="13799" width="2.140625" style="24" customWidth="1"/>
    <col min="13800" max="14009" width="11.42578125" style="24"/>
    <col min="14010" max="14010" width="1.42578125" style="24" customWidth="1"/>
    <col min="14011" max="14011" width="5.140625" style="24" customWidth="1"/>
    <col min="14012" max="14012" width="1.7109375" style="24" customWidth="1"/>
    <col min="14013" max="14013" width="3.42578125" style="24" customWidth="1"/>
    <col min="14014" max="14014" width="18.7109375" style="24" customWidth="1"/>
    <col min="14015" max="14015" width="0.85546875" style="24" customWidth="1"/>
    <col min="14016" max="14016" width="18.7109375" style="24" customWidth="1"/>
    <col min="14017" max="14017" width="3.7109375" style="24" customWidth="1"/>
    <col min="14018" max="14018" width="3.140625" style="24" customWidth="1"/>
    <col min="14019" max="14019" width="18.7109375" style="24" customWidth="1"/>
    <col min="14020" max="14020" width="0.85546875" style="24" customWidth="1"/>
    <col min="14021" max="14021" width="18.7109375" style="24" customWidth="1"/>
    <col min="14022" max="14022" width="4.140625" style="24" customWidth="1"/>
    <col min="14023" max="14023" width="3.5703125" style="24" customWidth="1"/>
    <col min="14024" max="14024" width="18.7109375" style="24" customWidth="1"/>
    <col min="14025" max="14025" width="0.85546875" style="24" customWidth="1"/>
    <col min="14026" max="14026" width="18.7109375" style="24" customWidth="1"/>
    <col min="14027" max="14027" width="3.7109375" style="24" customWidth="1"/>
    <col min="14028" max="14028" width="3.140625" style="24" customWidth="1"/>
    <col min="14029" max="14029" width="18.7109375" style="24" customWidth="1"/>
    <col min="14030" max="14030" width="0.85546875" style="24" customWidth="1"/>
    <col min="14031" max="14031" width="18.7109375" style="24" customWidth="1"/>
    <col min="14032" max="14032" width="2.140625" style="24" customWidth="1"/>
    <col min="14033" max="14033" width="1.42578125" style="24" customWidth="1"/>
    <col min="14034" max="14034" width="5.140625" style="24" customWidth="1"/>
    <col min="14035" max="14035" width="1.7109375" style="24" customWidth="1"/>
    <col min="14036" max="14036" width="3.42578125" style="24" customWidth="1"/>
    <col min="14037" max="14037" width="18.7109375" style="24" customWidth="1"/>
    <col min="14038" max="14038" width="0.85546875" style="24" customWidth="1"/>
    <col min="14039" max="14039" width="18.7109375" style="24" customWidth="1"/>
    <col min="14040" max="14040" width="3.7109375" style="24" customWidth="1"/>
    <col min="14041" max="14041" width="3.140625" style="24" customWidth="1"/>
    <col min="14042" max="14042" width="18.7109375" style="24" customWidth="1"/>
    <col min="14043" max="14043" width="0.85546875" style="24" customWidth="1"/>
    <col min="14044" max="14044" width="18.7109375" style="24" customWidth="1"/>
    <col min="14045" max="14045" width="4.140625" style="24" customWidth="1"/>
    <col min="14046" max="14046" width="3.5703125" style="24" customWidth="1"/>
    <col min="14047" max="14047" width="18.7109375" style="24" customWidth="1"/>
    <col min="14048" max="14048" width="0.85546875" style="24" customWidth="1"/>
    <col min="14049" max="14049" width="18.7109375" style="24" customWidth="1"/>
    <col min="14050" max="14050" width="3.7109375" style="24" customWidth="1"/>
    <col min="14051" max="14051" width="3.140625" style="24" customWidth="1"/>
    <col min="14052" max="14052" width="18.7109375" style="24" customWidth="1"/>
    <col min="14053" max="14053" width="0.85546875" style="24" customWidth="1"/>
    <col min="14054" max="14054" width="18.7109375" style="24" customWidth="1"/>
    <col min="14055" max="14055" width="2.140625" style="24" customWidth="1"/>
    <col min="14056" max="14265" width="11.42578125" style="24"/>
    <col min="14266" max="14266" width="1.42578125" style="24" customWidth="1"/>
    <col min="14267" max="14267" width="5.140625" style="24" customWidth="1"/>
    <col min="14268" max="14268" width="1.7109375" style="24" customWidth="1"/>
    <col min="14269" max="14269" width="3.42578125" style="24" customWidth="1"/>
    <col min="14270" max="14270" width="18.7109375" style="24" customWidth="1"/>
    <col min="14271" max="14271" width="0.85546875" style="24" customWidth="1"/>
    <col min="14272" max="14272" width="18.7109375" style="24" customWidth="1"/>
    <col min="14273" max="14273" width="3.7109375" style="24" customWidth="1"/>
    <col min="14274" max="14274" width="3.140625" style="24" customWidth="1"/>
    <col min="14275" max="14275" width="18.7109375" style="24" customWidth="1"/>
    <col min="14276" max="14276" width="0.85546875" style="24" customWidth="1"/>
    <col min="14277" max="14277" width="18.7109375" style="24" customWidth="1"/>
    <col min="14278" max="14278" width="4.140625" style="24" customWidth="1"/>
    <col min="14279" max="14279" width="3.5703125" style="24" customWidth="1"/>
    <col min="14280" max="14280" width="18.7109375" style="24" customWidth="1"/>
    <col min="14281" max="14281" width="0.85546875" style="24" customWidth="1"/>
    <col min="14282" max="14282" width="18.7109375" style="24" customWidth="1"/>
    <col min="14283" max="14283" width="3.7109375" style="24" customWidth="1"/>
    <col min="14284" max="14284" width="3.140625" style="24" customWidth="1"/>
    <col min="14285" max="14285" width="18.7109375" style="24" customWidth="1"/>
    <col min="14286" max="14286" width="0.85546875" style="24" customWidth="1"/>
    <col min="14287" max="14287" width="18.7109375" style="24" customWidth="1"/>
    <col min="14288" max="14288" width="2.140625" style="24" customWidth="1"/>
    <col min="14289" max="14289" width="1.42578125" style="24" customWidth="1"/>
    <col min="14290" max="14290" width="5.140625" style="24" customWidth="1"/>
    <col min="14291" max="14291" width="1.7109375" style="24" customWidth="1"/>
    <col min="14292" max="14292" width="3.42578125" style="24" customWidth="1"/>
    <col min="14293" max="14293" width="18.7109375" style="24" customWidth="1"/>
    <col min="14294" max="14294" width="0.85546875" style="24" customWidth="1"/>
    <col min="14295" max="14295" width="18.7109375" style="24" customWidth="1"/>
    <col min="14296" max="14296" width="3.7109375" style="24" customWidth="1"/>
    <col min="14297" max="14297" width="3.140625" style="24" customWidth="1"/>
    <col min="14298" max="14298" width="18.7109375" style="24" customWidth="1"/>
    <col min="14299" max="14299" width="0.85546875" style="24" customWidth="1"/>
    <col min="14300" max="14300" width="18.7109375" style="24" customWidth="1"/>
    <col min="14301" max="14301" width="4.140625" style="24" customWidth="1"/>
    <col min="14302" max="14302" width="3.5703125" style="24" customWidth="1"/>
    <col min="14303" max="14303" width="18.7109375" style="24" customWidth="1"/>
    <col min="14304" max="14304" width="0.85546875" style="24" customWidth="1"/>
    <col min="14305" max="14305" width="18.7109375" style="24" customWidth="1"/>
    <col min="14306" max="14306" width="3.7109375" style="24" customWidth="1"/>
    <col min="14307" max="14307" width="3.140625" style="24" customWidth="1"/>
    <col min="14308" max="14308" width="18.7109375" style="24" customWidth="1"/>
    <col min="14309" max="14309" width="0.85546875" style="24" customWidth="1"/>
    <col min="14310" max="14310" width="18.7109375" style="24" customWidth="1"/>
    <col min="14311" max="14311" width="2.140625" style="24" customWidth="1"/>
    <col min="14312" max="14521" width="11.42578125" style="24"/>
    <col min="14522" max="14522" width="1.42578125" style="24" customWidth="1"/>
    <col min="14523" max="14523" width="5.140625" style="24" customWidth="1"/>
    <col min="14524" max="14524" width="1.7109375" style="24" customWidth="1"/>
    <col min="14525" max="14525" width="3.42578125" style="24" customWidth="1"/>
    <col min="14526" max="14526" width="18.7109375" style="24" customWidth="1"/>
    <col min="14527" max="14527" width="0.85546875" style="24" customWidth="1"/>
    <col min="14528" max="14528" width="18.7109375" style="24" customWidth="1"/>
    <col min="14529" max="14529" width="3.7109375" style="24" customWidth="1"/>
    <col min="14530" max="14530" width="3.140625" style="24" customWidth="1"/>
    <col min="14531" max="14531" width="18.7109375" style="24" customWidth="1"/>
    <col min="14532" max="14532" width="0.85546875" style="24" customWidth="1"/>
    <col min="14533" max="14533" width="18.7109375" style="24" customWidth="1"/>
    <col min="14534" max="14534" width="4.140625" style="24" customWidth="1"/>
    <col min="14535" max="14535" width="3.5703125" style="24" customWidth="1"/>
    <col min="14536" max="14536" width="18.7109375" style="24" customWidth="1"/>
    <col min="14537" max="14537" width="0.85546875" style="24" customWidth="1"/>
    <col min="14538" max="14538" width="18.7109375" style="24" customWidth="1"/>
    <col min="14539" max="14539" width="3.7109375" style="24" customWidth="1"/>
    <col min="14540" max="14540" width="3.140625" style="24" customWidth="1"/>
    <col min="14541" max="14541" width="18.7109375" style="24" customWidth="1"/>
    <col min="14542" max="14542" width="0.85546875" style="24" customWidth="1"/>
    <col min="14543" max="14543" width="18.7109375" style="24" customWidth="1"/>
    <col min="14544" max="14544" width="2.140625" style="24" customWidth="1"/>
    <col min="14545" max="14545" width="1.42578125" style="24" customWidth="1"/>
    <col min="14546" max="14546" width="5.140625" style="24" customWidth="1"/>
    <col min="14547" max="14547" width="1.7109375" style="24" customWidth="1"/>
    <col min="14548" max="14548" width="3.42578125" style="24" customWidth="1"/>
    <col min="14549" max="14549" width="18.7109375" style="24" customWidth="1"/>
    <col min="14550" max="14550" width="0.85546875" style="24" customWidth="1"/>
    <col min="14551" max="14551" width="18.7109375" style="24" customWidth="1"/>
    <col min="14552" max="14552" width="3.7109375" style="24" customWidth="1"/>
    <col min="14553" max="14553" width="3.140625" style="24" customWidth="1"/>
    <col min="14554" max="14554" width="18.7109375" style="24" customWidth="1"/>
    <col min="14555" max="14555" width="0.85546875" style="24" customWidth="1"/>
    <col min="14556" max="14556" width="18.7109375" style="24" customWidth="1"/>
    <col min="14557" max="14557" width="4.140625" style="24" customWidth="1"/>
    <col min="14558" max="14558" width="3.5703125" style="24" customWidth="1"/>
    <col min="14559" max="14559" width="18.7109375" style="24" customWidth="1"/>
    <col min="14560" max="14560" width="0.85546875" style="24" customWidth="1"/>
    <col min="14561" max="14561" width="18.7109375" style="24" customWidth="1"/>
    <col min="14562" max="14562" width="3.7109375" style="24" customWidth="1"/>
    <col min="14563" max="14563" width="3.140625" style="24" customWidth="1"/>
    <col min="14564" max="14564" width="18.7109375" style="24" customWidth="1"/>
    <col min="14565" max="14565" width="0.85546875" style="24" customWidth="1"/>
    <col min="14566" max="14566" width="18.7109375" style="24" customWidth="1"/>
    <col min="14567" max="14567" width="2.140625" style="24" customWidth="1"/>
    <col min="14568" max="14777" width="11.42578125" style="24"/>
    <col min="14778" max="14778" width="1.42578125" style="24" customWidth="1"/>
    <col min="14779" max="14779" width="5.140625" style="24" customWidth="1"/>
    <col min="14780" max="14780" width="1.7109375" style="24" customWidth="1"/>
    <col min="14781" max="14781" width="3.42578125" style="24" customWidth="1"/>
    <col min="14782" max="14782" width="18.7109375" style="24" customWidth="1"/>
    <col min="14783" max="14783" width="0.85546875" style="24" customWidth="1"/>
    <col min="14784" max="14784" width="18.7109375" style="24" customWidth="1"/>
    <col min="14785" max="14785" width="3.7109375" style="24" customWidth="1"/>
    <col min="14786" max="14786" width="3.140625" style="24" customWidth="1"/>
    <col min="14787" max="14787" width="18.7109375" style="24" customWidth="1"/>
    <col min="14788" max="14788" width="0.85546875" style="24" customWidth="1"/>
    <col min="14789" max="14789" width="18.7109375" style="24" customWidth="1"/>
    <col min="14790" max="14790" width="4.140625" style="24" customWidth="1"/>
    <col min="14791" max="14791" width="3.5703125" style="24" customWidth="1"/>
    <col min="14792" max="14792" width="18.7109375" style="24" customWidth="1"/>
    <col min="14793" max="14793" width="0.85546875" style="24" customWidth="1"/>
    <col min="14794" max="14794" width="18.7109375" style="24" customWidth="1"/>
    <col min="14795" max="14795" width="3.7109375" style="24" customWidth="1"/>
    <col min="14796" max="14796" width="3.140625" style="24" customWidth="1"/>
    <col min="14797" max="14797" width="18.7109375" style="24" customWidth="1"/>
    <col min="14798" max="14798" width="0.85546875" style="24" customWidth="1"/>
    <col min="14799" max="14799" width="18.7109375" style="24" customWidth="1"/>
    <col min="14800" max="14800" width="2.140625" style="24" customWidth="1"/>
    <col min="14801" max="14801" width="1.42578125" style="24" customWidth="1"/>
    <col min="14802" max="14802" width="5.140625" style="24" customWidth="1"/>
    <col min="14803" max="14803" width="1.7109375" style="24" customWidth="1"/>
    <col min="14804" max="14804" width="3.42578125" style="24" customWidth="1"/>
    <col min="14805" max="14805" width="18.7109375" style="24" customWidth="1"/>
    <col min="14806" max="14806" width="0.85546875" style="24" customWidth="1"/>
    <col min="14807" max="14807" width="18.7109375" style="24" customWidth="1"/>
    <col min="14808" max="14808" width="3.7109375" style="24" customWidth="1"/>
    <col min="14809" max="14809" width="3.140625" style="24" customWidth="1"/>
    <col min="14810" max="14810" width="18.7109375" style="24" customWidth="1"/>
    <col min="14811" max="14811" width="0.85546875" style="24" customWidth="1"/>
    <col min="14812" max="14812" width="18.7109375" style="24" customWidth="1"/>
    <col min="14813" max="14813" width="4.140625" style="24" customWidth="1"/>
    <col min="14814" max="14814" width="3.5703125" style="24" customWidth="1"/>
    <col min="14815" max="14815" width="18.7109375" style="24" customWidth="1"/>
    <col min="14816" max="14816" width="0.85546875" style="24" customWidth="1"/>
    <col min="14817" max="14817" width="18.7109375" style="24" customWidth="1"/>
    <col min="14818" max="14818" width="3.7109375" style="24" customWidth="1"/>
    <col min="14819" max="14819" width="3.140625" style="24" customWidth="1"/>
    <col min="14820" max="14820" width="18.7109375" style="24" customWidth="1"/>
    <col min="14821" max="14821" width="0.85546875" style="24" customWidth="1"/>
    <col min="14822" max="14822" width="18.7109375" style="24" customWidth="1"/>
    <col min="14823" max="14823" width="2.140625" style="24" customWidth="1"/>
    <col min="14824" max="15033" width="11.42578125" style="24"/>
    <col min="15034" max="15034" width="1.42578125" style="24" customWidth="1"/>
    <col min="15035" max="15035" width="5.140625" style="24" customWidth="1"/>
    <col min="15036" max="15036" width="1.7109375" style="24" customWidth="1"/>
    <col min="15037" max="15037" width="3.42578125" style="24" customWidth="1"/>
    <col min="15038" max="15038" width="18.7109375" style="24" customWidth="1"/>
    <col min="15039" max="15039" width="0.85546875" style="24" customWidth="1"/>
    <col min="15040" max="15040" width="18.7109375" style="24" customWidth="1"/>
    <col min="15041" max="15041" width="3.7109375" style="24" customWidth="1"/>
    <col min="15042" max="15042" width="3.140625" style="24" customWidth="1"/>
    <col min="15043" max="15043" width="18.7109375" style="24" customWidth="1"/>
    <col min="15044" max="15044" width="0.85546875" style="24" customWidth="1"/>
    <col min="15045" max="15045" width="18.7109375" style="24" customWidth="1"/>
    <col min="15046" max="15046" width="4.140625" style="24" customWidth="1"/>
    <col min="15047" max="15047" width="3.5703125" style="24" customWidth="1"/>
    <col min="15048" max="15048" width="18.7109375" style="24" customWidth="1"/>
    <col min="15049" max="15049" width="0.85546875" style="24" customWidth="1"/>
    <col min="15050" max="15050" width="18.7109375" style="24" customWidth="1"/>
    <col min="15051" max="15051" width="3.7109375" style="24" customWidth="1"/>
    <col min="15052" max="15052" width="3.140625" style="24" customWidth="1"/>
    <col min="15053" max="15053" width="18.7109375" style="24" customWidth="1"/>
    <col min="15054" max="15054" width="0.85546875" style="24" customWidth="1"/>
    <col min="15055" max="15055" width="18.7109375" style="24" customWidth="1"/>
    <col min="15056" max="15056" width="2.140625" style="24" customWidth="1"/>
    <col min="15057" max="15057" width="1.42578125" style="24" customWidth="1"/>
    <col min="15058" max="15058" width="5.140625" style="24" customWidth="1"/>
    <col min="15059" max="15059" width="1.7109375" style="24" customWidth="1"/>
    <col min="15060" max="15060" width="3.42578125" style="24" customWidth="1"/>
    <col min="15061" max="15061" width="18.7109375" style="24" customWidth="1"/>
    <col min="15062" max="15062" width="0.85546875" style="24" customWidth="1"/>
    <col min="15063" max="15063" width="18.7109375" style="24" customWidth="1"/>
    <col min="15064" max="15064" width="3.7109375" style="24" customWidth="1"/>
    <col min="15065" max="15065" width="3.140625" style="24" customWidth="1"/>
    <col min="15066" max="15066" width="18.7109375" style="24" customWidth="1"/>
    <col min="15067" max="15067" width="0.85546875" style="24" customWidth="1"/>
    <col min="15068" max="15068" width="18.7109375" style="24" customWidth="1"/>
    <col min="15069" max="15069" width="4.140625" style="24" customWidth="1"/>
    <col min="15070" max="15070" width="3.5703125" style="24" customWidth="1"/>
    <col min="15071" max="15071" width="18.7109375" style="24" customWidth="1"/>
    <col min="15072" max="15072" width="0.85546875" style="24" customWidth="1"/>
    <col min="15073" max="15073" width="18.7109375" style="24" customWidth="1"/>
    <col min="15074" max="15074" width="3.7109375" style="24" customWidth="1"/>
    <col min="15075" max="15075" width="3.140625" style="24" customWidth="1"/>
    <col min="15076" max="15076" width="18.7109375" style="24" customWidth="1"/>
    <col min="15077" max="15077" width="0.85546875" style="24" customWidth="1"/>
    <col min="15078" max="15078" width="18.7109375" style="24" customWidth="1"/>
    <col min="15079" max="15079" width="2.140625" style="24" customWidth="1"/>
    <col min="15080" max="15289" width="11.42578125" style="24"/>
    <col min="15290" max="15290" width="1.42578125" style="24" customWidth="1"/>
    <col min="15291" max="15291" width="5.140625" style="24" customWidth="1"/>
    <col min="15292" max="15292" width="1.7109375" style="24" customWidth="1"/>
    <col min="15293" max="15293" width="3.42578125" style="24" customWidth="1"/>
    <col min="15294" max="15294" width="18.7109375" style="24" customWidth="1"/>
    <col min="15295" max="15295" width="0.85546875" style="24" customWidth="1"/>
    <col min="15296" max="15296" width="18.7109375" style="24" customWidth="1"/>
    <col min="15297" max="15297" width="3.7109375" style="24" customWidth="1"/>
    <col min="15298" max="15298" width="3.140625" style="24" customWidth="1"/>
    <col min="15299" max="15299" width="18.7109375" style="24" customWidth="1"/>
    <col min="15300" max="15300" width="0.85546875" style="24" customWidth="1"/>
    <col min="15301" max="15301" width="18.7109375" style="24" customWidth="1"/>
    <col min="15302" max="15302" width="4.140625" style="24" customWidth="1"/>
    <col min="15303" max="15303" width="3.5703125" style="24" customWidth="1"/>
    <col min="15304" max="15304" width="18.7109375" style="24" customWidth="1"/>
    <col min="15305" max="15305" width="0.85546875" style="24" customWidth="1"/>
    <col min="15306" max="15306" width="18.7109375" style="24" customWidth="1"/>
    <col min="15307" max="15307" width="3.7109375" style="24" customWidth="1"/>
    <col min="15308" max="15308" width="3.140625" style="24" customWidth="1"/>
    <col min="15309" max="15309" width="18.7109375" style="24" customWidth="1"/>
    <col min="15310" max="15310" width="0.85546875" style="24" customWidth="1"/>
    <col min="15311" max="15311" width="18.7109375" style="24" customWidth="1"/>
    <col min="15312" max="15312" width="2.140625" style="24" customWidth="1"/>
    <col min="15313" max="15313" width="1.42578125" style="24" customWidth="1"/>
    <col min="15314" max="15314" width="5.140625" style="24" customWidth="1"/>
    <col min="15315" max="15315" width="1.7109375" style="24" customWidth="1"/>
    <col min="15316" max="15316" width="3.42578125" style="24" customWidth="1"/>
    <col min="15317" max="15317" width="18.7109375" style="24" customWidth="1"/>
    <col min="15318" max="15318" width="0.85546875" style="24" customWidth="1"/>
    <col min="15319" max="15319" width="18.7109375" style="24" customWidth="1"/>
    <col min="15320" max="15320" width="3.7109375" style="24" customWidth="1"/>
    <col min="15321" max="15321" width="3.140625" style="24" customWidth="1"/>
    <col min="15322" max="15322" width="18.7109375" style="24" customWidth="1"/>
    <col min="15323" max="15323" width="0.85546875" style="24" customWidth="1"/>
    <col min="15324" max="15324" width="18.7109375" style="24" customWidth="1"/>
    <col min="15325" max="15325" width="4.140625" style="24" customWidth="1"/>
    <col min="15326" max="15326" width="3.5703125" style="24" customWidth="1"/>
    <col min="15327" max="15327" width="18.7109375" style="24" customWidth="1"/>
    <col min="15328" max="15328" width="0.85546875" style="24" customWidth="1"/>
    <col min="15329" max="15329" width="18.7109375" style="24" customWidth="1"/>
    <col min="15330" max="15330" width="3.7109375" style="24" customWidth="1"/>
    <col min="15331" max="15331" width="3.140625" style="24" customWidth="1"/>
    <col min="15332" max="15332" width="18.7109375" style="24" customWidth="1"/>
    <col min="15333" max="15333" width="0.85546875" style="24" customWidth="1"/>
    <col min="15334" max="15334" width="18.7109375" style="24" customWidth="1"/>
    <col min="15335" max="15335" width="2.140625" style="24" customWidth="1"/>
    <col min="15336" max="15545" width="11.42578125" style="24"/>
    <col min="15546" max="15546" width="1.42578125" style="24" customWidth="1"/>
    <col min="15547" max="15547" width="5.140625" style="24" customWidth="1"/>
    <col min="15548" max="15548" width="1.7109375" style="24" customWidth="1"/>
    <col min="15549" max="15549" width="3.42578125" style="24" customWidth="1"/>
    <col min="15550" max="15550" width="18.7109375" style="24" customWidth="1"/>
    <col min="15551" max="15551" width="0.85546875" style="24" customWidth="1"/>
    <col min="15552" max="15552" width="18.7109375" style="24" customWidth="1"/>
    <col min="15553" max="15553" width="3.7109375" style="24" customWidth="1"/>
    <col min="15554" max="15554" width="3.140625" style="24" customWidth="1"/>
    <col min="15555" max="15555" width="18.7109375" style="24" customWidth="1"/>
    <col min="15556" max="15556" width="0.85546875" style="24" customWidth="1"/>
    <col min="15557" max="15557" width="18.7109375" style="24" customWidth="1"/>
    <col min="15558" max="15558" width="4.140625" style="24" customWidth="1"/>
    <col min="15559" max="15559" width="3.5703125" style="24" customWidth="1"/>
    <col min="15560" max="15560" width="18.7109375" style="24" customWidth="1"/>
    <col min="15561" max="15561" width="0.85546875" style="24" customWidth="1"/>
    <col min="15562" max="15562" width="18.7109375" style="24" customWidth="1"/>
    <col min="15563" max="15563" width="3.7109375" style="24" customWidth="1"/>
    <col min="15564" max="15564" width="3.140625" style="24" customWidth="1"/>
    <col min="15565" max="15565" width="18.7109375" style="24" customWidth="1"/>
    <col min="15566" max="15566" width="0.85546875" style="24" customWidth="1"/>
    <col min="15567" max="15567" width="18.7109375" style="24" customWidth="1"/>
    <col min="15568" max="15568" width="2.140625" style="24" customWidth="1"/>
    <col min="15569" max="15569" width="1.42578125" style="24" customWidth="1"/>
    <col min="15570" max="15570" width="5.140625" style="24" customWidth="1"/>
    <col min="15571" max="15571" width="1.7109375" style="24" customWidth="1"/>
    <col min="15572" max="15572" width="3.42578125" style="24" customWidth="1"/>
    <col min="15573" max="15573" width="18.7109375" style="24" customWidth="1"/>
    <col min="15574" max="15574" width="0.85546875" style="24" customWidth="1"/>
    <col min="15575" max="15575" width="18.7109375" style="24" customWidth="1"/>
    <col min="15576" max="15576" width="3.7109375" style="24" customWidth="1"/>
    <col min="15577" max="15577" width="3.140625" style="24" customWidth="1"/>
    <col min="15578" max="15578" width="18.7109375" style="24" customWidth="1"/>
    <col min="15579" max="15579" width="0.85546875" style="24" customWidth="1"/>
    <col min="15580" max="15580" width="18.7109375" style="24" customWidth="1"/>
    <col min="15581" max="15581" width="4.140625" style="24" customWidth="1"/>
    <col min="15582" max="15582" width="3.5703125" style="24" customWidth="1"/>
    <col min="15583" max="15583" width="18.7109375" style="24" customWidth="1"/>
    <col min="15584" max="15584" width="0.85546875" style="24" customWidth="1"/>
    <col min="15585" max="15585" width="18.7109375" style="24" customWidth="1"/>
    <col min="15586" max="15586" width="3.7109375" style="24" customWidth="1"/>
    <col min="15587" max="15587" width="3.140625" style="24" customWidth="1"/>
    <col min="15588" max="15588" width="18.7109375" style="24" customWidth="1"/>
    <col min="15589" max="15589" width="0.85546875" style="24" customWidth="1"/>
    <col min="15590" max="15590" width="18.7109375" style="24" customWidth="1"/>
    <col min="15591" max="15591" width="2.140625" style="24" customWidth="1"/>
    <col min="15592" max="15801" width="11.42578125" style="24"/>
    <col min="15802" max="15802" width="1.42578125" style="24" customWidth="1"/>
    <col min="15803" max="15803" width="5.140625" style="24" customWidth="1"/>
    <col min="15804" max="15804" width="1.7109375" style="24" customWidth="1"/>
    <col min="15805" max="15805" width="3.42578125" style="24" customWidth="1"/>
    <col min="15806" max="15806" width="18.7109375" style="24" customWidth="1"/>
    <col min="15807" max="15807" width="0.85546875" style="24" customWidth="1"/>
    <col min="15808" max="15808" width="18.7109375" style="24" customWidth="1"/>
    <col min="15809" max="15809" width="3.7109375" style="24" customWidth="1"/>
    <col min="15810" max="15810" width="3.140625" style="24" customWidth="1"/>
    <col min="15811" max="15811" width="18.7109375" style="24" customWidth="1"/>
    <col min="15812" max="15812" width="0.85546875" style="24" customWidth="1"/>
    <col min="15813" max="15813" width="18.7109375" style="24" customWidth="1"/>
    <col min="15814" max="15814" width="4.140625" style="24" customWidth="1"/>
    <col min="15815" max="15815" width="3.5703125" style="24" customWidth="1"/>
    <col min="15816" max="15816" width="18.7109375" style="24" customWidth="1"/>
    <col min="15817" max="15817" width="0.85546875" style="24" customWidth="1"/>
    <col min="15818" max="15818" width="18.7109375" style="24" customWidth="1"/>
    <col min="15819" max="15819" width="3.7109375" style="24" customWidth="1"/>
    <col min="15820" max="15820" width="3.140625" style="24" customWidth="1"/>
    <col min="15821" max="15821" width="18.7109375" style="24" customWidth="1"/>
    <col min="15822" max="15822" width="0.85546875" style="24" customWidth="1"/>
    <col min="15823" max="15823" width="18.7109375" style="24" customWidth="1"/>
    <col min="15824" max="15824" width="2.140625" style="24" customWidth="1"/>
    <col min="15825" max="15825" width="1.42578125" style="24" customWidth="1"/>
    <col min="15826" max="15826" width="5.140625" style="24" customWidth="1"/>
    <col min="15827" max="15827" width="1.7109375" style="24" customWidth="1"/>
    <col min="15828" max="15828" width="3.42578125" style="24" customWidth="1"/>
    <col min="15829" max="15829" width="18.7109375" style="24" customWidth="1"/>
    <col min="15830" max="15830" width="0.85546875" style="24" customWidth="1"/>
    <col min="15831" max="15831" width="18.7109375" style="24" customWidth="1"/>
    <col min="15832" max="15832" width="3.7109375" style="24" customWidth="1"/>
    <col min="15833" max="15833" width="3.140625" style="24" customWidth="1"/>
    <col min="15834" max="15834" width="18.7109375" style="24" customWidth="1"/>
    <col min="15835" max="15835" width="0.85546875" style="24" customWidth="1"/>
    <col min="15836" max="15836" width="18.7109375" style="24" customWidth="1"/>
    <col min="15837" max="15837" width="4.140625" style="24" customWidth="1"/>
    <col min="15838" max="15838" width="3.5703125" style="24" customWidth="1"/>
    <col min="15839" max="15839" width="18.7109375" style="24" customWidth="1"/>
    <col min="15840" max="15840" width="0.85546875" style="24" customWidth="1"/>
    <col min="15841" max="15841" width="18.7109375" style="24" customWidth="1"/>
    <col min="15842" max="15842" width="3.7109375" style="24" customWidth="1"/>
    <col min="15843" max="15843" width="3.140625" style="24" customWidth="1"/>
    <col min="15844" max="15844" width="18.7109375" style="24" customWidth="1"/>
    <col min="15845" max="15845" width="0.85546875" style="24" customWidth="1"/>
    <col min="15846" max="15846" width="18.7109375" style="24" customWidth="1"/>
    <col min="15847" max="15847" width="2.140625" style="24" customWidth="1"/>
    <col min="15848" max="16057" width="11.42578125" style="24"/>
    <col min="16058" max="16058" width="1.42578125" style="24" customWidth="1"/>
    <col min="16059" max="16059" width="5.140625" style="24" customWidth="1"/>
    <col min="16060" max="16060" width="1.7109375" style="24" customWidth="1"/>
    <col min="16061" max="16061" width="3.42578125" style="24" customWidth="1"/>
    <col min="16062" max="16062" width="18.7109375" style="24" customWidth="1"/>
    <col min="16063" max="16063" width="0.85546875" style="24" customWidth="1"/>
    <col min="16064" max="16064" width="18.7109375" style="24" customWidth="1"/>
    <col min="16065" max="16065" width="3.7109375" style="24" customWidth="1"/>
    <col min="16066" max="16066" width="3.140625" style="24" customWidth="1"/>
    <col min="16067" max="16067" width="18.7109375" style="24" customWidth="1"/>
    <col min="16068" max="16068" width="0.85546875" style="24" customWidth="1"/>
    <col min="16069" max="16069" width="18.7109375" style="24" customWidth="1"/>
    <col min="16070" max="16070" width="4.140625" style="24" customWidth="1"/>
    <col min="16071" max="16071" width="3.5703125" style="24" customWidth="1"/>
    <col min="16072" max="16072" width="18.7109375" style="24" customWidth="1"/>
    <col min="16073" max="16073" width="0.85546875" style="24" customWidth="1"/>
    <col min="16074" max="16074" width="18.7109375" style="24" customWidth="1"/>
    <col min="16075" max="16075" width="3.7109375" style="24" customWidth="1"/>
    <col min="16076" max="16076" width="3.140625" style="24" customWidth="1"/>
    <col min="16077" max="16077" width="18.7109375" style="24" customWidth="1"/>
    <col min="16078" max="16078" width="0.85546875" style="24" customWidth="1"/>
    <col min="16079" max="16079" width="18.7109375" style="24" customWidth="1"/>
    <col min="16080" max="16080" width="2.140625" style="24" customWidth="1"/>
    <col min="16081" max="16081" width="1.42578125" style="24" customWidth="1"/>
    <col min="16082" max="16082" width="5.140625" style="24" customWidth="1"/>
    <col min="16083" max="16083" width="1.7109375" style="24" customWidth="1"/>
    <col min="16084" max="16084" width="3.42578125" style="24" customWidth="1"/>
    <col min="16085" max="16085" width="18.7109375" style="24" customWidth="1"/>
    <col min="16086" max="16086" width="0.85546875" style="24" customWidth="1"/>
    <col min="16087" max="16087" width="18.7109375" style="24" customWidth="1"/>
    <col min="16088" max="16088" width="3.7109375" style="24" customWidth="1"/>
    <col min="16089" max="16089" width="3.140625" style="24" customWidth="1"/>
    <col min="16090" max="16090" width="18.7109375" style="24" customWidth="1"/>
    <col min="16091" max="16091" width="0.85546875" style="24" customWidth="1"/>
    <col min="16092" max="16092" width="18.7109375" style="24" customWidth="1"/>
    <col min="16093" max="16093" width="4.140625" style="24" customWidth="1"/>
    <col min="16094" max="16094" width="3.5703125" style="24" customWidth="1"/>
    <col min="16095" max="16095" width="18.7109375" style="24" customWidth="1"/>
    <col min="16096" max="16096" width="0.85546875" style="24" customWidth="1"/>
    <col min="16097" max="16097" width="18.7109375" style="24" customWidth="1"/>
    <col min="16098" max="16098" width="3.7109375" style="24" customWidth="1"/>
    <col min="16099" max="16099" width="3.140625" style="24" customWidth="1"/>
    <col min="16100" max="16100" width="18.7109375" style="24" customWidth="1"/>
    <col min="16101" max="16101" width="0.85546875" style="24" customWidth="1"/>
    <col min="16102" max="16102" width="18.7109375" style="24" customWidth="1"/>
    <col min="16103" max="16103" width="2.140625" style="24" customWidth="1"/>
    <col min="16104" max="16384" width="11.42578125" style="24"/>
  </cols>
  <sheetData>
    <row r="1" spans="2:61" ht="6.75" customHeight="1" thickBot="1">
      <c r="AR1" s="2006">
        <v>0</v>
      </c>
      <c r="AS1" s="2006">
        <v>0</v>
      </c>
      <c r="AT1" s="2006">
        <v>0</v>
      </c>
      <c r="AU1" s="2006">
        <v>0</v>
      </c>
      <c r="AV1" s="2006">
        <v>0</v>
      </c>
      <c r="AW1" s="2006">
        <v>0</v>
      </c>
      <c r="AX1" s="2006">
        <v>0</v>
      </c>
      <c r="AY1" s="2006">
        <v>0</v>
      </c>
      <c r="AZ1" s="2006">
        <v>0</v>
      </c>
      <c r="BA1" s="2006">
        <v>0</v>
      </c>
      <c r="BB1" s="2006">
        <v>0</v>
      </c>
      <c r="BC1" s="2006">
        <v>0</v>
      </c>
      <c r="BD1" s="2006">
        <v>0</v>
      </c>
      <c r="BE1" s="2006">
        <v>0</v>
      </c>
      <c r="BF1" s="2006">
        <v>0</v>
      </c>
      <c r="BG1" s="2006">
        <v>0</v>
      </c>
      <c r="BH1" s="2006">
        <v>0</v>
      </c>
      <c r="BI1" s="421"/>
    </row>
    <row r="2" spans="2:61" s="25" customFormat="1" ht="18" customHeight="1">
      <c r="B2" s="3564" t="s">
        <v>1129</v>
      </c>
      <c r="C2" s="3565"/>
      <c r="D2" s="3565"/>
      <c r="E2" s="3565"/>
      <c r="F2" s="3565"/>
      <c r="G2" s="3566"/>
      <c r="H2" s="3590" t="s">
        <v>3817</v>
      </c>
      <c r="I2" s="3591"/>
      <c r="J2" s="3591"/>
      <c r="K2" s="3591"/>
      <c r="L2" s="3591"/>
      <c r="M2" s="3591"/>
      <c r="N2" s="3591"/>
      <c r="O2" s="3591"/>
      <c r="P2" s="3591"/>
      <c r="Q2" s="3591"/>
      <c r="R2" s="3591"/>
      <c r="S2" s="3591"/>
      <c r="T2" s="3591"/>
      <c r="U2" s="3591"/>
      <c r="V2" s="3591"/>
      <c r="W2" s="3591"/>
      <c r="X2" s="3591"/>
      <c r="Y2" s="3591"/>
      <c r="Z2" s="3591"/>
      <c r="AA2" s="3591"/>
      <c r="AB2" s="3591"/>
      <c r="AC2" s="3591"/>
      <c r="AD2" s="3591"/>
      <c r="AE2" s="3591"/>
      <c r="AF2" s="3591"/>
      <c r="AG2" s="3591"/>
      <c r="AH2" s="3591"/>
      <c r="AI2" s="3592"/>
      <c r="AJ2" s="3576" t="s">
        <v>285</v>
      </c>
      <c r="AK2" s="3577"/>
      <c r="AL2" s="3577"/>
      <c r="AM2" s="3577"/>
      <c r="AN2" s="3577"/>
      <c r="AO2" s="3578"/>
      <c r="AP2" s="134"/>
      <c r="AQ2" s="135"/>
      <c r="AR2" s="2006">
        <v>0</v>
      </c>
      <c r="AS2" s="2006">
        <v>0</v>
      </c>
      <c r="AT2" s="2006">
        <v>0</v>
      </c>
      <c r="AU2" s="2006">
        <v>0</v>
      </c>
      <c r="AV2" s="2006">
        <v>0</v>
      </c>
      <c r="AW2" s="2006">
        <v>0</v>
      </c>
      <c r="AX2" s="2006">
        <v>0</v>
      </c>
      <c r="AY2" s="2006">
        <v>0</v>
      </c>
      <c r="AZ2" s="2006">
        <v>0</v>
      </c>
      <c r="BA2" s="2006">
        <v>0</v>
      </c>
      <c r="BB2" s="2006">
        <v>0</v>
      </c>
      <c r="BC2" s="2006">
        <v>0</v>
      </c>
      <c r="BD2" s="2006">
        <v>0</v>
      </c>
      <c r="BE2" s="2006">
        <v>0</v>
      </c>
      <c r="BF2" s="2006">
        <v>0</v>
      </c>
      <c r="BG2" s="2006">
        <v>0</v>
      </c>
      <c r="BH2" s="2006">
        <v>0</v>
      </c>
      <c r="BI2" s="2410"/>
    </row>
    <row r="3" spans="2:61" s="25" customFormat="1" ht="18" customHeight="1" thickBot="1">
      <c r="B3" s="3567"/>
      <c r="C3" s="3568"/>
      <c r="D3" s="3568"/>
      <c r="E3" s="3568"/>
      <c r="F3" s="3568"/>
      <c r="G3" s="3569"/>
      <c r="H3" s="4269"/>
      <c r="I3" s="4270"/>
      <c r="J3" s="4270"/>
      <c r="K3" s="4270"/>
      <c r="L3" s="4270"/>
      <c r="M3" s="4270"/>
      <c r="N3" s="4270"/>
      <c r="O3" s="4270"/>
      <c r="P3" s="4270"/>
      <c r="Q3" s="4270"/>
      <c r="R3" s="4270"/>
      <c r="S3" s="4270"/>
      <c r="T3" s="4270"/>
      <c r="U3" s="4270"/>
      <c r="V3" s="4270"/>
      <c r="W3" s="4270"/>
      <c r="X3" s="4270"/>
      <c r="Y3" s="4270"/>
      <c r="Z3" s="4270"/>
      <c r="AA3" s="4270"/>
      <c r="AB3" s="4270"/>
      <c r="AC3" s="4270"/>
      <c r="AD3" s="4270"/>
      <c r="AE3" s="4270"/>
      <c r="AF3" s="4270"/>
      <c r="AG3" s="4270"/>
      <c r="AH3" s="4270"/>
      <c r="AI3" s="4271"/>
      <c r="AJ3" s="3777" t="s">
        <v>286</v>
      </c>
      <c r="AK3" s="3778"/>
      <c r="AL3" s="3778"/>
      <c r="AM3" s="3778"/>
      <c r="AN3" s="3778"/>
      <c r="AO3" s="3581"/>
      <c r="AP3" s="134"/>
      <c r="AQ3" s="135"/>
      <c r="AR3" s="2006">
        <v>0</v>
      </c>
      <c r="AS3" s="2006">
        <v>0</v>
      </c>
      <c r="AT3" s="2006">
        <v>0</v>
      </c>
      <c r="AU3" s="2006">
        <v>0</v>
      </c>
      <c r="AV3" s="2006">
        <v>0</v>
      </c>
      <c r="AW3" s="2006">
        <v>0</v>
      </c>
      <c r="AX3" s="2006">
        <v>0</v>
      </c>
      <c r="AY3" s="2006">
        <v>0</v>
      </c>
      <c r="AZ3" s="2006">
        <v>0</v>
      </c>
      <c r="BA3" s="2006">
        <v>0</v>
      </c>
      <c r="BB3" s="2006">
        <v>0</v>
      </c>
      <c r="BC3" s="2006">
        <v>0</v>
      </c>
      <c r="BD3" s="2006">
        <v>0</v>
      </c>
      <c r="BE3" s="2006">
        <v>0</v>
      </c>
      <c r="BF3" s="2006">
        <v>0</v>
      </c>
      <c r="BG3" s="2006">
        <v>0</v>
      </c>
      <c r="BH3" s="2006">
        <v>0</v>
      </c>
      <c r="BI3" s="2410"/>
    </row>
    <row r="4" spans="2:61" s="25" customFormat="1" ht="18" customHeight="1">
      <c r="B4" s="3567"/>
      <c r="C4" s="3568"/>
      <c r="D4" s="3568"/>
      <c r="E4" s="3568"/>
      <c r="F4" s="3568"/>
      <c r="G4" s="3569"/>
      <c r="H4" s="3596"/>
      <c r="I4" s="3597"/>
      <c r="J4" s="3597"/>
      <c r="K4" s="3597"/>
      <c r="L4" s="3597"/>
      <c r="M4" s="3597"/>
      <c r="N4" s="3597"/>
      <c r="O4" s="3597"/>
      <c r="P4" s="3597"/>
      <c r="Q4" s="3597"/>
      <c r="R4" s="3597"/>
      <c r="S4" s="3597"/>
      <c r="T4" s="3597"/>
      <c r="U4" s="3597"/>
      <c r="V4" s="3597"/>
      <c r="W4" s="3597"/>
      <c r="X4" s="3597"/>
      <c r="Y4" s="3597"/>
      <c r="Z4" s="3597"/>
      <c r="AA4" s="3597"/>
      <c r="AB4" s="3597"/>
      <c r="AC4" s="3597"/>
      <c r="AD4" s="3597"/>
      <c r="AE4" s="3597"/>
      <c r="AF4" s="3597"/>
      <c r="AG4" s="3597"/>
      <c r="AH4" s="3597"/>
      <c r="AI4" s="3598"/>
      <c r="AJ4" s="3779" t="s">
        <v>113</v>
      </c>
      <c r="AK4" s="3780"/>
      <c r="AL4" s="3780"/>
      <c r="AM4" s="3780"/>
      <c r="AN4" s="3780"/>
      <c r="AO4" s="3584"/>
      <c r="AP4" s="134"/>
      <c r="AQ4" s="135"/>
      <c r="AR4" s="2006">
        <v>0</v>
      </c>
      <c r="AS4" s="2006">
        <v>0</v>
      </c>
      <c r="AT4" s="2006">
        <v>0</v>
      </c>
      <c r="AU4" s="2006">
        <v>0</v>
      </c>
      <c r="AV4" s="2006">
        <v>0</v>
      </c>
      <c r="AW4" s="2006">
        <v>0</v>
      </c>
      <c r="AX4" s="2006">
        <v>0</v>
      </c>
      <c r="AY4" s="2006">
        <v>0</v>
      </c>
      <c r="AZ4" s="2006">
        <v>0</v>
      </c>
      <c r="BA4" s="1898"/>
      <c r="BB4" s="1899"/>
      <c r="BC4" s="1899"/>
      <c r="BD4" s="1899"/>
      <c r="BE4" s="1899"/>
      <c r="BF4" s="1899"/>
      <c r="BG4" s="1900"/>
      <c r="BI4" s="2410"/>
    </row>
    <row r="5" spans="2:61" s="25" customFormat="1" ht="18" customHeight="1">
      <c r="B5" s="3567"/>
      <c r="C5" s="3568"/>
      <c r="D5" s="3568"/>
      <c r="E5" s="3568"/>
      <c r="F5" s="3568"/>
      <c r="G5" s="3569"/>
      <c r="H5" s="4272" t="s">
        <v>287</v>
      </c>
      <c r="I5" s="4273"/>
      <c r="J5" s="4273"/>
      <c r="K5" s="4273"/>
      <c r="L5" s="4273"/>
      <c r="M5" s="4273"/>
      <c r="N5" s="4273"/>
      <c r="O5" s="4273"/>
      <c r="P5" s="4273"/>
      <c r="Q5" s="4273"/>
      <c r="R5" s="4273"/>
      <c r="S5" s="4273"/>
      <c r="T5" s="4273"/>
      <c r="U5" s="4273"/>
      <c r="V5" s="4273"/>
      <c r="W5" s="4273"/>
      <c r="X5" s="4273"/>
      <c r="Y5" s="4273"/>
      <c r="Z5" s="4273"/>
      <c r="AA5" s="4273"/>
      <c r="AB5" s="4273"/>
      <c r="AC5" s="4273"/>
      <c r="AD5" s="4273"/>
      <c r="AE5" s="4273"/>
      <c r="AF5" s="4273"/>
      <c r="AG5" s="4273"/>
      <c r="AH5" s="4273"/>
      <c r="AI5" s="4274"/>
      <c r="AJ5" s="3779" t="s">
        <v>280</v>
      </c>
      <c r="AK5" s="3780"/>
      <c r="AL5" s="3780"/>
      <c r="AM5" s="3780"/>
      <c r="AN5" s="3780"/>
      <c r="AO5" s="3584"/>
      <c r="AP5" s="134"/>
      <c r="AQ5" s="135"/>
      <c r="AR5" s="2006">
        <v>0</v>
      </c>
      <c r="AS5" s="2006">
        <v>0</v>
      </c>
      <c r="AT5" s="2006">
        <v>0</v>
      </c>
      <c r="AU5" s="2006">
        <v>0</v>
      </c>
      <c r="AV5" s="2006">
        <v>0</v>
      </c>
      <c r="AW5" s="2006">
        <v>0</v>
      </c>
      <c r="AX5" s="2006">
        <v>0</v>
      </c>
      <c r="AY5" s="2006">
        <v>0</v>
      </c>
      <c r="AZ5" s="2006">
        <v>0</v>
      </c>
      <c r="BA5" s="1901"/>
      <c r="BB5" s="24"/>
      <c r="BC5" s="24"/>
      <c r="BD5" s="24"/>
      <c r="BE5" s="24"/>
      <c r="BF5" s="24"/>
      <c r="BG5" s="1902"/>
      <c r="BI5" s="2410"/>
    </row>
    <row r="6" spans="2:61" s="25" customFormat="1" ht="18" customHeight="1">
      <c r="B6" s="3570"/>
      <c r="C6" s="3571"/>
      <c r="D6" s="3571"/>
      <c r="E6" s="3571"/>
      <c r="F6" s="3571"/>
      <c r="G6" s="3572"/>
      <c r="H6" s="3784"/>
      <c r="I6" s="3785"/>
      <c r="J6" s="3785"/>
      <c r="K6" s="3785"/>
      <c r="L6" s="3785"/>
      <c r="M6" s="3785"/>
      <c r="N6" s="3785"/>
      <c r="O6" s="3785"/>
      <c r="P6" s="3785"/>
      <c r="Q6" s="3785"/>
      <c r="R6" s="3785"/>
      <c r="S6" s="3785"/>
      <c r="T6" s="3785"/>
      <c r="U6" s="3785"/>
      <c r="V6" s="3785"/>
      <c r="W6" s="3785"/>
      <c r="X6" s="3785"/>
      <c r="Y6" s="3785"/>
      <c r="Z6" s="3785"/>
      <c r="AA6" s="3785"/>
      <c r="AB6" s="3785"/>
      <c r="AC6" s="3785"/>
      <c r="AD6" s="3785"/>
      <c r="AE6" s="3785"/>
      <c r="AF6" s="3785"/>
      <c r="AG6" s="3785"/>
      <c r="AH6" s="3785"/>
      <c r="AI6" s="3786"/>
      <c r="AJ6" s="3585" t="s">
        <v>110</v>
      </c>
      <c r="AK6" s="3586"/>
      <c r="AL6" s="3586"/>
      <c r="AM6" s="3586"/>
      <c r="AN6" s="3586"/>
      <c r="AO6" s="3587"/>
      <c r="AP6" s="134"/>
      <c r="AQ6" s="135"/>
      <c r="AR6" s="2006">
        <v>0</v>
      </c>
      <c r="AS6" s="2006">
        <v>0</v>
      </c>
      <c r="AT6" s="2006">
        <v>0</v>
      </c>
      <c r="AU6" s="2006">
        <v>0</v>
      </c>
      <c r="AV6" s="2006">
        <v>0</v>
      </c>
      <c r="AW6" s="2006">
        <v>0</v>
      </c>
      <c r="AX6" s="2006">
        <v>0</v>
      </c>
      <c r="AY6" s="2006">
        <v>0</v>
      </c>
      <c r="AZ6" s="2006">
        <v>0</v>
      </c>
      <c r="BA6" s="1901"/>
      <c r="BB6" s="3756" t="s">
        <v>3818</v>
      </c>
      <c r="BC6" s="3756"/>
      <c r="BD6" s="3756"/>
      <c r="BE6" s="3756"/>
      <c r="BF6" s="3756"/>
      <c r="BG6" s="1902"/>
      <c r="BI6" s="2410"/>
    </row>
    <row r="7" spans="2:61" s="25" customFormat="1" ht="15" customHeight="1" thickBot="1">
      <c r="B7" s="31" t="s">
        <v>111</v>
      </c>
      <c r="C7" s="5" t="str">
        <f ca="1">CELL("nomfichier")</f>
        <v>E:\0-UPRT\1-UPRT.FR-SITE-WEB\me-menus\menus-festivals\[me-aide_aux_menus.2011.xlsx]13.Codes couleurs excel</v>
      </c>
      <c r="D7" s="32"/>
      <c r="E7" s="32"/>
      <c r="F7" s="32"/>
      <c r="G7" s="32"/>
      <c r="H7" s="32"/>
      <c r="I7" s="32"/>
      <c r="J7" s="32"/>
      <c r="K7" s="32"/>
      <c r="L7" s="32"/>
      <c r="M7" s="32"/>
      <c r="N7" s="32"/>
      <c r="O7" s="32"/>
      <c r="P7" s="136"/>
      <c r="Q7" s="136"/>
      <c r="R7" s="137" t="s">
        <v>288</v>
      </c>
      <c r="S7" s="136"/>
      <c r="T7" s="138" t="s">
        <v>289</v>
      </c>
      <c r="U7" s="139"/>
      <c r="V7" s="139"/>
      <c r="W7" s="139"/>
      <c r="X7" s="139"/>
      <c r="Y7" s="32"/>
      <c r="Z7" s="32"/>
      <c r="AA7" s="32"/>
      <c r="AB7" s="32"/>
      <c r="AC7" s="32"/>
      <c r="AD7" s="32"/>
      <c r="AE7" s="32"/>
      <c r="AF7" s="32"/>
      <c r="AG7" s="32"/>
      <c r="AH7" s="32"/>
      <c r="AI7" s="32"/>
      <c r="AJ7" s="3588">
        <f ca="1">NOW()</f>
        <v>44340.470679513892</v>
      </c>
      <c r="AK7" s="3588"/>
      <c r="AL7" s="3588"/>
      <c r="AM7" s="3588"/>
      <c r="AN7" s="3588"/>
      <c r="AO7" s="3589"/>
      <c r="AP7" s="140"/>
      <c r="AQ7" s="86"/>
      <c r="AR7" s="2006">
        <v>0</v>
      </c>
      <c r="AS7" s="2006">
        <v>0</v>
      </c>
      <c r="AT7" s="2006">
        <v>0</v>
      </c>
      <c r="AU7" s="2006">
        <v>0</v>
      </c>
      <c r="AV7" s="2006">
        <v>0</v>
      </c>
      <c r="AW7" s="2006">
        <v>0</v>
      </c>
      <c r="AX7" s="2006">
        <v>0</v>
      </c>
      <c r="AY7" s="2006">
        <v>0</v>
      </c>
      <c r="AZ7" s="2006">
        <v>0</v>
      </c>
      <c r="BA7" s="1901"/>
      <c r="BB7" s="24"/>
      <c r="BC7" s="24"/>
      <c r="BD7" s="24"/>
      <c r="BE7" s="24"/>
      <c r="BF7" s="24"/>
      <c r="BG7" s="1902"/>
      <c r="BI7" s="2410"/>
    </row>
    <row r="8" spans="2:61" ht="16.5" customHeight="1" thickBot="1">
      <c r="B8" s="34"/>
      <c r="D8" s="35"/>
      <c r="E8" s="35"/>
      <c r="F8" s="35"/>
      <c r="G8" s="35"/>
      <c r="I8" s="35"/>
      <c r="J8" s="35"/>
      <c r="K8" s="35"/>
      <c r="L8" s="299" t="s">
        <v>1080</v>
      </c>
      <c r="M8" s="376"/>
      <c r="N8" s="376"/>
      <c r="O8" s="376"/>
      <c r="P8" s="376" t="s">
        <v>1081</v>
      </c>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2006">
        <v>0</v>
      </c>
      <c r="AS8" s="2006">
        <v>0</v>
      </c>
      <c r="AT8" s="2006">
        <v>0</v>
      </c>
      <c r="AU8" s="2006">
        <v>0</v>
      </c>
      <c r="AV8" s="2006">
        <v>0</v>
      </c>
      <c r="AW8" s="2006">
        <v>0</v>
      </c>
      <c r="AX8" s="2006">
        <v>0</v>
      </c>
      <c r="AY8" s="2006">
        <v>0</v>
      </c>
      <c r="AZ8" s="2006">
        <v>0</v>
      </c>
      <c r="BA8" s="237"/>
      <c r="BG8" s="233"/>
      <c r="BI8" s="421"/>
    </row>
    <row r="9" spans="2:61" ht="15.75" customHeight="1">
      <c r="B9" s="34"/>
      <c r="E9" s="297"/>
      <c r="F9" s="297"/>
      <c r="G9" s="297"/>
      <c r="I9" s="298"/>
      <c r="J9" s="298"/>
      <c r="K9" s="298"/>
      <c r="L9" s="299" t="s">
        <v>993</v>
      </c>
      <c r="M9" s="376"/>
      <c r="N9" s="376"/>
      <c r="O9" s="376"/>
      <c r="P9" s="376" t="s">
        <v>994</v>
      </c>
      <c r="Q9" s="376"/>
      <c r="R9" s="376"/>
      <c r="S9" s="376"/>
      <c r="T9" s="376"/>
      <c r="U9" s="376"/>
      <c r="V9" s="376"/>
      <c r="W9" s="376"/>
      <c r="X9" s="376"/>
      <c r="Y9" s="376"/>
      <c r="Z9" s="376"/>
      <c r="AA9" s="376"/>
      <c r="AB9" s="376"/>
      <c r="AC9" s="376"/>
      <c r="AD9" s="376"/>
      <c r="AE9" s="376"/>
      <c r="AF9" s="376"/>
      <c r="AG9" s="35"/>
      <c r="AH9" s="35"/>
      <c r="AI9" s="35"/>
      <c r="AJ9" s="3758" t="s">
        <v>22</v>
      </c>
      <c r="AK9" s="3759"/>
      <c r="AL9" s="3759"/>
      <c r="AM9" s="3759"/>
      <c r="AN9" s="3760"/>
      <c r="AR9" s="2006">
        <v>0</v>
      </c>
      <c r="AS9" s="2006">
        <v>0</v>
      </c>
      <c r="AT9" s="2006">
        <v>0</v>
      </c>
      <c r="AU9" s="2006">
        <v>0</v>
      </c>
      <c r="AV9" s="2006">
        <v>0</v>
      </c>
      <c r="AW9" s="2006">
        <v>0</v>
      </c>
      <c r="AX9" s="2006">
        <v>0</v>
      </c>
      <c r="AY9" s="2006">
        <v>0</v>
      </c>
      <c r="AZ9" s="2006">
        <v>0</v>
      </c>
      <c r="BA9" s="237"/>
      <c r="BC9" s="3761" t="s">
        <v>3819</v>
      </c>
      <c r="BD9" s="3761"/>
      <c r="BE9" s="3761"/>
      <c r="BF9" s="3761"/>
      <c r="BG9" s="233"/>
      <c r="BI9" s="421"/>
    </row>
    <row r="10" spans="2:61" ht="15.75" customHeight="1">
      <c r="B10" s="34"/>
      <c r="E10" s="297"/>
      <c r="F10" s="297"/>
      <c r="G10" s="297"/>
      <c r="I10" s="299"/>
      <c r="J10" s="299"/>
      <c r="K10" s="299"/>
      <c r="L10" s="299" t="s">
        <v>995</v>
      </c>
      <c r="M10" s="376"/>
      <c r="N10" s="376"/>
      <c r="O10" s="376"/>
      <c r="P10" s="376" t="s">
        <v>996</v>
      </c>
      <c r="Q10" s="376"/>
      <c r="R10" s="376"/>
      <c r="S10" s="376"/>
      <c r="T10" s="376"/>
      <c r="U10" s="300"/>
      <c r="V10" s="300"/>
      <c r="W10" s="300"/>
      <c r="X10" s="300"/>
      <c r="Y10" s="300"/>
      <c r="Z10" s="300"/>
      <c r="AA10" s="300"/>
      <c r="AB10" s="300"/>
      <c r="AC10" s="300"/>
      <c r="AD10" s="300"/>
      <c r="AE10" s="300"/>
      <c r="AF10" s="300"/>
      <c r="AG10" s="35"/>
      <c r="AH10" s="35"/>
      <c r="AI10" s="35"/>
      <c r="AJ10" s="377" t="s">
        <v>25</v>
      </c>
      <c r="AK10" s="378"/>
      <c r="AL10" s="378"/>
      <c r="AM10" s="378"/>
      <c r="AN10" s="379" t="s">
        <v>26</v>
      </c>
      <c r="AR10" s="2006">
        <v>0</v>
      </c>
      <c r="AS10" s="2006">
        <v>0</v>
      </c>
      <c r="AT10" s="2006">
        <v>0</v>
      </c>
      <c r="AU10" s="2006">
        <v>0</v>
      </c>
      <c r="AV10" s="2006">
        <v>0</v>
      </c>
      <c r="AW10" s="2006">
        <v>0</v>
      </c>
      <c r="AX10" s="2006">
        <v>0</v>
      </c>
      <c r="AY10" s="2006">
        <v>0</v>
      </c>
      <c r="AZ10" s="2006">
        <v>0</v>
      </c>
      <c r="BA10" s="237"/>
      <c r="BC10" s="3761"/>
      <c r="BD10" s="3761"/>
      <c r="BE10" s="3761"/>
      <c r="BF10" s="3761"/>
      <c r="BG10" s="233"/>
      <c r="BI10" s="421"/>
    </row>
    <row r="11" spans="2:61" ht="15.75">
      <c r="B11" s="34"/>
      <c r="D11" s="35"/>
      <c r="E11" s="35"/>
      <c r="F11" s="35"/>
      <c r="G11" s="35"/>
      <c r="I11" s="35"/>
      <c r="J11" s="35"/>
      <c r="K11" s="35"/>
      <c r="L11" s="299" t="s">
        <v>1082</v>
      </c>
      <c r="M11" s="35"/>
      <c r="N11" s="35"/>
      <c r="O11" s="35"/>
      <c r="P11" s="300" t="s">
        <v>1083</v>
      </c>
      <c r="Q11" s="35"/>
      <c r="R11" s="35"/>
      <c r="S11" s="35"/>
      <c r="T11" s="35"/>
      <c r="U11" s="35"/>
      <c r="V11" s="35"/>
      <c r="W11" s="35"/>
      <c r="X11" s="35"/>
      <c r="Y11" s="35"/>
      <c r="Z11" s="35"/>
      <c r="AA11" s="35"/>
      <c r="AB11" s="35"/>
      <c r="AC11" s="35"/>
      <c r="AD11" s="35"/>
      <c r="AE11" s="35"/>
      <c r="AF11" s="35"/>
      <c r="AG11" s="35"/>
      <c r="AH11" s="35"/>
      <c r="AI11" s="35"/>
      <c r="AJ11" s="380" t="s">
        <v>28</v>
      </c>
      <c r="AK11" s="381"/>
      <c r="AL11" s="381"/>
      <c r="AM11" s="381"/>
      <c r="AN11" s="379" t="s">
        <v>30</v>
      </c>
      <c r="AR11" s="2006">
        <v>0</v>
      </c>
      <c r="AS11" s="2006">
        <v>0</v>
      </c>
      <c r="AT11" s="2006">
        <v>0</v>
      </c>
      <c r="AU11" s="2006">
        <v>0</v>
      </c>
      <c r="AV11" s="2006">
        <v>0</v>
      </c>
      <c r="AW11" s="2006">
        <v>0</v>
      </c>
      <c r="AX11" s="2006">
        <v>0</v>
      </c>
      <c r="AY11" s="2006">
        <v>0</v>
      </c>
      <c r="AZ11" s="2006">
        <v>0</v>
      </c>
      <c r="BA11" s="237"/>
      <c r="BB11" s="192" t="s">
        <v>126</v>
      </c>
      <c r="BC11" s="1903">
        <v>1</v>
      </c>
      <c r="BD11" s="1903">
        <v>2</v>
      </c>
      <c r="BE11" s="1903">
        <v>3</v>
      </c>
      <c r="BF11" s="4166"/>
      <c r="BG11" s="233"/>
      <c r="BI11" s="421"/>
    </row>
    <row r="12" spans="2:61" ht="15.75" customHeight="1">
      <c r="B12" s="34"/>
      <c r="D12" s="35"/>
      <c r="E12" s="35"/>
      <c r="F12" s="35"/>
      <c r="G12" s="35"/>
      <c r="H12" s="35"/>
      <c r="I12" s="35"/>
      <c r="J12" s="35"/>
      <c r="K12" s="35"/>
      <c r="L12" s="299" t="s">
        <v>1084</v>
      </c>
      <c r="M12" s="35"/>
      <c r="N12" s="35"/>
      <c r="O12" s="35"/>
      <c r="P12" s="382" t="s">
        <v>1085</v>
      </c>
      <c r="Q12" s="35"/>
      <c r="R12" s="35"/>
      <c r="S12" s="35"/>
      <c r="T12" s="35"/>
      <c r="U12" s="35"/>
      <c r="V12" s="35"/>
      <c r="W12" s="35"/>
      <c r="X12" s="35"/>
      <c r="Y12" s="35"/>
      <c r="Z12" s="35"/>
      <c r="AA12" s="35"/>
      <c r="AB12" s="35"/>
      <c r="AC12" s="35"/>
      <c r="AD12" s="35"/>
      <c r="AE12" s="35"/>
      <c r="AF12" s="35"/>
      <c r="AG12" s="35"/>
      <c r="AH12" s="35"/>
      <c r="AI12" s="35"/>
      <c r="AJ12" s="383" t="s">
        <v>31</v>
      </c>
      <c r="AK12" s="384"/>
      <c r="AL12" s="384"/>
      <c r="AM12" s="384"/>
      <c r="AN12" s="379" t="s">
        <v>33</v>
      </c>
      <c r="AR12" s="2006">
        <v>0</v>
      </c>
      <c r="AS12" s="2006">
        <v>0</v>
      </c>
      <c r="AT12" s="2006">
        <v>0</v>
      </c>
      <c r="AU12" s="2006">
        <v>0</v>
      </c>
      <c r="AV12" s="2006">
        <v>0</v>
      </c>
      <c r="AW12" s="2006">
        <v>0</v>
      </c>
      <c r="AX12" s="2006">
        <v>0</v>
      </c>
      <c r="AY12" s="2006">
        <v>0</v>
      </c>
      <c r="AZ12" s="2006">
        <v>0</v>
      </c>
      <c r="BA12" s="237"/>
      <c r="BB12" s="4268" t="s">
        <v>3820</v>
      </c>
      <c r="BC12" s="90"/>
      <c r="BD12" s="91"/>
      <c r="BE12" s="90"/>
      <c r="BF12" s="3612"/>
      <c r="BG12" s="233"/>
      <c r="BI12" s="421"/>
    </row>
    <row r="13" spans="2:61" ht="15.75" customHeight="1">
      <c r="B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85" t="s">
        <v>38</v>
      </c>
      <c r="AK13" s="386"/>
      <c r="AL13" s="386"/>
      <c r="AM13" s="386"/>
      <c r="AN13" s="379" t="s">
        <v>40</v>
      </c>
      <c r="AR13" s="2006">
        <v>0</v>
      </c>
      <c r="AS13" s="2006">
        <v>0</v>
      </c>
      <c r="AT13" s="2006">
        <v>0</v>
      </c>
      <c r="AU13" s="2006">
        <v>0</v>
      </c>
      <c r="AV13" s="2006">
        <v>0</v>
      </c>
      <c r="AW13" s="2006">
        <v>0</v>
      </c>
      <c r="AX13" s="2006">
        <v>0</v>
      </c>
      <c r="AY13" s="2006">
        <v>0</v>
      </c>
      <c r="AZ13" s="2006">
        <v>0</v>
      </c>
      <c r="BA13" s="237"/>
      <c r="BB13" s="4268"/>
      <c r="BC13" s="40"/>
      <c r="BD13" s="40"/>
      <c r="BE13" s="40"/>
      <c r="BF13" s="3613"/>
      <c r="BG13" s="233"/>
      <c r="BI13" s="421"/>
    </row>
    <row r="14" spans="2:61" ht="25.5" customHeight="1">
      <c r="B14" s="34"/>
      <c r="D14" s="4277" t="s">
        <v>1086</v>
      </c>
      <c r="E14" s="35"/>
      <c r="F14" s="35"/>
      <c r="G14" s="35"/>
      <c r="H14" s="395" t="s">
        <v>1105</v>
      </c>
      <c r="I14" s="35"/>
      <c r="J14" s="35"/>
      <c r="K14" s="35"/>
      <c r="M14" s="35"/>
      <c r="N14" s="35"/>
      <c r="O14" s="35"/>
      <c r="Q14" s="35"/>
      <c r="R14" s="35"/>
      <c r="S14" s="35"/>
      <c r="T14" s="35"/>
      <c r="U14" s="35"/>
      <c r="V14" s="35"/>
      <c r="W14" s="35"/>
      <c r="X14" s="35"/>
      <c r="Y14" s="35"/>
      <c r="Z14" s="35"/>
      <c r="AA14" s="35"/>
      <c r="AB14" s="35"/>
      <c r="AC14" s="35"/>
      <c r="AD14" s="35"/>
      <c r="AE14" s="35"/>
      <c r="AF14" s="35"/>
      <c r="AG14" s="35"/>
      <c r="AH14" s="35"/>
      <c r="AI14" s="35"/>
      <c r="AJ14" s="387" t="s">
        <v>43</v>
      </c>
      <c r="AK14" s="388"/>
      <c r="AL14" s="388"/>
      <c r="AM14" s="388"/>
      <c r="AN14" s="379" t="s">
        <v>45</v>
      </c>
      <c r="AR14" s="2006">
        <v>0</v>
      </c>
      <c r="AS14" s="2006">
        <v>0</v>
      </c>
      <c r="AT14" s="2006">
        <v>0</v>
      </c>
      <c r="AU14" s="2006">
        <v>0</v>
      </c>
      <c r="AV14" s="2006">
        <v>0</v>
      </c>
      <c r="AW14" s="2006">
        <v>0</v>
      </c>
      <c r="AX14" s="2006">
        <v>0</v>
      </c>
      <c r="AY14" s="2006">
        <v>0</v>
      </c>
      <c r="AZ14" s="2006">
        <v>0</v>
      </c>
      <c r="BA14" s="237"/>
      <c r="BB14" s="1888" t="s">
        <v>294</v>
      </c>
      <c r="BG14" s="233"/>
      <c r="BI14" s="421"/>
    </row>
    <row r="15" spans="2:61" ht="16.5" thickBot="1">
      <c r="B15" s="34"/>
      <c r="D15" s="3764"/>
      <c r="E15" s="35"/>
      <c r="F15" s="35"/>
      <c r="G15" s="35"/>
      <c r="H15" s="395" t="s">
        <v>1106</v>
      </c>
      <c r="I15" s="35"/>
      <c r="J15" s="35"/>
      <c r="K15" s="35"/>
      <c r="M15" s="35"/>
      <c r="N15" s="35"/>
      <c r="O15" s="35"/>
      <c r="Q15" s="35"/>
      <c r="R15" s="35"/>
      <c r="S15" s="35"/>
      <c r="T15" s="35"/>
      <c r="U15" s="35"/>
      <c r="V15" s="35"/>
      <c r="W15" s="35"/>
      <c r="X15" s="35"/>
      <c r="Y15" s="35"/>
      <c r="Z15" s="35"/>
      <c r="AA15" s="35"/>
      <c r="AB15" s="35"/>
      <c r="AC15" s="35"/>
      <c r="AD15" s="35"/>
      <c r="AE15" s="35"/>
      <c r="AF15" s="35"/>
      <c r="AG15" s="35"/>
      <c r="AH15" s="35"/>
      <c r="AI15" s="35"/>
      <c r="AJ15" s="389" t="s">
        <v>48</v>
      </c>
      <c r="AK15" s="390"/>
      <c r="AL15" s="390"/>
      <c r="AM15" s="390"/>
      <c r="AN15" s="391" t="s">
        <v>50</v>
      </c>
      <c r="AR15" s="2006">
        <v>0</v>
      </c>
      <c r="AS15" s="2006">
        <v>0</v>
      </c>
      <c r="AT15" s="2006">
        <v>0</v>
      </c>
      <c r="AU15" s="2006">
        <v>0</v>
      </c>
      <c r="AV15" s="2006">
        <v>0</v>
      </c>
      <c r="AW15" s="2006">
        <v>0</v>
      </c>
      <c r="AX15" s="2006">
        <v>0</v>
      </c>
      <c r="AY15" s="2006">
        <v>0</v>
      </c>
      <c r="AZ15" s="2006">
        <v>0</v>
      </c>
      <c r="BA15" s="237"/>
      <c r="BB15" s="34" t="s">
        <v>3821</v>
      </c>
      <c r="BG15" s="233"/>
      <c r="BI15" s="421"/>
    </row>
    <row r="16" spans="2:61" ht="15.75">
      <c r="B16" s="34"/>
      <c r="D16" s="3764"/>
      <c r="E16" s="35"/>
      <c r="F16" s="35"/>
      <c r="G16" s="35"/>
      <c r="H16" s="395" t="s">
        <v>1107</v>
      </c>
      <c r="I16" s="35"/>
      <c r="J16" s="35"/>
      <c r="K16" s="35"/>
      <c r="M16" s="35"/>
      <c r="N16" s="35"/>
      <c r="O16" s="35"/>
      <c r="Q16" s="35"/>
      <c r="R16" s="35"/>
      <c r="S16" s="35"/>
      <c r="T16" s="35"/>
      <c r="U16" s="35"/>
      <c r="V16" s="35"/>
      <c r="W16" s="35"/>
      <c r="X16" s="35"/>
      <c r="Y16" s="35"/>
      <c r="Z16" s="35"/>
      <c r="AA16" s="35"/>
      <c r="AB16" s="35"/>
      <c r="AC16" s="35"/>
      <c r="AD16" s="35"/>
      <c r="AE16" s="35"/>
      <c r="AF16" s="35"/>
      <c r="AG16" s="35"/>
      <c r="AH16" s="35"/>
      <c r="AI16" s="35"/>
      <c r="AJ16" s="2006">
        <v>0</v>
      </c>
      <c r="AK16" s="2006">
        <v>0</v>
      </c>
      <c r="AL16" s="2006">
        <v>0</v>
      </c>
      <c r="AM16" s="2006">
        <v>0</v>
      </c>
      <c r="AN16" s="2006">
        <v>0</v>
      </c>
      <c r="AO16" s="2006">
        <v>0</v>
      </c>
      <c r="AP16" s="2006">
        <v>0</v>
      </c>
      <c r="AQ16" s="2006">
        <v>0</v>
      </c>
      <c r="AR16" s="2006">
        <v>0</v>
      </c>
      <c r="AS16" s="2006">
        <v>0</v>
      </c>
      <c r="AT16" s="2006">
        <v>0</v>
      </c>
      <c r="AU16" s="2006">
        <v>0</v>
      </c>
      <c r="AV16" s="2006">
        <v>0</v>
      </c>
      <c r="AW16" s="2006">
        <v>0</v>
      </c>
      <c r="AX16" s="2006">
        <v>0</v>
      </c>
      <c r="AY16" s="2006">
        <v>0</v>
      </c>
      <c r="AZ16" s="2006">
        <v>0</v>
      </c>
      <c r="BA16" s="237"/>
      <c r="BB16" s="206" cm="1">
        <f t="array" aca="1" ref="BB16:BC16" ca="1">CELL("largeur",BB16)</f>
        <v>11</v>
      </c>
      <c r="BC16" s="207" t="b">
        <f ca="1"/>
        <v>1</v>
      </c>
      <c r="BG16" s="233"/>
      <c r="BI16" s="421"/>
    </row>
    <row r="17" spans="2:61" ht="15.75">
      <c r="B17" s="34"/>
      <c r="D17" s="3764"/>
      <c r="E17" s="35"/>
      <c r="F17" s="35"/>
      <c r="G17" s="35"/>
      <c r="H17" s="395" t="s">
        <v>1108</v>
      </c>
      <c r="I17" s="35"/>
      <c r="J17" s="35"/>
      <c r="K17" s="35"/>
      <c r="M17" s="35"/>
      <c r="N17" s="35"/>
      <c r="O17" s="35"/>
      <c r="Q17" s="35"/>
      <c r="R17" s="35"/>
      <c r="S17" s="35"/>
      <c r="T17" s="35"/>
      <c r="U17" s="35"/>
      <c r="V17" s="35"/>
      <c r="W17" s="35"/>
      <c r="X17" s="35"/>
      <c r="Y17" s="35"/>
      <c r="Z17" s="35"/>
      <c r="AA17" s="35"/>
      <c r="AB17" s="35"/>
      <c r="AC17" s="35"/>
      <c r="AD17" s="35"/>
      <c r="AE17" s="35"/>
      <c r="AF17" s="35"/>
      <c r="AG17" s="35"/>
      <c r="AH17" s="35"/>
      <c r="AI17" s="35"/>
      <c r="AJ17" s="2006">
        <v>0</v>
      </c>
      <c r="AK17" s="2006">
        <v>0</v>
      </c>
      <c r="AL17" s="2006">
        <v>0</v>
      </c>
      <c r="AM17" s="2006">
        <v>0</v>
      </c>
      <c r="AN17" s="2006">
        <v>0</v>
      </c>
      <c r="AO17" s="2006">
        <v>0</v>
      </c>
      <c r="AP17" s="2006">
        <v>0</v>
      </c>
      <c r="AQ17" s="2006">
        <v>0</v>
      </c>
      <c r="AR17" s="2006">
        <v>0</v>
      </c>
      <c r="AS17" s="2006">
        <v>0</v>
      </c>
      <c r="AT17" s="2006">
        <v>0</v>
      </c>
      <c r="AU17" s="2006">
        <v>0</v>
      </c>
      <c r="AV17" s="2006">
        <v>0</v>
      </c>
      <c r="AW17" s="2006">
        <v>0</v>
      </c>
      <c r="AX17" s="2006">
        <v>0</v>
      </c>
      <c r="AY17" s="2006">
        <v>0</v>
      </c>
      <c r="AZ17" s="2006">
        <v>0</v>
      </c>
      <c r="BA17" s="237"/>
      <c r="BB17" s="206" t="s">
        <v>3822</v>
      </c>
      <c r="BD17" s="206" t="s">
        <v>3823</v>
      </c>
      <c r="BG17" s="233"/>
      <c r="BI17" s="421"/>
    </row>
    <row r="18" spans="2:61" ht="15.75">
      <c r="B18" s="34"/>
      <c r="D18" s="3765"/>
      <c r="E18" s="35"/>
      <c r="F18" s="35"/>
      <c r="G18" s="35"/>
      <c r="H18" s="395" t="s">
        <v>1109</v>
      </c>
      <c r="I18" s="35"/>
      <c r="J18" s="35"/>
      <c r="K18" s="35"/>
      <c r="M18" s="35"/>
      <c r="N18" s="35"/>
      <c r="O18" s="35"/>
      <c r="Q18" s="35"/>
      <c r="R18" s="35"/>
      <c r="S18" s="35"/>
      <c r="T18" s="35"/>
      <c r="U18" s="35"/>
      <c r="V18" s="35"/>
      <c r="W18" s="35"/>
      <c r="X18" s="35"/>
      <c r="Y18" s="35"/>
      <c r="Z18" s="35"/>
      <c r="AA18" s="35"/>
      <c r="AB18" s="35"/>
      <c r="AC18" s="35"/>
      <c r="AD18" s="35"/>
      <c r="AE18" s="35"/>
      <c r="AF18" s="35"/>
      <c r="AG18" s="35"/>
      <c r="AH18" s="35"/>
      <c r="AI18" s="35"/>
      <c r="AJ18" s="2006">
        <v>0</v>
      </c>
      <c r="AK18" s="2006">
        <v>0</v>
      </c>
      <c r="AL18" s="2006">
        <v>0</v>
      </c>
      <c r="AM18" s="2006">
        <v>0</v>
      </c>
      <c r="AN18" s="2006">
        <v>0</v>
      </c>
      <c r="AO18" s="2006">
        <v>0</v>
      </c>
      <c r="AP18" s="2006">
        <v>0</v>
      </c>
      <c r="AQ18" s="2006">
        <v>0</v>
      </c>
      <c r="AR18" s="2006">
        <v>0</v>
      </c>
      <c r="AS18" s="2006">
        <v>0</v>
      </c>
      <c r="AT18" s="2006">
        <v>0</v>
      </c>
      <c r="AU18" s="2006">
        <v>0</v>
      </c>
      <c r="AV18" s="2006">
        <v>0</v>
      </c>
      <c r="AW18" s="2006">
        <v>0</v>
      </c>
      <c r="AX18" s="2006">
        <v>0</v>
      </c>
      <c r="AY18" s="2006">
        <v>0</v>
      </c>
      <c r="AZ18" s="2006">
        <v>0</v>
      </c>
      <c r="BA18" s="237"/>
      <c r="BG18" s="233"/>
      <c r="BI18" s="421"/>
    </row>
    <row r="19" spans="2:61" ht="16.5" thickBot="1">
      <c r="B19" s="34"/>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2006">
        <v>0</v>
      </c>
      <c r="AK19" s="2006">
        <v>0</v>
      </c>
      <c r="AL19" s="2006">
        <v>0</v>
      </c>
      <c r="AM19" s="2006">
        <v>0</v>
      </c>
      <c r="AN19" s="2006">
        <v>0</v>
      </c>
      <c r="AO19" s="2006">
        <v>0</v>
      </c>
      <c r="AP19" s="2006">
        <v>0</v>
      </c>
      <c r="AQ19" s="2006">
        <v>0</v>
      </c>
      <c r="AR19" s="2006">
        <v>0</v>
      </c>
      <c r="AS19" s="2006">
        <v>0</v>
      </c>
      <c r="AT19" s="2006">
        <v>0</v>
      </c>
      <c r="AU19" s="2006">
        <v>0</v>
      </c>
      <c r="AV19" s="2006">
        <v>0</v>
      </c>
      <c r="AW19" s="2006">
        <v>0</v>
      </c>
      <c r="AX19" s="2006">
        <v>0</v>
      </c>
      <c r="AY19" s="2006">
        <v>0</v>
      </c>
      <c r="AZ19" s="2006">
        <v>0</v>
      </c>
      <c r="BA19" s="1904"/>
      <c r="BB19" s="243"/>
      <c r="BC19" s="243"/>
      <c r="BD19" s="243"/>
      <c r="BE19" s="243"/>
      <c r="BF19" s="243"/>
      <c r="BG19" s="244"/>
      <c r="BI19" s="421"/>
    </row>
    <row r="20" spans="2:61" ht="23.25">
      <c r="B20" s="34"/>
      <c r="D20" s="3614" t="s">
        <v>290</v>
      </c>
      <c r="E20" s="3615"/>
      <c r="F20" s="3615"/>
      <c r="G20" s="3615"/>
      <c r="H20" s="3615"/>
      <c r="I20" s="3615"/>
      <c r="J20" s="3615"/>
      <c r="K20" s="3615"/>
      <c r="L20" s="3615"/>
      <c r="M20" s="3615"/>
      <c r="N20" s="3615"/>
      <c r="O20" s="3615"/>
      <c r="P20" s="3615"/>
      <c r="Q20" s="3615"/>
      <c r="R20" s="3615"/>
      <c r="S20" s="3615"/>
      <c r="T20" s="3615"/>
      <c r="U20" s="3615"/>
      <c r="V20" s="3615"/>
      <c r="W20" s="3615"/>
      <c r="X20" s="3615"/>
      <c r="Y20" s="3615"/>
      <c r="Z20" s="3615"/>
      <c r="AA20" s="3615"/>
      <c r="AB20" s="3615"/>
      <c r="AC20" s="3615"/>
      <c r="AD20" s="3615"/>
      <c r="AE20" s="3615"/>
      <c r="AF20" s="3616"/>
      <c r="AG20" s="35"/>
      <c r="AH20" s="35"/>
      <c r="AI20" s="35"/>
      <c r="AJ20" s="2006">
        <v>0</v>
      </c>
      <c r="AK20" s="2006">
        <v>0</v>
      </c>
      <c r="AL20" s="2006">
        <v>0</v>
      </c>
      <c r="AM20" s="2006">
        <v>0</v>
      </c>
      <c r="AN20" s="2006">
        <v>0</v>
      </c>
      <c r="AO20" s="2006">
        <v>0</v>
      </c>
      <c r="AP20" s="2006">
        <v>0</v>
      </c>
      <c r="AQ20" s="2006">
        <v>0</v>
      </c>
      <c r="AR20" s="2006">
        <v>0</v>
      </c>
      <c r="AS20" s="2006">
        <v>0</v>
      </c>
      <c r="AT20" s="2006">
        <v>0</v>
      </c>
      <c r="AU20" s="2006">
        <v>0</v>
      </c>
      <c r="AV20" s="2006">
        <v>0</v>
      </c>
      <c r="AW20" s="2006">
        <v>0</v>
      </c>
      <c r="AX20" s="2006">
        <v>0</v>
      </c>
      <c r="AY20" s="2006">
        <v>0</v>
      </c>
      <c r="AZ20" s="2006">
        <v>0</v>
      </c>
      <c r="BA20" s="2006">
        <v>0</v>
      </c>
      <c r="BB20" s="2006">
        <v>0</v>
      </c>
      <c r="BC20" s="2006">
        <v>0</v>
      </c>
      <c r="BD20" s="2006">
        <v>0</v>
      </c>
      <c r="BE20" s="2006">
        <v>0</v>
      </c>
      <c r="BF20" s="2006">
        <v>0</v>
      </c>
      <c r="BG20" s="2006">
        <v>0</v>
      </c>
      <c r="BH20" s="2006">
        <v>0</v>
      </c>
      <c r="BI20" s="421"/>
    </row>
    <row r="21" spans="2:61" ht="18.75">
      <c r="B21" s="34"/>
      <c r="D21" s="141"/>
      <c r="E21" s="141"/>
      <c r="F21" s="141"/>
      <c r="G21" s="141"/>
      <c r="H21" s="141"/>
      <c r="I21" s="141"/>
      <c r="J21" s="141"/>
      <c r="K21" s="141"/>
      <c r="L21" s="141"/>
      <c r="M21" s="141"/>
      <c r="N21" s="141"/>
      <c r="O21" s="141"/>
      <c r="P21" s="141"/>
      <c r="Q21" s="141"/>
      <c r="R21" s="141"/>
      <c r="S21" s="141"/>
      <c r="T21" s="141"/>
      <c r="U21" s="141"/>
      <c r="V21" s="141"/>
      <c r="W21" s="141"/>
      <c r="X21" s="141"/>
      <c r="AG21" s="35"/>
      <c r="AH21" s="35"/>
      <c r="AI21" s="35"/>
      <c r="AJ21" s="2006">
        <v>0</v>
      </c>
      <c r="AK21" s="2006">
        <v>0</v>
      </c>
      <c r="AL21" s="2006">
        <v>0</v>
      </c>
      <c r="AM21" s="2006">
        <v>0</v>
      </c>
      <c r="AN21" s="2006">
        <v>0</v>
      </c>
      <c r="AO21" s="2006">
        <v>0</v>
      </c>
      <c r="AP21" s="2006">
        <v>0</v>
      </c>
      <c r="AQ21" s="2006">
        <v>0</v>
      </c>
      <c r="AR21" s="2006">
        <v>0</v>
      </c>
      <c r="AS21" s="2006">
        <v>0</v>
      </c>
      <c r="AT21" s="2006">
        <v>0</v>
      </c>
      <c r="AU21" s="2006">
        <v>0</v>
      </c>
      <c r="AV21" s="2006">
        <v>0</v>
      </c>
      <c r="AW21" s="2006">
        <v>0</v>
      </c>
      <c r="AX21" s="2006">
        <v>0</v>
      </c>
      <c r="AY21" s="2006">
        <v>0</v>
      </c>
      <c r="AZ21" s="2006">
        <v>0</v>
      </c>
      <c r="BA21" s="2006">
        <v>0</v>
      </c>
      <c r="BB21" s="2006">
        <v>0</v>
      </c>
      <c r="BC21" s="2006">
        <v>0</v>
      </c>
      <c r="BD21" s="2006">
        <v>0</v>
      </c>
      <c r="BE21" s="2006">
        <v>0</v>
      </c>
      <c r="BF21" s="2006">
        <v>0</v>
      </c>
      <c r="BG21" s="2006">
        <v>0</v>
      </c>
      <c r="BH21" s="2006">
        <v>0</v>
      </c>
      <c r="BI21" s="421"/>
    </row>
    <row r="22" spans="2:61" ht="18.75" customHeight="1">
      <c r="B22" s="34"/>
      <c r="D22" s="3749" t="s">
        <v>291</v>
      </c>
      <c r="E22" s="4278"/>
      <c r="F22" s="4278"/>
      <c r="G22" s="4278"/>
      <c r="H22" s="4278"/>
      <c r="I22" s="4278"/>
      <c r="J22" s="4278"/>
      <c r="K22" s="4278"/>
      <c r="L22" s="4278"/>
      <c r="M22" s="4278"/>
      <c r="N22" s="4278"/>
      <c r="O22" s="4278"/>
      <c r="P22" s="4278"/>
      <c r="Q22" s="4278"/>
      <c r="R22" s="4278"/>
      <c r="S22" s="4278"/>
      <c r="T22" s="4278"/>
      <c r="U22" s="4278"/>
      <c r="V22" s="4278"/>
      <c r="W22" s="4278"/>
      <c r="X22" s="4278"/>
      <c r="Y22" s="4278"/>
      <c r="Z22" s="4278"/>
      <c r="AA22" s="4278"/>
      <c r="AB22" s="4278"/>
      <c r="AC22" s="4278"/>
      <c r="AD22" s="4278"/>
      <c r="AE22" s="4278"/>
      <c r="AF22" s="3751"/>
      <c r="AG22" s="35"/>
      <c r="AH22" s="35"/>
      <c r="AI22" s="35"/>
      <c r="AJ22" s="2006">
        <v>0</v>
      </c>
      <c r="AK22" s="2006">
        <v>0</v>
      </c>
      <c r="AL22" s="2006">
        <v>0</v>
      </c>
      <c r="AM22" s="2006">
        <v>0</v>
      </c>
      <c r="AN22" s="2006">
        <v>0</v>
      </c>
      <c r="AO22" s="2006">
        <v>0</v>
      </c>
      <c r="AP22" s="2006">
        <v>0</v>
      </c>
      <c r="AQ22" s="2006">
        <v>0</v>
      </c>
      <c r="AR22" s="2006">
        <v>0</v>
      </c>
      <c r="AS22" s="2006">
        <v>0</v>
      </c>
      <c r="AT22" s="2006">
        <v>0</v>
      </c>
      <c r="AU22" s="2006">
        <v>0</v>
      </c>
      <c r="AV22" s="2006">
        <v>0</v>
      </c>
      <c r="AW22" s="2006">
        <v>0</v>
      </c>
      <c r="AX22" s="2006">
        <v>0</v>
      </c>
      <c r="AY22" s="2006">
        <v>0</v>
      </c>
      <c r="AZ22" s="2006">
        <v>0</v>
      </c>
      <c r="BA22" s="2006">
        <v>0</v>
      </c>
      <c r="BB22" s="2006">
        <v>0</v>
      </c>
      <c r="BC22" s="2006">
        <v>0</v>
      </c>
      <c r="BD22" s="2006">
        <v>0</v>
      </c>
      <c r="BE22" s="2006">
        <v>0</v>
      </c>
      <c r="BF22" s="2006">
        <v>0</v>
      </c>
      <c r="BG22" s="2006">
        <v>0</v>
      </c>
      <c r="BH22" s="2006">
        <v>0</v>
      </c>
      <c r="BI22" s="421"/>
    </row>
    <row r="23" spans="2:61" ht="18.75" customHeight="1">
      <c r="B23" s="34"/>
      <c r="D23" s="3752"/>
      <c r="E23" s="3753"/>
      <c r="F23" s="3753"/>
      <c r="G23" s="3753"/>
      <c r="H23" s="3753"/>
      <c r="I23" s="3753"/>
      <c r="J23" s="3753"/>
      <c r="K23" s="3753"/>
      <c r="L23" s="3753"/>
      <c r="M23" s="3753"/>
      <c r="N23" s="3753"/>
      <c r="O23" s="3753"/>
      <c r="P23" s="3753"/>
      <c r="Q23" s="3753"/>
      <c r="R23" s="3753"/>
      <c r="S23" s="3753"/>
      <c r="T23" s="3753"/>
      <c r="U23" s="3753"/>
      <c r="V23" s="3753"/>
      <c r="W23" s="3753"/>
      <c r="X23" s="3753"/>
      <c r="Y23" s="3753"/>
      <c r="Z23" s="3753"/>
      <c r="AA23" s="3753"/>
      <c r="AB23" s="3753"/>
      <c r="AC23" s="3753"/>
      <c r="AD23" s="3753"/>
      <c r="AE23" s="3753"/>
      <c r="AF23" s="3754"/>
      <c r="AG23" s="35"/>
      <c r="AH23" s="35"/>
      <c r="AI23" s="35"/>
      <c r="AJ23" s="2006">
        <v>0</v>
      </c>
      <c r="AK23" s="2006">
        <v>0</v>
      </c>
      <c r="AL23" s="2006">
        <v>0</v>
      </c>
      <c r="AM23" s="2006">
        <v>0</v>
      </c>
      <c r="AN23" s="2006">
        <v>0</v>
      </c>
      <c r="AO23" s="2006">
        <v>0</v>
      </c>
      <c r="AP23" s="2006">
        <v>0</v>
      </c>
      <c r="AQ23" s="2006">
        <v>0</v>
      </c>
      <c r="AR23" s="2006">
        <v>0</v>
      </c>
      <c r="AS23" s="2006">
        <v>0</v>
      </c>
      <c r="AT23" s="2006">
        <v>0</v>
      </c>
      <c r="AU23" s="2006">
        <v>0</v>
      </c>
      <c r="AV23" s="2006">
        <v>0</v>
      </c>
      <c r="AW23" s="2006">
        <v>0</v>
      </c>
      <c r="AX23" s="2006">
        <v>0</v>
      </c>
      <c r="AY23" s="2006">
        <v>0</v>
      </c>
      <c r="AZ23" s="2006">
        <v>0</v>
      </c>
      <c r="BA23" s="2006">
        <v>0</v>
      </c>
      <c r="BB23" s="2006">
        <v>0</v>
      </c>
      <c r="BC23" s="2006">
        <v>0</v>
      </c>
      <c r="BD23" s="2006">
        <v>0</v>
      </c>
      <c r="BE23" s="2006">
        <v>0</v>
      </c>
      <c r="BF23" s="2006">
        <v>0</v>
      </c>
      <c r="BG23" s="2006">
        <v>0</v>
      </c>
      <c r="BH23" s="2006">
        <v>0</v>
      </c>
      <c r="BI23" s="421"/>
    </row>
    <row r="24" spans="2:61" ht="18.75" customHeight="1">
      <c r="B24" s="34"/>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5"/>
      <c r="AH24" s="35"/>
      <c r="AI24" s="35"/>
      <c r="AJ24" s="2006">
        <v>0</v>
      </c>
      <c r="AK24" s="2006">
        <v>0</v>
      </c>
      <c r="AL24" s="2006">
        <v>0</v>
      </c>
      <c r="AM24" s="2006">
        <v>0</v>
      </c>
      <c r="AN24" s="2006">
        <v>0</v>
      </c>
      <c r="AO24" s="2006">
        <v>0</v>
      </c>
      <c r="AP24" s="2006">
        <v>0</v>
      </c>
      <c r="AQ24" s="2006">
        <v>0</v>
      </c>
      <c r="AR24" s="2006">
        <v>0</v>
      </c>
      <c r="AS24" s="2006">
        <v>0</v>
      </c>
      <c r="AT24" s="2006">
        <v>0</v>
      </c>
      <c r="AU24" s="2006">
        <v>0</v>
      </c>
      <c r="AV24" s="2006">
        <v>0</v>
      </c>
      <c r="AW24" s="2006">
        <v>0</v>
      </c>
      <c r="AX24" s="2006">
        <v>0</v>
      </c>
      <c r="AY24" s="2006">
        <v>0</v>
      </c>
      <c r="AZ24" s="2006">
        <v>0</v>
      </c>
      <c r="BA24" s="2006">
        <v>0</v>
      </c>
      <c r="BB24" s="2006">
        <v>0</v>
      </c>
      <c r="BC24" s="2006">
        <v>0</v>
      </c>
      <c r="BD24" s="2006">
        <v>0</v>
      </c>
      <c r="BE24" s="2006">
        <v>0</v>
      </c>
      <c r="BF24" s="2006">
        <v>0</v>
      </c>
      <c r="BG24" s="2006">
        <v>0</v>
      </c>
      <c r="BH24" s="2006">
        <v>0</v>
      </c>
      <c r="BI24" s="421"/>
    </row>
    <row r="25" spans="2:61" ht="15.75" customHeight="1">
      <c r="B25" s="3656" t="s">
        <v>1130</v>
      </c>
      <c r="C25" s="3656"/>
      <c r="D25" s="142"/>
      <c r="E25" s="35"/>
      <c r="F25" s="35"/>
      <c r="G25" s="35"/>
      <c r="H25" s="3658" t="s">
        <v>1086</v>
      </c>
      <c r="I25" s="4279"/>
      <c r="J25" s="4279"/>
      <c r="K25" s="4279"/>
      <c r="L25" s="4279"/>
      <c r="M25" s="4279"/>
      <c r="N25" s="4279"/>
      <c r="O25" s="4279"/>
      <c r="P25" s="4279"/>
      <c r="Q25" s="4279"/>
      <c r="R25" s="4279"/>
      <c r="S25" s="4279"/>
      <c r="T25" s="4279"/>
      <c r="U25" s="4279"/>
      <c r="V25" s="4279"/>
      <c r="W25" s="4279"/>
      <c r="X25" s="3660"/>
      <c r="Y25" s="161"/>
      <c r="Z25" s="161"/>
      <c r="AA25" s="161"/>
      <c r="AB25" s="161"/>
      <c r="AC25" s="161"/>
      <c r="AD25" s="161"/>
      <c r="AE25" s="161"/>
      <c r="AF25" s="161"/>
      <c r="AG25" s="403"/>
      <c r="AH25" s="404"/>
      <c r="AI25" s="404"/>
      <c r="AJ25" s="3661" t="s">
        <v>1131</v>
      </c>
      <c r="AK25" s="3661"/>
      <c r="AL25" s="3661"/>
      <c r="AM25" s="3661"/>
      <c r="AN25" s="3661"/>
      <c r="AO25" s="3661"/>
      <c r="AP25" s="3661"/>
      <c r="AQ25" s="3661"/>
      <c r="AR25" s="3661"/>
      <c r="AS25" s="3661"/>
      <c r="AT25" s="3661"/>
      <c r="AU25" s="3661"/>
      <c r="AV25" s="3661"/>
      <c r="AW25" s="3661"/>
      <c r="AX25" s="3661"/>
      <c r="AY25" s="3661"/>
      <c r="AZ25" s="3661"/>
      <c r="BA25" s="2006">
        <v>0</v>
      </c>
      <c r="BB25" s="2006">
        <v>0</v>
      </c>
      <c r="BC25" s="2006">
        <v>0</v>
      </c>
      <c r="BD25" s="2006">
        <v>0</v>
      </c>
      <c r="BE25" s="2006">
        <v>0</v>
      </c>
      <c r="BF25" s="2006">
        <v>0</v>
      </c>
      <c r="BG25" s="2006">
        <v>0</v>
      </c>
      <c r="BH25" s="2006">
        <v>0</v>
      </c>
      <c r="BI25" s="421"/>
    </row>
    <row r="26" spans="2:61" ht="18.75">
      <c r="B26" s="3656"/>
      <c r="C26" s="3656"/>
      <c r="D26" s="87"/>
      <c r="E26" s="301"/>
      <c r="F26" s="301"/>
      <c r="G26" s="301"/>
      <c r="H26" s="406" t="s">
        <v>1087</v>
      </c>
      <c r="I26" s="407"/>
      <c r="J26" s="407"/>
      <c r="K26" s="407"/>
      <c r="L26" s="408" t="s">
        <v>1088</v>
      </c>
      <c r="M26" s="409"/>
      <c r="N26" s="409"/>
      <c r="O26" s="409"/>
      <c r="P26" s="408" t="s">
        <v>1089</v>
      </c>
      <c r="Q26" s="407"/>
      <c r="R26" s="407"/>
      <c r="S26" s="407"/>
      <c r="T26" s="408" t="s">
        <v>1090</v>
      </c>
      <c r="U26" s="407"/>
      <c r="V26" s="407"/>
      <c r="W26" s="410"/>
      <c r="X26" s="411" t="s">
        <v>1091</v>
      </c>
      <c r="Y26" s="301"/>
      <c r="Z26" s="301"/>
      <c r="AA26" s="301"/>
      <c r="AJ26" s="412">
        <f>LEN(AJ27)</f>
        <v>312</v>
      </c>
      <c r="AK26" s="181"/>
      <c r="AL26" s="181"/>
      <c r="AM26" s="413" t="s">
        <v>1132</v>
      </c>
      <c r="BA26" s="2006">
        <v>0</v>
      </c>
      <c r="BB26" s="2006">
        <v>0</v>
      </c>
      <c r="BC26" s="2006">
        <v>0</v>
      </c>
      <c r="BD26" s="2006">
        <v>0</v>
      </c>
      <c r="BE26" s="2006">
        <v>0</v>
      </c>
      <c r="BF26" s="2006">
        <v>0</v>
      </c>
      <c r="BG26" s="2006">
        <v>0</v>
      </c>
      <c r="BH26" s="2006">
        <v>0</v>
      </c>
      <c r="BI26" s="421"/>
    </row>
    <row r="27" spans="2:61" ht="18.75">
      <c r="B27" s="3656"/>
      <c r="C27" s="3656"/>
      <c r="D27" s="372" t="s">
        <v>997</v>
      </c>
      <c r="E27" s="301"/>
      <c r="F27" s="301"/>
      <c r="G27" s="301"/>
      <c r="H27" s="3650" t="s">
        <v>1092</v>
      </c>
      <c r="I27" s="372"/>
      <c r="J27" s="372"/>
      <c r="K27" s="372"/>
      <c r="L27" s="3650" t="s">
        <v>1093</v>
      </c>
      <c r="M27" s="372"/>
      <c r="N27" s="372"/>
      <c r="O27" s="372"/>
      <c r="P27" s="3650" t="s">
        <v>1094</v>
      </c>
      <c r="Q27" s="372"/>
      <c r="R27" s="372"/>
      <c r="S27" s="372"/>
      <c r="T27" s="3650" t="s">
        <v>1095</v>
      </c>
      <c r="U27" s="372"/>
      <c r="V27" s="372"/>
      <c r="W27" s="372"/>
      <c r="X27" s="3650" t="s">
        <v>1096</v>
      </c>
      <c r="Y27" s="142"/>
      <c r="Z27" s="142"/>
      <c r="AA27" s="142"/>
      <c r="AB27" s="302" t="s">
        <v>998</v>
      </c>
      <c r="AG27" s="1905"/>
      <c r="AH27" s="1905"/>
      <c r="AI27" s="1905"/>
      <c r="AJ27" s="1906" t="s">
        <v>999</v>
      </c>
      <c r="AK27" s="1907"/>
      <c r="AL27" s="1907"/>
      <c r="AM27" s="1907"/>
      <c r="AN27" s="1907"/>
      <c r="AO27" s="1907"/>
      <c r="AP27" s="1907"/>
      <c r="AQ27" s="1907"/>
      <c r="AR27" s="1907"/>
      <c r="AS27" s="1907"/>
      <c r="AT27" s="1907"/>
      <c r="AU27" s="1907"/>
      <c r="AV27" s="1907"/>
      <c r="AW27" s="1907"/>
      <c r="AX27" s="1907"/>
      <c r="AY27" s="1907"/>
      <c r="AZ27" s="1907"/>
      <c r="BA27" s="395"/>
      <c r="BB27" s="395"/>
      <c r="BC27" s="395"/>
      <c r="BD27" s="395"/>
      <c r="BE27" s="395"/>
      <c r="BI27" s="421"/>
    </row>
    <row r="28" spans="2:61" ht="18.75">
      <c r="B28" s="415"/>
      <c r="D28" s="303" t="s">
        <v>997</v>
      </c>
      <c r="E28" s="301"/>
      <c r="F28" s="301"/>
      <c r="G28" s="301"/>
      <c r="H28" s="3651"/>
      <c r="I28" s="303"/>
      <c r="J28" s="303"/>
      <c r="K28" s="303"/>
      <c r="L28" s="3651"/>
      <c r="M28" s="303"/>
      <c r="N28" s="303"/>
      <c r="O28" s="303"/>
      <c r="P28" s="3651"/>
      <c r="Q28" s="303"/>
      <c r="R28" s="303"/>
      <c r="S28" s="303"/>
      <c r="T28" s="3651"/>
      <c r="U28" s="303"/>
      <c r="V28" s="303"/>
      <c r="W28" s="303"/>
      <c r="X28" s="3651"/>
      <c r="Y28" s="142"/>
      <c r="Z28" s="142"/>
      <c r="AA28" s="142"/>
      <c r="AB28" s="302" t="s">
        <v>1000</v>
      </c>
      <c r="AG28" s="416"/>
      <c r="AH28" s="416"/>
      <c r="AI28" s="416"/>
      <c r="AJ28" s="416"/>
      <c r="AK28" s="416"/>
      <c r="AL28" s="416"/>
      <c r="AM28" s="416"/>
      <c r="AN28" s="416"/>
      <c r="AO28" s="416"/>
      <c r="AP28" s="416"/>
      <c r="AQ28" s="416"/>
      <c r="AR28" s="416"/>
      <c r="AS28" s="416"/>
      <c r="AT28" s="416"/>
      <c r="AU28" s="416"/>
      <c r="AV28" s="416"/>
      <c r="AW28" s="416"/>
      <c r="AX28" s="416"/>
      <c r="AY28" s="416"/>
      <c r="AZ28" s="416"/>
      <c r="BA28" s="2006">
        <v>0</v>
      </c>
      <c r="BB28" s="2006">
        <v>0</v>
      </c>
      <c r="BC28" s="2006">
        <v>0</v>
      </c>
      <c r="BD28" s="2006">
        <v>0</v>
      </c>
      <c r="BE28" s="2006">
        <v>0</v>
      </c>
      <c r="BF28" s="2006">
        <v>0</v>
      </c>
      <c r="BG28" s="2006">
        <v>0</v>
      </c>
      <c r="BH28" s="2006">
        <v>0</v>
      </c>
      <c r="BI28" s="421"/>
    </row>
    <row r="29" spans="2:61" ht="18.75">
      <c r="B29" s="415"/>
      <c r="D29" s="304" t="s">
        <v>1001</v>
      </c>
      <c r="E29" s="301"/>
      <c r="F29" s="301"/>
      <c r="G29" s="301"/>
      <c r="H29" s="4276" t="s">
        <v>1097</v>
      </c>
      <c r="I29" s="304"/>
      <c r="J29" s="304"/>
      <c r="K29" s="304"/>
      <c r="L29" s="4276" t="s">
        <v>1095</v>
      </c>
      <c r="M29" s="304"/>
      <c r="N29" s="304"/>
      <c r="O29" s="304"/>
      <c r="P29" s="4276" t="s">
        <v>1095</v>
      </c>
      <c r="Q29" s="304"/>
      <c r="R29" s="304"/>
      <c r="S29" s="304"/>
      <c r="T29" s="4276" t="s">
        <v>1098</v>
      </c>
      <c r="U29" s="304"/>
      <c r="V29" s="304"/>
      <c r="W29" s="304"/>
      <c r="X29" s="4276" t="s">
        <v>1099</v>
      </c>
      <c r="Y29" s="142"/>
      <c r="Z29" s="142"/>
      <c r="AA29" s="142"/>
      <c r="AB29" s="302" t="s">
        <v>1002</v>
      </c>
      <c r="AG29" s="417"/>
      <c r="AH29" s="417"/>
      <c r="AI29" s="417"/>
      <c r="AJ29" s="418" t="s">
        <v>1003</v>
      </c>
      <c r="BA29" s="2006">
        <v>0</v>
      </c>
      <c r="BB29" s="2006">
        <v>0</v>
      </c>
      <c r="BC29" s="2006">
        <v>0</v>
      </c>
      <c r="BD29" s="2006">
        <v>0</v>
      </c>
      <c r="BE29" s="2006">
        <v>0</v>
      </c>
      <c r="BF29" s="2006">
        <v>0</v>
      </c>
      <c r="BG29" s="2006">
        <v>0</v>
      </c>
      <c r="BH29" s="2006">
        <v>0</v>
      </c>
      <c r="BI29" s="421"/>
    </row>
    <row r="30" spans="2:61" ht="18.75">
      <c r="B30" s="415"/>
      <c r="D30" s="306" t="s">
        <v>1004</v>
      </c>
      <c r="E30" s="301"/>
      <c r="F30" s="301"/>
      <c r="G30" s="301"/>
      <c r="H30" s="3651"/>
      <c r="I30" s="306"/>
      <c r="J30" s="306"/>
      <c r="K30" s="306"/>
      <c r="L30" s="3651"/>
      <c r="M30" s="306"/>
      <c r="N30" s="306"/>
      <c r="O30" s="306"/>
      <c r="P30" s="3651"/>
      <c r="Q30" s="306"/>
      <c r="R30" s="306"/>
      <c r="S30" s="306"/>
      <c r="T30" s="3651"/>
      <c r="U30" s="306"/>
      <c r="V30" s="306"/>
      <c r="W30" s="306"/>
      <c r="X30" s="3651"/>
      <c r="Y30" s="142"/>
      <c r="Z30" s="142"/>
      <c r="AA30" s="142"/>
      <c r="AB30" s="307" t="s">
        <v>1005</v>
      </c>
      <c r="AG30" s="416"/>
      <c r="AH30" s="416"/>
      <c r="AI30" s="416"/>
      <c r="AJ30" s="416"/>
      <c r="AK30" s="416"/>
      <c r="AL30" s="416"/>
      <c r="AM30" s="416"/>
      <c r="AN30" s="416"/>
      <c r="AO30" s="416"/>
      <c r="AP30" s="416"/>
      <c r="AQ30" s="416"/>
      <c r="AR30" s="416"/>
      <c r="AS30" s="416"/>
      <c r="AT30" s="416"/>
      <c r="AU30" s="416"/>
      <c r="AV30" s="416"/>
      <c r="AW30" s="416"/>
      <c r="AX30" s="416"/>
      <c r="AY30" s="416"/>
      <c r="AZ30" s="416"/>
      <c r="BA30" s="2006">
        <v>0</v>
      </c>
      <c r="BB30" s="2006">
        <v>0</v>
      </c>
      <c r="BC30" s="2006">
        <v>0</v>
      </c>
      <c r="BD30" s="2006">
        <v>0</v>
      </c>
      <c r="BE30" s="2006">
        <v>0</v>
      </c>
      <c r="BF30" s="2006">
        <v>0</v>
      </c>
      <c r="BG30" s="2006">
        <v>0</v>
      </c>
      <c r="BH30" s="2006">
        <v>0</v>
      </c>
      <c r="BI30" s="421"/>
    </row>
    <row r="31" spans="2:61" ht="18.75">
      <c r="D31" s="308" t="s">
        <v>1006</v>
      </c>
      <c r="E31" s="301"/>
      <c r="F31" s="301"/>
      <c r="G31" s="301"/>
      <c r="H31" s="4275" t="s">
        <v>1100</v>
      </c>
      <c r="I31" s="308"/>
      <c r="J31" s="308"/>
      <c r="K31" s="308"/>
      <c r="L31" s="4275" t="s">
        <v>1101</v>
      </c>
      <c r="M31" s="308"/>
      <c r="N31" s="308"/>
      <c r="O31" s="308"/>
      <c r="P31" s="4275" t="s">
        <v>1098</v>
      </c>
      <c r="Q31" s="308"/>
      <c r="R31" s="308"/>
      <c r="S31" s="308"/>
      <c r="T31" s="4275" t="s">
        <v>1100</v>
      </c>
      <c r="U31" s="308"/>
      <c r="V31" s="308"/>
      <c r="W31" s="308"/>
      <c r="X31" s="4275" t="s">
        <v>1102</v>
      </c>
      <c r="Y31" s="142"/>
      <c r="Z31" s="142"/>
      <c r="AA31" s="142"/>
      <c r="AB31" s="302" t="s">
        <v>1007</v>
      </c>
      <c r="BA31" s="2006">
        <v>0</v>
      </c>
      <c r="BB31" s="2006">
        <v>0</v>
      </c>
      <c r="BC31" s="2006">
        <v>0</v>
      </c>
      <c r="BD31" s="2006">
        <v>0</v>
      </c>
      <c r="BE31" s="2006">
        <v>0</v>
      </c>
      <c r="BF31" s="2006">
        <v>0</v>
      </c>
      <c r="BG31" s="2006">
        <v>0</v>
      </c>
      <c r="BH31" s="2006">
        <v>0</v>
      </c>
      <c r="BI31" s="421"/>
    </row>
    <row r="32" spans="2:61" ht="18.75">
      <c r="D32" s="309" t="s">
        <v>1008</v>
      </c>
      <c r="E32" s="301"/>
      <c r="F32" s="301"/>
      <c r="G32" s="301"/>
      <c r="H32" s="3748"/>
      <c r="I32" s="309"/>
      <c r="J32" s="309"/>
      <c r="K32" s="309"/>
      <c r="L32" s="3748"/>
      <c r="M32" s="309"/>
      <c r="N32" s="309"/>
      <c r="O32" s="309"/>
      <c r="P32" s="3748"/>
      <c r="Q32" s="309"/>
      <c r="R32" s="309"/>
      <c r="S32" s="309"/>
      <c r="T32" s="3748"/>
      <c r="U32" s="309"/>
      <c r="V32" s="309"/>
      <c r="W32" s="309"/>
      <c r="X32" s="3748"/>
      <c r="Y32" s="142"/>
      <c r="Z32" s="142"/>
      <c r="AA32" s="142"/>
      <c r="AB32" s="310" t="s">
        <v>1009</v>
      </c>
      <c r="AJ32" s="2006">
        <v>0</v>
      </c>
      <c r="AK32" s="2006">
        <v>0</v>
      </c>
      <c r="AL32" s="2006">
        <v>0</v>
      </c>
      <c r="AM32" s="2006">
        <v>0</v>
      </c>
      <c r="AN32" s="2006">
        <v>0</v>
      </c>
      <c r="AO32" s="2006">
        <v>0</v>
      </c>
      <c r="AP32" s="2006">
        <v>0</v>
      </c>
      <c r="AQ32" s="2006">
        <v>0</v>
      </c>
      <c r="AR32" s="2006">
        <v>0</v>
      </c>
      <c r="AS32" s="2006">
        <v>0</v>
      </c>
      <c r="AT32" s="2006">
        <v>0</v>
      </c>
      <c r="AU32" s="2006">
        <v>0</v>
      </c>
      <c r="AV32" s="2006">
        <v>0</v>
      </c>
      <c r="AW32" s="2006">
        <v>0</v>
      </c>
      <c r="AX32" s="2006">
        <v>0</v>
      </c>
      <c r="AY32" s="2006">
        <v>0</v>
      </c>
      <c r="AZ32" s="2006">
        <v>0</v>
      </c>
      <c r="BA32" s="2006">
        <v>0</v>
      </c>
      <c r="BB32" s="2006">
        <v>0</v>
      </c>
      <c r="BC32" s="2006">
        <v>0</v>
      </c>
      <c r="BD32" s="2006">
        <v>0</v>
      </c>
      <c r="BE32" s="2006">
        <v>0</v>
      </c>
      <c r="BF32" s="2006">
        <v>0</v>
      </c>
      <c r="BG32" s="2006">
        <v>0</v>
      </c>
      <c r="BH32" s="2006">
        <v>0</v>
      </c>
      <c r="BI32" s="421"/>
    </row>
    <row r="33" spans="2:61" ht="18.75">
      <c r="B33" s="415">
        <f>LEN(D33)</f>
        <v>28</v>
      </c>
      <c r="D33" s="311" t="s">
        <v>1010</v>
      </c>
      <c r="E33" s="301"/>
      <c r="F33" s="301"/>
      <c r="G33" s="301"/>
      <c r="H33" s="419" t="s">
        <v>1104</v>
      </c>
      <c r="I33" s="311"/>
      <c r="J33" s="311"/>
      <c r="K33" s="311"/>
      <c r="L33" s="419" t="s">
        <v>1093</v>
      </c>
      <c r="M33" s="311"/>
      <c r="N33" s="311"/>
      <c r="O33" s="311"/>
      <c r="P33" s="419" t="s">
        <v>1096</v>
      </c>
      <c r="Q33" s="311"/>
      <c r="R33" s="311"/>
      <c r="S33" s="311"/>
      <c r="T33" s="419" t="s">
        <v>1104</v>
      </c>
      <c r="U33" s="311"/>
      <c r="V33" s="311"/>
      <c r="W33" s="311"/>
      <c r="X33" s="419" t="s">
        <v>1096</v>
      </c>
      <c r="Y33" s="142"/>
      <c r="Z33" s="142"/>
      <c r="AA33" s="142"/>
      <c r="AB33" s="302" t="s">
        <v>1011</v>
      </c>
      <c r="AJ33" s="2006">
        <v>0</v>
      </c>
      <c r="AK33" s="2006">
        <v>0</v>
      </c>
      <c r="AL33" s="2006">
        <v>0</v>
      </c>
      <c r="AM33" s="2006">
        <v>0</v>
      </c>
      <c r="AN33" s="2006">
        <v>0</v>
      </c>
      <c r="AO33" s="2006">
        <v>0</v>
      </c>
      <c r="AP33" s="2006">
        <v>0</v>
      </c>
      <c r="AQ33" s="2006">
        <v>0</v>
      </c>
      <c r="AR33" s="2006">
        <v>0</v>
      </c>
      <c r="AS33" s="2006">
        <v>0</v>
      </c>
      <c r="AT33" s="2006">
        <v>0</v>
      </c>
      <c r="AU33" s="2006">
        <v>0</v>
      </c>
      <c r="AV33" s="2006">
        <v>0</v>
      </c>
      <c r="AW33" s="2006">
        <v>0</v>
      </c>
      <c r="AX33" s="2006">
        <v>0</v>
      </c>
      <c r="AY33" s="2006">
        <v>0</v>
      </c>
      <c r="AZ33" s="2006">
        <v>0</v>
      </c>
      <c r="BA33" s="2006">
        <v>0</v>
      </c>
      <c r="BB33" s="2006">
        <v>0</v>
      </c>
      <c r="BC33" s="2006">
        <v>0</v>
      </c>
      <c r="BD33" s="2006">
        <v>0</v>
      </c>
      <c r="BE33" s="2006">
        <v>0</v>
      </c>
      <c r="BF33" s="2006">
        <v>0</v>
      </c>
      <c r="BG33" s="2006">
        <v>0</v>
      </c>
      <c r="BH33" s="2006">
        <v>0</v>
      </c>
      <c r="BI33" s="421"/>
    </row>
    <row r="34" spans="2:61" ht="15.75">
      <c r="B34" s="34"/>
      <c r="D34" s="395"/>
      <c r="E34" s="35"/>
      <c r="F34" s="35"/>
      <c r="G34" s="35"/>
      <c r="Y34" s="142"/>
      <c r="Z34" s="142"/>
      <c r="AA34" s="142"/>
      <c r="AJ34" s="2006">
        <v>0</v>
      </c>
      <c r="AK34" s="2006">
        <v>0</v>
      </c>
      <c r="AL34" s="2006">
        <v>0</v>
      </c>
      <c r="AM34" s="2006">
        <v>0</v>
      </c>
      <c r="AN34" s="2006">
        <v>0</v>
      </c>
      <c r="AO34" s="2006">
        <v>0</v>
      </c>
      <c r="AP34" s="2006">
        <v>0</v>
      </c>
      <c r="AQ34" s="2006">
        <v>0</v>
      </c>
      <c r="AR34" s="2006">
        <v>0</v>
      </c>
      <c r="AS34" s="2006">
        <v>0</v>
      </c>
      <c r="AT34" s="2006">
        <v>0</v>
      </c>
      <c r="AU34" s="2006">
        <v>0</v>
      </c>
      <c r="AV34" s="2006">
        <v>0</v>
      </c>
      <c r="AW34" s="2006">
        <v>0</v>
      </c>
      <c r="AX34" s="2006">
        <v>0</v>
      </c>
      <c r="AY34" s="2006">
        <v>0</v>
      </c>
      <c r="AZ34" s="2006">
        <v>0</v>
      </c>
      <c r="BA34" s="2006">
        <v>0</v>
      </c>
      <c r="BB34" s="2006">
        <v>0</v>
      </c>
      <c r="BC34" s="2006">
        <v>0</v>
      </c>
      <c r="BD34" s="2006">
        <v>0</v>
      </c>
      <c r="BE34" s="2006">
        <v>0</v>
      </c>
      <c r="BF34" s="2006">
        <v>0</v>
      </c>
      <c r="BG34" s="2006">
        <v>0</v>
      </c>
      <c r="BH34" s="2006">
        <v>0</v>
      </c>
      <c r="BI34" s="421"/>
    </row>
    <row r="35" spans="2:61" ht="15.75">
      <c r="B35" s="34"/>
      <c r="D35" s="142" t="s">
        <v>1133</v>
      </c>
      <c r="E35" s="35"/>
      <c r="F35" s="35"/>
      <c r="G35" s="35"/>
      <c r="H35" s="142"/>
      <c r="I35" s="35"/>
      <c r="J35" s="35"/>
      <c r="K35" s="35"/>
      <c r="L35" s="142"/>
      <c r="P35" s="142"/>
      <c r="Q35" s="142"/>
      <c r="R35" s="142"/>
      <c r="S35" s="142"/>
      <c r="T35" s="142"/>
      <c r="U35" s="142"/>
      <c r="V35" s="142"/>
      <c r="W35" s="35"/>
      <c r="X35" s="142"/>
      <c r="Y35" s="142"/>
      <c r="Z35" s="142"/>
      <c r="AA35" s="142"/>
      <c r="AB35" s="142"/>
      <c r="AC35" s="142"/>
      <c r="AD35" s="142"/>
      <c r="AE35" s="142"/>
      <c r="AF35" s="142"/>
      <c r="AI35" s="35"/>
      <c r="AJ35" s="2006">
        <v>0</v>
      </c>
      <c r="AK35" s="2006">
        <v>0</v>
      </c>
      <c r="AL35" s="2006">
        <v>0</v>
      </c>
      <c r="AM35" s="2006">
        <v>0</v>
      </c>
      <c r="AN35" s="2006">
        <v>0</v>
      </c>
      <c r="AO35" s="2006">
        <v>0</v>
      </c>
      <c r="AP35" s="2006">
        <v>0</v>
      </c>
      <c r="AQ35" s="2006">
        <v>0</v>
      </c>
      <c r="AR35" s="2006">
        <v>0</v>
      </c>
      <c r="AS35" s="2006">
        <v>0</v>
      </c>
      <c r="AT35" s="2006">
        <v>0</v>
      </c>
      <c r="AU35" s="2006">
        <v>0</v>
      </c>
      <c r="AV35" s="2006">
        <v>0</v>
      </c>
      <c r="AW35" s="2006">
        <v>0</v>
      </c>
      <c r="AX35" s="2006">
        <v>0</v>
      </c>
      <c r="AY35" s="2006">
        <v>0</v>
      </c>
      <c r="AZ35" s="2006">
        <v>0</v>
      </c>
      <c r="BA35" s="2006">
        <v>0</v>
      </c>
      <c r="BB35" s="2006">
        <v>0</v>
      </c>
      <c r="BC35" s="2006">
        <v>0</v>
      </c>
      <c r="BD35" s="2006">
        <v>0</v>
      </c>
      <c r="BE35" s="2006">
        <v>0</v>
      </c>
      <c r="BF35" s="2006">
        <v>0</v>
      </c>
      <c r="BG35" s="2006">
        <v>0</v>
      </c>
      <c r="BH35" s="2006">
        <v>0</v>
      </c>
      <c r="BI35" s="421"/>
    </row>
    <row r="36" spans="2:61" ht="15.75">
      <c r="B36" s="34"/>
      <c r="D36" s="142"/>
      <c r="E36" s="35"/>
      <c r="F36" s="35"/>
      <c r="G36" s="35"/>
      <c r="H36" s="142"/>
      <c r="I36" s="35"/>
      <c r="J36" s="35"/>
      <c r="K36" s="35"/>
      <c r="L36" s="142"/>
      <c r="P36" s="143"/>
      <c r="Q36" s="142"/>
      <c r="R36" s="142"/>
      <c r="S36" s="142"/>
      <c r="T36" s="143"/>
      <c r="U36" s="142"/>
      <c r="V36" s="142"/>
      <c r="W36" s="35"/>
      <c r="X36" s="142"/>
      <c r="Y36" s="142"/>
      <c r="Z36" s="142"/>
      <c r="AA36" s="142"/>
      <c r="AB36" s="142"/>
      <c r="AC36" s="142"/>
      <c r="AD36" s="142"/>
      <c r="AE36" s="142"/>
      <c r="AF36" s="142"/>
      <c r="AI36" s="35"/>
      <c r="AJ36" s="2006">
        <v>0</v>
      </c>
      <c r="AK36" s="2006">
        <v>0</v>
      </c>
      <c r="AL36" s="2006">
        <v>0</v>
      </c>
      <c r="AM36" s="2006">
        <v>0</v>
      </c>
      <c r="AN36" s="2006">
        <v>0</v>
      </c>
      <c r="AO36" s="2006">
        <v>0</v>
      </c>
      <c r="AP36" s="2006">
        <v>0</v>
      </c>
      <c r="AQ36" s="2006">
        <v>0</v>
      </c>
      <c r="AR36" s="2006">
        <v>0</v>
      </c>
      <c r="AS36" s="2006">
        <v>0</v>
      </c>
      <c r="AT36" s="2006">
        <v>0</v>
      </c>
      <c r="AU36" s="2006">
        <v>0</v>
      </c>
      <c r="AV36" s="2006">
        <v>0</v>
      </c>
      <c r="AW36" s="2006">
        <v>0</v>
      </c>
      <c r="AX36" s="2006">
        <v>0</v>
      </c>
      <c r="AY36" s="2006">
        <v>0</v>
      </c>
      <c r="AZ36" s="2006">
        <v>0</v>
      </c>
      <c r="BA36" s="2006">
        <v>0</v>
      </c>
      <c r="BB36" s="2006">
        <v>0</v>
      </c>
      <c r="BC36" s="2006">
        <v>0</v>
      </c>
      <c r="BD36" s="2006">
        <v>0</v>
      </c>
      <c r="BE36" s="2006">
        <v>0</v>
      </c>
      <c r="BF36" s="2006">
        <v>0</v>
      </c>
      <c r="BG36" s="2006">
        <v>0</v>
      </c>
      <c r="BH36" s="2006">
        <v>0</v>
      </c>
      <c r="BI36" s="421"/>
    </row>
    <row r="37" spans="2:61" ht="20.100000000000001" customHeight="1">
      <c r="B37" s="3644" t="s">
        <v>124</v>
      </c>
      <c r="D37" s="144" t="s">
        <v>128</v>
      </c>
      <c r="E37" s="40"/>
      <c r="F37" s="40"/>
      <c r="G37" s="40"/>
      <c r="H37" s="145" t="s">
        <v>127</v>
      </c>
      <c r="I37" s="40"/>
      <c r="J37" s="40"/>
      <c r="K37" s="40"/>
      <c r="L37" s="312" t="s">
        <v>129</v>
      </c>
      <c r="M37" s="35"/>
      <c r="N37" s="35"/>
      <c r="O37" s="35"/>
      <c r="P37" s="374" t="s">
        <v>126</v>
      </c>
      <c r="Q37" s="40"/>
      <c r="R37" s="40"/>
      <c r="S37" s="40"/>
      <c r="T37" s="374" t="s">
        <v>126</v>
      </c>
      <c r="U37" s="40"/>
      <c r="V37" s="40"/>
      <c r="X37" s="147" t="s">
        <v>126</v>
      </c>
      <c r="Y37" s="40"/>
      <c r="Z37" s="40"/>
      <c r="AA37" s="40"/>
      <c r="AB37" s="147" t="s">
        <v>126</v>
      </c>
      <c r="AC37" s="40"/>
      <c r="AD37" s="40"/>
      <c r="AE37" s="40"/>
      <c r="AF37" s="147" t="s">
        <v>126</v>
      </c>
      <c r="AI37" s="40"/>
      <c r="AJ37" s="2006">
        <v>0</v>
      </c>
      <c r="AK37" s="2006">
        <v>0</v>
      </c>
      <c r="AL37" s="2006">
        <v>0</v>
      </c>
      <c r="AM37" s="2006">
        <v>0</v>
      </c>
      <c r="AN37" s="2006">
        <v>0</v>
      </c>
      <c r="AO37" s="2006">
        <v>0</v>
      </c>
      <c r="AP37" s="2006">
        <v>0</v>
      </c>
      <c r="AQ37" s="2006">
        <v>0</v>
      </c>
      <c r="AR37" s="2006">
        <v>0</v>
      </c>
      <c r="AS37" s="2006">
        <v>0</v>
      </c>
      <c r="AT37" s="2006">
        <v>0</v>
      </c>
      <c r="AU37" s="2006">
        <v>0</v>
      </c>
      <c r="AV37" s="2006">
        <v>0</v>
      </c>
      <c r="AW37" s="2006">
        <v>0</v>
      </c>
      <c r="AX37" s="2006">
        <v>0</v>
      </c>
      <c r="AY37" s="2006">
        <v>0</v>
      </c>
      <c r="AZ37" s="2006">
        <v>0</v>
      </c>
      <c r="BA37" s="2006">
        <v>0</v>
      </c>
      <c r="BB37" s="2006">
        <v>0</v>
      </c>
      <c r="BC37" s="2006">
        <v>0</v>
      </c>
      <c r="BD37" s="2006">
        <v>0</v>
      </c>
      <c r="BE37" s="2006">
        <v>0</v>
      </c>
      <c r="BF37" s="2006">
        <v>0</v>
      </c>
      <c r="BG37" s="2006">
        <v>0</v>
      </c>
      <c r="BH37" s="2006">
        <v>0</v>
      </c>
      <c r="BI37" s="421"/>
    </row>
    <row r="38" spans="2:61" ht="13.5" customHeight="1">
      <c r="B38" s="3645"/>
      <c r="D38" s="3404" t="s">
        <v>92</v>
      </c>
      <c r="E38" s="90"/>
      <c r="F38" s="91"/>
      <c r="G38" s="90"/>
      <c r="H38" s="3404" t="s">
        <v>92</v>
      </c>
      <c r="I38" s="90"/>
      <c r="J38" s="91"/>
      <c r="K38" s="90"/>
      <c r="L38" s="3404" t="s">
        <v>92</v>
      </c>
      <c r="M38" s="35"/>
      <c r="N38" s="40"/>
      <c r="O38" s="40"/>
      <c r="P38" s="3404" t="s">
        <v>292</v>
      </c>
      <c r="Q38" s="90"/>
      <c r="R38" s="91"/>
      <c r="S38" s="90"/>
      <c r="T38" s="3404" t="s">
        <v>293</v>
      </c>
      <c r="U38" s="90"/>
      <c r="V38" s="91"/>
      <c r="X38" s="3404" t="s">
        <v>294</v>
      </c>
      <c r="Y38" s="90"/>
      <c r="Z38" s="91"/>
      <c r="AA38" s="90"/>
      <c r="AB38" s="3404" t="s">
        <v>295</v>
      </c>
      <c r="AC38" s="90"/>
      <c r="AD38" s="91"/>
      <c r="AE38" s="90"/>
      <c r="AF38" s="3404" t="s">
        <v>296</v>
      </c>
      <c r="AI38" s="90"/>
      <c r="AJ38" s="2006">
        <v>0</v>
      </c>
      <c r="AK38" s="2006">
        <v>0</v>
      </c>
      <c r="AL38" s="2006">
        <v>0</v>
      </c>
      <c r="AM38" s="2006">
        <v>0</v>
      </c>
      <c r="AN38" s="2006">
        <v>0</v>
      </c>
      <c r="AO38" s="2006">
        <v>0</v>
      </c>
      <c r="AP38" s="2006">
        <v>0</v>
      </c>
      <c r="AQ38" s="2006">
        <v>0</v>
      </c>
      <c r="AR38" s="2006">
        <v>0</v>
      </c>
      <c r="AS38" s="2006">
        <v>0</v>
      </c>
      <c r="AT38" s="2006">
        <v>0</v>
      </c>
      <c r="AU38" s="2006">
        <v>0</v>
      </c>
      <c r="AV38" s="2006">
        <v>0</v>
      </c>
      <c r="AW38" s="2006">
        <v>0</v>
      </c>
      <c r="AX38" s="2006">
        <v>0</v>
      </c>
      <c r="AY38" s="2006">
        <v>0</v>
      </c>
      <c r="AZ38" s="2006">
        <v>0</v>
      </c>
      <c r="BA38" s="2006">
        <v>0</v>
      </c>
      <c r="BB38" s="2006">
        <v>0</v>
      </c>
      <c r="BC38" s="2006">
        <v>0</v>
      </c>
      <c r="BD38" s="2006">
        <v>0</v>
      </c>
      <c r="BE38" s="2006">
        <v>0</v>
      </c>
      <c r="BF38" s="2006">
        <v>0</v>
      </c>
      <c r="BG38" s="2006">
        <v>0</v>
      </c>
      <c r="BH38" s="2006">
        <v>0</v>
      </c>
      <c r="BI38" s="421"/>
    </row>
    <row r="39" spans="2:61" ht="11.25" customHeight="1" thickBot="1">
      <c r="B39" s="3646"/>
      <c r="D39" s="3639"/>
      <c r="E39" s="40"/>
      <c r="F39" s="40"/>
      <c r="G39" s="40"/>
      <c r="H39" s="3639"/>
      <c r="I39" s="40"/>
      <c r="J39" s="40"/>
      <c r="K39" s="40"/>
      <c r="L39" s="3639"/>
      <c r="M39" s="35"/>
      <c r="N39" s="91"/>
      <c r="O39" s="90"/>
      <c r="P39" s="3639"/>
      <c r="Q39" s="40"/>
      <c r="R39" s="40"/>
      <c r="S39" s="40"/>
      <c r="T39" s="3639"/>
      <c r="U39" s="40"/>
      <c r="V39" s="40"/>
      <c r="X39" s="3639"/>
      <c r="Y39" s="40"/>
      <c r="Z39" s="40"/>
      <c r="AA39" s="40"/>
      <c r="AB39" s="3639"/>
      <c r="AC39" s="40"/>
      <c r="AD39" s="40"/>
      <c r="AE39" s="40"/>
      <c r="AF39" s="3639"/>
      <c r="AI39" s="40"/>
      <c r="AJ39" s="2006">
        <v>0</v>
      </c>
      <c r="AK39" s="2006">
        <v>0</v>
      </c>
      <c r="AL39" s="2006">
        <v>0</v>
      </c>
      <c r="AM39" s="2006">
        <v>0</v>
      </c>
      <c r="AN39" s="2006">
        <v>0</v>
      </c>
      <c r="AO39" s="2006">
        <v>0</v>
      </c>
      <c r="AP39" s="2006">
        <v>0</v>
      </c>
      <c r="AQ39" s="2006">
        <v>0</v>
      </c>
      <c r="AR39" s="2006">
        <v>0</v>
      </c>
      <c r="AS39" s="2006">
        <v>0</v>
      </c>
      <c r="AT39" s="2006">
        <v>0</v>
      </c>
      <c r="AU39" s="2006">
        <v>0</v>
      </c>
      <c r="AV39" s="2006">
        <v>0</v>
      </c>
      <c r="AW39" s="2006">
        <v>0</v>
      </c>
      <c r="AX39" s="2006">
        <v>0</v>
      </c>
      <c r="AY39" s="2006">
        <v>0</v>
      </c>
      <c r="AZ39" s="2006">
        <v>0</v>
      </c>
      <c r="BA39" s="2006">
        <v>0</v>
      </c>
      <c r="BB39" s="2006">
        <v>0</v>
      </c>
      <c r="BC39" s="2006">
        <v>0</v>
      </c>
      <c r="BD39" s="2006">
        <v>0</v>
      </c>
      <c r="BE39" s="2006">
        <v>0</v>
      </c>
      <c r="BF39" s="2006">
        <v>0</v>
      </c>
      <c r="BG39" s="2006">
        <v>0</v>
      </c>
      <c r="BH39" s="2006">
        <v>0</v>
      </c>
      <c r="BI39" s="421"/>
    </row>
    <row r="40" spans="2:61" ht="19.5" customHeight="1" thickTop="1">
      <c r="B40" s="34"/>
      <c r="D40" s="148"/>
      <c r="E40" s="148"/>
      <c r="F40" s="148"/>
      <c r="G40" s="148"/>
      <c r="H40" s="3739" t="s">
        <v>297</v>
      </c>
      <c r="I40" s="96"/>
      <c r="J40" s="96"/>
      <c r="K40" s="96"/>
      <c r="L40" s="3741" t="s">
        <v>298</v>
      </c>
      <c r="M40" s="35"/>
      <c r="N40" s="40"/>
      <c r="O40" s="40"/>
      <c r="AI40" s="96"/>
      <c r="AJ40" s="2006">
        <v>0</v>
      </c>
      <c r="AK40" s="2006">
        <v>0</v>
      </c>
      <c r="AL40" s="2006">
        <v>0</v>
      </c>
      <c r="AM40" s="2006">
        <v>0</v>
      </c>
      <c r="AN40" s="2006">
        <v>0</v>
      </c>
      <c r="AO40" s="2006">
        <v>0</v>
      </c>
      <c r="AP40" s="2006">
        <v>0</v>
      </c>
      <c r="AQ40" s="2006">
        <v>0</v>
      </c>
      <c r="AR40" s="2006">
        <v>0</v>
      </c>
      <c r="AS40" s="2006">
        <v>0</v>
      </c>
      <c r="AT40" s="2006">
        <v>0</v>
      </c>
      <c r="AU40" s="2006">
        <v>0</v>
      </c>
      <c r="AV40" s="2006">
        <v>0</v>
      </c>
      <c r="AW40" s="2006">
        <v>0</v>
      </c>
      <c r="AX40" s="2006">
        <v>0</v>
      </c>
      <c r="AY40" s="2006">
        <v>0</v>
      </c>
      <c r="AZ40" s="2006">
        <v>0</v>
      </c>
      <c r="BA40" s="2006">
        <v>0</v>
      </c>
      <c r="BB40" s="2006">
        <v>0</v>
      </c>
      <c r="BC40" s="2006">
        <v>0</v>
      </c>
      <c r="BD40" s="2006">
        <v>0</v>
      </c>
      <c r="BE40" s="2006">
        <v>0</v>
      </c>
      <c r="BF40" s="2006">
        <v>0</v>
      </c>
      <c r="BG40" s="2006">
        <v>0</v>
      </c>
      <c r="BH40" s="2006">
        <v>0</v>
      </c>
      <c r="BI40" s="421"/>
    </row>
    <row r="41" spans="2:61" ht="19.5" customHeight="1">
      <c r="B41" s="34"/>
      <c r="D41" s="148"/>
      <c r="E41" s="148"/>
      <c r="F41" s="148"/>
      <c r="G41" s="148"/>
      <c r="H41" s="3740"/>
      <c r="I41" s="96"/>
      <c r="J41" s="96"/>
      <c r="K41" s="96"/>
      <c r="L41" s="3742"/>
      <c r="M41" s="35"/>
      <c r="AI41" s="96"/>
      <c r="AJ41" s="2006">
        <v>0</v>
      </c>
      <c r="AK41" s="2006">
        <v>0</v>
      </c>
      <c r="AL41" s="2006">
        <v>0</v>
      </c>
      <c r="AM41" s="2006">
        <v>0</v>
      </c>
      <c r="AN41" s="2006">
        <v>0</v>
      </c>
      <c r="AO41" s="2006">
        <v>0</v>
      </c>
      <c r="AP41" s="2006">
        <v>0</v>
      </c>
      <c r="AQ41" s="2006">
        <v>0</v>
      </c>
      <c r="AR41" s="2006">
        <v>0</v>
      </c>
      <c r="AS41" s="2006">
        <v>0</v>
      </c>
      <c r="AT41" s="2006">
        <v>0</v>
      </c>
      <c r="AU41" s="2006">
        <v>0</v>
      </c>
      <c r="AV41" s="2006">
        <v>0</v>
      </c>
      <c r="AW41" s="2006">
        <v>0</v>
      </c>
      <c r="AX41" s="2006">
        <v>0</v>
      </c>
      <c r="AY41" s="2006">
        <v>0</v>
      </c>
      <c r="AZ41" s="2006">
        <v>0</v>
      </c>
      <c r="BA41" s="2006">
        <v>0</v>
      </c>
      <c r="BB41" s="2006">
        <v>0</v>
      </c>
      <c r="BC41" s="2006">
        <v>0</v>
      </c>
      <c r="BD41" s="2006">
        <v>0</v>
      </c>
      <c r="BE41" s="2006">
        <v>0</v>
      </c>
      <c r="BF41" s="2006">
        <v>0</v>
      </c>
      <c r="BG41" s="2006">
        <v>0</v>
      </c>
      <c r="BH41" s="2006">
        <v>0</v>
      </c>
      <c r="BI41" s="421"/>
    </row>
    <row r="42" spans="2:61" ht="20.25" customHeight="1">
      <c r="B42" s="34"/>
      <c r="D42" s="150" t="s">
        <v>300</v>
      </c>
      <c r="E42" s="151"/>
      <c r="F42" s="151"/>
      <c r="G42" s="151"/>
      <c r="H42" s="150"/>
      <c r="I42" s="96"/>
      <c r="J42" s="96"/>
      <c r="K42" s="96"/>
      <c r="L42" s="152"/>
      <c r="M42" s="35"/>
      <c r="P42" s="35"/>
      <c r="Q42" s="96"/>
      <c r="R42" s="96"/>
      <c r="S42" s="96"/>
      <c r="T42" s="35"/>
      <c r="U42" s="96"/>
      <c r="V42" s="96"/>
      <c r="X42" s="35"/>
      <c r="Y42" s="96"/>
      <c r="Z42" s="96"/>
      <c r="AA42" s="96"/>
      <c r="AB42" s="35"/>
      <c r="AC42" s="96"/>
      <c r="AD42" s="96"/>
      <c r="AE42" s="96"/>
      <c r="AF42" s="35"/>
      <c r="AI42" s="96"/>
      <c r="AJ42" s="2006">
        <v>0</v>
      </c>
      <c r="AK42" s="2006">
        <v>0</v>
      </c>
      <c r="AL42" s="2006">
        <v>0</v>
      </c>
      <c r="AM42" s="2006">
        <v>0</v>
      </c>
      <c r="AN42" s="2006">
        <v>0</v>
      </c>
      <c r="AO42" s="2006">
        <v>0</v>
      </c>
      <c r="AP42" s="2006">
        <v>0</v>
      </c>
      <c r="AQ42" s="2006">
        <v>0</v>
      </c>
      <c r="AR42" s="2006">
        <v>0</v>
      </c>
      <c r="AS42" s="2006">
        <v>0</v>
      </c>
      <c r="AT42" s="2006">
        <v>0</v>
      </c>
      <c r="AU42" s="2006">
        <v>0</v>
      </c>
      <c r="AV42" s="2006">
        <v>0</v>
      </c>
      <c r="AW42" s="2006">
        <v>0</v>
      </c>
      <c r="AX42" s="2006">
        <v>0</v>
      </c>
      <c r="AY42" s="2006">
        <v>0</v>
      </c>
      <c r="AZ42" s="2006">
        <v>0</v>
      </c>
      <c r="BA42" s="2006">
        <v>0</v>
      </c>
      <c r="BB42" s="2006">
        <v>0</v>
      </c>
      <c r="BC42" s="2006">
        <v>0</v>
      </c>
      <c r="BD42" s="2006">
        <v>0</v>
      </c>
      <c r="BE42" s="2006">
        <v>0</v>
      </c>
      <c r="BF42" s="2006">
        <v>0</v>
      </c>
      <c r="BG42" s="2006">
        <v>0</v>
      </c>
      <c r="BH42" s="2006">
        <v>0</v>
      </c>
      <c r="BI42" s="421"/>
    </row>
    <row r="43" spans="2:61" ht="9.9499999999999993" customHeight="1">
      <c r="B43" s="3401">
        <v>1</v>
      </c>
      <c r="D43" s="4281" t="s">
        <v>131</v>
      </c>
      <c r="E43" s="40"/>
      <c r="F43" s="40"/>
      <c r="G43" s="40"/>
      <c r="H43" s="4287" t="s">
        <v>130</v>
      </c>
      <c r="I43" s="44"/>
      <c r="J43" s="44"/>
      <c r="K43" s="44"/>
      <c r="L43" s="4285" t="s">
        <v>1013</v>
      </c>
      <c r="M43" s="44"/>
      <c r="N43" s="44"/>
      <c r="O43" s="44"/>
      <c r="P43" s="4286" t="s">
        <v>301</v>
      </c>
      <c r="Q43" s="44"/>
      <c r="R43" s="44"/>
      <c r="S43" s="44"/>
      <c r="T43" s="4286" t="s">
        <v>301</v>
      </c>
      <c r="U43" s="44"/>
      <c r="V43" s="44"/>
      <c r="W43" s="44"/>
      <c r="X43" s="4280" t="s">
        <v>251</v>
      </c>
      <c r="Y43" s="44"/>
      <c r="Z43" s="44"/>
      <c r="AA43" s="44"/>
      <c r="AB43" s="4280" t="s">
        <v>251</v>
      </c>
      <c r="AC43" s="44"/>
      <c r="AD43" s="44"/>
      <c r="AE43" s="44"/>
      <c r="AF43" s="4280" t="s">
        <v>251</v>
      </c>
      <c r="AI43" s="40"/>
      <c r="AJ43" s="2006">
        <v>0</v>
      </c>
      <c r="AK43" s="2006">
        <v>0</v>
      </c>
      <c r="AL43" s="2006">
        <v>0</v>
      </c>
      <c r="AM43" s="2006">
        <v>0</v>
      </c>
      <c r="AN43" s="2006">
        <v>0</v>
      </c>
      <c r="AO43" s="2006">
        <v>0</v>
      </c>
      <c r="AP43" s="2006">
        <v>0</v>
      </c>
      <c r="AQ43" s="2006">
        <v>0</v>
      </c>
      <c r="AR43" s="2006">
        <v>0</v>
      </c>
      <c r="AS43" s="2006">
        <v>0</v>
      </c>
      <c r="AT43" s="2006">
        <v>0</v>
      </c>
      <c r="AU43" s="2006">
        <v>0</v>
      </c>
      <c r="AV43" s="2006">
        <v>0</v>
      </c>
      <c r="AW43" s="2006">
        <v>0</v>
      </c>
      <c r="AX43" s="2006">
        <v>0</v>
      </c>
      <c r="AY43" s="2006">
        <v>0</v>
      </c>
      <c r="AZ43" s="2006">
        <v>0</v>
      </c>
      <c r="BA43" s="2006">
        <v>0</v>
      </c>
      <c r="BB43" s="2006">
        <v>0</v>
      </c>
      <c r="BC43" s="2006">
        <v>0</v>
      </c>
      <c r="BD43" s="2006">
        <v>0</v>
      </c>
      <c r="BE43" s="2006">
        <v>0</v>
      </c>
      <c r="BF43" s="2006">
        <v>0</v>
      </c>
      <c r="BG43" s="2006">
        <v>0</v>
      </c>
      <c r="BH43" s="2006">
        <v>0</v>
      </c>
      <c r="BI43" s="421"/>
    </row>
    <row r="44" spans="2:61" ht="5.0999999999999996" customHeight="1">
      <c r="B44" s="3402"/>
      <c r="D44" s="3624"/>
      <c r="E44" s="90"/>
      <c r="F44" s="91"/>
      <c r="G44" s="90"/>
      <c r="H44" s="3636"/>
      <c r="I44" s="153"/>
      <c r="J44" s="154"/>
      <c r="K44" s="153"/>
      <c r="L44" s="3744"/>
      <c r="M44" s="153"/>
      <c r="N44" s="154"/>
      <c r="O44" s="153"/>
      <c r="P44" s="3627"/>
      <c r="Q44" s="153"/>
      <c r="R44" s="154"/>
      <c r="S44" s="153"/>
      <c r="T44" s="3627"/>
      <c r="U44" s="153"/>
      <c r="V44" s="154"/>
      <c r="W44" s="153"/>
      <c r="X44" s="3529"/>
      <c r="Y44" s="153"/>
      <c r="Z44" s="154"/>
      <c r="AA44" s="153"/>
      <c r="AB44" s="3529"/>
      <c r="AC44" s="153"/>
      <c r="AD44" s="154"/>
      <c r="AE44" s="153"/>
      <c r="AF44" s="3529"/>
      <c r="AI44" s="90"/>
      <c r="AJ44" s="2006">
        <v>0</v>
      </c>
      <c r="AK44" s="2006">
        <v>0</v>
      </c>
      <c r="AL44" s="2006">
        <v>0</v>
      </c>
      <c r="AM44" s="2006">
        <v>0</v>
      </c>
      <c r="AN44" s="2006">
        <v>0</v>
      </c>
      <c r="AO44" s="2006">
        <v>0</v>
      </c>
      <c r="AP44" s="2006">
        <v>0</v>
      </c>
      <c r="AQ44" s="2006">
        <v>0</v>
      </c>
      <c r="AR44" s="2006">
        <v>0</v>
      </c>
      <c r="AS44" s="2006">
        <v>0</v>
      </c>
      <c r="AT44" s="2006">
        <v>0</v>
      </c>
      <c r="AU44" s="2006">
        <v>0</v>
      </c>
      <c r="AV44" s="2006">
        <v>0</v>
      </c>
      <c r="AW44" s="2006">
        <v>0</v>
      </c>
      <c r="AX44" s="2006">
        <v>0</v>
      </c>
      <c r="AY44" s="2006">
        <v>0</v>
      </c>
      <c r="AZ44" s="2006">
        <v>0</v>
      </c>
      <c r="BA44" s="2006">
        <v>0</v>
      </c>
      <c r="BB44" s="2006">
        <v>0</v>
      </c>
      <c r="BC44" s="2006">
        <v>0</v>
      </c>
      <c r="BD44" s="2006">
        <v>0</v>
      </c>
      <c r="BE44" s="2006">
        <v>0</v>
      </c>
      <c r="BF44" s="2006">
        <v>0</v>
      </c>
      <c r="BG44" s="2006">
        <v>0</v>
      </c>
      <c r="BH44" s="2006">
        <v>0</v>
      </c>
      <c r="BI44" s="421"/>
    </row>
    <row r="45" spans="2:61" ht="9.9499999999999993" customHeight="1">
      <c r="B45" s="3403"/>
      <c r="D45" s="3625"/>
      <c r="E45" s="40"/>
      <c r="F45" s="40"/>
      <c r="G45" s="40"/>
      <c r="H45" s="3637"/>
      <c r="I45" s="44"/>
      <c r="J45" s="44"/>
      <c r="K45" s="44"/>
      <c r="L45" s="3745"/>
      <c r="M45" s="44"/>
      <c r="N45" s="44"/>
      <c r="O45" s="44"/>
      <c r="P45" s="3628"/>
      <c r="Q45" s="44"/>
      <c r="R45" s="44"/>
      <c r="S45" s="44"/>
      <c r="T45" s="3628"/>
      <c r="U45" s="44"/>
      <c r="V45" s="44"/>
      <c r="W45" s="44"/>
      <c r="X45" s="3530"/>
      <c r="Y45" s="44"/>
      <c r="Z45" s="44"/>
      <c r="AA45" s="44"/>
      <c r="AB45" s="3530"/>
      <c r="AC45" s="44"/>
      <c r="AD45" s="44"/>
      <c r="AE45" s="44"/>
      <c r="AF45" s="3530"/>
      <c r="AI45" s="40"/>
      <c r="AJ45" s="2006">
        <v>0</v>
      </c>
      <c r="AK45" s="2006">
        <v>0</v>
      </c>
      <c r="AL45" s="2006">
        <v>0</v>
      </c>
      <c r="AM45" s="2006">
        <v>0</v>
      </c>
      <c r="AN45" s="2006">
        <v>0</v>
      </c>
      <c r="AO45" s="2006">
        <v>0</v>
      </c>
      <c r="AP45" s="2006">
        <v>0</v>
      </c>
      <c r="AQ45" s="2006">
        <v>0</v>
      </c>
      <c r="AR45" s="2006">
        <v>0</v>
      </c>
      <c r="AS45" s="2006">
        <v>0</v>
      </c>
      <c r="AT45" s="2006">
        <v>0</v>
      </c>
      <c r="AU45" s="2006">
        <v>0</v>
      </c>
      <c r="AV45" s="2006">
        <v>0</v>
      </c>
      <c r="AW45" s="2006">
        <v>0</v>
      </c>
      <c r="AX45" s="2006">
        <v>0</v>
      </c>
      <c r="AY45" s="2006">
        <v>0</v>
      </c>
      <c r="AZ45" s="2006">
        <v>0</v>
      </c>
      <c r="BA45" s="2006">
        <v>0</v>
      </c>
      <c r="BB45" s="2006">
        <v>0</v>
      </c>
      <c r="BC45" s="2006">
        <v>0</v>
      </c>
      <c r="BD45" s="2006">
        <v>0</v>
      </c>
      <c r="BE45" s="2006">
        <v>0</v>
      </c>
      <c r="BF45" s="2006">
        <v>0</v>
      </c>
      <c r="BG45" s="2006">
        <v>0</v>
      </c>
      <c r="BH45" s="2006">
        <v>0</v>
      </c>
      <c r="BI45" s="421"/>
    </row>
    <row r="46" spans="2:61" ht="9.9499999999999993" customHeight="1">
      <c r="B46" s="34"/>
      <c r="D46" s="155"/>
      <c r="E46" s="96"/>
      <c r="F46" s="96"/>
      <c r="G46" s="96"/>
      <c r="H46" s="57"/>
      <c r="I46" s="156"/>
      <c r="J46" s="156"/>
      <c r="K46" s="156"/>
      <c r="L46" s="57"/>
      <c r="M46" s="156"/>
      <c r="N46" s="156"/>
      <c r="O46" s="156"/>
      <c r="P46" s="157"/>
      <c r="Q46" s="156"/>
      <c r="R46" s="156"/>
      <c r="S46" s="156"/>
      <c r="T46" s="157"/>
      <c r="U46" s="156"/>
      <c r="V46" s="156"/>
      <c r="W46" s="156"/>
      <c r="X46" s="157"/>
      <c r="Y46" s="156"/>
      <c r="Z46" s="156"/>
      <c r="AA46" s="156"/>
      <c r="AB46" s="157"/>
      <c r="AC46" s="156"/>
      <c r="AD46" s="156"/>
      <c r="AE46" s="156"/>
      <c r="AF46" s="157"/>
      <c r="AI46" s="96"/>
      <c r="AJ46" s="2006">
        <v>0</v>
      </c>
      <c r="AK46" s="2006">
        <v>0</v>
      </c>
      <c r="AL46" s="2006">
        <v>0</v>
      </c>
      <c r="AM46" s="2006">
        <v>0</v>
      </c>
      <c r="AN46" s="2006">
        <v>0</v>
      </c>
      <c r="AO46" s="2006">
        <v>0</v>
      </c>
      <c r="AP46" s="2006">
        <v>0</v>
      </c>
      <c r="AQ46" s="2006">
        <v>0</v>
      </c>
      <c r="AR46" s="2006">
        <v>0</v>
      </c>
      <c r="AS46" s="2006">
        <v>0</v>
      </c>
      <c r="AT46" s="2006">
        <v>0</v>
      </c>
      <c r="AU46" s="2006">
        <v>0</v>
      </c>
      <c r="AV46" s="2006">
        <v>0</v>
      </c>
      <c r="AW46" s="2006">
        <v>0</v>
      </c>
      <c r="AX46" s="2006">
        <v>0</v>
      </c>
      <c r="AY46" s="2006">
        <v>0</v>
      </c>
      <c r="AZ46" s="2006">
        <v>0</v>
      </c>
      <c r="BA46" s="2006">
        <v>0</v>
      </c>
      <c r="BB46" s="2006">
        <v>0</v>
      </c>
      <c r="BC46" s="2006">
        <v>0</v>
      </c>
      <c r="BD46" s="2006">
        <v>0</v>
      </c>
      <c r="BE46" s="2006">
        <v>0</v>
      </c>
      <c r="BF46" s="2006">
        <v>0</v>
      </c>
      <c r="BG46" s="2006">
        <v>0</v>
      </c>
      <c r="BH46" s="2006">
        <v>0</v>
      </c>
      <c r="BI46" s="421"/>
    </row>
    <row r="47" spans="2:61" ht="9.9499999999999993" customHeight="1">
      <c r="B47" s="3401">
        <v>2</v>
      </c>
      <c r="D47" s="4281" t="s">
        <v>128</v>
      </c>
      <c r="E47" s="40"/>
      <c r="F47" s="40"/>
      <c r="G47" s="40"/>
      <c r="H47" s="4282" t="s">
        <v>127</v>
      </c>
      <c r="I47" s="44"/>
      <c r="J47" s="44"/>
      <c r="K47" s="44"/>
      <c r="L47" s="4285" t="s">
        <v>129</v>
      </c>
      <c r="M47" s="44"/>
      <c r="N47" s="44"/>
      <c r="O47" s="44"/>
      <c r="P47" s="4286" t="s">
        <v>302</v>
      </c>
      <c r="Q47" s="44"/>
      <c r="R47" s="44"/>
      <c r="S47" s="44"/>
      <c r="T47" s="4286" t="s">
        <v>303</v>
      </c>
      <c r="U47" s="44"/>
      <c r="V47" s="44"/>
      <c r="W47" s="44"/>
      <c r="X47" s="4280" t="s">
        <v>304</v>
      </c>
      <c r="Y47" s="44"/>
      <c r="Z47" s="44"/>
      <c r="AA47" s="44"/>
      <c r="AB47" s="4280" t="s">
        <v>305</v>
      </c>
      <c r="AC47" s="44"/>
      <c r="AD47" s="44"/>
      <c r="AE47" s="44"/>
      <c r="AF47" s="4280" t="s">
        <v>306</v>
      </c>
      <c r="AI47" s="40"/>
      <c r="AJ47" s="2006">
        <v>0</v>
      </c>
      <c r="AK47" s="2006">
        <v>0</v>
      </c>
      <c r="AL47" s="2006">
        <v>0</v>
      </c>
      <c r="AM47" s="2006">
        <v>0</v>
      </c>
      <c r="AN47" s="2006">
        <v>0</v>
      </c>
      <c r="AO47" s="2006">
        <v>0</v>
      </c>
      <c r="AP47" s="2006">
        <v>0</v>
      </c>
      <c r="AQ47" s="2006">
        <v>0</v>
      </c>
      <c r="AR47" s="2006">
        <v>0</v>
      </c>
      <c r="AS47" s="2006">
        <v>0</v>
      </c>
      <c r="AT47" s="2006">
        <v>0</v>
      </c>
      <c r="AU47" s="2006">
        <v>0</v>
      </c>
      <c r="AV47" s="2006">
        <v>0</v>
      </c>
      <c r="AW47" s="2006">
        <v>0</v>
      </c>
      <c r="AX47" s="2006">
        <v>0</v>
      </c>
      <c r="AY47" s="2006">
        <v>0</v>
      </c>
      <c r="AZ47" s="2006">
        <v>0</v>
      </c>
      <c r="BA47" s="2006">
        <v>0</v>
      </c>
      <c r="BB47" s="2006">
        <v>0</v>
      </c>
      <c r="BC47" s="2006">
        <v>0</v>
      </c>
      <c r="BD47" s="2006">
        <v>0</v>
      </c>
      <c r="BE47" s="2006">
        <v>0</v>
      </c>
      <c r="BF47" s="2006">
        <v>0</v>
      </c>
      <c r="BG47" s="2006">
        <v>0</v>
      </c>
      <c r="BH47" s="2006">
        <v>0</v>
      </c>
      <c r="BI47" s="421"/>
    </row>
    <row r="48" spans="2:61" ht="5.0999999999999996" customHeight="1">
      <c r="B48" s="3402"/>
      <c r="D48" s="3624"/>
      <c r="E48" s="90"/>
      <c r="F48" s="91"/>
      <c r="G48" s="90"/>
      <c r="H48" s="4283"/>
      <c r="I48" s="153"/>
      <c r="J48" s="154"/>
      <c r="K48" s="153"/>
      <c r="L48" s="3744"/>
      <c r="M48" s="153"/>
      <c r="N48" s="154"/>
      <c r="O48" s="153"/>
      <c r="P48" s="3627"/>
      <c r="Q48" s="153"/>
      <c r="R48" s="154"/>
      <c r="S48" s="153"/>
      <c r="T48" s="3627"/>
      <c r="U48" s="153"/>
      <c r="V48" s="154"/>
      <c r="W48" s="153"/>
      <c r="X48" s="3529"/>
      <c r="Y48" s="153"/>
      <c r="Z48" s="154"/>
      <c r="AA48" s="153"/>
      <c r="AB48" s="3529"/>
      <c r="AC48" s="153"/>
      <c r="AD48" s="154"/>
      <c r="AE48" s="153"/>
      <c r="AF48" s="3529"/>
      <c r="AI48" s="90"/>
      <c r="AJ48" s="2006">
        <v>0</v>
      </c>
      <c r="AK48" s="2006">
        <v>0</v>
      </c>
      <c r="AL48" s="2006">
        <v>0</v>
      </c>
      <c r="AM48" s="2006">
        <v>0</v>
      </c>
      <c r="AN48" s="2006">
        <v>0</v>
      </c>
      <c r="AO48" s="2006">
        <v>0</v>
      </c>
      <c r="AP48" s="2006">
        <v>0</v>
      </c>
      <c r="AQ48" s="2006">
        <v>0</v>
      </c>
      <c r="AR48" s="2006">
        <v>0</v>
      </c>
      <c r="AS48" s="2006">
        <v>0</v>
      </c>
      <c r="AT48" s="2006">
        <v>0</v>
      </c>
      <c r="AU48" s="2006">
        <v>0</v>
      </c>
      <c r="AV48" s="2006">
        <v>0</v>
      </c>
      <c r="AW48" s="2006">
        <v>0</v>
      </c>
      <c r="AX48" s="2006">
        <v>0</v>
      </c>
      <c r="AY48" s="2006">
        <v>0</v>
      </c>
      <c r="AZ48" s="2006">
        <v>0</v>
      </c>
      <c r="BA48" s="2006">
        <v>0</v>
      </c>
      <c r="BB48" s="2006">
        <v>0</v>
      </c>
      <c r="BC48" s="2006">
        <v>0</v>
      </c>
      <c r="BD48" s="2006">
        <v>0</v>
      </c>
      <c r="BE48" s="2006">
        <v>0</v>
      </c>
      <c r="BF48" s="2006">
        <v>0</v>
      </c>
      <c r="BG48" s="2006">
        <v>0</v>
      </c>
      <c r="BH48" s="2006">
        <v>0</v>
      </c>
      <c r="BI48" s="421"/>
    </row>
    <row r="49" spans="2:61" ht="9.9499999999999993" customHeight="1">
      <c r="B49" s="3403"/>
      <c r="D49" s="3625"/>
      <c r="E49" s="40"/>
      <c r="F49" s="40"/>
      <c r="G49" s="40"/>
      <c r="H49" s="4284"/>
      <c r="I49" s="44"/>
      <c r="J49" s="44"/>
      <c r="K49" s="44"/>
      <c r="L49" s="3745"/>
      <c r="M49" s="44"/>
      <c r="N49" s="44"/>
      <c r="O49" s="44"/>
      <c r="P49" s="3628"/>
      <c r="Q49" s="44"/>
      <c r="R49" s="44"/>
      <c r="S49" s="44"/>
      <c r="T49" s="3628"/>
      <c r="U49" s="44"/>
      <c r="V49" s="44"/>
      <c r="W49" s="44"/>
      <c r="X49" s="3530"/>
      <c r="Y49" s="44"/>
      <c r="Z49" s="44"/>
      <c r="AA49" s="44"/>
      <c r="AB49" s="3530"/>
      <c r="AC49" s="44"/>
      <c r="AD49" s="44"/>
      <c r="AE49" s="44"/>
      <c r="AF49" s="3530"/>
      <c r="AI49" s="40"/>
      <c r="AJ49" s="2006">
        <v>0</v>
      </c>
      <c r="AK49" s="2006">
        <v>0</v>
      </c>
      <c r="AL49" s="2006">
        <v>0</v>
      </c>
      <c r="AM49" s="2006">
        <v>0</v>
      </c>
      <c r="AN49" s="2006">
        <v>0</v>
      </c>
      <c r="AO49" s="2006">
        <v>0</v>
      </c>
      <c r="AP49" s="2006">
        <v>0</v>
      </c>
      <c r="AQ49" s="2006">
        <v>0</v>
      </c>
      <c r="AR49" s="2006">
        <v>0</v>
      </c>
      <c r="AS49" s="2006">
        <v>0</v>
      </c>
      <c r="AT49" s="2006">
        <v>0</v>
      </c>
      <c r="AU49" s="2006">
        <v>0</v>
      </c>
      <c r="AV49" s="2006">
        <v>0</v>
      </c>
      <c r="AW49" s="2006">
        <v>0</v>
      </c>
      <c r="AX49" s="2006">
        <v>0</v>
      </c>
      <c r="AY49" s="2006">
        <v>0</v>
      </c>
      <c r="AZ49" s="2006">
        <v>0</v>
      </c>
      <c r="BA49" s="2006">
        <v>0</v>
      </c>
      <c r="BB49" s="2006">
        <v>0</v>
      </c>
      <c r="BC49" s="2006">
        <v>0</v>
      </c>
      <c r="BD49" s="2006">
        <v>0</v>
      </c>
      <c r="BE49" s="2006">
        <v>0</v>
      </c>
      <c r="BF49" s="2006">
        <v>0</v>
      </c>
      <c r="BG49" s="2006">
        <v>0</v>
      </c>
      <c r="BH49" s="2006">
        <v>0</v>
      </c>
      <c r="BI49" s="421"/>
    </row>
    <row r="50" spans="2:61" ht="9.9499999999999993" customHeight="1">
      <c r="B50" s="34"/>
      <c r="D50" s="155"/>
      <c r="E50" s="96"/>
      <c r="F50" s="96"/>
      <c r="G50" s="96"/>
      <c r="H50" s="57"/>
      <c r="I50" s="156"/>
      <c r="J50" s="156"/>
      <c r="K50" s="156"/>
      <c r="L50" s="57"/>
      <c r="M50" s="156"/>
      <c r="N50" s="156"/>
      <c r="O50" s="156"/>
      <c r="P50" s="157"/>
      <c r="Q50" s="156"/>
      <c r="R50" s="156"/>
      <c r="S50" s="156"/>
      <c r="T50" s="157"/>
      <c r="U50" s="156"/>
      <c r="V50" s="156"/>
      <c r="W50" s="156"/>
      <c r="X50" s="157"/>
      <c r="Y50" s="156"/>
      <c r="Z50" s="156"/>
      <c r="AA50" s="156"/>
      <c r="AB50" s="157"/>
      <c r="AC50" s="156"/>
      <c r="AD50" s="156"/>
      <c r="AE50" s="156"/>
      <c r="AF50" s="157"/>
      <c r="AI50" s="96"/>
      <c r="AJ50" s="2006">
        <v>0</v>
      </c>
      <c r="AK50" s="2006">
        <v>0</v>
      </c>
      <c r="AL50" s="2006">
        <v>0</v>
      </c>
      <c r="AM50" s="2006">
        <v>0</v>
      </c>
      <c r="AN50" s="2006">
        <v>0</v>
      </c>
      <c r="AO50" s="2006">
        <v>0</v>
      </c>
      <c r="AP50" s="2006">
        <v>0</v>
      </c>
      <c r="AQ50" s="2006">
        <v>0</v>
      </c>
      <c r="AR50" s="2006">
        <v>0</v>
      </c>
      <c r="AS50" s="2006">
        <v>0</v>
      </c>
      <c r="AT50" s="2006">
        <v>0</v>
      </c>
      <c r="AU50" s="2006">
        <v>0</v>
      </c>
      <c r="AV50" s="2006">
        <v>0</v>
      </c>
      <c r="AW50" s="2006">
        <v>0</v>
      </c>
      <c r="AX50" s="2006">
        <v>0</v>
      </c>
      <c r="AY50" s="2006">
        <v>0</v>
      </c>
      <c r="AZ50" s="2006">
        <v>0</v>
      </c>
      <c r="BA50" s="2006">
        <v>0</v>
      </c>
      <c r="BB50" s="2006">
        <v>0</v>
      </c>
      <c r="BC50" s="2006">
        <v>0</v>
      </c>
      <c r="BD50" s="2006">
        <v>0</v>
      </c>
      <c r="BE50" s="2006">
        <v>0</v>
      </c>
      <c r="BF50" s="2006">
        <v>0</v>
      </c>
      <c r="BG50" s="2006">
        <v>0</v>
      </c>
      <c r="BH50" s="2006">
        <v>0</v>
      </c>
      <c r="BI50" s="421"/>
    </row>
    <row r="51" spans="2:61" ht="9.9499999999999993" customHeight="1">
      <c r="B51" s="3401">
        <v>3</v>
      </c>
      <c r="D51" s="4281" t="s">
        <v>135</v>
      </c>
      <c r="E51" s="40"/>
      <c r="F51" s="40"/>
      <c r="G51" s="40"/>
      <c r="H51" s="4282" t="s">
        <v>114</v>
      </c>
      <c r="I51" s="44"/>
      <c r="J51" s="44"/>
      <c r="K51" s="44"/>
      <c r="L51" s="4288" t="s">
        <v>307</v>
      </c>
      <c r="M51" s="44"/>
      <c r="N51" s="44"/>
      <c r="O51" s="44"/>
      <c r="P51" s="4291" t="s">
        <v>308</v>
      </c>
      <c r="Q51" s="44"/>
      <c r="R51" s="44"/>
      <c r="S51" s="44"/>
      <c r="T51" s="4286" t="s">
        <v>309</v>
      </c>
      <c r="U51" s="44"/>
      <c r="V51" s="44"/>
      <c r="W51" s="44"/>
      <c r="X51" s="4280" t="s">
        <v>310</v>
      </c>
      <c r="Y51" s="44"/>
      <c r="Z51" s="44"/>
      <c r="AA51" s="44"/>
      <c r="AB51" s="4280" t="s">
        <v>311</v>
      </c>
      <c r="AC51" s="44"/>
      <c r="AD51" s="44"/>
      <c r="AE51" s="44"/>
      <c r="AF51" s="4280" t="s">
        <v>312</v>
      </c>
      <c r="AI51" s="40"/>
      <c r="AJ51" s="2006">
        <v>0</v>
      </c>
      <c r="AK51" s="2006">
        <v>0</v>
      </c>
      <c r="AL51" s="2006">
        <v>0</v>
      </c>
      <c r="AM51" s="2006">
        <v>0</v>
      </c>
      <c r="AN51" s="2006">
        <v>0</v>
      </c>
      <c r="AO51" s="2006">
        <v>0</v>
      </c>
      <c r="AP51" s="2006">
        <v>0</v>
      </c>
      <c r="AQ51" s="2006">
        <v>0</v>
      </c>
      <c r="AR51" s="2006">
        <v>0</v>
      </c>
      <c r="AS51" s="2006">
        <v>0</v>
      </c>
      <c r="AT51" s="2006">
        <v>0</v>
      </c>
      <c r="AU51" s="2006">
        <v>0</v>
      </c>
      <c r="AV51" s="2006">
        <v>0</v>
      </c>
      <c r="AW51" s="2006">
        <v>0</v>
      </c>
      <c r="AX51" s="2006">
        <v>0</v>
      </c>
      <c r="AY51" s="2006">
        <v>0</v>
      </c>
      <c r="AZ51" s="2006">
        <v>0</v>
      </c>
      <c r="BA51" s="2006">
        <v>0</v>
      </c>
      <c r="BB51" s="2006">
        <v>0</v>
      </c>
      <c r="BC51" s="2006">
        <v>0</v>
      </c>
      <c r="BD51" s="2006">
        <v>0</v>
      </c>
      <c r="BE51" s="2006">
        <v>0</v>
      </c>
      <c r="BF51" s="2006">
        <v>0</v>
      </c>
      <c r="BG51" s="2006">
        <v>0</v>
      </c>
      <c r="BH51" s="2006">
        <v>0</v>
      </c>
      <c r="BI51" s="421"/>
    </row>
    <row r="52" spans="2:61" ht="5.0999999999999996" customHeight="1">
      <c r="B52" s="3402"/>
      <c r="D52" s="3624"/>
      <c r="E52" s="90"/>
      <c r="F52" s="91"/>
      <c r="G52" s="90"/>
      <c r="H52" s="4283"/>
      <c r="I52" s="153"/>
      <c r="J52" s="154"/>
      <c r="K52" s="153"/>
      <c r="L52" s="4289"/>
      <c r="M52" s="153"/>
      <c r="N52" s="154"/>
      <c r="O52" s="153"/>
      <c r="P52" s="4292"/>
      <c r="Q52" s="153"/>
      <c r="R52" s="154"/>
      <c r="S52" s="153"/>
      <c r="T52" s="3627"/>
      <c r="U52" s="153"/>
      <c r="V52" s="154"/>
      <c r="W52" s="153"/>
      <c r="X52" s="3529"/>
      <c r="Y52" s="153"/>
      <c r="Z52" s="154"/>
      <c r="AA52" s="153"/>
      <c r="AB52" s="3529"/>
      <c r="AC52" s="153"/>
      <c r="AD52" s="154"/>
      <c r="AE52" s="153"/>
      <c r="AF52" s="3529"/>
      <c r="AI52" s="90"/>
      <c r="AJ52" s="2006">
        <v>0</v>
      </c>
      <c r="AK52" s="2006">
        <v>0</v>
      </c>
      <c r="AL52" s="2006">
        <v>0</v>
      </c>
      <c r="AM52" s="2006">
        <v>0</v>
      </c>
      <c r="AN52" s="2006">
        <v>0</v>
      </c>
      <c r="AO52" s="2006">
        <v>0</v>
      </c>
      <c r="AP52" s="2006">
        <v>0</v>
      </c>
      <c r="AQ52" s="2006">
        <v>0</v>
      </c>
      <c r="AR52" s="2006">
        <v>0</v>
      </c>
      <c r="AS52" s="2006">
        <v>0</v>
      </c>
      <c r="AT52" s="2006">
        <v>0</v>
      </c>
      <c r="AU52" s="2006">
        <v>0</v>
      </c>
      <c r="AV52" s="2006">
        <v>0</v>
      </c>
      <c r="AW52" s="2006">
        <v>0</v>
      </c>
      <c r="AX52" s="2006">
        <v>0</v>
      </c>
      <c r="AY52" s="2006">
        <v>0</v>
      </c>
      <c r="AZ52" s="2006">
        <v>0</v>
      </c>
      <c r="BA52" s="2006">
        <v>0</v>
      </c>
      <c r="BB52" s="2006">
        <v>0</v>
      </c>
      <c r="BC52" s="2006">
        <v>0</v>
      </c>
      <c r="BD52" s="2006">
        <v>0</v>
      </c>
      <c r="BE52" s="2006">
        <v>0</v>
      </c>
      <c r="BF52" s="2006">
        <v>0</v>
      </c>
      <c r="BG52" s="2006">
        <v>0</v>
      </c>
      <c r="BH52" s="2006">
        <v>0</v>
      </c>
      <c r="BI52" s="421"/>
    </row>
    <row r="53" spans="2:61" ht="9.9499999999999993" customHeight="1">
      <c r="B53" s="3403"/>
      <c r="D53" s="3625"/>
      <c r="E53" s="40"/>
      <c r="F53" s="40"/>
      <c r="G53" s="40"/>
      <c r="H53" s="4284"/>
      <c r="I53" s="44"/>
      <c r="J53" s="44"/>
      <c r="K53" s="44"/>
      <c r="L53" s="4290"/>
      <c r="M53" s="44"/>
      <c r="N53" s="44"/>
      <c r="O53" s="44"/>
      <c r="P53" s="4293"/>
      <c r="Q53" s="44"/>
      <c r="R53" s="44"/>
      <c r="S53" s="44"/>
      <c r="T53" s="3628"/>
      <c r="U53" s="44"/>
      <c r="V53" s="44"/>
      <c r="W53" s="44"/>
      <c r="X53" s="3530"/>
      <c r="Y53" s="44"/>
      <c r="Z53" s="44"/>
      <c r="AA53" s="44"/>
      <c r="AB53" s="3530"/>
      <c r="AC53" s="44"/>
      <c r="AD53" s="44"/>
      <c r="AE53" s="44"/>
      <c r="AF53" s="3530"/>
      <c r="AI53" s="40"/>
      <c r="AJ53" s="2006">
        <v>0</v>
      </c>
      <c r="AK53" s="2006">
        <v>0</v>
      </c>
      <c r="AL53" s="2006">
        <v>0</v>
      </c>
      <c r="AM53" s="2006">
        <v>0</v>
      </c>
      <c r="AN53" s="2006">
        <v>0</v>
      </c>
      <c r="AO53" s="2006">
        <v>0</v>
      </c>
      <c r="AP53" s="2006">
        <v>0</v>
      </c>
      <c r="AQ53" s="2006">
        <v>0</v>
      </c>
      <c r="AR53" s="2006">
        <v>0</v>
      </c>
      <c r="AS53" s="2006">
        <v>0</v>
      </c>
      <c r="AT53" s="2006">
        <v>0</v>
      </c>
      <c r="AU53" s="2006">
        <v>0</v>
      </c>
      <c r="AV53" s="2006">
        <v>0</v>
      </c>
      <c r="AW53" s="2006">
        <v>0</v>
      </c>
      <c r="AX53" s="2006">
        <v>0</v>
      </c>
      <c r="AY53" s="2006">
        <v>0</v>
      </c>
      <c r="AZ53" s="2006">
        <v>0</v>
      </c>
      <c r="BA53" s="2006">
        <v>0</v>
      </c>
      <c r="BB53" s="2006">
        <v>0</v>
      </c>
      <c r="BC53" s="2006">
        <v>0</v>
      </c>
      <c r="BD53" s="2006">
        <v>0</v>
      </c>
      <c r="BE53" s="2006">
        <v>0</v>
      </c>
      <c r="BF53" s="2006">
        <v>0</v>
      </c>
      <c r="BG53" s="2006">
        <v>0</v>
      </c>
      <c r="BH53" s="2006">
        <v>0</v>
      </c>
      <c r="BI53" s="421"/>
    </row>
    <row r="54" spans="2:61" ht="9.9499999999999993" customHeight="1">
      <c r="B54" s="34"/>
      <c r="D54" s="155"/>
      <c r="E54" s="96"/>
      <c r="F54" s="96"/>
      <c r="G54" s="96"/>
      <c r="H54" s="57"/>
      <c r="I54" s="156"/>
      <c r="J54" s="156"/>
      <c r="K54" s="156"/>
      <c r="L54" s="396"/>
      <c r="M54" s="156"/>
      <c r="N54" s="156"/>
      <c r="O54" s="156"/>
      <c r="P54" s="157"/>
      <c r="Q54" s="156"/>
      <c r="R54" s="156"/>
      <c r="S54" s="156"/>
      <c r="T54" s="157"/>
      <c r="U54" s="156"/>
      <c r="V54" s="156"/>
      <c r="W54" s="156"/>
      <c r="X54" s="157"/>
      <c r="Y54" s="156"/>
      <c r="Z54" s="156"/>
      <c r="AA54" s="156"/>
      <c r="AB54" s="157"/>
      <c r="AC54" s="156"/>
      <c r="AD54" s="156"/>
      <c r="AE54" s="156"/>
      <c r="AF54" s="157"/>
      <c r="AI54" s="96"/>
      <c r="AJ54" s="2006">
        <v>0</v>
      </c>
      <c r="AK54" s="2006">
        <v>0</v>
      </c>
      <c r="AL54" s="2006">
        <v>0</v>
      </c>
      <c r="AM54" s="2006">
        <v>0</v>
      </c>
      <c r="AN54" s="2006">
        <v>0</v>
      </c>
      <c r="AO54" s="2006">
        <v>0</v>
      </c>
      <c r="AP54" s="2006">
        <v>0</v>
      </c>
      <c r="AQ54" s="2006">
        <v>0</v>
      </c>
      <c r="AR54" s="2006">
        <v>0</v>
      </c>
      <c r="AS54" s="2006">
        <v>0</v>
      </c>
      <c r="AT54" s="2006">
        <v>0</v>
      </c>
      <c r="AU54" s="2006">
        <v>0</v>
      </c>
      <c r="AV54" s="2006">
        <v>0</v>
      </c>
      <c r="AW54" s="2006">
        <v>0</v>
      </c>
      <c r="AX54" s="2006">
        <v>0</v>
      </c>
      <c r="AY54" s="2006">
        <v>0</v>
      </c>
      <c r="AZ54" s="2006">
        <v>0</v>
      </c>
      <c r="BA54" s="2006">
        <v>0</v>
      </c>
      <c r="BB54" s="2006">
        <v>0</v>
      </c>
      <c r="BC54" s="2006">
        <v>0</v>
      </c>
      <c r="BD54" s="2006">
        <v>0</v>
      </c>
      <c r="BE54" s="2006">
        <v>0</v>
      </c>
      <c r="BF54" s="2006">
        <v>0</v>
      </c>
      <c r="BG54" s="2006">
        <v>0</v>
      </c>
      <c r="BH54" s="2006">
        <v>0</v>
      </c>
      <c r="BI54" s="421"/>
    </row>
    <row r="55" spans="2:61" ht="9.9499999999999993" customHeight="1">
      <c r="B55" s="3401">
        <v>4</v>
      </c>
      <c r="D55" s="4281" t="s">
        <v>140</v>
      </c>
      <c r="E55" s="40"/>
      <c r="F55" s="40"/>
      <c r="G55" s="40"/>
      <c r="H55" s="4282" t="s">
        <v>145</v>
      </c>
      <c r="I55" s="44"/>
      <c r="J55" s="44"/>
      <c r="K55" s="44"/>
      <c r="L55" s="4288" t="s">
        <v>313</v>
      </c>
      <c r="M55" s="44"/>
      <c r="N55" s="44"/>
      <c r="O55" s="44"/>
      <c r="P55" s="4291" t="s">
        <v>314</v>
      </c>
      <c r="Q55" s="44"/>
      <c r="R55" s="44"/>
      <c r="S55" s="44"/>
      <c r="T55" s="4286" t="s">
        <v>315</v>
      </c>
      <c r="U55" s="44"/>
      <c r="V55" s="44"/>
      <c r="W55" s="44"/>
      <c r="X55" s="4280" t="s">
        <v>316</v>
      </c>
      <c r="Y55" s="44"/>
      <c r="Z55" s="44"/>
      <c r="AA55" s="44"/>
      <c r="AB55" s="4280" t="s">
        <v>317</v>
      </c>
      <c r="AC55" s="44"/>
      <c r="AD55" s="44"/>
      <c r="AE55" s="44"/>
      <c r="AF55" s="4280" t="s">
        <v>318</v>
      </c>
      <c r="AI55" s="40"/>
      <c r="AJ55" s="2006">
        <v>0</v>
      </c>
      <c r="AK55" s="2006">
        <v>0</v>
      </c>
      <c r="AL55" s="2006">
        <v>0</v>
      </c>
      <c r="AM55" s="2006">
        <v>0</v>
      </c>
      <c r="AN55" s="2006">
        <v>0</v>
      </c>
      <c r="AO55" s="2006">
        <v>0</v>
      </c>
      <c r="AP55" s="2006">
        <v>0</v>
      </c>
      <c r="AQ55" s="2006">
        <v>0</v>
      </c>
      <c r="AR55" s="2006">
        <v>0</v>
      </c>
      <c r="AS55" s="2006">
        <v>0</v>
      </c>
      <c r="AT55" s="2006">
        <v>0</v>
      </c>
      <c r="AU55" s="2006">
        <v>0</v>
      </c>
      <c r="AV55" s="2006">
        <v>0</v>
      </c>
      <c r="AW55" s="2006">
        <v>0</v>
      </c>
      <c r="AX55" s="2006">
        <v>0</v>
      </c>
      <c r="AY55" s="2006">
        <v>0</v>
      </c>
      <c r="AZ55" s="2006">
        <v>0</v>
      </c>
      <c r="BA55" s="2006">
        <v>0</v>
      </c>
      <c r="BB55" s="2006">
        <v>0</v>
      </c>
      <c r="BC55" s="2006">
        <v>0</v>
      </c>
      <c r="BD55" s="2006">
        <v>0</v>
      </c>
      <c r="BE55" s="2006">
        <v>0</v>
      </c>
      <c r="BF55" s="2006">
        <v>0</v>
      </c>
      <c r="BG55" s="2006">
        <v>0</v>
      </c>
      <c r="BH55" s="2006">
        <v>0</v>
      </c>
      <c r="BI55" s="421"/>
    </row>
    <row r="56" spans="2:61" ht="5.0999999999999996" customHeight="1">
      <c r="B56" s="3402"/>
      <c r="D56" s="3624"/>
      <c r="E56" s="90"/>
      <c r="F56" s="91"/>
      <c r="G56" s="90"/>
      <c r="H56" s="4283"/>
      <c r="I56" s="153"/>
      <c r="J56" s="154"/>
      <c r="K56" s="153"/>
      <c r="L56" s="4289"/>
      <c r="M56" s="153"/>
      <c r="N56" s="154"/>
      <c r="O56" s="153"/>
      <c r="P56" s="4292"/>
      <c r="Q56" s="153"/>
      <c r="R56" s="154"/>
      <c r="S56" s="153"/>
      <c r="T56" s="3627"/>
      <c r="U56" s="153"/>
      <c r="V56" s="154"/>
      <c r="W56" s="153"/>
      <c r="X56" s="3529"/>
      <c r="Y56" s="153"/>
      <c r="Z56" s="154"/>
      <c r="AA56" s="153"/>
      <c r="AB56" s="3529"/>
      <c r="AC56" s="153"/>
      <c r="AD56" s="154"/>
      <c r="AE56" s="153"/>
      <c r="AF56" s="3529"/>
      <c r="AI56" s="90"/>
      <c r="AJ56" s="2006">
        <v>0</v>
      </c>
      <c r="AK56" s="2006">
        <v>0</v>
      </c>
      <c r="AL56" s="2006">
        <v>0</v>
      </c>
      <c r="AM56" s="2006">
        <v>0</v>
      </c>
      <c r="AN56" s="2006">
        <v>0</v>
      </c>
      <c r="AO56" s="2006">
        <v>0</v>
      </c>
      <c r="AP56" s="2006">
        <v>0</v>
      </c>
      <c r="AQ56" s="2006">
        <v>0</v>
      </c>
      <c r="AR56" s="2006">
        <v>0</v>
      </c>
      <c r="AS56" s="2006">
        <v>0</v>
      </c>
      <c r="AT56" s="2006">
        <v>0</v>
      </c>
      <c r="AU56" s="2006">
        <v>0</v>
      </c>
      <c r="AV56" s="2006">
        <v>0</v>
      </c>
      <c r="AW56" s="2006">
        <v>0</v>
      </c>
      <c r="AX56" s="2006">
        <v>0</v>
      </c>
      <c r="AY56" s="2006">
        <v>0</v>
      </c>
      <c r="AZ56" s="2006">
        <v>0</v>
      </c>
      <c r="BA56" s="2006">
        <v>0</v>
      </c>
      <c r="BB56" s="2006">
        <v>0</v>
      </c>
      <c r="BC56" s="2006">
        <v>0</v>
      </c>
      <c r="BD56" s="2006">
        <v>0</v>
      </c>
      <c r="BE56" s="2006">
        <v>0</v>
      </c>
      <c r="BF56" s="2006">
        <v>0</v>
      </c>
      <c r="BG56" s="2006">
        <v>0</v>
      </c>
      <c r="BH56" s="2006">
        <v>0</v>
      </c>
      <c r="BI56" s="421"/>
    </row>
    <row r="57" spans="2:61" ht="9.9499999999999993" customHeight="1">
      <c r="B57" s="3403"/>
      <c r="D57" s="3625"/>
      <c r="E57" s="40"/>
      <c r="F57" s="40"/>
      <c r="G57" s="40"/>
      <c r="H57" s="4284"/>
      <c r="I57" s="44"/>
      <c r="J57" s="44"/>
      <c r="K57" s="44"/>
      <c r="L57" s="4290"/>
      <c r="M57" s="44"/>
      <c r="N57" s="44"/>
      <c r="O57" s="44"/>
      <c r="P57" s="4293"/>
      <c r="Q57" s="44"/>
      <c r="R57" s="44"/>
      <c r="S57" s="44"/>
      <c r="T57" s="3628"/>
      <c r="U57" s="44"/>
      <c r="V57" s="44"/>
      <c r="W57" s="44"/>
      <c r="X57" s="3530"/>
      <c r="Y57" s="44"/>
      <c r="Z57" s="44"/>
      <c r="AA57" s="44"/>
      <c r="AB57" s="3530"/>
      <c r="AC57" s="44"/>
      <c r="AD57" s="44"/>
      <c r="AE57" s="44"/>
      <c r="AF57" s="3530"/>
      <c r="AI57" s="40"/>
      <c r="AJ57" s="2006">
        <v>0</v>
      </c>
      <c r="AK57" s="2006">
        <v>0</v>
      </c>
      <c r="AL57" s="2006">
        <v>0</v>
      </c>
      <c r="AM57" s="2006">
        <v>0</v>
      </c>
      <c r="AN57" s="2006">
        <v>0</v>
      </c>
      <c r="AO57" s="2006">
        <v>0</v>
      </c>
      <c r="AP57" s="2006">
        <v>0</v>
      </c>
      <c r="AQ57" s="2006">
        <v>0</v>
      </c>
      <c r="AR57" s="2006">
        <v>0</v>
      </c>
      <c r="AS57" s="2006">
        <v>0</v>
      </c>
      <c r="AT57" s="2006">
        <v>0</v>
      </c>
      <c r="AU57" s="2006">
        <v>0</v>
      </c>
      <c r="AV57" s="2006">
        <v>0</v>
      </c>
      <c r="AW57" s="2006">
        <v>0</v>
      </c>
      <c r="AX57" s="2006">
        <v>0</v>
      </c>
      <c r="AY57" s="2006">
        <v>0</v>
      </c>
      <c r="AZ57" s="2006">
        <v>0</v>
      </c>
      <c r="BA57" s="2006">
        <v>0</v>
      </c>
      <c r="BB57" s="2006">
        <v>0</v>
      </c>
      <c r="BC57" s="2006">
        <v>0</v>
      </c>
      <c r="BD57" s="2006">
        <v>0</v>
      </c>
      <c r="BE57" s="2006">
        <v>0</v>
      </c>
      <c r="BF57" s="2006">
        <v>0</v>
      </c>
      <c r="BG57" s="2006">
        <v>0</v>
      </c>
      <c r="BH57" s="2006">
        <v>0</v>
      </c>
      <c r="BI57" s="421"/>
    </row>
    <row r="58" spans="2:61" ht="9.9499999999999993" customHeight="1">
      <c r="B58" s="34"/>
      <c r="D58" s="155"/>
      <c r="E58" s="96"/>
      <c r="F58" s="96"/>
      <c r="G58" s="96"/>
      <c r="H58" s="57"/>
      <c r="I58" s="156"/>
      <c r="J58" s="156"/>
      <c r="K58" s="156"/>
      <c r="L58" s="396"/>
      <c r="M58" s="156"/>
      <c r="N58" s="156"/>
      <c r="O58" s="156"/>
      <c r="P58" s="157"/>
      <c r="Q58" s="156"/>
      <c r="R58" s="156"/>
      <c r="S58" s="156"/>
      <c r="T58" s="157"/>
      <c r="U58" s="156"/>
      <c r="V58" s="156"/>
      <c r="W58" s="156"/>
      <c r="X58" s="157"/>
      <c r="Y58" s="156"/>
      <c r="Z58" s="156"/>
      <c r="AA58" s="156"/>
      <c r="AB58" s="157"/>
      <c r="AC58" s="156"/>
      <c r="AD58" s="156"/>
      <c r="AE58" s="156"/>
      <c r="AF58" s="157"/>
      <c r="AI58" s="96"/>
      <c r="AJ58" s="2006">
        <v>0</v>
      </c>
      <c r="AK58" s="2006">
        <v>0</v>
      </c>
      <c r="AL58" s="2006">
        <v>0</v>
      </c>
      <c r="AM58" s="2006">
        <v>0</v>
      </c>
      <c r="AN58" s="2006">
        <v>0</v>
      </c>
      <c r="AO58" s="2006">
        <v>0</v>
      </c>
      <c r="AP58" s="2006">
        <v>0</v>
      </c>
      <c r="AQ58" s="2006">
        <v>0</v>
      </c>
      <c r="AR58" s="2006">
        <v>0</v>
      </c>
      <c r="AS58" s="2006">
        <v>0</v>
      </c>
      <c r="AT58" s="2006">
        <v>0</v>
      </c>
      <c r="AU58" s="2006">
        <v>0</v>
      </c>
      <c r="AV58" s="2006">
        <v>0</v>
      </c>
      <c r="AW58" s="2006">
        <v>0</v>
      </c>
      <c r="AX58" s="2006">
        <v>0</v>
      </c>
      <c r="AY58" s="2006">
        <v>0</v>
      </c>
      <c r="AZ58" s="2006">
        <v>0</v>
      </c>
      <c r="BA58" s="2006">
        <v>0</v>
      </c>
      <c r="BB58" s="2006">
        <v>0</v>
      </c>
      <c r="BC58" s="2006">
        <v>0</v>
      </c>
      <c r="BD58" s="2006">
        <v>0</v>
      </c>
      <c r="BE58" s="2006">
        <v>0</v>
      </c>
      <c r="BF58" s="2006">
        <v>0</v>
      </c>
      <c r="BG58" s="2006">
        <v>0</v>
      </c>
      <c r="BH58" s="2006">
        <v>0</v>
      </c>
      <c r="BI58" s="421"/>
    </row>
    <row r="59" spans="2:61" ht="9.9499999999999993" customHeight="1">
      <c r="B59" s="3401">
        <v>5</v>
      </c>
      <c r="D59" s="4281" t="s">
        <v>146</v>
      </c>
      <c r="E59" s="40"/>
      <c r="F59" s="40"/>
      <c r="G59" s="40"/>
      <c r="H59" s="4282" t="s">
        <v>319</v>
      </c>
      <c r="I59" s="44"/>
      <c r="J59" s="44"/>
      <c r="K59" s="44"/>
      <c r="L59" s="4288" t="s">
        <v>320</v>
      </c>
      <c r="M59" s="44"/>
      <c r="N59" s="44"/>
      <c r="O59" s="44"/>
      <c r="P59" s="4291" t="s">
        <v>321</v>
      </c>
      <c r="Q59" s="44"/>
      <c r="R59" s="44"/>
      <c r="S59" s="44"/>
      <c r="T59" s="4286" t="s">
        <v>322</v>
      </c>
      <c r="U59" s="44"/>
      <c r="V59" s="44"/>
      <c r="W59" s="44"/>
      <c r="X59" s="4280" t="s">
        <v>323</v>
      </c>
      <c r="Y59" s="44"/>
      <c r="Z59" s="44"/>
      <c r="AA59" s="44"/>
      <c r="AB59" s="4280" t="s">
        <v>324</v>
      </c>
      <c r="AC59" s="44"/>
      <c r="AD59" s="44"/>
      <c r="AE59" s="44"/>
      <c r="AF59" s="4280" t="s">
        <v>325</v>
      </c>
      <c r="AI59" s="40"/>
      <c r="AJ59" s="2006">
        <v>0</v>
      </c>
      <c r="AK59" s="2006">
        <v>0</v>
      </c>
      <c r="AL59" s="2006">
        <v>0</v>
      </c>
      <c r="AM59" s="2006">
        <v>0</v>
      </c>
      <c r="AN59" s="2006">
        <v>0</v>
      </c>
      <c r="AO59" s="2006">
        <v>0</v>
      </c>
      <c r="AP59" s="2006">
        <v>0</v>
      </c>
      <c r="AQ59" s="2006">
        <v>0</v>
      </c>
      <c r="AR59" s="2006">
        <v>0</v>
      </c>
      <c r="AS59" s="2006">
        <v>0</v>
      </c>
      <c r="AT59" s="2006">
        <v>0</v>
      </c>
      <c r="AU59" s="2006">
        <v>0</v>
      </c>
      <c r="AV59" s="2006">
        <v>0</v>
      </c>
      <c r="AW59" s="2006">
        <v>0</v>
      </c>
      <c r="AX59" s="2006">
        <v>0</v>
      </c>
      <c r="AY59" s="2006">
        <v>0</v>
      </c>
      <c r="AZ59" s="2006">
        <v>0</v>
      </c>
      <c r="BA59" s="2006">
        <v>0</v>
      </c>
      <c r="BB59" s="2006">
        <v>0</v>
      </c>
      <c r="BC59" s="2006">
        <v>0</v>
      </c>
      <c r="BD59" s="2006">
        <v>0</v>
      </c>
      <c r="BE59" s="2006">
        <v>0</v>
      </c>
      <c r="BF59" s="2006">
        <v>0</v>
      </c>
      <c r="BG59" s="2006">
        <v>0</v>
      </c>
      <c r="BH59" s="2006">
        <v>0</v>
      </c>
      <c r="BI59" s="421"/>
    </row>
    <row r="60" spans="2:61" ht="5.0999999999999996" customHeight="1">
      <c r="B60" s="3402"/>
      <c r="D60" s="3624"/>
      <c r="E60" s="90"/>
      <c r="F60" s="91"/>
      <c r="G60" s="90"/>
      <c r="H60" s="4283"/>
      <c r="I60" s="153"/>
      <c r="J60" s="154"/>
      <c r="K60" s="153"/>
      <c r="L60" s="4289"/>
      <c r="M60" s="153"/>
      <c r="N60" s="154"/>
      <c r="O60" s="153"/>
      <c r="P60" s="4292"/>
      <c r="Q60" s="153"/>
      <c r="R60" s="154"/>
      <c r="S60" s="153"/>
      <c r="T60" s="3627"/>
      <c r="U60" s="153"/>
      <c r="V60" s="154"/>
      <c r="W60" s="153"/>
      <c r="X60" s="3529"/>
      <c r="Y60" s="153"/>
      <c r="Z60" s="154"/>
      <c r="AA60" s="153"/>
      <c r="AB60" s="3529"/>
      <c r="AC60" s="153"/>
      <c r="AD60" s="154"/>
      <c r="AE60" s="153"/>
      <c r="AF60" s="3529"/>
      <c r="AI60" s="90"/>
      <c r="AJ60" s="2006">
        <v>0</v>
      </c>
      <c r="AK60" s="2006">
        <v>0</v>
      </c>
      <c r="AL60" s="2006">
        <v>0</v>
      </c>
      <c r="AM60" s="2006">
        <v>0</v>
      </c>
      <c r="AN60" s="2006">
        <v>0</v>
      </c>
      <c r="AO60" s="2006">
        <v>0</v>
      </c>
      <c r="AP60" s="2006">
        <v>0</v>
      </c>
      <c r="AQ60" s="2006">
        <v>0</v>
      </c>
      <c r="AR60" s="2006">
        <v>0</v>
      </c>
      <c r="AS60" s="2006">
        <v>0</v>
      </c>
      <c r="AT60" s="2006">
        <v>0</v>
      </c>
      <c r="AU60" s="2006">
        <v>0</v>
      </c>
      <c r="AV60" s="2006">
        <v>0</v>
      </c>
      <c r="AW60" s="2006">
        <v>0</v>
      </c>
      <c r="AX60" s="2006">
        <v>0</v>
      </c>
      <c r="AY60" s="2006">
        <v>0</v>
      </c>
      <c r="AZ60" s="2006">
        <v>0</v>
      </c>
      <c r="BA60" s="2006">
        <v>0</v>
      </c>
      <c r="BB60" s="2006">
        <v>0</v>
      </c>
      <c r="BC60" s="2006">
        <v>0</v>
      </c>
      <c r="BD60" s="2006">
        <v>0</v>
      </c>
      <c r="BE60" s="2006">
        <v>0</v>
      </c>
      <c r="BF60" s="2006">
        <v>0</v>
      </c>
      <c r="BG60" s="2006">
        <v>0</v>
      </c>
      <c r="BH60" s="2006">
        <v>0</v>
      </c>
      <c r="BI60" s="421"/>
    </row>
    <row r="61" spans="2:61" ht="9.9499999999999993" customHeight="1">
      <c r="B61" s="3403"/>
      <c r="D61" s="3625"/>
      <c r="E61" s="40"/>
      <c r="F61" s="40"/>
      <c r="G61" s="40"/>
      <c r="H61" s="4284"/>
      <c r="I61" s="44"/>
      <c r="J61" s="44"/>
      <c r="K61" s="44"/>
      <c r="L61" s="4290"/>
      <c r="M61" s="44"/>
      <c r="N61" s="44"/>
      <c r="O61" s="44"/>
      <c r="P61" s="4293"/>
      <c r="Q61" s="44"/>
      <c r="R61" s="44"/>
      <c r="S61" s="44"/>
      <c r="T61" s="3628"/>
      <c r="U61" s="44"/>
      <c r="V61" s="44"/>
      <c r="W61" s="44"/>
      <c r="X61" s="3530"/>
      <c r="Y61" s="44"/>
      <c r="Z61" s="44"/>
      <c r="AA61" s="44"/>
      <c r="AB61" s="3530"/>
      <c r="AC61" s="44"/>
      <c r="AD61" s="44"/>
      <c r="AE61" s="44"/>
      <c r="AF61" s="3530"/>
      <c r="AI61" s="40"/>
      <c r="AJ61" s="2006">
        <v>0</v>
      </c>
      <c r="AK61" s="2006">
        <v>0</v>
      </c>
      <c r="AL61" s="2006">
        <v>0</v>
      </c>
      <c r="AM61" s="2006">
        <v>0</v>
      </c>
      <c r="AN61" s="2006">
        <v>0</v>
      </c>
      <c r="AO61" s="2006">
        <v>0</v>
      </c>
      <c r="AP61" s="2006">
        <v>0</v>
      </c>
      <c r="AQ61" s="2006">
        <v>0</v>
      </c>
      <c r="AR61" s="2006">
        <v>0</v>
      </c>
      <c r="AS61" s="2006">
        <v>0</v>
      </c>
      <c r="AT61" s="2006">
        <v>0</v>
      </c>
      <c r="AU61" s="2006">
        <v>0</v>
      </c>
      <c r="AV61" s="2006">
        <v>0</v>
      </c>
      <c r="AW61" s="2006">
        <v>0</v>
      </c>
      <c r="AX61" s="2006">
        <v>0</v>
      </c>
      <c r="AY61" s="2006">
        <v>0</v>
      </c>
      <c r="AZ61" s="2006">
        <v>0</v>
      </c>
      <c r="BA61" s="2006">
        <v>0</v>
      </c>
      <c r="BB61" s="2006">
        <v>0</v>
      </c>
      <c r="BC61" s="2006">
        <v>0</v>
      </c>
      <c r="BD61" s="2006">
        <v>0</v>
      </c>
      <c r="BE61" s="2006">
        <v>0</v>
      </c>
      <c r="BF61" s="2006">
        <v>0</v>
      </c>
      <c r="BG61" s="2006">
        <v>0</v>
      </c>
      <c r="BH61" s="2006">
        <v>0</v>
      </c>
      <c r="BI61" s="421"/>
    </row>
    <row r="62" spans="2:61" ht="9.9499999999999993" customHeight="1">
      <c r="B62" s="34"/>
      <c r="D62" s="155"/>
      <c r="E62" s="96"/>
      <c r="F62" s="96"/>
      <c r="G62" s="96"/>
      <c r="H62" s="157"/>
      <c r="I62" s="156"/>
      <c r="J62" s="156"/>
      <c r="K62" s="156"/>
      <c r="L62" s="396"/>
      <c r="M62" s="156"/>
      <c r="N62" s="156"/>
      <c r="O62" s="156"/>
      <c r="P62" s="57"/>
      <c r="Q62" s="156"/>
      <c r="R62" s="156"/>
      <c r="S62" s="156"/>
      <c r="T62" s="57"/>
      <c r="U62" s="156"/>
      <c r="V62" s="156"/>
      <c r="W62" s="156"/>
      <c r="X62" s="57"/>
      <c r="Y62" s="156"/>
      <c r="Z62" s="156"/>
      <c r="AA62" s="156"/>
      <c r="AB62" s="57"/>
      <c r="AC62" s="156"/>
      <c r="AD62" s="156"/>
      <c r="AE62" s="156"/>
      <c r="AF62" s="57"/>
      <c r="AI62" s="96"/>
      <c r="AJ62" s="2006">
        <v>0</v>
      </c>
      <c r="AK62" s="2006">
        <v>0</v>
      </c>
      <c r="AL62" s="2006">
        <v>0</v>
      </c>
      <c r="AM62" s="2006">
        <v>0</v>
      </c>
      <c r="AN62" s="2006">
        <v>0</v>
      </c>
      <c r="AO62" s="2006">
        <v>0</v>
      </c>
      <c r="AP62" s="2006">
        <v>0</v>
      </c>
      <c r="AQ62" s="2006">
        <v>0</v>
      </c>
      <c r="AR62" s="2006">
        <v>0</v>
      </c>
      <c r="AS62" s="2006">
        <v>0</v>
      </c>
      <c r="AT62" s="2006">
        <v>0</v>
      </c>
      <c r="AU62" s="2006">
        <v>0</v>
      </c>
      <c r="AV62" s="2006">
        <v>0</v>
      </c>
      <c r="AW62" s="2006">
        <v>0</v>
      </c>
      <c r="AX62" s="2006">
        <v>0</v>
      </c>
      <c r="AY62" s="2006">
        <v>0</v>
      </c>
      <c r="AZ62" s="2006">
        <v>0</v>
      </c>
      <c r="BA62" s="2006">
        <v>0</v>
      </c>
      <c r="BB62" s="2006">
        <v>0</v>
      </c>
      <c r="BC62" s="2006">
        <v>0</v>
      </c>
      <c r="BD62" s="2006">
        <v>0</v>
      </c>
      <c r="BE62" s="2006">
        <v>0</v>
      </c>
      <c r="BF62" s="2006">
        <v>0</v>
      </c>
      <c r="BG62" s="2006">
        <v>0</v>
      </c>
      <c r="BH62" s="2006">
        <v>0</v>
      </c>
      <c r="BI62" s="421"/>
    </row>
    <row r="63" spans="2:61" ht="9.9499999999999993" customHeight="1">
      <c r="B63" s="3401">
        <v>6</v>
      </c>
      <c r="D63" s="4281" t="s">
        <v>151</v>
      </c>
      <c r="E63" s="40"/>
      <c r="F63" s="40"/>
      <c r="G63" s="40"/>
      <c r="H63" s="4282" t="s">
        <v>177</v>
      </c>
      <c r="I63" s="44"/>
      <c r="J63" s="44"/>
      <c r="K63" s="44"/>
      <c r="L63" s="4288" t="s">
        <v>136</v>
      </c>
      <c r="M63" s="44"/>
      <c r="N63" s="44"/>
      <c r="O63" s="44"/>
      <c r="P63" s="4291" t="s">
        <v>326</v>
      </c>
      <c r="Q63" s="44"/>
      <c r="R63" s="44"/>
      <c r="S63" s="44"/>
      <c r="T63" s="4286" t="s">
        <v>327</v>
      </c>
      <c r="U63" s="44"/>
      <c r="V63" s="44"/>
      <c r="W63" s="44"/>
      <c r="X63" s="4280" t="s">
        <v>328</v>
      </c>
      <c r="Y63" s="44"/>
      <c r="Z63" s="44"/>
      <c r="AA63" s="44"/>
      <c r="AB63" s="4280" t="s">
        <v>329</v>
      </c>
      <c r="AC63" s="44"/>
      <c r="AD63" s="44"/>
      <c r="AE63" s="44"/>
      <c r="AF63" s="4280"/>
      <c r="AI63" s="40"/>
      <c r="AJ63" s="2006">
        <v>0</v>
      </c>
      <c r="AK63" s="2006">
        <v>0</v>
      </c>
      <c r="AL63" s="2006">
        <v>0</v>
      </c>
      <c r="AM63" s="2006">
        <v>0</v>
      </c>
      <c r="AN63" s="2006">
        <v>0</v>
      </c>
      <c r="AO63" s="2006">
        <v>0</v>
      </c>
      <c r="AP63" s="2006">
        <v>0</v>
      </c>
      <c r="AQ63" s="2006">
        <v>0</v>
      </c>
      <c r="AR63" s="2006">
        <v>0</v>
      </c>
      <c r="AS63" s="2006">
        <v>0</v>
      </c>
      <c r="AT63" s="2006">
        <v>0</v>
      </c>
      <c r="AU63" s="2006">
        <v>0</v>
      </c>
      <c r="AV63" s="2006">
        <v>0</v>
      </c>
      <c r="AW63" s="2006">
        <v>0</v>
      </c>
      <c r="AX63" s="2006">
        <v>0</v>
      </c>
      <c r="AY63" s="2006">
        <v>0</v>
      </c>
      <c r="AZ63" s="2006">
        <v>0</v>
      </c>
      <c r="BA63" s="2006">
        <v>0</v>
      </c>
      <c r="BB63" s="2006">
        <v>0</v>
      </c>
      <c r="BC63" s="2006">
        <v>0</v>
      </c>
      <c r="BD63" s="2006">
        <v>0</v>
      </c>
      <c r="BE63" s="2006">
        <v>0</v>
      </c>
      <c r="BF63" s="2006">
        <v>0</v>
      </c>
      <c r="BG63" s="2006">
        <v>0</v>
      </c>
      <c r="BH63" s="2006">
        <v>0</v>
      </c>
      <c r="BI63" s="421"/>
    </row>
    <row r="64" spans="2:61" ht="5.0999999999999996" customHeight="1">
      <c r="B64" s="3402"/>
      <c r="D64" s="3624"/>
      <c r="E64" s="90"/>
      <c r="F64" s="91"/>
      <c r="G64" s="90"/>
      <c r="H64" s="4283"/>
      <c r="I64" s="153"/>
      <c r="J64" s="154"/>
      <c r="K64" s="153"/>
      <c r="L64" s="4289"/>
      <c r="M64" s="153"/>
      <c r="N64" s="154"/>
      <c r="O64" s="153"/>
      <c r="P64" s="4292"/>
      <c r="Q64" s="153"/>
      <c r="R64" s="154"/>
      <c r="S64" s="153"/>
      <c r="T64" s="3627"/>
      <c r="U64" s="153"/>
      <c r="V64" s="154"/>
      <c r="W64" s="153"/>
      <c r="X64" s="3529"/>
      <c r="Y64" s="153"/>
      <c r="Z64" s="154"/>
      <c r="AA64" s="153"/>
      <c r="AB64" s="3529"/>
      <c r="AC64" s="153"/>
      <c r="AD64" s="154"/>
      <c r="AE64" s="153"/>
      <c r="AF64" s="3529"/>
      <c r="AI64" s="90"/>
      <c r="AJ64" s="2006">
        <v>0</v>
      </c>
      <c r="AK64" s="2006">
        <v>0</v>
      </c>
      <c r="AL64" s="2006">
        <v>0</v>
      </c>
      <c r="AM64" s="2006">
        <v>0</v>
      </c>
      <c r="AN64" s="2006">
        <v>0</v>
      </c>
      <c r="AO64" s="2006">
        <v>0</v>
      </c>
      <c r="AP64" s="2006">
        <v>0</v>
      </c>
      <c r="AQ64" s="2006">
        <v>0</v>
      </c>
      <c r="AR64" s="2006">
        <v>0</v>
      </c>
      <c r="AS64" s="2006">
        <v>0</v>
      </c>
      <c r="AT64" s="2006">
        <v>0</v>
      </c>
      <c r="AU64" s="2006">
        <v>0</v>
      </c>
      <c r="AV64" s="2006">
        <v>0</v>
      </c>
      <c r="AW64" s="2006">
        <v>0</v>
      </c>
      <c r="AX64" s="2006">
        <v>0</v>
      </c>
      <c r="AY64" s="2006">
        <v>0</v>
      </c>
      <c r="AZ64" s="2006">
        <v>0</v>
      </c>
      <c r="BA64" s="2006">
        <v>0</v>
      </c>
      <c r="BB64" s="2006">
        <v>0</v>
      </c>
      <c r="BC64" s="2006">
        <v>0</v>
      </c>
      <c r="BD64" s="2006">
        <v>0</v>
      </c>
      <c r="BE64" s="2006">
        <v>0</v>
      </c>
      <c r="BF64" s="2006">
        <v>0</v>
      </c>
      <c r="BG64" s="2006">
        <v>0</v>
      </c>
      <c r="BH64" s="2006">
        <v>0</v>
      </c>
      <c r="BI64" s="421"/>
    </row>
    <row r="65" spans="2:61" ht="9.9499999999999993" customHeight="1">
      <c r="B65" s="3403"/>
      <c r="D65" s="3625"/>
      <c r="E65" s="40"/>
      <c r="F65" s="40"/>
      <c r="G65" s="40"/>
      <c r="H65" s="4284"/>
      <c r="I65" s="44"/>
      <c r="J65" s="44"/>
      <c r="K65" s="44"/>
      <c r="L65" s="4290"/>
      <c r="M65" s="44"/>
      <c r="N65" s="44"/>
      <c r="O65" s="44"/>
      <c r="P65" s="4293"/>
      <c r="Q65" s="44"/>
      <c r="R65" s="44"/>
      <c r="S65" s="44"/>
      <c r="T65" s="3628"/>
      <c r="U65" s="44"/>
      <c r="V65" s="44"/>
      <c r="W65" s="44"/>
      <c r="X65" s="3530"/>
      <c r="Y65" s="44"/>
      <c r="Z65" s="44"/>
      <c r="AA65" s="44"/>
      <c r="AB65" s="3530"/>
      <c r="AC65" s="44"/>
      <c r="AD65" s="44"/>
      <c r="AE65" s="44"/>
      <c r="AF65" s="3530"/>
      <c r="AI65" s="40"/>
      <c r="AJ65" s="2006">
        <v>0</v>
      </c>
      <c r="AK65" s="2006">
        <v>0</v>
      </c>
      <c r="AL65" s="2006">
        <v>0</v>
      </c>
      <c r="AM65" s="2006">
        <v>0</v>
      </c>
      <c r="AN65" s="2006">
        <v>0</v>
      </c>
      <c r="AO65" s="2006">
        <v>0</v>
      </c>
      <c r="AP65" s="2006">
        <v>0</v>
      </c>
      <c r="AQ65" s="2006">
        <v>0</v>
      </c>
      <c r="AR65" s="2006">
        <v>0</v>
      </c>
      <c r="AS65" s="2006">
        <v>0</v>
      </c>
      <c r="AT65" s="2006">
        <v>0</v>
      </c>
      <c r="AU65" s="2006">
        <v>0</v>
      </c>
      <c r="AV65" s="2006">
        <v>0</v>
      </c>
      <c r="AW65" s="2006">
        <v>0</v>
      </c>
      <c r="AX65" s="2006">
        <v>0</v>
      </c>
      <c r="AY65" s="2006">
        <v>0</v>
      </c>
      <c r="AZ65" s="2006">
        <v>0</v>
      </c>
      <c r="BA65" s="2006">
        <v>0</v>
      </c>
      <c r="BB65" s="2006">
        <v>0</v>
      </c>
      <c r="BC65" s="2006">
        <v>0</v>
      </c>
      <c r="BD65" s="2006">
        <v>0</v>
      </c>
      <c r="BE65" s="2006">
        <v>0</v>
      </c>
      <c r="BF65" s="2006">
        <v>0</v>
      </c>
      <c r="BG65" s="2006">
        <v>0</v>
      </c>
      <c r="BH65" s="2006">
        <v>0</v>
      </c>
      <c r="BI65" s="421"/>
    </row>
    <row r="66" spans="2:61" ht="9.9499999999999993" customHeight="1">
      <c r="B66" s="34"/>
      <c r="D66" s="158"/>
      <c r="E66" s="159"/>
      <c r="F66" s="159"/>
      <c r="G66" s="159"/>
      <c r="H66" s="157"/>
      <c r="I66" s="117"/>
      <c r="J66" s="117"/>
      <c r="K66" s="117"/>
      <c r="L66" s="396"/>
      <c r="M66" s="117"/>
      <c r="N66" s="117"/>
      <c r="O66" s="117"/>
      <c r="P66" s="57"/>
      <c r="Q66" s="117"/>
      <c r="R66" s="117"/>
      <c r="S66" s="117"/>
      <c r="T66" s="57"/>
      <c r="U66" s="117"/>
      <c r="V66" s="117"/>
      <c r="W66" s="117"/>
      <c r="X66" s="57"/>
      <c r="Y66" s="117"/>
      <c r="Z66" s="117"/>
      <c r="AA66" s="117"/>
      <c r="AB66" s="57"/>
      <c r="AC66" s="117"/>
      <c r="AD66" s="117"/>
      <c r="AE66" s="117"/>
      <c r="AF66" s="57"/>
      <c r="AI66" s="159"/>
      <c r="AJ66" s="2006">
        <v>0</v>
      </c>
      <c r="AK66" s="2006">
        <v>0</v>
      </c>
      <c r="AL66" s="2006">
        <v>0</v>
      </c>
      <c r="AM66" s="2006">
        <v>0</v>
      </c>
      <c r="AN66" s="2006">
        <v>0</v>
      </c>
      <c r="AO66" s="2006">
        <v>0</v>
      </c>
      <c r="AP66" s="2006">
        <v>0</v>
      </c>
      <c r="AQ66" s="2006">
        <v>0</v>
      </c>
      <c r="AR66" s="2006">
        <v>0</v>
      </c>
      <c r="AS66" s="2006">
        <v>0</v>
      </c>
      <c r="AT66" s="2006">
        <v>0</v>
      </c>
      <c r="AU66" s="2006">
        <v>0</v>
      </c>
      <c r="AV66" s="2006">
        <v>0</v>
      </c>
      <c r="AW66" s="2006">
        <v>0</v>
      </c>
      <c r="AX66" s="2006">
        <v>0</v>
      </c>
      <c r="AY66" s="2006">
        <v>0</v>
      </c>
      <c r="AZ66" s="2006">
        <v>0</v>
      </c>
      <c r="BA66" s="2006">
        <v>0</v>
      </c>
      <c r="BB66" s="2006">
        <v>0</v>
      </c>
      <c r="BC66" s="2006">
        <v>0</v>
      </c>
      <c r="BD66" s="2006">
        <v>0</v>
      </c>
      <c r="BE66" s="2006">
        <v>0</v>
      </c>
      <c r="BF66" s="2006">
        <v>0</v>
      </c>
      <c r="BG66" s="2006">
        <v>0</v>
      </c>
      <c r="BH66" s="2006">
        <v>0</v>
      </c>
      <c r="BI66" s="421"/>
    </row>
    <row r="67" spans="2:61" ht="9.9499999999999993" customHeight="1">
      <c r="B67" s="3401">
        <v>7</v>
      </c>
      <c r="D67" s="4281" t="s">
        <v>154</v>
      </c>
      <c r="E67" s="40"/>
      <c r="F67" s="40"/>
      <c r="G67" s="40"/>
      <c r="H67" s="4282" t="s">
        <v>194</v>
      </c>
      <c r="I67" s="44"/>
      <c r="J67" s="44"/>
      <c r="K67" s="44"/>
      <c r="L67" s="4288" t="s">
        <v>141</v>
      </c>
      <c r="M67" s="44"/>
      <c r="N67" s="44"/>
      <c r="O67" s="44"/>
      <c r="P67" s="4291" t="s">
        <v>330</v>
      </c>
      <c r="Q67" s="44"/>
      <c r="R67" s="44"/>
      <c r="S67" s="44"/>
      <c r="T67" s="4286" t="s">
        <v>331</v>
      </c>
      <c r="U67" s="44"/>
      <c r="V67" s="44"/>
      <c r="W67" s="44"/>
      <c r="X67" s="4280" t="s">
        <v>332</v>
      </c>
      <c r="Y67" s="44"/>
      <c r="Z67" s="44"/>
      <c r="AA67" s="44"/>
      <c r="AB67" s="4280" t="s">
        <v>333</v>
      </c>
      <c r="AC67" s="44"/>
      <c r="AD67" s="44"/>
      <c r="AE67" s="44"/>
      <c r="AF67" s="4166"/>
      <c r="AI67" s="40"/>
      <c r="AJ67" s="2006">
        <v>0</v>
      </c>
      <c r="AK67" s="2006">
        <v>0</v>
      </c>
      <c r="AL67" s="2006">
        <v>0</v>
      </c>
      <c r="AM67" s="2006">
        <v>0</v>
      </c>
      <c r="AN67" s="2006">
        <v>0</v>
      </c>
      <c r="AO67" s="2006">
        <v>0</v>
      </c>
      <c r="AP67" s="2006">
        <v>0</v>
      </c>
      <c r="AQ67" s="2006">
        <v>0</v>
      </c>
      <c r="AR67" s="2006">
        <v>0</v>
      </c>
      <c r="AS67" s="2006">
        <v>0</v>
      </c>
      <c r="AT67" s="2006">
        <v>0</v>
      </c>
      <c r="AU67" s="2006">
        <v>0</v>
      </c>
      <c r="AV67" s="2006">
        <v>0</v>
      </c>
      <c r="AW67" s="2006">
        <v>0</v>
      </c>
      <c r="AX67" s="2006">
        <v>0</v>
      </c>
      <c r="AY67" s="2006">
        <v>0</v>
      </c>
      <c r="AZ67" s="2006">
        <v>0</v>
      </c>
      <c r="BA67" s="2006">
        <v>0</v>
      </c>
      <c r="BB67" s="2006">
        <v>0</v>
      </c>
      <c r="BC67" s="2006">
        <v>0</v>
      </c>
      <c r="BD67" s="2006">
        <v>0</v>
      </c>
      <c r="BE67" s="2006">
        <v>0</v>
      </c>
      <c r="BF67" s="2006">
        <v>0</v>
      </c>
      <c r="BG67" s="2006">
        <v>0</v>
      </c>
      <c r="BH67" s="2006">
        <v>0</v>
      </c>
      <c r="BI67" s="421"/>
    </row>
    <row r="68" spans="2:61" ht="5.0999999999999996" customHeight="1">
      <c r="B68" s="3402"/>
      <c r="D68" s="3624"/>
      <c r="E68" s="90"/>
      <c r="F68" s="91"/>
      <c r="G68" s="90"/>
      <c r="H68" s="4283"/>
      <c r="I68" s="153"/>
      <c r="J68" s="154"/>
      <c r="K68" s="153"/>
      <c r="L68" s="4289"/>
      <c r="M68" s="153"/>
      <c r="N68" s="154"/>
      <c r="O68" s="153"/>
      <c r="P68" s="4292"/>
      <c r="Q68" s="153"/>
      <c r="R68" s="154"/>
      <c r="S68" s="153"/>
      <c r="T68" s="3627"/>
      <c r="U68" s="153"/>
      <c r="V68" s="154"/>
      <c r="W68" s="153"/>
      <c r="X68" s="3529"/>
      <c r="Y68" s="153"/>
      <c r="Z68" s="154"/>
      <c r="AA68" s="153"/>
      <c r="AB68" s="3529"/>
      <c r="AC68" s="153"/>
      <c r="AD68" s="154"/>
      <c r="AE68" s="153"/>
      <c r="AF68" s="3612"/>
      <c r="AI68" s="90"/>
      <c r="AJ68" s="2006">
        <v>0</v>
      </c>
      <c r="AK68" s="2006">
        <v>0</v>
      </c>
      <c r="AL68" s="2006">
        <v>0</v>
      </c>
      <c r="AM68" s="2006">
        <v>0</v>
      </c>
      <c r="AN68" s="2006">
        <v>0</v>
      </c>
      <c r="AO68" s="2006">
        <v>0</v>
      </c>
      <c r="AP68" s="2006">
        <v>0</v>
      </c>
      <c r="AQ68" s="2006">
        <v>0</v>
      </c>
      <c r="AR68" s="2006">
        <v>0</v>
      </c>
      <c r="AS68" s="2006">
        <v>0</v>
      </c>
      <c r="AT68" s="2006">
        <v>0</v>
      </c>
      <c r="AU68" s="2006">
        <v>0</v>
      </c>
      <c r="AV68" s="2006">
        <v>0</v>
      </c>
      <c r="AW68" s="2006">
        <v>0</v>
      </c>
      <c r="AX68" s="2006">
        <v>0</v>
      </c>
      <c r="AY68" s="2006">
        <v>0</v>
      </c>
      <c r="AZ68" s="2006">
        <v>0</v>
      </c>
      <c r="BA68" s="2006">
        <v>0</v>
      </c>
      <c r="BB68" s="2006">
        <v>0</v>
      </c>
      <c r="BC68" s="2006">
        <v>0</v>
      </c>
      <c r="BD68" s="2006">
        <v>0</v>
      </c>
      <c r="BE68" s="2006">
        <v>0</v>
      </c>
      <c r="BF68" s="2006">
        <v>0</v>
      </c>
      <c r="BG68" s="2006">
        <v>0</v>
      </c>
      <c r="BH68" s="2006">
        <v>0</v>
      </c>
      <c r="BI68" s="421"/>
    </row>
    <row r="69" spans="2:61" ht="9.9499999999999993" customHeight="1">
      <c r="B69" s="3403"/>
      <c r="D69" s="3625"/>
      <c r="E69" s="40"/>
      <c r="F69" s="40"/>
      <c r="G69" s="40"/>
      <c r="H69" s="4284"/>
      <c r="I69" s="44"/>
      <c r="J69" s="44"/>
      <c r="K69" s="44"/>
      <c r="L69" s="4290"/>
      <c r="M69" s="44"/>
      <c r="N69" s="44"/>
      <c r="O69" s="44"/>
      <c r="P69" s="4293"/>
      <c r="Q69" s="44"/>
      <c r="R69" s="44"/>
      <c r="S69" s="44"/>
      <c r="T69" s="3628"/>
      <c r="U69" s="44"/>
      <c r="V69" s="44"/>
      <c r="W69" s="44"/>
      <c r="X69" s="3530"/>
      <c r="Y69" s="44"/>
      <c r="Z69" s="44"/>
      <c r="AA69" s="44"/>
      <c r="AB69" s="3530"/>
      <c r="AC69" s="44"/>
      <c r="AD69" s="44"/>
      <c r="AE69" s="44"/>
      <c r="AF69" s="3613"/>
      <c r="AI69" s="40"/>
      <c r="AJ69" s="2006">
        <v>0</v>
      </c>
      <c r="AK69" s="2006">
        <v>0</v>
      </c>
      <c r="AL69" s="2006">
        <v>0</v>
      </c>
      <c r="AM69" s="2006">
        <v>0</v>
      </c>
      <c r="AN69" s="2006">
        <v>0</v>
      </c>
      <c r="AO69" s="2006">
        <v>0</v>
      </c>
      <c r="AP69" s="2006">
        <v>0</v>
      </c>
      <c r="AQ69" s="2006">
        <v>0</v>
      </c>
      <c r="AR69" s="2006">
        <v>0</v>
      </c>
      <c r="AS69" s="2006">
        <v>0</v>
      </c>
      <c r="AT69" s="2006">
        <v>0</v>
      </c>
      <c r="AU69" s="2006">
        <v>0</v>
      </c>
      <c r="AV69" s="2006">
        <v>0</v>
      </c>
      <c r="AW69" s="2006">
        <v>0</v>
      </c>
      <c r="AX69" s="2006">
        <v>0</v>
      </c>
      <c r="AY69" s="2006">
        <v>0</v>
      </c>
      <c r="AZ69" s="2006">
        <v>0</v>
      </c>
      <c r="BA69" s="2006">
        <v>0</v>
      </c>
      <c r="BB69" s="2006">
        <v>0</v>
      </c>
      <c r="BC69" s="2006">
        <v>0</v>
      </c>
      <c r="BD69" s="2006">
        <v>0</v>
      </c>
      <c r="BE69" s="2006">
        <v>0</v>
      </c>
      <c r="BF69" s="2006">
        <v>0</v>
      </c>
      <c r="BG69" s="2006">
        <v>0</v>
      </c>
      <c r="BH69" s="2006">
        <v>0</v>
      </c>
      <c r="BI69" s="421"/>
    </row>
    <row r="70" spans="2:61" ht="9.9499999999999993" customHeight="1">
      <c r="B70" s="34"/>
      <c r="D70" s="158"/>
      <c r="E70" s="159"/>
      <c r="F70" s="159"/>
      <c r="G70" s="159"/>
      <c r="H70" s="57"/>
      <c r="I70" s="117"/>
      <c r="J70" s="117"/>
      <c r="K70" s="117"/>
      <c r="L70" s="396"/>
      <c r="M70" s="117"/>
      <c r="N70" s="117"/>
      <c r="O70" s="117"/>
      <c r="P70" s="57"/>
      <c r="Q70" s="117"/>
      <c r="R70" s="117"/>
      <c r="S70" s="117"/>
      <c r="T70" s="57"/>
      <c r="U70" s="117"/>
      <c r="V70" s="117"/>
      <c r="W70" s="117"/>
      <c r="X70" s="57"/>
      <c r="Y70" s="117"/>
      <c r="Z70" s="117"/>
      <c r="AA70" s="117"/>
      <c r="AB70" s="57"/>
      <c r="AC70" s="117"/>
      <c r="AD70" s="117"/>
      <c r="AE70" s="117"/>
      <c r="AF70" s="57"/>
      <c r="AI70" s="159"/>
      <c r="AJ70" s="2006">
        <v>0</v>
      </c>
      <c r="AK70" s="2006">
        <v>0</v>
      </c>
      <c r="AL70" s="2006">
        <v>0</v>
      </c>
      <c r="AM70" s="2006">
        <v>0</v>
      </c>
      <c r="AN70" s="2006">
        <v>0</v>
      </c>
      <c r="AO70" s="2006">
        <v>0</v>
      </c>
      <c r="AP70" s="2006">
        <v>0</v>
      </c>
      <c r="AQ70" s="2006">
        <v>0</v>
      </c>
      <c r="AR70" s="2006">
        <v>0</v>
      </c>
      <c r="AS70" s="2006">
        <v>0</v>
      </c>
      <c r="AT70" s="2006">
        <v>0</v>
      </c>
      <c r="AU70" s="2006">
        <v>0</v>
      </c>
      <c r="AV70" s="2006">
        <v>0</v>
      </c>
      <c r="AW70" s="2006">
        <v>0</v>
      </c>
      <c r="AX70" s="2006">
        <v>0</v>
      </c>
      <c r="AY70" s="2006">
        <v>0</v>
      </c>
      <c r="AZ70" s="2006">
        <v>0</v>
      </c>
      <c r="BA70" s="2006">
        <v>0</v>
      </c>
      <c r="BB70" s="2006">
        <v>0</v>
      </c>
      <c r="BC70" s="2006">
        <v>0</v>
      </c>
      <c r="BD70" s="2006">
        <v>0</v>
      </c>
      <c r="BE70" s="2006">
        <v>0</v>
      </c>
      <c r="BF70" s="2006">
        <v>0</v>
      </c>
      <c r="BG70" s="2006">
        <v>0</v>
      </c>
      <c r="BH70" s="2006">
        <v>0</v>
      </c>
      <c r="BI70" s="421"/>
    </row>
    <row r="71" spans="2:61" ht="9.9499999999999993" customHeight="1">
      <c r="B71" s="3401">
        <v>8</v>
      </c>
      <c r="D71" s="4281" t="s">
        <v>159</v>
      </c>
      <c r="E71" s="40"/>
      <c r="F71" s="40"/>
      <c r="G71" s="40"/>
      <c r="H71" s="4282" t="s">
        <v>181</v>
      </c>
      <c r="I71" s="44"/>
      <c r="J71" s="44"/>
      <c r="K71" s="44"/>
      <c r="L71" s="4288" t="s">
        <v>147</v>
      </c>
      <c r="M71" s="44"/>
      <c r="N71" s="44"/>
      <c r="O71" s="44"/>
      <c r="P71" s="4291" t="s">
        <v>334</v>
      </c>
      <c r="Q71" s="44"/>
      <c r="R71" s="44"/>
      <c r="S71" s="44"/>
      <c r="T71" s="4286" t="s">
        <v>335</v>
      </c>
      <c r="U71" s="44"/>
      <c r="V71" s="44"/>
      <c r="W71" s="44"/>
      <c r="X71" s="4280" t="s">
        <v>336</v>
      </c>
      <c r="Y71" s="44"/>
      <c r="Z71" s="44"/>
      <c r="AA71" s="44"/>
      <c r="AB71" s="4280" t="s">
        <v>337</v>
      </c>
      <c r="AC71" s="44"/>
      <c r="AD71" s="44"/>
      <c r="AE71" s="44"/>
      <c r="AF71" s="3617"/>
      <c r="AI71" s="40"/>
      <c r="AJ71" s="2006">
        <v>0</v>
      </c>
      <c r="AK71" s="2006">
        <v>0</v>
      </c>
      <c r="AL71" s="2006">
        <v>0</v>
      </c>
      <c r="AM71" s="2006">
        <v>0</v>
      </c>
      <c r="AN71" s="2006">
        <v>0</v>
      </c>
      <c r="AO71" s="2006">
        <v>0</v>
      </c>
      <c r="AP71" s="2006">
        <v>0</v>
      </c>
      <c r="AQ71" s="2006">
        <v>0</v>
      </c>
      <c r="AR71" s="2006">
        <v>0</v>
      </c>
      <c r="AS71" s="2006">
        <v>0</v>
      </c>
      <c r="AT71" s="2006">
        <v>0</v>
      </c>
      <c r="AU71" s="2006">
        <v>0</v>
      </c>
      <c r="AV71" s="2006">
        <v>0</v>
      </c>
      <c r="AW71" s="2006">
        <v>0</v>
      </c>
      <c r="AX71" s="2006">
        <v>0</v>
      </c>
      <c r="AY71" s="2006">
        <v>0</v>
      </c>
      <c r="AZ71" s="2006">
        <v>0</v>
      </c>
      <c r="BA71" s="2006">
        <v>0</v>
      </c>
      <c r="BB71" s="2006">
        <v>0</v>
      </c>
      <c r="BC71" s="2006">
        <v>0</v>
      </c>
      <c r="BD71" s="2006">
        <v>0</v>
      </c>
      <c r="BE71" s="2006">
        <v>0</v>
      </c>
      <c r="BF71" s="2006">
        <v>0</v>
      </c>
      <c r="BG71" s="2006">
        <v>0</v>
      </c>
      <c r="BH71" s="2006">
        <v>0</v>
      </c>
      <c r="BI71" s="421"/>
    </row>
    <row r="72" spans="2:61" ht="5.0999999999999996" customHeight="1">
      <c r="B72" s="3402"/>
      <c r="D72" s="3624"/>
      <c r="E72" s="90"/>
      <c r="F72" s="91"/>
      <c r="G72" s="90"/>
      <c r="H72" s="4283"/>
      <c r="I72" s="153"/>
      <c r="J72" s="154"/>
      <c r="K72" s="153"/>
      <c r="L72" s="4289"/>
      <c r="M72" s="153"/>
      <c r="N72" s="154"/>
      <c r="O72" s="153"/>
      <c r="P72" s="4292"/>
      <c r="Q72" s="153"/>
      <c r="R72" s="154"/>
      <c r="S72" s="153"/>
      <c r="T72" s="3627"/>
      <c r="U72" s="153"/>
      <c r="V72" s="154"/>
      <c r="W72" s="153"/>
      <c r="X72" s="3529"/>
      <c r="Y72" s="153"/>
      <c r="Z72" s="154"/>
      <c r="AA72" s="153"/>
      <c r="AB72" s="3529"/>
      <c r="AC72" s="153"/>
      <c r="AD72" s="154"/>
      <c r="AE72" s="153"/>
      <c r="AF72" s="3618"/>
      <c r="AI72" s="90"/>
      <c r="AJ72" s="2006">
        <v>0</v>
      </c>
      <c r="AK72" s="2006">
        <v>0</v>
      </c>
      <c r="AL72" s="2006">
        <v>0</v>
      </c>
      <c r="AM72" s="2006">
        <v>0</v>
      </c>
      <c r="AN72" s="2006">
        <v>0</v>
      </c>
      <c r="AO72" s="2006">
        <v>0</v>
      </c>
      <c r="AP72" s="2006">
        <v>0</v>
      </c>
      <c r="AQ72" s="2006">
        <v>0</v>
      </c>
      <c r="AR72" s="2006">
        <v>0</v>
      </c>
      <c r="AS72" s="2006">
        <v>0</v>
      </c>
      <c r="AT72" s="2006">
        <v>0</v>
      </c>
      <c r="AU72" s="2006">
        <v>0</v>
      </c>
      <c r="AV72" s="2006">
        <v>0</v>
      </c>
      <c r="AW72" s="2006">
        <v>0</v>
      </c>
      <c r="AX72" s="2006">
        <v>0</v>
      </c>
      <c r="AY72" s="2006">
        <v>0</v>
      </c>
      <c r="AZ72" s="2006">
        <v>0</v>
      </c>
      <c r="BA72" s="2006">
        <v>0</v>
      </c>
      <c r="BB72" s="2006">
        <v>0</v>
      </c>
      <c r="BC72" s="2006">
        <v>0</v>
      </c>
      <c r="BD72" s="2006">
        <v>0</v>
      </c>
      <c r="BE72" s="2006">
        <v>0</v>
      </c>
      <c r="BF72" s="2006">
        <v>0</v>
      </c>
      <c r="BG72" s="2006">
        <v>0</v>
      </c>
      <c r="BH72" s="2006">
        <v>0</v>
      </c>
      <c r="BI72" s="421"/>
    </row>
    <row r="73" spans="2:61" ht="9.9499999999999993" customHeight="1">
      <c r="B73" s="3403"/>
      <c r="D73" s="3625"/>
      <c r="E73" s="40"/>
      <c r="F73" s="40"/>
      <c r="G73" s="40"/>
      <c r="H73" s="4284"/>
      <c r="I73" s="44"/>
      <c r="J73" s="44"/>
      <c r="K73" s="44"/>
      <c r="L73" s="4290"/>
      <c r="M73" s="44"/>
      <c r="N73" s="44"/>
      <c r="O73" s="44"/>
      <c r="P73" s="4293"/>
      <c r="Q73" s="44"/>
      <c r="R73" s="44"/>
      <c r="S73" s="44"/>
      <c r="T73" s="3628"/>
      <c r="U73" s="44"/>
      <c r="V73" s="44"/>
      <c r="W73" s="44"/>
      <c r="X73" s="3530"/>
      <c r="Y73" s="44"/>
      <c r="Z73" s="44"/>
      <c r="AA73" s="44"/>
      <c r="AB73" s="3530"/>
      <c r="AC73" s="44"/>
      <c r="AD73" s="44"/>
      <c r="AE73" s="44"/>
      <c r="AF73" s="3619"/>
      <c r="AI73" s="40"/>
      <c r="AJ73" s="2006">
        <v>0</v>
      </c>
      <c r="AK73" s="2006">
        <v>0</v>
      </c>
      <c r="AL73" s="2006">
        <v>0</v>
      </c>
      <c r="AM73" s="2006">
        <v>0</v>
      </c>
      <c r="AN73" s="2006">
        <v>0</v>
      </c>
      <c r="AO73" s="2006">
        <v>0</v>
      </c>
      <c r="AP73" s="2006">
        <v>0</v>
      </c>
      <c r="AQ73" s="2006">
        <v>0</v>
      </c>
      <c r="AR73" s="2006">
        <v>0</v>
      </c>
      <c r="AS73" s="2006">
        <v>0</v>
      </c>
      <c r="AT73" s="2006">
        <v>0</v>
      </c>
      <c r="AU73" s="2006">
        <v>0</v>
      </c>
      <c r="AV73" s="2006">
        <v>0</v>
      </c>
      <c r="AW73" s="2006">
        <v>0</v>
      </c>
      <c r="AX73" s="2006">
        <v>0</v>
      </c>
      <c r="AY73" s="2006">
        <v>0</v>
      </c>
      <c r="AZ73" s="2006">
        <v>0</v>
      </c>
      <c r="BA73" s="2006">
        <v>0</v>
      </c>
      <c r="BB73" s="2006">
        <v>0</v>
      </c>
      <c r="BC73" s="2006">
        <v>0</v>
      </c>
      <c r="BD73" s="2006">
        <v>0</v>
      </c>
      <c r="BE73" s="2006">
        <v>0</v>
      </c>
      <c r="BF73" s="2006">
        <v>0</v>
      </c>
      <c r="BG73" s="2006">
        <v>0</v>
      </c>
      <c r="BH73" s="2006">
        <v>0</v>
      </c>
      <c r="BI73" s="421"/>
    </row>
    <row r="74" spans="2:61" ht="9.9499999999999993" customHeight="1">
      <c r="B74" s="34"/>
      <c r="D74" s="158"/>
      <c r="E74" s="159"/>
      <c r="F74" s="159"/>
      <c r="G74" s="159"/>
      <c r="H74" s="57"/>
      <c r="I74" s="117"/>
      <c r="J74" s="117"/>
      <c r="K74" s="117"/>
      <c r="L74" s="396"/>
      <c r="M74" s="117"/>
      <c r="N74" s="117"/>
      <c r="O74" s="117"/>
      <c r="P74" s="57"/>
      <c r="Q74" s="117"/>
      <c r="R74" s="117"/>
      <c r="S74" s="117"/>
      <c r="T74" s="57"/>
      <c r="U74" s="117"/>
      <c r="V74" s="117"/>
      <c r="W74" s="117"/>
      <c r="X74" s="57"/>
      <c r="Y74" s="117"/>
      <c r="Z74" s="117"/>
      <c r="AA74" s="117"/>
      <c r="AB74" s="57"/>
      <c r="AC74" s="117"/>
      <c r="AD74" s="117"/>
      <c r="AE74" s="117"/>
      <c r="AF74" s="57"/>
      <c r="AI74" s="159"/>
      <c r="AJ74" s="2006">
        <v>0</v>
      </c>
      <c r="AK74" s="2006">
        <v>0</v>
      </c>
      <c r="AL74" s="2006">
        <v>0</v>
      </c>
      <c r="AM74" s="2006">
        <v>0</v>
      </c>
      <c r="AN74" s="2006">
        <v>0</v>
      </c>
      <c r="AO74" s="2006">
        <v>0</v>
      </c>
      <c r="AP74" s="2006">
        <v>0</v>
      </c>
      <c r="AQ74" s="2006">
        <v>0</v>
      </c>
      <c r="AR74" s="2006">
        <v>0</v>
      </c>
      <c r="AS74" s="2006">
        <v>0</v>
      </c>
      <c r="AT74" s="2006">
        <v>0</v>
      </c>
      <c r="AU74" s="2006">
        <v>0</v>
      </c>
      <c r="AV74" s="2006">
        <v>0</v>
      </c>
      <c r="AW74" s="2006">
        <v>0</v>
      </c>
      <c r="AX74" s="2006">
        <v>0</v>
      </c>
      <c r="AY74" s="2006">
        <v>0</v>
      </c>
      <c r="AZ74" s="2006">
        <v>0</v>
      </c>
      <c r="BA74" s="2006">
        <v>0</v>
      </c>
      <c r="BB74" s="2006">
        <v>0</v>
      </c>
      <c r="BC74" s="2006">
        <v>0</v>
      </c>
      <c r="BD74" s="2006">
        <v>0</v>
      </c>
      <c r="BE74" s="2006">
        <v>0</v>
      </c>
      <c r="BF74" s="2006">
        <v>0</v>
      </c>
      <c r="BG74" s="2006">
        <v>0</v>
      </c>
      <c r="BH74" s="2006">
        <v>0</v>
      </c>
      <c r="BI74" s="421"/>
    </row>
    <row r="75" spans="2:61" ht="9.9499999999999993" customHeight="1">
      <c r="B75" s="3401">
        <v>9</v>
      </c>
      <c r="D75" s="4281" t="s">
        <v>164</v>
      </c>
      <c r="E75" s="40"/>
      <c r="F75" s="40"/>
      <c r="G75" s="40"/>
      <c r="H75" s="4282" t="s">
        <v>164</v>
      </c>
      <c r="I75" s="44"/>
      <c r="J75" s="44"/>
      <c r="K75" s="44"/>
      <c r="L75" s="4288" t="s">
        <v>178</v>
      </c>
      <c r="M75" s="44"/>
      <c r="N75" s="44"/>
      <c r="O75" s="44"/>
      <c r="P75" s="4291" t="s">
        <v>338</v>
      </c>
      <c r="Q75" s="44"/>
      <c r="R75" s="44"/>
      <c r="S75" s="44"/>
      <c r="T75" s="4286" t="s">
        <v>339</v>
      </c>
      <c r="U75" s="44"/>
      <c r="V75" s="44"/>
      <c r="W75" s="44"/>
      <c r="X75" s="4280"/>
      <c r="Y75" s="44"/>
      <c r="Z75" s="44"/>
      <c r="AA75" s="44"/>
      <c r="AB75" s="4280" t="s">
        <v>340</v>
      </c>
      <c r="AC75" s="44"/>
      <c r="AD75" s="44"/>
      <c r="AE75" s="44"/>
      <c r="AF75" s="3617"/>
      <c r="AI75" s="40"/>
      <c r="AJ75" s="2006">
        <v>0</v>
      </c>
      <c r="AK75" s="2006">
        <v>0</v>
      </c>
      <c r="AL75" s="2006">
        <v>0</v>
      </c>
      <c r="AM75" s="2006">
        <v>0</v>
      </c>
      <c r="AN75" s="2006">
        <v>0</v>
      </c>
      <c r="AO75" s="2006">
        <v>0</v>
      </c>
      <c r="AP75" s="2006">
        <v>0</v>
      </c>
      <c r="AQ75" s="2006">
        <v>0</v>
      </c>
      <c r="AR75" s="2006">
        <v>0</v>
      </c>
      <c r="AS75" s="2006">
        <v>0</v>
      </c>
      <c r="AT75" s="2006">
        <v>0</v>
      </c>
      <c r="AU75" s="2006">
        <v>0</v>
      </c>
      <c r="AV75" s="2006">
        <v>0</v>
      </c>
      <c r="AW75" s="2006">
        <v>0</v>
      </c>
      <c r="AX75" s="2006">
        <v>0</v>
      </c>
      <c r="AY75" s="2006">
        <v>0</v>
      </c>
      <c r="AZ75" s="2006">
        <v>0</v>
      </c>
      <c r="BA75" s="2006">
        <v>0</v>
      </c>
      <c r="BB75" s="2006">
        <v>0</v>
      </c>
      <c r="BC75" s="2006">
        <v>0</v>
      </c>
      <c r="BD75" s="2006">
        <v>0</v>
      </c>
      <c r="BE75" s="2006">
        <v>0</v>
      </c>
      <c r="BF75" s="2006">
        <v>0</v>
      </c>
      <c r="BG75" s="2006">
        <v>0</v>
      </c>
      <c r="BH75" s="2006">
        <v>0</v>
      </c>
      <c r="BI75" s="421"/>
    </row>
    <row r="76" spans="2:61" ht="5.0999999999999996" customHeight="1">
      <c r="B76" s="3402"/>
      <c r="D76" s="3624"/>
      <c r="E76" s="90"/>
      <c r="F76" s="91"/>
      <c r="G76" s="90"/>
      <c r="H76" s="4283"/>
      <c r="I76" s="153"/>
      <c r="J76" s="154"/>
      <c r="K76" s="153"/>
      <c r="L76" s="4289"/>
      <c r="M76" s="153"/>
      <c r="N76" s="154"/>
      <c r="O76" s="153"/>
      <c r="P76" s="4292"/>
      <c r="Q76" s="153"/>
      <c r="R76" s="154"/>
      <c r="S76" s="153"/>
      <c r="T76" s="3627"/>
      <c r="U76" s="153"/>
      <c r="V76" s="154"/>
      <c r="W76" s="153"/>
      <c r="X76" s="3529"/>
      <c r="Y76" s="153"/>
      <c r="Z76" s="154"/>
      <c r="AA76" s="153"/>
      <c r="AB76" s="3529"/>
      <c r="AC76" s="153"/>
      <c r="AD76" s="154"/>
      <c r="AE76" s="153"/>
      <c r="AF76" s="3618"/>
      <c r="AI76" s="90"/>
      <c r="AJ76" s="2006">
        <v>0</v>
      </c>
      <c r="AK76" s="2006">
        <v>0</v>
      </c>
      <c r="AL76" s="2006">
        <v>0</v>
      </c>
      <c r="AM76" s="2006">
        <v>0</v>
      </c>
      <c r="AN76" s="2006">
        <v>0</v>
      </c>
      <c r="AO76" s="2006">
        <v>0</v>
      </c>
      <c r="AP76" s="2006">
        <v>0</v>
      </c>
      <c r="AQ76" s="2006">
        <v>0</v>
      </c>
      <c r="AR76" s="2006">
        <v>0</v>
      </c>
      <c r="AS76" s="2006">
        <v>0</v>
      </c>
      <c r="AT76" s="2006">
        <v>0</v>
      </c>
      <c r="AU76" s="2006">
        <v>0</v>
      </c>
      <c r="AV76" s="2006">
        <v>0</v>
      </c>
      <c r="AW76" s="2006">
        <v>0</v>
      </c>
      <c r="AX76" s="2006">
        <v>0</v>
      </c>
      <c r="AY76" s="2006">
        <v>0</v>
      </c>
      <c r="AZ76" s="2006">
        <v>0</v>
      </c>
      <c r="BA76" s="2006">
        <v>0</v>
      </c>
      <c r="BB76" s="2006">
        <v>0</v>
      </c>
      <c r="BC76" s="2006">
        <v>0</v>
      </c>
      <c r="BD76" s="2006">
        <v>0</v>
      </c>
      <c r="BE76" s="2006">
        <v>0</v>
      </c>
      <c r="BF76" s="2006">
        <v>0</v>
      </c>
      <c r="BG76" s="2006">
        <v>0</v>
      </c>
      <c r="BH76" s="2006">
        <v>0</v>
      </c>
      <c r="BI76" s="421"/>
    </row>
    <row r="77" spans="2:61" ht="9.9499999999999993" customHeight="1">
      <c r="B77" s="3403"/>
      <c r="D77" s="3625"/>
      <c r="E77" s="40"/>
      <c r="F77" s="40"/>
      <c r="G77" s="40"/>
      <c r="H77" s="4284"/>
      <c r="I77" s="44"/>
      <c r="J77" s="44"/>
      <c r="K77" s="44"/>
      <c r="L77" s="4290"/>
      <c r="M77" s="44"/>
      <c r="N77" s="44"/>
      <c r="O77" s="44"/>
      <c r="P77" s="4293"/>
      <c r="Q77" s="44"/>
      <c r="R77" s="44"/>
      <c r="S77" s="44"/>
      <c r="T77" s="3628"/>
      <c r="U77" s="44"/>
      <c r="V77" s="44"/>
      <c r="W77" s="44"/>
      <c r="X77" s="3530"/>
      <c r="Y77" s="44"/>
      <c r="Z77" s="44"/>
      <c r="AA77" s="44"/>
      <c r="AB77" s="3530"/>
      <c r="AC77" s="44"/>
      <c r="AD77" s="44"/>
      <c r="AE77" s="44"/>
      <c r="AF77" s="3619"/>
      <c r="AI77" s="40"/>
      <c r="AJ77" s="35"/>
      <c r="AK77" s="35"/>
      <c r="AL77" s="35"/>
      <c r="AM77" s="35"/>
      <c r="BA77" s="2006">
        <v>0</v>
      </c>
      <c r="BB77" s="2006">
        <v>0</v>
      </c>
      <c r="BC77" s="2006">
        <v>0</v>
      </c>
      <c r="BD77" s="2006">
        <v>0</v>
      </c>
      <c r="BE77" s="2006">
        <v>0</v>
      </c>
      <c r="BF77" s="2006">
        <v>0</v>
      </c>
      <c r="BG77" s="2006">
        <v>0</v>
      </c>
      <c r="BH77" s="2006">
        <v>0</v>
      </c>
      <c r="BI77" s="421"/>
    </row>
    <row r="78" spans="2:61" ht="9.9499999999999993" customHeight="1">
      <c r="B78" s="34"/>
      <c r="D78" s="158"/>
      <c r="E78" s="159"/>
      <c r="F78" s="159"/>
      <c r="G78" s="159"/>
      <c r="H78" s="57"/>
      <c r="I78" s="117"/>
      <c r="J78" s="117"/>
      <c r="K78" s="117"/>
      <c r="L78" s="396"/>
      <c r="M78" s="117"/>
      <c r="N78" s="117"/>
      <c r="O78" s="117"/>
      <c r="P78" s="26"/>
      <c r="Q78" s="117"/>
      <c r="R78" s="117"/>
      <c r="S78" s="117"/>
      <c r="T78" s="57"/>
      <c r="U78" s="117"/>
      <c r="V78" s="117"/>
      <c r="W78" s="117"/>
      <c r="X78" s="26"/>
      <c r="Y78" s="117"/>
      <c r="Z78" s="117"/>
      <c r="AA78" s="117"/>
      <c r="AB78" s="57"/>
      <c r="AC78" s="117"/>
      <c r="AD78" s="117"/>
      <c r="AE78" s="117"/>
      <c r="AF78" s="57"/>
      <c r="AI78" s="159"/>
      <c r="AJ78" s="35"/>
      <c r="AK78" s="35"/>
      <c r="AL78" s="35"/>
      <c r="AM78" s="35"/>
      <c r="BA78" s="2006">
        <v>0</v>
      </c>
      <c r="BB78" s="2006">
        <v>0</v>
      </c>
      <c r="BC78" s="2006">
        <v>0</v>
      </c>
      <c r="BD78" s="2006">
        <v>0</v>
      </c>
      <c r="BE78" s="2006">
        <v>0</v>
      </c>
      <c r="BF78" s="2006">
        <v>0</v>
      </c>
      <c r="BG78" s="2006">
        <v>0</v>
      </c>
      <c r="BH78" s="2006">
        <v>0</v>
      </c>
      <c r="BI78" s="421"/>
    </row>
    <row r="79" spans="2:61" ht="9.9499999999999993" customHeight="1">
      <c r="B79" s="3401">
        <v>10</v>
      </c>
      <c r="D79" s="4281" t="s">
        <v>169</v>
      </c>
      <c r="E79" s="40"/>
      <c r="F79" s="40"/>
      <c r="G79" s="40"/>
      <c r="H79" s="4282" t="s">
        <v>205</v>
      </c>
      <c r="I79" s="44"/>
      <c r="J79" s="44"/>
      <c r="K79" s="44"/>
      <c r="L79" s="4288" t="s">
        <v>170</v>
      </c>
      <c r="M79" s="44"/>
      <c r="N79" s="44"/>
      <c r="O79" s="44"/>
      <c r="P79" s="4291" t="s">
        <v>341</v>
      </c>
      <c r="Q79" s="44"/>
      <c r="R79" s="44"/>
      <c r="S79" s="44"/>
      <c r="T79" s="4286" t="s">
        <v>342</v>
      </c>
      <c r="U79" s="44"/>
      <c r="V79" s="44"/>
      <c r="W79" s="44"/>
      <c r="X79" s="4166"/>
      <c r="Y79" s="44"/>
      <c r="Z79" s="44"/>
      <c r="AA79" s="44"/>
      <c r="AB79" s="4280" t="s">
        <v>343</v>
      </c>
      <c r="AC79" s="44"/>
      <c r="AD79" s="44"/>
      <c r="AE79" s="44"/>
      <c r="AF79" s="3617"/>
      <c r="AI79" s="40"/>
      <c r="AJ79" s="35"/>
      <c r="AK79" s="35"/>
      <c r="AL79" s="35"/>
      <c r="AM79" s="35"/>
      <c r="BA79" s="2006">
        <v>0</v>
      </c>
      <c r="BB79" s="2006">
        <v>0</v>
      </c>
      <c r="BC79" s="2006">
        <v>0</v>
      </c>
      <c r="BD79" s="2006">
        <v>0</v>
      </c>
      <c r="BE79" s="2006">
        <v>0</v>
      </c>
      <c r="BF79" s="2006">
        <v>0</v>
      </c>
      <c r="BG79" s="2006">
        <v>0</v>
      </c>
      <c r="BH79" s="2006">
        <v>0</v>
      </c>
      <c r="BI79" s="421"/>
    </row>
    <row r="80" spans="2:61" ht="5.0999999999999996" customHeight="1">
      <c r="B80" s="3402"/>
      <c r="D80" s="3624"/>
      <c r="E80" s="90"/>
      <c r="F80" s="91"/>
      <c r="G80" s="90"/>
      <c r="H80" s="4283"/>
      <c r="I80" s="153"/>
      <c r="J80" s="154"/>
      <c r="K80" s="153"/>
      <c r="L80" s="4289"/>
      <c r="M80" s="153"/>
      <c r="N80" s="154"/>
      <c r="O80" s="153"/>
      <c r="P80" s="4292"/>
      <c r="Q80" s="153"/>
      <c r="R80" s="154"/>
      <c r="S80" s="153"/>
      <c r="T80" s="3627"/>
      <c r="U80" s="153"/>
      <c r="V80" s="154"/>
      <c r="W80" s="153"/>
      <c r="X80" s="3612"/>
      <c r="Y80" s="153"/>
      <c r="Z80" s="154"/>
      <c r="AA80" s="153"/>
      <c r="AB80" s="3529"/>
      <c r="AC80" s="153"/>
      <c r="AD80" s="154"/>
      <c r="AE80" s="153"/>
      <c r="AF80" s="3618"/>
      <c r="AI80" s="90"/>
      <c r="AJ80" s="35"/>
      <c r="AK80" s="35"/>
      <c r="AL80" s="35"/>
      <c r="AM80" s="35"/>
      <c r="BA80" s="2006">
        <v>0</v>
      </c>
      <c r="BB80" s="2006">
        <v>0</v>
      </c>
      <c r="BC80" s="2006">
        <v>0</v>
      </c>
      <c r="BD80" s="2006">
        <v>0</v>
      </c>
      <c r="BE80" s="2006">
        <v>0</v>
      </c>
      <c r="BF80" s="2006">
        <v>0</v>
      </c>
      <c r="BG80" s="2006">
        <v>0</v>
      </c>
      <c r="BH80" s="2006">
        <v>0</v>
      </c>
      <c r="BI80" s="421"/>
    </row>
    <row r="81" spans="2:61" ht="9.9499999999999993" customHeight="1">
      <c r="B81" s="3403"/>
      <c r="D81" s="3625"/>
      <c r="E81" s="40"/>
      <c r="F81" s="40"/>
      <c r="G81" s="40"/>
      <c r="H81" s="4284"/>
      <c r="I81" s="44"/>
      <c r="J81" s="44"/>
      <c r="K81" s="44"/>
      <c r="L81" s="4290"/>
      <c r="M81" s="44"/>
      <c r="N81" s="44"/>
      <c r="O81" s="44"/>
      <c r="P81" s="4293"/>
      <c r="Q81" s="44"/>
      <c r="R81" s="44"/>
      <c r="S81" s="44"/>
      <c r="T81" s="3628"/>
      <c r="U81" s="44"/>
      <c r="V81" s="44"/>
      <c r="W81" s="44"/>
      <c r="X81" s="3613"/>
      <c r="Y81" s="44"/>
      <c r="Z81" s="44"/>
      <c r="AA81" s="44"/>
      <c r="AB81" s="3530"/>
      <c r="AC81" s="44"/>
      <c r="AD81" s="44"/>
      <c r="AE81" s="44"/>
      <c r="AF81" s="3619"/>
      <c r="AI81" s="40"/>
      <c r="AJ81" s="149" t="s">
        <v>299</v>
      </c>
      <c r="AK81" s="35"/>
      <c r="AL81" s="35"/>
      <c r="AM81" s="35"/>
      <c r="BA81" s="2006">
        <v>0</v>
      </c>
      <c r="BB81" s="2006">
        <v>0</v>
      </c>
      <c r="BC81" s="2006">
        <v>0</v>
      </c>
      <c r="BD81" s="2006">
        <v>0</v>
      </c>
      <c r="BE81" s="2006">
        <v>0</v>
      </c>
      <c r="BF81" s="2006">
        <v>0</v>
      </c>
      <c r="BG81" s="2006">
        <v>0</v>
      </c>
      <c r="BH81" s="2006">
        <v>0</v>
      </c>
      <c r="BI81" s="421"/>
    </row>
    <row r="82" spans="2:61" ht="9.9499999999999993" customHeight="1">
      <c r="B82" s="34"/>
      <c r="D82" s="158"/>
      <c r="E82" s="159"/>
      <c r="F82" s="159"/>
      <c r="G82" s="159"/>
      <c r="H82" s="57"/>
      <c r="I82" s="117"/>
      <c r="J82" s="117"/>
      <c r="K82" s="117"/>
      <c r="L82" s="396"/>
      <c r="M82" s="117"/>
      <c r="N82" s="117"/>
      <c r="O82" s="117"/>
      <c r="P82" s="26"/>
      <c r="Q82" s="117"/>
      <c r="R82" s="117"/>
      <c r="S82" s="117"/>
      <c r="T82" s="57"/>
      <c r="U82" s="117"/>
      <c r="V82" s="117"/>
      <c r="W82" s="117"/>
      <c r="X82" s="26"/>
      <c r="Y82" s="117"/>
      <c r="Z82" s="117"/>
      <c r="AA82" s="117"/>
      <c r="AB82" s="57"/>
      <c r="AC82" s="117"/>
      <c r="AD82" s="117"/>
      <c r="AE82" s="117"/>
      <c r="AF82" s="57"/>
      <c r="AI82" s="159"/>
      <c r="AJ82" s="35"/>
      <c r="AK82" s="35"/>
      <c r="AL82" s="35"/>
      <c r="AM82" s="35"/>
      <c r="BA82" s="2006">
        <v>0</v>
      </c>
      <c r="BB82" s="2006">
        <v>0</v>
      </c>
      <c r="BC82" s="2006">
        <v>0</v>
      </c>
      <c r="BD82" s="2006">
        <v>0</v>
      </c>
      <c r="BE82" s="2006">
        <v>0</v>
      </c>
      <c r="BF82" s="2006">
        <v>0</v>
      </c>
      <c r="BG82" s="2006">
        <v>0</v>
      </c>
      <c r="BH82" s="2006">
        <v>0</v>
      </c>
      <c r="BI82" s="421"/>
    </row>
    <row r="83" spans="2:61" ht="9.9499999999999993" customHeight="1">
      <c r="B83" s="3401">
        <v>11</v>
      </c>
      <c r="D83" s="4281" t="s">
        <v>173</v>
      </c>
      <c r="E83" s="40"/>
      <c r="F83" s="40"/>
      <c r="G83" s="40"/>
      <c r="H83" s="4282" t="s">
        <v>344</v>
      </c>
      <c r="I83" s="44"/>
      <c r="J83" s="44"/>
      <c r="K83" s="44"/>
      <c r="L83" s="4288" t="s">
        <v>182</v>
      </c>
      <c r="M83" s="44"/>
      <c r="N83" s="44"/>
      <c r="O83" s="44"/>
      <c r="P83" s="4286" t="s">
        <v>345</v>
      </c>
      <c r="Q83" s="44"/>
      <c r="R83" s="44"/>
      <c r="S83" s="44"/>
      <c r="T83" s="4286" t="s">
        <v>346</v>
      </c>
      <c r="U83" s="44"/>
      <c r="V83" s="44"/>
      <c r="W83" s="44"/>
      <c r="X83" s="4166"/>
      <c r="Y83" s="44"/>
      <c r="Z83" s="44"/>
      <c r="AA83" s="44"/>
      <c r="AB83" s="4280" t="s">
        <v>347</v>
      </c>
      <c r="AC83" s="44"/>
      <c r="AD83" s="44"/>
      <c r="AE83" s="44"/>
      <c r="AF83" s="3617"/>
      <c r="AI83" s="40"/>
      <c r="AJ83" s="2006">
        <v>0</v>
      </c>
      <c r="AK83" s="2006">
        <v>0</v>
      </c>
      <c r="AL83" s="2006">
        <v>0</v>
      </c>
      <c r="AM83" s="2006">
        <v>0</v>
      </c>
      <c r="AN83" s="2006">
        <v>0</v>
      </c>
      <c r="AO83" s="2006">
        <v>0</v>
      </c>
      <c r="AP83" s="2006">
        <v>0</v>
      </c>
      <c r="AQ83" s="2006">
        <v>0</v>
      </c>
      <c r="AR83" s="2006">
        <v>0</v>
      </c>
      <c r="AS83" s="2006">
        <v>0</v>
      </c>
      <c r="AT83" s="2006">
        <v>0</v>
      </c>
      <c r="AU83" s="2006">
        <v>0</v>
      </c>
      <c r="AV83" s="2006">
        <v>0</v>
      </c>
      <c r="AW83" s="2006">
        <v>0</v>
      </c>
      <c r="AX83" s="2006">
        <v>0</v>
      </c>
      <c r="AY83" s="2006">
        <v>0</v>
      </c>
      <c r="AZ83" s="2006">
        <v>0</v>
      </c>
      <c r="BA83" s="2006">
        <v>0</v>
      </c>
      <c r="BB83" s="2006">
        <v>0</v>
      </c>
      <c r="BC83" s="2006">
        <v>0</v>
      </c>
      <c r="BD83" s="2006">
        <v>0</v>
      </c>
      <c r="BE83" s="2006">
        <v>0</v>
      </c>
      <c r="BF83" s="2006">
        <v>0</v>
      </c>
      <c r="BG83" s="2006">
        <v>0</v>
      </c>
      <c r="BH83" s="2006">
        <v>0</v>
      </c>
      <c r="BI83" s="421"/>
    </row>
    <row r="84" spans="2:61" ht="5.0999999999999996" customHeight="1">
      <c r="B84" s="3402"/>
      <c r="D84" s="3624"/>
      <c r="E84" s="90"/>
      <c r="F84" s="91"/>
      <c r="G84" s="90"/>
      <c r="H84" s="4283"/>
      <c r="I84" s="153"/>
      <c r="J84" s="154"/>
      <c r="K84" s="153"/>
      <c r="L84" s="4289"/>
      <c r="M84" s="153"/>
      <c r="N84" s="154"/>
      <c r="O84" s="153"/>
      <c r="P84" s="3627"/>
      <c r="Q84" s="153"/>
      <c r="R84" s="154"/>
      <c r="S84" s="153"/>
      <c r="T84" s="3627"/>
      <c r="U84" s="153"/>
      <c r="V84" s="154"/>
      <c r="W84" s="153"/>
      <c r="X84" s="3612"/>
      <c r="Y84" s="153"/>
      <c r="Z84" s="154"/>
      <c r="AA84" s="153"/>
      <c r="AB84" s="3529"/>
      <c r="AC84" s="153"/>
      <c r="AD84" s="154"/>
      <c r="AE84" s="153"/>
      <c r="AF84" s="3618"/>
      <c r="AI84" s="90"/>
      <c r="AJ84" s="2006">
        <v>0</v>
      </c>
      <c r="AK84" s="2006">
        <v>0</v>
      </c>
      <c r="AL84" s="2006">
        <v>0</v>
      </c>
      <c r="AM84" s="2006">
        <v>0</v>
      </c>
      <c r="AN84" s="2006">
        <v>0</v>
      </c>
      <c r="AO84" s="2006">
        <v>0</v>
      </c>
      <c r="AP84" s="2006">
        <v>0</v>
      </c>
      <c r="AQ84" s="2006">
        <v>0</v>
      </c>
      <c r="AR84" s="2006">
        <v>0</v>
      </c>
      <c r="AS84" s="2006">
        <v>0</v>
      </c>
      <c r="AT84" s="2006">
        <v>0</v>
      </c>
      <c r="AU84" s="2006">
        <v>0</v>
      </c>
      <c r="AV84" s="2006">
        <v>0</v>
      </c>
      <c r="AW84" s="2006">
        <v>0</v>
      </c>
      <c r="AX84" s="2006">
        <v>0</v>
      </c>
      <c r="AY84" s="2006">
        <v>0</v>
      </c>
      <c r="AZ84" s="2006">
        <v>0</v>
      </c>
      <c r="BA84" s="2006">
        <v>0</v>
      </c>
      <c r="BB84" s="2006">
        <v>0</v>
      </c>
      <c r="BC84" s="2006">
        <v>0</v>
      </c>
      <c r="BD84" s="2006">
        <v>0</v>
      </c>
      <c r="BE84" s="2006">
        <v>0</v>
      </c>
      <c r="BF84" s="2006">
        <v>0</v>
      </c>
      <c r="BG84" s="2006">
        <v>0</v>
      </c>
      <c r="BH84" s="2006">
        <v>0</v>
      </c>
      <c r="BI84" s="421"/>
    </row>
    <row r="85" spans="2:61" ht="9.9499999999999993" customHeight="1">
      <c r="B85" s="3403"/>
      <c r="D85" s="3625"/>
      <c r="E85" s="40"/>
      <c r="F85" s="40"/>
      <c r="G85" s="40"/>
      <c r="H85" s="4284"/>
      <c r="I85" s="44"/>
      <c r="J85" s="44"/>
      <c r="K85" s="44"/>
      <c r="L85" s="4290"/>
      <c r="M85" s="44"/>
      <c r="N85" s="44"/>
      <c r="O85" s="44"/>
      <c r="P85" s="3628"/>
      <c r="Q85" s="44"/>
      <c r="R85" s="44"/>
      <c r="S85" s="44"/>
      <c r="T85" s="3628"/>
      <c r="U85" s="44"/>
      <c r="V85" s="44"/>
      <c r="W85" s="44"/>
      <c r="X85" s="3613"/>
      <c r="Y85" s="44"/>
      <c r="Z85" s="44"/>
      <c r="AA85" s="44"/>
      <c r="AB85" s="3530"/>
      <c r="AC85" s="44"/>
      <c r="AD85" s="44"/>
      <c r="AE85" s="44"/>
      <c r="AF85" s="3619"/>
      <c r="AI85" s="40"/>
      <c r="AJ85" s="2006">
        <v>0</v>
      </c>
      <c r="AK85" s="2006">
        <v>0</v>
      </c>
      <c r="AL85" s="2006">
        <v>0</v>
      </c>
      <c r="AM85" s="2006">
        <v>0</v>
      </c>
      <c r="AN85" s="2006">
        <v>0</v>
      </c>
      <c r="AO85" s="2006">
        <v>0</v>
      </c>
      <c r="AP85" s="2006">
        <v>0</v>
      </c>
      <c r="AQ85" s="2006">
        <v>0</v>
      </c>
      <c r="AR85" s="2006">
        <v>0</v>
      </c>
      <c r="AS85" s="2006">
        <v>0</v>
      </c>
      <c r="AT85" s="2006">
        <v>0</v>
      </c>
      <c r="AU85" s="2006">
        <v>0</v>
      </c>
      <c r="AV85" s="2006">
        <v>0</v>
      </c>
      <c r="AW85" s="2006">
        <v>0</v>
      </c>
      <c r="AX85" s="2006">
        <v>0</v>
      </c>
      <c r="AY85" s="2006">
        <v>0</v>
      </c>
      <c r="AZ85" s="2006">
        <v>0</v>
      </c>
      <c r="BA85" s="2006">
        <v>0</v>
      </c>
      <c r="BB85" s="2006">
        <v>0</v>
      </c>
      <c r="BC85" s="2006">
        <v>0</v>
      </c>
      <c r="BD85" s="2006">
        <v>0</v>
      </c>
      <c r="BE85" s="2006">
        <v>0</v>
      </c>
      <c r="BF85" s="2006">
        <v>0</v>
      </c>
      <c r="BG85" s="2006">
        <v>0</v>
      </c>
      <c r="BH85" s="2006">
        <v>0</v>
      </c>
      <c r="BI85" s="421"/>
    </row>
    <row r="86" spans="2:61" ht="9.9499999999999993" customHeight="1">
      <c r="B86" s="34"/>
      <c r="D86" s="158"/>
      <c r="E86" s="159"/>
      <c r="F86" s="159"/>
      <c r="G86" s="159"/>
      <c r="H86" s="57"/>
      <c r="I86" s="117"/>
      <c r="J86" s="117"/>
      <c r="K86" s="117"/>
      <c r="L86" s="396"/>
      <c r="M86" s="117"/>
      <c r="N86" s="117"/>
      <c r="O86" s="117"/>
      <c r="P86" s="26"/>
      <c r="Q86" s="117"/>
      <c r="R86" s="117"/>
      <c r="S86" s="117"/>
      <c r="T86" s="157"/>
      <c r="U86" s="117"/>
      <c r="V86" s="117"/>
      <c r="W86" s="117"/>
      <c r="X86" s="26"/>
      <c r="Y86" s="117"/>
      <c r="Z86" s="117"/>
      <c r="AA86" s="117"/>
      <c r="AB86" s="157"/>
      <c r="AC86" s="117"/>
      <c r="AD86" s="117"/>
      <c r="AE86" s="117"/>
      <c r="AF86" s="157"/>
      <c r="AI86" s="159"/>
      <c r="AJ86" s="2006">
        <v>0</v>
      </c>
      <c r="AK86" s="2006">
        <v>0</v>
      </c>
      <c r="AL86" s="2006">
        <v>0</v>
      </c>
      <c r="AM86" s="2006">
        <v>0</v>
      </c>
      <c r="AN86" s="2006">
        <v>0</v>
      </c>
      <c r="AO86" s="2006">
        <v>0</v>
      </c>
      <c r="AP86" s="2006">
        <v>0</v>
      </c>
      <c r="AQ86" s="2006">
        <v>0</v>
      </c>
      <c r="AR86" s="2006">
        <v>0</v>
      </c>
      <c r="AS86" s="2006">
        <v>0</v>
      </c>
      <c r="AT86" s="2006">
        <v>0</v>
      </c>
      <c r="AU86" s="2006">
        <v>0</v>
      </c>
      <c r="AV86" s="2006">
        <v>0</v>
      </c>
      <c r="AW86" s="2006">
        <v>0</v>
      </c>
      <c r="AX86" s="2006">
        <v>0</v>
      </c>
      <c r="AY86" s="2006">
        <v>0</v>
      </c>
      <c r="AZ86" s="2006">
        <v>0</v>
      </c>
      <c r="BA86" s="2006">
        <v>0</v>
      </c>
      <c r="BB86" s="2006">
        <v>0</v>
      </c>
      <c r="BC86" s="2006">
        <v>0</v>
      </c>
      <c r="BD86" s="2006">
        <v>0</v>
      </c>
      <c r="BE86" s="2006">
        <v>0</v>
      </c>
      <c r="BF86" s="2006">
        <v>0</v>
      </c>
      <c r="BG86" s="2006">
        <v>0</v>
      </c>
      <c r="BH86" s="2006">
        <v>0</v>
      </c>
      <c r="BI86" s="421"/>
    </row>
    <row r="87" spans="2:61" ht="9.9499999999999993" customHeight="1">
      <c r="B87" s="3401">
        <v>12</v>
      </c>
      <c r="D87" s="4281" t="s">
        <v>177</v>
      </c>
      <c r="E87" s="40"/>
      <c r="F87" s="40"/>
      <c r="G87" s="40"/>
      <c r="H87" s="4282" t="s">
        <v>348</v>
      </c>
      <c r="I87" s="44"/>
      <c r="J87" s="44"/>
      <c r="K87" s="44"/>
      <c r="L87" s="4288" t="s">
        <v>187</v>
      </c>
      <c r="M87" s="44"/>
      <c r="N87" s="44"/>
      <c r="O87" s="44"/>
      <c r="P87" s="4291" t="s">
        <v>349</v>
      </c>
      <c r="Q87" s="44"/>
      <c r="R87" s="44"/>
      <c r="S87" s="44"/>
      <c r="T87" s="4294" t="s">
        <v>3814</v>
      </c>
      <c r="U87" s="44"/>
      <c r="V87" s="44"/>
      <c r="W87" s="44"/>
      <c r="X87" s="4166"/>
      <c r="Y87" s="44"/>
      <c r="Z87" s="44"/>
      <c r="AA87" s="44"/>
      <c r="AB87" s="4280" t="s">
        <v>350</v>
      </c>
      <c r="AC87" s="44"/>
      <c r="AD87" s="44"/>
      <c r="AE87" s="44"/>
      <c r="AF87" s="3617"/>
      <c r="AI87" s="40"/>
      <c r="AJ87" s="2006">
        <v>0</v>
      </c>
      <c r="AK87" s="2006">
        <v>0</v>
      </c>
      <c r="AL87" s="2006">
        <v>0</v>
      </c>
      <c r="AM87" s="2006">
        <v>0</v>
      </c>
      <c r="AN87" s="2006">
        <v>0</v>
      </c>
      <c r="AO87" s="2006">
        <v>0</v>
      </c>
      <c r="AP87" s="2006">
        <v>0</v>
      </c>
      <c r="AQ87" s="2006">
        <v>0</v>
      </c>
      <c r="AR87" s="2006">
        <v>0</v>
      </c>
      <c r="AS87" s="2006">
        <v>0</v>
      </c>
      <c r="AT87" s="2006">
        <v>0</v>
      </c>
      <c r="AU87" s="2006">
        <v>0</v>
      </c>
      <c r="AV87" s="2006">
        <v>0</v>
      </c>
      <c r="AW87" s="2006">
        <v>0</v>
      </c>
      <c r="AX87" s="2006">
        <v>0</v>
      </c>
      <c r="AY87" s="2006">
        <v>0</v>
      </c>
      <c r="AZ87" s="2006">
        <v>0</v>
      </c>
      <c r="BA87" s="2006">
        <v>0</v>
      </c>
      <c r="BB87" s="2006">
        <v>0</v>
      </c>
      <c r="BC87" s="2006">
        <v>0</v>
      </c>
      <c r="BD87" s="2006">
        <v>0</v>
      </c>
      <c r="BE87" s="2006">
        <v>0</v>
      </c>
      <c r="BF87" s="2006">
        <v>0</v>
      </c>
      <c r="BG87" s="2006">
        <v>0</v>
      </c>
      <c r="BH87" s="2006">
        <v>0</v>
      </c>
      <c r="BI87" s="421"/>
    </row>
    <row r="88" spans="2:61" ht="5.0999999999999996" customHeight="1">
      <c r="B88" s="3402"/>
      <c r="D88" s="3624"/>
      <c r="E88" s="90"/>
      <c r="F88" s="91"/>
      <c r="G88" s="90"/>
      <c r="H88" s="4283"/>
      <c r="I88" s="153"/>
      <c r="J88" s="154"/>
      <c r="K88" s="153"/>
      <c r="L88" s="4289"/>
      <c r="M88" s="153"/>
      <c r="N88" s="154"/>
      <c r="O88" s="153"/>
      <c r="P88" s="4292"/>
      <c r="Q88" s="153"/>
      <c r="R88" s="154"/>
      <c r="S88" s="153"/>
      <c r="T88" s="4295"/>
      <c r="U88" s="153"/>
      <c r="V88" s="154"/>
      <c r="W88" s="153"/>
      <c r="X88" s="3612"/>
      <c r="Y88" s="153"/>
      <c r="Z88" s="154"/>
      <c r="AA88" s="153"/>
      <c r="AB88" s="3529"/>
      <c r="AC88" s="153"/>
      <c r="AD88" s="154"/>
      <c r="AE88" s="153"/>
      <c r="AF88" s="3618"/>
      <c r="AI88" s="90"/>
      <c r="AJ88" s="2006">
        <v>0</v>
      </c>
      <c r="AK88" s="2006">
        <v>0</v>
      </c>
      <c r="AL88" s="2006">
        <v>0</v>
      </c>
      <c r="AM88" s="2006">
        <v>0</v>
      </c>
      <c r="AN88" s="2006">
        <v>0</v>
      </c>
      <c r="AO88" s="2006">
        <v>0</v>
      </c>
      <c r="AP88" s="2006">
        <v>0</v>
      </c>
      <c r="AQ88" s="2006">
        <v>0</v>
      </c>
      <c r="AR88" s="2006">
        <v>0</v>
      </c>
      <c r="AS88" s="2006">
        <v>0</v>
      </c>
      <c r="AT88" s="2006">
        <v>0</v>
      </c>
      <c r="AU88" s="2006">
        <v>0</v>
      </c>
      <c r="AV88" s="2006">
        <v>0</v>
      </c>
      <c r="AW88" s="2006">
        <v>0</v>
      </c>
      <c r="AX88" s="2006">
        <v>0</v>
      </c>
      <c r="AY88" s="2006">
        <v>0</v>
      </c>
      <c r="AZ88" s="2006">
        <v>0</v>
      </c>
      <c r="BA88" s="2006">
        <v>0</v>
      </c>
      <c r="BB88" s="2006">
        <v>0</v>
      </c>
      <c r="BC88" s="2006">
        <v>0</v>
      </c>
      <c r="BD88" s="2006">
        <v>0</v>
      </c>
      <c r="BE88" s="2006">
        <v>0</v>
      </c>
      <c r="BF88" s="2006">
        <v>0</v>
      </c>
      <c r="BG88" s="2006">
        <v>0</v>
      </c>
      <c r="BH88" s="2006">
        <v>0</v>
      </c>
      <c r="BI88" s="421"/>
    </row>
    <row r="89" spans="2:61" ht="9.9499999999999993" customHeight="1">
      <c r="B89" s="3403"/>
      <c r="D89" s="3625"/>
      <c r="E89" s="40"/>
      <c r="F89" s="40"/>
      <c r="G89" s="40"/>
      <c r="H89" s="4284"/>
      <c r="I89" s="44"/>
      <c r="J89" s="44"/>
      <c r="K89" s="44"/>
      <c r="L89" s="4290"/>
      <c r="M89" s="44"/>
      <c r="N89" s="44"/>
      <c r="O89" s="44"/>
      <c r="P89" s="4293"/>
      <c r="Q89" s="44"/>
      <c r="R89" s="44"/>
      <c r="S89" s="44"/>
      <c r="T89" s="4296"/>
      <c r="U89" s="44"/>
      <c r="V89" s="44"/>
      <c r="W89" s="44"/>
      <c r="X89" s="3613"/>
      <c r="Y89" s="44"/>
      <c r="Z89" s="44"/>
      <c r="AA89" s="44"/>
      <c r="AB89" s="3530"/>
      <c r="AC89" s="44"/>
      <c r="AD89" s="44"/>
      <c r="AE89" s="44"/>
      <c r="AF89" s="3619"/>
      <c r="AI89" s="40"/>
      <c r="AJ89" s="2006">
        <v>0</v>
      </c>
      <c r="AK89" s="2006">
        <v>0</v>
      </c>
      <c r="AL89" s="2006">
        <v>0</v>
      </c>
      <c r="AM89" s="2006">
        <v>0</v>
      </c>
      <c r="AN89" s="2006">
        <v>0</v>
      </c>
      <c r="AO89" s="2006">
        <v>0</v>
      </c>
      <c r="AP89" s="2006">
        <v>0</v>
      </c>
      <c r="AQ89" s="2006">
        <v>0</v>
      </c>
      <c r="AR89" s="2006">
        <v>0</v>
      </c>
      <c r="AS89" s="2006">
        <v>0</v>
      </c>
      <c r="AT89" s="2006">
        <v>0</v>
      </c>
      <c r="AU89" s="2006">
        <v>0</v>
      </c>
      <c r="AV89" s="2006">
        <v>0</v>
      </c>
      <c r="AW89" s="2006">
        <v>0</v>
      </c>
      <c r="AX89" s="2006">
        <v>0</v>
      </c>
      <c r="AY89" s="2006">
        <v>0</v>
      </c>
      <c r="AZ89" s="2006">
        <v>0</v>
      </c>
      <c r="BA89" s="2006">
        <v>0</v>
      </c>
      <c r="BB89" s="2006">
        <v>0</v>
      </c>
      <c r="BC89" s="2006">
        <v>0</v>
      </c>
      <c r="BD89" s="2006">
        <v>0</v>
      </c>
      <c r="BE89" s="2006">
        <v>0</v>
      </c>
      <c r="BF89" s="2006">
        <v>0</v>
      </c>
      <c r="BG89" s="2006">
        <v>0</v>
      </c>
      <c r="BH89" s="2006">
        <v>0</v>
      </c>
      <c r="BI89" s="421"/>
    </row>
    <row r="90" spans="2:61" ht="9.9499999999999993" customHeight="1">
      <c r="B90" s="34"/>
      <c r="D90" s="158"/>
      <c r="E90" s="159"/>
      <c r="F90" s="159"/>
      <c r="H90" s="57"/>
      <c r="I90" s="117"/>
      <c r="J90" s="117"/>
      <c r="K90" s="26"/>
      <c r="L90" s="396"/>
      <c r="M90" s="117"/>
      <c r="N90" s="117"/>
      <c r="O90" s="26"/>
      <c r="P90" s="26"/>
      <c r="Q90" s="117"/>
      <c r="R90" s="117"/>
      <c r="S90" s="26"/>
      <c r="T90" s="26"/>
      <c r="U90" s="117"/>
      <c r="V90" s="117"/>
      <c r="W90" s="26"/>
      <c r="X90" s="26"/>
      <c r="Y90" s="117"/>
      <c r="Z90" s="117"/>
      <c r="AA90" s="26"/>
      <c r="AB90" s="26"/>
      <c r="AC90" s="117"/>
      <c r="AD90" s="117"/>
      <c r="AE90" s="26"/>
      <c r="AF90" s="26"/>
      <c r="AI90" s="159"/>
      <c r="AJ90" s="2006">
        <v>0</v>
      </c>
      <c r="AK90" s="2006">
        <v>0</v>
      </c>
      <c r="AL90" s="2006">
        <v>0</v>
      </c>
      <c r="AM90" s="2006">
        <v>0</v>
      </c>
      <c r="AN90" s="2006">
        <v>0</v>
      </c>
      <c r="AO90" s="2006">
        <v>0</v>
      </c>
      <c r="AP90" s="2006">
        <v>0</v>
      </c>
      <c r="AQ90" s="2006">
        <v>0</v>
      </c>
      <c r="AR90" s="2006">
        <v>0</v>
      </c>
      <c r="AS90" s="2006">
        <v>0</v>
      </c>
      <c r="AT90" s="2006">
        <v>0</v>
      </c>
      <c r="AU90" s="2006">
        <v>0</v>
      </c>
      <c r="AV90" s="2006">
        <v>0</v>
      </c>
      <c r="AW90" s="2006">
        <v>0</v>
      </c>
      <c r="AX90" s="2006">
        <v>0</v>
      </c>
      <c r="AY90" s="2006">
        <v>0</v>
      </c>
      <c r="AZ90" s="2006">
        <v>0</v>
      </c>
      <c r="BA90" s="2006">
        <v>0</v>
      </c>
      <c r="BB90" s="2006">
        <v>0</v>
      </c>
      <c r="BC90" s="2006">
        <v>0</v>
      </c>
      <c r="BD90" s="2006">
        <v>0</v>
      </c>
      <c r="BE90" s="2006">
        <v>0</v>
      </c>
      <c r="BF90" s="2006">
        <v>0</v>
      </c>
      <c r="BG90" s="2006">
        <v>0</v>
      </c>
      <c r="BH90" s="2006">
        <v>0</v>
      </c>
      <c r="BI90" s="421"/>
    </row>
    <row r="91" spans="2:61" ht="9.9499999999999993" customHeight="1">
      <c r="B91" s="3401">
        <v>13</v>
      </c>
      <c r="D91" s="4297" t="s">
        <v>191</v>
      </c>
      <c r="E91" s="93"/>
      <c r="F91" s="40"/>
      <c r="H91" s="4282" t="s">
        <v>351</v>
      </c>
      <c r="I91" s="160"/>
      <c r="J91" s="44"/>
      <c r="K91" s="26"/>
      <c r="L91" s="4288" t="s">
        <v>196</v>
      </c>
      <c r="M91" s="160"/>
      <c r="N91" s="44"/>
      <c r="O91" s="26"/>
      <c r="P91" s="4291" t="s">
        <v>352</v>
      </c>
      <c r="Q91" s="160"/>
      <c r="R91" s="44"/>
      <c r="S91" s="26"/>
      <c r="T91" s="4294"/>
      <c r="U91" s="160"/>
      <c r="V91" s="44"/>
      <c r="W91" s="26"/>
      <c r="X91" s="4166"/>
      <c r="Y91" s="160"/>
      <c r="Z91" s="44"/>
      <c r="AA91" s="26"/>
      <c r="AB91" s="4280"/>
      <c r="AC91" s="160"/>
      <c r="AD91" s="44"/>
      <c r="AE91" s="26"/>
      <c r="AF91" s="3617"/>
      <c r="AI91" s="40"/>
      <c r="AJ91" s="2006">
        <v>0</v>
      </c>
      <c r="AK91" s="2006">
        <v>0</v>
      </c>
      <c r="AL91" s="2006">
        <v>0</v>
      </c>
      <c r="AM91" s="2006">
        <v>0</v>
      </c>
      <c r="AN91" s="2006">
        <v>0</v>
      </c>
      <c r="AO91" s="2006">
        <v>0</v>
      </c>
      <c r="AP91" s="2006">
        <v>0</v>
      </c>
      <c r="AQ91" s="2006">
        <v>0</v>
      </c>
      <c r="AR91" s="2006">
        <v>0</v>
      </c>
      <c r="AS91" s="2006">
        <v>0</v>
      </c>
      <c r="AT91" s="2006">
        <v>0</v>
      </c>
      <c r="AU91" s="2006">
        <v>0</v>
      </c>
      <c r="AV91" s="2006">
        <v>0</v>
      </c>
      <c r="AW91" s="2006">
        <v>0</v>
      </c>
      <c r="AX91" s="2006">
        <v>0</v>
      </c>
      <c r="AY91" s="2006">
        <v>0</v>
      </c>
      <c r="AZ91" s="2006">
        <v>0</v>
      </c>
      <c r="BA91" s="2006">
        <v>0</v>
      </c>
      <c r="BB91" s="2006">
        <v>0</v>
      </c>
      <c r="BC91" s="2006">
        <v>0</v>
      </c>
      <c r="BD91" s="2006">
        <v>0</v>
      </c>
      <c r="BE91" s="2006">
        <v>0</v>
      </c>
      <c r="BF91" s="2006">
        <v>0</v>
      </c>
      <c r="BG91" s="2006">
        <v>0</v>
      </c>
      <c r="BH91" s="2006">
        <v>0</v>
      </c>
      <c r="BI91" s="421"/>
    </row>
    <row r="92" spans="2:61" ht="5.0999999999999996" customHeight="1">
      <c r="B92" s="3402"/>
      <c r="D92" s="4298"/>
      <c r="E92" s="90"/>
      <c r="F92" s="91"/>
      <c r="H92" s="4283"/>
      <c r="I92" s="153"/>
      <c r="J92" s="154"/>
      <c r="K92" s="26"/>
      <c r="L92" s="4289"/>
      <c r="M92" s="153"/>
      <c r="N92" s="154"/>
      <c r="O92" s="26"/>
      <c r="P92" s="4292"/>
      <c r="Q92" s="153"/>
      <c r="R92" s="154"/>
      <c r="S92" s="26"/>
      <c r="T92" s="4295"/>
      <c r="U92" s="153"/>
      <c r="V92" s="154"/>
      <c r="W92" s="26"/>
      <c r="X92" s="3612"/>
      <c r="Y92" s="153"/>
      <c r="Z92" s="154"/>
      <c r="AA92" s="26"/>
      <c r="AB92" s="3529"/>
      <c r="AC92" s="153"/>
      <c r="AD92" s="154"/>
      <c r="AE92" s="26"/>
      <c r="AF92" s="3618"/>
      <c r="AI92" s="90"/>
      <c r="AJ92" s="2006">
        <v>0</v>
      </c>
      <c r="AK92" s="2006">
        <v>0</v>
      </c>
      <c r="AL92" s="2006">
        <v>0</v>
      </c>
      <c r="AM92" s="2006">
        <v>0</v>
      </c>
      <c r="AN92" s="2006">
        <v>0</v>
      </c>
      <c r="AO92" s="2006">
        <v>0</v>
      </c>
      <c r="AP92" s="2006">
        <v>0</v>
      </c>
      <c r="AQ92" s="2006">
        <v>0</v>
      </c>
      <c r="AR92" s="2006">
        <v>0</v>
      </c>
      <c r="AS92" s="2006">
        <v>0</v>
      </c>
      <c r="AT92" s="2006">
        <v>0</v>
      </c>
      <c r="AU92" s="2006">
        <v>0</v>
      </c>
      <c r="AV92" s="2006">
        <v>0</v>
      </c>
      <c r="AW92" s="2006">
        <v>0</v>
      </c>
      <c r="AX92" s="2006">
        <v>0</v>
      </c>
      <c r="AY92" s="2006">
        <v>0</v>
      </c>
      <c r="AZ92" s="2006">
        <v>0</v>
      </c>
      <c r="BA92" s="2006">
        <v>0</v>
      </c>
      <c r="BB92" s="2006">
        <v>0</v>
      </c>
      <c r="BC92" s="2006">
        <v>0</v>
      </c>
      <c r="BD92" s="2006">
        <v>0</v>
      </c>
      <c r="BE92" s="2006">
        <v>0</v>
      </c>
      <c r="BF92" s="2006">
        <v>0</v>
      </c>
      <c r="BG92" s="2006">
        <v>0</v>
      </c>
      <c r="BH92" s="2006">
        <v>0</v>
      </c>
      <c r="BI92" s="421"/>
    </row>
    <row r="93" spans="2:61" ht="9.9499999999999993" customHeight="1">
      <c r="B93" s="3403"/>
      <c r="D93" s="4299"/>
      <c r="E93" s="40"/>
      <c r="F93" s="40"/>
      <c r="H93" s="4284"/>
      <c r="I93" s="44"/>
      <c r="J93" s="44"/>
      <c r="K93" s="26"/>
      <c r="L93" s="4290"/>
      <c r="M93" s="44"/>
      <c r="N93" s="44"/>
      <c r="O93" s="26"/>
      <c r="P93" s="4293"/>
      <c r="Q93" s="44"/>
      <c r="R93" s="44"/>
      <c r="S93" s="26"/>
      <c r="T93" s="4296"/>
      <c r="U93" s="44"/>
      <c r="V93" s="44"/>
      <c r="W93" s="26"/>
      <c r="X93" s="3613"/>
      <c r="Y93" s="44"/>
      <c r="Z93" s="44"/>
      <c r="AA93" s="26"/>
      <c r="AB93" s="3530"/>
      <c r="AC93" s="44"/>
      <c r="AD93" s="44"/>
      <c r="AE93" s="26"/>
      <c r="AF93" s="3619"/>
      <c r="AI93" s="40"/>
      <c r="AJ93" s="2006">
        <v>0</v>
      </c>
      <c r="AK93" s="2006">
        <v>0</v>
      </c>
      <c r="AL93" s="2006">
        <v>0</v>
      </c>
      <c r="AM93" s="2006">
        <v>0</v>
      </c>
      <c r="AN93" s="2006">
        <v>0</v>
      </c>
      <c r="AO93" s="2006">
        <v>0</v>
      </c>
      <c r="AP93" s="2006">
        <v>0</v>
      </c>
      <c r="AQ93" s="2006">
        <v>0</v>
      </c>
      <c r="AR93" s="2006">
        <v>0</v>
      </c>
      <c r="AS93" s="2006">
        <v>0</v>
      </c>
      <c r="AT93" s="2006">
        <v>0</v>
      </c>
      <c r="AU93" s="2006">
        <v>0</v>
      </c>
      <c r="AV93" s="2006">
        <v>0</v>
      </c>
      <c r="AW93" s="2006">
        <v>0</v>
      </c>
      <c r="AX93" s="2006">
        <v>0</v>
      </c>
      <c r="AY93" s="2006">
        <v>0</v>
      </c>
      <c r="AZ93" s="2006">
        <v>0</v>
      </c>
      <c r="BA93" s="2006">
        <v>0</v>
      </c>
      <c r="BB93" s="2006">
        <v>0</v>
      </c>
      <c r="BC93" s="2006">
        <v>0</v>
      </c>
      <c r="BD93" s="2006">
        <v>0</v>
      </c>
      <c r="BE93" s="2006">
        <v>0</v>
      </c>
      <c r="BF93" s="2006">
        <v>0</v>
      </c>
      <c r="BG93" s="2006">
        <v>0</v>
      </c>
      <c r="BH93" s="2006">
        <v>0</v>
      </c>
      <c r="BI93" s="421"/>
    </row>
    <row r="94" spans="2:61" ht="9.9499999999999993" customHeight="1">
      <c r="B94" s="34"/>
      <c r="D94" s="155"/>
      <c r="E94" s="159"/>
      <c r="F94" s="159"/>
      <c r="H94" s="57"/>
      <c r="I94" s="117"/>
      <c r="J94" s="117"/>
      <c r="K94" s="26"/>
      <c r="L94" s="396"/>
      <c r="M94" s="117"/>
      <c r="N94" s="117"/>
      <c r="O94" s="26"/>
      <c r="P94" s="26"/>
      <c r="Q94" s="117"/>
      <c r="R94" s="117"/>
      <c r="S94" s="26"/>
      <c r="T94" s="26"/>
      <c r="U94" s="117"/>
      <c r="V94" s="117"/>
      <c r="W94" s="26"/>
      <c r="X94" s="26"/>
      <c r="Y94" s="117"/>
      <c r="Z94" s="117"/>
      <c r="AA94" s="26"/>
      <c r="AB94" s="26"/>
      <c r="AC94" s="117"/>
      <c r="AD94" s="117"/>
      <c r="AE94" s="26"/>
      <c r="AF94" s="26"/>
      <c r="AI94" s="159"/>
      <c r="AJ94" s="2006">
        <v>0</v>
      </c>
      <c r="AK94" s="2006">
        <v>0</v>
      </c>
      <c r="AL94" s="2006">
        <v>0</v>
      </c>
      <c r="AM94" s="2006">
        <v>0</v>
      </c>
      <c r="AN94" s="2006">
        <v>0</v>
      </c>
      <c r="AO94" s="2006">
        <v>0</v>
      </c>
      <c r="AP94" s="2006">
        <v>0</v>
      </c>
      <c r="AQ94" s="2006">
        <v>0</v>
      </c>
      <c r="AR94" s="2006">
        <v>0</v>
      </c>
      <c r="AS94" s="2006">
        <v>0</v>
      </c>
      <c r="AT94" s="2006">
        <v>0</v>
      </c>
      <c r="AU94" s="2006">
        <v>0</v>
      </c>
      <c r="AV94" s="2006">
        <v>0</v>
      </c>
      <c r="AW94" s="2006">
        <v>0</v>
      </c>
      <c r="AX94" s="2006">
        <v>0</v>
      </c>
      <c r="AY94" s="2006">
        <v>0</v>
      </c>
      <c r="AZ94" s="2006">
        <v>0</v>
      </c>
      <c r="BA94" s="2006">
        <v>0</v>
      </c>
      <c r="BB94" s="2006">
        <v>0</v>
      </c>
      <c r="BC94" s="2006">
        <v>0</v>
      </c>
      <c r="BD94" s="2006">
        <v>0</v>
      </c>
      <c r="BE94" s="2006">
        <v>0</v>
      </c>
      <c r="BF94" s="2006">
        <v>0</v>
      </c>
      <c r="BG94" s="2006">
        <v>0</v>
      </c>
      <c r="BH94" s="2006">
        <v>0</v>
      </c>
      <c r="BI94" s="421"/>
    </row>
    <row r="95" spans="2:61" ht="9.9499999999999993" customHeight="1">
      <c r="B95" s="3401">
        <v>14</v>
      </c>
      <c r="D95" s="4281" t="s">
        <v>198</v>
      </c>
      <c r="E95" s="40"/>
      <c r="F95" s="40"/>
      <c r="H95" s="4282" t="s">
        <v>353</v>
      </c>
      <c r="I95" s="44"/>
      <c r="J95" s="44"/>
      <c r="K95" s="26"/>
      <c r="L95" s="4288" t="s">
        <v>199</v>
      </c>
      <c r="M95" s="44"/>
      <c r="N95" s="44"/>
      <c r="O95" s="26"/>
      <c r="P95" s="4291" t="s">
        <v>354</v>
      </c>
      <c r="Q95" s="44"/>
      <c r="R95" s="44"/>
      <c r="S95" s="26"/>
      <c r="T95" s="4166"/>
      <c r="U95" s="44"/>
      <c r="V95" s="44"/>
      <c r="W95" s="26"/>
      <c r="X95" s="4166"/>
      <c r="Y95" s="44"/>
      <c r="Z95" s="44"/>
      <c r="AA95" s="26"/>
      <c r="AB95" s="4166"/>
      <c r="AC95" s="44"/>
      <c r="AD95" s="44"/>
      <c r="AE95" s="26"/>
      <c r="AF95" s="4166"/>
      <c r="AI95" s="40"/>
      <c r="AJ95" s="2006">
        <v>0</v>
      </c>
      <c r="AK95" s="2006">
        <v>0</v>
      </c>
      <c r="AL95" s="2006">
        <v>0</v>
      </c>
      <c r="AM95" s="2006">
        <v>0</v>
      </c>
      <c r="AN95" s="2006">
        <v>0</v>
      </c>
      <c r="AO95" s="2006">
        <v>0</v>
      </c>
      <c r="AP95" s="2006">
        <v>0</v>
      </c>
      <c r="AQ95" s="2006">
        <v>0</v>
      </c>
      <c r="AR95" s="2006">
        <v>0</v>
      </c>
      <c r="AS95" s="2006">
        <v>0</v>
      </c>
      <c r="AT95" s="2006">
        <v>0</v>
      </c>
      <c r="AU95" s="2006">
        <v>0</v>
      </c>
      <c r="AV95" s="2006">
        <v>0</v>
      </c>
      <c r="AW95" s="2006">
        <v>0</v>
      </c>
      <c r="AX95" s="2006">
        <v>0</v>
      </c>
      <c r="AY95" s="2006">
        <v>0</v>
      </c>
      <c r="AZ95" s="2006">
        <v>0</v>
      </c>
      <c r="BA95" s="2006">
        <v>0</v>
      </c>
      <c r="BB95" s="2006">
        <v>0</v>
      </c>
      <c r="BC95" s="2006">
        <v>0</v>
      </c>
      <c r="BD95" s="2006">
        <v>0</v>
      </c>
      <c r="BE95" s="2006">
        <v>0</v>
      </c>
      <c r="BF95" s="2006">
        <v>0</v>
      </c>
      <c r="BG95" s="2006">
        <v>0</v>
      </c>
      <c r="BH95" s="2006">
        <v>0</v>
      </c>
      <c r="BI95" s="421"/>
    </row>
    <row r="96" spans="2:61" ht="5.0999999999999996" customHeight="1">
      <c r="B96" s="3402"/>
      <c r="D96" s="3624"/>
      <c r="E96" s="90"/>
      <c r="F96" s="91"/>
      <c r="H96" s="4283"/>
      <c r="I96" s="153"/>
      <c r="J96" s="154"/>
      <c r="K96" s="26"/>
      <c r="L96" s="4289"/>
      <c r="M96" s="153"/>
      <c r="N96" s="154"/>
      <c r="O96" s="26"/>
      <c r="P96" s="4292"/>
      <c r="Q96" s="153"/>
      <c r="R96" s="154"/>
      <c r="S96" s="26"/>
      <c r="T96" s="3612"/>
      <c r="U96" s="153"/>
      <c r="V96" s="154"/>
      <c r="W96" s="26"/>
      <c r="X96" s="3612"/>
      <c r="Y96" s="153"/>
      <c r="Z96" s="154"/>
      <c r="AA96" s="26"/>
      <c r="AB96" s="3612"/>
      <c r="AC96" s="153"/>
      <c r="AD96" s="154"/>
      <c r="AE96" s="26"/>
      <c r="AF96" s="3612"/>
      <c r="AI96" s="90"/>
      <c r="AJ96" s="2006">
        <v>0</v>
      </c>
      <c r="AK96" s="2006">
        <v>0</v>
      </c>
      <c r="AL96" s="2006">
        <v>0</v>
      </c>
      <c r="AM96" s="2006">
        <v>0</v>
      </c>
      <c r="AN96" s="2006">
        <v>0</v>
      </c>
      <c r="AO96" s="2006">
        <v>0</v>
      </c>
      <c r="AP96" s="2006">
        <v>0</v>
      </c>
      <c r="AQ96" s="2006">
        <v>0</v>
      </c>
      <c r="AR96" s="2006">
        <v>0</v>
      </c>
      <c r="AS96" s="2006">
        <v>0</v>
      </c>
      <c r="AT96" s="2006">
        <v>0</v>
      </c>
      <c r="AU96" s="2006">
        <v>0</v>
      </c>
      <c r="AV96" s="2006">
        <v>0</v>
      </c>
      <c r="AW96" s="2006">
        <v>0</v>
      </c>
      <c r="AX96" s="2006">
        <v>0</v>
      </c>
      <c r="AY96" s="2006">
        <v>0</v>
      </c>
      <c r="AZ96" s="2006">
        <v>0</v>
      </c>
      <c r="BA96" s="2006">
        <v>0</v>
      </c>
      <c r="BB96" s="2006">
        <v>0</v>
      </c>
      <c r="BC96" s="2006">
        <v>0</v>
      </c>
      <c r="BD96" s="2006">
        <v>0</v>
      </c>
      <c r="BE96" s="2006">
        <v>0</v>
      </c>
      <c r="BF96" s="2006">
        <v>0</v>
      </c>
      <c r="BG96" s="2006">
        <v>0</v>
      </c>
      <c r="BH96" s="2006">
        <v>0</v>
      </c>
      <c r="BI96" s="421"/>
    </row>
    <row r="97" spans="2:61" ht="9.9499999999999993" customHeight="1">
      <c r="B97" s="3403"/>
      <c r="D97" s="3625"/>
      <c r="E97" s="40"/>
      <c r="F97" s="40"/>
      <c r="H97" s="4284"/>
      <c r="I97" s="44"/>
      <c r="J97" s="44"/>
      <c r="K97" s="26"/>
      <c r="L97" s="4290"/>
      <c r="M97" s="44"/>
      <c r="N97" s="44"/>
      <c r="O97" s="26"/>
      <c r="P97" s="4293"/>
      <c r="Q97" s="44"/>
      <c r="R97" s="44"/>
      <c r="S97" s="26"/>
      <c r="T97" s="3613"/>
      <c r="U97" s="44"/>
      <c r="V97" s="44"/>
      <c r="W97" s="26"/>
      <c r="X97" s="3613"/>
      <c r="Y97" s="44"/>
      <c r="Z97" s="44"/>
      <c r="AA97" s="26"/>
      <c r="AB97" s="3613"/>
      <c r="AC97" s="44"/>
      <c r="AD97" s="44"/>
      <c r="AE97" s="26"/>
      <c r="AF97" s="3613"/>
      <c r="AI97" s="40"/>
      <c r="AJ97" s="2006">
        <v>0</v>
      </c>
      <c r="AK97" s="2006">
        <v>0</v>
      </c>
      <c r="AL97" s="2006">
        <v>0</v>
      </c>
      <c r="AM97" s="2006">
        <v>0</v>
      </c>
      <c r="AN97" s="2006">
        <v>0</v>
      </c>
      <c r="AO97" s="2006">
        <v>0</v>
      </c>
      <c r="AP97" s="2006">
        <v>0</v>
      </c>
      <c r="AQ97" s="2006">
        <v>0</v>
      </c>
      <c r="AR97" s="2006">
        <v>0</v>
      </c>
      <c r="AS97" s="2006">
        <v>0</v>
      </c>
      <c r="AT97" s="2006">
        <v>0</v>
      </c>
      <c r="AU97" s="2006">
        <v>0</v>
      </c>
      <c r="AV97" s="2006">
        <v>0</v>
      </c>
      <c r="AW97" s="2006">
        <v>0</v>
      </c>
      <c r="AX97" s="2006">
        <v>0</v>
      </c>
      <c r="AY97" s="2006">
        <v>0</v>
      </c>
      <c r="AZ97" s="2006">
        <v>0</v>
      </c>
      <c r="BA97" s="2006">
        <v>0</v>
      </c>
      <c r="BB97" s="2006">
        <v>0</v>
      </c>
      <c r="BC97" s="2006">
        <v>0</v>
      </c>
      <c r="BD97" s="2006">
        <v>0</v>
      </c>
      <c r="BE97" s="2006">
        <v>0</v>
      </c>
      <c r="BF97" s="2006">
        <v>0</v>
      </c>
      <c r="BG97" s="2006">
        <v>0</v>
      </c>
      <c r="BH97" s="2006">
        <v>0</v>
      </c>
      <c r="BI97" s="421"/>
    </row>
    <row r="98" spans="2:61" ht="9.9499999999999993" customHeight="1">
      <c r="B98" s="34"/>
      <c r="D98" s="155"/>
      <c r="H98" s="57"/>
      <c r="I98" s="26"/>
      <c r="J98" s="26"/>
      <c r="K98" s="26"/>
      <c r="L98" s="396"/>
      <c r="M98" s="26"/>
      <c r="N98" s="26"/>
      <c r="O98" s="26"/>
      <c r="P98" s="26"/>
      <c r="Q98" s="26"/>
      <c r="R98" s="26"/>
      <c r="S98" s="26"/>
      <c r="T98" s="26"/>
      <c r="U98" s="26"/>
      <c r="V98" s="26"/>
      <c r="W98" s="26"/>
      <c r="X98" s="26"/>
      <c r="Y98" s="26"/>
      <c r="Z98" s="26"/>
      <c r="AA98" s="26"/>
      <c r="AB98" s="26"/>
      <c r="AC98" s="26"/>
      <c r="AD98" s="26"/>
      <c r="AE98" s="26"/>
      <c r="AF98" s="26"/>
      <c r="AI98" s="159"/>
      <c r="AJ98" s="2006">
        <v>0</v>
      </c>
      <c r="AK98" s="2006">
        <v>0</v>
      </c>
      <c r="AL98" s="2006">
        <v>0</v>
      </c>
      <c r="AM98" s="2006">
        <v>0</v>
      </c>
      <c r="AN98" s="2006">
        <v>0</v>
      </c>
      <c r="AO98" s="2006">
        <v>0</v>
      </c>
      <c r="AP98" s="2006">
        <v>0</v>
      </c>
      <c r="AQ98" s="2006">
        <v>0</v>
      </c>
      <c r="AR98" s="2006">
        <v>0</v>
      </c>
      <c r="AS98" s="2006">
        <v>0</v>
      </c>
      <c r="AT98" s="2006">
        <v>0</v>
      </c>
      <c r="AU98" s="2006">
        <v>0</v>
      </c>
      <c r="AV98" s="2006">
        <v>0</v>
      </c>
      <c r="AW98" s="2006">
        <v>0</v>
      </c>
      <c r="AX98" s="2006">
        <v>0</v>
      </c>
      <c r="AY98" s="2006">
        <v>0</v>
      </c>
      <c r="AZ98" s="2006">
        <v>0</v>
      </c>
      <c r="BA98" s="2006">
        <v>0</v>
      </c>
      <c r="BB98" s="2006">
        <v>0</v>
      </c>
      <c r="BC98" s="2006">
        <v>0</v>
      </c>
      <c r="BD98" s="2006">
        <v>0</v>
      </c>
      <c r="BE98" s="2006">
        <v>0</v>
      </c>
      <c r="BF98" s="2006">
        <v>0</v>
      </c>
      <c r="BG98" s="2006">
        <v>0</v>
      </c>
      <c r="BH98" s="2006">
        <v>0</v>
      </c>
      <c r="BI98" s="421"/>
    </row>
    <row r="99" spans="2:61" ht="9.9499999999999993" customHeight="1">
      <c r="B99" s="3401">
        <v>15</v>
      </c>
      <c r="D99" s="4281" t="s">
        <v>217</v>
      </c>
      <c r="E99" s="159"/>
      <c r="F99" s="40"/>
      <c r="H99" s="4282" t="s">
        <v>355</v>
      </c>
      <c r="I99" s="117"/>
      <c r="J99" s="44"/>
      <c r="K99" s="26"/>
      <c r="L99" s="4288" t="s">
        <v>192</v>
      </c>
      <c r="M99" s="117"/>
      <c r="N99" s="44"/>
      <c r="O99" s="26"/>
      <c r="P99" s="4291" t="s">
        <v>356</v>
      </c>
      <c r="Q99" s="117"/>
      <c r="R99" s="44"/>
      <c r="S99" s="26"/>
      <c r="T99" s="4166"/>
      <c r="U99" s="162"/>
      <c r="V99" s="44"/>
      <c r="W99" s="26"/>
      <c r="X99" s="4166"/>
      <c r="Y99" s="44"/>
      <c r="Z99" s="44"/>
      <c r="AA99" s="26"/>
      <c r="AB99" s="4166"/>
      <c r="AC99" s="44"/>
      <c r="AD99" s="44"/>
      <c r="AE99" s="26"/>
      <c r="AF99" s="4166"/>
      <c r="AI99" s="40"/>
      <c r="AJ99" s="2006">
        <v>0</v>
      </c>
      <c r="AK99" s="2006">
        <v>0</v>
      </c>
      <c r="AL99" s="2006">
        <v>0</v>
      </c>
      <c r="AM99" s="2006">
        <v>0</v>
      </c>
      <c r="AN99" s="2006">
        <v>0</v>
      </c>
      <c r="AO99" s="2006">
        <v>0</v>
      </c>
      <c r="AP99" s="2006">
        <v>0</v>
      </c>
      <c r="AQ99" s="2006">
        <v>0</v>
      </c>
      <c r="AR99" s="2006">
        <v>0</v>
      </c>
      <c r="AS99" s="2006">
        <v>0</v>
      </c>
      <c r="AT99" s="2006">
        <v>0</v>
      </c>
      <c r="AU99" s="2006">
        <v>0</v>
      </c>
      <c r="AV99" s="2006">
        <v>0</v>
      </c>
      <c r="AW99" s="2006">
        <v>0</v>
      </c>
      <c r="AX99" s="2006">
        <v>0</v>
      </c>
      <c r="AY99" s="2006">
        <v>0</v>
      </c>
      <c r="AZ99" s="2006">
        <v>0</v>
      </c>
      <c r="BA99" s="2006">
        <v>0</v>
      </c>
      <c r="BB99" s="2006">
        <v>0</v>
      </c>
      <c r="BC99" s="2006">
        <v>0</v>
      </c>
      <c r="BD99" s="2006">
        <v>0</v>
      </c>
      <c r="BE99" s="2006">
        <v>0</v>
      </c>
      <c r="BF99" s="2006">
        <v>0</v>
      </c>
      <c r="BG99" s="2006">
        <v>0</v>
      </c>
      <c r="BH99" s="2006">
        <v>0</v>
      </c>
      <c r="BI99" s="421"/>
    </row>
    <row r="100" spans="2:61" ht="5.0999999999999996" customHeight="1">
      <c r="B100" s="3402"/>
      <c r="D100" s="3624"/>
      <c r="E100" s="40"/>
      <c r="F100" s="91"/>
      <c r="H100" s="4283"/>
      <c r="I100" s="44"/>
      <c r="J100" s="154"/>
      <c r="K100" s="26"/>
      <c r="L100" s="4289"/>
      <c r="M100" s="44"/>
      <c r="N100" s="154"/>
      <c r="O100" s="26"/>
      <c r="P100" s="4292"/>
      <c r="Q100" s="44"/>
      <c r="R100" s="154"/>
      <c r="S100" s="26"/>
      <c r="T100" s="3612"/>
      <c r="U100" s="163"/>
      <c r="V100" s="154"/>
      <c r="W100" s="26"/>
      <c r="X100" s="3612"/>
      <c r="Y100" s="153"/>
      <c r="Z100" s="154"/>
      <c r="AA100" s="26"/>
      <c r="AB100" s="3612"/>
      <c r="AC100" s="153"/>
      <c r="AD100" s="154"/>
      <c r="AE100" s="26"/>
      <c r="AF100" s="3612"/>
      <c r="AI100" s="90"/>
      <c r="AJ100" s="2006">
        <v>0</v>
      </c>
      <c r="AK100" s="2006">
        <v>0</v>
      </c>
      <c r="AL100" s="2006">
        <v>0</v>
      </c>
      <c r="AM100" s="2006">
        <v>0</v>
      </c>
      <c r="AN100" s="2006">
        <v>0</v>
      </c>
      <c r="AO100" s="2006">
        <v>0</v>
      </c>
      <c r="AP100" s="2006">
        <v>0</v>
      </c>
      <c r="AQ100" s="2006">
        <v>0</v>
      </c>
      <c r="AR100" s="2006">
        <v>0</v>
      </c>
      <c r="AS100" s="2006">
        <v>0</v>
      </c>
      <c r="AT100" s="2006">
        <v>0</v>
      </c>
      <c r="AU100" s="2006">
        <v>0</v>
      </c>
      <c r="AV100" s="2006">
        <v>0</v>
      </c>
      <c r="AW100" s="2006">
        <v>0</v>
      </c>
      <c r="AX100" s="2006">
        <v>0</v>
      </c>
      <c r="AY100" s="2006">
        <v>0</v>
      </c>
      <c r="AZ100" s="2006">
        <v>0</v>
      </c>
      <c r="BA100" s="2006">
        <v>0</v>
      </c>
      <c r="BB100" s="2006">
        <v>0</v>
      </c>
      <c r="BC100" s="2006">
        <v>0</v>
      </c>
      <c r="BD100" s="2006">
        <v>0</v>
      </c>
      <c r="BE100" s="2006">
        <v>0</v>
      </c>
      <c r="BF100" s="2006">
        <v>0</v>
      </c>
      <c r="BG100" s="2006">
        <v>0</v>
      </c>
      <c r="BH100" s="2006">
        <v>0</v>
      </c>
      <c r="BI100" s="421"/>
    </row>
    <row r="101" spans="2:61" ht="9.9499999999999993" customHeight="1">
      <c r="B101" s="3403"/>
      <c r="D101" s="3625"/>
      <c r="E101" s="90"/>
      <c r="F101" s="40"/>
      <c r="H101" s="4284"/>
      <c r="I101" s="153"/>
      <c r="J101" s="44"/>
      <c r="K101" s="26"/>
      <c r="L101" s="4290"/>
      <c r="M101" s="153"/>
      <c r="N101" s="44"/>
      <c r="O101" s="26"/>
      <c r="P101" s="4293"/>
      <c r="Q101" s="153"/>
      <c r="R101" s="44"/>
      <c r="S101" s="26"/>
      <c r="T101" s="3613"/>
      <c r="U101" s="164"/>
      <c r="V101" s="44"/>
      <c r="W101" s="26"/>
      <c r="X101" s="3613"/>
      <c r="Y101" s="44"/>
      <c r="Z101" s="44"/>
      <c r="AA101" s="26"/>
      <c r="AB101" s="3613"/>
      <c r="AC101" s="44"/>
      <c r="AD101" s="44"/>
      <c r="AE101" s="26"/>
      <c r="AF101" s="3613"/>
      <c r="AI101" s="40"/>
      <c r="AJ101" s="2006">
        <v>0</v>
      </c>
      <c r="AK101" s="2006">
        <v>0</v>
      </c>
      <c r="AL101" s="2006">
        <v>0</v>
      </c>
      <c r="AM101" s="2006">
        <v>0</v>
      </c>
      <c r="AN101" s="2006">
        <v>0</v>
      </c>
      <c r="AO101" s="2006">
        <v>0</v>
      </c>
      <c r="AP101" s="2006">
        <v>0</v>
      </c>
      <c r="AQ101" s="2006">
        <v>0</v>
      </c>
      <c r="AR101" s="2006">
        <v>0</v>
      </c>
      <c r="AS101" s="2006">
        <v>0</v>
      </c>
      <c r="AT101" s="2006">
        <v>0</v>
      </c>
      <c r="AU101" s="2006">
        <v>0</v>
      </c>
      <c r="AV101" s="2006">
        <v>0</v>
      </c>
      <c r="AW101" s="2006">
        <v>0</v>
      </c>
      <c r="AX101" s="2006">
        <v>0</v>
      </c>
      <c r="AY101" s="2006">
        <v>0</v>
      </c>
      <c r="AZ101" s="2006">
        <v>0</v>
      </c>
      <c r="BA101" s="2006">
        <v>0</v>
      </c>
      <c r="BB101" s="2006">
        <v>0</v>
      </c>
      <c r="BC101" s="2006">
        <v>0</v>
      </c>
      <c r="BD101" s="2006">
        <v>0</v>
      </c>
      <c r="BE101" s="2006">
        <v>0</v>
      </c>
      <c r="BF101" s="2006">
        <v>0</v>
      </c>
      <c r="BG101" s="2006">
        <v>0</v>
      </c>
      <c r="BH101" s="2006">
        <v>0</v>
      </c>
      <c r="BI101" s="421"/>
    </row>
    <row r="102" spans="2:61" ht="9.9499999999999993" customHeight="1">
      <c r="B102" s="34"/>
      <c r="D102" s="158"/>
      <c r="H102" s="57"/>
      <c r="I102" s="26"/>
      <c r="J102" s="26"/>
      <c r="K102" s="26"/>
      <c r="L102" s="396"/>
      <c r="M102" s="26"/>
      <c r="N102" s="26"/>
      <c r="O102" s="26"/>
      <c r="P102" s="26"/>
      <c r="Q102" s="26"/>
      <c r="R102" s="26"/>
      <c r="S102" s="26"/>
      <c r="T102" s="26"/>
      <c r="U102" s="26"/>
      <c r="V102" s="26"/>
      <c r="W102" s="26"/>
      <c r="X102" s="26"/>
      <c r="Y102" s="26"/>
      <c r="Z102" s="26"/>
      <c r="AA102" s="26"/>
      <c r="AB102" s="26"/>
      <c r="AC102" s="26"/>
      <c r="AD102" s="26"/>
      <c r="AE102" s="26"/>
      <c r="AF102" s="26"/>
      <c r="AI102" s="159"/>
      <c r="AJ102" s="2006">
        <v>0</v>
      </c>
      <c r="AK102" s="2006">
        <v>0</v>
      </c>
      <c r="AL102" s="2006">
        <v>0</v>
      </c>
      <c r="AM102" s="2006">
        <v>0</v>
      </c>
      <c r="AN102" s="2006">
        <v>0</v>
      </c>
      <c r="AO102" s="2006">
        <v>0</v>
      </c>
      <c r="AP102" s="2006">
        <v>0</v>
      </c>
      <c r="AQ102" s="2006">
        <v>0</v>
      </c>
      <c r="AR102" s="2006">
        <v>0</v>
      </c>
      <c r="AS102" s="2006">
        <v>0</v>
      </c>
      <c r="AT102" s="2006">
        <v>0</v>
      </c>
      <c r="AU102" s="2006">
        <v>0</v>
      </c>
      <c r="AV102" s="2006">
        <v>0</v>
      </c>
      <c r="AW102" s="2006">
        <v>0</v>
      </c>
      <c r="AX102" s="2006">
        <v>0</v>
      </c>
      <c r="AY102" s="2006">
        <v>0</v>
      </c>
      <c r="AZ102" s="2006">
        <v>0</v>
      </c>
      <c r="BA102" s="2006">
        <v>0</v>
      </c>
      <c r="BB102" s="2006">
        <v>0</v>
      </c>
      <c r="BC102" s="2006">
        <v>0</v>
      </c>
      <c r="BD102" s="2006">
        <v>0</v>
      </c>
      <c r="BE102" s="2006">
        <v>0</v>
      </c>
      <c r="BF102" s="2006">
        <v>0</v>
      </c>
      <c r="BG102" s="2006">
        <v>0</v>
      </c>
      <c r="BH102" s="2006">
        <v>0</v>
      </c>
      <c r="BI102" s="421"/>
    </row>
    <row r="103" spans="2:61" ht="9.9499999999999993" customHeight="1">
      <c r="B103" s="3401">
        <v>16</v>
      </c>
      <c r="D103" s="4281" t="s">
        <v>221</v>
      </c>
      <c r="F103" s="40"/>
      <c r="H103" s="4282" t="s">
        <v>357</v>
      </c>
      <c r="I103" s="26"/>
      <c r="J103" s="44"/>
      <c r="K103" s="26"/>
      <c r="L103" s="4288" t="s">
        <v>358</v>
      </c>
      <c r="M103" s="26"/>
      <c r="N103" s="44"/>
      <c r="O103" s="26"/>
      <c r="P103" s="4291" t="s">
        <v>359</v>
      </c>
      <c r="Q103" s="26"/>
      <c r="R103" s="44"/>
      <c r="S103" s="26"/>
      <c r="T103" s="4166"/>
      <c r="U103" s="26"/>
      <c r="V103" s="44"/>
      <c r="W103" s="26"/>
      <c r="X103" s="4166"/>
      <c r="Y103" s="44"/>
      <c r="Z103" s="44"/>
      <c r="AA103" s="26"/>
      <c r="AB103" s="4166"/>
      <c r="AC103" s="44"/>
      <c r="AD103" s="44"/>
      <c r="AE103" s="26"/>
      <c r="AF103" s="4166"/>
      <c r="AI103" s="40"/>
      <c r="AJ103" s="2006">
        <v>0</v>
      </c>
      <c r="AK103" s="2006">
        <v>0</v>
      </c>
      <c r="AL103" s="2006">
        <v>0</v>
      </c>
      <c r="AM103" s="2006">
        <v>0</v>
      </c>
      <c r="AN103" s="2006">
        <v>0</v>
      </c>
      <c r="AO103" s="2006">
        <v>0</v>
      </c>
      <c r="AP103" s="2006">
        <v>0</v>
      </c>
      <c r="AQ103" s="2006">
        <v>0</v>
      </c>
      <c r="AR103" s="2006">
        <v>0</v>
      </c>
      <c r="AS103" s="2006">
        <v>0</v>
      </c>
      <c r="AT103" s="2006">
        <v>0</v>
      </c>
      <c r="AU103" s="2006">
        <v>0</v>
      </c>
      <c r="AV103" s="2006">
        <v>0</v>
      </c>
      <c r="AW103" s="2006">
        <v>0</v>
      </c>
      <c r="AX103" s="2006">
        <v>0</v>
      </c>
      <c r="AY103" s="2006">
        <v>0</v>
      </c>
      <c r="AZ103" s="2006">
        <v>0</v>
      </c>
      <c r="BA103" s="2006">
        <v>0</v>
      </c>
      <c r="BB103" s="2006">
        <v>0</v>
      </c>
      <c r="BC103" s="2006">
        <v>0</v>
      </c>
      <c r="BD103" s="2006">
        <v>0</v>
      </c>
      <c r="BE103" s="2006">
        <v>0</v>
      </c>
      <c r="BF103" s="2006">
        <v>0</v>
      </c>
      <c r="BG103" s="2006">
        <v>0</v>
      </c>
      <c r="BH103" s="2006">
        <v>0</v>
      </c>
      <c r="BI103" s="421"/>
    </row>
    <row r="104" spans="2:61" ht="5.0999999999999996" customHeight="1">
      <c r="B104" s="3402"/>
      <c r="D104" s="3624"/>
      <c r="F104" s="91"/>
      <c r="H104" s="4283"/>
      <c r="I104" s="26"/>
      <c r="J104" s="154"/>
      <c r="K104" s="26"/>
      <c r="L104" s="4289"/>
      <c r="M104" s="26"/>
      <c r="N104" s="154"/>
      <c r="O104" s="26"/>
      <c r="P104" s="4292"/>
      <c r="Q104" s="26"/>
      <c r="R104" s="154"/>
      <c r="S104" s="26"/>
      <c r="T104" s="3612"/>
      <c r="U104" s="26"/>
      <c r="V104" s="154"/>
      <c r="W104" s="26"/>
      <c r="X104" s="3612"/>
      <c r="Y104" s="153"/>
      <c r="Z104" s="154"/>
      <c r="AA104" s="26"/>
      <c r="AB104" s="3612"/>
      <c r="AC104" s="153"/>
      <c r="AD104" s="154"/>
      <c r="AE104" s="26"/>
      <c r="AF104" s="3612"/>
      <c r="AI104" s="90"/>
      <c r="AJ104" s="2006">
        <v>0</v>
      </c>
      <c r="AK104" s="2006">
        <v>0</v>
      </c>
      <c r="AL104" s="2006">
        <v>0</v>
      </c>
      <c r="AM104" s="2006">
        <v>0</v>
      </c>
      <c r="AN104" s="2006">
        <v>0</v>
      </c>
      <c r="AO104" s="2006">
        <v>0</v>
      </c>
      <c r="AP104" s="2006">
        <v>0</v>
      </c>
      <c r="AQ104" s="2006">
        <v>0</v>
      </c>
      <c r="AR104" s="2006">
        <v>0</v>
      </c>
      <c r="AS104" s="2006">
        <v>0</v>
      </c>
      <c r="AT104" s="2006">
        <v>0</v>
      </c>
      <c r="AU104" s="2006">
        <v>0</v>
      </c>
      <c r="AV104" s="2006">
        <v>0</v>
      </c>
      <c r="AW104" s="2006">
        <v>0</v>
      </c>
      <c r="AX104" s="2006">
        <v>0</v>
      </c>
      <c r="AY104" s="2006">
        <v>0</v>
      </c>
      <c r="AZ104" s="2006">
        <v>0</v>
      </c>
      <c r="BA104" s="2006">
        <v>0</v>
      </c>
      <c r="BB104" s="2006">
        <v>0</v>
      </c>
      <c r="BC104" s="2006">
        <v>0</v>
      </c>
      <c r="BD104" s="2006">
        <v>0</v>
      </c>
      <c r="BE104" s="2006">
        <v>0</v>
      </c>
      <c r="BF104" s="2006">
        <v>0</v>
      </c>
      <c r="BG104" s="2006">
        <v>0</v>
      </c>
      <c r="BH104" s="2006">
        <v>0</v>
      </c>
      <c r="BI104" s="421"/>
    </row>
    <row r="105" spans="2:61" ht="9.9499999999999993" customHeight="1">
      <c r="B105" s="3403"/>
      <c r="D105" s="3625"/>
      <c r="F105" s="40"/>
      <c r="H105" s="4284"/>
      <c r="I105" s="26"/>
      <c r="J105" s="44"/>
      <c r="K105" s="26"/>
      <c r="L105" s="4290"/>
      <c r="M105" s="26"/>
      <c r="N105" s="44"/>
      <c r="O105" s="26"/>
      <c r="P105" s="4293"/>
      <c r="Q105" s="26"/>
      <c r="R105" s="44"/>
      <c r="S105" s="26"/>
      <c r="T105" s="3613"/>
      <c r="U105" s="26"/>
      <c r="V105" s="44"/>
      <c r="W105" s="26"/>
      <c r="X105" s="3613"/>
      <c r="Y105" s="44"/>
      <c r="Z105" s="44"/>
      <c r="AA105" s="26"/>
      <c r="AB105" s="3613"/>
      <c r="AC105" s="44"/>
      <c r="AD105" s="44"/>
      <c r="AE105" s="26"/>
      <c r="AF105" s="3613"/>
      <c r="AI105" s="40"/>
      <c r="AJ105" s="2006">
        <v>0</v>
      </c>
      <c r="AK105" s="2006">
        <v>0</v>
      </c>
      <c r="AL105" s="2006">
        <v>0</v>
      </c>
      <c r="AM105" s="2006">
        <v>0</v>
      </c>
      <c r="AN105" s="2006">
        <v>0</v>
      </c>
      <c r="AO105" s="2006">
        <v>0</v>
      </c>
      <c r="AP105" s="2006">
        <v>0</v>
      </c>
      <c r="AQ105" s="2006">
        <v>0</v>
      </c>
      <c r="AR105" s="2006">
        <v>0</v>
      </c>
      <c r="AS105" s="2006">
        <v>0</v>
      </c>
      <c r="AT105" s="2006">
        <v>0</v>
      </c>
      <c r="AU105" s="2006">
        <v>0</v>
      </c>
      <c r="AV105" s="2006">
        <v>0</v>
      </c>
      <c r="AW105" s="2006">
        <v>0</v>
      </c>
      <c r="AX105" s="2006">
        <v>0</v>
      </c>
      <c r="AY105" s="2006">
        <v>0</v>
      </c>
      <c r="AZ105" s="2006">
        <v>0</v>
      </c>
      <c r="BA105" s="2006">
        <v>0</v>
      </c>
      <c r="BB105" s="2006">
        <v>0</v>
      </c>
      <c r="BC105" s="2006">
        <v>0</v>
      </c>
      <c r="BD105" s="2006">
        <v>0</v>
      </c>
      <c r="BE105" s="2006">
        <v>0</v>
      </c>
      <c r="BF105" s="2006">
        <v>0</v>
      </c>
      <c r="BG105" s="2006">
        <v>0</v>
      </c>
      <c r="BH105" s="2006">
        <v>0</v>
      </c>
      <c r="BI105" s="421"/>
    </row>
    <row r="106" spans="2:61" ht="9.9499999999999993" customHeight="1">
      <c r="B106" s="34"/>
      <c r="D106" s="158"/>
      <c r="H106" s="57"/>
      <c r="I106" s="26"/>
      <c r="J106" s="26"/>
      <c r="K106" s="26"/>
      <c r="L106" s="396"/>
      <c r="M106" s="26"/>
      <c r="N106" s="26"/>
      <c r="O106" s="26"/>
      <c r="P106" s="26"/>
      <c r="Q106" s="26"/>
      <c r="R106" s="26"/>
      <c r="S106" s="26"/>
      <c r="T106" s="26"/>
      <c r="U106" s="26"/>
      <c r="V106" s="26"/>
      <c r="W106" s="26"/>
      <c r="X106" s="26"/>
      <c r="Y106" s="26"/>
      <c r="Z106" s="26"/>
      <c r="AA106" s="26"/>
      <c r="AB106" s="26"/>
      <c r="AC106" s="26"/>
      <c r="AD106" s="26"/>
      <c r="AE106" s="26"/>
      <c r="AF106" s="26"/>
      <c r="AI106" s="159"/>
      <c r="AJ106" s="2006">
        <v>0</v>
      </c>
      <c r="AK106" s="2006">
        <v>0</v>
      </c>
      <c r="AL106" s="2006">
        <v>0</v>
      </c>
      <c r="AM106" s="2006">
        <v>0</v>
      </c>
      <c r="AN106" s="2006">
        <v>0</v>
      </c>
      <c r="AO106" s="2006">
        <v>0</v>
      </c>
      <c r="AP106" s="2006">
        <v>0</v>
      </c>
      <c r="AQ106" s="2006">
        <v>0</v>
      </c>
      <c r="AR106" s="2006">
        <v>0</v>
      </c>
      <c r="AS106" s="2006">
        <v>0</v>
      </c>
      <c r="AT106" s="2006">
        <v>0</v>
      </c>
      <c r="AU106" s="2006">
        <v>0</v>
      </c>
      <c r="AV106" s="2006">
        <v>0</v>
      </c>
      <c r="AW106" s="2006">
        <v>0</v>
      </c>
      <c r="AX106" s="2006">
        <v>0</v>
      </c>
      <c r="AY106" s="2006">
        <v>0</v>
      </c>
      <c r="AZ106" s="2006">
        <v>0</v>
      </c>
      <c r="BA106" s="2006">
        <v>0</v>
      </c>
      <c r="BB106" s="2006">
        <v>0</v>
      </c>
      <c r="BC106" s="2006">
        <v>0</v>
      </c>
      <c r="BD106" s="2006">
        <v>0</v>
      </c>
      <c r="BE106" s="2006">
        <v>0</v>
      </c>
      <c r="BF106" s="2006">
        <v>0</v>
      </c>
      <c r="BG106" s="2006">
        <v>0</v>
      </c>
      <c r="BH106" s="2006">
        <v>0</v>
      </c>
      <c r="BI106" s="421"/>
    </row>
    <row r="107" spans="2:61" ht="9.9499999999999993" customHeight="1">
      <c r="B107" s="3401">
        <v>17</v>
      </c>
      <c r="D107" s="4281" t="s">
        <v>224</v>
      </c>
      <c r="F107" s="40"/>
      <c r="H107" s="4282" t="s">
        <v>360</v>
      </c>
      <c r="I107" s="26"/>
      <c r="J107" s="44"/>
      <c r="K107" s="26"/>
      <c r="L107" s="4288" t="s">
        <v>207</v>
      </c>
      <c r="M107" s="26"/>
      <c r="N107" s="44"/>
      <c r="O107" s="26"/>
      <c r="P107" s="4286"/>
      <c r="Q107" s="26"/>
      <c r="R107" s="44"/>
      <c r="S107" s="26"/>
      <c r="T107" s="4166"/>
      <c r="U107" s="26"/>
      <c r="V107" s="44"/>
      <c r="W107" s="26"/>
      <c r="X107" s="4166"/>
      <c r="Y107" s="44"/>
      <c r="Z107" s="44"/>
      <c r="AA107" s="26"/>
      <c r="AB107" s="4166"/>
      <c r="AC107" s="44"/>
      <c r="AD107" s="44"/>
      <c r="AE107" s="26"/>
      <c r="AF107" s="4166"/>
      <c r="AI107" s="40"/>
      <c r="AJ107" s="2006">
        <v>0</v>
      </c>
      <c r="AK107" s="2006">
        <v>0</v>
      </c>
      <c r="AL107" s="2006">
        <v>0</v>
      </c>
      <c r="AM107" s="2006">
        <v>0</v>
      </c>
      <c r="AN107" s="2006">
        <v>0</v>
      </c>
      <c r="AO107" s="2006">
        <v>0</v>
      </c>
      <c r="AP107" s="2006">
        <v>0</v>
      </c>
      <c r="AQ107" s="2006">
        <v>0</v>
      </c>
      <c r="AR107" s="2006">
        <v>0</v>
      </c>
      <c r="AS107" s="2006">
        <v>0</v>
      </c>
      <c r="AT107" s="2006">
        <v>0</v>
      </c>
      <c r="AU107" s="2006">
        <v>0</v>
      </c>
      <c r="AV107" s="2006">
        <v>0</v>
      </c>
      <c r="AW107" s="2006">
        <v>0</v>
      </c>
      <c r="AX107" s="2006">
        <v>0</v>
      </c>
      <c r="AY107" s="2006">
        <v>0</v>
      </c>
      <c r="AZ107" s="2006">
        <v>0</v>
      </c>
      <c r="BA107" s="2006">
        <v>0</v>
      </c>
      <c r="BB107" s="2006">
        <v>0</v>
      </c>
      <c r="BC107" s="2006">
        <v>0</v>
      </c>
      <c r="BD107" s="2006">
        <v>0</v>
      </c>
      <c r="BE107" s="2006">
        <v>0</v>
      </c>
      <c r="BF107" s="2006">
        <v>0</v>
      </c>
      <c r="BG107" s="2006">
        <v>0</v>
      </c>
      <c r="BH107" s="2006">
        <v>0</v>
      </c>
      <c r="BI107" s="421"/>
    </row>
    <row r="108" spans="2:61" ht="5.0999999999999996" customHeight="1">
      <c r="B108" s="3402"/>
      <c r="D108" s="3624"/>
      <c r="F108" s="91"/>
      <c r="H108" s="4283"/>
      <c r="I108" s="26"/>
      <c r="J108" s="154"/>
      <c r="K108" s="26"/>
      <c r="L108" s="4289"/>
      <c r="M108" s="26"/>
      <c r="N108" s="154"/>
      <c r="O108" s="26"/>
      <c r="P108" s="3627"/>
      <c r="Q108" s="26"/>
      <c r="R108" s="154"/>
      <c r="S108" s="26"/>
      <c r="T108" s="3612"/>
      <c r="U108" s="26"/>
      <c r="V108" s="154"/>
      <c r="W108" s="26"/>
      <c r="X108" s="3612"/>
      <c r="Y108" s="153"/>
      <c r="Z108" s="154"/>
      <c r="AA108" s="26"/>
      <c r="AB108" s="3612"/>
      <c r="AC108" s="153"/>
      <c r="AD108" s="154"/>
      <c r="AE108" s="26"/>
      <c r="AF108" s="3612"/>
      <c r="AI108" s="90"/>
      <c r="AJ108" s="2006">
        <v>0</v>
      </c>
      <c r="AK108" s="2006">
        <v>0</v>
      </c>
      <c r="AL108" s="2006">
        <v>0</v>
      </c>
      <c r="AM108" s="2006">
        <v>0</v>
      </c>
      <c r="AN108" s="2006">
        <v>0</v>
      </c>
      <c r="AO108" s="2006">
        <v>0</v>
      </c>
      <c r="AP108" s="2006">
        <v>0</v>
      </c>
      <c r="AQ108" s="2006">
        <v>0</v>
      </c>
      <c r="AR108" s="2006">
        <v>0</v>
      </c>
      <c r="AS108" s="2006">
        <v>0</v>
      </c>
      <c r="AT108" s="2006">
        <v>0</v>
      </c>
      <c r="AU108" s="2006">
        <v>0</v>
      </c>
      <c r="AV108" s="2006">
        <v>0</v>
      </c>
      <c r="AW108" s="2006">
        <v>0</v>
      </c>
      <c r="AX108" s="2006">
        <v>0</v>
      </c>
      <c r="AY108" s="2006">
        <v>0</v>
      </c>
      <c r="AZ108" s="2006">
        <v>0</v>
      </c>
      <c r="BA108" s="2006">
        <v>0</v>
      </c>
      <c r="BB108" s="2006">
        <v>0</v>
      </c>
      <c r="BC108" s="2006">
        <v>0</v>
      </c>
      <c r="BD108" s="2006">
        <v>0</v>
      </c>
      <c r="BE108" s="2006">
        <v>0</v>
      </c>
      <c r="BF108" s="2006">
        <v>0</v>
      </c>
      <c r="BG108" s="2006">
        <v>0</v>
      </c>
      <c r="BH108" s="2006">
        <v>0</v>
      </c>
      <c r="BI108" s="421"/>
    </row>
    <row r="109" spans="2:61" ht="9.9499999999999993" customHeight="1">
      <c r="B109" s="3403"/>
      <c r="D109" s="3625"/>
      <c r="F109" s="40"/>
      <c r="H109" s="4284"/>
      <c r="I109" s="26"/>
      <c r="J109" s="44"/>
      <c r="K109" s="26"/>
      <c r="L109" s="4290"/>
      <c r="M109" s="26"/>
      <c r="N109" s="44"/>
      <c r="O109" s="26"/>
      <c r="P109" s="3628"/>
      <c r="Q109" s="26"/>
      <c r="R109" s="44"/>
      <c r="S109" s="26"/>
      <c r="T109" s="3613"/>
      <c r="U109" s="26"/>
      <c r="V109" s="44"/>
      <c r="W109" s="26"/>
      <c r="X109" s="3613"/>
      <c r="Y109" s="44"/>
      <c r="Z109" s="44"/>
      <c r="AA109" s="26"/>
      <c r="AB109" s="3613"/>
      <c r="AC109" s="44"/>
      <c r="AD109" s="44"/>
      <c r="AE109" s="26"/>
      <c r="AF109" s="3613"/>
      <c r="AI109" s="40"/>
      <c r="AJ109" s="2006">
        <v>0</v>
      </c>
      <c r="AK109" s="2006">
        <v>0</v>
      </c>
      <c r="AL109" s="2006">
        <v>0</v>
      </c>
      <c r="AM109" s="2006">
        <v>0</v>
      </c>
      <c r="AN109" s="2006">
        <v>0</v>
      </c>
      <c r="AO109" s="2006">
        <v>0</v>
      </c>
      <c r="AP109" s="2006">
        <v>0</v>
      </c>
      <c r="AQ109" s="2006">
        <v>0</v>
      </c>
      <c r="AR109" s="2006">
        <v>0</v>
      </c>
      <c r="AS109" s="2006">
        <v>0</v>
      </c>
      <c r="AT109" s="2006">
        <v>0</v>
      </c>
      <c r="AU109" s="2006">
        <v>0</v>
      </c>
      <c r="AV109" s="2006">
        <v>0</v>
      </c>
      <c r="AW109" s="2006">
        <v>0</v>
      </c>
      <c r="AX109" s="2006">
        <v>0</v>
      </c>
      <c r="AY109" s="2006">
        <v>0</v>
      </c>
      <c r="AZ109" s="2006">
        <v>0</v>
      </c>
      <c r="BA109" s="2006">
        <v>0</v>
      </c>
      <c r="BB109" s="2006">
        <v>0</v>
      </c>
      <c r="BC109" s="2006">
        <v>0</v>
      </c>
      <c r="BD109" s="2006">
        <v>0</v>
      </c>
      <c r="BE109" s="2006">
        <v>0</v>
      </c>
      <c r="BF109" s="2006">
        <v>0</v>
      </c>
      <c r="BG109" s="2006">
        <v>0</v>
      </c>
      <c r="BH109" s="2006">
        <v>0</v>
      </c>
      <c r="BI109" s="421"/>
    </row>
    <row r="110" spans="2:61" ht="9.9499999999999993" customHeight="1">
      <c r="B110" s="34"/>
      <c r="D110" s="155"/>
      <c r="H110" s="165"/>
      <c r="I110" s="26"/>
      <c r="J110" s="26"/>
      <c r="K110" s="26"/>
      <c r="L110" s="396"/>
      <c r="M110" s="26"/>
      <c r="N110" s="26"/>
      <c r="O110" s="26"/>
      <c r="P110" s="26"/>
      <c r="Q110" s="26"/>
      <c r="R110" s="26"/>
      <c r="S110" s="26"/>
      <c r="T110" s="26"/>
      <c r="U110" s="26"/>
      <c r="V110" s="26"/>
      <c r="W110" s="26"/>
      <c r="X110" s="26"/>
      <c r="Y110" s="26"/>
      <c r="Z110" s="26"/>
      <c r="AA110" s="26"/>
      <c r="AB110" s="26"/>
      <c r="AC110" s="26"/>
      <c r="AD110" s="26"/>
      <c r="AE110" s="26"/>
      <c r="AF110" s="26"/>
      <c r="AI110" s="159"/>
      <c r="AJ110" s="2006">
        <v>0</v>
      </c>
      <c r="AK110" s="2006">
        <v>0</v>
      </c>
      <c r="AL110" s="2006">
        <v>0</v>
      </c>
      <c r="AM110" s="2006">
        <v>0</v>
      </c>
      <c r="AN110" s="2006">
        <v>0</v>
      </c>
      <c r="AO110" s="2006">
        <v>0</v>
      </c>
      <c r="AP110" s="2006">
        <v>0</v>
      </c>
      <c r="AQ110" s="2006">
        <v>0</v>
      </c>
      <c r="AR110" s="2006">
        <v>0</v>
      </c>
      <c r="AS110" s="2006">
        <v>0</v>
      </c>
      <c r="AT110" s="2006">
        <v>0</v>
      </c>
      <c r="AU110" s="2006">
        <v>0</v>
      </c>
      <c r="AV110" s="2006">
        <v>0</v>
      </c>
      <c r="AW110" s="2006">
        <v>0</v>
      </c>
      <c r="AX110" s="2006">
        <v>0</v>
      </c>
      <c r="AY110" s="2006">
        <v>0</v>
      </c>
      <c r="AZ110" s="2006">
        <v>0</v>
      </c>
      <c r="BA110" s="2006">
        <v>0</v>
      </c>
      <c r="BB110" s="2006">
        <v>0</v>
      </c>
      <c r="BC110" s="2006">
        <v>0</v>
      </c>
      <c r="BD110" s="2006">
        <v>0</v>
      </c>
      <c r="BE110" s="2006">
        <v>0</v>
      </c>
      <c r="BF110" s="2006">
        <v>0</v>
      </c>
      <c r="BG110" s="2006">
        <v>0</v>
      </c>
      <c r="BH110" s="2006">
        <v>0</v>
      </c>
      <c r="BI110" s="421"/>
    </row>
    <row r="111" spans="2:61" ht="9.9499999999999993" customHeight="1">
      <c r="B111" s="3401">
        <v>18</v>
      </c>
      <c r="D111" s="4281" t="s">
        <v>225</v>
      </c>
      <c r="F111" s="40"/>
      <c r="H111" s="4282"/>
      <c r="I111" s="26"/>
      <c r="J111" s="44"/>
      <c r="K111" s="26"/>
      <c r="L111" s="4288" t="s">
        <v>361</v>
      </c>
      <c r="M111" s="26"/>
      <c r="N111" s="44"/>
      <c r="O111" s="26"/>
      <c r="P111" s="4166"/>
      <c r="Q111" s="26"/>
      <c r="R111" s="44"/>
      <c r="S111" s="26"/>
      <c r="T111" s="4166"/>
      <c r="U111" s="26"/>
      <c r="V111" s="44"/>
      <c r="W111" s="26"/>
      <c r="X111" s="4166"/>
      <c r="Y111" s="44"/>
      <c r="Z111" s="44"/>
      <c r="AA111" s="26"/>
      <c r="AB111" s="4166"/>
      <c r="AC111" s="44"/>
      <c r="AD111" s="44"/>
      <c r="AE111" s="26"/>
      <c r="AF111" s="4166"/>
      <c r="AI111" s="40"/>
      <c r="AJ111" s="2006">
        <v>0</v>
      </c>
      <c r="AK111" s="2006">
        <v>0</v>
      </c>
      <c r="AL111" s="2006">
        <v>0</v>
      </c>
      <c r="AM111" s="2006">
        <v>0</v>
      </c>
      <c r="AN111" s="2006">
        <v>0</v>
      </c>
      <c r="AO111" s="2006">
        <v>0</v>
      </c>
      <c r="AP111" s="2006">
        <v>0</v>
      </c>
      <c r="AQ111" s="2006">
        <v>0</v>
      </c>
      <c r="AR111" s="2006">
        <v>0</v>
      </c>
      <c r="AS111" s="2006">
        <v>0</v>
      </c>
      <c r="AT111" s="2006">
        <v>0</v>
      </c>
      <c r="AU111" s="2006">
        <v>0</v>
      </c>
      <c r="AV111" s="2006">
        <v>0</v>
      </c>
      <c r="AW111" s="2006">
        <v>0</v>
      </c>
      <c r="AX111" s="2006">
        <v>0</v>
      </c>
      <c r="AY111" s="2006">
        <v>0</v>
      </c>
      <c r="AZ111" s="2006">
        <v>0</v>
      </c>
      <c r="BA111" s="2006">
        <v>0</v>
      </c>
      <c r="BB111" s="2006">
        <v>0</v>
      </c>
      <c r="BC111" s="2006">
        <v>0</v>
      </c>
      <c r="BD111" s="2006">
        <v>0</v>
      </c>
      <c r="BE111" s="2006">
        <v>0</v>
      </c>
      <c r="BF111" s="2006">
        <v>0</v>
      </c>
      <c r="BG111" s="2006">
        <v>0</v>
      </c>
      <c r="BH111" s="2006">
        <v>0</v>
      </c>
      <c r="BI111" s="421"/>
    </row>
    <row r="112" spans="2:61" ht="5.0999999999999996" customHeight="1">
      <c r="B112" s="3402"/>
      <c r="D112" s="3624"/>
      <c r="F112" s="91"/>
      <c r="H112" s="4283"/>
      <c r="I112" s="26"/>
      <c r="J112" s="154"/>
      <c r="K112" s="26"/>
      <c r="L112" s="4289"/>
      <c r="M112" s="26"/>
      <c r="N112" s="154"/>
      <c r="O112" s="26"/>
      <c r="P112" s="3612"/>
      <c r="Q112" s="26"/>
      <c r="R112" s="154"/>
      <c r="S112" s="26"/>
      <c r="T112" s="3612"/>
      <c r="U112" s="26"/>
      <c r="V112" s="154"/>
      <c r="W112" s="26"/>
      <c r="X112" s="3612"/>
      <c r="Y112" s="153"/>
      <c r="Z112" s="154"/>
      <c r="AA112" s="26"/>
      <c r="AB112" s="3612"/>
      <c r="AC112" s="153"/>
      <c r="AD112" s="154"/>
      <c r="AE112" s="26"/>
      <c r="AF112" s="3612"/>
      <c r="AI112" s="90"/>
      <c r="AJ112" s="2006">
        <v>0</v>
      </c>
      <c r="AK112" s="2006">
        <v>0</v>
      </c>
      <c r="AL112" s="2006">
        <v>0</v>
      </c>
      <c r="AM112" s="2006">
        <v>0</v>
      </c>
      <c r="AN112" s="2006">
        <v>0</v>
      </c>
      <c r="AO112" s="2006">
        <v>0</v>
      </c>
      <c r="AP112" s="2006">
        <v>0</v>
      </c>
      <c r="AQ112" s="2006">
        <v>0</v>
      </c>
      <c r="AR112" s="2006">
        <v>0</v>
      </c>
      <c r="AS112" s="2006">
        <v>0</v>
      </c>
      <c r="AT112" s="2006">
        <v>0</v>
      </c>
      <c r="AU112" s="2006">
        <v>0</v>
      </c>
      <c r="AV112" s="2006">
        <v>0</v>
      </c>
      <c r="AW112" s="2006">
        <v>0</v>
      </c>
      <c r="AX112" s="2006">
        <v>0</v>
      </c>
      <c r="AY112" s="2006">
        <v>0</v>
      </c>
      <c r="AZ112" s="2006">
        <v>0</v>
      </c>
      <c r="BA112" s="2006">
        <v>0</v>
      </c>
      <c r="BB112" s="2006">
        <v>0</v>
      </c>
      <c r="BC112" s="2006">
        <v>0</v>
      </c>
      <c r="BD112" s="2006">
        <v>0</v>
      </c>
      <c r="BE112" s="2006">
        <v>0</v>
      </c>
      <c r="BF112" s="2006">
        <v>0</v>
      </c>
      <c r="BG112" s="2006">
        <v>0</v>
      </c>
      <c r="BH112" s="2006">
        <v>0</v>
      </c>
      <c r="BI112" s="421"/>
    </row>
    <row r="113" spans="2:61" ht="9.9499999999999993" customHeight="1">
      <c r="B113" s="3403"/>
      <c r="D113" s="3625"/>
      <c r="F113" s="40"/>
      <c r="H113" s="4284"/>
      <c r="I113" s="26"/>
      <c r="J113" s="44"/>
      <c r="K113" s="26"/>
      <c r="L113" s="4290"/>
      <c r="M113" s="26"/>
      <c r="N113" s="44"/>
      <c r="O113" s="26"/>
      <c r="P113" s="3613"/>
      <c r="Q113" s="26"/>
      <c r="R113" s="44"/>
      <c r="S113" s="26"/>
      <c r="T113" s="3613"/>
      <c r="U113" s="26"/>
      <c r="V113" s="44"/>
      <c r="W113" s="26"/>
      <c r="X113" s="3613"/>
      <c r="Y113" s="44"/>
      <c r="Z113" s="44"/>
      <c r="AA113" s="26"/>
      <c r="AB113" s="3613"/>
      <c r="AC113" s="44"/>
      <c r="AD113" s="44"/>
      <c r="AE113" s="26"/>
      <c r="AF113" s="3613"/>
      <c r="AI113" s="40"/>
      <c r="AJ113" s="2006">
        <v>0</v>
      </c>
      <c r="AK113" s="2006">
        <v>0</v>
      </c>
      <c r="AL113" s="2006">
        <v>0</v>
      </c>
      <c r="AM113" s="2006">
        <v>0</v>
      </c>
      <c r="AN113" s="2006">
        <v>0</v>
      </c>
      <c r="AO113" s="2006">
        <v>0</v>
      </c>
      <c r="AP113" s="2006">
        <v>0</v>
      </c>
      <c r="AQ113" s="2006">
        <v>0</v>
      </c>
      <c r="AR113" s="2006">
        <v>0</v>
      </c>
      <c r="AS113" s="2006">
        <v>0</v>
      </c>
      <c r="AT113" s="2006">
        <v>0</v>
      </c>
      <c r="AU113" s="2006">
        <v>0</v>
      </c>
      <c r="AV113" s="2006">
        <v>0</v>
      </c>
      <c r="AW113" s="2006">
        <v>0</v>
      </c>
      <c r="AX113" s="2006">
        <v>0</v>
      </c>
      <c r="AY113" s="2006">
        <v>0</v>
      </c>
      <c r="AZ113" s="2006">
        <v>0</v>
      </c>
      <c r="BA113" s="2006">
        <v>0</v>
      </c>
      <c r="BB113" s="2006">
        <v>0</v>
      </c>
      <c r="BC113" s="2006">
        <v>0</v>
      </c>
      <c r="BD113" s="2006">
        <v>0</v>
      </c>
      <c r="BE113" s="2006">
        <v>0</v>
      </c>
      <c r="BF113" s="2006">
        <v>0</v>
      </c>
      <c r="BG113" s="2006">
        <v>0</v>
      </c>
      <c r="BH113" s="2006">
        <v>0</v>
      </c>
      <c r="BI113" s="421"/>
    </row>
    <row r="114" spans="2:61" ht="9.9499999999999993" customHeight="1">
      <c r="B114" s="34"/>
      <c r="D114" s="155"/>
      <c r="H114" s="26"/>
      <c r="I114" s="26"/>
      <c r="J114" s="26"/>
      <c r="K114" s="26"/>
      <c r="L114" s="396"/>
      <c r="M114" s="26"/>
      <c r="N114" s="26"/>
      <c r="O114" s="26"/>
      <c r="P114" s="26"/>
      <c r="Q114" s="26"/>
      <c r="R114" s="26"/>
      <c r="S114" s="26"/>
      <c r="T114" s="26"/>
      <c r="U114" s="26"/>
      <c r="V114" s="26"/>
      <c r="W114" s="26"/>
      <c r="X114" s="26"/>
      <c r="Y114" s="26"/>
      <c r="Z114" s="26"/>
      <c r="AA114" s="26"/>
      <c r="AB114" s="26"/>
      <c r="AC114" s="26"/>
      <c r="AD114" s="26"/>
      <c r="AE114" s="26"/>
      <c r="AF114" s="26"/>
      <c r="AI114" s="159"/>
      <c r="AJ114" s="2006">
        <v>0</v>
      </c>
      <c r="AK114" s="2006">
        <v>0</v>
      </c>
      <c r="AL114" s="2006">
        <v>0</v>
      </c>
      <c r="AM114" s="2006">
        <v>0</v>
      </c>
      <c r="AN114" s="2006">
        <v>0</v>
      </c>
      <c r="AO114" s="2006">
        <v>0</v>
      </c>
      <c r="AP114" s="2006">
        <v>0</v>
      </c>
      <c r="AQ114" s="2006">
        <v>0</v>
      </c>
      <c r="AR114" s="2006">
        <v>0</v>
      </c>
      <c r="AS114" s="2006">
        <v>0</v>
      </c>
      <c r="AT114" s="2006">
        <v>0</v>
      </c>
      <c r="AU114" s="2006">
        <v>0</v>
      </c>
      <c r="AV114" s="2006">
        <v>0</v>
      </c>
      <c r="AW114" s="2006">
        <v>0</v>
      </c>
      <c r="AX114" s="2006">
        <v>0</v>
      </c>
      <c r="AY114" s="2006">
        <v>0</v>
      </c>
      <c r="AZ114" s="2006">
        <v>0</v>
      </c>
      <c r="BA114" s="2006">
        <v>0</v>
      </c>
      <c r="BB114" s="2006">
        <v>0</v>
      </c>
      <c r="BC114" s="2006">
        <v>0</v>
      </c>
      <c r="BD114" s="2006">
        <v>0</v>
      </c>
      <c r="BE114" s="2006">
        <v>0</v>
      </c>
      <c r="BF114" s="2006">
        <v>0</v>
      </c>
      <c r="BG114" s="2006">
        <v>0</v>
      </c>
      <c r="BH114" s="2006">
        <v>0</v>
      </c>
      <c r="BI114" s="421"/>
    </row>
    <row r="115" spans="2:61" ht="9.9499999999999993" customHeight="1">
      <c r="B115" s="3401">
        <v>19</v>
      </c>
      <c r="D115" s="4281" t="s">
        <v>226</v>
      </c>
      <c r="F115" s="40"/>
      <c r="H115" s="4166"/>
      <c r="I115" s="26"/>
      <c r="J115" s="44"/>
      <c r="K115" s="26"/>
      <c r="L115" s="4288"/>
      <c r="M115" s="26"/>
      <c r="N115" s="44"/>
      <c r="O115" s="26"/>
      <c r="P115" s="4166"/>
      <c r="Q115" s="26"/>
      <c r="R115" s="44"/>
      <c r="S115" s="26"/>
      <c r="T115" s="4166"/>
      <c r="U115" s="26"/>
      <c r="V115" s="44"/>
      <c r="W115" s="26"/>
      <c r="X115" s="4166"/>
      <c r="Y115" s="44"/>
      <c r="Z115" s="44"/>
      <c r="AA115" s="26"/>
      <c r="AB115" s="4166"/>
      <c r="AC115" s="44"/>
      <c r="AD115" s="44"/>
      <c r="AE115" s="26"/>
      <c r="AF115" s="4166"/>
      <c r="AI115" s="40"/>
      <c r="AJ115" s="2006">
        <v>0</v>
      </c>
      <c r="AK115" s="2006">
        <v>0</v>
      </c>
      <c r="AL115" s="2006">
        <v>0</v>
      </c>
      <c r="AM115" s="2006">
        <v>0</v>
      </c>
      <c r="AN115" s="2006">
        <v>0</v>
      </c>
      <c r="AO115" s="2006">
        <v>0</v>
      </c>
      <c r="AP115" s="2006">
        <v>0</v>
      </c>
      <c r="AQ115" s="2006">
        <v>0</v>
      </c>
      <c r="AR115" s="2006">
        <v>0</v>
      </c>
      <c r="AS115" s="2006">
        <v>0</v>
      </c>
      <c r="AT115" s="2006">
        <v>0</v>
      </c>
      <c r="AU115" s="2006">
        <v>0</v>
      </c>
      <c r="AV115" s="2006">
        <v>0</v>
      </c>
      <c r="AW115" s="2006">
        <v>0</v>
      </c>
      <c r="AX115" s="2006">
        <v>0</v>
      </c>
      <c r="AY115" s="2006">
        <v>0</v>
      </c>
      <c r="AZ115" s="2006">
        <v>0</v>
      </c>
      <c r="BA115" s="2006">
        <v>0</v>
      </c>
      <c r="BB115" s="2006">
        <v>0</v>
      </c>
      <c r="BC115" s="2006">
        <v>0</v>
      </c>
      <c r="BD115" s="2006">
        <v>0</v>
      </c>
      <c r="BE115" s="2006">
        <v>0</v>
      </c>
      <c r="BF115" s="2006">
        <v>0</v>
      </c>
      <c r="BG115" s="2006">
        <v>0</v>
      </c>
      <c r="BH115" s="2006">
        <v>0</v>
      </c>
      <c r="BI115" s="421"/>
    </row>
    <row r="116" spans="2:61" ht="5.0999999999999996" customHeight="1">
      <c r="B116" s="3402"/>
      <c r="D116" s="3624"/>
      <c r="F116" s="91"/>
      <c r="H116" s="3612"/>
      <c r="I116" s="26"/>
      <c r="J116" s="154"/>
      <c r="K116" s="26"/>
      <c r="L116" s="4289"/>
      <c r="M116" s="26"/>
      <c r="N116" s="154"/>
      <c r="O116" s="26"/>
      <c r="P116" s="3612"/>
      <c r="Q116" s="26"/>
      <c r="R116" s="154"/>
      <c r="S116" s="26"/>
      <c r="T116" s="3612"/>
      <c r="U116" s="26"/>
      <c r="V116" s="154"/>
      <c r="W116" s="26"/>
      <c r="X116" s="3612"/>
      <c r="Y116" s="153"/>
      <c r="Z116" s="154"/>
      <c r="AA116" s="26"/>
      <c r="AB116" s="3612"/>
      <c r="AC116" s="153"/>
      <c r="AD116" s="154"/>
      <c r="AE116" s="26"/>
      <c r="AF116" s="3612"/>
      <c r="AI116" s="90"/>
      <c r="AJ116" s="2006">
        <v>0</v>
      </c>
      <c r="AK116" s="2006">
        <v>0</v>
      </c>
      <c r="AL116" s="2006">
        <v>0</v>
      </c>
      <c r="AM116" s="2006">
        <v>0</v>
      </c>
      <c r="AN116" s="2006">
        <v>0</v>
      </c>
      <c r="AO116" s="2006">
        <v>0</v>
      </c>
      <c r="AP116" s="2006">
        <v>0</v>
      </c>
      <c r="AQ116" s="2006">
        <v>0</v>
      </c>
      <c r="AR116" s="2006">
        <v>0</v>
      </c>
      <c r="AS116" s="2006">
        <v>0</v>
      </c>
      <c r="AT116" s="2006">
        <v>0</v>
      </c>
      <c r="AU116" s="2006">
        <v>0</v>
      </c>
      <c r="AV116" s="2006">
        <v>0</v>
      </c>
      <c r="AW116" s="2006">
        <v>0</v>
      </c>
      <c r="AX116" s="2006">
        <v>0</v>
      </c>
      <c r="AY116" s="2006">
        <v>0</v>
      </c>
      <c r="AZ116" s="2006">
        <v>0</v>
      </c>
      <c r="BA116" s="2006">
        <v>0</v>
      </c>
      <c r="BB116" s="2006">
        <v>0</v>
      </c>
      <c r="BC116" s="2006">
        <v>0</v>
      </c>
      <c r="BD116" s="2006">
        <v>0</v>
      </c>
      <c r="BE116" s="2006">
        <v>0</v>
      </c>
      <c r="BF116" s="2006">
        <v>0</v>
      </c>
      <c r="BG116" s="2006">
        <v>0</v>
      </c>
      <c r="BH116" s="2006">
        <v>0</v>
      </c>
      <c r="BI116" s="421"/>
    </row>
    <row r="117" spans="2:61" ht="9.9499999999999993" customHeight="1">
      <c r="B117" s="3403"/>
      <c r="D117" s="3625"/>
      <c r="F117" s="40"/>
      <c r="H117" s="3613"/>
      <c r="I117" s="26"/>
      <c r="J117" s="44"/>
      <c r="K117" s="26"/>
      <c r="L117" s="4290"/>
      <c r="M117" s="26"/>
      <c r="N117" s="44"/>
      <c r="O117" s="26"/>
      <c r="P117" s="3613"/>
      <c r="Q117" s="26"/>
      <c r="R117" s="44"/>
      <c r="S117" s="26"/>
      <c r="T117" s="3613"/>
      <c r="U117" s="26"/>
      <c r="V117" s="44"/>
      <c r="W117" s="26"/>
      <c r="X117" s="3613"/>
      <c r="Y117" s="44"/>
      <c r="Z117" s="44"/>
      <c r="AA117" s="26"/>
      <c r="AB117" s="3613"/>
      <c r="AC117" s="44"/>
      <c r="AD117" s="44"/>
      <c r="AE117" s="26"/>
      <c r="AF117" s="3613"/>
      <c r="AI117" s="40"/>
      <c r="AJ117" s="2006">
        <v>0</v>
      </c>
      <c r="AK117" s="2006">
        <v>0</v>
      </c>
      <c r="AL117" s="2006">
        <v>0</v>
      </c>
      <c r="AM117" s="2006">
        <v>0</v>
      </c>
      <c r="AN117" s="2006">
        <v>0</v>
      </c>
      <c r="AO117" s="2006">
        <v>0</v>
      </c>
      <c r="AP117" s="2006">
        <v>0</v>
      </c>
      <c r="AQ117" s="2006">
        <v>0</v>
      </c>
      <c r="AR117" s="2006">
        <v>0</v>
      </c>
      <c r="AS117" s="2006">
        <v>0</v>
      </c>
      <c r="AT117" s="2006">
        <v>0</v>
      </c>
      <c r="AU117" s="2006">
        <v>0</v>
      </c>
      <c r="AV117" s="2006">
        <v>0</v>
      </c>
      <c r="AW117" s="2006">
        <v>0</v>
      </c>
      <c r="AX117" s="2006">
        <v>0</v>
      </c>
      <c r="AY117" s="2006">
        <v>0</v>
      </c>
      <c r="AZ117" s="2006">
        <v>0</v>
      </c>
      <c r="BA117" s="2006">
        <v>0</v>
      </c>
      <c r="BB117" s="2006">
        <v>0</v>
      </c>
      <c r="BC117" s="2006">
        <v>0</v>
      </c>
      <c r="BD117" s="2006">
        <v>0</v>
      </c>
      <c r="BE117" s="2006">
        <v>0</v>
      </c>
      <c r="BF117" s="2006">
        <v>0</v>
      </c>
      <c r="BG117" s="2006">
        <v>0</v>
      </c>
      <c r="BH117" s="2006">
        <v>0</v>
      </c>
      <c r="BI117" s="421"/>
    </row>
    <row r="118" spans="2:61" ht="9.9499999999999993" customHeight="1">
      <c r="B118" s="34"/>
      <c r="D118" s="155"/>
      <c r="H118" s="26"/>
      <c r="I118" s="26"/>
      <c r="J118" s="26"/>
      <c r="K118" s="26"/>
      <c r="L118" s="396"/>
      <c r="M118" s="26"/>
      <c r="N118" s="26"/>
      <c r="O118" s="26"/>
      <c r="P118" s="26"/>
      <c r="Q118" s="26"/>
      <c r="R118" s="26"/>
      <c r="S118" s="26"/>
      <c r="T118" s="26"/>
      <c r="U118" s="26"/>
      <c r="V118" s="26"/>
      <c r="W118" s="26"/>
      <c r="X118" s="26"/>
      <c r="Y118" s="26"/>
      <c r="Z118" s="26"/>
      <c r="AA118" s="26"/>
      <c r="AB118" s="26"/>
      <c r="AC118" s="26"/>
      <c r="AD118" s="26"/>
      <c r="AE118" s="26"/>
      <c r="AF118" s="26"/>
      <c r="AI118" s="159"/>
      <c r="AJ118" s="2006">
        <v>0</v>
      </c>
      <c r="AK118" s="2006">
        <v>0</v>
      </c>
      <c r="AL118" s="2006">
        <v>0</v>
      </c>
      <c r="AM118" s="2006">
        <v>0</v>
      </c>
      <c r="AN118" s="2006">
        <v>0</v>
      </c>
      <c r="AO118" s="2006">
        <v>0</v>
      </c>
      <c r="AP118" s="2006">
        <v>0</v>
      </c>
      <c r="AQ118" s="2006">
        <v>0</v>
      </c>
      <c r="AR118" s="2006">
        <v>0</v>
      </c>
      <c r="AS118" s="2006">
        <v>0</v>
      </c>
      <c r="AT118" s="2006">
        <v>0</v>
      </c>
      <c r="AU118" s="2006">
        <v>0</v>
      </c>
      <c r="AV118" s="2006">
        <v>0</v>
      </c>
      <c r="AW118" s="2006">
        <v>0</v>
      </c>
      <c r="AX118" s="2006">
        <v>0</v>
      </c>
      <c r="AY118" s="2006">
        <v>0</v>
      </c>
      <c r="AZ118" s="2006">
        <v>0</v>
      </c>
      <c r="BA118" s="2006">
        <v>0</v>
      </c>
      <c r="BB118" s="2006">
        <v>0</v>
      </c>
      <c r="BC118" s="2006">
        <v>0</v>
      </c>
      <c r="BD118" s="2006">
        <v>0</v>
      </c>
      <c r="BE118" s="2006">
        <v>0</v>
      </c>
      <c r="BF118" s="2006">
        <v>0</v>
      </c>
      <c r="BG118" s="2006">
        <v>0</v>
      </c>
      <c r="BH118" s="2006">
        <v>0</v>
      </c>
      <c r="BI118" s="421"/>
    </row>
    <row r="119" spans="2:61" ht="9.9499999999999993" customHeight="1">
      <c r="B119" s="3401">
        <v>20</v>
      </c>
      <c r="D119" s="4281" t="s">
        <v>228</v>
      </c>
      <c r="F119" s="40"/>
      <c r="H119" s="4166"/>
      <c r="I119" s="26"/>
      <c r="J119" s="44"/>
      <c r="K119" s="26"/>
      <c r="L119" s="4166"/>
      <c r="M119" s="26"/>
      <c r="N119" s="44"/>
      <c r="O119" s="26"/>
      <c r="P119" s="4166"/>
      <c r="Q119" s="26"/>
      <c r="R119" s="44"/>
      <c r="S119" s="26"/>
      <c r="T119" s="4166"/>
      <c r="U119" s="26"/>
      <c r="V119" s="44"/>
      <c r="W119" s="26"/>
      <c r="X119" s="4166"/>
      <c r="Y119" s="160"/>
      <c r="Z119" s="44"/>
      <c r="AA119" s="26"/>
      <c r="AB119" s="4166"/>
      <c r="AC119" s="160"/>
      <c r="AD119" s="44"/>
      <c r="AE119" s="26"/>
      <c r="AF119" s="4166"/>
      <c r="AI119" s="40"/>
      <c r="AJ119" s="2006">
        <v>0</v>
      </c>
      <c r="AK119" s="2006">
        <v>0</v>
      </c>
      <c r="AL119" s="2006">
        <v>0</v>
      </c>
      <c r="AM119" s="2006">
        <v>0</v>
      </c>
      <c r="AN119" s="2006">
        <v>0</v>
      </c>
      <c r="AO119" s="2006">
        <v>0</v>
      </c>
      <c r="AP119" s="2006">
        <v>0</v>
      </c>
      <c r="AQ119" s="2006">
        <v>0</v>
      </c>
      <c r="AR119" s="2006">
        <v>0</v>
      </c>
      <c r="AS119" s="2006">
        <v>0</v>
      </c>
      <c r="AT119" s="2006">
        <v>0</v>
      </c>
      <c r="AU119" s="2006">
        <v>0</v>
      </c>
      <c r="AV119" s="2006">
        <v>0</v>
      </c>
      <c r="AW119" s="2006">
        <v>0</v>
      </c>
      <c r="AX119" s="2006">
        <v>0</v>
      </c>
      <c r="AY119" s="2006">
        <v>0</v>
      </c>
      <c r="AZ119" s="2006">
        <v>0</v>
      </c>
      <c r="BA119" s="2006">
        <v>0</v>
      </c>
      <c r="BB119" s="2006">
        <v>0</v>
      </c>
      <c r="BC119" s="2006">
        <v>0</v>
      </c>
      <c r="BD119" s="2006">
        <v>0</v>
      </c>
      <c r="BE119" s="2006">
        <v>0</v>
      </c>
      <c r="BF119" s="2006">
        <v>0</v>
      </c>
      <c r="BG119" s="2006">
        <v>0</v>
      </c>
      <c r="BH119" s="2006">
        <v>0</v>
      </c>
      <c r="BI119" s="421"/>
    </row>
    <row r="120" spans="2:61" ht="5.0999999999999996" customHeight="1">
      <c r="B120" s="3402"/>
      <c r="D120" s="3624"/>
      <c r="F120" s="91"/>
      <c r="H120" s="3612"/>
      <c r="I120" s="26"/>
      <c r="J120" s="154"/>
      <c r="K120" s="26"/>
      <c r="L120" s="3612"/>
      <c r="M120" s="26"/>
      <c r="N120" s="154"/>
      <c r="O120" s="26"/>
      <c r="P120" s="3612"/>
      <c r="Q120" s="26"/>
      <c r="R120" s="154"/>
      <c r="S120" s="26"/>
      <c r="T120" s="3612"/>
      <c r="U120" s="26"/>
      <c r="V120" s="154"/>
      <c r="W120" s="26"/>
      <c r="X120" s="3612"/>
      <c r="Y120" s="153"/>
      <c r="Z120" s="154"/>
      <c r="AA120" s="26"/>
      <c r="AB120" s="3612"/>
      <c r="AC120" s="153"/>
      <c r="AD120" s="154"/>
      <c r="AE120" s="26"/>
      <c r="AF120" s="3612"/>
      <c r="AI120" s="90"/>
      <c r="AJ120" s="2006">
        <v>0</v>
      </c>
      <c r="AK120" s="2006">
        <v>0</v>
      </c>
      <c r="AL120" s="2006">
        <v>0</v>
      </c>
      <c r="AM120" s="2006">
        <v>0</v>
      </c>
      <c r="AN120" s="2006">
        <v>0</v>
      </c>
      <c r="AO120" s="2006">
        <v>0</v>
      </c>
      <c r="AP120" s="2006">
        <v>0</v>
      </c>
      <c r="AQ120" s="2006">
        <v>0</v>
      </c>
      <c r="AR120" s="2006">
        <v>0</v>
      </c>
      <c r="AS120" s="2006">
        <v>0</v>
      </c>
      <c r="AT120" s="2006">
        <v>0</v>
      </c>
      <c r="AU120" s="2006">
        <v>0</v>
      </c>
      <c r="AV120" s="2006">
        <v>0</v>
      </c>
      <c r="AW120" s="2006">
        <v>0</v>
      </c>
      <c r="AX120" s="2006">
        <v>0</v>
      </c>
      <c r="AY120" s="2006">
        <v>0</v>
      </c>
      <c r="AZ120" s="2006">
        <v>0</v>
      </c>
      <c r="BA120" s="2006">
        <v>0</v>
      </c>
      <c r="BB120" s="2006">
        <v>0</v>
      </c>
      <c r="BC120" s="2006">
        <v>0</v>
      </c>
      <c r="BD120" s="2006">
        <v>0</v>
      </c>
      <c r="BE120" s="2006">
        <v>0</v>
      </c>
      <c r="BF120" s="2006">
        <v>0</v>
      </c>
      <c r="BG120" s="2006">
        <v>0</v>
      </c>
      <c r="BH120" s="2006">
        <v>0</v>
      </c>
      <c r="BI120" s="421"/>
    </row>
    <row r="121" spans="2:61" ht="9.9499999999999993" customHeight="1">
      <c r="B121" s="3403"/>
      <c r="D121" s="3625"/>
      <c r="F121" s="40"/>
      <c r="H121" s="3613"/>
      <c r="I121" s="26"/>
      <c r="J121" s="44"/>
      <c r="K121" s="26"/>
      <c r="L121" s="3613"/>
      <c r="M121" s="26"/>
      <c r="N121" s="44"/>
      <c r="O121" s="26"/>
      <c r="P121" s="3613"/>
      <c r="Q121" s="26"/>
      <c r="R121" s="44"/>
      <c r="S121" s="26"/>
      <c r="T121" s="3613"/>
      <c r="U121" s="26"/>
      <c r="V121" s="44"/>
      <c r="W121" s="26"/>
      <c r="X121" s="3613"/>
      <c r="Y121" s="44"/>
      <c r="Z121" s="44"/>
      <c r="AA121" s="26"/>
      <c r="AB121" s="3613"/>
      <c r="AC121" s="44"/>
      <c r="AD121" s="44"/>
      <c r="AE121" s="26"/>
      <c r="AF121" s="3613"/>
      <c r="AI121" s="40"/>
      <c r="AJ121" s="2006">
        <v>0</v>
      </c>
      <c r="AK121" s="2006">
        <v>0</v>
      </c>
      <c r="AL121" s="2006">
        <v>0</v>
      </c>
      <c r="AM121" s="2006">
        <v>0</v>
      </c>
      <c r="AN121" s="2006">
        <v>0</v>
      </c>
      <c r="AO121" s="2006">
        <v>0</v>
      </c>
      <c r="AP121" s="2006">
        <v>0</v>
      </c>
      <c r="AQ121" s="2006">
        <v>0</v>
      </c>
      <c r="AR121" s="2006">
        <v>0</v>
      </c>
      <c r="AS121" s="2006">
        <v>0</v>
      </c>
      <c r="AT121" s="2006">
        <v>0</v>
      </c>
      <c r="AU121" s="2006">
        <v>0</v>
      </c>
      <c r="AV121" s="2006">
        <v>0</v>
      </c>
      <c r="AW121" s="2006">
        <v>0</v>
      </c>
      <c r="AX121" s="2006">
        <v>0</v>
      </c>
      <c r="AY121" s="2006">
        <v>0</v>
      </c>
      <c r="AZ121" s="2006">
        <v>0</v>
      </c>
      <c r="BA121" s="2006">
        <v>0</v>
      </c>
      <c r="BB121" s="2006">
        <v>0</v>
      </c>
      <c r="BC121" s="2006">
        <v>0</v>
      </c>
      <c r="BD121" s="2006">
        <v>0</v>
      </c>
      <c r="BE121" s="2006">
        <v>0</v>
      </c>
      <c r="BF121" s="2006">
        <v>0</v>
      </c>
      <c r="BG121" s="2006">
        <v>0</v>
      </c>
      <c r="BH121" s="2006">
        <v>0</v>
      </c>
      <c r="BI121" s="421"/>
    </row>
    <row r="122" spans="2:61" ht="9.9499999999999993" customHeight="1">
      <c r="B122" s="34"/>
      <c r="D122" s="155"/>
      <c r="H122" s="26"/>
      <c r="I122" s="26"/>
      <c r="J122" s="26"/>
      <c r="K122" s="26"/>
      <c r="L122" s="396"/>
      <c r="M122" s="26"/>
      <c r="N122" s="26"/>
      <c r="O122" s="26"/>
      <c r="P122" s="26"/>
      <c r="Q122" s="26"/>
      <c r="R122" s="26"/>
      <c r="S122" s="26"/>
      <c r="T122" s="26"/>
      <c r="U122" s="26"/>
      <c r="V122" s="26"/>
      <c r="W122" s="26"/>
      <c r="X122" s="26"/>
      <c r="Y122" s="26"/>
      <c r="Z122" s="26"/>
      <c r="AA122" s="26"/>
      <c r="AB122" s="26"/>
      <c r="AC122" s="26"/>
      <c r="AD122" s="26"/>
      <c r="AE122" s="26"/>
      <c r="AF122" s="26"/>
      <c r="AI122" s="159"/>
      <c r="AJ122" s="2006">
        <v>0</v>
      </c>
      <c r="AK122" s="2006">
        <v>0</v>
      </c>
      <c r="AL122" s="2006">
        <v>0</v>
      </c>
      <c r="AM122" s="2006">
        <v>0</v>
      </c>
      <c r="AN122" s="2006">
        <v>0</v>
      </c>
      <c r="AO122" s="2006">
        <v>0</v>
      </c>
      <c r="AP122" s="2006">
        <v>0</v>
      </c>
      <c r="AQ122" s="2006">
        <v>0</v>
      </c>
      <c r="AR122" s="2006">
        <v>0</v>
      </c>
      <c r="AS122" s="2006">
        <v>0</v>
      </c>
      <c r="AT122" s="2006">
        <v>0</v>
      </c>
      <c r="AU122" s="2006">
        <v>0</v>
      </c>
      <c r="AV122" s="2006">
        <v>0</v>
      </c>
      <c r="AW122" s="2006">
        <v>0</v>
      </c>
      <c r="AX122" s="2006">
        <v>0</v>
      </c>
      <c r="AY122" s="2006">
        <v>0</v>
      </c>
      <c r="AZ122" s="2006">
        <v>0</v>
      </c>
      <c r="BA122" s="2006">
        <v>0</v>
      </c>
      <c r="BB122" s="2006">
        <v>0</v>
      </c>
      <c r="BC122" s="2006">
        <v>0</v>
      </c>
      <c r="BD122" s="2006">
        <v>0</v>
      </c>
      <c r="BE122" s="2006">
        <v>0</v>
      </c>
      <c r="BF122" s="2006">
        <v>0</v>
      </c>
      <c r="BG122" s="2006">
        <v>0</v>
      </c>
      <c r="BH122" s="2006">
        <v>0</v>
      </c>
      <c r="BI122" s="421"/>
    </row>
    <row r="123" spans="2:61" ht="9.9499999999999993" customHeight="1">
      <c r="B123" s="3401">
        <v>21</v>
      </c>
      <c r="D123" s="4281" t="s">
        <v>229</v>
      </c>
      <c r="F123" s="40"/>
      <c r="H123" s="4166"/>
      <c r="I123" s="26"/>
      <c r="J123" s="44"/>
      <c r="K123" s="26"/>
      <c r="L123" s="4166"/>
      <c r="M123" s="26"/>
      <c r="N123" s="44"/>
      <c r="O123" s="26"/>
      <c r="P123" s="4166"/>
      <c r="Q123" s="26"/>
      <c r="R123" s="44"/>
      <c r="S123" s="26"/>
      <c r="T123" s="4166"/>
      <c r="U123" s="26"/>
      <c r="V123" s="44"/>
      <c r="W123" s="26"/>
      <c r="X123" s="4166"/>
      <c r="Y123" s="160"/>
      <c r="Z123" s="44"/>
      <c r="AA123" s="26"/>
      <c r="AB123" s="4166"/>
      <c r="AC123" s="160"/>
      <c r="AD123" s="44"/>
      <c r="AE123" s="26"/>
      <c r="AF123" s="4166"/>
      <c r="AI123" s="40"/>
      <c r="AJ123" s="2006">
        <v>0</v>
      </c>
      <c r="AK123" s="2006">
        <v>0</v>
      </c>
      <c r="AL123" s="2006">
        <v>0</v>
      </c>
      <c r="AM123" s="2006">
        <v>0</v>
      </c>
      <c r="AN123" s="2006">
        <v>0</v>
      </c>
      <c r="AO123" s="2006">
        <v>0</v>
      </c>
      <c r="AP123" s="2006">
        <v>0</v>
      </c>
      <c r="AQ123" s="2006">
        <v>0</v>
      </c>
      <c r="AR123" s="2006">
        <v>0</v>
      </c>
      <c r="AS123" s="2006">
        <v>0</v>
      </c>
      <c r="AT123" s="2006">
        <v>0</v>
      </c>
      <c r="AU123" s="2006">
        <v>0</v>
      </c>
      <c r="AV123" s="2006">
        <v>0</v>
      </c>
      <c r="AW123" s="2006">
        <v>0</v>
      </c>
      <c r="AX123" s="2006">
        <v>0</v>
      </c>
      <c r="AY123" s="2006">
        <v>0</v>
      </c>
      <c r="AZ123" s="2006">
        <v>0</v>
      </c>
      <c r="BA123" s="2006">
        <v>0</v>
      </c>
      <c r="BB123" s="2006">
        <v>0</v>
      </c>
      <c r="BC123" s="2006">
        <v>0</v>
      </c>
      <c r="BD123" s="2006">
        <v>0</v>
      </c>
      <c r="BE123" s="2006">
        <v>0</v>
      </c>
      <c r="BF123" s="2006">
        <v>0</v>
      </c>
      <c r="BG123" s="2006">
        <v>0</v>
      </c>
      <c r="BH123" s="2006">
        <v>0</v>
      </c>
      <c r="BI123" s="421"/>
    </row>
    <row r="124" spans="2:61" ht="5.0999999999999996" customHeight="1">
      <c r="B124" s="3402"/>
      <c r="D124" s="3624"/>
      <c r="F124" s="91"/>
      <c r="H124" s="3612"/>
      <c r="I124" s="26"/>
      <c r="J124" s="154"/>
      <c r="K124" s="26"/>
      <c r="L124" s="3612"/>
      <c r="M124" s="26"/>
      <c r="N124" s="154"/>
      <c r="O124" s="26"/>
      <c r="P124" s="3612"/>
      <c r="Q124" s="26"/>
      <c r="R124" s="154"/>
      <c r="S124" s="26"/>
      <c r="T124" s="3612"/>
      <c r="U124" s="26"/>
      <c r="V124" s="154"/>
      <c r="W124" s="26"/>
      <c r="X124" s="3612"/>
      <c r="Y124" s="153"/>
      <c r="Z124" s="154"/>
      <c r="AA124" s="26"/>
      <c r="AB124" s="3612"/>
      <c r="AC124" s="153"/>
      <c r="AD124" s="154"/>
      <c r="AE124" s="26"/>
      <c r="AF124" s="3612"/>
      <c r="AI124" s="90"/>
      <c r="AJ124" s="2006">
        <v>0</v>
      </c>
      <c r="AK124" s="2006">
        <v>0</v>
      </c>
      <c r="AL124" s="2006">
        <v>0</v>
      </c>
      <c r="AM124" s="2006">
        <v>0</v>
      </c>
      <c r="AN124" s="2006">
        <v>0</v>
      </c>
      <c r="AO124" s="2006">
        <v>0</v>
      </c>
      <c r="AP124" s="2006">
        <v>0</v>
      </c>
      <c r="AQ124" s="2006">
        <v>0</v>
      </c>
      <c r="AR124" s="2006">
        <v>0</v>
      </c>
      <c r="AS124" s="2006">
        <v>0</v>
      </c>
      <c r="AT124" s="2006">
        <v>0</v>
      </c>
      <c r="AU124" s="2006">
        <v>0</v>
      </c>
      <c r="AV124" s="2006">
        <v>0</v>
      </c>
      <c r="AW124" s="2006">
        <v>0</v>
      </c>
      <c r="AX124" s="2006">
        <v>0</v>
      </c>
      <c r="AY124" s="2006">
        <v>0</v>
      </c>
      <c r="AZ124" s="2006">
        <v>0</v>
      </c>
      <c r="BA124" s="2006">
        <v>0</v>
      </c>
      <c r="BB124" s="2006">
        <v>0</v>
      </c>
      <c r="BC124" s="2006">
        <v>0</v>
      </c>
      <c r="BD124" s="2006">
        <v>0</v>
      </c>
      <c r="BE124" s="2006">
        <v>0</v>
      </c>
      <c r="BF124" s="2006">
        <v>0</v>
      </c>
      <c r="BG124" s="2006">
        <v>0</v>
      </c>
      <c r="BH124" s="2006">
        <v>0</v>
      </c>
      <c r="BI124" s="421"/>
    </row>
    <row r="125" spans="2:61" ht="9.9499999999999993" customHeight="1">
      <c r="B125" s="3403"/>
      <c r="D125" s="3625"/>
      <c r="F125" s="40"/>
      <c r="H125" s="3613"/>
      <c r="I125" s="26"/>
      <c r="J125" s="44"/>
      <c r="K125" s="26"/>
      <c r="L125" s="3613"/>
      <c r="M125" s="26"/>
      <c r="N125" s="44"/>
      <c r="O125" s="26"/>
      <c r="P125" s="3613"/>
      <c r="Q125" s="26"/>
      <c r="R125" s="44"/>
      <c r="S125" s="26"/>
      <c r="T125" s="3613"/>
      <c r="U125" s="26"/>
      <c r="V125" s="44"/>
      <c r="W125" s="26"/>
      <c r="X125" s="3613"/>
      <c r="Y125" s="44"/>
      <c r="Z125" s="44"/>
      <c r="AA125" s="26"/>
      <c r="AB125" s="3613"/>
      <c r="AC125" s="44"/>
      <c r="AD125" s="44"/>
      <c r="AE125" s="26"/>
      <c r="AF125" s="3613"/>
      <c r="AI125" s="40"/>
      <c r="AJ125" s="2006">
        <v>0</v>
      </c>
      <c r="AK125" s="2006">
        <v>0</v>
      </c>
      <c r="AL125" s="2006">
        <v>0</v>
      </c>
      <c r="AM125" s="2006">
        <v>0</v>
      </c>
      <c r="AN125" s="2006">
        <v>0</v>
      </c>
      <c r="AO125" s="2006">
        <v>0</v>
      </c>
      <c r="AP125" s="2006">
        <v>0</v>
      </c>
      <c r="AQ125" s="2006">
        <v>0</v>
      </c>
      <c r="AR125" s="2006">
        <v>0</v>
      </c>
      <c r="AS125" s="2006">
        <v>0</v>
      </c>
      <c r="AT125" s="2006">
        <v>0</v>
      </c>
      <c r="AU125" s="2006">
        <v>0</v>
      </c>
      <c r="AV125" s="2006">
        <v>0</v>
      </c>
      <c r="AW125" s="2006">
        <v>0</v>
      </c>
      <c r="AX125" s="2006">
        <v>0</v>
      </c>
      <c r="AY125" s="2006">
        <v>0</v>
      </c>
      <c r="AZ125" s="2006">
        <v>0</v>
      </c>
      <c r="BA125" s="2006">
        <v>0</v>
      </c>
      <c r="BB125" s="2006">
        <v>0</v>
      </c>
      <c r="BC125" s="2006">
        <v>0</v>
      </c>
      <c r="BD125" s="2006">
        <v>0</v>
      </c>
      <c r="BE125" s="2006">
        <v>0</v>
      </c>
      <c r="BF125" s="2006">
        <v>0</v>
      </c>
      <c r="BG125" s="2006">
        <v>0</v>
      </c>
      <c r="BH125" s="2006">
        <v>0</v>
      </c>
      <c r="BI125" s="421"/>
    </row>
    <row r="126" spans="2:61" ht="9.9499999999999993" customHeight="1">
      <c r="B126" s="34"/>
      <c r="D126" s="155"/>
      <c r="H126" s="26"/>
      <c r="I126" s="26"/>
      <c r="J126" s="26"/>
      <c r="K126" s="26"/>
      <c r="L126" s="396"/>
      <c r="M126" s="26"/>
      <c r="N126" s="26"/>
      <c r="O126" s="26"/>
      <c r="P126" s="26"/>
      <c r="Q126" s="26"/>
      <c r="R126" s="26"/>
      <c r="S126" s="26"/>
      <c r="T126" s="26"/>
      <c r="U126" s="26"/>
      <c r="V126" s="26"/>
      <c r="W126" s="26"/>
      <c r="X126" s="26"/>
      <c r="Y126" s="26"/>
      <c r="Z126" s="26"/>
      <c r="AA126" s="26"/>
      <c r="AB126" s="26"/>
      <c r="AC126" s="26"/>
      <c r="AD126" s="26"/>
      <c r="AE126" s="26"/>
      <c r="AF126" s="26"/>
      <c r="AI126" s="103"/>
      <c r="AJ126" s="2006">
        <v>0</v>
      </c>
      <c r="AK126" s="2006">
        <v>0</v>
      </c>
      <c r="AL126" s="2006">
        <v>0</v>
      </c>
      <c r="AM126" s="2006">
        <v>0</v>
      </c>
      <c r="AN126" s="2006">
        <v>0</v>
      </c>
      <c r="AO126" s="2006">
        <v>0</v>
      </c>
      <c r="AP126" s="2006">
        <v>0</v>
      </c>
      <c r="AQ126" s="2006">
        <v>0</v>
      </c>
      <c r="AR126" s="2006">
        <v>0</v>
      </c>
      <c r="AS126" s="2006">
        <v>0</v>
      </c>
      <c r="AT126" s="2006">
        <v>0</v>
      </c>
      <c r="AU126" s="2006">
        <v>0</v>
      </c>
      <c r="AV126" s="2006">
        <v>0</v>
      </c>
      <c r="AW126" s="2006">
        <v>0</v>
      </c>
      <c r="AX126" s="2006">
        <v>0</v>
      </c>
      <c r="AY126" s="2006">
        <v>0</v>
      </c>
      <c r="AZ126" s="2006">
        <v>0</v>
      </c>
      <c r="BA126" s="2006">
        <v>0</v>
      </c>
      <c r="BB126" s="2006">
        <v>0</v>
      </c>
      <c r="BC126" s="2006">
        <v>0</v>
      </c>
      <c r="BD126" s="2006">
        <v>0</v>
      </c>
      <c r="BE126" s="2006">
        <v>0</v>
      </c>
      <c r="BF126" s="2006">
        <v>0</v>
      </c>
      <c r="BG126" s="2006">
        <v>0</v>
      </c>
      <c r="BH126" s="2006">
        <v>0</v>
      </c>
      <c r="BI126" s="421"/>
    </row>
    <row r="127" spans="2:61" ht="9.9499999999999993" customHeight="1">
      <c r="B127" s="3401">
        <v>22</v>
      </c>
      <c r="D127" s="4281" t="s">
        <v>232</v>
      </c>
      <c r="F127" s="40"/>
      <c r="H127" s="4166"/>
      <c r="I127" s="26"/>
      <c r="J127" s="44"/>
      <c r="K127" s="26"/>
      <c r="L127" s="4166"/>
      <c r="M127" s="26"/>
      <c r="N127" s="44"/>
      <c r="O127" s="26"/>
      <c r="P127" s="4166"/>
      <c r="Q127" s="26"/>
      <c r="R127" s="44"/>
      <c r="S127" s="26"/>
      <c r="T127" s="4166"/>
      <c r="U127" s="26"/>
      <c r="V127" s="44"/>
      <c r="W127" s="26"/>
      <c r="X127" s="4166"/>
      <c r="Y127" s="160"/>
      <c r="Z127" s="44"/>
      <c r="AA127" s="26"/>
      <c r="AB127" s="4166"/>
      <c r="AC127" s="160"/>
      <c r="AD127" s="44"/>
      <c r="AE127" s="26"/>
      <c r="AF127" s="4166"/>
      <c r="AI127" s="40"/>
      <c r="AJ127" s="2006">
        <v>0</v>
      </c>
      <c r="AK127" s="2006">
        <v>0</v>
      </c>
      <c r="AL127" s="2006">
        <v>0</v>
      </c>
      <c r="AM127" s="2006">
        <v>0</v>
      </c>
      <c r="AN127" s="2006">
        <v>0</v>
      </c>
      <c r="AO127" s="2006">
        <v>0</v>
      </c>
      <c r="AP127" s="2006">
        <v>0</v>
      </c>
      <c r="AQ127" s="2006">
        <v>0</v>
      </c>
      <c r="AR127" s="2006">
        <v>0</v>
      </c>
      <c r="AS127" s="2006">
        <v>0</v>
      </c>
      <c r="AT127" s="2006">
        <v>0</v>
      </c>
      <c r="AU127" s="2006">
        <v>0</v>
      </c>
      <c r="AV127" s="2006">
        <v>0</v>
      </c>
      <c r="AW127" s="2006">
        <v>0</v>
      </c>
      <c r="AX127" s="2006">
        <v>0</v>
      </c>
      <c r="AY127" s="2006">
        <v>0</v>
      </c>
      <c r="AZ127" s="2006">
        <v>0</v>
      </c>
      <c r="BA127" s="2006">
        <v>0</v>
      </c>
      <c r="BB127" s="2006">
        <v>0</v>
      </c>
      <c r="BC127" s="2006">
        <v>0</v>
      </c>
      <c r="BD127" s="2006">
        <v>0</v>
      </c>
      <c r="BE127" s="2006">
        <v>0</v>
      </c>
      <c r="BF127" s="2006">
        <v>0</v>
      </c>
      <c r="BG127" s="2006">
        <v>0</v>
      </c>
      <c r="BH127" s="2006">
        <v>0</v>
      </c>
      <c r="BI127" s="421"/>
    </row>
    <row r="128" spans="2:61" ht="5.0999999999999996" customHeight="1">
      <c r="B128" s="3402"/>
      <c r="D128" s="3624"/>
      <c r="F128" s="91"/>
      <c r="H128" s="3612"/>
      <c r="I128" s="26"/>
      <c r="J128" s="154"/>
      <c r="K128" s="26"/>
      <c r="L128" s="3612"/>
      <c r="M128" s="26"/>
      <c r="N128" s="154"/>
      <c r="O128" s="26"/>
      <c r="P128" s="3612"/>
      <c r="Q128" s="26"/>
      <c r="R128" s="154"/>
      <c r="S128" s="26"/>
      <c r="T128" s="3612"/>
      <c r="U128" s="26"/>
      <c r="V128" s="154"/>
      <c r="W128" s="26"/>
      <c r="X128" s="3612"/>
      <c r="Y128" s="153"/>
      <c r="Z128" s="154"/>
      <c r="AA128" s="26"/>
      <c r="AB128" s="3612"/>
      <c r="AC128" s="153"/>
      <c r="AD128" s="154"/>
      <c r="AE128" s="26"/>
      <c r="AF128" s="3612"/>
      <c r="AI128" s="90"/>
      <c r="AJ128" s="2006">
        <v>0</v>
      </c>
      <c r="AK128" s="2006">
        <v>0</v>
      </c>
      <c r="AL128" s="2006">
        <v>0</v>
      </c>
      <c r="AM128" s="2006">
        <v>0</v>
      </c>
      <c r="AN128" s="2006">
        <v>0</v>
      </c>
      <c r="AO128" s="2006">
        <v>0</v>
      </c>
      <c r="AP128" s="2006">
        <v>0</v>
      </c>
      <c r="AQ128" s="2006">
        <v>0</v>
      </c>
      <c r="AR128" s="2006">
        <v>0</v>
      </c>
      <c r="AS128" s="2006">
        <v>0</v>
      </c>
      <c r="AT128" s="2006">
        <v>0</v>
      </c>
      <c r="AU128" s="2006">
        <v>0</v>
      </c>
      <c r="AV128" s="2006">
        <v>0</v>
      </c>
      <c r="AW128" s="2006">
        <v>0</v>
      </c>
      <c r="AX128" s="2006">
        <v>0</v>
      </c>
      <c r="AY128" s="2006">
        <v>0</v>
      </c>
      <c r="AZ128" s="2006">
        <v>0</v>
      </c>
      <c r="BA128" s="2006">
        <v>0</v>
      </c>
      <c r="BB128" s="2006">
        <v>0</v>
      </c>
      <c r="BC128" s="2006">
        <v>0</v>
      </c>
      <c r="BD128" s="2006">
        <v>0</v>
      </c>
      <c r="BE128" s="2006">
        <v>0</v>
      </c>
      <c r="BF128" s="2006">
        <v>0</v>
      </c>
      <c r="BG128" s="2006">
        <v>0</v>
      </c>
      <c r="BH128" s="2006">
        <v>0</v>
      </c>
      <c r="BI128" s="421"/>
    </row>
    <row r="129" spans="2:61" ht="9.9499999999999993" customHeight="1">
      <c r="B129" s="3403"/>
      <c r="D129" s="3625"/>
      <c r="F129" s="40"/>
      <c r="H129" s="3613"/>
      <c r="I129" s="26"/>
      <c r="J129" s="44"/>
      <c r="K129" s="26"/>
      <c r="L129" s="3613"/>
      <c r="M129" s="26"/>
      <c r="N129" s="44"/>
      <c r="O129" s="26"/>
      <c r="P129" s="3613"/>
      <c r="Q129" s="26"/>
      <c r="R129" s="44"/>
      <c r="S129" s="26"/>
      <c r="T129" s="3613"/>
      <c r="U129" s="26"/>
      <c r="V129" s="44"/>
      <c r="W129" s="26"/>
      <c r="X129" s="3613"/>
      <c r="Y129" s="44"/>
      <c r="Z129" s="44"/>
      <c r="AA129" s="26"/>
      <c r="AB129" s="3613"/>
      <c r="AC129" s="44"/>
      <c r="AD129" s="44"/>
      <c r="AE129" s="26"/>
      <c r="AF129" s="3613"/>
      <c r="AI129" s="40"/>
      <c r="AJ129" s="2006">
        <v>0</v>
      </c>
      <c r="AK129" s="2006">
        <v>0</v>
      </c>
      <c r="AL129" s="2006">
        <v>0</v>
      </c>
      <c r="AM129" s="2006">
        <v>0</v>
      </c>
      <c r="AN129" s="2006">
        <v>0</v>
      </c>
      <c r="AO129" s="2006">
        <v>0</v>
      </c>
      <c r="AP129" s="2006">
        <v>0</v>
      </c>
      <c r="AQ129" s="2006">
        <v>0</v>
      </c>
      <c r="AR129" s="2006">
        <v>0</v>
      </c>
      <c r="AS129" s="2006">
        <v>0</v>
      </c>
      <c r="AT129" s="2006">
        <v>0</v>
      </c>
      <c r="AU129" s="2006">
        <v>0</v>
      </c>
      <c r="AV129" s="2006">
        <v>0</v>
      </c>
      <c r="AW129" s="2006">
        <v>0</v>
      </c>
      <c r="AX129" s="2006">
        <v>0</v>
      </c>
      <c r="AY129" s="2006">
        <v>0</v>
      </c>
      <c r="AZ129" s="2006">
        <v>0</v>
      </c>
      <c r="BA129" s="2006">
        <v>0</v>
      </c>
      <c r="BB129" s="2006">
        <v>0</v>
      </c>
      <c r="BC129" s="2006">
        <v>0</v>
      </c>
      <c r="BD129" s="2006">
        <v>0</v>
      </c>
      <c r="BE129" s="2006">
        <v>0</v>
      </c>
      <c r="BF129" s="2006">
        <v>0</v>
      </c>
      <c r="BG129" s="2006">
        <v>0</v>
      </c>
      <c r="BH129" s="2006">
        <v>0</v>
      </c>
      <c r="BI129" s="421"/>
    </row>
    <row r="130" spans="2:61" ht="9.9499999999999993" customHeight="1">
      <c r="B130" s="34"/>
      <c r="D130" s="155"/>
      <c r="H130" s="26"/>
      <c r="I130" s="26"/>
      <c r="J130" s="26"/>
      <c r="K130" s="26"/>
      <c r="L130" s="396"/>
      <c r="M130" s="26"/>
      <c r="N130" s="26"/>
      <c r="O130" s="26"/>
      <c r="P130" s="26"/>
      <c r="Q130" s="26"/>
      <c r="R130" s="26"/>
      <c r="S130" s="26"/>
      <c r="T130" s="26"/>
      <c r="U130" s="26"/>
      <c r="V130" s="26"/>
      <c r="W130" s="26"/>
      <c r="X130" s="26"/>
      <c r="Y130" s="26"/>
      <c r="Z130" s="26"/>
      <c r="AA130" s="26"/>
      <c r="AB130" s="26"/>
      <c r="AC130" s="26"/>
      <c r="AD130" s="26"/>
      <c r="AE130" s="26"/>
      <c r="AF130" s="26"/>
      <c r="AJ130" s="2006">
        <v>0</v>
      </c>
      <c r="AK130" s="2006">
        <v>0</v>
      </c>
      <c r="AL130" s="2006">
        <v>0</v>
      </c>
      <c r="AM130" s="2006">
        <v>0</v>
      </c>
      <c r="AN130" s="2006">
        <v>0</v>
      </c>
      <c r="AO130" s="2006">
        <v>0</v>
      </c>
      <c r="AP130" s="2006">
        <v>0</v>
      </c>
      <c r="AQ130" s="2006">
        <v>0</v>
      </c>
      <c r="AR130" s="2006">
        <v>0</v>
      </c>
      <c r="AS130" s="2006">
        <v>0</v>
      </c>
      <c r="AT130" s="2006">
        <v>0</v>
      </c>
      <c r="AU130" s="2006">
        <v>0</v>
      </c>
      <c r="AV130" s="2006">
        <v>0</v>
      </c>
      <c r="AW130" s="2006">
        <v>0</v>
      </c>
      <c r="AX130" s="2006">
        <v>0</v>
      </c>
      <c r="AY130" s="2006">
        <v>0</v>
      </c>
      <c r="AZ130" s="2006">
        <v>0</v>
      </c>
      <c r="BA130" s="2006">
        <v>0</v>
      </c>
      <c r="BB130" s="2006">
        <v>0</v>
      </c>
      <c r="BC130" s="2006">
        <v>0</v>
      </c>
      <c r="BD130" s="2006">
        <v>0</v>
      </c>
      <c r="BE130" s="2006">
        <v>0</v>
      </c>
      <c r="BF130" s="2006">
        <v>0</v>
      </c>
      <c r="BG130" s="2006">
        <v>0</v>
      </c>
      <c r="BH130" s="2006">
        <v>0</v>
      </c>
      <c r="BI130" s="421"/>
    </row>
    <row r="131" spans="2:61" ht="9.9499999999999993" customHeight="1">
      <c r="B131" s="3401">
        <v>23</v>
      </c>
      <c r="D131" s="4281" t="s">
        <v>233</v>
      </c>
      <c r="F131" s="40"/>
      <c r="H131" s="4166"/>
      <c r="I131" s="26"/>
      <c r="J131" s="44"/>
      <c r="K131" s="26"/>
      <c r="L131" s="4166"/>
      <c r="M131" s="26"/>
      <c r="N131" s="44"/>
      <c r="O131" s="26"/>
      <c r="P131" s="4166"/>
      <c r="Q131" s="26"/>
      <c r="R131" s="44"/>
      <c r="S131" s="26"/>
      <c r="T131" s="4166"/>
      <c r="U131" s="26"/>
      <c r="V131" s="44"/>
      <c r="W131" s="26"/>
      <c r="X131" s="4166"/>
      <c r="Y131" s="160"/>
      <c r="Z131" s="44"/>
      <c r="AA131" s="26"/>
      <c r="AB131" s="4166"/>
      <c r="AC131" s="160"/>
      <c r="AD131" s="44"/>
      <c r="AE131" s="26"/>
      <c r="AF131" s="4166"/>
      <c r="AI131" s="64"/>
      <c r="AJ131" s="2006">
        <v>0</v>
      </c>
      <c r="AK131" s="2006">
        <v>0</v>
      </c>
      <c r="AL131" s="2006">
        <v>0</v>
      </c>
      <c r="AM131" s="2006">
        <v>0</v>
      </c>
      <c r="AN131" s="2006">
        <v>0</v>
      </c>
      <c r="AO131" s="2006">
        <v>0</v>
      </c>
      <c r="AP131" s="2006">
        <v>0</v>
      </c>
      <c r="AQ131" s="2006">
        <v>0</v>
      </c>
      <c r="AR131" s="2006">
        <v>0</v>
      </c>
      <c r="AS131" s="2006">
        <v>0</v>
      </c>
      <c r="AT131" s="2006">
        <v>0</v>
      </c>
      <c r="AU131" s="2006">
        <v>0</v>
      </c>
      <c r="AV131" s="2006">
        <v>0</v>
      </c>
      <c r="AW131" s="2006">
        <v>0</v>
      </c>
      <c r="AX131" s="2006">
        <v>0</v>
      </c>
      <c r="AY131" s="2006">
        <v>0</v>
      </c>
      <c r="AZ131" s="2006">
        <v>0</v>
      </c>
      <c r="BA131" s="2006">
        <v>0</v>
      </c>
      <c r="BB131" s="2006">
        <v>0</v>
      </c>
      <c r="BC131" s="2006">
        <v>0</v>
      </c>
      <c r="BD131" s="2006">
        <v>0</v>
      </c>
      <c r="BE131" s="2006">
        <v>0</v>
      </c>
      <c r="BF131" s="2006">
        <v>0</v>
      </c>
      <c r="BG131" s="2006">
        <v>0</v>
      </c>
      <c r="BH131" s="2006">
        <v>0</v>
      </c>
      <c r="BI131" s="421"/>
    </row>
    <row r="132" spans="2:61" ht="5.0999999999999996" customHeight="1">
      <c r="B132" s="3402"/>
      <c r="D132" s="3624"/>
      <c r="F132" s="91"/>
      <c r="H132" s="3612"/>
      <c r="I132" s="26"/>
      <c r="J132" s="154"/>
      <c r="K132" s="26"/>
      <c r="L132" s="3612"/>
      <c r="M132" s="26"/>
      <c r="N132" s="154"/>
      <c r="O132" s="26"/>
      <c r="P132" s="3612"/>
      <c r="Q132" s="26"/>
      <c r="R132" s="154"/>
      <c r="S132" s="26"/>
      <c r="T132" s="3612"/>
      <c r="U132" s="26"/>
      <c r="V132" s="154"/>
      <c r="W132" s="26"/>
      <c r="X132" s="3612"/>
      <c r="Y132" s="153"/>
      <c r="Z132" s="154"/>
      <c r="AA132" s="26"/>
      <c r="AB132" s="3612"/>
      <c r="AC132" s="153"/>
      <c r="AD132" s="154"/>
      <c r="AE132" s="26"/>
      <c r="AF132" s="3612"/>
      <c r="AI132" s="75"/>
      <c r="AJ132" s="2006">
        <v>0</v>
      </c>
      <c r="AK132" s="2006">
        <v>0</v>
      </c>
      <c r="AL132" s="2006">
        <v>0</v>
      </c>
      <c r="AM132" s="2006">
        <v>0</v>
      </c>
      <c r="AN132" s="2006">
        <v>0</v>
      </c>
      <c r="AO132" s="2006">
        <v>0</v>
      </c>
      <c r="AP132" s="2006">
        <v>0</v>
      </c>
      <c r="AQ132" s="2006">
        <v>0</v>
      </c>
      <c r="AR132" s="2006">
        <v>0</v>
      </c>
      <c r="AS132" s="2006">
        <v>0</v>
      </c>
      <c r="AT132" s="2006">
        <v>0</v>
      </c>
      <c r="AU132" s="2006">
        <v>0</v>
      </c>
      <c r="AV132" s="2006">
        <v>0</v>
      </c>
      <c r="AW132" s="2006">
        <v>0</v>
      </c>
      <c r="AX132" s="2006">
        <v>0</v>
      </c>
      <c r="AY132" s="2006">
        <v>0</v>
      </c>
      <c r="AZ132" s="2006">
        <v>0</v>
      </c>
      <c r="BA132" s="2006">
        <v>0</v>
      </c>
      <c r="BB132" s="2006">
        <v>0</v>
      </c>
      <c r="BC132" s="2006">
        <v>0</v>
      </c>
      <c r="BD132" s="2006">
        <v>0</v>
      </c>
      <c r="BE132" s="2006">
        <v>0</v>
      </c>
      <c r="BF132" s="2006">
        <v>0</v>
      </c>
      <c r="BG132" s="2006">
        <v>0</v>
      </c>
      <c r="BH132" s="2006">
        <v>0</v>
      </c>
      <c r="BI132" s="421"/>
    </row>
    <row r="133" spans="2:61" ht="9.9499999999999993" customHeight="1">
      <c r="B133" s="3403"/>
      <c r="D133" s="3625"/>
      <c r="F133" s="40"/>
      <c r="H133" s="3613"/>
      <c r="I133" s="26"/>
      <c r="J133" s="44"/>
      <c r="K133" s="26"/>
      <c r="L133" s="3613"/>
      <c r="M133" s="26"/>
      <c r="N133" s="44"/>
      <c r="O133" s="26"/>
      <c r="P133" s="3613"/>
      <c r="Q133" s="26"/>
      <c r="R133" s="44"/>
      <c r="S133" s="26"/>
      <c r="T133" s="3613"/>
      <c r="U133" s="26"/>
      <c r="V133" s="44"/>
      <c r="W133" s="26"/>
      <c r="X133" s="3613"/>
      <c r="Y133" s="44"/>
      <c r="Z133" s="44"/>
      <c r="AA133" s="26"/>
      <c r="AB133" s="3613"/>
      <c r="AC133" s="44"/>
      <c r="AD133" s="44"/>
      <c r="AE133" s="26"/>
      <c r="AF133" s="3613"/>
      <c r="AI133" s="75"/>
      <c r="AJ133" s="2006">
        <v>0</v>
      </c>
      <c r="AK133" s="2006">
        <v>0</v>
      </c>
      <c r="AL133" s="2006">
        <v>0</v>
      </c>
      <c r="AM133" s="2006">
        <v>0</v>
      </c>
      <c r="AN133" s="2006">
        <v>0</v>
      </c>
      <c r="AO133" s="2006">
        <v>0</v>
      </c>
      <c r="AP133" s="2006">
        <v>0</v>
      </c>
      <c r="AQ133" s="2006">
        <v>0</v>
      </c>
      <c r="AR133" s="2006">
        <v>0</v>
      </c>
      <c r="AS133" s="2006">
        <v>0</v>
      </c>
      <c r="AT133" s="2006">
        <v>0</v>
      </c>
      <c r="AU133" s="2006">
        <v>0</v>
      </c>
      <c r="AV133" s="2006">
        <v>0</v>
      </c>
      <c r="AW133" s="2006">
        <v>0</v>
      </c>
      <c r="AX133" s="2006">
        <v>0</v>
      </c>
      <c r="AY133" s="2006">
        <v>0</v>
      </c>
      <c r="AZ133" s="2006">
        <v>0</v>
      </c>
      <c r="BA133" s="2006">
        <v>0</v>
      </c>
      <c r="BB133" s="2006">
        <v>0</v>
      </c>
      <c r="BC133" s="2006">
        <v>0</v>
      </c>
      <c r="BD133" s="2006">
        <v>0</v>
      </c>
      <c r="BE133" s="2006">
        <v>0</v>
      </c>
      <c r="BF133" s="2006">
        <v>0</v>
      </c>
      <c r="BG133" s="2006">
        <v>0</v>
      </c>
      <c r="BH133" s="2006">
        <v>0</v>
      </c>
      <c r="BI133" s="421"/>
    </row>
    <row r="134" spans="2:61" ht="9.9499999999999993" customHeight="1">
      <c r="B134" s="34"/>
      <c r="D134" s="158"/>
      <c r="H134" s="26"/>
      <c r="I134" s="26"/>
      <c r="J134" s="26"/>
      <c r="K134" s="26"/>
      <c r="L134" s="396"/>
      <c r="M134" s="26"/>
      <c r="N134" s="26"/>
      <c r="O134" s="26"/>
      <c r="P134" s="26"/>
      <c r="Q134" s="26"/>
      <c r="R134" s="26"/>
      <c r="S134" s="26"/>
      <c r="T134" s="26"/>
      <c r="U134" s="26"/>
      <c r="V134" s="26"/>
      <c r="W134" s="26"/>
      <c r="X134" s="26"/>
      <c r="Y134" s="26"/>
      <c r="Z134" s="26"/>
      <c r="AA134" s="26"/>
      <c r="AB134" s="26"/>
      <c r="AC134" s="26"/>
      <c r="AD134" s="26"/>
      <c r="AE134" s="26"/>
      <c r="AF134" s="26"/>
      <c r="AI134" s="78"/>
      <c r="AJ134" s="2006">
        <v>0</v>
      </c>
      <c r="AK134" s="2006">
        <v>0</v>
      </c>
      <c r="AL134" s="2006">
        <v>0</v>
      </c>
      <c r="AM134" s="2006">
        <v>0</v>
      </c>
      <c r="AN134" s="2006">
        <v>0</v>
      </c>
      <c r="AO134" s="2006">
        <v>0</v>
      </c>
      <c r="AP134" s="2006">
        <v>0</v>
      </c>
      <c r="AQ134" s="2006">
        <v>0</v>
      </c>
      <c r="AR134" s="2006">
        <v>0</v>
      </c>
      <c r="AS134" s="2006">
        <v>0</v>
      </c>
      <c r="AT134" s="2006">
        <v>0</v>
      </c>
      <c r="AU134" s="2006">
        <v>0</v>
      </c>
      <c r="AV134" s="2006">
        <v>0</v>
      </c>
      <c r="AW134" s="2006">
        <v>0</v>
      </c>
      <c r="AX134" s="2006">
        <v>0</v>
      </c>
      <c r="AY134" s="2006">
        <v>0</v>
      </c>
      <c r="AZ134" s="2006">
        <v>0</v>
      </c>
      <c r="BA134" s="2006">
        <v>0</v>
      </c>
      <c r="BB134" s="2006">
        <v>0</v>
      </c>
      <c r="BC134" s="2006">
        <v>0</v>
      </c>
      <c r="BD134" s="2006">
        <v>0</v>
      </c>
      <c r="BE134" s="2006">
        <v>0</v>
      </c>
      <c r="BF134" s="2006">
        <v>0</v>
      </c>
      <c r="BG134" s="2006">
        <v>0</v>
      </c>
      <c r="BH134" s="2006">
        <v>0</v>
      </c>
      <c r="BI134" s="421"/>
    </row>
    <row r="135" spans="2:61" ht="9.9499999999999993" customHeight="1">
      <c r="B135" s="3401">
        <v>24</v>
      </c>
      <c r="D135" s="4281" t="s">
        <v>234</v>
      </c>
      <c r="F135" s="40"/>
      <c r="H135" s="4166"/>
      <c r="I135" s="26"/>
      <c r="J135" s="44"/>
      <c r="K135" s="26"/>
      <c r="L135" s="4166"/>
      <c r="M135" s="26"/>
      <c r="N135" s="44"/>
      <c r="O135" s="26"/>
      <c r="P135" s="4166"/>
      <c r="Q135" s="26"/>
      <c r="R135" s="44"/>
      <c r="S135" s="26"/>
      <c r="T135" s="4166"/>
      <c r="U135" s="26"/>
      <c r="V135" s="44"/>
      <c r="W135" s="26"/>
      <c r="X135" s="4166"/>
      <c r="Y135" s="160"/>
      <c r="Z135" s="44"/>
      <c r="AA135" s="26"/>
      <c r="AB135" s="4166"/>
      <c r="AC135" s="160"/>
      <c r="AD135" s="44"/>
      <c r="AE135" s="26"/>
      <c r="AF135" s="4166"/>
      <c r="AI135" s="75"/>
      <c r="AJ135" s="2006">
        <v>0</v>
      </c>
      <c r="AK135" s="2006">
        <v>0</v>
      </c>
      <c r="AL135" s="2006">
        <v>0</v>
      </c>
      <c r="AM135" s="2006">
        <v>0</v>
      </c>
      <c r="AN135" s="2006">
        <v>0</v>
      </c>
      <c r="AO135" s="2006">
        <v>0</v>
      </c>
      <c r="AP135" s="2006">
        <v>0</v>
      </c>
      <c r="AQ135" s="2006">
        <v>0</v>
      </c>
      <c r="AR135" s="2006">
        <v>0</v>
      </c>
      <c r="AS135" s="2006">
        <v>0</v>
      </c>
      <c r="AT135" s="2006">
        <v>0</v>
      </c>
      <c r="AU135" s="2006">
        <v>0</v>
      </c>
      <c r="AV135" s="2006">
        <v>0</v>
      </c>
      <c r="AW135" s="2006">
        <v>0</v>
      </c>
      <c r="AX135" s="2006">
        <v>0</v>
      </c>
      <c r="AY135" s="2006">
        <v>0</v>
      </c>
      <c r="AZ135" s="2006">
        <v>0</v>
      </c>
      <c r="BA135" s="2006">
        <v>0</v>
      </c>
      <c r="BB135" s="2006">
        <v>0</v>
      </c>
      <c r="BC135" s="2006">
        <v>0</v>
      </c>
      <c r="BD135" s="2006">
        <v>0</v>
      </c>
      <c r="BE135" s="2006">
        <v>0</v>
      </c>
      <c r="BF135" s="2006">
        <v>0</v>
      </c>
      <c r="BG135" s="2006">
        <v>0</v>
      </c>
      <c r="BH135" s="2006">
        <v>0</v>
      </c>
      <c r="BI135" s="421"/>
    </row>
    <row r="136" spans="2:61" ht="5.0999999999999996" customHeight="1">
      <c r="B136" s="3402"/>
      <c r="D136" s="3624"/>
      <c r="F136" s="91"/>
      <c r="H136" s="3612"/>
      <c r="I136" s="26"/>
      <c r="J136" s="154"/>
      <c r="K136" s="26"/>
      <c r="L136" s="3612"/>
      <c r="M136" s="26"/>
      <c r="N136" s="154"/>
      <c r="O136" s="26"/>
      <c r="P136" s="3612"/>
      <c r="Q136" s="26"/>
      <c r="R136" s="154"/>
      <c r="S136" s="26"/>
      <c r="T136" s="3612"/>
      <c r="U136" s="26"/>
      <c r="V136" s="154"/>
      <c r="W136" s="26"/>
      <c r="X136" s="3612"/>
      <c r="Y136" s="153"/>
      <c r="Z136" s="154"/>
      <c r="AA136" s="26"/>
      <c r="AB136" s="3612"/>
      <c r="AC136" s="153"/>
      <c r="AD136" s="154"/>
      <c r="AE136" s="26"/>
      <c r="AF136" s="3612"/>
      <c r="AI136" s="75"/>
      <c r="AJ136" s="2006">
        <v>0</v>
      </c>
      <c r="AK136" s="2006">
        <v>0</v>
      </c>
      <c r="AL136" s="2006">
        <v>0</v>
      </c>
      <c r="AM136" s="2006">
        <v>0</v>
      </c>
      <c r="AN136" s="2006">
        <v>0</v>
      </c>
      <c r="AO136" s="2006">
        <v>0</v>
      </c>
      <c r="AP136" s="2006">
        <v>0</v>
      </c>
      <c r="AQ136" s="2006">
        <v>0</v>
      </c>
      <c r="AR136" s="2006">
        <v>0</v>
      </c>
      <c r="AS136" s="2006">
        <v>0</v>
      </c>
      <c r="AT136" s="2006">
        <v>0</v>
      </c>
      <c r="AU136" s="2006">
        <v>0</v>
      </c>
      <c r="AV136" s="2006">
        <v>0</v>
      </c>
      <c r="AW136" s="2006">
        <v>0</v>
      </c>
      <c r="AX136" s="2006">
        <v>0</v>
      </c>
      <c r="AY136" s="2006">
        <v>0</v>
      </c>
      <c r="AZ136" s="2006">
        <v>0</v>
      </c>
      <c r="BA136" s="2006">
        <v>0</v>
      </c>
      <c r="BB136" s="2006">
        <v>0</v>
      </c>
      <c r="BC136" s="2006">
        <v>0</v>
      </c>
      <c r="BD136" s="2006">
        <v>0</v>
      </c>
      <c r="BE136" s="2006">
        <v>0</v>
      </c>
      <c r="BF136" s="2006">
        <v>0</v>
      </c>
      <c r="BG136" s="2006">
        <v>0</v>
      </c>
      <c r="BH136" s="2006">
        <v>0</v>
      </c>
      <c r="BI136" s="421"/>
    </row>
    <row r="137" spans="2:61" ht="9.9499999999999993" customHeight="1">
      <c r="B137" s="3403"/>
      <c r="D137" s="3625"/>
      <c r="F137" s="40"/>
      <c r="H137" s="3613"/>
      <c r="I137" s="26"/>
      <c r="J137" s="44"/>
      <c r="K137" s="26"/>
      <c r="L137" s="3613"/>
      <c r="M137" s="26"/>
      <c r="N137" s="44"/>
      <c r="O137" s="26"/>
      <c r="P137" s="3613"/>
      <c r="Q137" s="26"/>
      <c r="R137" s="44"/>
      <c r="S137" s="26"/>
      <c r="T137" s="3613"/>
      <c r="U137" s="26"/>
      <c r="V137" s="44"/>
      <c r="W137" s="26"/>
      <c r="X137" s="3613"/>
      <c r="Y137" s="44"/>
      <c r="Z137" s="44"/>
      <c r="AA137" s="26"/>
      <c r="AB137" s="3613"/>
      <c r="AC137" s="44"/>
      <c r="AD137" s="44"/>
      <c r="AE137" s="26"/>
      <c r="AF137" s="3613"/>
      <c r="AI137" s="75"/>
      <c r="AJ137" s="2006">
        <v>0</v>
      </c>
      <c r="AK137" s="2006">
        <v>0</v>
      </c>
      <c r="AL137" s="2006">
        <v>0</v>
      </c>
      <c r="AM137" s="2006">
        <v>0</v>
      </c>
      <c r="AN137" s="2006">
        <v>0</v>
      </c>
      <c r="AO137" s="2006">
        <v>0</v>
      </c>
      <c r="AP137" s="2006">
        <v>0</v>
      </c>
      <c r="AQ137" s="2006">
        <v>0</v>
      </c>
      <c r="AR137" s="2006">
        <v>0</v>
      </c>
      <c r="AS137" s="2006">
        <v>0</v>
      </c>
      <c r="AT137" s="2006">
        <v>0</v>
      </c>
      <c r="AU137" s="2006">
        <v>0</v>
      </c>
      <c r="AV137" s="2006">
        <v>0</v>
      </c>
      <c r="AW137" s="2006">
        <v>0</v>
      </c>
      <c r="AX137" s="2006">
        <v>0</v>
      </c>
      <c r="AY137" s="2006">
        <v>0</v>
      </c>
      <c r="AZ137" s="2006">
        <v>0</v>
      </c>
      <c r="BA137" s="2006">
        <v>0</v>
      </c>
      <c r="BB137" s="2006">
        <v>0</v>
      </c>
      <c r="BC137" s="2006">
        <v>0</v>
      </c>
      <c r="BD137" s="2006">
        <v>0</v>
      </c>
      <c r="BE137" s="2006">
        <v>0</v>
      </c>
      <c r="BF137" s="2006">
        <v>0</v>
      </c>
      <c r="BG137" s="2006">
        <v>0</v>
      </c>
      <c r="BH137" s="2006">
        <v>0</v>
      </c>
      <c r="BI137" s="421"/>
    </row>
    <row r="138" spans="2:61" ht="9.9499999999999993" customHeight="1">
      <c r="B138" s="34"/>
      <c r="D138" s="158"/>
      <c r="H138" s="26"/>
      <c r="I138" s="26"/>
      <c r="J138" s="26"/>
      <c r="K138" s="26"/>
      <c r="L138" s="69"/>
      <c r="M138" s="26"/>
      <c r="N138" s="26"/>
      <c r="O138" s="26"/>
      <c r="P138" s="26"/>
      <c r="Q138" s="26"/>
      <c r="R138" s="26"/>
      <c r="S138" s="26"/>
      <c r="T138" s="26"/>
      <c r="U138" s="26"/>
      <c r="V138" s="26"/>
      <c r="W138" s="26"/>
      <c r="X138" s="26"/>
      <c r="Y138" s="26"/>
      <c r="Z138" s="26"/>
      <c r="AA138" s="26"/>
      <c r="AB138" s="26"/>
      <c r="AC138" s="26"/>
      <c r="AD138" s="26"/>
      <c r="AE138" s="26"/>
      <c r="AF138" s="26"/>
      <c r="AI138" s="78"/>
      <c r="AJ138" s="2006">
        <v>0</v>
      </c>
      <c r="AK138" s="2006">
        <v>0</v>
      </c>
      <c r="AL138" s="2006">
        <v>0</v>
      </c>
      <c r="AM138" s="2006">
        <v>0</v>
      </c>
      <c r="AN138" s="2006">
        <v>0</v>
      </c>
      <c r="AO138" s="2006">
        <v>0</v>
      </c>
      <c r="AP138" s="2006">
        <v>0</v>
      </c>
      <c r="AQ138" s="2006">
        <v>0</v>
      </c>
      <c r="AR138" s="2006">
        <v>0</v>
      </c>
      <c r="AS138" s="2006">
        <v>0</v>
      </c>
      <c r="AT138" s="2006">
        <v>0</v>
      </c>
      <c r="AU138" s="2006">
        <v>0</v>
      </c>
      <c r="AV138" s="2006">
        <v>0</v>
      </c>
      <c r="AW138" s="2006">
        <v>0</v>
      </c>
      <c r="AX138" s="2006">
        <v>0</v>
      </c>
      <c r="AY138" s="2006">
        <v>0</v>
      </c>
      <c r="AZ138" s="2006">
        <v>0</v>
      </c>
      <c r="BA138" s="2006">
        <v>0</v>
      </c>
      <c r="BB138" s="2006">
        <v>0</v>
      </c>
      <c r="BC138" s="2006">
        <v>0</v>
      </c>
      <c r="BD138" s="2006">
        <v>0</v>
      </c>
      <c r="BE138" s="2006">
        <v>0</v>
      </c>
      <c r="BF138" s="2006">
        <v>0</v>
      </c>
      <c r="BG138" s="2006">
        <v>0</v>
      </c>
      <c r="BH138" s="2006">
        <v>0</v>
      </c>
      <c r="BI138" s="421"/>
    </row>
    <row r="139" spans="2:61" ht="9.9499999999999993" customHeight="1">
      <c r="B139" s="3401">
        <v>25</v>
      </c>
      <c r="D139" s="4281" t="s">
        <v>235</v>
      </c>
      <c r="F139" s="40"/>
      <c r="H139" s="4166"/>
      <c r="I139" s="26"/>
      <c r="J139" s="44"/>
      <c r="K139" s="26"/>
      <c r="L139" s="4166"/>
      <c r="M139" s="26"/>
      <c r="N139" s="44"/>
      <c r="O139" s="26"/>
      <c r="P139" s="4166"/>
      <c r="Q139" s="26"/>
      <c r="R139" s="44"/>
      <c r="S139" s="26"/>
      <c r="T139" s="4166"/>
      <c r="U139" s="26"/>
      <c r="V139" s="44"/>
      <c r="W139" s="26"/>
      <c r="X139" s="4166"/>
      <c r="Y139" s="160"/>
      <c r="Z139" s="44"/>
      <c r="AA139" s="26"/>
      <c r="AB139" s="4166"/>
      <c r="AC139" s="160"/>
      <c r="AD139" s="44"/>
      <c r="AE139" s="26"/>
      <c r="AF139" s="4166"/>
      <c r="AI139" s="75"/>
      <c r="AJ139" s="2006">
        <v>0</v>
      </c>
      <c r="AK139" s="2006">
        <v>0</v>
      </c>
      <c r="AL139" s="2006">
        <v>0</v>
      </c>
      <c r="AM139" s="2006">
        <v>0</v>
      </c>
      <c r="AN139" s="2006">
        <v>0</v>
      </c>
      <c r="AO139" s="2006">
        <v>0</v>
      </c>
      <c r="AP139" s="2006">
        <v>0</v>
      </c>
      <c r="AQ139" s="2006">
        <v>0</v>
      </c>
      <c r="AR139" s="2006">
        <v>0</v>
      </c>
      <c r="AS139" s="2006">
        <v>0</v>
      </c>
      <c r="AT139" s="2006">
        <v>0</v>
      </c>
      <c r="AU139" s="2006">
        <v>0</v>
      </c>
      <c r="AV139" s="2006">
        <v>0</v>
      </c>
      <c r="AW139" s="2006">
        <v>0</v>
      </c>
      <c r="AX139" s="2006">
        <v>0</v>
      </c>
      <c r="AY139" s="2006">
        <v>0</v>
      </c>
      <c r="AZ139" s="2006">
        <v>0</v>
      </c>
      <c r="BA139" s="2006">
        <v>0</v>
      </c>
      <c r="BB139" s="2006">
        <v>0</v>
      </c>
      <c r="BC139" s="2006">
        <v>0</v>
      </c>
      <c r="BD139" s="2006">
        <v>0</v>
      </c>
      <c r="BE139" s="2006">
        <v>0</v>
      </c>
      <c r="BF139" s="2006">
        <v>0</v>
      </c>
      <c r="BG139" s="2006">
        <v>0</v>
      </c>
      <c r="BH139" s="2006">
        <v>0</v>
      </c>
      <c r="BI139" s="421"/>
    </row>
    <row r="140" spans="2:61" ht="5.0999999999999996" customHeight="1">
      <c r="B140" s="3402"/>
      <c r="D140" s="3624"/>
      <c r="F140" s="91"/>
      <c r="H140" s="3612"/>
      <c r="I140" s="26"/>
      <c r="J140" s="154"/>
      <c r="K140" s="26"/>
      <c r="L140" s="3612"/>
      <c r="M140" s="26"/>
      <c r="N140" s="154"/>
      <c r="O140" s="26"/>
      <c r="P140" s="3612"/>
      <c r="Q140" s="26"/>
      <c r="R140" s="154"/>
      <c r="S140" s="26"/>
      <c r="T140" s="3612"/>
      <c r="U140" s="26"/>
      <c r="V140" s="154"/>
      <c r="W140" s="26"/>
      <c r="X140" s="3612"/>
      <c r="Y140" s="153"/>
      <c r="Z140" s="154"/>
      <c r="AA140" s="26"/>
      <c r="AB140" s="3612"/>
      <c r="AC140" s="153"/>
      <c r="AD140" s="154"/>
      <c r="AE140" s="26"/>
      <c r="AF140" s="3612"/>
      <c r="AI140" s="75"/>
      <c r="AJ140" s="2006">
        <v>0</v>
      </c>
      <c r="AK140" s="2006">
        <v>0</v>
      </c>
      <c r="AL140" s="2006">
        <v>0</v>
      </c>
      <c r="AM140" s="2006">
        <v>0</v>
      </c>
      <c r="AN140" s="2006">
        <v>0</v>
      </c>
      <c r="AO140" s="2006">
        <v>0</v>
      </c>
      <c r="AP140" s="2006">
        <v>0</v>
      </c>
      <c r="AQ140" s="2006">
        <v>0</v>
      </c>
      <c r="AR140" s="2006">
        <v>0</v>
      </c>
      <c r="AS140" s="2006">
        <v>0</v>
      </c>
      <c r="AT140" s="2006">
        <v>0</v>
      </c>
      <c r="AU140" s="2006">
        <v>0</v>
      </c>
      <c r="AV140" s="2006">
        <v>0</v>
      </c>
      <c r="AW140" s="2006">
        <v>0</v>
      </c>
      <c r="AX140" s="2006">
        <v>0</v>
      </c>
      <c r="AY140" s="2006">
        <v>0</v>
      </c>
      <c r="AZ140" s="2006">
        <v>0</v>
      </c>
      <c r="BA140" s="2006">
        <v>0</v>
      </c>
      <c r="BB140" s="2006">
        <v>0</v>
      </c>
      <c r="BC140" s="2006">
        <v>0</v>
      </c>
      <c r="BD140" s="2006">
        <v>0</v>
      </c>
      <c r="BE140" s="2006">
        <v>0</v>
      </c>
      <c r="BF140" s="2006">
        <v>0</v>
      </c>
      <c r="BG140" s="2006">
        <v>0</v>
      </c>
      <c r="BH140" s="2006">
        <v>0</v>
      </c>
      <c r="BI140" s="421"/>
    </row>
    <row r="141" spans="2:61" ht="9.9499999999999993" customHeight="1">
      <c r="B141" s="3403"/>
      <c r="D141" s="3625"/>
      <c r="F141" s="40"/>
      <c r="H141" s="3613"/>
      <c r="I141" s="26"/>
      <c r="J141" s="44"/>
      <c r="K141" s="26"/>
      <c r="L141" s="3613"/>
      <c r="M141" s="26"/>
      <c r="N141" s="44"/>
      <c r="O141" s="26"/>
      <c r="P141" s="3613"/>
      <c r="Q141" s="26"/>
      <c r="R141" s="44"/>
      <c r="S141" s="26"/>
      <c r="T141" s="3613"/>
      <c r="U141" s="26"/>
      <c r="V141" s="44"/>
      <c r="W141" s="26"/>
      <c r="X141" s="3613"/>
      <c r="Y141" s="44"/>
      <c r="Z141" s="44"/>
      <c r="AA141" s="26"/>
      <c r="AB141" s="3613"/>
      <c r="AC141" s="44"/>
      <c r="AD141" s="44"/>
      <c r="AE141" s="26"/>
      <c r="AF141" s="3613"/>
      <c r="AI141" s="75"/>
      <c r="AJ141" s="2006">
        <v>0</v>
      </c>
      <c r="AK141" s="2006">
        <v>0</v>
      </c>
      <c r="AL141" s="2006">
        <v>0</v>
      </c>
      <c r="AM141" s="2006">
        <v>0</v>
      </c>
      <c r="AN141" s="2006">
        <v>0</v>
      </c>
      <c r="AO141" s="2006">
        <v>0</v>
      </c>
      <c r="AP141" s="2006">
        <v>0</v>
      </c>
      <c r="AQ141" s="2006">
        <v>0</v>
      </c>
      <c r="AR141" s="2006">
        <v>0</v>
      </c>
      <c r="AS141" s="2006">
        <v>0</v>
      </c>
      <c r="AT141" s="2006">
        <v>0</v>
      </c>
      <c r="AU141" s="2006">
        <v>0</v>
      </c>
      <c r="AV141" s="2006">
        <v>0</v>
      </c>
      <c r="AW141" s="2006">
        <v>0</v>
      </c>
      <c r="AX141" s="2006">
        <v>0</v>
      </c>
      <c r="AY141" s="2006">
        <v>0</v>
      </c>
      <c r="AZ141" s="2006">
        <v>0</v>
      </c>
      <c r="BA141" s="2006">
        <v>0</v>
      </c>
      <c r="BB141" s="2006">
        <v>0</v>
      </c>
      <c r="BC141" s="2006">
        <v>0</v>
      </c>
      <c r="BD141" s="2006">
        <v>0</v>
      </c>
      <c r="BE141" s="2006">
        <v>0</v>
      </c>
      <c r="BF141" s="2006">
        <v>0</v>
      </c>
      <c r="BG141" s="2006">
        <v>0</v>
      </c>
      <c r="BH141" s="2006">
        <v>0</v>
      </c>
      <c r="BI141" s="421"/>
    </row>
    <row r="142" spans="2:61" ht="9.9499999999999993" customHeight="1">
      <c r="B142" s="34"/>
      <c r="D142" s="158"/>
      <c r="H142" s="26"/>
      <c r="I142" s="26"/>
      <c r="J142" s="26"/>
      <c r="K142" s="26"/>
      <c r="L142" s="69"/>
      <c r="M142" s="26"/>
      <c r="N142" s="26"/>
      <c r="O142" s="26"/>
      <c r="P142" s="26"/>
      <c r="Q142" s="26"/>
      <c r="R142" s="26"/>
      <c r="S142" s="26"/>
      <c r="T142" s="26"/>
      <c r="U142" s="26"/>
      <c r="V142" s="26"/>
      <c r="W142" s="26"/>
      <c r="X142" s="26"/>
      <c r="Y142" s="26"/>
      <c r="Z142" s="26"/>
      <c r="AA142" s="26"/>
      <c r="AB142" s="26"/>
      <c r="AC142" s="26"/>
      <c r="AD142" s="26"/>
      <c r="AE142" s="26"/>
      <c r="AF142" s="26"/>
      <c r="AI142" s="78"/>
      <c r="AJ142" s="2006">
        <v>0</v>
      </c>
      <c r="AK142" s="2006">
        <v>0</v>
      </c>
      <c r="AL142" s="2006">
        <v>0</v>
      </c>
      <c r="AM142" s="2006">
        <v>0</v>
      </c>
      <c r="AN142" s="2006">
        <v>0</v>
      </c>
      <c r="AO142" s="2006">
        <v>0</v>
      </c>
      <c r="AP142" s="2006">
        <v>0</v>
      </c>
      <c r="AQ142" s="2006">
        <v>0</v>
      </c>
      <c r="AR142" s="2006">
        <v>0</v>
      </c>
      <c r="AS142" s="2006">
        <v>0</v>
      </c>
      <c r="AT142" s="2006">
        <v>0</v>
      </c>
      <c r="AU142" s="2006">
        <v>0</v>
      </c>
      <c r="AV142" s="2006">
        <v>0</v>
      </c>
      <c r="AW142" s="2006">
        <v>0</v>
      </c>
      <c r="AX142" s="2006">
        <v>0</v>
      </c>
      <c r="AY142" s="2006">
        <v>0</v>
      </c>
      <c r="AZ142" s="2006">
        <v>0</v>
      </c>
      <c r="BA142" s="2006">
        <v>0</v>
      </c>
      <c r="BB142" s="2006">
        <v>0</v>
      </c>
      <c r="BC142" s="2006">
        <v>0</v>
      </c>
      <c r="BD142" s="2006">
        <v>0</v>
      </c>
      <c r="BE142" s="2006">
        <v>0</v>
      </c>
      <c r="BF142" s="2006">
        <v>0</v>
      </c>
      <c r="BG142" s="2006">
        <v>0</v>
      </c>
      <c r="BH142" s="2006">
        <v>0</v>
      </c>
      <c r="BI142" s="421"/>
    </row>
    <row r="143" spans="2:61" ht="9.9499999999999993" customHeight="1">
      <c r="B143" s="3401">
        <v>26</v>
      </c>
      <c r="D143" s="4281" t="s">
        <v>237</v>
      </c>
      <c r="F143" s="40"/>
      <c r="H143" s="4166"/>
      <c r="I143" s="26"/>
      <c r="J143" s="44"/>
      <c r="K143" s="26"/>
      <c r="L143" s="4166"/>
      <c r="M143" s="26"/>
      <c r="N143" s="44"/>
      <c r="O143" s="26"/>
      <c r="P143" s="4166"/>
      <c r="Q143" s="26"/>
      <c r="R143" s="44"/>
      <c r="S143" s="26"/>
      <c r="T143" s="4166"/>
      <c r="U143" s="26"/>
      <c r="V143" s="44"/>
      <c r="W143" s="26"/>
      <c r="X143" s="4166"/>
      <c r="Y143" s="160"/>
      <c r="Z143" s="44"/>
      <c r="AA143" s="26"/>
      <c r="AB143" s="4166"/>
      <c r="AC143" s="160"/>
      <c r="AD143" s="44"/>
      <c r="AE143" s="26"/>
      <c r="AF143" s="4166"/>
      <c r="AI143" s="75"/>
      <c r="AJ143" s="2006">
        <v>0</v>
      </c>
      <c r="AK143" s="2006">
        <v>0</v>
      </c>
      <c r="AL143" s="2006">
        <v>0</v>
      </c>
      <c r="AM143" s="2006">
        <v>0</v>
      </c>
      <c r="AN143" s="2006">
        <v>0</v>
      </c>
      <c r="AO143" s="2006">
        <v>0</v>
      </c>
      <c r="AP143" s="2006">
        <v>0</v>
      </c>
      <c r="AQ143" s="2006">
        <v>0</v>
      </c>
      <c r="AR143" s="2006">
        <v>0</v>
      </c>
      <c r="AS143" s="2006">
        <v>0</v>
      </c>
      <c r="AT143" s="2006">
        <v>0</v>
      </c>
      <c r="AU143" s="2006">
        <v>0</v>
      </c>
      <c r="AV143" s="2006">
        <v>0</v>
      </c>
      <c r="AW143" s="2006">
        <v>0</v>
      </c>
      <c r="AX143" s="2006">
        <v>0</v>
      </c>
      <c r="AY143" s="2006">
        <v>0</v>
      </c>
      <c r="AZ143" s="2006">
        <v>0</v>
      </c>
      <c r="BA143" s="2006">
        <v>0</v>
      </c>
      <c r="BB143" s="2006">
        <v>0</v>
      </c>
      <c r="BC143" s="2006">
        <v>0</v>
      </c>
      <c r="BD143" s="2006">
        <v>0</v>
      </c>
      <c r="BE143" s="2006">
        <v>0</v>
      </c>
      <c r="BF143" s="2006">
        <v>0</v>
      </c>
      <c r="BG143" s="2006">
        <v>0</v>
      </c>
      <c r="BH143" s="2006">
        <v>0</v>
      </c>
      <c r="BI143" s="421"/>
    </row>
    <row r="144" spans="2:61" ht="5.0999999999999996" customHeight="1">
      <c r="B144" s="3402"/>
      <c r="D144" s="3624"/>
      <c r="F144" s="91"/>
      <c r="H144" s="3612"/>
      <c r="I144" s="26"/>
      <c r="J144" s="154"/>
      <c r="K144" s="26"/>
      <c r="L144" s="3612"/>
      <c r="M144" s="26"/>
      <c r="N144" s="154"/>
      <c r="O144" s="26"/>
      <c r="P144" s="3612"/>
      <c r="Q144" s="26"/>
      <c r="R144" s="154"/>
      <c r="S144" s="26"/>
      <c r="T144" s="3612"/>
      <c r="U144" s="26"/>
      <c r="V144" s="154"/>
      <c r="W144" s="26"/>
      <c r="X144" s="3612"/>
      <c r="Y144" s="153"/>
      <c r="Z144" s="154"/>
      <c r="AA144" s="26"/>
      <c r="AB144" s="3612"/>
      <c r="AC144" s="153"/>
      <c r="AD144" s="154"/>
      <c r="AE144" s="26"/>
      <c r="AF144" s="3612"/>
      <c r="AI144" s="75"/>
      <c r="AJ144" s="2006">
        <v>0</v>
      </c>
      <c r="AK144" s="2006">
        <v>0</v>
      </c>
      <c r="AL144" s="2006">
        <v>0</v>
      </c>
      <c r="AM144" s="2006">
        <v>0</v>
      </c>
      <c r="AN144" s="2006">
        <v>0</v>
      </c>
      <c r="AO144" s="2006">
        <v>0</v>
      </c>
      <c r="AP144" s="2006">
        <v>0</v>
      </c>
      <c r="AQ144" s="2006">
        <v>0</v>
      </c>
      <c r="AR144" s="2006">
        <v>0</v>
      </c>
      <c r="AS144" s="2006">
        <v>0</v>
      </c>
      <c r="AT144" s="2006">
        <v>0</v>
      </c>
      <c r="AU144" s="2006">
        <v>0</v>
      </c>
      <c r="AV144" s="2006">
        <v>0</v>
      </c>
      <c r="AW144" s="2006">
        <v>0</v>
      </c>
      <c r="AX144" s="2006">
        <v>0</v>
      </c>
      <c r="AY144" s="2006">
        <v>0</v>
      </c>
      <c r="AZ144" s="2006">
        <v>0</v>
      </c>
      <c r="BA144" s="2006">
        <v>0</v>
      </c>
      <c r="BB144" s="2006">
        <v>0</v>
      </c>
      <c r="BC144" s="2006">
        <v>0</v>
      </c>
      <c r="BD144" s="2006">
        <v>0</v>
      </c>
      <c r="BE144" s="2006">
        <v>0</v>
      </c>
      <c r="BF144" s="2006">
        <v>0</v>
      </c>
      <c r="BG144" s="2006">
        <v>0</v>
      </c>
      <c r="BH144" s="2006">
        <v>0</v>
      </c>
      <c r="BI144" s="421"/>
    </row>
    <row r="145" spans="2:61" ht="9.9499999999999993" customHeight="1">
      <c r="B145" s="3403"/>
      <c r="D145" s="3625"/>
      <c r="F145" s="40"/>
      <c r="H145" s="3613"/>
      <c r="I145" s="26"/>
      <c r="J145" s="44"/>
      <c r="K145" s="26"/>
      <c r="L145" s="3613"/>
      <c r="M145" s="26"/>
      <c r="N145" s="44"/>
      <c r="O145" s="26"/>
      <c r="P145" s="3613"/>
      <c r="Q145" s="26"/>
      <c r="R145" s="44"/>
      <c r="S145" s="26"/>
      <c r="T145" s="3613"/>
      <c r="U145" s="26"/>
      <c r="V145" s="44"/>
      <c r="W145" s="26"/>
      <c r="X145" s="3613"/>
      <c r="Y145" s="44"/>
      <c r="Z145" s="44"/>
      <c r="AA145" s="26"/>
      <c r="AB145" s="3613"/>
      <c r="AC145" s="44"/>
      <c r="AD145" s="44"/>
      <c r="AE145" s="26"/>
      <c r="AF145" s="3613"/>
      <c r="AI145" s="75"/>
      <c r="AJ145" s="2006">
        <v>0</v>
      </c>
      <c r="AK145" s="2006">
        <v>0</v>
      </c>
      <c r="AL145" s="2006">
        <v>0</v>
      </c>
      <c r="AM145" s="2006">
        <v>0</v>
      </c>
      <c r="AN145" s="2006">
        <v>0</v>
      </c>
      <c r="AO145" s="2006">
        <v>0</v>
      </c>
      <c r="AP145" s="2006">
        <v>0</v>
      </c>
      <c r="AQ145" s="2006">
        <v>0</v>
      </c>
      <c r="AR145" s="2006">
        <v>0</v>
      </c>
      <c r="AS145" s="2006">
        <v>0</v>
      </c>
      <c r="AT145" s="2006">
        <v>0</v>
      </c>
      <c r="AU145" s="2006">
        <v>0</v>
      </c>
      <c r="AV145" s="2006">
        <v>0</v>
      </c>
      <c r="AW145" s="2006">
        <v>0</v>
      </c>
      <c r="AX145" s="2006">
        <v>0</v>
      </c>
      <c r="AY145" s="2006">
        <v>0</v>
      </c>
      <c r="AZ145" s="2006">
        <v>0</v>
      </c>
      <c r="BA145" s="2006">
        <v>0</v>
      </c>
      <c r="BB145" s="2006">
        <v>0</v>
      </c>
      <c r="BC145" s="2006">
        <v>0</v>
      </c>
      <c r="BD145" s="2006">
        <v>0</v>
      </c>
      <c r="BE145" s="2006">
        <v>0</v>
      </c>
      <c r="BF145" s="2006">
        <v>0</v>
      </c>
      <c r="BG145" s="2006">
        <v>0</v>
      </c>
      <c r="BH145" s="2006">
        <v>0</v>
      </c>
      <c r="BI145" s="421"/>
    </row>
    <row r="146" spans="2:61" ht="9.9499999999999993" customHeight="1">
      <c r="B146" s="34"/>
      <c r="D146" s="158"/>
      <c r="H146" s="26"/>
      <c r="I146" s="26"/>
      <c r="J146" s="26"/>
      <c r="K146" s="26"/>
      <c r="L146" s="69"/>
      <c r="M146" s="26"/>
      <c r="N146" s="26"/>
      <c r="O146" s="26"/>
      <c r="P146" s="26"/>
      <c r="Q146" s="26"/>
      <c r="R146" s="26"/>
      <c r="S146" s="26"/>
      <c r="T146" s="26"/>
      <c r="U146" s="26"/>
      <c r="V146" s="26"/>
      <c r="W146" s="26"/>
      <c r="X146" s="26"/>
      <c r="Y146" s="26"/>
      <c r="Z146" s="26"/>
      <c r="AA146" s="26"/>
      <c r="AB146" s="26"/>
      <c r="AC146" s="26"/>
      <c r="AD146" s="26"/>
      <c r="AE146" s="26"/>
      <c r="AF146" s="26"/>
      <c r="AI146" s="78"/>
      <c r="AJ146" s="2006">
        <v>0</v>
      </c>
      <c r="AK146" s="2006">
        <v>0</v>
      </c>
      <c r="AL146" s="2006">
        <v>0</v>
      </c>
      <c r="AM146" s="2006">
        <v>0</v>
      </c>
      <c r="AN146" s="2006">
        <v>0</v>
      </c>
      <c r="AO146" s="2006">
        <v>0</v>
      </c>
      <c r="AP146" s="2006">
        <v>0</v>
      </c>
      <c r="AQ146" s="2006">
        <v>0</v>
      </c>
      <c r="AR146" s="2006">
        <v>0</v>
      </c>
      <c r="AS146" s="2006">
        <v>0</v>
      </c>
      <c r="AT146" s="2006">
        <v>0</v>
      </c>
      <c r="AU146" s="2006">
        <v>0</v>
      </c>
      <c r="AV146" s="2006">
        <v>0</v>
      </c>
      <c r="AW146" s="2006">
        <v>0</v>
      </c>
      <c r="AX146" s="2006">
        <v>0</v>
      </c>
      <c r="AY146" s="2006">
        <v>0</v>
      </c>
      <c r="AZ146" s="2006">
        <v>0</v>
      </c>
      <c r="BA146" s="2006">
        <v>0</v>
      </c>
      <c r="BB146" s="2006">
        <v>0</v>
      </c>
      <c r="BC146" s="2006">
        <v>0</v>
      </c>
      <c r="BD146" s="2006">
        <v>0</v>
      </c>
      <c r="BE146" s="2006">
        <v>0</v>
      </c>
      <c r="BF146" s="2006">
        <v>0</v>
      </c>
      <c r="BG146" s="2006">
        <v>0</v>
      </c>
      <c r="BH146" s="2006">
        <v>0</v>
      </c>
      <c r="BI146" s="421"/>
    </row>
    <row r="147" spans="2:61" ht="9.9499999999999993" customHeight="1">
      <c r="B147" s="3401">
        <v>27</v>
      </c>
      <c r="D147" s="4281" t="s">
        <v>239</v>
      </c>
      <c r="F147" s="40"/>
      <c r="H147" s="4166"/>
      <c r="I147" s="26"/>
      <c r="J147" s="44"/>
      <c r="K147" s="26"/>
      <c r="L147" s="4166"/>
      <c r="M147" s="26"/>
      <c r="N147" s="44"/>
      <c r="O147" s="26"/>
      <c r="P147" s="4166"/>
      <c r="Q147" s="26"/>
      <c r="R147" s="44"/>
      <c r="S147" s="26"/>
      <c r="T147" s="4166"/>
      <c r="U147" s="26"/>
      <c r="V147" s="44"/>
      <c r="W147" s="26"/>
      <c r="X147" s="4166"/>
      <c r="Y147" s="160"/>
      <c r="Z147" s="44"/>
      <c r="AA147" s="26"/>
      <c r="AB147" s="4166"/>
      <c r="AC147" s="160"/>
      <c r="AD147" s="44"/>
      <c r="AE147" s="26"/>
      <c r="AF147" s="4166"/>
      <c r="AI147" s="75"/>
      <c r="AJ147" s="2006">
        <v>0</v>
      </c>
      <c r="AK147" s="2006">
        <v>0</v>
      </c>
      <c r="AL147" s="2006">
        <v>0</v>
      </c>
      <c r="AM147" s="2006">
        <v>0</v>
      </c>
      <c r="AN147" s="2006">
        <v>0</v>
      </c>
      <c r="AO147" s="2006">
        <v>0</v>
      </c>
      <c r="AP147" s="2006">
        <v>0</v>
      </c>
      <c r="AQ147" s="2006">
        <v>0</v>
      </c>
      <c r="AR147" s="2006">
        <v>0</v>
      </c>
      <c r="AS147" s="2006">
        <v>0</v>
      </c>
      <c r="AT147" s="2006">
        <v>0</v>
      </c>
      <c r="AU147" s="2006">
        <v>0</v>
      </c>
      <c r="AV147" s="2006">
        <v>0</v>
      </c>
      <c r="AW147" s="2006">
        <v>0</v>
      </c>
      <c r="AX147" s="2006">
        <v>0</v>
      </c>
      <c r="AY147" s="2006">
        <v>0</v>
      </c>
      <c r="AZ147" s="2006">
        <v>0</v>
      </c>
      <c r="BA147" s="2006">
        <v>0</v>
      </c>
      <c r="BB147" s="2006">
        <v>0</v>
      </c>
      <c r="BC147" s="2006">
        <v>0</v>
      </c>
      <c r="BD147" s="2006">
        <v>0</v>
      </c>
      <c r="BE147" s="2006">
        <v>0</v>
      </c>
      <c r="BF147" s="2006">
        <v>0</v>
      </c>
      <c r="BG147" s="2006">
        <v>0</v>
      </c>
      <c r="BH147" s="2006">
        <v>0</v>
      </c>
      <c r="BI147" s="421"/>
    </row>
    <row r="148" spans="2:61" ht="5.0999999999999996" customHeight="1">
      <c r="B148" s="3402"/>
      <c r="D148" s="3624"/>
      <c r="F148" s="91"/>
      <c r="H148" s="3612"/>
      <c r="I148" s="26"/>
      <c r="J148" s="154"/>
      <c r="K148" s="26"/>
      <c r="L148" s="3612"/>
      <c r="M148" s="26"/>
      <c r="N148" s="154"/>
      <c r="O148" s="26"/>
      <c r="P148" s="3612"/>
      <c r="Q148" s="26"/>
      <c r="R148" s="154"/>
      <c r="S148" s="26"/>
      <c r="T148" s="3612"/>
      <c r="U148" s="26"/>
      <c r="V148" s="154"/>
      <c r="W148" s="26"/>
      <c r="X148" s="3612"/>
      <c r="Y148" s="153"/>
      <c r="Z148" s="154"/>
      <c r="AA148" s="26"/>
      <c r="AB148" s="3612"/>
      <c r="AC148" s="153"/>
      <c r="AD148" s="154"/>
      <c r="AE148" s="26"/>
      <c r="AF148" s="3612"/>
      <c r="AI148" s="75"/>
      <c r="AJ148" s="2006">
        <v>0</v>
      </c>
      <c r="AK148" s="2006">
        <v>0</v>
      </c>
      <c r="AL148" s="2006">
        <v>0</v>
      </c>
      <c r="AM148" s="2006">
        <v>0</v>
      </c>
      <c r="AN148" s="2006">
        <v>0</v>
      </c>
      <c r="AO148" s="2006">
        <v>0</v>
      </c>
      <c r="AP148" s="2006">
        <v>0</v>
      </c>
      <c r="AQ148" s="2006">
        <v>0</v>
      </c>
      <c r="AR148" s="2006">
        <v>0</v>
      </c>
      <c r="AS148" s="2006">
        <v>0</v>
      </c>
      <c r="AT148" s="2006">
        <v>0</v>
      </c>
      <c r="AU148" s="2006">
        <v>0</v>
      </c>
      <c r="AV148" s="2006">
        <v>0</v>
      </c>
      <c r="AW148" s="2006">
        <v>0</v>
      </c>
      <c r="AX148" s="2006">
        <v>0</v>
      </c>
      <c r="AY148" s="2006">
        <v>0</v>
      </c>
      <c r="AZ148" s="2006">
        <v>0</v>
      </c>
      <c r="BA148" s="2006">
        <v>0</v>
      </c>
      <c r="BB148" s="2006">
        <v>0</v>
      </c>
      <c r="BC148" s="2006">
        <v>0</v>
      </c>
      <c r="BD148" s="2006">
        <v>0</v>
      </c>
      <c r="BE148" s="2006">
        <v>0</v>
      </c>
      <c r="BF148" s="2006">
        <v>0</v>
      </c>
      <c r="BG148" s="2006">
        <v>0</v>
      </c>
      <c r="BH148" s="2006">
        <v>0</v>
      </c>
      <c r="BI148" s="421"/>
    </row>
    <row r="149" spans="2:61" ht="9.9499999999999993" customHeight="1">
      <c r="B149" s="3403"/>
      <c r="D149" s="3625"/>
      <c r="F149" s="40"/>
      <c r="H149" s="3613"/>
      <c r="I149" s="26"/>
      <c r="J149" s="44"/>
      <c r="K149" s="26"/>
      <c r="L149" s="3613"/>
      <c r="M149" s="26"/>
      <c r="N149" s="44"/>
      <c r="O149" s="26"/>
      <c r="P149" s="3613"/>
      <c r="Q149" s="26"/>
      <c r="R149" s="44"/>
      <c r="S149" s="26"/>
      <c r="T149" s="3613"/>
      <c r="U149" s="26"/>
      <c r="V149" s="44"/>
      <c r="W149" s="26"/>
      <c r="X149" s="3613"/>
      <c r="Y149" s="44"/>
      <c r="Z149" s="44"/>
      <c r="AA149" s="26"/>
      <c r="AB149" s="3613"/>
      <c r="AC149" s="44"/>
      <c r="AD149" s="44"/>
      <c r="AE149" s="26"/>
      <c r="AF149" s="3613"/>
      <c r="AI149" s="75"/>
      <c r="AJ149" s="2006">
        <v>0</v>
      </c>
      <c r="AK149" s="2006">
        <v>0</v>
      </c>
      <c r="AL149" s="2006">
        <v>0</v>
      </c>
      <c r="AM149" s="2006">
        <v>0</v>
      </c>
      <c r="AN149" s="2006">
        <v>0</v>
      </c>
      <c r="AO149" s="2006">
        <v>0</v>
      </c>
      <c r="AP149" s="2006">
        <v>0</v>
      </c>
      <c r="AQ149" s="2006">
        <v>0</v>
      </c>
      <c r="AR149" s="2006">
        <v>0</v>
      </c>
      <c r="AS149" s="2006">
        <v>0</v>
      </c>
      <c r="AT149" s="2006">
        <v>0</v>
      </c>
      <c r="AU149" s="2006">
        <v>0</v>
      </c>
      <c r="AV149" s="2006">
        <v>0</v>
      </c>
      <c r="AW149" s="2006">
        <v>0</v>
      </c>
      <c r="AX149" s="2006">
        <v>0</v>
      </c>
      <c r="AY149" s="2006">
        <v>0</v>
      </c>
      <c r="AZ149" s="2006">
        <v>0</v>
      </c>
      <c r="BA149" s="2006">
        <v>0</v>
      </c>
      <c r="BB149" s="2006">
        <v>0</v>
      </c>
      <c r="BC149" s="2006">
        <v>0</v>
      </c>
      <c r="BD149" s="2006">
        <v>0</v>
      </c>
      <c r="BE149" s="2006">
        <v>0</v>
      </c>
      <c r="BF149" s="2006">
        <v>0</v>
      </c>
      <c r="BG149" s="2006">
        <v>0</v>
      </c>
      <c r="BH149" s="2006">
        <v>0</v>
      </c>
      <c r="BI149" s="421"/>
    </row>
    <row r="150" spans="2:61" ht="9.9499999999999993" customHeight="1">
      <c r="B150" s="34"/>
      <c r="D150" s="158"/>
      <c r="H150" s="26"/>
      <c r="I150" s="26"/>
      <c r="J150" s="26"/>
      <c r="K150" s="26"/>
      <c r="L150" s="69"/>
      <c r="M150" s="26"/>
      <c r="N150" s="26"/>
      <c r="O150" s="26"/>
      <c r="P150" s="26"/>
      <c r="Q150" s="26"/>
      <c r="R150" s="26"/>
      <c r="S150" s="26"/>
      <c r="T150" s="26"/>
      <c r="U150" s="26"/>
      <c r="V150" s="26"/>
      <c r="W150" s="26"/>
      <c r="X150" s="26"/>
      <c r="Y150" s="26"/>
      <c r="Z150" s="26"/>
      <c r="AA150" s="26"/>
      <c r="AB150" s="26"/>
      <c r="AC150" s="26"/>
      <c r="AD150" s="26"/>
      <c r="AE150" s="26"/>
      <c r="AF150" s="26"/>
      <c r="AI150" s="78"/>
      <c r="AJ150" s="2006">
        <v>0</v>
      </c>
      <c r="AK150" s="2006">
        <v>0</v>
      </c>
      <c r="AL150" s="2006">
        <v>0</v>
      </c>
      <c r="AM150" s="2006">
        <v>0</v>
      </c>
      <c r="AN150" s="2006">
        <v>0</v>
      </c>
      <c r="AO150" s="2006">
        <v>0</v>
      </c>
      <c r="AP150" s="2006">
        <v>0</v>
      </c>
      <c r="AQ150" s="2006">
        <v>0</v>
      </c>
      <c r="AR150" s="2006">
        <v>0</v>
      </c>
      <c r="AS150" s="2006">
        <v>0</v>
      </c>
      <c r="AT150" s="2006">
        <v>0</v>
      </c>
      <c r="AU150" s="2006">
        <v>0</v>
      </c>
      <c r="AV150" s="2006">
        <v>0</v>
      </c>
      <c r="AW150" s="2006">
        <v>0</v>
      </c>
      <c r="AX150" s="2006">
        <v>0</v>
      </c>
      <c r="AY150" s="2006">
        <v>0</v>
      </c>
      <c r="AZ150" s="2006">
        <v>0</v>
      </c>
      <c r="BA150" s="2006">
        <v>0</v>
      </c>
      <c r="BB150" s="2006">
        <v>0</v>
      </c>
      <c r="BC150" s="2006">
        <v>0</v>
      </c>
      <c r="BD150" s="2006">
        <v>0</v>
      </c>
      <c r="BE150" s="2006">
        <v>0</v>
      </c>
      <c r="BF150" s="2006">
        <v>0</v>
      </c>
      <c r="BG150" s="2006">
        <v>0</v>
      </c>
      <c r="BH150" s="2006">
        <v>0</v>
      </c>
      <c r="BI150" s="421"/>
    </row>
    <row r="151" spans="2:61" ht="9.9499999999999993" customHeight="1">
      <c r="B151" s="3401">
        <v>28</v>
      </c>
      <c r="D151" s="4281" t="s">
        <v>240</v>
      </c>
      <c r="F151" s="40"/>
      <c r="H151" s="4166"/>
      <c r="I151" s="26"/>
      <c r="J151" s="44"/>
      <c r="K151" s="26"/>
      <c r="L151" s="4166"/>
      <c r="M151" s="26"/>
      <c r="N151" s="44"/>
      <c r="O151" s="26"/>
      <c r="P151" s="4166"/>
      <c r="Q151" s="26"/>
      <c r="R151" s="44"/>
      <c r="S151" s="26"/>
      <c r="T151" s="4166"/>
      <c r="U151" s="26"/>
      <c r="V151" s="44"/>
      <c r="W151" s="26"/>
      <c r="X151" s="4166"/>
      <c r="Y151" s="160"/>
      <c r="Z151" s="44"/>
      <c r="AA151" s="26"/>
      <c r="AB151" s="4166"/>
      <c r="AC151" s="160"/>
      <c r="AD151" s="44"/>
      <c r="AE151" s="26"/>
      <c r="AF151" s="4166"/>
      <c r="AI151" s="75"/>
      <c r="AJ151" s="2006">
        <v>0</v>
      </c>
      <c r="AK151" s="2006">
        <v>0</v>
      </c>
      <c r="AL151" s="2006">
        <v>0</v>
      </c>
      <c r="AM151" s="2006">
        <v>0</v>
      </c>
      <c r="AN151" s="2006">
        <v>0</v>
      </c>
      <c r="AO151" s="2006">
        <v>0</v>
      </c>
      <c r="AP151" s="2006">
        <v>0</v>
      </c>
      <c r="AQ151" s="2006">
        <v>0</v>
      </c>
      <c r="AR151" s="2006">
        <v>0</v>
      </c>
      <c r="AS151" s="2006">
        <v>0</v>
      </c>
      <c r="AT151" s="2006">
        <v>0</v>
      </c>
      <c r="AU151" s="2006">
        <v>0</v>
      </c>
      <c r="AV151" s="2006">
        <v>0</v>
      </c>
      <c r="AW151" s="2006">
        <v>0</v>
      </c>
      <c r="AX151" s="2006">
        <v>0</v>
      </c>
      <c r="AY151" s="2006">
        <v>0</v>
      </c>
      <c r="AZ151" s="2006">
        <v>0</v>
      </c>
      <c r="BA151" s="2006">
        <v>0</v>
      </c>
      <c r="BB151" s="2006">
        <v>0</v>
      </c>
      <c r="BC151" s="2006">
        <v>0</v>
      </c>
      <c r="BD151" s="2006">
        <v>0</v>
      </c>
      <c r="BE151" s="2006">
        <v>0</v>
      </c>
      <c r="BF151" s="2006">
        <v>0</v>
      </c>
      <c r="BG151" s="2006">
        <v>0</v>
      </c>
      <c r="BH151" s="2006">
        <v>0</v>
      </c>
      <c r="BI151" s="421"/>
    </row>
    <row r="152" spans="2:61" ht="5.0999999999999996" customHeight="1">
      <c r="B152" s="3402"/>
      <c r="D152" s="3624"/>
      <c r="F152" s="91"/>
      <c r="H152" s="3612"/>
      <c r="I152" s="26"/>
      <c r="J152" s="154"/>
      <c r="K152" s="26"/>
      <c r="L152" s="3612"/>
      <c r="M152" s="26"/>
      <c r="N152" s="154"/>
      <c r="O152" s="26"/>
      <c r="P152" s="3612"/>
      <c r="Q152" s="26"/>
      <c r="R152" s="154"/>
      <c r="S152" s="26"/>
      <c r="T152" s="3612"/>
      <c r="U152" s="26"/>
      <c r="V152" s="154"/>
      <c r="W152" s="26"/>
      <c r="X152" s="3612"/>
      <c r="Y152" s="153"/>
      <c r="Z152" s="154"/>
      <c r="AA152" s="26"/>
      <c r="AB152" s="3612"/>
      <c r="AC152" s="153"/>
      <c r="AD152" s="154"/>
      <c r="AE152" s="26"/>
      <c r="AF152" s="3612"/>
      <c r="AI152" s="75"/>
      <c r="AJ152" s="2006">
        <v>0</v>
      </c>
      <c r="AK152" s="2006">
        <v>0</v>
      </c>
      <c r="AL152" s="2006">
        <v>0</v>
      </c>
      <c r="AM152" s="2006">
        <v>0</v>
      </c>
      <c r="AN152" s="2006">
        <v>0</v>
      </c>
      <c r="AO152" s="2006">
        <v>0</v>
      </c>
      <c r="AP152" s="2006">
        <v>0</v>
      </c>
      <c r="AQ152" s="2006">
        <v>0</v>
      </c>
      <c r="AR152" s="2006">
        <v>0</v>
      </c>
      <c r="AS152" s="2006">
        <v>0</v>
      </c>
      <c r="AT152" s="2006">
        <v>0</v>
      </c>
      <c r="AU152" s="2006">
        <v>0</v>
      </c>
      <c r="AV152" s="2006">
        <v>0</v>
      </c>
      <c r="AW152" s="2006">
        <v>0</v>
      </c>
      <c r="AX152" s="2006">
        <v>0</v>
      </c>
      <c r="AY152" s="2006">
        <v>0</v>
      </c>
      <c r="AZ152" s="2006">
        <v>0</v>
      </c>
      <c r="BA152" s="2006">
        <v>0</v>
      </c>
      <c r="BB152" s="2006">
        <v>0</v>
      </c>
      <c r="BC152" s="2006">
        <v>0</v>
      </c>
      <c r="BD152" s="2006">
        <v>0</v>
      </c>
      <c r="BE152" s="2006">
        <v>0</v>
      </c>
      <c r="BF152" s="2006">
        <v>0</v>
      </c>
      <c r="BG152" s="2006">
        <v>0</v>
      </c>
      <c r="BH152" s="2006">
        <v>0</v>
      </c>
      <c r="BI152" s="421"/>
    </row>
    <row r="153" spans="2:61" ht="9.9499999999999993" customHeight="1">
      <c r="B153" s="3403"/>
      <c r="D153" s="3625"/>
      <c r="F153" s="40"/>
      <c r="H153" s="3613"/>
      <c r="I153" s="26"/>
      <c r="J153" s="44"/>
      <c r="K153" s="26"/>
      <c r="L153" s="3613"/>
      <c r="M153" s="26"/>
      <c r="N153" s="44"/>
      <c r="O153" s="26"/>
      <c r="P153" s="3613"/>
      <c r="Q153" s="26"/>
      <c r="R153" s="44"/>
      <c r="S153" s="26"/>
      <c r="T153" s="3613"/>
      <c r="U153" s="26"/>
      <c r="V153" s="44"/>
      <c r="W153" s="26"/>
      <c r="X153" s="3613"/>
      <c r="Y153" s="44"/>
      <c r="Z153" s="44"/>
      <c r="AA153" s="26"/>
      <c r="AB153" s="3613"/>
      <c r="AC153" s="44"/>
      <c r="AD153" s="44"/>
      <c r="AE153" s="26"/>
      <c r="AF153" s="3613"/>
      <c r="AI153" s="75"/>
      <c r="AJ153" s="2006">
        <v>0</v>
      </c>
      <c r="AK153" s="2006">
        <v>0</v>
      </c>
      <c r="AL153" s="2006">
        <v>0</v>
      </c>
      <c r="AM153" s="2006">
        <v>0</v>
      </c>
      <c r="AN153" s="2006">
        <v>0</v>
      </c>
      <c r="AO153" s="2006">
        <v>0</v>
      </c>
      <c r="AP153" s="2006">
        <v>0</v>
      </c>
      <c r="AQ153" s="2006">
        <v>0</v>
      </c>
      <c r="AR153" s="2006">
        <v>0</v>
      </c>
      <c r="AS153" s="2006">
        <v>0</v>
      </c>
      <c r="AT153" s="2006">
        <v>0</v>
      </c>
      <c r="AU153" s="2006">
        <v>0</v>
      </c>
      <c r="AV153" s="2006">
        <v>0</v>
      </c>
      <c r="AW153" s="2006">
        <v>0</v>
      </c>
      <c r="AX153" s="2006">
        <v>0</v>
      </c>
      <c r="AY153" s="2006">
        <v>0</v>
      </c>
      <c r="AZ153" s="2006">
        <v>0</v>
      </c>
      <c r="BA153" s="2006">
        <v>0</v>
      </c>
      <c r="BB153" s="2006">
        <v>0</v>
      </c>
      <c r="BC153" s="2006">
        <v>0</v>
      </c>
      <c r="BD153" s="2006">
        <v>0</v>
      </c>
      <c r="BE153" s="2006">
        <v>0</v>
      </c>
      <c r="BF153" s="2006">
        <v>0</v>
      </c>
      <c r="BG153" s="2006">
        <v>0</v>
      </c>
      <c r="BH153" s="2006">
        <v>0</v>
      </c>
      <c r="BI153" s="421"/>
    </row>
    <row r="154" spans="2:61" ht="9.9499999999999993" customHeight="1">
      <c r="B154" s="34"/>
      <c r="D154" s="158"/>
      <c r="H154" s="26"/>
      <c r="I154" s="26"/>
      <c r="J154" s="26"/>
      <c r="K154" s="26"/>
      <c r="L154" s="69"/>
      <c r="M154" s="26"/>
      <c r="N154" s="26"/>
      <c r="O154" s="26"/>
      <c r="P154" s="26"/>
      <c r="Q154" s="26"/>
      <c r="R154" s="26"/>
      <c r="S154" s="26"/>
      <c r="T154" s="26"/>
      <c r="U154" s="26"/>
      <c r="V154" s="26"/>
      <c r="W154" s="26"/>
      <c r="X154" s="26"/>
      <c r="Y154" s="26"/>
      <c r="Z154" s="26"/>
      <c r="AA154" s="26"/>
      <c r="AB154" s="26"/>
      <c r="AC154" s="26"/>
      <c r="AD154" s="26"/>
      <c r="AE154" s="26"/>
      <c r="AF154" s="26"/>
      <c r="AI154" s="78"/>
      <c r="AJ154" s="2006">
        <v>0</v>
      </c>
      <c r="AK154" s="2006">
        <v>0</v>
      </c>
      <c r="AL154" s="2006">
        <v>0</v>
      </c>
      <c r="AM154" s="2006">
        <v>0</v>
      </c>
      <c r="AN154" s="2006">
        <v>0</v>
      </c>
      <c r="AO154" s="2006">
        <v>0</v>
      </c>
      <c r="AP154" s="2006">
        <v>0</v>
      </c>
      <c r="AQ154" s="2006">
        <v>0</v>
      </c>
      <c r="AR154" s="2006">
        <v>0</v>
      </c>
      <c r="AS154" s="2006">
        <v>0</v>
      </c>
      <c r="AT154" s="2006">
        <v>0</v>
      </c>
      <c r="AU154" s="2006">
        <v>0</v>
      </c>
      <c r="AV154" s="2006">
        <v>0</v>
      </c>
      <c r="AW154" s="2006">
        <v>0</v>
      </c>
      <c r="AX154" s="2006">
        <v>0</v>
      </c>
      <c r="AY154" s="2006">
        <v>0</v>
      </c>
      <c r="AZ154" s="2006">
        <v>0</v>
      </c>
      <c r="BA154" s="2006">
        <v>0</v>
      </c>
      <c r="BB154" s="2006">
        <v>0</v>
      </c>
      <c r="BC154" s="2006">
        <v>0</v>
      </c>
      <c r="BD154" s="2006">
        <v>0</v>
      </c>
      <c r="BE154" s="2006">
        <v>0</v>
      </c>
      <c r="BF154" s="2006">
        <v>0</v>
      </c>
      <c r="BG154" s="2006">
        <v>0</v>
      </c>
      <c r="BH154" s="2006">
        <v>0</v>
      </c>
      <c r="BI154" s="421"/>
    </row>
    <row r="155" spans="2:61" ht="9.9499999999999993" customHeight="1">
      <c r="B155" s="3401">
        <v>29</v>
      </c>
      <c r="D155" s="4281" t="s">
        <v>241</v>
      </c>
      <c r="F155" s="40"/>
      <c r="H155" s="4166"/>
      <c r="I155" s="26"/>
      <c r="J155" s="44"/>
      <c r="K155" s="26"/>
      <c r="L155" s="4166"/>
      <c r="M155" s="26"/>
      <c r="N155" s="44"/>
      <c r="O155" s="26"/>
      <c r="P155" s="4166"/>
      <c r="Q155" s="26"/>
      <c r="R155" s="44"/>
      <c r="S155" s="26"/>
      <c r="T155" s="4166"/>
      <c r="U155" s="26"/>
      <c r="V155" s="44"/>
      <c r="W155" s="26"/>
      <c r="X155" s="4166"/>
      <c r="Y155" s="160"/>
      <c r="Z155" s="44"/>
      <c r="AA155" s="26"/>
      <c r="AB155" s="4166"/>
      <c r="AC155" s="160"/>
      <c r="AD155" s="44"/>
      <c r="AE155" s="26"/>
      <c r="AF155" s="4166"/>
      <c r="AI155" s="75"/>
      <c r="AJ155" s="2006">
        <v>0</v>
      </c>
      <c r="AK155" s="2006">
        <v>0</v>
      </c>
      <c r="AL155" s="2006">
        <v>0</v>
      </c>
      <c r="AM155" s="2006">
        <v>0</v>
      </c>
      <c r="AN155" s="2006">
        <v>0</v>
      </c>
      <c r="AO155" s="2006">
        <v>0</v>
      </c>
      <c r="AP155" s="2006">
        <v>0</v>
      </c>
      <c r="AQ155" s="2006">
        <v>0</v>
      </c>
      <c r="AR155" s="2006">
        <v>0</v>
      </c>
      <c r="AS155" s="2006">
        <v>0</v>
      </c>
      <c r="AT155" s="2006">
        <v>0</v>
      </c>
      <c r="AU155" s="2006">
        <v>0</v>
      </c>
      <c r="AV155" s="2006">
        <v>0</v>
      </c>
      <c r="AW155" s="2006">
        <v>0</v>
      </c>
      <c r="AX155" s="2006">
        <v>0</v>
      </c>
      <c r="AY155" s="2006">
        <v>0</v>
      </c>
      <c r="AZ155" s="2006">
        <v>0</v>
      </c>
      <c r="BA155" s="2006">
        <v>0</v>
      </c>
      <c r="BB155" s="2006">
        <v>0</v>
      </c>
      <c r="BC155" s="2006">
        <v>0</v>
      </c>
      <c r="BD155" s="2006">
        <v>0</v>
      </c>
      <c r="BE155" s="2006">
        <v>0</v>
      </c>
      <c r="BF155" s="2006">
        <v>0</v>
      </c>
      <c r="BG155" s="2006">
        <v>0</v>
      </c>
      <c r="BH155" s="2006">
        <v>0</v>
      </c>
      <c r="BI155" s="421"/>
    </row>
    <row r="156" spans="2:61" ht="5.0999999999999996" customHeight="1">
      <c r="B156" s="3402"/>
      <c r="D156" s="3624"/>
      <c r="F156" s="91"/>
      <c r="H156" s="3612"/>
      <c r="I156" s="26"/>
      <c r="J156" s="154"/>
      <c r="K156" s="26"/>
      <c r="L156" s="3612"/>
      <c r="M156" s="26"/>
      <c r="N156" s="154"/>
      <c r="O156" s="26"/>
      <c r="P156" s="3612"/>
      <c r="Q156" s="26"/>
      <c r="R156" s="154"/>
      <c r="S156" s="26"/>
      <c r="T156" s="3612"/>
      <c r="U156" s="26"/>
      <c r="V156" s="154"/>
      <c r="W156" s="26"/>
      <c r="X156" s="3612"/>
      <c r="Y156" s="153"/>
      <c r="Z156" s="154"/>
      <c r="AA156" s="26"/>
      <c r="AB156" s="3612"/>
      <c r="AC156" s="153"/>
      <c r="AD156" s="154"/>
      <c r="AE156" s="26"/>
      <c r="AF156" s="3612"/>
      <c r="AI156" s="75"/>
      <c r="AJ156" s="2006">
        <v>0</v>
      </c>
      <c r="AK156" s="2006">
        <v>0</v>
      </c>
      <c r="AL156" s="2006">
        <v>0</v>
      </c>
      <c r="AM156" s="2006">
        <v>0</v>
      </c>
      <c r="AN156" s="2006">
        <v>0</v>
      </c>
      <c r="AO156" s="2006">
        <v>0</v>
      </c>
      <c r="AP156" s="2006">
        <v>0</v>
      </c>
      <c r="AQ156" s="2006">
        <v>0</v>
      </c>
      <c r="AR156" s="2006">
        <v>0</v>
      </c>
      <c r="AS156" s="2006">
        <v>0</v>
      </c>
      <c r="AT156" s="2006">
        <v>0</v>
      </c>
      <c r="AU156" s="2006">
        <v>0</v>
      </c>
      <c r="AV156" s="2006">
        <v>0</v>
      </c>
      <c r="AW156" s="2006">
        <v>0</v>
      </c>
      <c r="AX156" s="2006">
        <v>0</v>
      </c>
      <c r="AY156" s="2006">
        <v>0</v>
      </c>
      <c r="AZ156" s="2006">
        <v>0</v>
      </c>
      <c r="BA156" s="2006">
        <v>0</v>
      </c>
      <c r="BB156" s="2006">
        <v>0</v>
      </c>
      <c r="BC156" s="2006">
        <v>0</v>
      </c>
      <c r="BD156" s="2006">
        <v>0</v>
      </c>
      <c r="BE156" s="2006">
        <v>0</v>
      </c>
      <c r="BF156" s="2006">
        <v>0</v>
      </c>
      <c r="BG156" s="2006">
        <v>0</v>
      </c>
      <c r="BH156" s="2006">
        <v>0</v>
      </c>
      <c r="BI156" s="421"/>
    </row>
    <row r="157" spans="2:61" ht="9.9499999999999993" customHeight="1">
      <c r="B157" s="3403"/>
      <c r="D157" s="3625"/>
      <c r="F157" s="40"/>
      <c r="H157" s="3613"/>
      <c r="I157" s="26"/>
      <c r="J157" s="44"/>
      <c r="K157" s="26"/>
      <c r="L157" s="3613"/>
      <c r="M157" s="26"/>
      <c r="N157" s="44"/>
      <c r="O157" s="26"/>
      <c r="P157" s="3613"/>
      <c r="Q157" s="26"/>
      <c r="R157" s="44"/>
      <c r="S157" s="26"/>
      <c r="T157" s="3613"/>
      <c r="U157" s="26"/>
      <c r="V157" s="44"/>
      <c r="W157" s="26"/>
      <c r="X157" s="3613"/>
      <c r="Y157" s="44"/>
      <c r="Z157" s="44"/>
      <c r="AA157" s="26"/>
      <c r="AB157" s="3613"/>
      <c r="AC157" s="44"/>
      <c r="AD157" s="44"/>
      <c r="AE157" s="26"/>
      <c r="AF157" s="3613"/>
      <c r="AI157" s="75"/>
      <c r="AJ157" s="2006">
        <v>0</v>
      </c>
      <c r="AK157" s="2006">
        <v>0</v>
      </c>
      <c r="AL157" s="2006">
        <v>0</v>
      </c>
      <c r="AM157" s="2006">
        <v>0</v>
      </c>
      <c r="AN157" s="2006">
        <v>0</v>
      </c>
      <c r="AO157" s="2006">
        <v>0</v>
      </c>
      <c r="AP157" s="2006">
        <v>0</v>
      </c>
      <c r="AQ157" s="2006">
        <v>0</v>
      </c>
      <c r="AR157" s="2006">
        <v>0</v>
      </c>
      <c r="AS157" s="2006">
        <v>0</v>
      </c>
      <c r="AT157" s="2006">
        <v>0</v>
      </c>
      <c r="AU157" s="2006">
        <v>0</v>
      </c>
      <c r="AV157" s="2006">
        <v>0</v>
      </c>
      <c r="AW157" s="2006">
        <v>0</v>
      </c>
      <c r="AX157" s="2006">
        <v>0</v>
      </c>
      <c r="AY157" s="2006">
        <v>0</v>
      </c>
      <c r="AZ157" s="2006">
        <v>0</v>
      </c>
      <c r="BA157" s="2006">
        <v>0</v>
      </c>
      <c r="BB157" s="2006">
        <v>0</v>
      </c>
      <c r="BC157" s="2006">
        <v>0</v>
      </c>
      <c r="BD157" s="2006">
        <v>0</v>
      </c>
      <c r="BE157" s="2006">
        <v>0</v>
      </c>
      <c r="BF157" s="2006">
        <v>0</v>
      </c>
      <c r="BG157" s="2006">
        <v>0</v>
      </c>
      <c r="BH157" s="2006">
        <v>0</v>
      </c>
      <c r="BI157" s="421"/>
    </row>
    <row r="158" spans="2:61" ht="9.9499999999999993" customHeight="1">
      <c r="B158" s="34"/>
      <c r="D158" s="158"/>
      <c r="H158" s="26"/>
      <c r="I158" s="26"/>
      <c r="J158" s="26"/>
      <c r="K158" s="26"/>
      <c r="L158" s="71"/>
      <c r="M158" s="26"/>
      <c r="N158" s="26"/>
      <c r="O158" s="26"/>
      <c r="P158" s="26"/>
      <c r="Q158" s="26"/>
      <c r="R158" s="26"/>
      <c r="S158" s="26"/>
      <c r="T158" s="26"/>
      <c r="U158" s="26"/>
      <c r="V158" s="26"/>
      <c r="W158" s="26"/>
      <c r="X158" s="26"/>
      <c r="Y158" s="26"/>
      <c r="Z158" s="26"/>
      <c r="AA158" s="26"/>
      <c r="AB158" s="26"/>
      <c r="AC158" s="26"/>
      <c r="AD158" s="26"/>
      <c r="AE158" s="26"/>
      <c r="AF158" s="26"/>
      <c r="AI158" s="76"/>
      <c r="AJ158" s="2006">
        <v>0</v>
      </c>
      <c r="AK158" s="2006">
        <v>0</v>
      </c>
      <c r="AL158" s="2006">
        <v>0</v>
      </c>
      <c r="AM158" s="2006">
        <v>0</v>
      </c>
      <c r="AN158" s="2006">
        <v>0</v>
      </c>
      <c r="AO158" s="2006">
        <v>0</v>
      </c>
      <c r="AP158" s="2006">
        <v>0</v>
      </c>
      <c r="AQ158" s="2006">
        <v>0</v>
      </c>
      <c r="AR158" s="2006">
        <v>0</v>
      </c>
      <c r="AS158" s="2006">
        <v>0</v>
      </c>
      <c r="AT158" s="2006">
        <v>0</v>
      </c>
      <c r="AU158" s="2006">
        <v>0</v>
      </c>
      <c r="AV158" s="2006">
        <v>0</v>
      </c>
      <c r="AW158" s="2006">
        <v>0</v>
      </c>
      <c r="AX158" s="2006">
        <v>0</v>
      </c>
      <c r="AY158" s="2006">
        <v>0</v>
      </c>
      <c r="AZ158" s="2006">
        <v>0</v>
      </c>
      <c r="BA158" s="2006">
        <v>0</v>
      </c>
      <c r="BB158" s="2006">
        <v>0</v>
      </c>
      <c r="BC158" s="2006">
        <v>0</v>
      </c>
      <c r="BD158" s="2006">
        <v>0</v>
      </c>
      <c r="BE158" s="2006">
        <v>0</v>
      </c>
      <c r="BF158" s="2006">
        <v>0</v>
      </c>
      <c r="BG158" s="2006">
        <v>0</v>
      </c>
      <c r="BH158" s="2006">
        <v>0</v>
      </c>
      <c r="BI158" s="421"/>
    </row>
    <row r="159" spans="2:61" ht="9.9499999999999993" customHeight="1">
      <c r="B159" s="3401">
        <v>30</v>
      </c>
      <c r="D159" s="4281" t="s">
        <v>243</v>
      </c>
      <c r="F159" s="40"/>
      <c r="H159" s="4166"/>
      <c r="I159" s="26"/>
      <c r="J159" s="44"/>
      <c r="K159" s="26"/>
      <c r="L159" s="4166"/>
      <c r="M159" s="26"/>
      <c r="N159" s="44"/>
      <c r="O159" s="26"/>
      <c r="P159" s="4166"/>
      <c r="Q159" s="26"/>
      <c r="R159" s="44"/>
      <c r="S159" s="26"/>
      <c r="T159" s="4166"/>
      <c r="U159" s="26"/>
      <c r="V159" s="44"/>
      <c r="W159" s="26"/>
      <c r="X159" s="4166"/>
      <c r="Y159" s="160"/>
      <c r="Z159" s="44"/>
      <c r="AA159" s="26"/>
      <c r="AB159" s="4166"/>
      <c r="AC159" s="160"/>
      <c r="AD159" s="44"/>
      <c r="AE159" s="26"/>
      <c r="AF159" s="4166"/>
      <c r="AI159" s="75"/>
      <c r="AJ159" s="2006">
        <v>0</v>
      </c>
      <c r="AK159" s="2006">
        <v>0</v>
      </c>
      <c r="AL159" s="2006">
        <v>0</v>
      </c>
      <c r="AM159" s="2006">
        <v>0</v>
      </c>
      <c r="AN159" s="2006">
        <v>0</v>
      </c>
      <c r="AO159" s="2006">
        <v>0</v>
      </c>
      <c r="AP159" s="2006">
        <v>0</v>
      </c>
      <c r="AQ159" s="2006">
        <v>0</v>
      </c>
      <c r="AR159" s="2006">
        <v>0</v>
      </c>
      <c r="AS159" s="2006">
        <v>0</v>
      </c>
      <c r="AT159" s="2006">
        <v>0</v>
      </c>
      <c r="AU159" s="2006">
        <v>0</v>
      </c>
      <c r="AV159" s="2006">
        <v>0</v>
      </c>
      <c r="AW159" s="2006">
        <v>0</v>
      </c>
      <c r="AX159" s="2006">
        <v>0</v>
      </c>
      <c r="AY159" s="2006">
        <v>0</v>
      </c>
      <c r="AZ159" s="2006">
        <v>0</v>
      </c>
      <c r="BA159" s="2006">
        <v>0</v>
      </c>
      <c r="BB159" s="2006">
        <v>0</v>
      </c>
      <c r="BC159" s="2006">
        <v>0</v>
      </c>
      <c r="BD159" s="2006">
        <v>0</v>
      </c>
      <c r="BE159" s="2006">
        <v>0</v>
      </c>
      <c r="BF159" s="2006">
        <v>0</v>
      </c>
      <c r="BG159" s="2006">
        <v>0</v>
      </c>
      <c r="BH159" s="2006">
        <v>0</v>
      </c>
      <c r="BI159" s="421"/>
    </row>
    <row r="160" spans="2:61" ht="5.0999999999999996" customHeight="1">
      <c r="B160" s="3402"/>
      <c r="D160" s="3624"/>
      <c r="F160" s="91"/>
      <c r="H160" s="3612"/>
      <c r="I160" s="26"/>
      <c r="J160" s="154"/>
      <c r="K160" s="26"/>
      <c r="L160" s="3612"/>
      <c r="M160" s="26"/>
      <c r="N160" s="154"/>
      <c r="O160" s="26"/>
      <c r="P160" s="3612"/>
      <c r="Q160" s="26"/>
      <c r="R160" s="154"/>
      <c r="S160" s="26"/>
      <c r="T160" s="3612"/>
      <c r="U160" s="26"/>
      <c r="V160" s="154"/>
      <c r="W160" s="26"/>
      <c r="X160" s="3612"/>
      <c r="Y160" s="153"/>
      <c r="Z160" s="154"/>
      <c r="AA160" s="26"/>
      <c r="AB160" s="3612"/>
      <c r="AC160" s="153"/>
      <c r="AD160" s="154"/>
      <c r="AE160" s="26"/>
      <c r="AF160" s="3612"/>
      <c r="AI160" s="75"/>
      <c r="AJ160" s="2006">
        <v>0</v>
      </c>
      <c r="AK160" s="2006">
        <v>0</v>
      </c>
      <c r="AL160" s="2006">
        <v>0</v>
      </c>
      <c r="AM160" s="2006">
        <v>0</v>
      </c>
      <c r="AN160" s="2006">
        <v>0</v>
      </c>
      <c r="AO160" s="2006">
        <v>0</v>
      </c>
      <c r="AP160" s="2006">
        <v>0</v>
      </c>
      <c r="AQ160" s="2006">
        <v>0</v>
      </c>
      <c r="AR160" s="2006">
        <v>0</v>
      </c>
      <c r="AS160" s="2006">
        <v>0</v>
      </c>
      <c r="AT160" s="2006">
        <v>0</v>
      </c>
      <c r="AU160" s="2006">
        <v>0</v>
      </c>
      <c r="AV160" s="2006">
        <v>0</v>
      </c>
      <c r="AW160" s="2006">
        <v>0</v>
      </c>
      <c r="AX160" s="2006">
        <v>0</v>
      </c>
      <c r="AY160" s="2006">
        <v>0</v>
      </c>
      <c r="AZ160" s="2006">
        <v>0</v>
      </c>
      <c r="BA160" s="2006">
        <v>0</v>
      </c>
      <c r="BB160" s="2006">
        <v>0</v>
      </c>
      <c r="BC160" s="2006">
        <v>0</v>
      </c>
      <c r="BD160" s="2006">
        <v>0</v>
      </c>
      <c r="BE160" s="2006">
        <v>0</v>
      </c>
      <c r="BF160" s="2006">
        <v>0</v>
      </c>
      <c r="BG160" s="2006">
        <v>0</v>
      </c>
      <c r="BH160" s="2006">
        <v>0</v>
      </c>
      <c r="BI160" s="421"/>
    </row>
    <row r="161" spans="2:61" ht="9.9499999999999993" customHeight="1">
      <c r="B161" s="3403"/>
      <c r="D161" s="3625"/>
      <c r="F161" s="40"/>
      <c r="H161" s="3613"/>
      <c r="I161" s="26"/>
      <c r="J161" s="44"/>
      <c r="K161" s="26"/>
      <c r="L161" s="3613"/>
      <c r="M161" s="26"/>
      <c r="N161" s="44"/>
      <c r="O161" s="26"/>
      <c r="P161" s="3613"/>
      <c r="Q161" s="26"/>
      <c r="R161" s="44"/>
      <c r="S161" s="26"/>
      <c r="T161" s="3613"/>
      <c r="U161" s="26"/>
      <c r="V161" s="44"/>
      <c r="W161" s="26"/>
      <c r="X161" s="3613"/>
      <c r="Y161" s="44"/>
      <c r="Z161" s="44"/>
      <c r="AA161" s="26"/>
      <c r="AB161" s="3613"/>
      <c r="AC161" s="44"/>
      <c r="AD161" s="44"/>
      <c r="AE161" s="26"/>
      <c r="AF161" s="3613"/>
      <c r="AI161" s="75"/>
      <c r="AJ161" s="2006">
        <v>0</v>
      </c>
      <c r="AK161" s="2006">
        <v>0</v>
      </c>
      <c r="AL161" s="2006">
        <v>0</v>
      </c>
      <c r="AM161" s="2006">
        <v>0</v>
      </c>
      <c r="AN161" s="2006">
        <v>0</v>
      </c>
      <c r="AO161" s="2006">
        <v>0</v>
      </c>
      <c r="AP161" s="2006">
        <v>0</v>
      </c>
      <c r="AQ161" s="2006">
        <v>0</v>
      </c>
      <c r="AR161" s="2006">
        <v>0</v>
      </c>
      <c r="AS161" s="2006">
        <v>0</v>
      </c>
      <c r="AT161" s="2006">
        <v>0</v>
      </c>
      <c r="AU161" s="2006">
        <v>0</v>
      </c>
      <c r="AV161" s="2006">
        <v>0</v>
      </c>
      <c r="AW161" s="2006">
        <v>0</v>
      </c>
      <c r="AX161" s="2006">
        <v>0</v>
      </c>
      <c r="AY161" s="2006">
        <v>0</v>
      </c>
      <c r="AZ161" s="2006">
        <v>0</v>
      </c>
      <c r="BA161" s="2006">
        <v>0</v>
      </c>
      <c r="BB161" s="2006">
        <v>0</v>
      </c>
      <c r="BC161" s="2006">
        <v>0</v>
      </c>
      <c r="BD161" s="2006">
        <v>0</v>
      </c>
      <c r="BE161" s="2006">
        <v>0</v>
      </c>
      <c r="BF161" s="2006">
        <v>0</v>
      </c>
      <c r="BG161" s="2006">
        <v>0</v>
      </c>
      <c r="BH161" s="2006">
        <v>0</v>
      </c>
      <c r="BI161" s="421"/>
    </row>
    <row r="162" spans="2:61" ht="9.9499999999999993" customHeight="1">
      <c r="B162" s="34"/>
      <c r="D162" s="158"/>
      <c r="H162" s="26"/>
      <c r="I162" s="26"/>
      <c r="J162" s="26"/>
      <c r="K162" s="26"/>
      <c r="L162" s="71"/>
      <c r="M162" s="26"/>
      <c r="N162" s="26"/>
      <c r="O162" s="26"/>
      <c r="P162" s="26"/>
      <c r="Q162" s="26"/>
      <c r="R162" s="26"/>
      <c r="S162" s="26"/>
      <c r="T162" s="26"/>
      <c r="U162" s="26"/>
      <c r="V162" s="26"/>
      <c r="W162" s="26"/>
      <c r="X162" s="26"/>
      <c r="Y162" s="26"/>
      <c r="Z162" s="26"/>
      <c r="AA162" s="26"/>
      <c r="AB162" s="26"/>
      <c r="AC162" s="26"/>
      <c r="AD162" s="26"/>
      <c r="AE162" s="26"/>
      <c r="AF162" s="26"/>
      <c r="AI162" s="83"/>
      <c r="AJ162" s="2006">
        <v>0</v>
      </c>
      <c r="AK162" s="2006">
        <v>0</v>
      </c>
      <c r="AL162" s="2006">
        <v>0</v>
      </c>
      <c r="AM162" s="2006">
        <v>0</v>
      </c>
      <c r="AN162" s="2006">
        <v>0</v>
      </c>
      <c r="AO162" s="2006">
        <v>0</v>
      </c>
      <c r="AP162" s="2006">
        <v>0</v>
      </c>
      <c r="AQ162" s="2006">
        <v>0</v>
      </c>
      <c r="AR162" s="2006">
        <v>0</v>
      </c>
      <c r="AS162" s="2006">
        <v>0</v>
      </c>
      <c r="AT162" s="2006">
        <v>0</v>
      </c>
      <c r="AU162" s="2006">
        <v>0</v>
      </c>
      <c r="AV162" s="2006">
        <v>0</v>
      </c>
      <c r="AW162" s="2006">
        <v>0</v>
      </c>
      <c r="AX162" s="2006">
        <v>0</v>
      </c>
      <c r="AY162" s="2006">
        <v>0</v>
      </c>
      <c r="AZ162" s="2006">
        <v>0</v>
      </c>
      <c r="BA162" s="2006">
        <v>0</v>
      </c>
      <c r="BB162" s="2006">
        <v>0</v>
      </c>
      <c r="BC162" s="2006">
        <v>0</v>
      </c>
      <c r="BD162" s="2006">
        <v>0</v>
      </c>
      <c r="BE162" s="2006">
        <v>0</v>
      </c>
      <c r="BF162" s="2006">
        <v>0</v>
      </c>
      <c r="BG162" s="2006">
        <v>0</v>
      </c>
      <c r="BH162" s="2006">
        <v>0</v>
      </c>
      <c r="BI162" s="421"/>
    </row>
    <row r="163" spans="2:61" ht="9.9499999999999993" customHeight="1">
      <c r="B163" s="3401">
        <v>31</v>
      </c>
      <c r="D163" s="4281" t="s">
        <v>245</v>
      </c>
      <c r="F163" s="40"/>
      <c r="H163" s="4166"/>
      <c r="I163" s="26"/>
      <c r="J163" s="44"/>
      <c r="K163" s="26"/>
      <c r="L163" s="4166"/>
      <c r="M163" s="26"/>
      <c r="N163" s="44"/>
      <c r="O163" s="26"/>
      <c r="P163" s="4166"/>
      <c r="Q163" s="26"/>
      <c r="R163" s="44"/>
      <c r="S163" s="26"/>
      <c r="T163" s="4166"/>
      <c r="U163" s="26"/>
      <c r="V163" s="44"/>
      <c r="W163" s="26"/>
      <c r="X163" s="4166"/>
      <c r="Y163" s="160"/>
      <c r="Z163" s="44"/>
      <c r="AA163" s="26"/>
      <c r="AB163" s="4166"/>
      <c r="AC163" s="160"/>
      <c r="AD163" s="44"/>
      <c r="AE163" s="26"/>
      <c r="AF163" s="4166"/>
      <c r="AI163" s="75"/>
      <c r="AJ163" s="2006">
        <v>0</v>
      </c>
      <c r="AK163" s="2006">
        <v>0</v>
      </c>
      <c r="AL163" s="2006">
        <v>0</v>
      </c>
      <c r="AM163" s="2006">
        <v>0</v>
      </c>
      <c r="AN163" s="2006">
        <v>0</v>
      </c>
      <c r="AO163" s="2006">
        <v>0</v>
      </c>
      <c r="AP163" s="2006">
        <v>0</v>
      </c>
      <c r="AQ163" s="2006">
        <v>0</v>
      </c>
      <c r="AR163" s="2006">
        <v>0</v>
      </c>
      <c r="AS163" s="2006">
        <v>0</v>
      </c>
      <c r="AT163" s="2006">
        <v>0</v>
      </c>
      <c r="AU163" s="2006">
        <v>0</v>
      </c>
      <c r="AV163" s="2006">
        <v>0</v>
      </c>
      <c r="AW163" s="2006">
        <v>0</v>
      </c>
      <c r="AX163" s="2006">
        <v>0</v>
      </c>
      <c r="AY163" s="2006">
        <v>0</v>
      </c>
      <c r="AZ163" s="2006">
        <v>0</v>
      </c>
      <c r="BA163" s="2006">
        <v>0</v>
      </c>
      <c r="BB163" s="2006">
        <v>0</v>
      </c>
      <c r="BC163" s="2006">
        <v>0</v>
      </c>
      <c r="BD163" s="2006">
        <v>0</v>
      </c>
      <c r="BE163" s="2006">
        <v>0</v>
      </c>
      <c r="BF163" s="2006">
        <v>0</v>
      </c>
      <c r="BG163" s="2006">
        <v>0</v>
      </c>
      <c r="BH163" s="2006">
        <v>0</v>
      </c>
      <c r="BI163" s="421"/>
    </row>
    <row r="164" spans="2:61" ht="5.0999999999999996" customHeight="1">
      <c r="B164" s="3402"/>
      <c r="D164" s="3624"/>
      <c r="F164" s="91"/>
      <c r="H164" s="3612"/>
      <c r="I164" s="26"/>
      <c r="J164" s="154"/>
      <c r="K164" s="26"/>
      <c r="L164" s="3612"/>
      <c r="M164" s="26"/>
      <c r="N164" s="154"/>
      <c r="O164" s="26"/>
      <c r="P164" s="3612"/>
      <c r="Q164" s="26"/>
      <c r="R164" s="154"/>
      <c r="S164" s="26"/>
      <c r="T164" s="3612"/>
      <c r="U164" s="26"/>
      <c r="V164" s="154"/>
      <c r="W164" s="26"/>
      <c r="X164" s="3612"/>
      <c r="Y164" s="153"/>
      <c r="Z164" s="154"/>
      <c r="AA164" s="26"/>
      <c r="AB164" s="3612"/>
      <c r="AC164" s="153"/>
      <c r="AD164" s="154"/>
      <c r="AE164" s="26"/>
      <c r="AF164" s="3612"/>
      <c r="AI164" s="75"/>
      <c r="AJ164" s="2006">
        <v>0</v>
      </c>
      <c r="AK164" s="2006">
        <v>0</v>
      </c>
      <c r="AL164" s="2006">
        <v>0</v>
      </c>
      <c r="AM164" s="2006">
        <v>0</v>
      </c>
      <c r="AN164" s="2006">
        <v>0</v>
      </c>
      <c r="AO164" s="2006">
        <v>0</v>
      </c>
      <c r="AP164" s="2006">
        <v>0</v>
      </c>
      <c r="AQ164" s="2006">
        <v>0</v>
      </c>
      <c r="AR164" s="2006">
        <v>0</v>
      </c>
      <c r="AS164" s="2006">
        <v>0</v>
      </c>
      <c r="AT164" s="2006">
        <v>0</v>
      </c>
      <c r="AU164" s="2006">
        <v>0</v>
      </c>
      <c r="AV164" s="2006">
        <v>0</v>
      </c>
      <c r="AW164" s="2006">
        <v>0</v>
      </c>
      <c r="AX164" s="2006">
        <v>0</v>
      </c>
      <c r="AY164" s="2006">
        <v>0</v>
      </c>
      <c r="AZ164" s="2006">
        <v>0</v>
      </c>
      <c r="BA164" s="2006">
        <v>0</v>
      </c>
      <c r="BB164" s="2006">
        <v>0</v>
      </c>
      <c r="BC164" s="2006">
        <v>0</v>
      </c>
      <c r="BD164" s="2006">
        <v>0</v>
      </c>
      <c r="BE164" s="2006">
        <v>0</v>
      </c>
      <c r="BF164" s="2006">
        <v>0</v>
      </c>
      <c r="BG164" s="2006">
        <v>0</v>
      </c>
      <c r="BH164" s="2006">
        <v>0</v>
      </c>
      <c r="BI164" s="421"/>
    </row>
    <row r="165" spans="2:61" ht="9.9499999999999993" customHeight="1">
      <c r="B165" s="3403"/>
      <c r="D165" s="3625"/>
      <c r="F165" s="40"/>
      <c r="H165" s="3613"/>
      <c r="I165" s="26"/>
      <c r="J165" s="44"/>
      <c r="K165" s="26"/>
      <c r="L165" s="3613"/>
      <c r="M165" s="26"/>
      <c r="N165" s="44"/>
      <c r="O165" s="26"/>
      <c r="P165" s="3613"/>
      <c r="Q165" s="26"/>
      <c r="R165" s="44"/>
      <c r="S165" s="26"/>
      <c r="T165" s="3613"/>
      <c r="U165" s="26"/>
      <c r="V165" s="44"/>
      <c r="W165" s="26"/>
      <c r="X165" s="3613"/>
      <c r="Y165" s="44"/>
      <c r="Z165" s="44"/>
      <c r="AA165" s="26"/>
      <c r="AB165" s="3613"/>
      <c r="AC165" s="44"/>
      <c r="AD165" s="44"/>
      <c r="AE165" s="26"/>
      <c r="AF165" s="3613"/>
      <c r="AI165" s="75"/>
      <c r="AJ165" s="2006">
        <v>0</v>
      </c>
      <c r="AK165" s="2006">
        <v>0</v>
      </c>
      <c r="AL165" s="2006">
        <v>0</v>
      </c>
      <c r="AM165" s="2006">
        <v>0</v>
      </c>
      <c r="AN165" s="2006">
        <v>0</v>
      </c>
      <c r="AO165" s="2006">
        <v>0</v>
      </c>
      <c r="AP165" s="2006">
        <v>0</v>
      </c>
      <c r="AQ165" s="2006">
        <v>0</v>
      </c>
      <c r="AR165" s="2006">
        <v>0</v>
      </c>
      <c r="AS165" s="2006">
        <v>0</v>
      </c>
      <c r="AT165" s="2006">
        <v>0</v>
      </c>
      <c r="AU165" s="2006">
        <v>0</v>
      </c>
      <c r="AV165" s="2006">
        <v>0</v>
      </c>
      <c r="AW165" s="2006">
        <v>0</v>
      </c>
      <c r="AX165" s="2006">
        <v>0</v>
      </c>
      <c r="AY165" s="2006">
        <v>0</v>
      </c>
      <c r="AZ165" s="2006">
        <v>0</v>
      </c>
      <c r="BA165" s="2006">
        <v>0</v>
      </c>
      <c r="BB165" s="2006">
        <v>0</v>
      </c>
      <c r="BC165" s="2006">
        <v>0</v>
      </c>
      <c r="BD165" s="2006">
        <v>0</v>
      </c>
      <c r="BE165" s="2006">
        <v>0</v>
      </c>
      <c r="BF165" s="2006">
        <v>0</v>
      </c>
      <c r="BG165" s="2006">
        <v>0</v>
      </c>
      <c r="BH165" s="2006">
        <v>0</v>
      </c>
      <c r="BI165" s="421"/>
    </row>
    <row r="166" spans="2:61" ht="9.9499999999999993" customHeight="1">
      <c r="B166" s="34"/>
      <c r="D166" s="158"/>
      <c r="H166" s="26"/>
      <c r="I166" s="26"/>
      <c r="J166" s="26"/>
      <c r="K166" s="26"/>
      <c r="L166" s="71"/>
      <c r="M166" s="26"/>
      <c r="N166" s="26"/>
      <c r="O166" s="26"/>
      <c r="P166" s="26"/>
      <c r="Q166" s="26"/>
      <c r="R166" s="26"/>
      <c r="S166" s="26"/>
      <c r="T166" s="26"/>
      <c r="U166" s="26"/>
      <c r="V166" s="26"/>
      <c r="W166" s="26"/>
      <c r="X166" s="26"/>
      <c r="Y166" s="26"/>
      <c r="Z166" s="26"/>
      <c r="AA166" s="26"/>
      <c r="AB166" s="26"/>
      <c r="AC166" s="26"/>
      <c r="AD166" s="26"/>
      <c r="AE166" s="26"/>
      <c r="AF166" s="26"/>
      <c r="AI166" s="83"/>
      <c r="AJ166" s="2006">
        <v>0</v>
      </c>
      <c r="AK166" s="2006">
        <v>0</v>
      </c>
      <c r="AL166" s="2006">
        <v>0</v>
      </c>
      <c r="AM166" s="2006">
        <v>0</v>
      </c>
      <c r="AN166" s="2006">
        <v>0</v>
      </c>
      <c r="AO166" s="2006">
        <v>0</v>
      </c>
      <c r="AP166" s="2006">
        <v>0</v>
      </c>
      <c r="AQ166" s="2006">
        <v>0</v>
      </c>
      <c r="AR166" s="2006">
        <v>0</v>
      </c>
      <c r="AS166" s="2006">
        <v>0</v>
      </c>
      <c r="AT166" s="2006">
        <v>0</v>
      </c>
      <c r="AU166" s="2006">
        <v>0</v>
      </c>
      <c r="AV166" s="2006">
        <v>0</v>
      </c>
      <c r="AW166" s="2006">
        <v>0</v>
      </c>
      <c r="AX166" s="2006">
        <v>0</v>
      </c>
      <c r="AY166" s="2006">
        <v>0</v>
      </c>
      <c r="AZ166" s="2006">
        <v>0</v>
      </c>
      <c r="BA166" s="2006">
        <v>0</v>
      </c>
      <c r="BB166" s="2006">
        <v>0</v>
      </c>
      <c r="BC166" s="2006">
        <v>0</v>
      </c>
      <c r="BD166" s="2006">
        <v>0</v>
      </c>
      <c r="BE166" s="2006">
        <v>0</v>
      </c>
      <c r="BF166" s="2006">
        <v>0</v>
      </c>
      <c r="BG166" s="2006">
        <v>0</v>
      </c>
      <c r="BH166" s="2006">
        <v>0</v>
      </c>
      <c r="BI166" s="421"/>
    </row>
    <row r="167" spans="2:61" ht="9.9499999999999993" customHeight="1">
      <c r="B167" s="3401">
        <v>32</v>
      </c>
      <c r="D167" s="4281" t="s">
        <v>247</v>
      </c>
      <c r="F167" s="40"/>
      <c r="H167" s="4166"/>
      <c r="I167" s="26"/>
      <c r="J167" s="44"/>
      <c r="K167" s="26"/>
      <c r="L167" s="4166"/>
      <c r="M167" s="26"/>
      <c r="N167" s="44"/>
      <c r="O167" s="26"/>
      <c r="P167" s="4166"/>
      <c r="Q167" s="26"/>
      <c r="R167" s="44"/>
      <c r="S167" s="26"/>
      <c r="T167" s="4166"/>
      <c r="U167" s="26"/>
      <c r="V167" s="44"/>
      <c r="W167" s="26"/>
      <c r="X167" s="4166"/>
      <c r="Y167" s="160"/>
      <c r="Z167" s="44"/>
      <c r="AA167" s="26"/>
      <c r="AB167" s="4166"/>
      <c r="AC167" s="160"/>
      <c r="AD167" s="44"/>
      <c r="AE167" s="26"/>
      <c r="AF167" s="4166"/>
      <c r="AI167" s="75"/>
      <c r="AJ167" s="2006">
        <v>0</v>
      </c>
      <c r="AK167" s="2006">
        <v>0</v>
      </c>
      <c r="AL167" s="2006">
        <v>0</v>
      </c>
      <c r="AM167" s="2006">
        <v>0</v>
      </c>
      <c r="AN167" s="2006">
        <v>0</v>
      </c>
      <c r="AO167" s="2006">
        <v>0</v>
      </c>
      <c r="AP167" s="2006">
        <v>0</v>
      </c>
      <c r="AQ167" s="2006">
        <v>0</v>
      </c>
      <c r="AR167" s="2006">
        <v>0</v>
      </c>
      <c r="AS167" s="2006">
        <v>0</v>
      </c>
      <c r="AT167" s="2006">
        <v>0</v>
      </c>
      <c r="AU167" s="2006">
        <v>0</v>
      </c>
      <c r="AV167" s="2006">
        <v>0</v>
      </c>
      <c r="AW167" s="2006">
        <v>0</v>
      </c>
      <c r="AX167" s="2006">
        <v>0</v>
      </c>
      <c r="AY167" s="2006">
        <v>0</v>
      </c>
      <c r="AZ167" s="2006">
        <v>0</v>
      </c>
      <c r="BA167" s="2006">
        <v>0</v>
      </c>
      <c r="BB167" s="2006">
        <v>0</v>
      </c>
      <c r="BC167" s="2006">
        <v>0</v>
      </c>
      <c r="BD167" s="2006">
        <v>0</v>
      </c>
      <c r="BE167" s="2006">
        <v>0</v>
      </c>
      <c r="BF167" s="2006">
        <v>0</v>
      </c>
      <c r="BG167" s="2006">
        <v>0</v>
      </c>
      <c r="BH167" s="2006">
        <v>0</v>
      </c>
      <c r="BI167" s="421"/>
    </row>
    <row r="168" spans="2:61" ht="5.0999999999999996" customHeight="1">
      <c r="B168" s="3402"/>
      <c r="D168" s="3624"/>
      <c r="F168" s="91"/>
      <c r="H168" s="3612"/>
      <c r="I168" s="26"/>
      <c r="J168" s="154"/>
      <c r="K168" s="26"/>
      <c r="L168" s="3612"/>
      <c r="M168" s="26"/>
      <c r="N168" s="154"/>
      <c r="O168" s="26"/>
      <c r="P168" s="3612"/>
      <c r="Q168" s="26"/>
      <c r="R168" s="154"/>
      <c r="S168" s="26"/>
      <c r="T168" s="3612"/>
      <c r="U168" s="26"/>
      <c r="V168" s="154"/>
      <c r="W168" s="26"/>
      <c r="X168" s="3612"/>
      <c r="Y168" s="153"/>
      <c r="Z168" s="154"/>
      <c r="AA168" s="26"/>
      <c r="AB168" s="3612"/>
      <c r="AC168" s="153"/>
      <c r="AD168" s="154"/>
      <c r="AE168" s="26"/>
      <c r="AF168" s="3612"/>
      <c r="AI168" s="75"/>
      <c r="AJ168" s="2006">
        <v>0</v>
      </c>
      <c r="AK168" s="2006">
        <v>0</v>
      </c>
      <c r="AL168" s="2006">
        <v>0</v>
      </c>
      <c r="AM168" s="2006">
        <v>0</v>
      </c>
      <c r="AN168" s="2006">
        <v>0</v>
      </c>
      <c r="AO168" s="2006">
        <v>0</v>
      </c>
      <c r="AP168" s="2006">
        <v>0</v>
      </c>
      <c r="AQ168" s="2006">
        <v>0</v>
      </c>
      <c r="AR168" s="2006">
        <v>0</v>
      </c>
      <c r="AS168" s="2006">
        <v>0</v>
      </c>
      <c r="AT168" s="2006">
        <v>0</v>
      </c>
      <c r="AU168" s="2006">
        <v>0</v>
      </c>
      <c r="AV168" s="2006">
        <v>0</v>
      </c>
      <c r="AW168" s="2006">
        <v>0</v>
      </c>
      <c r="AX168" s="2006">
        <v>0</v>
      </c>
      <c r="AY168" s="2006">
        <v>0</v>
      </c>
      <c r="AZ168" s="2006">
        <v>0</v>
      </c>
      <c r="BA168" s="2006">
        <v>0</v>
      </c>
      <c r="BB168" s="2006">
        <v>0</v>
      </c>
      <c r="BC168" s="2006">
        <v>0</v>
      </c>
      <c r="BD168" s="2006">
        <v>0</v>
      </c>
      <c r="BE168" s="2006">
        <v>0</v>
      </c>
      <c r="BF168" s="2006">
        <v>0</v>
      </c>
      <c r="BG168" s="2006">
        <v>0</v>
      </c>
      <c r="BH168" s="2006">
        <v>0</v>
      </c>
      <c r="BI168" s="421"/>
    </row>
    <row r="169" spans="2:61" ht="9.9499999999999993" customHeight="1">
      <c r="B169" s="3403"/>
      <c r="D169" s="3625"/>
      <c r="F169" s="40"/>
      <c r="H169" s="3613"/>
      <c r="I169" s="26"/>
      <c r="J169" s="44"/>
      <c r="K169" s="26"/>
      <c r="L169" s="3613"/>
      <c r="M169" s="26"/>
      <c r="N169" s="44"/>
      <c r="O169" s="26"/>
      <c r="P169" s="3613"/>
      <c r="Q169" s="26"/>
      <c r="R169" s="44"/>
      <c r="S169" s="26"/>
      <c r="T169" s="3613"/>
      <c r="U169" s="26"/>
      <c r="V169" s="44"/>
      <c r="W169" s="26"/>
      <c r="X169" s="3613"/>
      <c r="Y169" s="44"/>
      <c r="Z169" s="44"/>
      <c r="AA169" s="26"/>
      <c r="AB169" s="3613"/>
      <c r="AC169" s="44"/>
      <c r="AD169" s="44"/>
      <c r="AE169" s="26"/>
      <c r="AF169" s="3613"/>
      <c r="AI169" s="75"/>
      <c r="AJ169" s="2006">
        <v>0</v>
      </c>
      <c r="AK169" s="2006">
        <v>0</v>
      </c>
      <c r="AL169" s="2006">
        <v>0</v>
      </c>
      <c r="AM169" s="2006">
        <v>0</v>
      </c>
      <c r="AN169" s="2006">
        <v>0</v>
      </c>
      <c r="AO169" s="2006">
        <v>0</v>
      </c>
      <c r="AP169" s="2006">
        <v>0</v>
      </c>
      <c r="AQ169" s="2006">
        <v>0</v>
      </c>
      <c r="AR169" s="2006">
        <v>0</v>
      </c>
      <c r="AS169" s="2006">
        <v>0</v>
      </c>
      <c r="AT169" s="2006">
        <v>0</v>
      </c>
      <c r="AU169" s="2006">
        <v>0</v>
      </c>
      <c r="AV169" s="2006">
        <v>0</v>
      </c>
      <c r="AW169" s="2006">
        <v>0</v>
      </c>
      <c r="AX169" s="2006">
        <v>0</v>
      </c>
      <c r="AY169" s="2006">
        <v>0</v>
      </c>
      <c r="AZ169" s="2006">
        <v>0</v>
      </c>
      <c r="BA169" s="2006">
        <v>0</v>
      </c>
      <c r="BB169" s="2006">
        <v>0</v>
      </c>
      <c r="BC169" s="2006">
        <v>0</v>
      </c>
      <c r="BD169" s="2006">
        <v>0</v>
      </c>
      <c r="BE169" s="2006">
        <v>0</v>
      </c>
      <c r="BF169" s="2006">
        <v>0</v>
      </c>
      <c r="BG169" s="2006">
        <v>0</v>
      </c>
      <c r="BH169" s="2006">
        <v>0</v>
      </c>
      <c r="BI169" s="421"/>
    </row>
    <row r="170" spans="2:61" ht="9.9499999999999993" customHeight="1">
      <c r="B170" s="34"/>
      <c r="D170" s="155"/>
      <c r="H170" s="26"/>
      <c r="I170" s="26"/>
      <c r="J170" s="26"/>
      <c r="K170" s="26"/>
      <c r="L170" s="71"/>
      <c r="M170" s="26"/>
      <c r="N170" s="26"/>
      <c r="O170" s="26"/>
      <c r="P170" s="26"/>
      <c r="Q170" s="26"/>
      <c r="R170" s="26"/>
      <c r="S170" s="26"/>
      <c r="T170" s="26"/>
      <c r="U170" s="26"/>
      <c r="V170" s="26"/>
      <c r="W170" s="26"/>
      <c r="X170" s="26"/>
      <c r="Y170" s="26"/>
      <c r="Z170" s="26"/>
      <c r="AA170" s="26"/>
      <c r="AB170" s="26"/>
      <c r="AC170" s="26"/>
      <c r="AD170" s="26"/>
      <c r="AE170" s="26"/>
      <c r="AF170" s="26"/>
      <c r="AI170" s="83"/>
      <c r="AJ170" s="2006">
        <v>0</v>
      </c>
      <c r="AK170" s="2006">
        <v>0</v>
      </c>
      <c r="AL170" s="2006">
        <v>0</v>
      </c>
      <c r="AM170" s="2006">
        <v>0</v>
      </c>
      <c r="AN170" s="2006">
        <v>0</v>
      </c>
      <c r="AO170" s="2006">
        <v>0</v>
      </c>
      <c r="AP170" s="2006">
        <v>0</v>
      </c>
      <c r="AQ170" s="2006">
        <v>0</v>
      </c>
      <c r="AR170" s="2006">
        <v>0</v>
      </c>
      <c r="AS170" s="2006">
        <v>0</v>
      </c>
      <c r="AT170" s="2006">
        <v>0</v>
      </c>
      <c r="AU170" s="2006">
        <v>0</v>
      </c>
      <c r="AV170" s="2006">
        <v>0</v>
      </c>
      <c r="AW170" s="2006">
        <v>0</v>
      </c>
      <c r="AX170" s="2006">
        <v>0</v>
      </c>
      <c r="AY170" s="2006">
        <v>0</v>
      </c>
      <c r="AZ170" s="2006">
        <v>0</v>
      </c>
      <c r="BA170" s="2006">
        <v>0</v>
      </c>
      <c r="BB170" s="2006">
        <v>0</v>
      </c>
      <c r="BC170" s="2006">
        <v>0</v>
      </c>
      <c r="BD170" s="2006">
        <v>0</v>
      </c>
      <c r="BE170" s="2006">
        <v>0</v>
      </c>
      <c r="BF170" s="2006">
        <v>0</v>
      </c>
      <c r="BG170" s="2006">
        <v>0</v>
      </c>
      <c r="BH170" s="2006">
        <v>0</v>
      </c>
      <c r="BI170" s="421"/>
    </row>
    <row r="171" spans="2:61" ht="9.9499999999999993" customHeight="1">
      <c r="B171" s="3401">
        <v>33</v>
      </c>
      <c r="D171" s="4281" t="s">
        <v>248</v>
      </c>
      <c r="F171" s="40"/>
      <c r="H171" s="4166"/>
      <c r="I171" s="26"/>
      <c r="J171" s="44"/>
      <c r="K171" s="26"/>
      <c r="L171" s="4166"/>
      <c r="M171" s="26"/>
      <c r="N171" s="44"/>
      <c r="O171" s="26"/>
      <c r="P171" s="4166"/>
      <c r="Q171" s="26"/>
      <c r="R171" s="44"/>
      <c r="S171" s="26"/>
      <c r="T171" s="4166"/>
      <c r="U171" s="26"/>
      <c r="V171" s="44"/>
      <c r="W171" s="26"/>
      <c r="X171" s="4166"/>
      <c r="Y171" s="160"/>
      <c r="Z171" s="44"/>
      <c r="AA171" s="26"/>
      <c r="AB171" s="4166"/>
      <c r="AC171" s="160"/>
      <c r="AD171" s="44"/>
      <c r="AE171" s="26"/>
      <c r="AF171" s="4166"/>
      <c r="AI171" s="75"/>
      <c r="AJ171" s="2006">
        <v>0</v>
      </c>
      <c r="AK171" s="2006">
        <v>0</v>
      </c>
      <c r="AL171" s="2006">
        <v>0</v>
      </c>
      <c r="AM171" s="2006">
        <v>0</v>
      </c>
      <c r="AN171" s="2006">
        <v>0</v>
      </c>
      <c r="AO171" s="2006">
        <v>0</v>
      </c>
      <c r="AP171" s="2006">
        <v>0</v>
      </c>
      <c r="AQ171" s="2006">
        <v>0</v>
      </c>
      <c r="AR171" s="2006">
        <v>0</v>
      </c>
      <c r="AS171" s="2006">
        <v>0</v>
      </c>
      <c r="AT171" s="2006">
        <v>0</v>
      </c>
      <c r="AU171" s="2006">
        <v>0</v>
      </c>
      <c r="AV171" s="2006">
        <v>0</v>
      </c>
      <c r="AW171" s="2006">
        <v>0</v>
      </c>
      <c r="AX171" s="2006">
        <v>0</v>
      </c>
      <c r="AY171" s="2006">
        <v>0</v>
      </c>
      <c r="AZ171" s="2006">
        <v>0</v>
      </c>
      <c r="BA171" s="2006">
        <v>0</v>
      </c>
      <c r="BB171" s="2006">
        <v>0</v>
      </c>
      <c r="BC171" s="2006">
        <v>0</v>
      </c>
      <c r="BD171" s="2006">
        <v>0</v>
      </c>
      <c r="BE171" s="2006">
        <v>0</v>
      </c>
      <c r="BF171" s="2006">
        <v>0</v>
      </c>
      <c r="BG171" s="2006">
        <v>0</v>
      </c>
      <c r="BH171" s="2006">
        <v>0</v>
      </c>
      <c r="BI171" s="421"/>
    </row>
    <row r="172" spans="2:61" ht="5.0999999999999996" customHeight="1">
      <c r="B172" s="3402"/>
      <c r="D172" s="3624"/>
      <c r="F172" s="91"/>
      <c r="H172" s="3612"/>
      <c r="I172" s="26"/>
      <c r="J172" s="154"/>
      <c r="K172" s="26"/>
      <c r="L172" s="3612"/>
      <c r="M172" s="26"/>
      <c r="N172" s="154"/>
      <c r="O172" s="26"/>
      <c r="P172" s="3612"/>
      <c r="Q172" s="26"/>
      <c r="R172" s="154"/>
      <c r="S172" s="26"/>
      <c r="T172" s="3612"/>
      <c r="U172" s="26"/>
      <c r="V172" s="154"/>
      <c r="W172" s="26"/>
      <c r="X172" s="3612"/>
      <c r="Y172" s="153"/>
      <c r="Z172" s="154"/>
      <c r="AA172" s="26"/>
      <c r="AB172" s="3612"/>
      <c r="AC172" s="153"/>
      <c r="AD172" s="154"/>
      <c r="AE172" s="26"/>
      <c r="AF172" s="3612"/>
      <c r="AI172" s="75"/>
      <c r="AJ172" s="2006">
        <v>0</v>
      </c>
      <c r="AK172" s="2006">
        <v>0</v>
      </c>
      <c r="AL172" s="2006">
        <v>0</v>
      </c>
      <c r="AM172" s="2006">
        <v>0</v>
      </c>
      <c r="AN172" s="2006">
        <v>0</v>
      </c>
      <c r="AO172" s="2006">
        <v>0</v>
      </c>
      <c r="AP172" s="2006">
        <v>0</v>
      </c>
      <c r="AQ172" s="2006">
        <v>0</v>
      </c>
      <c r="AR172" s="2006">
        <v>0</v>
      </c>
      <c r="AS172" s="2006">
        <v>0</v>
      </c>
      <c r="AT172" s="2006">
        <v>0</v>
      </c>
      <c r="AU172" s="2006">
        <v>0</v>
      </c>
      <c r="AV172" s="2006">
        <v>0</v>
      </c>
      <c r="AW172" s="2006">
        <v>0</v>
      </c>
      <c r="AX172" s="2006">
        <v>0</v>
      </c>
      <c r="AY172" s="2006">
        <v>0</v>
      </c>
      <c r="AZ172" s="2006">
        <v>0</v>
      </c>
      <c r="BA172" s="2006">
        <v>0</v>
      </c>
      <c r="BB172" s="2006">
        <v>0</v>
      </c>
      <c r="BC172" s="2006">
        <v>0</v>
      </c>
      <c r="BD172" s="2006">
        <v>0</v>
      </c>
      <c r="BE172" s="2006">
        <v>0</v>
      </c>
      <c r="BF172" s="2006">
        <v>0</v>
      </c>
      <c r="BG172" s="2006">
        <v>0</v>
      </c>
      <c r="BH172" s="2006">
        <v>0</v>
      </c>
      <c r="BI172" s="421"/>
    </row>
    <row r="173" spans="2:61" ht="9.9499999999999993" customHeight="1">
      <c r="B173" s="3403"/>
      <c r="D173" s="3625"/>
      <c r="F173" s="40"/>
      <c r="H173" s="3613"/>
      <c r="I173" s="26"/>
      <c r="J173" s="44"/>
      <c r="K173" s="26"/>
      <c r="L173" s="3613"/>
      <c r="M173" s="26"/>
      <c r="N173" s="44"/>
      <c r="O173" s="26"/>
      <c r="P173" s="3613"/>
      <c r="Q173" s="26"/>
      <c r="R173" s="44"/>
      <c r="S173" s="26"/>
      <c r="T173" s="3613"/>
      <c r="U173" s="26"/>
      <c r="V173" s="44"/>
      <c r="W173" s="26"/>
      <c r="X173" s="3613"/>
      <c r="Y173" s="44"/>
      <c r="Z173" s="44"/>
      <c r="AA173" s="26"/>
      <c r="AB173" s="3613"/>
      <c r="AC173" s="44"/>
      <c r="AD173" s="44"/>
      <c r="AE173" s="26"/>
      <c r="AF173" s="3613"/>
      <c r="AI173" s="75"/>
      <c r="AJ173" s="2006">
        <v>0</v>
      </c>
      <c r="AK173" s="2006">
        <v>0</v>
      </c>
      <c r="AL173" s="2006">
        <v>0</v>
      </c>
      <c r="AM173" s="2006">
        <v>0</v>
      </c>
      <c r="AN173" s="2006">
        <v>0</v>
      </c>
      <c r="AO173" s="2006">
        <v>0</v>
      </c>
      <c r="AP173" s="2006">
        <v>0</v>
      </c>
      <c r="AQ173" s="2006">
        <v>0</v>
      </c>
      <c r="AR173" s="2006">
        <v>0</v>
      </c>
      <c r="AS173" s="2006">
        <v>0</v>
      </c>
      <c r="AT173" s="2006">
        <v>0</v>
      </c>
      <c r="AU173" s="2006">
        <v>0</v>
      </c>
      <c r="AV173" s="2006">
        <v>0</v>
      </c>
      <c r="AW173" s="2006">
        <v>0</v>
      </c>
      <c r="AX173" s="2006">
        <v>0</v>
      </c>
      <c r="AY173" s="2006">
        <v>0</v>
      </c>
      <c r="AZ173" s="2006">
        <v>0</v>
      </c>
      <c r="BA173" s="2006">
        <v>0</v>
      </c>
      <c r="BB173" s="2006">
        <v>0</v>
      </c>
      <c r="BC173" s="2006">
        <v>0</v>
      </c>
      <c r="BD173" s="2006">
        <v>0</v>
      </c>
      <c r="BE173" s="2006">
        <v>0</v>
      </c>
      <c r="BF173" s="2006">
        <v>0</v>
      </c>
      <c r="BG173" s="2006">
        <v>0</v>
      </c>
      <c r="BH173" s="2006">
        <v>0</v>
      </c>
      <c r="BI173" s="421"/>
    </row>
    <row r="174" spans="2:61" ht="9.9499999999999993" customHeight="1">
      <c r="B174" s="34"/>
      <c r="D174" s="26"/>
      <c r="H174" s="26"/>
      <c r="I174" s="26"/>
      <c r="J174" s="26"/>
      <c r="K174" s="26"/>
      <c r="L174" s="69"/>
      <c r="M174" s="26"/>
      <c r="N174" s="26"/>
      <c r="O174" s="26"/>
      <c r="P174" s="26"/>
      <c r="Q174" s="26"/>
      <c r="R174" s="26"/>
      <c r="S174" s="26"/>
      <c r="T174" s="26"/>
      <c r="U174" s="26"/>
      <c r="V174" s="26"/>
      <c r="W174" s="26"/>
      <c r="X174" s="26"/>
      <c r="Y174" s="26"/>
      <c r="Z174" s="26"/>
      <c r="AA174" s="26"/>
      <c r="AB174" s="26"/>
      <c r="AC174" s="26"/>
      <c r="AD174" s="26"/>
      <c r="AE174" s="26"/>
      <c r="AF174" s="26"/>
      <c r="AI174" s="78"/>
      <c r="AJ174" s="2006">
        <v>0</v>
      </c>
      <c r="AK174" s="2006">
        <v>0</v>
      </c>
      <c r="AL174" s="2006">
        <v>0</v>
      </c>
      <c r="AM174" s="2006">
        <v>0</v>
      </c>
      <c r="AN174" s="2006">
        <v>0</v>
      </c>
      <c r="AO174" s="2006">
        <v>0</v>
      </c>
      <c r="AP174" s="2006">
        <v>0</v>
      </c>
      <c r="AQ174" s="2006">
        <v>0</v>
      </c>
      <c r="AR174" s="2006">
        <v>0</v>
      </c>
      <c r="AS174" s="2006">
        <v>0</v>
      </c>
      <c r="AT174" s="2006">
        <v>0</v>
      </c>
      <c r="AU174" s="2006">
        <v>0</v>
      </c>
      <c r="AV174" s="2006">
        <v>0</v>
      </c>
      <c r="AW174" s="2006">
        <v>0</v>
      </c>
      <c r="AX174" s="2006">
        <v>0</v>
      </c>
      <c r="AY174" s="2006">
        <v>0</v>
      </c>
      <c r="AZ174" s="2006">
        <v>0</v>
      </c>
      <c r="BA174" s="2006">
        <v>0</v>
      </c>
      <c r="BB174" s="2006">
        <v>0</v>
      </c>
      <c r="BC174" s="2006">
        <v>0</v>
      </c>
      <c r="BD174" s="2006">
        <v>0</v>
      </c>
      <c r="BE174" s="2006">
        <v>0</v>
      </c>
      <c r="BF174" s="2006">
        <v>0</v>
      </c>
      <c r="BG174" s="2006">
        <v>0</v>
      </c>
      <c r="BH174" s="2006">
        <v>0</v>
      </c>
      <c r="BI174" s="421"/>
    </row>
    <row r="175" spans="2:61" ht="9.9499999999999993" customHeight="1">
      <c r="B175" s="3401">
        <v>34</v>
      </c>
      <c r="D175" s="4281"/>
      <c r="F175" s="40"/>
      <c r="H175" s="4166"/>
      <c r="I175" s="26"/>
      <c r="J175" s="44"/>
      <c r="K175" s="26"/>
      <c r="L175" s="4166"/>
      <c r="M175" s="26"/>
      <c r="N175" s="44"/>
      <c r="O175" s="26"/>
      <c r="P175" s="4166"/>
      <c r="Q175" s="26"/>
      <c r="R175" s="44"/>
      <c r="S175" s="26"/>
      <c r="T175" s="4166"/>
      <c r="U175" s="26"/>
      <c r="V175" s="44"/>
      <c r="W175" s="26"/>
      <c r="X175" s="4166"/>
      <c r="Y175" s="160"/>
      <c r="Z175" s="44"/>
      <c r="AA175" s="26"/>
      <c r="AB175" s="4166"/>
      <c r="AC175" s="160"/>
      <c r="AD175" s="44"/>
      <c r="AE175" s="26"/>
      <c r="AF175" s="4166"/>
      <c r="AI175" s="75"/>
      <c r="AJ175" s="2006">
        <v>0</v>
      </c>
      <c r="AK175" s="2006">
        <v>0</v>
      </c>
      <c r="AL175" s="2006">
        <v>0</v>
      </c>
      <c r="AM175" s="2006">
        <v>0</v>
      </c>
      <c r="AN175" s="2006">
        <v>0</v>
      </c>
      <c r="AO175" s="2006">
        <v>0</v>
      </c>
      <c r="AP175" s="2006">
        <v>0</v>
      </c>
      <c r="AQ175" s="2006">
        <v>0</v>
      </c>
      <c r="AR175" s="2006">
        <v>0</v>
      </c>
      <c r="AS175" s="2006">
        <v>0</v>
      </c>
      <c r="AT175" s="2006">
        <v>0</v>
      </c>
      <c r="AU175" s="2006">
        <v>0</v>
      </c>
      <c r="AV175" s="2006">
        <v>0</v>
      </c>
      <c r="AW175" s="2006">
        <v>0</v>
      </c>
      <c r="AX175" s="2006">
        <v>0</v>
      </c>
      <c r="AY175" s="2006">
        <v>0</v>
      </c>
      <c r="AZ175" s="2006">
        <v>0</v>
      </c>
      <c r="BA175" s="2006">
        <v>0</v>
      </c>
      <c r="BB175" s="2006">
        <v>0</v>
      </c>
      <c r="BC175" s="2006">
        <v>0</v>
      </c>
      <c r="BD175" s="2006">
        <v>0</v>
      </c>
      <c r="BE175" s="2006">
        <v>0</v>
      </c>
      <c r="BF175" s="2006">
        <v>0</v>
      </c>
      <c r="BG175" s="2006">
        <v>0</v>
      </c>
      <c r="BH175" s="2006">
        <v>0</v>
      </c>
      <c r="BI175" s="421"/>
    </row>
    <row r="176" spans="2:61" ht="5.0999999999999996" customHeight="1">
      <c r="B176" s="3402"/>
      <c r="D176" s="3624"/>
      <c r="F176" s="91"/>
      <c r="H176" s="3612"/>
      <c r="I176" s="26"/>
      <c r="J176" s="154"/>
      <c r="K176" s="26"/>
      <c r="L176" s="3612"/>
      <c r="M176" s="26"/>
      <c r="N176" s="154"/>
      <c r="O176" s="26"/>
      <c r="P176" s="3612"/>
      <c r="Q176" s="26"/>
      <c r="R176" s="154"/>
      <c r="S176" s="26"/>
      <c r="T176" s="3612"/>
      <c r="U176" s="26"/>
      <c r="V176" s="154"/>
      <c r="W176" s="26"/>
      <c r="X176" s="3612"/>
      <c r="Y176" s="153"/>
      <c r="Z176" s="154"/>
      <c r="AA176" s="26"/>
      <c r="AB176" s="3612"/>
      <c r="AC176" s="153"/>
      <c r="AD176" s="154"/>
      <c r="AE176" s="26"/>
      <c r="AF176" s="3612"/>
      <c r="AG176" s="75"/>
      <c r="AH176" s="75"/>
      <c r="AI176" s="75"/>
      <c r="AJ176" s="2006">
        <v>0</v>
      </c>
      <c r="AK176" s="2006">
        <v>0</v>
      </c>
      <c r="AL176" s="2006">
        <v>0</v>
      </c>
      <c r="AM176" s="2006">
        <v>0</v>
      </c>
      <c r="AN176" s="2006">
        <v>0</v>
      </c>
      <c r="AO176" s="2006">
        <v>0</v>
      </c>
      <c r="AP176" s="2006">
        <v>0</v>
      </c>
      <c r="AQ176" s="2006">
        <v>0</v>
      </c>
      <c r="AR176" s="2006">
        <v>0</v>
      </c>
      <c r="AS176" s="2006">
        <v>0</v>
      </c>
      <c r="AT176" s="2006">
        <v>0</v>
      </c>
      <c r="AU176" s="2006">
        <v>0</v>
      </c>
      <c r="AV176" s="2006">
        <v>0</v>
      </c>
      <c r="AW176" s="2006">
        <v>0</v>
      </c>
      <c r="AX176" s="2006">
        <v>0</v>
      </c>
      <c r="AY176" s="2006">
        <v>0</v>
      </c>
      <c r="AZ176" s="2006">
        <v>0</v>
      </c>
      <c r="BA176" s="2006">
        <v>0</v>
      </c>
      <c r="BB176" s="2006">
        <v>0</v>
      </c>
      <c r="BC176" s="2006">
        <v>0</v>
      </c>
      <c r="BD176" s="2006">
        <v>0</v>
      </c>
      <c r="BE176" s="2006">
        <v>0</v>
      </c>
      <c r="BF176" s="2006">
        <v>0</v>
      </c>
      <c r="BG176" s="2006">
        <v>0</v>
      </c>
      <c r="BH176" s="2006">
        <v>0</v>
      </c>
      <c r="BI176" s="421"/>
    </row>
    <row r="177" spans="2:61" ht="9.9499999999999993" customHeight="1">
      <c r="B177" s="3403"/>
      <c r="D177" s="3625"/>
      <c r="F177" s="40"/>
      <c r="H177" s="3613"/>
      <c r="I177" s="26"/>
      <c r="J177" s="44"/>
      <c r="K177" s="26"/>
      <c r="L177" s="3613"/>
      <c r="M177" s="26"/>
      <c r="N177" s="44"/>
      <c r="O177" s="26"/>
      <c r="P177" s="3613"/>
      <c r="Q177" s="26"/>
      <c r="R177" s="44"/>
      <c r="S177" s="26"/>
      <c r="T177" s="3613"/>
      <c r="U177" s="26"/>
      <c r="V177" s="44"/>
      <c r="W177" s="26"/>
      <c r="X177" s="3613"/>
      <c r="Y177" s="44"/>
      <c r="Z177" s="44"/>
      <c r="AA177" s="26"/>
      <c r="AB177" s="3613"/>
      <c r="AC177" s="44"/>
      <c r="AD177" s="44"/>
      <c r="AE177" s="26"/>
      <c r="AF177" s="3613"/>
      <c r="AG177" s="75"/>
      <c r="AH177" s="75"/>
      <c r="AI177" s="75"/>
      <c r="AJ177" s="2006">
        <v>0</v>
      </c>
      <c r="AK177" s="2006">
        <v>0</v>
      </c>
      <c r="AL177" s="2006">
        <v>0</v>
      </c>
      <c r="AM177" s="2006">
        <v>0</v>
      </c>
      <c r="AN177" s="2006">
        <v>0</v>
      </c>
      <c r="AO177" s="2006">
        <v>0</v>
      </c>
      <c r="AP177" s="2006">
        <v>0</v>
      </c>
      <c r="AQ177" s="2006">
        <v>0</v>
      </c>
      <c r="AR177" s="2006">
        <v>0</v>
      </c>
      <c r="AS177" s="2006">
        <v>0</v>
      </c>
      <c r="AT177" s="2006">
        <v>0</v>
      </c>
      <c r="AU177" s="2006">
        <v>0</v>
      </c>
      <c r="AV177" s="2006">
        <v>0</v>
      </c>
      <c r="AW177" s="2006">
        <v>0</v>
      </c>
      <c r="AX177" s="2006">
        <v>0</v>
      </c>
      <c r="AY177" s="2006">
        <v>0</v>
      </c>
      <c r="AZ177" s="2006">
        <v>0</v>
      </c>
      <c r="BA177" s="2006">
        <v>0</v>
      </c>
      <c r="BB177" s="2006">
        <v>0</v>
      </c>
      <c r="BC177" s="2006">
        <v>0</v>
      </c>
      <c r="BD177" s="2006">
        <v>0</v>
      </c>
      <c r="BE177" s="2006">
        <v>0</v>
      </c>
      <c r="BF177" s="2006">
        <v>0</v>
      </c>
      <c r="BG177" s="2006">
        <v>0</v>
      </c>
      <c r="BH177" s="2006">
        <v>0</v>
      </c>
      <c r="BI177" s="421"/>
    </row>
    <row r="178" spans="2:61" ht="9.9499999999999993" customHeight="1">
      <c r="B178" s="34"/>
      <c r="D178" s="57"/>
      <c r="AA178" s="159"/>
      <c r="AC178" s="159"/>
      <c r="AD178" s="90"/>
      <c r="AE178" s="90"/>
      <c r="AJ178" s="2006">
        <v>0</v>
      </c>
      <c r="AK178" s="2006">
        <v>0</v>
      </c>
      <c r="AL178" s="2006">
        <v>0</v>
      </c>
      <c r="AM178" s="2006">
        <v>0</v>
      </c>
      <c r="AN178" s="2006">
        <v>0</v>
      </c>
      <c r="AO178" s="2006">
        <v>0</v>
      </c>
      <c r="AP178" s="2006">
        <v>0</v>
      </c>
      <c r="AQ178" s="2006">
        <v>0</v>
      </c>
      <c r="AR178" s="2006">
        <v>0</v>
      </c>
      <c r="AS178" s="2006">
        <v>0</v>
      </c>
      <c r="AT178" s="2006">
        <v>0</v>
      </c>
      <c r="AU178" s="2006">
        <v>0</v>
      </c>
      <c r="AV178" s="2006">
        <v>0</v>
      </c>
      <c r="AW178" s="2006">
        <v>0</v>
      </c>
      <c r="AX178" s="2006">
        <v>0</v>
      </c>
      <c r="AY178" s="2006">
        <v>0</v>
      </c>
      <c r="AZ178" s="2006">
        <v>0</v>
      </c>
      <c r="BA178" s="2006">
        <v>0</v>
      </c>
      <c r="BB178" s="2006">
        <v>0</v>
      </c>
      <c r="BC178" s="2006">
        <v>0</v>
      </c>
      <c r="BD178" s="2006">
        <v>0</v>
      </c>
      <c r="BE178" s="2006">
        <v>0</v>
      </c>
      <c r="BF178" s="2006">
        <v>0</v>
      </c>
      <c r="BG178" s="2006">
        <v>0</v>
      </c>
      <c r="BH178" s="2006">
        <v>0</v>
      </c>
      <c r="BI178" s="421"/>
    </row>
    <row r="179" spans="2:61" ht="9.9499999999999993" customHeight="1">
      <c r="B179" s="34"/>
      <c r="D179" s="35"/>
      <c r="AA179" s="159"/>
      <c r="AC179" s="159"/>
      <c r="AD179" s="90"/>
      <c r="AE179" s="90"/>
      <c r="AJ179" s="2006">
        <v>0</v>
      </c>
      <c r="AK179" s="2006">
        <v>0</v>
      </c>
      <c r="AL179" s="2006">
        <v>0</v>
      </c>
      <c r="AM179" s="2006">
        <v>0</v>
      </c>
      <c r="AN179" s="2006">
        <v>0</v>
      </c>
      <c r="AO179" s="2006">
        <v>0</v>
      </c>
      <c r="AP179" s="2006">
        <v>0</v>
      </c>
      <c r="AQ179" s="2006">
        <v>0</v>
      </c>
      <c r="AR179" s="2006">
        <v>0</v>
      </c>
      <c r="AS179" s="2006">
        <v>0</v>
      </c>
      <c r="AT179" s="2006">
        <v>0</v>
      </c>
      <c r="AU179" s="2006">
        <v>0</v>
      </c>
      <c r="AV179" s="2006">
        <v>0</v>
      </c>
      <c r="AW179" s="2006">
        <v>0</v>
      </c>
      <c r="AX179" s="2006">
        <v>0</v>
      </c>
      <c r="AY179" s="2006">
        <v>0</v>
      </c>
      <c r="AZ179" s="2006">
        <v>0</v>
      </c>
      <c r="BA179" s="2006">
        <v>0</v>
      </c>
      <c r="BB179" s="2006">
        <v>0</v>
      </c>
      <c r="BC179" s="2006">
        <v>0</v>
      </c>
      <c r="BD179" s="2006">
        <v>0</v>
      </c>
      <c r="BE179" s="2006">
        <v>0</v>
      </c>
      <c r="BF179" s="2006">
        <v>0</v>
      </c>
      <c r="BG179" s="2006">
        <v>0</v>
      </c>
      <c r="BH179" s="2006">
        <v>0</v>
      </c>
      <c r="BI179" s="421"/>
    </row>
    <row r="180" spans="2:61" ht="9.9499999999999993" customHeight="1">
      <c r="B180" s="34"/>
      <c r="D180" s="35"/>
      <c r="AA180" s="159"/>
      <c r="AC180" s="159"/>
      <c r="AD180" s="90"/>
      <c r="AE180" s="90"/>
      <c r="AJ180" s="2006">
        <v>0</v>
      </c>
      <c r="AK180" s="2006">
        <v>0</v>
      </c>
      <c r="AL180" s="2006">
        <v>0</v>
      </c>
      <c r="AM180" s="2006">
        <v>0</v>
      </c>
      <c r="AN180" s="2006">
        <v>0</v>
      </c>
      <c r="AO180" s="2006">
        <v>0</v>
      </c>
      <c r="AP180" s="2006">
        <v>0</v>
      </c>
      <c r="AQ180" s="2006">
        <v>0</v>
      </c>
      <c r="AR180" s="2006">
        <v>0</v>
      </c>
      <c r="AS180" s="2006">
        <v>0</v>
      </c>
      <c r="AT180" s="2006">
        <v>0</v>
      </c>
      <c r="AU180" s="2006">
        <v>0</v>
      </c>
      <c r="AV180" s="2006">
        <v>0</v>
      </c>
      <c r="AW180" s="2006">
        <v>0</v>
      </c>
      <c r="AX180" s="2006">
        <v>0</v>
      </c>
      <c r="AY180" s="2006">
        <v>0</v>
      </c>
      <c r="AZ180" s="2006">
        <v>0</v>
      </c>
      <c r="BA180" s="2006">
        <v>0</v>
      </c>
      <c r="BB180" s="2006">
        <v>0</v>
      </c>
      <c r="BC180" s="2006">
        <v>0</v>
      </c>
      <c r="BD180" s="2006">
        <v>0</v>
      </c>
      <c r="BE180" s="2006">
        <v>0</v>
      </c>
      <c r="BF180" s="2006">
        <v>0</v>
      </c>
      <c r="BG180" s="2006">
        <v>0</v>
      </c>
      <c r="BH180" s="2006">
        <v>0</v>
      </c>
      <c r="BI180" s="421"/>
    </row>
    <row r="181" spans="2:61" ht="23.25">
      <c r="B181" s="34"/>
      <c r="D181" s="3614" t="s">
        <v>362</v>
      </c>
      <c r="E181" s="3615"/>
      <c r="F181" s="3615"/>
      <c r="G181" s="3615"/>
      <c r="H181" s="3615"/>
      <c r="I181" s="3615"/>
      <c r="J181" s="3615"/>
      <c r="K181" s="3615"/>
      <c r="L181" s="3615"/>
      <c r="M181" s="3615"/>
      <c r="N181" s="3615"/>
      <c r="O181" s="3615"/>
      <c r="P181" s="3615"/>
      <c r="Q181" s="3615"/>
      <c r="R181" s="3615"/>
      <c r="S181" s="3615"/>
      <c r="T181" s="3615"/>
      <c r="U181" s="3615"/>
      <c r="V181" s="3615"/>
      <c r="W181" s="3615"/>
      <c r="X181" s="3615"/>
      <c r="Y181" s="3615"/>
      <c r="Z181" s="3615"/>
      <c r="AA181" s="3615"/>
      <c r="AB181" s="3615"/>
      <c r="AC181" s="3615"/>
      <c r="AD181" s="3615"/>
      <c r="AE181" s="3615"/>
      <c r="AF181" s="3615"/>
      <c r="AG181" s="3615"/>
      <c r="AH181" s="3615"/>
      <c r="AI181" s="3615"/>
      <c r="AJ181" s="3615"/>
      <c r="AK181" s="3615"/>
      <c r="AL181" s="3615"/>
      <c r="AM181" s="3615"/>
      <c r="AN181" s="3615"/>
      <c r="AO181" s="3615"/>
      <c r="AP181" s="3615"/>
      <c r="AQ181" s="3615"/>
      <c r="AR181" s="3616"/>
      <c r="AS181" s="35"/>
      <c r="AT181" s="35"/>
      <c r="AU181" s="35"/>
      <c r="AV181" s="35"/>
      <c r="AW181" s="35"/>
      <c r="BA181" s="2006">
        <v>0</v>
      </c>
      <c r="BB181" s="2006">
        <v>0</v>
      </c>
      <c r="BC181" s="2006">
        <v>0</v>
      </c>
      <c r="BD181" s="2006">
        <v>0</v>
      </c>
      <c r="BE181" s="2006">
        <v>0</v>
      </c>
      <c r="BF181" s="2006">
        <v>0</v>
      </c>
      <c r="BG181" s="2006">
        <v>0</v>
      </c>
      <c r="BH181" s="2006">
        <v>0</v>
      </c>
      <c r="BI181" s="421"/>
    </row>
    <row r="182" spans="2:61">
      <c r="BA182" s="2006">
        <v>0</v>
      </c>
      <c r="BB182" s="2006">
        <v>0</v>
      </c>
      <c r="BC182" s="2006">
        <v>0</v>
      </c>
      <c r="BD182" s="2006">
        <v>0</v>
      </c>
      <c r="BE182" s="2006">
        <v>0</v>
      </c>
      <c r="BF182" s="2006">
        <v>0</v>
      </c>
      <c r="BG182" s="2006">
        <v>0</v>
      </c>
      <c r="BH182" s="2006">
        <v>0</v>
      </c>
      <c r="BI182" s="421"/>
    </row>
    <row r="183" spans="2:61" ht="15.75">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7" t="s">
        <v>363</v>
      </c>
      <c r="BA183" s="2006">
        <v>0</v>
      </c>
      <c r="BB183" s="2006">
        <v>0</v>
      </c>
      <c r="BC183" s="2006">
        <v>0</v>
      </c>
      <c r="BD183" s="2006">
        <v>0</v>
      </c>
      <c r="BE183" s="2006">
        <v>0</v>
      </c>
      <c r="BF183" s="2006">
        <v>0</v>
      </c>
      <c r="BG183" s="2006">
        <v>0</v>
      </c>
      <c r="BH183" s="2006">
        <v>0</v>
      </c>
      <c r="BI183" s="421"/>
    </row>
    <row r="184" spans="2:61" ht="15.75">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7" t="s">
        <v>364</v>
      </c>
      <c r="BA184" s="2006">
        <v>0</v>
      </c>
      <c r="BB184" s="2006">
        <v>0</v>
      </c>
      <c r="BC184" s="2006">
        <v>0</v>
      </c>
      <c r="BD184" s="2006">
        <v>0</v>
      </c>
      <c r="BE184" s="2006">
        <v>0</v>
      </c>
      <c r="BF184" s="2006">
        <v>0</v>
      </c>
      <c r="BG184" s="2006">
        <v>0</v>
      </c>
      <c r="BH184" s="2006">
        <v>0</v>
      </c>
      <c r="BI184" s="421"/>
    </row>
    <row r="185" spans="2:61" ht="15.75">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9" t="s">
        <v>365</v>
      </c>
      <c r="BA185" s="2006">
        <v>0</v>
      </c>
      <c r="BB185" s="2006">
        <v>0</v>
      </c>
      <c r="BC185" s="2006">
        <v>0</v>
      </c>
      <c r="BD185" s="2006">
        <v>0</v>
      </c>
      <c r="BE185" s="2006">
        <v>0</v>
      </c>
      <c r="BF185" s="2006">
        <v>0</v>
      </c>
      <c r="BG185" s="2006">
        <v>0</v>
      </c>
      <c r="BH185" s="2006">
        <v>0</v>
      </c>
      <c r="BI185" s="421"/>
    </row>
    <row r="186" spans="2:61" ht="15.75">
      <c r="B186" s="3656" t="s">
        <v>1130</v>
      </c>
      <c r="C186" s="3656"/>
      <c r="D186" s="3657" t="s">
        <v>1134</v>
      </c>
      <c r="E186" s="166"/>
      <c r="F186" s="166"/>
      <c r="G186" s="166"/>
      <c r="H186" s="3658" t="s">
        <v>1086</v>
      </c>
      <c r="I186" s="4279"/>
      <c r="J186" s="4279"/>
      <c r="K186" s="4279"/>
      <c r="L186" s="4279"/>
      <c r="M186" s="4279"/>
      <c r="N186" s="4279"/>
      <c r="O186" s="4279"/>
      <c r="P186" s="4279"/>
      <c r="Q186" s="4279"/>
      <c r="R186" s="4279"/>
      <c r="S186" s="4279"/>
      <c r="T186" s="4279"/>
      <c r="U186" s="4279"/>
      <c r="V186" s="4279"/>
      <c r="W186" s="4279"/>
      <c r="X186" s="3660"/>
      <c r="Y186" s="166"/>
      <c r="Z186" s="166"/>
      <c r="AA186" s="166"/>
      <c r="AB186" s="166"/>
      <c r="AC186" s="166"/>
      <c r="AD186" s="166"/>
      <c r="AE186" s="166"/>
      <c r="AF186" s="166"/>
      <c r="AG186" s="166"/>
      <c r="AH186" s="166"/>
      <c r="AI186" s="166"/>
      <c r="AJ186" s="166"/>
      <c r="AK186" s="166"/>
      <c r="AL186" s="166"/>
      <c r="AM186" s="166"/>
      <c r="AN186" s="169"/>
      <c r="BA186" s="2006">
        <v>0</v>
      </c>
      <c r="BB186" s="2006">
        <v>0</v>
      </c>
      <c r="BC186" s="2006">
        <v>0</v>
      </c>
      <c r="BD186" s="2006">
        <v>0</v>
      </c>
      <c r="BE186" s="2006">
        <v>0</v>
      </c>
      <c r="BF186" s="2006">
        <v>0</v>
      </c>
      <c r="BG186" s="2006">
        <v>0</v>
      </c>
      <c r="BH186" s="2006">
        <v>0</v>
      </c>
      <c r="BI186" s="421"/>
    </row>
    <row r="187" spans="2:61" ht="15.75">
      <c r="B187" s="3656"/>
      <c r="C187" s="3656"/>
      <c r="D187" s="3657"/>
      <c r="H187" s="406" t="s">
        <v>1087</v>
      </c>
      <c r="I187" s="407"/>
      <c r="J187" s="407"/>
      <c r="K187" s="407"/>
      <c r="L187" s="408" t="s">
        <v>1088</v>
      </c>
      <c r="M187" s="409"/>
      <c r="N187" s="409"/>
      <c r="O187" s="409"/>
      <c r="P187" s="408" t="s">
        <v>1089</v>
      </c>
      <c r="Q187" s="407"/>
      <c r="R187" s="407"/>
      <c r="S187" s="407"/>
      <c r="T187" s="408" t="s">
        <v>1090</v>
      </c>
      <c r="U187" s="407"/>
      <c r="V187" s="407"/>
      <c r="W187" s="410"/>
      <c r="X187" s="411" t="s">
        <v>1091</v>
      </c>
      <c r="AB187" s="168"/>
      <c r="AC187" s="168"/>
      <c r="AD187" s="168"/>
      <c r="AE187" s="168"/>
      <c r="AF187" s="168"/>
      <c r="AG187" s="404"/>
      <c r="AH187" s="404"/>
      <c r="AI187" s="404"/>
      <c r="AJ187" s="3661" t="s">
        <v>1131</v>
      </c>
      <c r="AK187" s="3661"/>
      <c r="AL187" s="3661"/>
      <c r="AM187" s="3661"/>
      <c r="AN187" s="3661"/>
      <c r="AO187" s="3661"/>
      <c r="AP187" s="3661"/>
      <c r="AQ187" s="3661"/>
      <c r="AR187" s="3661"/>
      <c r="AS187" s="3661"/>
      <c r="AT187" s="3661"/>
      <c r="AU187" s="3661"/>
      <c r="AV187" s="3661"/>
      <c r="AW187" s="3661"/>
      <c r="AX187" s="3661"/>
      <c r="AY187" s="3661"/>
      <c r="AZ187" s="3661"/>
      <c r="BI187" s="421"/>
    </row>
    <row r="188" spans="2:61" ht="27" customHeight="1">
      <c r="B188" s="3656"/>
      <c r="C188" s="3656"/>
      <c r="D188" s="420" t="s">
        <v>1010</v>
      </c>
      <c r="H188" s="397" t="s">
        <v>1104</v>
      </c>
      <c r="I188" s="421"/>
      <c r="J188" s="421"/>
      <c r="K188" s="421"/>
      <c r="L188" s="397" t="s">
        <v>1093</v>
      </c>
      <c r="M188" s="421"/>
      <c r="N188" s="421"/>
      <c r="O188" s="421"/>
      <c r="P188" s="397" t="s">
        <v>1096</v>
      </c>
      <c r="Q188" s="421"/>
      <c r="R188" s="421"/>
      <c r="S188" s="421"/>
      <c r="T188" s="397" t="s">
        <v>1104</v>
      </c>
      <c r="U188" s="421"/>
      <c r="V188" s="421"/>
      <c r="W188" s="421"/>
      <c r="X188" s="397" t="s">
        <v>1096</v>
      </c>
      <c r="AB188" s="314" t="s">
        <v>1011</v>
      </c>
      <c r="AC188" s="168"/>
      <c r="AD188" s="168"/>
      <c r="AE188" s="168"/>
      <c r="AF188" s="168"/>
      <c r="AG188" s="421"/>
      <c r="AH188" s="421"/>
      <c r="AI188" s="421"/>
      <c r="AJ188" s="422" t="s">
        <v>1014</v>
      </c>
      <c r="AK188" s="423"/>
      <c r="AL188" s="181"/>
      <c r="AM188" s="181"/>
      <c r="AN188" s="424"/>
      <c r="AO188" s="423"/>
      <c r="AP188" s="423"/>
      <c r="AQ188" s="423"/>
      <c r="AR188" s="181"/>
      <c r="AS188" s="423"/>
      <c r="AT188" s="423"/>
      <c r="AU188" s="423"/>
      <c r="AV188" s="181"/>
      <c r="AW188" s="423"/>
      <c r="AX188" s="423"/>
      <c r="AY188" s="423"/>
      <c r="AZ188" s="181"/>
      <c r="BI188" s="421"/>
    </row>
    <row r="189" spans="2:61" ht="15.75" customHeight="1">
      <c r="B189" s="415"/>
      <c r="D189" s="3724" t="s">
        <v>1015</v>
      </c>
      <c r="H189" s="4276" t="s">
        <v>1096</v>
      </c>
      <c r="I189" s="425"/>
      <c r="J189" s="425"/>
      <c r="K189" s="425"/>
      <c r="L189" s="4276" t="s">
        <v>1093</v>
      </c>
      <c r="M189" s="425"/>
      <c r="N189" s="425"/>
      <c r="O189" s="425"/>
      <c r="P189" s="4276" t="s">
        <v>1093</v>
      </c>
      <c r="Q189" s="425"/>
      <c r="R189" s="425"/>
      <c r="S189" s="425"/>
      <c r="T189" s="4276" t="s">
        <v>1096</v>
      </c>
      <c r="U189" s="425"/>
      <c r="V189" s="425"/>
      <c r="W189" s="425"/>
      <c r="X189" s="4276" t="s">
        <v>1104</v>
      </c>
      <c r="AB189" s="314" t="s">
        <v>1016</v>
      </c>
      <c r="AC189" s="168"/>
      <c r="AD189" s="168"/>
      <c r="AE189" s="168"/>
      <c r="AF189" s="168"/>
      <c r="AG189" s="425"/>
      <c r="AH189" s="425"/>
      <c r="AI189" s="425"/>
      <c r="AJ189" s="426" t="s">
        <v>1017</v>
      </c>
      <c r="AK189" s="423"/>
      <c r="AL189" s="181"/>
      <c r="AM189" s="181"/>
      <c r="AN189" s="424"/>
      <c r="AO189" s="423"/>
      <c r="AP189" s="423"/>
      <c r="AQ189" s="423"/>
      <c r="AR189" s="427"/>
      <c r="AS189" s="423"/>
      <c r="AT189" s="423"/>
      <c r="AU189" s="423"/>
      <c r="AV189" s="181"/>
      <c r="AW189" s="423"/>
      <c r="AX189" s="423"/>
      <c r="AY189" s="423"/>
      <c r="AZ189" s="427"/>
      <c r="BI189" s="421"/>
    </row>
    <row r="190" spans="2:61" ht="15.75" customHeight="1">
      <c r="B190" s="415"/>
      <c r="D190" s="3724"/>
      <c r="H190" s="3650"/>
      <c r="I190" s="425"/>
      <c r="J190" s="425"/>
      <c r="K190" s="425"/>
      <c r="L190" s="3650"/>
      <c r="M190" s="425"/>
      <c r="N190" s="425"/>
      <c r="O190" s="425"/>
      <c r="P190" s="3650"/>
      <c r="Q190" s="425"/>
      <c r="R190" s="425"/>
      <c r="S190" s="425"/>
      <c r="T190" s="3650"/>
      <c r="U190" s="425"/>
      <c r="V190" s="425"/>
      <c r="W190" s="425"/>
      <c r="X190" s="3650"/>
      <c r="Y190" s="169"/>
      <c r="Z190" s="169"/>
      <c r="AA190" s="169"/>
      <c r="AB190" s="169"/>
      <c r="AC190" s="169"/>
      <c r="AD190" s="169"/>
      <c r="AE190" s="169"/>
      <c r="AF190" s="168"/>
      <c r="AG190" s="425"/>
      <c r="AH190" s="425"/>
      <c r="AI190" s="425"/>
      <c r="AJ190" s="428" t="s">
        <v>1018</v>
      </c>
      <c r="AK190" s="424"/>
      <c r="AL190" s="424"/>
      <c r="AM190" s="424"/>
      <c r="AN190" s="424"/>
      <c r="AO190" s="423"/>
      <c r="AP190" s="423"/>
      <c r="AQ190" s="423"/>
      <c r="AR190" s="427"/>
      <c r="AS190" s="423"/>
      <c r="AT190" s="423"/>
      <c r="AU190" s="423"/>
      <c r="AV190" s="181"/>
      <c r="AW190" s="423"/>
      <c r="AX190" s="423"/>
      <c r="AY190" s="423"/>
      <c r="AZ190" s="427"/>
      <c r="BI190" s="421"/>
    </row>
    <row r="191" spans="2:61" ht="15.75" customHeight="1">
      <c r="B191" s="415">
        <f>LEN(D191)</f>
        <v>20</v>
      </c>
      <c r="D191" s="317" t="s">
        <v>1019</v>
      </c>
      <c r="H191" s="3651"/>
      <c r="I191" s="425"/>
      <c r="J191" s="425"/>
      <c r="K191" s="425"/>
      <c r="L191" s="3651"/>
      <c r="M191" s="425"/>
      <c r="N191" s="425"/>
      <c r="O191" s="425"/>
      <c r="P191" s="3651"/>
      <c r="Q191" s="425"/>
      <c r="R191" s="425"/>
      <c r="S191" s="425"/>
      <c r="T191" s="3651"/>
      <c r="U191" s="425"/>
      <c r="V191" s="425"/>
      <c r="W191" s="425"/>
      <c r="X191" s="3651"/>
      <c r="AB191" s="314" t="s">
        <v>1020</v>
      </c>
      <c r="AC191" s="168"/>
      <c r="AD191" s="168"/>
      <c r="AE191" s="168"/>
      <c r="AF191" s="168"/>
      <c r="AG191" s="425"/>
      <c r="AH191" s="425"/>
      <c r="AI191" s="425"/>
      <c r="AJ191" s="429" t="s">
        <v>1021</v>
      </c>
      <c r="AK191" s="423"/>
      <c r="AL191" s="181"/>
      <c r="AM191" s="181"/>
      <c r="AN191" s="424"/>
      <c r="AO191" s="423"/>
      <c r="AP191" s="423"/>
      <c r="AQ191" s="423"/>
      <c r="AR191" s="427"/>
      <c r="AS191" s="423"/>
      <c r="AT191" s="423"/>
      <c r="AU191" s="423"/>
      <c r="AV191" s="181"/>
      <c r="AW191" s="423"/>
      <c r="AX191" s="423"/>
      <c r="AY191" s="423"/>
      <c r="AZ191" s="427"/>
      <c r="BI191" s="421"/>
    </row>
    <row r="192" spans="2:61" ht="15.75" customHeight="1">
      <c r="D192" s="430" t="s">
        <v>1022</v>
      </c>
      <c r="H192" s="4300"/>
      <c r="I192" s="431"/>
      <c r="J192" s="431"/>
      <c r="K192" s="431"/>
      <c r="L192" s="4300"/>
      <c r="M192" s="431"/>
      <c r="N192" s="431"/>
      <c r="O192" s="431"/>
      <c r="P192" s="4300"/>
      <c r="Q192" s="431"/>
      <c r="R192" s="431"/>
      <c r="S192" s="431"/>
      <c r="T192" s="4300"/>
      <c r="U192" s="431"/>
      <c r="V192" s="431"/>
      <c r="W192" s="431"/>
      <c r="X192" s="4300"/>
      <c r="AB192" s="314" t="s">
        <v>1023</v>
      </c>
      <c r="AC192" s="168"/>
      <c r="AD192" s="168"/>
      <c r="AE192" s="168"/>
      <c r="AF192" s="168"/>
      <c r="AG192" s="431"/>
      <c r="AH192" s="431"/>
      <c r="AI192" s="431"/>
      <c r="AJ192" s="432">
        <f>LEN(AJ190)</f>
        <v>392</v>
      </c>
      <c r="AK192" s="403"/>
      <c r="AL192" s="403"/>
      <c r="AM192" s="403" t="s">
        <v>1135</v>
      </c>
      <c r="AN192" s="403"/>
      <c r="AO192" s="433"/>
      <c r="AP192" s="433"/>
      <c r="AQ192" s="433"/>
      <c r="AR192" s="434"/>
      <c r="AS192" s="433"/>
      <c r="AT192" s="433"/>
      <c r="AU192" s="433"/>
      <c r="AV192" s="403"/>
      <c r="AW192" s="433"/>
      <c r="AX192" s="433"/>
      <c r="AY192" s="433"/>
      <c r="AZ192" s="434"/>
      <c r="BI192" s="421"/>
    </row>
    <row r="193" spans="2:61" ht="15.75" customHeight="1">
      <c r="D193" s="318" t="s">
        <v>1022</v>
      </c>
      <c r="H193" s="3723"/>
      <c r="I193" s="431"/>
      <c r="J193" s="431"/>
      <c r="K193" s="431"/>
      <c r="L193" s="3723"/>
      <c r="M193" s="431"/>
      <c r="N193" s="431"/>
      <c r="O193" s="431"/>
      <c r="P193" s="3723"/>
      <c r="Q193" s="431"/>
      <c r="R193" s="431"/>
      <c r="S193" s="431"/>
      <c r="T193" s="3723"/>
      <c r="U193" s="431"/>
      <c r="V193" s="431"/>
      <c r="W193" s="431"/>
      <c r="X193" s="3723"/>
      <c r="AB193" s="318" t="s">
        <v>1024</v>
      </c>
      <c r="AC193" s="168"/>
      <c r="AD193" s="168"/>
      <c r="AE193" s="168"/>
      <c r="AF193" s="168"/>
      <c r="AG193" s="431"/>
      <c r="AH193" s="431"/>
      <c r="AI193" s="431"/>
      <c r="AJ193" s="423"/>
      <c r="AK193" s="423"/>
      <c r="AL193" s="181"/>
      <c r="AM193" s="181"/>
      <c r="AN193" s="424"/>
      <c r="AO193" s="423"/>
      <c r="AP193" s="423"/>
      <c r="AQ193" s="423"/>
      <c r="AR193" s="427"/>
      <c r="AS193" s="423"/>
      <c r="AT193" s="423"/>
      <c r="AU193" s="423"/>
      <c r="AV193" s="181"/>
      <c r="AW193" s="423"/>
      <c r="AX193" s="423"/>
      <c r="AY193" s="423"/>
      <c r="AZ193" s="427"/>
      <c r="BI193" s="421"/>
    </row>
    <row r="194" spans="2:61" ht="27.75" customHeight="1">
      <c r="B194" s="415">
        <f>LEN(D194)</f>
        <v>41</v>
      </c>
      <c r="D194" s="435" t="s">
        <v>1025</v>
      </c>
      <c r="H194" s="4276" t="s">
        <v>1110</v>
      </c>
      <c r="I194" s="436"/>
      <c r="J194" s="436"/>
      <c r="K194" s="436"/>
      <c r="L194" s="4276" t="s">
        <v>1110</v>
      </c>
      <c r="M194" s="436"/>
      <c r="N194" s="436"/>
      <c r="O194" s="436"/>
      <c r="P194" s="4276" t="s">
        <v>1110</v>
      </c>
      <c r="Q194" s="436"/>
      <c r="R194" s="436"/>
      <c r="S194" s="436"/>
      <c r="T194" s="4276" t="s">
        <v>1110</v>
      </c>
      <c r="U194" s="436"/>
      <c r="V194" s="436"/>
      <c r="W194" s="436"/>
      <c r="X194" s="4276" t="s">
        <v>1111</v>
      </c>
      <c r="AB194" s="314" t="s">
        <v>1026</v>
      </c>
      <c r="AC194" s="168"/>
      <c r="AD194" s="168"/>
      <c r="AE194" s="168"/>
      <c r="AF194" s="168"/>
      <c r="AG194" s="436"/>
      <c r="AH194" s="436"/>
      <c r="AI194" s="436"/>
      <c r="AJ194" s="437" t="s">
        <v>1027</v>
      </c>
      <c r="AK194" s="423"/>
      <c r="AL194" s="181"/>
      <c r="AM194" s="181"/>
      <c r="AN194" s="424"/>
      <c r="AO194" s="423"/>
      <c r="AP194" s="423"/>
      <c r="AQ194" s="423"/>
      <c r="AR194" s="427"/>
      <c r="AS194" s="423"/>
      <c r="AT194" s="423"/>
      <c r="AU194" s="423"/>
      <c r="AV194" s="181"/>
      <c r="AW194" s="423"/>
      <c r="AX194" s="423"/>
      <c r="AY194" s="423"/>
      <c r="AZ194" s="427"/>
      <c r="BI194" s="421"/>
    </row>
    <row r="195" spans="2:61" ht="29.25" customHeight="1">
      <c r="B195" s="415">
        <f>LEN(D195)</f>
        <v>41</v>
      </c>
      <c r="D195" s="438" t="s">
        <v>1025</v>
      </c>
      <c r="H195" s="3651"/>
      <c r="I195" s="403"/>
      <c r="J195" s="403"/>
      <c r="K195" s="403"/>
      <c r="L195" s="3651"/>
      <c r="M195" s="403"/>
      <c r="N195" s="403"/>
      <c r="O195" s="403"/>
      <c r="P195" s="3651"/>
      <c r="Q195" s="403"/>
      <c r="R195" s="403"/>
      <c r="S195" s="403"/>
      <c r="T195" s="3651"/>
      <c r="U195" s="403"/>
      <c r="V195" s="403"/>
      <c r="W195" s="403"/>
      <c r="X195" s="3651"/>
      <c r="AB195" s="319" t="s">
        <v>1028</v>
      </c>
      <c r="AC195" s="168"/>
      <c r="AD195" s="168"/>
      <c r="AE195" s="168"/>
      <c r="AF195" s="168"/>
      <c r="AG195" s="403"/>
      <c r="AH195" s="403"/>
      <c r="AI195" s="403"/>
      <c r="AJ195" s="433"/>
      <c r="AK195" s="433"/>
      <c r="AL195" s="403"/>
      <c r="AM195" s="403"/>
      <c r="AN195" s="439"/>
      <c r="AO195" s="433"/>
      <c r="AP195" s="433"/>
      <c r="AQ195" s="433"/>
      <c r="AR195" s="434"/>
      <c r="AS195" s="433"/>
      <c r="AT195" s="433"/>
      <c r="AU195" s="433"/>
      <c r="AV195" s="403"/>
      <c r="AW195" s="433"/>
      <c r="AX195" s="433"/>
      <c r="AY195" s="433"/>
      <c r="AZ195" s="434"/>
      <c r="BI195" s="421"/>
    </row>
    <row r="196" spans="2:61" ht="15.75" customHeight="1">
      <c r="D196" s="320" t="s">
        <v>1029</v>
      </c>
      <c r="H196" s="4276" t="s">
        <v>1110</v>
      </c>
      <c r="I196" s="436"/>
      <c r="J196" s="436"/>
      <c r="K196" s="436"/>
      <c r="L196" s="4276" t="s">
        <v>1110</v>
      </c>
      <c r="M196" s="436"/>
      <c r="N196" s="436"/>
      <c r="O196" s="436"/>
      <c r="P196" s="4276" t="s">
        <v>1110</v>
      </c>
      <c r="Q196" s="436"/>
      <c r="R196" s="436"/>
      <c r="S196" s="436"/>
      <c r="T196" s="4276" t="s">
        <v>1110</v>
      </c>
      <c r="U196" s="436"/>
      <c r="V196" s="436"/>
      <c r="W196" s="436"/>
      <c r="X196" s="4276" t="s">
        <v>1111</v>
      </c>
      <c r="AB196" s="314" t="s">
        <v>1030</v>
      </c>
      <c r="AC196" s="168"/>
      <c r="AD196" s="168"/>
      <c r="AE196" s="168"/>
      <c r="AF196" s="168"/>
      <c r="AG196" s="436"/>
      <c r="AH196" s="436"/>
      <c r="AI196" s="436"/>
      <c r="AJ196" s="440" t="s">
        <v>1031</v>
      </c>
      <c r="AK196" s="423"/>
      <c r="AL196" s="181"/>
      <c r="AM196" s="181"/>
      <c r="AN196" s="424"/>
      <c r="AO196" s="423"/>
      <c r="AP196" s="423"/>
      <c r="AQ196" s="423"/>
      <c r="AR196" s="427"/>
      <c r="AS196" s="423"/>
      <c r="AT196" s="423"/>
      <c r="AU196" s="423"/>
      <c r="AV196" s="181"/>
      <c r="AW196" s="423"/>
      <c r="AX196" s="423"/>
      <c r="AY196" s="423"/>
      <c r="AZ196" s="427"/>
      <c r="BI196" s="421"/>
    </row>
    <row r="197" spans="2:61" ht="15.75" customHeight="1">
      <c r="D197" s="321" t="s">
        <v>1029</v>
      </c>
      <c r="H197" s="3650"/>
      <c r="I197" s="403"/>
      <c r="J197" s="403"/>
      <c r="K197" s="403"/>
      <c r="L197" s="3650"/>
      <c r="M197" s="403"/>
      <c r="N197" s="403"/>
      <c r="O197" s="403"/>
      <c r="P197" s="3650"/>
      <c r="Q197" s="403"/>
      <c r="R197" s="403"/>
      <c r="S197" s="403"/>
      <c r="T197" s="3650"/>
      <c r="U197" s="403"/>
      <c r="V197" s="403"/>
      <c r="W197" s="403"/>
      <c r="X197" s="3650"/>
      <c r="AB197" s="322" t="s">
        <v>1032</v>
      </c>
      <c r="AC197" s="168"/>
      <c r="AD197" s="168"/>
      <c r="AE197" s="168"/>
      <c r="AF197" s="168"/>
      <c r="AG197" s="403"/>
      <c r="AH197" s="403"/>
      <c r="AI197" s="403"/>
      <c r="AJ197" s="433"/>
      <c r="AK197" s="433"/>
      <c r="AL197" s="403"/>
      <c r="AM197" s="403"/>
      <c r="AN197" s="439"/>
      <c r="AO197" s="433"/>
      <c r="AP197" s="433"/>
      <c r="AQ197" s="433"/>
      <c r="AR197" s="434"/>
      <c r="AS197" s="433"/>
      <c r="AT197" s="433"/>
      <c r="AU197" s="433"/>
      <c r="AV197" s="403"/>
      <c r="AW197" s="433"/>
      <c r="AX197" s="433"/>
      <c r="AY197" s="433"/>
      <c r="AZ197" s="434"/>
      <c r="BI197" s="421"/>
    </row>
    <row r="198" spans="2:61" ht="27" customHeight="1">
      <c r="B198" s="415">
        <f>LEN(D198)</f>
        <v>31</v>
      </c>
      <c r="D198" s="441" t="s">
        <v>1033</v>
      </c>
      <c r="H198" s="4276" t="s">
        <v>1104</v>
      </c>
      <c r="I198" s="425"/>
      <c r="J198" s="425"/>
      <c r="K198" s="425"/>
      <c r="L198" s="4276" t="s">
        <v>1114</v>
      </c>
      <c r="M198" s="425"/>
      <c r="N198" s="425"/>
      <c r="O198" s="425"/>
      <c r="P198" s="4276" t="s">
        <v>1114</v>
      </c>
      <c r="Q198" s="425"/>
      <c r="R198" s="425"/>
      <c r="S198" s="425"/>
      <c r="T198" s="4276" t="s">
        <v>1111</v>
      </c>
      <c r="U198" s="425"/>
      <c r="V198" s="425"/>
      <c r="W198" s="425"/>
      <c r="X198" s="4276" t="s">
        <v>1115</v>
      </c>
      <c r="AB198" s="314" t="s">
        <v>1034</v>
      </c>
      <c r="AC198" s="168"/>
      <c r="AD198" s="168"/>
      <c r="AE198" s="168"/>
      <c r="AF198" s="168"/>
      <c r="AG198" s="425"/>
      <c r="AH198" s="425"/>
      <c r="AI198" s="425"/>
      <c r="AJ198" s="432">
        <f>LEN(AJ199)</f>
        <v>258</v>
      </c>
      <c r="AK198" s="403"/>
      <c r="AL198" s="403"/>
      <c r="AM198" s="403" t="s">
        <v>1136</v>
      </c>
      <c r="AN198" s="403"/>
      <c r="AO198" s="433"/>
      <c r="AP198" s="433"/>
      <c r="AQ198" s="433"/>
      <c r="AR198" s="434"/>
      <c r="AS198" s="433"/>
      <c r="AT198" s="433"/>
      <c r="AU198" s="433"/>
      <c r="AV198" s="403"/>
      <c r="AW198" s="433"/>
      <c r="AX198" s="433"/>
      <c r="AY198" s="433"/>
      <c r="AZ198" s="434"/>
      <c r="BI198" s="421"/>
    </row>
    <row r="199" spans="2:61" ht="30" customHeight="1">
      <c r="B199" s="415">
        <f>LEN(D199)</f>
        <v>30</v>
      </c>
      <c r="D199" s="442" t="s">
        <v>1035</v>
      </c>
      <c r="H199" s="3650"/>
      <c r="I199" s="443"/>
      <c r="J199" s="443"/>
      <c r="K199" s="443"/>
      <c r="L199" s="3650"/>
      <c r="M199" s="443"/>
      <c r="N199" s="443"/>
      <c r="O199" s="443"/>
      <c r="P199" s="3650"/>
      <c r="Q199" s="443"/>
      <c r="R199" s="443"/>
      <c r="S199" s="443"/>
      <c r="T199" s="3650"/>
      <c r="U199" s="443"/>
      <c r="V199" s="443"/>
      <c r="W199" s="443"/>
      <c r="X199" s="3650"/>
      <c r="AB199" s="314" t="s">
        <v>1036</v>
      </c>
      <c r="AC199" s="168"/>
      <c r="AD199" s="168"/>
      <c r="AE199" s="168"/>
      <c r="AF199" s="168"/>
      <c r="AG199" s="443"/>
      <c r="AH199" s="443"/>
      <c r="AI199" s="443"/>
      <c r="AJ199" s="444" t="s">
        <v>1037</v>
      </c>
      <c r="AK199" s="423"/>
      <c r="AL199" s="181"/>
      <c r="AM199" s="181"/>
      <c r="AN199" s="424"/>
      <c r="AO199" s="423"/>
      <c r="AP199" s="423"/>
      <c r="AQ199" s="423"/>
      <c r="AR199" s="427"/>
      <c r="AS199" s="423"/>
      <c r="AT199" s="423"/>
      <c r="AU199" s="423"/>
      <c r="AV199" s="181"/>
      <c r="AW199" s="423"/>
      <c r="AX199" s="423"/>
      <c r="AY199" s="423"/>
      <c r="AZ199" s="427"/>
      <c r="BI199" s="421"/>
    </row>
    <row r="200" spans="2:61" ht="28.5" customHeight="1">
      <c r="B200" s="415">
        <f>LEN(D200)</f>
        <v>30</v>
      </c>
      <c r="D200" s="445" t="s">
        <v>1035</v>
      </c>
      <c r="H200" s="3683"/>
      <c r="I200" s="403"/>
      <c r="J200" s="403"/>
      <c r="K200" s="403"/>
      <c r="L200" s="3683"/>
      <c r="M200" s="403"/>
      <c r="N200" s="403"/>
      <c r="O200" s="403"/>
      <c r="P200" s="3683"/>
      <c r="Q200" s="403"/>
      <c r="R200" s="403"/>
      <c r="S200" s="403"/>
      <c r="T200" s="3683"/>
      <c r="U200" s="403"/>
      <c r="V200" s="403"/>
      <c r="W200" s="403"/>
      <c r="X200" s="3683"/>
      <c r="AB200" s="324" t="s">
        <v>1038</v>
      </c>
      <c r="AC200" s="168"/>
      <c r="AD200" s="168"/>
      <c r="AE200" s="168"/>
      <c r="AF200" s="168"/>
      <c r="AG200" s="403"/>
      <c r="AH200" s="403"/>
      <c r="AI200" s="403"/>
      <c r="AJ200" s="444" t="s">
        <v>1039</v>
      </c>
      <c r="AK200" s="423"/>
      <c r="AL200" s="181"/>
      <c r="AM200" s="181"/>
      <c r="AN200" s="424"/>
      <c r="AO200" s="423"/>
      <c r="AP200" s="423"/>
      <c r="AQ200" s="423"/>
      <c r="AR200" s="427"/>
      <c r="AS200" s="423"/>
      <c r="AT200" s="423"/>
      <c r="AU200" s="423"/>
      <c r="AV200" s="181"/>
      <c r="AW200" s="423"/>
      <c r="AX200" s="423"/>
      <c r="AY200" s="423"/>
      <c r="AZ200" s="427"/>
      <c r="BI200" s="421"/>
    </row>
    <row r="201" spans="2:61" ht="15.75" customHeight="1">
      <c r="B201" s="415">
        <f>LEN(D201)</f>
        <v>162</v>
      </c>
      <c r="D201" s="326" t="s">
        <v>1040</v>
      </c>
      <c r="I201" s="323"/>
      <c r="J201" s="323"/>
      <c r="K201" s="323"/>
      <c r="AB201" s="324"/>
      <c r="AC201" s="168"/>
      <c r="AD201" s="168"/>
      <c r="AE201" s="168"/>
      <c r="AF201" s="168"/>
      <c r="AG201" s="433"/>
      <c r="AH201" s="433"/>
      <c r="AI201" s="433"/>
      <c r="AJ201" s="446">
        <f>LEN(AJ200)</f>
        <v>152</v>
      </c>
      <c r="AK201" s="403"/>
      <c r="AL201" s="403"/>
      <c r="AM201" s="447" t="s">
        <v>1137</v>
      </c>
      <c r="AN201" s="403"/>
      <c r="AO201" s="433"/>
      <c r="AP201" s="433"/>
      <c r="AQ201" s="433"/>
      <c r="AR201" s="434"/>
      <c r="AS201" s="433"/>
      <c r="AT201" s="433"/>
      <c r="AU201" s="433"/>
      <c r="AV201" s="403"/>
      <c r="AW201" s="433"/>
      <c r="AX201" s="433"/>
      <c r="AY201" s="433"/>
      <c r="AZ201" s="434"/>
      <c r="BA201" s="2006">
        <v>0</v>
      </c>
      <c r="BB201" s="2006">
        <v>0</v>
      </c>
      <c r="BC201" s="2006">
        <v>0</v>
      </c>
      <c r="BD201" s="2006">
        <v>0</v>
      </c>
      <c r="BE201" s="2006">
        <v>0</v>
      </c>
      <c r="BF201" s="2006">
        <v>0</v>
      </c>
      <c r="BG201" s="2006">
        <v>0</v>
      </c>
      <c r="BH201" s="2006">
        <v>0</v>
      </c>
      <c r="BI201" s="421"/>
    </row>
    <row r="202" spans="2:61" ht="15.75" customHeight="1">
      <c r="I202" s="323"/>
      <c r="J202" s="323"/>
      <c r="K202" s="323"/>
      <c r="AB202" s="324"/>
      <c r="AC202" s="168"/>
      <c r="AD202" s="168"/>
      <c r="AE202" s="168"/>
      <c r="AF202" s="168"/>
      <c r="AG202" s="168"/>
      <c r="AH202" s="168"/>
      <c r="AI202" s="168"/>
      <c r="AJ202" s="168"/>
      <c r="AK202" s="168"/>
      <c r="AN202" s="169"/>
      <c r="AO202" s="168"/>
      <c r="AP202" s="168"/>
      <c r="AQ202" s="168"/>
      <c r="AR202" s="170"/>
      <c r="AS202" s="168"/>
      <c r="AT202" s="168"/>
      <c r="AU202" s="168"/>
      <c r="AW202" s="168"/>
      <c r="AX202" s="168"/>
      <c r="AY202" s="168"/>
      <c r="AZ202" s="170"/>
      <c r="BA202" s="2006">
        <v>0</v>
      </c>
      <c r="BB202" s="2006">
        <v>0</v>
      </c>
      <c r="BC202" s="2006">
        <v>0</v>
      </c>
      <c r="BD202" s="2006">
        <v>0</v>
      </c>
      <c r="BE202" s="2006">
        <v>0</v>
      </c>
      <c r="BF202" s="2006">
        <v>0</v>
      </c>
      <c r="BG202" s="2006">
        <v>0</v>
      </c>
      <c r="BH202" s="2006">
        <v>0</v>
      </c>
      <c r="BI202" s="421"/>
    </row>
    <row r="203" spans="2:61" ht="15.75">
      <c r="B203" s="34"/>
      <c r="D203" s="142" t="s">
        <v>1133</v>
      </c>
      <c r="E203" s="35"/>
      <c r="F203" s="35"/>
      <c r="G203" s="35"/>
      <c r="H203" s="142"/>
      <c r="I203" s="35"/>
      <c r="J203" s="35"/>
      <c r="K203" s="35"/>
      <c r="L203" s="142"/>
      <c r="P203" s="142"/>
      <c r="Q203" s="142"/>
      <c r="R203" s="142"/>
      <c r="S203" s="142"/>
      <c r="T203" s="142"/>
      <c r="U203" s="142"/>
      <c r="V203" s="142"/>
      <c r="W203" s="35"/>
      <c r="X203" s="142"/>
      <c r="Y203" s="142"/>
      <c r="Z203" s="142"/>
      <c r="AA203" s="142"/>
      <c r="AB203" s="142"/>
      <c r="AC203" s="142"/>
      <c r="AD203" s="142"/>
      <c r="AE203" s="142"/>
      <c r="AF203" s="142"/>
      <c r="AI203" s="35"/>
      <c r="AJ203" s="143"/>
      <c r="AK203" s="35"/>
      <c r="AL203" s="35"/>
      <c r="AM203" s="35"/>
      <c r="AN203" s="143"/>
      <c r="AO203" s="35"/>
      <c r="AP203" s="35"/>
      <c r="AQ203" s="35"/>
      <c r="AR203" s="143"/>
      <c r="AS203" s="35"/>
      <c r="AT203" s="35"/>
      <c r="AU203" s="35"/>
      <c r="AV203" s="35"/>
      <c r="AW203" s="35"/>
      <c r="AX203" s="35"/>
      <c r="AY203" s="35"/>
      <c r="AZ203" s="143"/>
      <c r="BA203" s="2006">
        <v>0</v>
      </c>
      <c r="BB203" s="2006">
        <v>0</v>
      </c>
      <c r="BC203" s="2006">
        <v>0</v>
      </c>
      <c r="BD203" s="2006">
        <v>0</v>
      </c>
      <c r="BE203" s="2006">
        <v>0</v>
      </c>
      <c r="BF203" s="2006">
        <v>0</v>
      </c>
      <c r="BG203" s="2006">
        <v>0</v>
      </c>
      <c r="BH203" s="2006">
        <v>0</v>
      </c>
      <c r="BI203" s="421"/>
    </row>
    <row r="204" spans="2:61" ht="15.75">
      <c r="B204" s="34"/>
      <c r="D204" s="142"/>
      <c r="E204" s="35"/>
      <c r="F204" s="35"/>
      <c r="G204" s="35"/>
      <c r="H204" s="142"/>
      <c r="I204" s="35"/>
      <c r="J204" s="35"/>
      <c r="K204" s="35"/>
      <c r="L204" s="142"/>
      <c r="P204" s="142"/>
      <c r="Q204" s="142"/>
      <c r="R204" s="142"/>
      <c r="S204" s="142"/>
      <c r="T204" s="142"/>
      <c r="U204" s="142"/>
      <c r="V204" s="142"/>
      <c r="W204" s="35"/>
      <c r="X204" s="142"/>
      <c r="Y204" s="142"/>
      <c r="Z204" s="142"/>
      <c r="AA204" s="142"/>
      <c r="AB204" s="142"/>
      <c r="AC204" s="142"/>
      <c r="AD204" s="142"/>
      <c r="AE204" s="142"/>
      <c r="AF204" s="142"/>
      <c r="AI204" s="35"/>
      <c r="AJ204" s="143"/>
      <c r="AK204" s="35"/>
      <c r="AL204" s="35"/>
      <c r="AM204" s="35"/>
      <c r="AN204" s="143"/>
      <c r="AO204" s="35"/>
      <c r="AP204" s="35"/>
      <c r="AQ204" s="35"/>
      <c r="AR204" s="143"/>
      <c r="AS204" s="35"/>
      <c r="AT204" s="35"/>
      <c r="AU204" s="35"/>
      <c r="AV204" s="35"/>
      <c r="AW204" s="35"/>
      <c r="AX204" s="35"/>
      <c r="AY204" s="35"/>
      <c r="AZ204" s="143"/>
      <c r="BA204" s="2006">
        <v>0</v>
      </c>
      <c r="BB204" s="2006">
        <v>0</v>
      </c>
      <c r="BC204" s="2006">
        <v>0</v>
      </c>
      <c r="BD204" s="2006">
        <v>0</v>
      </c>
      <c r="BE204" s="2006">
        <v>0</v>
      </c>
      <c r="BF204" s="2006">
        <v>0</v>
      </c>
      <c r="BG204" s="2006">
        <v>0</v>
      </c>
      <c r="BH204" s="2006">
        <v>0</v>
      </c>
      <c r="BI204" s="421"/>
    </row>
    <row r="205" spans="2:61" ht="20.100000000000001" customHeight="1">
      <c r="B205" s="3644" t="s">
        <v>124</v>
      </c>
      <c r="D205" s="147" t="s">
        <v>126</v>
      </c>
      <c r="E205" s="40"/>
      <c r="F205" s="40"/>
      <c r="G205" s="40"/>
      <c r="H205" s="147" t="s">
        <v>126</v>
      </c>
      <c r="I205" s="40"/>
      <c r="J205" s="40"/>
      <c r="K205" s="40"/>
      <c r="L205" s="147" t="s">
        <v>126</v>
      </c>
      <c r="M205" s="35"/>
      <c r="N205" s="35"/>
      <c r="O205" s="35"/>
      <c r="P205" s="147" t="s">
        <v>126</v>
      </c>
      <c r="Q205" s="40"/>
      <c r="R205" s="40"/>
      <c r="S205" s="40"/>
      <c r="T205" s="147" t="s">
        <v>126</v>
      </c>
      <c r="U205" s="40"/>
      <c r="V205" s="40"/>
      <c r="X205" s="147" t="s">
        <v>126</v>
      </c>
      <c r="Y205" s="40"/>
      <c r="Z205" s="40"/>
      <c r="AA205" s="40"/>
      <c r="AB205" s="147" t="s">
        <v>126</v>
      </c>
      <c r="AC205" s="40"/>
      <c r="AD205" s="40"/>
      <c r="AE205" s="40"/>
      <c r="AF205" s="1897" t="s">
        <v>126</v>
      </c>
      <c r="AI205" s="40"/>
      <c r="AJ205" s="327" t="s">
        <v>126</v>
      </c>
      <c r="AK205" s="35"/>
      <c r="AL205" s="35"/>
      <c r="AM205" s="35"/>
      <c r="AN205" s="146" t="s">
        <v>126</v>
      </c>
      <c r="AO205" s="35"/>
      <c r="AP205" s="35"/>
      <c r="AQ205" s="35"/>
      <c r="AR205" s="146" t="s">
        <v>126</v>
      </c>
      <c r="AS205" s="35"/>
      <c r="AT205" s="35"/>
      <c r="AU205" s="35"/>
      <c r="AV205" s="146" t="s">
        <v>126</v>
      </c>
      <c r="AW205" s="35"/>
      <c r="AX205" s="35"/>
      <c r="AY205" s="35"/>
      <c r="AZ205" s="373" t="s">
        <v>126</v>
      </c>
      <c r="BA205" s="2006">
        <v>0</v>
      </c>
      <c r="BB205" s="2006">
        <v>0</v>
      </c>
      <c r="BC205" s="2006">
        <v>0</v>
      </c>
      <c r="BD205" s="2006">
        <v>0</v>
      </c>
      <c r="BE205" s="2006">
        <v>0</v>
      </c>
      <c r="BF205" s="2006">
        <v>0</v>
      </c>
      <c r="BG205" s="2006">
        <v>0</v>
      </c>
      <c r="BH205" s="2006">
        <v>0</v>
      </c>
      <c r="BI205" s="421"/>
    </row>
    <row r="206" spans="2:61" ht="13.5" customHeight="1">
      <c r="B206" s="3645"/>
      <c r="D206" s="3404" t="s">
        <v>249</v>
      </c>
      <c r="E206" s="90"/>
      <c r="F206" s="91"/>
      <c r="G206" s="90"/>
      <c r="H206" s="3404" t="s">
        <v>4</v>
      </c>
      <c r="I206" s="90"/>
      <c r="J206" s="91"/>
      <c r="K206" s="90"/>
      <c r="L206" s="3404" t="s">
        <v>14</v>
      </c>
      <c r="M206" s="35"/>
      <c r="N206" s="40"/>
      <c r="O206" s="40"/>
      <c r="P206" s="3404" t="s">
        <v>366</v>
      </c>
      <c r="Q206" s="90"/>
      <c r="R206" s="91"/>
      <c r="S206" s="90"/>
      <c r="T206" s="3404" t="s">
        <v>13</v>
      </c>
      <c r="U206" s="90"/>
      <c r="V206" s="91"/>
      <c r="X206" s="3404" t="s">
        <v>266</v>
      </c>
      <c r="Y206" s="90"/>
      <c r="Z206" s="91"/>
      <c r="AA206" s="90"/>
      <c r="AB206" s="3404" t="s">
        <v>367</v>
      </c>
      <c r="AC206" s="90"/>
      <c r="AD206" s="91"/>
      <c r="AE206" s="90"/>
      <c r="AF206" s="3410" t="s">
        <v>368</v>
      </c>
      <c r="AI206" s="90"/>
      <c r="AJ206" s="3410" t="s">
        <v>368</v>
      </c>
      <c r="AK206" s="35"/>
      <c r="AL206" s="35"/>
      <c r="AM206" s="35"/>
      <c r="AN206" s="3404" t="s">
        <v>292</v>
      </c>
      <c r="AR206" s="3475" t="s">
        <v>369</v>
      </c>
      <c r="AV206" s="3475" t="s">
        <v>370</v>
      </c>
      <c r="AZ206" s="3410" t="s">
        <v>3815</v>
      </c>
      <c r="BA206" s="2006">
        <v>0</v>
      </c>
      <c r="BB206" s="2006">
        <v>0</v>
      </c>
      <c r="BC206" s="2006">
        <v>0</v>
      </c>
      <c r="BD206" s="2006">
        <v>0</v>
      </c>
      <c r="BE206" s="2006">
        <v>0</v>
      </c>
      <c r="BF206" s="2006">
        <v>0</v>
      </c>
      <c r="BG206" s="2006">
        <v>0</v>
      </c>
      <c r="BH206" s="2006">
        <v>0</v>
      </c>
      <c r="BI206" s="421"/>
    </row>
    <row r="207" spans="2:61" ht="11.25" customHeight="1" thickBot="1">
      <c r="B207" s="3646"/>
      <c r="D207" s="3639"/>
      <c r="E207" s="40"/>
      <c r="F207" s="40"/>
      <c r="G207" s="40"/>
      <c r="H207" s="3639"/>
      <c r="I207" s="40"/>
      <c r="J207" s="40"/>
      <c r="K207" s="40"/>
      <c r="L207" s="3639"/>
      <c r="M207" s="35"/>
      <c r="N207" s="91"/>
      <c r="O207" s="90"/>
      <c r="P207" s="3639"/>
      <c r="Q207" s="40"/>
      <c r="R207" s="40"/>
      <c r="S207" s="40"/>
      <c r="T207" s="3639"/>
      <c r="U207" s="40"/>
      <c r="V207" s="40"/>
      <c r="X207" s="3639"/>
      <c r="Y207" s="40"/>
      <c r="Z207" s="40"/>
      <c r="AA207" s="40"/>
      <c r="AB207" s="3639"/>
      <c r="AC207" s="40"/>
      <c r="AD207" s="40"/>
      <c r="AE207" s="40"/>
      <c r="AF207" s="3647"/>
      <c r="AI207" s="40"/>
      <c r="AJ207" s="3647"/>
      <c r="AK207" s="35"/>
      <c r="AL207" s="35"/>
      <c r="AM207" s="35"/>
      <c r="AN207" s="3639"/>
      <c r="AR207" s="3720"/>
      <c r="AV207" s="3720"/>
      <c r="AZ207" s="3647"/>
      <c r="BA207" s="2006">
        <v>0</v>
      </c>
      <c r="BB207" s="2006">
        <v>0</v>
      </c>
      <c r="BC207" s="2006">
        <v>0</v>
      </c>
      <c r="BD207" s="2006">
        <v>0</v>
      </c>
      <c r="BE207" s="2006">
        <v>0</v>
      </c>
      <c r="BF207" s="2006">
        <v>0</v>
      </c>
      <c r="BG207" s="2006">
        <v>0</v>
      </c>
      <c r="BH207" s="2006">
        <v>0</v>
      </c>
      <c r="BI207" s="421"/>
    </row>
    <row r="208" spans="2:61" ht="12" thickTop="1">
      <c r="BA208" s="2006">
        <v>0</v>
      </c>
      <c r="BB208" s="2006">
        <v>0</v>
      </c>
      <c r="BC208" s="2006">
        <v>0</v>
      </c>
      <c r="BD208" s="2006">
        <v>0</v>
      </c>
      <c r="BE208" s="2006">
        <v>0</v>
      </c>
      <c r="BF208" s="2006">
        <v>0</v>
      </c>
      <c r="BG208" s="2006">
        <v>0</v>
      </c>
      <c r="BH208" s="2006">
        <v>0</v>
      </c>
      <c r="BI208" s="421"/>
    </row>
    <row r="209" spans="2:61" ht="9.9499999999999993" customHeight="1">
      <c r="B209" s="3401">
        <v>1</v>
      </c>
      <c r="D209" s="4280" t="s">
        <v>249</v>
      </c>
      <c r="E209" s="26"/>
      <c r="F209" s="44"/>
      <c r="G209" s="26"/>
      <c r="H209" s="4280" t="s">
        <v>4</v>
      </c>
      <c r="I209" s="26"/>
      <c r="J209" s="44"/>
      <c r="K209" s="26"/>
      <c r="L209" s="4280" t="s">
        <v>14</v>
      </c>
      <c r="M209" s="26"/>
      <c r="N209" s="44"/>
      <c r="O209" s="26"/>
      <c r="P209" s="4280" t="s">
        <v>366</v>
      </c>
      <c r="Q209" s="26"/>
      <c r="R209" s="44"/>
      <c r="S209" s="26"/>
      <c r="T209" s="4280" t="s">
        <v>13</v>
      </c>
      <c r="U209" s="26"/>
      <c r="V209" s="44"/>
      <c r="W209" s="26"/>
      <c r="X209" s="4280" t="s">
        <v>266</v>
      </c>
      <c r="Y209" s="26"/>
      <c r="Z209" s="44"/>
      <c r="AA209" s="26"/>
      <c r="AB209" s="4280" t="s">
        <v>367</v>
      </c>
      <c r="AC209" s="26"/>
      <c r="AD209" s="44"/>
      <c r="AE209" s="26"/>
      <c r="AF209" s="4301" t="s">
        <v>1022</v>
      </c>
      <c r="AG209" s="26"/>
      <c r="AH209" s="44"/>
      <c r="AI209" s="26"/>
      <c r="AJ209" s="4302" t="s">
        <v>3816</v>
      </c>
      <c r="AK209" s="26"/>
      <c r="AL209" s="44"/>
      <c r="AM209" s="26"/>
      <c r="AN209" s="4303" t="s">
        <v>371</v>
      </c>
      <c r="AO209" s="328"/>
      <c r="AP209" s="329"/>
      <c r="AQ209" s="328"/>
      <c r="AR209" s="4304" t="s">
        <v>369</v>
      </c>
      <c r="AS209" s="328"/>
      <c r="AT209" s="329"/>
      <c r="AU209" s="328"/>
      <c r="AV209" s="4304" t="s">
        <v>370</v>
      </c>
      <c r="AW209" s="328"/>
      <c r="AX209" s="329"/>
      <c r="AY209" s="328"/>
      <c r="AZ209" s="4305" t="s">
        <v>3815</v>
      </c>
      <c r="BA209" s="2006">
        <v>0</v>
      </c>
      <c r="BB209" s="2006">
        <v>0</v>
      </c>
      <c r="BC209" s="2006">
        <v>0</v>
      </c>
      <c r="BD209" s="2006">
        <v>0</v>
      </c>
      <c r="BE209" s="2006">
        <v>0</v>
      </c>
      <c r="BF209" s="2006">
        <v>0</v>
      </c>
      <c r="BG209" s="2006">
        <v>0</v>
      </c>
      <c r="BH209" s="2006">
        <v>0</v>
      </c>
      <c r="BI209" s="421"/>
    </row>
    <row r="210" spans="2:61" ht="5.0999999999999996" customHeight="1">
      <c r="B210" s="3402"/>
      <c r="D210" s="3529"/>
      <c r="E210" s="26"/>
      <c r="F210" s="154"/>
      <c r="G210" s="26"/>
      <c r="H210" s="3529"/>
      <c r="I210" s="26"/>
      <c r="J210" s="154"/>
      <c r="K210" s="26"/>
      <c r="L210" s="3529"/>
      <c r="M210" s="26"/>
      <c r="N210" s="154"/>
      <c r="O210" s="26"/>
      <c r="P210" s="3529"/>
      <c r="Q210" s="26"/>
      <c r="R210" s="154"/>
      <c r="S210" s="26"/>
      <c r="T210" s="3529"/>
      <c r="U210" s="26"/>
      <c r="V210" s="154"/>
      <c r="W210" s="26"/>
      <c r="X210" s="3529"/>
      <c r="Y210" s="26"/>
      <c r="Z210" s="154"/>
      <c r="AA210" s="26"/>
      <c r="AB210" s="3529"/>
      <c r="AC210" s="26"/>
      <c r="AD210" s="154"/>
      <c r="AE210" s="26"/>
      <c r="AF210" s="3712"/>
      <c r="AG210" s="26"/>
      <c r="AH210" s="154"/>
      <c r="AI210" s="26"/>
      <c r="AJ210" s="3715"/>
      <c r="AK210" s="26"/>
      <c r="AL210" s="154"/>
      <c r="AM210" s="26"/>
      <c r="AN210" s="3630"/>
      <c r="AO210" s="328"/>
      <c r="AP210" s="330"/>
      <c r="AQ210" s="328"/>
      <c r="AR210" s="3718"/>
      <c r="AS210" s="328"/>
      <c r="AT210" s="330"/>
      <c r="AU210" s="328"/>
      <c r="AV210" s="3718"/>
      <c r="AW210" s="328"/>
      <c r="AX210" s="330"/>
      <c r="AY210" s="328"/>
      <c r="AZ210" s="3709"/>
      <c r="BA210" s="2006">
        <v>0</v>
      </c>
      <c r="BB210" s="2006">
        <v>0</v>
      </c>
      <c r="BC210" s="2006">
        <v>0</v>
      </c>
      <c r="BD210" s="2006">
        <v>0</v>
      </c>
      <c r="BE210" s="2006">
        <v>0</v>
      </c>
      <c r="BF210" s="2006">
        <v>0</v>
      </c>
      <c r="BG210" s="2006">
        <v>0</v>
      </c>
      <c r="BH210" s="2006">
        <v>0</v>
      </c>
      <c r="BI210" s="421"/>
    </row>
    <row r="211" spans="2:61" ht="9.9499999999999993" customHeight="1">
      <c r="B211" s="3403"/>
      <c r="D211" s="3530"/>
      <c r="E211" s="26"/>
      <c r="F211" s="44"/>
      <c r="G211" s="26"/>
      <c r="H211" s="3530"/>
      <c r="I211" s="26"/>
      <c r="J211" s="44"/>
      <c r="K211" s="26"/>
      <c r="L211" s="3530"/>
      <c r="M211" s="26"/>
      <c r="N211" s="44"/>
      <c r="O211" s="26"/>
      <c r="P211" s="3530"/>
      <c r="Q211" s="26"/>
      <c r="R211" s="44"/>
      <c r="S211" s="26"/>
      <c r="T211" s="3530"/>
      <c r="U211" s="26"/>
      <c r="V211" s="44"/>
      <c r="W211" s="26"/>
      <c r="X211" s="3530"/>
      <c r="Y211" s="26"/>
      <c r="Z211" s="44"/>
      <c r="AA211" s="26"/>
      <c r="AB211" s="3530"/>
      <c r="AC211" s="26"/>
      <c r="AD211" s="44"/>
      <c r="AE211" s="26"/>
      <c r="AF211" s="3713"/>
      <c r="AG211" s="26"/>
      <c r="AH211" s="44"/>
      <c r="AI211" s="26"/>
      <c r="AJ211" s="3716"/>
      <c r="AK211" s="26"/>
      <c r="AL211" s="44"/>
      <c r="AM211" s="26"/>
      <c r="AN211" s="3631"/>
      <c r="AO211" s="328"/>
      <c r="AP211" s="329"/>
      <c r="AQ211" s="328"/>
      <c r="AR211" s="3719"/>
      <c r="AS211" s="328"/>
      <c r="AT211" s="329"/>
      <c r="AU211" s="328"/>
      <c r="AV211" s="3719"/>
      <c r="AW211" s="328"/>
      <c r="AX211" s="329"/>
      <c r="AY211" s="328"/>
      <c r="AZ211" s="3710"/>
      <c r="BA211" s="2006">
        <v>0</v>
      </c>
      <c r="BB211" s="2006">
        <v>0</v>
      </c>
      <c r="BC211" s="2006">
        <v>0</v>
      </c>
      <c r="BD211" s="2006">
        <v>0</v>
      </c>
      <c r="BE211" s="2006">
        <v>0</v>
      </c>
      <c r="BF211" s="2006">
        <v>0</v>
      </c>
      <c r="BG211" s="2006">
        <v>0</v>
      </c>
      <c r="BH211" s="2006">
        <v>0</v>
      </c>
      <c r="BI211" s="421"/>
    </row>
    <row r="212" spans="2:61" ht="9.9499999999999993" customHeight="1">
      <c r="B212" s="1893"/>
      <c r="D212" s="26"/>
      <c r="E212" s="26"/>
      <c r="F212" s="26"/>
      <c r="G212" s="26"/>
      <c r="H212" s="26"/>
      <c r="I212" s="26"/>
      <c r="J212" s="26"/>
      <c r="K212" s="26"/>
      <c r="L212" s="69"/>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171"/>
      <c r="AJ212" s="26"/>
      <c r="AK212" s="57"/>
      <c r="AL212" s="57"/>
      <c r="AM212" s="57"/>
      <c r="AN212" s="57"/>
      <c r="AO212" s="26"/>
      <c r="AP212" s="26"/>
      <c r="AQ212" s="26"/>
      <c r="AR212" s="26"/>
      <c r="AS212" s="26"/>
      <c r="AT212" s="26"/>
      <c r="AU212" s="26"/>
      <c r="AV212" s="26"/>
      <c r="AW212" s="26"/>
      <c r="AX212" s="26"/>
      <c r="AY212" s="26"/>
      <c r="AZ212" s="26"/>
      <c r="BA212" s="2006">
        <v>0</v>
      </c>
      <c r="BB212" s="2006">
        <v>0</v>
      </c>
      <c r="BC212" s="2006">
        <v>0</v>
      </c>
      <c r="BD212" s="2006">
        <v>0</v>
      </c>
      <c r="BE212" s="2006">
        <v>0</v>
      </c>
      <c r="BF212" s="2006">
        <v>0</v>
      </c>
      <c r="BG212" s="2006">
        <v>0</v>
      </c>
      <c r="BH212" s="2006">
        <v>0</v>
      </c>
      <c r="BI212" s="421"/>
    </row>
    <row r="213" spans="2:61" ht="9.9499999999999993" customHeight="1">
      <c r="B213" s="3401">
        <v>2</v>
      </c>
      <c r="D213" s="4280" t="s">
        <v>372</v>
      </c>
      <c r="E213" s="26"/>
      <c r="F213" s="44"/>
      <c r="G213" s="26"/>
      <c r="H213" s="4280" t="s">
        <v>373</v>
      </c>
      <c r="I213" s="26"/>
      <c r="J213" s="44"/>
      <c r="K213" s="26"/>
      <c r="L213" s="4280" t="s">
        <v>374</v>
      </c>
      <c r="M213" s="26"/>
      <c r="N213" s="44"/>
      <c r="O213" s="26"/>
      <c r="P213" s="4280" t="s">
        <v>375</v>
      </c>
      <c r="Q213" s="26"/>
      <c r="R213" s="44"/>
      <c r="S213" s="26"/>
      <c r="T213" s="4280" t="s">
        <v>376</v>
      </c>
      <c r="U213" s="26"/>
      <c r="V213" s="44"/>
      <c r="W213" s="26"/>
      <c r="X213" s="4280" t="s">
        <v>377</v>
      </c>
      <c r="Y213" s="26"/>
      <c r="Z213" s="44"/>
      <c r="AA213" s="26"/>
      <c r="AB213" s="4280" t="s">
        <v>312</v>
      </c>
      <c r="AC213" s="26"/>
      <c r="AD213" s="44"/>
      <c r="AE213" s="26"/>
      <c r="AF213" s="4301" t="s">
        <v>378</v>
      </c>
      <c r="AG213" s="26"/>
      <c r="AH213" s="44"/>
      <c r="AI213" s="26"/>
      <c r="AJ213" s="4302" t="s">
        <v>499</v>
      </c>
      <c r="AK213" s="26"/>
      <c r="AL213" s="44"/>
      <c r="AM213" s="26"/>
      <c r="AN213" s="4303" t="s">
        <v>379</v>
      </c>
      <c r="AO213" s="26"/>
      <c r="AP213" s="44"/>
      <c r="AQ213" s="26"/>
      <c r="AR213" s="4306" t="s">
        <v>391</v>
      </c>
      <c r="AS213" s="26"/>
      <c r="AT213" s="44"/>
      <c r="AU213" s="26"/>
      <c r="AV213" s="4304" t="s">
        <v>381</v>
      </c>
      <c r="AW213" s="26"/>
      <c r="AX213" s="44"/>
      <c r="AY213" s="26"/>
      <c r="AZ213" s="4305" t="s">
        <v>380</v>
      </c>
      <c r="BA213" s="2006">
        <v>0</v>
      </c>
      <c r="BB213" s="2006">
        <v>0</v>
      </c>
      <c r="BC213" s="2006">
        <v>0</v>
      </c>
      <c r="BD213" s="2006">
        <v>0</v>
      </c>
      <c r="BE213" s="2006">
        <v>0</v>
      </c>
      <c r="BF213" s="2006">
        <v>0</v>
      </c>
      <c r="BG213" s="2006">
        <v>0</v>
      </c>
      <c r="BH213" s="2006">
        <v>0</v>
      </c>
      <c r="BI213" s="421"/>
    </row>
    <row r="214" spans="2:61" ht="5.0999999999999996" customHeight="1">
      <c r="B214" s="3402"/>
      <c r="D214" s="3529"/>
      <c r="E214" s="26"/>
      <c r="F214" s="154"/>
      <c r="G214" s="26"/>
      <c r="H214" s="3529"/>
      <c r="I214" s="26"/>
      <c r="J214" s="154"/>
      <c r="K214" s="26"/>
      <c r="L214" s="3529"/>
      <c r="M214" s="26"/>
      <c r="N214" s="154"/>
      <c r="O214" s="26"/>
      <c r="P214" s="3529"/>
      <c r="Q214" s="26"/>
      <c r="R214" s="154"/>
      <c r="S214" s="26"/>
      <c r="T214" s="3529"/>
      <c r="U214" s="26"/>
      <c r="V214" s="154"/>
      <c r="W214" s="26"/>
      <c r="X214" s="3529"/>
      <c r="Y214" s="26"/>
      <c r="Z214" s="154"/>
      <c r="AA214" s="26"/>
      <c r="AB214" s="3529"/>
      <c r="AC214" s="26"/>
      <c r="AD214" s="154"/>
      <c r="AE214" s="26"/>
      <c r="AF214" s="3712"/>
      <c r="AG214" s="26"/>
      <c r="AH214" s="154"/>
      <c r="AI214" s="26"/>
      <c r="AJ214" s="3715"/>
      <c r="AK214" s="26"/>
      <c r="AL214" s="154"/>
      <c r="AM214" s="26"/>
      <c r="AN214" s="3630"/>
      <c r="AO214" s="26"/>
      <c r="AP214" s="154"/>
      <c r="AQ214" s="26"/>
      <c r="AR214" s="4307"/>
      <c r="AS214" s="26"/>
      <c r="AT214" s="154"/>
      <c r="AU214" s="26"/>
      <c r="AV214" s="3718"/>
      <c r="AW214" s="26"/>
      <c r="AX214" s="154"/>
      <c r="AY214" s="26"/>
      <c r="AZ214" s="3709"/>
      <c r="BA214" s="2006">
        <v>0</v>
      </c>
      <c r="BB214" s="2006">
        <v>0</v>
      </c>
      <c r="BC214" s="2006">
        <v>0</v>
      </c>
      <c r="BD214" s="2006">
        <v>0</v>
      </c>
      <c r="BE214" s="2006">
        <v>0</v>
      </c>
      <c r="BF214" s="2006">
        <v>0</v>
      </c>
      <c r="BG214" s="2006">
        <v>0</v>
      </c>
      <c r="BH214" s="2006">
        <v>0</v>
      </c>
      <c r="BI214" s="421"/>
    </row>
    <row r="215" spans="2:61" ht="9.9499999999999993" customHeight="1">
      <c r="B215" s="3403"/>
      <c r="D215" s="3530"/>
      <c r="E215" s="26"/>
      <c r="F215" s="44"/>
      <c r="G215" s="26"/>
      <c r="H215" s="3530"/>
      <c r="I215" s="26"/>
      <c r="J215" s="44"/>
      <c r="K215" s="26"/>
      <c r="L215" s="3530"/>
      <c r="M215" s="26"/>
      <c r="N215" s="44"/>
      <c r="O215" s="26"/>
      <c r="P215" s="3530"/>
      <c r="Q215" s="26"/>
      <c r="R215" s="44"/>
      <c r="S215" s="26"/>
      <c r="T215" s="3530"/>
      <c r="U215" s="26"/>
      <c r="V215" s="44"/>
      <c r="W215" s="26"/>
      <c r="X215" s="3530"/>
      <c r="Y215" s="26"/>
      <c r="Z215" s="44"/>
      <c r="AA215" s="26"/>
      <c r="AB215" s="3530"/>
      <c r="AC215" s="26"/>
      <c r="AD215" s="44"/>
      <c r="AE215" s="26"/>
      <c r="AF215" s="3713"/>
      <c r="AG215" s="26"/>
      <c r="AH215" s="44"/>
      <c r="AI215" s="26"/>
      <c r="AJ215" s="3716"/>
      <c r="AK215" s="26"/>
      <c r="AL215" s="44"/>
      <c r="AM215" s="26"/>
      <c r="AN215" s="3631"/>
      <c r="AO215" s="26"/>
      <c r="AP215" s="44"/>
      <c r="AQ215" s="26"/>
      <c r="AR215" s="4308"/>
      <c r="AS215" s="26"/>
      <c r="AT215" s="44"/>
      <c r="AU215" s="26"/>
      <c r="AV215" s="3719"/>
      <c r="AW215" s="26"/>
      <c r="AX215" s="44"/>
      <c r="AY215" s="26"/>
      <c r="AZ215" s="3710"/>
      <c r="BA215" s="2006">
        <v>0</v>
      </c>
      <c r="BB215" s="2006">
        <v>0</v>
      </c>
      <c r="BC215" s="2006">
        <v>0</v>
      </c>
      <c r="BD215" s="2006">
        <v>0</v>
      </c>
      <c r="BE215" s="2006">
        <v>0</v>
      </c>
      <c r="BF215" s="2006">
        <v>0</v>
      </c>
      <c r="BG215" s="2006">
        <v>0</v>
      </c>
      <c r="BH215" s="2006">
        <v>0</v>
      </c>
      <c r="BI215" s="421"/>
    </row>
    <row r="216" spans="2:61" ht="9.9499999999999993" customHeight="1">
      <c r="B216" s="34"/>
      <c r="D216" s="26"/>
      <c r="E216" s="26"/>
      <c r="F216" s="26"/>
      <c r="G216" s="26"/>
      <c r="H216" s="26"/>
      <c r="I216" s="26"/>
      <c r="J216" s="26"/>
      <c r="K216" s="26"/>
      <c r="L216" s="69"/>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171"/>
      <c r="AJ216" s="26"/>
      <c r="AK216" s="57"/>
      <c r="AL216" s="57"/>
      <c r="AM216" s="57"/>
      <c r="AN216" s="57"/>
      <c r="AO216" s="26"/>
      <c r="AP216" s="26"/>
      <c r="AQ216" s="26"/>
      <c r="AR216" s="328"/>
      <c r="AS216" s="26"/>
      <c r="AT216" s="26"/>
      <c r="AU216" s="26"/>
      <c r="AV216" s="26"/>
      <c r="AW216" s="26"/>
      <c r="AX216" s="26"/>
      <c r="AY216" s="26"/>
      <c r="AZ216" s="328"/>
      <c r="BA216" s="2006">
        <v>0</v>
      </c>
      <c r="BB216" s="2006">
        <v>0</v>
      </c>
      <c r="BC216" s="2006">
        <v>0</v>
      </c>
      <c r="BD216" s="2006">
        <v>0</v>
      </c>
      <c r="BE216" s="2006">
        <v>0</v>
      </c>
      <c r="BF216" s="2006">
        <v>0</v>
      </c>
      <c r="BG216" s="2006">
        <v>0</v>
      </c>
      <c r="BH216" s="2006">
        <v>0</v>
      </c>
      <c r="BI216" s="421"/>
    </row>
    <row r="217" spans="2:61" ht="9.9499999999999993" customHeight="1">
      <c r="B217" s="3401">
        <v>3</v>
      </c>
      <c r="D217" s="4280" t="s">
        <v>382</v>
      </c>
      <c r="E217" s="26"/>
      <c r="F217" s="44"/>
      <c r="G217" s="26"/>
      <c r="H217" s="4280" t="s">
        <v>383</v>
      </c>
      <c r="I217" s="26"/>
      <c r="J217" s="44"/>
      <c r="K217" s="26"/>
      <c r="L217" s="4280" t="s">
        <v>384</v>
      </c>
      <c r="M217" s="26"/>
      <c r="N217" s="44"/>
      <c r="O217" s="26"/>
      <c r="P217" s="4280" t="s">
        <v>385</v>
      </c>
      <c r="Q217" s="26"/>
      <c r="R217" s="44"/>
      <c r="S217" s="26"/>
      <c r="T217" s="4280" t="s">
        <v>386</v>
      </c>
      <c r="U217" s="26"/>
      <c r="V217" s="44"/>
      <c r="W217" s="26"/>
      <c r="X217" s="4280" t="s">
        <v>387</v>
      </c>
      <c r="Y217" s="26"/>
      <c r="Z217" s="44"/>
      <c r="AA217" s="26"/>
      <c r="AB217" s="4280" t="s">
        <v>388</v>
      </c>
      <c r="AC217" s="26"/>
      <c r="AD217" s="44"/>
      <c r="AE217" s="26"/>
      <c r="AF217" s="4301" t="s">
        <v>389</v>
      </c>
      <c r="AG217" s="26"/>
      <c r="AH217" s="44"/>
      <c r="AI217" s="26"/>
      <c r="AJ217" s="4302" t="s">
        <v>501</v>
      </c>
      <c r="AK217" s="26"/>
      <c r="AL217" s="44"/>
      <c r="AM217" s="26"/>
      <c r="AN217" s="4303" t="s">
        <v>390</v>
      </c>
      <c r="AO217" s="26"/>
      <c r="AP217" s="44"/>
      <c r="AQ217" s="26"/>
      <c r="AR217" s="4304" t="s">
        <v>409</v>
      </c>
      <c r="AS217" s="26"/>
      <c r="AT217" s="44"/>
      <c r="AU217" s="26"/>
      <c r="AV217" s="4224" t="s">
        <v>322</v>
      </c>
      <c r="AW217" s="26"/>
      <c r="AX217" s="44"/>
      <c r="AY217" s="26"/>
      <c r="AZ217" s="4305" t="s">
        <v>401</v>
      </c>
      <c r="BA217" s="2006">
        <v>0</v>
      </c>
      <c r="BB217" s="2006">
        <v>0</v>
      </c>
      <c r="BC217" s="2006">
        <v>0</v>
      </c>
      <c r="BD217" s="2006">
        <v>0</v>
      </c>
      <c r="BE217" s="2006">
        <v>0</v>
      </c>
      <c r="BF217" s="2006">
        <v>0</v>
      </c>
      <c r="BG217" s="2006">
        <v>0</v>
      </c>
      <c r="BH217" s="2006">
        <v>0</v>
      </c>
      <c r="BI217" s="421"/>
    </row>
    <row r="218" spans="2:61" ht="5.0999999999999996" customHeight="1">
      <c r="B218" s="3402"/>
      <c r="D218" s="3529"/>
      <c r="E218" s="26"/>
      <c r="F218" s="154"/>
      <c r="G218" s="26"/>
      <c r="H218" s="3529"/>
      <c r="I218" s="26"/>
      <c r="J218" s="154"/>
      <c r="K218" s="26"/>
      <c r="L218" s="3529"/>
      <c r="M218" s="26"/>
      <c r="N218" s="154"/>
      <c r="O218" s="26"/>
      <c r="P218" s="3529"/>
      <c r="Q218" s="26"/>
      <c r="R218" s="154"/>
      <c r="S218" s="26"/>
      <c r="T218" s="3529"/>
      <c r="U218" s="26"/>
      <c r="V218" s="154"/>
      <c r="W218" s="26"/>
      <c r="X218" s="3529"/>
      <c r="Y218" s="26"/>
      <c r="Z218" s="154"/>
      <c r="AA218" s="26"/>
      <c r="AB218" s="3529"/>
      <c r="AC218" s="26"/>
      <c r="AD218" s="154"/>
      <c r="AE218" s="26"/>
      <c r="AF218" s="3712"/>
      <c r="AG218" s="26"/>
      <c r="AH218" s="154"/>
      <c r="AI218" s="26"/>
      <c r="AJ218" s="3715"/>
      <c r="AK218" s="26"/>
      <c r="AL218" s="154"/>
      <c r="AM218" s="26"/>
      <c r="AN218" s="3630"/>
      <c r="AO218" s="26"/>
      <c r="AP218" s="154"/>
      <c r="AQ218" s="26"/>
      <c r="AR218" s="3718"/>
      <c r="AS218" s="26"/>
      <c r="AT218" s="154"/>
      <c r="AU218" s="26"/>
      <c r="AV218" s="4225"/>
      <c r="AW218" s="26"/>
      <c r="AX218" s="154"/>
      <c r="AY218" s="26"/>
      <c r="AZ218" s="3709"/>
      <c r="BA218" s="2006">
        <v>0</v>
      </c>
      <c r="BB218" s="2006">
        <v>0</v>
      </c>
      <c r="BC218" s="2006">
        <v>0</v>
      </c>
      <c r="BD218" s="2006">
        <v>0</v>
      </c>
      <c r="BE218" s="2006">
        <v>0</v>
      </c>
      <c r="BF218" s="2006">
        <v>0</v>
      </c>
      <c r="BG218" s="2006">
        <v>0</v>
      </c>
      <c r="BH218" s="2006">
        <v>0</v>
      </c>
      <c r="BI218" s="421"/>
    </row>
    <row r="219" spans="2:61" ht="9.9499999999999993" customHeight="1">
      <c r="B219" s="3403"/>
      <c r="D219" s="3530"/>
      <c r="E219" s="26"/>
      <c r="F219" s="44"/>
      <c r="G219" s="26"/>
      <c r="H219" s="3530"/>
      <c r="I219" s="26"/>
      <c r="J219" s="44"/>
      <c r="K219" s="26"/>
      <c r="L219" s="3530"/>
      <c r="M219" s="26"/>
      <c r="N219" s="44"/>
      <c r="O219" s="26"/>
      <c r="P219" s="3530"/>
      <c r="Q219" s="26"/>
      <c r="R219" s="44"/>
      <c r="S219" s="26"/>
      <c r="T219" s="3530"/>
      <c r="U219" s="26"/>
      <c r="V219" s="44"/>
      <c r="W219" s="26"/>
      <c r="X219" s="3530"/>
      <c r="Y219" s="26"/>
      <c r="Z219" s="44"/>
      <c r="AA219" s="26"/>
      <c r="AB219" s="3530"/>
      <c r="AC219" s="26"/>
      <c r="AD219" s="44"/>
      <c r="AE219" s="26"/>
      <c r="AF219" s="3713"/>
      <c r="AG219" s="26"/>
      <c r="AH219" s="44"/>
      <c r="AI219" s="26"/>
      <c r="AJ219" s="3716"/>
      <c r="AK219" s="26"/>
      <c r="AL219" s="44"/>
      <c r="AM219" s="26"/>
      <c r="AN219" s="3631"/>
      <c r="AO219" s="26"/>
      <c r="AP219" s="44"/>
      <c r="AQ219" s="26"/>
      <c r="AR219" s="3719"/>
      <c r="AS219" s="26"/>
      <c r="AT219" s="44"/>
      <c r="AU219" s="26"/>
      <c r="AV219" s="4226"/>
      <c r="AW219" s="26"/>
      <c r="AX219" s="44"/>
      <c r="AY219" s="26"/>
      <c r="AZ219" s="3710"/>
      <c r="BA219" s="2006">
        <v>0</v>
      </c>
      <c r="BB219" s="2006">
        <v>0</v>
      </c>
      <c r="BC219" s="2006">
        <v>0</v>
      </c>
      <c r="BD219" s="2006">
        <v>0</v>
      </c>
      <c r="BE219" s="2006">
        <v>0</v>
      </c>
      <c r="BF219" s="2006">
        <v>0</v>
      </c>
      <c r="BG219" s="2006">
        <v>0</v>
      </c>
      <c r="BH219" s="2006">
        <v>0</v>
      </c>
      <c r="BI219" s="421"/>
    </row>
    <row r="220" spans="2:61" ht="9.9499999999999993" customHeight="1">
      <c r="B220" s="34"/>
      <c r="D220" s="26"/>
      <c r="E220" s="26"/>
      <c r="F220" s="26"/>
      <c r="G220" s="26"/>
      <c r="H220" s="26"/>
      <c r="I220" s="26"/>
      <c r="J220" s="26"/>
      <c r="K220" s="26"/>
      <c r="L220" s="69"/>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171"/>
      <c r="AJ220" s="26"/>
      <c r="AK220" s="57"/>
      <c r="AL220" s="57"/>
      <c r="AM220" s="57"/>
      <c r="AN220" s="57"/>
      <c r="AO220" s="26"/>
      <c r="AP220" s="26"/>
      <c r="AQ220" s="26"/>
      <c r="AR220" s="328"/>
      <c r="AS220" s="26"/>
      <c r="AT220" s="26"/>
      <c r="AU220" s="26"/>
      <c r="AV220" s="26"/>
      <c r="AW220" s="26"/>
      <c r="AX220" s="26"/>
      <c r="AY220" s="26"/>
      <c r="AZ220" s="328"/>
      <c r="BA220" s="2006">
        <v>0</v>
      </c>
      <c r="BB220" s="2006">
        <v>0</v>
      </c>
      <c r="BC220" s="2006">
        <v>0</v>
      </c>
      <c r="BD220" s="2006">
        <v>0</v>
      </c>
      <c r="BE220" s="2006">
        <v>0</v>
      </c>
      <c r="BF220" s="2006">
        <v>0</v>
      </c>
      <c r="BG220" s="2006">
        <v>0</v>
      </c>
      <c r="BH220" s="2006">
        <v>0</v>
      </c>
      <c r="BI220" s="421"/>
    </row>
    <row r="221" spans="2:61" ht="9.9499999999999993" customHeight="1">
      <c r="B221" s="3401">
        <v>4</v>
      </c>
      <c r="D221" s="4280" t="s">
        <v>392</v>
      </c>
      <c r="E221" s="26"/>
      <c r="F221" s="44"/>
      <c r="G221" s="26"/>
      <c r="H221" s="4280" t="s">
        <v>393</v>
      </c>
      <c r="I221" s="26"/>
      <c r="J221" s="44"/>
      <c r="K221" s="26"/>
      <c r="L221" s="4280" t="s">
        <v>394</v>
      </c>
      <c r="M221" s="26"/>
      <c r="N221" s="44"/>
      <c r="O221" s="26"/>
      <c r="P221" s="4280" t="s">
        <v>395</v>
      </c>
      <c r="Q221" s="26"/>
      <c r="R221" s="44"/>
      <c r="S221" s="26"/>
      <c r="T221" s="4280" t="s">
        <v>396</v>
      </c>
      <c r="U221" s="26"/>
      <c r="V221" s="44"/>
      <c r="W221" s="26"/>
      <c r="X221" s="4280" t="s">
        <v>397</v>
      </c>
      <c r="Y221" s="26"/>
      <c r="Z221" s="44"/>
      <c r="AA221" s="26"/>
      <c r="AB221" s="4280" t="s">
        <v>398</v>
      </c>
      <c r="AC221" s="26"/>
      <c r="AD221" s="44"/>
      <c r="AE221" s="26"/>
      <c r="AF221" s="4301" t="s">
        <v>399</v>
      </c>
      <c r="AG221" s="26"/>
      <c r="AH221" s="44"/>
      <c r="AI221" s="26"/>
      <c r="AJ221" s="4302" t="s">
        <v>503</v>
      </c>
      <c r="AK221" s="26"/>
      <c r="AL221" s="44"/>
      <c r="AM221" s="26"/>
      <c r="AN221" s="4303" t="s">
        <v>400</v>
      </c>
      <c r="AO221" s="26"/>
      <c r="AP221" s="44"/>
      <c r="AQ221" s="26"/>
      <c r="AR221" s="4304" t="s">
        <v>419</v>
      </c>
      <c r="AS221" s="26"/>
      <c r="AT221" s="44"/>
      <c r="AU221" s="26"/>
      <c r="AV221" s="4224" t="s">
        <v>410</v>
      </c>
      <c r="AW221" s="26"/>
      <c r="AX221" s="44"/>
      <c r="AY221" s="26"/>
      <c r="AZ221" s="4305" t="s">
        <v>439</v>
      </c>
      <c r="BA221" s="2006">
        <v>0</v>
      </c>
      <c r="BB221" s="2006">
        <v>0</v>
      </c>
      <c r="BC221" s="2006">
        <v>0</v>
      </c>
      <c r="BD221" s="2006">
        <v>0</v>
      </c>
      <c r="BE221" s="2006">
        <v>0</v>
      </c>
      <c r="BF221" s="2006">
        <v>0</v>
      </c>
      <c r="BG221" s="2006">
        <v>0</v>
      </c>
      <c r="BH221" s="2006">
        <v>0</v>
      </c>
      <c r="BI221" s="421"/>
    </row>
    <row r="222" spans="2:61" ht="5.0999999999999996" customHeight="1">
      <c r="B222" s="3402"/>
      <c r="D222" s="3529"/>
      <c r="E222" s="26"/>
      <c r="F222" s="154"/>
      <c r="G222" s="26"/>
      <c r="H222" s="3529"/>
      <c r="I222" s="26"/>
      <c r="J222" s="154"/>
      <c r="K222" s="26"/>
      <c r="L222" s="3529"/>
      <c r="M222" s="26"/>
      <c r="N222" s="154"/>
      <c r="O222" s="26"/>
      <c r="P222" s="3529"/>
      <c r="Q222" s="26"/>
      <c r="R222" s="154"/>
      <c r="S222" s="26"/>
      <c r="T222" s="3529"/>
      <c r="U222" s="26"/>
      <c r="V222" s="154"/>
      <c r="W222" s="26"/>
      <c r="X222" s="3529"/>
      <c r="Y222" s="26"/>
      <c r="Z222" s="154"/>
      <c r="AA222" s="26"/>
      <c r="AB222" s="3529"/>
      <c r="AC222" s="26"/>
      <c r="AD222" s="154"/>
      <c r="AE222" s="26"/>
      <c r="AF222" s="3712"/>
      <c r="AG222" s="26"/>
      <c r="AH222" s="154"/>
      <c r="AI222" s="26"/>
      <c r="AJ222" s="3715"/>
      <c r="AK222" s="26"/>
      <c r="AL222" s="154"/>
      <c r="AM222" s="26"/>
      <c r="AN222" s="3630"/>
      <c r="AO222" s="26"/>
      <c r="AP222" s="154"/>
      <c r="AQ222" s="26"/>
      <c r="AR222" s="3718"/>
      <c r="AS222" s="26"/>
      <c r="AT222" s="154"/>
      <c r="AU222" s="26"/>
      <c r="AV222" s="4225"/>
      <c r="AW222" s="26"/>
      <c r="AX222" s="154"/>
      <c r="AY222" s="26"/>
      <c r="AZ222" s="3709"/>
      <c r="BA222" s="2006">
        <v>0</v>
      </c>
      <c r="BB222" s="2006">
        <v>0</v>
      </c>
      <c r="BC222" s="2006">
        <v>0</v>
      </c>
      <c r="BD222" s="2006">
        <v>0</v>
      </c>
      <c r="BE222" s="2006">
        <v>0</v>
      </c>
      <c r="BF222" s="2006">
        <v>0</v>
      </c>
      <c r="BG222" s="2006">
        <v>0</v>
      </c>
      <c r="BH222" s="2006">
        <v>0</v>
      </c>
      <c r="BI222" s="421"/>
    </row>
    <row r="223" spans="2:61" ht="9.9499999999999993" customHeight="1">
      <c r="B223" s="3403"/>
      <c r="D223" s="3530"/>
      <c r="E223" s="26"/>
      <c r="F223" s="44"/>
      <c r="G223" s="26"/>
      <c r="H223" s="3530"/>
      <c r="I223" s="26"/>
      <c r="J223" s="44"/>
      <c r="K223" s="26"/>
      <c r="L223" s="3530"/>
      <c r="M223" s="26"/>
      <c r="N223" s="44"/>
      <c r="O223" s="26"/>
      <c r="P223" s="3530"/>
      <c r="Q223" s="26"/>
      <c r="R223" s="44"/>
      <c r="S223" s="26"/>
      <c r="T223" s="3530"/>
      <c r="U223" s="26"/>
      <c r="V223" s="44"/>
      <c r="W223" s="26"/>
      <c r="X223" s="3530"/>
      <c r="Y223" s="26"/>
      <c r="Z223" s="44"/>
      <c r="AA223" s="26"/>
      <c r="AB223" s="3530"/>
      <c r="AC223" s="26"/>
      <c r="AD223" s="44"/>
      <c r="AE223" s="26"/>
      <c r="AF223" s="3713"/>
      <c r="AG223" s="26"/>
      <c r="AH223" s="44"/>
      <c r="AI223" s="26"/>
      <c r="AJ223" s="3716"/>
      <c r="AK223" s="26"/>
      <c r="AL223" s="44"/>
      <c r="AM223" s="26"/>
      <c r="AN223" s="3631"/>
      <c r="AO223" s="26"/>
      <c r="AP223" s="44"/>
      <c r="AQ223" s="26"/>
      <c r="AR223" s="3719"/>
      <c r="AS223" s="26"/>
      <c r="AT223" s="44"/>
      <c r="AU223" s="26"/>
      <c r="AV223" s="4226"/>
      <c r="AW223" s="26"/>
      <c r="AX223" s="44"/>
      <c r="AY223" s="26"/>
      <c r="AZ223" s="3710"/>
      <c r="BA223" s="2006">
        <v>0</v>
      </c>
      <c r="BB223" s="2006">
        <v>0</v>
      </c>
      <c r="BC223" s="2006">
        <v>0</v>
      </c>
      <c r="BD223" s="2006">
        <v>0</v>
      </c>
      <c r="BE223" s="2006">
        <v>0</v>
      </c>
      <c r="BF223" s="2006">
        <v>0</v>
      </c>
      <c r="BG223" s="2006">
        <v>0</v>
      </c>
      <c r="BH223" s="2006">
        <v>0</v>
      </c>
      <c r="BI223" s="421"/>
    </row>
    <row r="224" spans="2:61" ht="9.9499999999999993" customHeight="1">
      <c r="B224" s="34"/>
      <c r="D224" s="26"/>
      <c r="E224" s="26"/>
      <c r="F224" s="26"/>
      <c r="G224" s="26"/>
      <c r="H224" s="26"/>
      <c r="I224" s="26"/>
      <c r="J224" s="26"/>
      <c r="K224" s="26"/>
      <c r="L224" s="69"/>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171"/>
      <c r="AJ224" s="26"/>
      <c r="AK224" s="57"/>
      <c r="AL224" s="57"/>
      <c r="AM224" s="57"/>
      <c r="AN224" s="57"/>
      <c r="AO224" s="26"/>
      <c r="AP224" s="26"/>
      <c r="AQ224" s="26"/>
      <c r="AR224" s="328"/>
      <c r="AS224" s="26"/>
      <c r="AT224" s="26"/>
      <c r="AU224" s="26"/>
      <c r="AV224" s="26"/>
      <c r="AW224" s="26"/>
      <c r="AX224" s="26"/>
      <c r="AY224" s="26"/>
      <c r="AZ224" s="328"/>
      <c r="BA224" s="2006">
        <v>0</v>
      </c>
      <c r="BB224" s="2006">
        <v>0</v>
      </c>
      <c r="BC224" s="2006">
        <v>0</v>
      </c>
      <c r="BD224" s="2006">
        <v>0</v>
      </c>
      <c r="BE224" s="2006">
        <v>0</v>
      </c>
      <c r="BF224" s="2006">
        <v>0</v>
      </c>
      <c r="BG224" s="2006">
        <v>0</v>
      </c>
      <c r="BH224" s="2006">
        <v>0</v>
      </c>
      <c r="BI224" s="421"/>
    </row>
    <row r="225" spans="2:61" ht="9.9499999999999993" customHeight="1">
      <c r="B225" s="3401">
        <v>5</v>
      </c>
      <c r="D225" s="4280" t="s">
        <v>402</v>
      </c>
      <c r="E225" s="26"/>
      <c r="F225" s="44"/>
      <c r="G225" s="26"/>
      <c r="H225" s="4280" t="s">
        <v>403</v>
      </c>
      <c r="I225" s="26"/>
      <c r="J225" s="44"/>
      <c r="K225" s="26"/>
      <c r="L225" s="4280" t="s">
        <v>404</v>
      </c>
      <c r="M225" s="26"/>
      <c r="N225" s="44"/>
      <c r="O225" s="26"/>
      <c r="P225" s="4280" t="s">
        <v>405</v>
      </c>
      <c r="Q225" s="26"/>
      <c r="R225" s="44"/>
      <c r="S225" s="26"/>
      <c r="T225" s="4280" t="s">
        <v>406</v>
      </c>
      <c r="U225" s="26"/>
      <c r="V225" s="44"/>
      <c r="W225" s="26"/>
      <c r="X225" s="4280" t="s">
        <v>407</v>
      </c>
      <c r="Y225" s="26"/>
      <c r="Z225" s="44"/>
      <c r="AA225" s="26"/>
      <c r="AB225" s="4280"/>
      <c r="AC225" s="26"/>
      <c r="AD225" s="44"/>
      <c r="AE225" s="26"/>
      <c r="AF225" s="4301" t="s">
        <v>408</v>
      </c>
      <c r="AG225" s="26"/>
      <c r="AH225" s="44"/>
      <c r="AI225" s="26"/>
      <c r="AJ225" s="4302" t="s">
        <v>504</v>
      </c>
      <c r="AK225" s="26"/>
      <c r="AL225" s="44"/>
      <c r="AM225" s="26"/>
      <c r="AN225" s="4303" t="s">
        <v>314</v>
      </c>
      <c r="AO225" s="26"/>
      <c r="AP225" s="44"/>
      <c r="AQ225" s="26"/>
      <c r="AR225" s="4304" t="s">
        <v>429</v>
      </c>
      <c r="AS225" s="26"/>
      <c r="AT225" s="44"/>
      <c r="AU225" s="26"/>
      <c r="AV225" s="4224" t="s">
        <v>420</v>
      </c>
      <c r="AW225" s="26"/>
      <c r="AX225" s="44"/>
      <c r="AY225" s="26"/>
      <c r="AZ225" s="4305" t="s">
        <v>459</v>
      </c>
      <c r="BA225" s="2006">
        <v>0</v>
      </c>
      <c r="BB225" s="2006">
        <v>0</v>
      </c>
      <c r="BC225" s="2006">
        <v>0</v>
      </c>
      <c r="BD225" s="2006">
        <v>0</v>
      </c>
      <c r="BE225" s="2006">
        <v>0</v>
      </c>
      <c r="BF225" s="2006">
        <v>0</v>
      </c>
      <c r="BG225" s="2006">
        <v>0</v>
      </c>
      <c r="BH225" s="2006">
        <v>0</v>
      </c>
      <c r="BI225" s="421"/>
    </row>
    <row r="226" spans="2:61" ht="5.0999999999999996" customHeight="1">
      <c r="B226" s="3402"/>
      <c r="D226" s="3529"/>
      <c r="E226" s="26"/>
      <c r="F226" s="154"/>
      <c r="G226" s="26"/>
      <c r="H226" s="3529"/>
      <c r="I226" s="26"/>
      <c r="J226" s="154"/>
      <c r="K226" s="26"/>
      <c r="L226" s="3529"/>
      <c r="M226" s="26"/>
      <c r="N226" s="154"/>
      <c r="O226" s="26"/>
      <c r="P226" s="3529"/>
      <c r="Q226" s="26"/>
      <c r="R226" s="154"/>
      <c r="S226" s="26"/>
      <c r="T226" s="3529"/>
      <c r="U226" s="26"/>
      <c r="V226" s="154"/>
      <c r="W226" s="26"/>
      <c r="X226" s="3529"/>
      <c r="Y226" s="26"/>
      <c r="Z226" s="154"/>
      <c r="AA226" s="26"/>
      <c r="AB226" s="3529"/>
      <c r="AC226" s="26"/>
      <c r="AD226" s="154"/>
      <c r="AE226" s="26"/>
      <c r="AF226" s="3712"/>
      <c r="AG226" s="26"/>
      <c r="AH226" s="154"/>
      <c r="AI226" s="26"/>
      <c r="AJ226" s="3715"/>
      <c r="AK226" s="26"/>
      <c r="AL226" s="154"/>
      <c r="AM226" s="26"/>
      <c r="AN226" s="3630"/>
      <c r="AO226" s="26"/>
      <c r="AP226" s="154"/>
      <c r="AQ226" s="26"/>
      <c r="AR226" s="3718"/>
      <c r="AS226" s="26"/>
      <c r="AT226" s="154"/>
      <c r="AU226" s="26"/>
      <c r="AV226" s="4225"/>
      <c r="AW226" s="26"/>
      <c r="AX226" s="154"/>
      <c r="AY226" s="26"/>
      <c r="AZ226" s="3709"/>
      <c r="BA226" s="2006">
        <v>0</v>
      </c>
      <c r="BB226" s="2006">
        <v>0</v>
      </c>
      <c r="BC226" s="2006">
        <v>0</v>
      </c>
      <c r="BD226" s="2006">
        <v>0</v>
      </c>
      <c r="BE226" s="2006">
        <v>0</v>
      </c>
      <c r="BF226" s="2006">
        <v>0</v>
      </c>
      <c r="BG226" s="2006">
        <v>0</v>
      </c>
      <c r="BH226" s="2006">
        <v>0</v>
      </c>
      <c r="BI226" s="421"/>
    </row>
    <row r="227" spans="2:61" ht="9.9499999999999993" customHeight="1">
      <c r="B227" s="3403"/>
      <c r="D227" s="3530"/>
      <c r="E227" s="26"/>
      <c r="F227" s="44"/>
      <c r="G227" s="26"/>
      <c r="H227" s="3530"/>
      <c r="I227" s="26"/>
      <c r="J227" s="44"/>
      <c r="K227" s="26"/>
      <c r="L227" s="3530"/>
      <c r="M227" s="26"/>
      <c r="N227" s="44"/>
      <c r="O227" s="26"/>
      <c r="P227" s="3530"/>
      <c r="Q227" s="26"/>
      <c r="R227" s="44"/>
      <c r="S227" s="26"/>
      <c r="T227" s="3530"/>
      <c r="U227" s="26"/>
      <c r="V227" s="44"/>
      <c r="W227" s="26"/>
      <c r="X227" s="3530"/>
      <c r="Y227" s="26"/>
      <c r="Z227" s="44"/>
      <c r="AA227" s="26"/>
      <c r="AB227" s="3530"/>
      <c r="AC227" s="26"/>
      <c r="AD227" s="44"/>
      <c r="AE227" s="26"/>
      <c r="AF227" s="3713"/>
      <c r="AG227" s="26"/>
      <c r="AH227" s="44"/>
      <c r="AI227" s="26"/>
      <c r="AJ227" s="3716"/>
      <c r="AK227" s="26"/>
      <c r="AL227" s="44"/>
      <c r="AM227" s="26"/>
      <c r="AN227" s="3631"/>
      <c r="AO227" s="26"/>
      <c r="AP227" s="44"/>
      <c r="AQ227" s="26"/>
      <c r="AR227" s="3719"/>
      <c r="AS227" s="26"/>
      <c r="AT227" s="44"/>
      <c r="AU227" s="26"/>
      <c r="AV227" s="4226"/>
      <c r="AW227" s="26"/>
      <c r="AX227" s="44"/>
      <c r="AY227" s="26"/>
      <c r="AZ227" s="3710"/>
      <c r="BA227" s="2006">
        <v>0</v>
      </c>
      <c r="BB227" s="2006">
        <v>0</v>
      </c>
      <c r="BC227" s="2006">
        <v>0</v>
      </c>
      <c r="BD227" s="2006">
        <v>0</v>
      </c>
      <c r="BE227" s="2006">
        <v>0</v>
      </c>
      <c r="BF227" s="2006">
        <v>0</v>
      </c>
      <c r="BG227" s="2006">
        <v>0</v>
      </c>
      <c r="BH227" s="2006">
        <v>0</v>
      </c>
      <c r="BI227" s="421"/>
    </row>
    <row r="228" spans="2:61" ht="9.9499999999999993" customHeight="1">
      <c r="B228" s="34"/>
      <c r="D228" s="26"/>
      <c r="E228" s="26"/>
      <c r="F228" s="26"/>
      <c r="G228" s="26"/>
      <c r="H228" s="26"/>
      <c r="I228" s="26"/>
      <c r="J228" s="26"/>
      <c r="K228" s="26"/>
      <c r="L228" s="69"/>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171"/>
      <c r="AJ228" s="26"/>
      <c r="AK228" s="57"/>
      <c r="AL228" s="57"/>
      <c r="AM228" s="57"/>
      <c r="AN228" s="57"/>
      <c r="AO228" s="26"/>
      <c r="AP228" s="26"/>
      <c r="AQ228" s="26"/>
      <c r="AR228" s="328"/>
      <c r="AS228" s="26"/>
      <c r="AT228" s="26"/>
      <c r="AU228" s="26"/>
      <c r="AV228" s="26"/>
      <c r="AW228" s="26"/>
      <c r="AX228" s="26"/>
      <c r="AY228" s="26"/>
      <c r="AZ228" s="328"/>
      <c r="BA228" s="2006">
        <v>0</v>
      </c>
      <c r="BB228" s="2006">
        <v>0</v>
      </c>
      <c r="BC228" s="2006">
        <v>0</v>
      </c>
      <c r="BD228" s="2006">
        <v>0</v>
      </c>
      <c r="BE228" s="2006">
        <v>0</v>
      </c>
      <c r="BF228" s="2006">
        <v>0</v>
      </c>
      <c r="BG228" s="2006">
        <v>0</v>
      </c>
      <c r="BH228" s="2006">
        <v>0</v>
      </c>
      <c r="BI228" s="421"/>
    </row>
    <row r="229" spans="2:61" ht="9.9499999999999993" customHeight="1">
      <c r="B229" s="3401">
        <v>6</v>
      </c>
      <c r="D229" s="4280" t="s">
        <v>411</v>
      </c>
      <c r="E229" s="26"/>
      <c r="F229" s="44"/>
      <c r="G229" s="26"/>
      <c r="H229" s="4280" t="s">
        <v>412</v>
      </c>
      <c r="I229" s="26"/>
      <c r="J229" s="44"/>
      <c r="K229" s="26"/>
      <c r="L229" s="4280" t="s">
        <v>413</v>
      </c>
      <c r="M229" s="26"/>
      <c r="N229" s="44"/>
      <c r="O229" s="26"/>
      <c r="P229" s="4280" t="s">
        <v>414</v>
      </c>
      <c r="Q229" s="26"/>
      <c r="R229" s="44"/>
      <c r="S229" s="26"/>
      <c r="T229" s="4280" t="s">
        <v>415</v>
      </c>
      <c r="U229" s="26"/>
      <c r="V229" s="44"/>
      <c r="W229" s="26"/>
      <c r="X229" s="4280" t="s">
        <v>416</v>
      </c>
      <c r="Y229" s="26"/>
      <c r="Z229" s="44"/>
      <c r="AA229" s="26"/>
      <c r="AB229" s="4166"/>
      <c r="AC229" s="26"/>
      <c r="AD229" s="44"/>
      <c r="AE229" s="26"/>
      <c r="AF229" s="4301" t="s">
        <v>417</v>
      </c>
      <c r="AG229" s="26"/>
      <c r="AH229" s="44"/>
      <c r="AI229" s="26"/>
      <c r="AJ229" s="4302" t="s">
        <v>507</v>
      </c>
      <c r="AK229" s="26"/>
      <c r="AL229" s="44"/>
      <c r="AM229" s="26"/>
      <c r="AN229" s="4303" t="s">
        <v>418</v>
      </c>
      <c r="AO229" s="26"/>
      <c r="AP229" s="44"/>
      <c r="AQ229" s="26"/>
      <c r="AR229" s="4306" t="s">
        <v>449</v>
      </c>
      <c r="AS229" s="26"/>
      <c r="AT229" s="44"/>
      <c r="AU229" s="26"/>
      <c r="AV229" s="4224" t="s">
        <v>430</v>
      </c>
      <c r="AW229" s="26"/>
      <c r="AX229" s="44"/>
      <c r="AY229" s="26"/>
      <c r="AZ229" s="4305" t="s">
        <v>474</v>
      </c>
      <c r="BA229" s="2006">
        <v>0</v>
      </c>
      <c r="BB229" s="2006">
        <v>0</v>
      </c>
      <c r="BC229" s="2006">
        <v>0</v>
      </c>
      <c r="BD229" s="2006">
        <v>0</v>
      </c>
      <c r="BE229" s="2006">
        <v>0</v>
      </c>
      <c r="BF229" s="2006">
        <v>0</v>
      </c>
      <c r="BG229" s="2006">
        <v>0</v>
      </c>
      <c r="BH229" s="2006">
        <v>0</v>
      </c>
      <c r="BI229" s="421"/>
    </row>
    <row r="230" spans="2:61" ht="5.0999999999999996" customHeight="1">
      <c r="B230" s="3402"/>
      <c r="D230" s="3529"/>
      <c r="E230" s="26"/>
      <c r="F230" s="154"/>
      <c r="G230" s="26"/>
      <c r="H230" s="3529"/>
      <c r="I230" s="26"/>
      <c r="J230" s="154"/>
      <c r="K230" s="26"/>
      <c r="L230" s="3529"/>
      <c r="M230" s="26"/>
      <c r="N230" s="154"/>
      <c r="O230" s="26"/>
      <c r="P230" s="3529"/>
      <c r="Q230" s="26"/>
      <c r="R230" s="154"/>
      <c r="S230" s="26"/>
      <c r="T230" s="3529"/>
      <c r="U230" s="26"/>
      <c r="V230" s="154"/>
      <c r="W230" s="26"/>
      <c r="X230" s="3529"/>
      <c r="Y230" s="26"/>
      <c r="Z230" s="154"/>
      <c r="AA230" s="26"/>
      <c r="AB230" s="3612"/>
      <c r="AC230" s="26"/>
      <c r="AD230" s="154"/>
      <c r="AE230" s="26"/>
      <c r="AF230" s="3712"/>
      <c r="AG230" s="26"/>
      <c r="AH230" s="154"/>
      <c r="AI230" s="26"/>
      <c r="AJ230" s="3715"/>
      <c r="AK230" s="26"/>
      <c r="AL230" s="154"/>
      <c r="AM230" s="26"/>
      <c r="AN230" s="3630"/>
      <c r="AO230" s="26"/>
      <c r="AP230" s="154"/>
      <c r="AQ230" s="26"/>
      <c r="AR230" s="4307"/>
      <c r="AS230" s="26"/>
      <c r="AT230" s="154"/>
      <c r="AU230" s="26"/>
      <c r="AV230" s="4225"/>
      <c r="AW230" s="26"/>
      <c r="AX230" s="154"/>
      <c r="AY230" s="26"/>
      <c r="AZ230" s="3709"/>
      <c r="BA230" s="2006">
        <v>0</v>
      </c>
      <c r="BB230" s="2006">
        <v>0</v>
      </c>
      <c r="BC230" s="2006">
        <v>0</v>
      </c>
      <c r="BD230" s="2006">
        <v>0</v>
      </c>
      <c r="BE230" s="2006">
        <v>0</v>
      </c>
      <c r="BF230" s="2006">
        <v>0</v>
      </c>
      <c r="BG230" s="2006">
        <v>0</v>
      </c>
      <c r="BH230" s="2006">
        <v>0</v>
      </c>
      <c r="BI230" s="421"/>
    </row>
    <row r="231" spans="2:61" ht="9.9499999999999993" customHeight="1">
      <c r="B231" s="3403"/>
      <c r="D231" s="3530"/>
      <c r="E231" s="26"/>
      <c r="F231" s="44"/>
      <c r="G231" s="26"/>
      <c r="H231" s="3530"/>
      <c r="I231" s="26"/>
      <c r="J231" s="44"/>
      <c r="K231" s="26"/>
      <c r="L231" s="3530"/>
      <c r="M231" s="26"/>
      <c r="N231" s="44"/>
      <c r="O231" s="26"/>
      <c r="P231" s="3530"/>
      <c r="Q231" s="26"/>
      <c r="R231" s="44"/>
      <c r="S231" s="26"/>
      <c r="T231" s="3530"/>
      <c r="U231" s="26"/>
      <c r="V231" s="44"/>
      <c r="W231" s="26"/>
      <c r="X231" s="3530"/>
      <c r="Y231" s="26"/>
      <c r="Z231" s="44"/>
      <c r="AA231" s="26"/>
      <c r="AB231" s="3613"/>
      <c r="AC231" s="26"/>
      <c r="AD231" s="44"/>
      <c r="AE231" s="26"/>
      <c r="AF231" s="3713"/>
      <c r="AG231" s="26"/>
      <c r="AH231" s="44"/>
      <c r="AI231" s="26"/>
      <c r="AJ231" s="3716"/>
      <c r="AK231" s="26"/>
      <c r="AL231" s="44"/>
      <c r="AM231" s="26"/>
      <c r="AN231" s="3631"/>
      <c r="AO231" s="26"/>
      <c r="AP231" s="44"/>
      <c r="AQ231" s="26"/>
      <c r="AR231" s="4308"/>
      <c r="AS231" s="26"/>
      <c r="AT231" s="44"/>
      <c r="AU231" s="26"/>
      <c r="AV231" s="4226"/>
      <c r="AW231" s="26"/>
      <c r="AX231" s="44"/>
      <c r="AY231" s="26"/>
      <c r="AZ231" s="3710"/>
      <c r="BA231" s="2006">
        <v>0</v>
      </c>
      <c r="BB231" s="2006">
        <v>0</v>
      </c>
      <c r="BC231" s="2006">
        <v>0</v>
      </c>
      <c r="BD231" s="2006">
        <v>0</v>
      </c>
      <c r="BE231" s="2006">
        <v>0</v>
      </c>
      <c r="BF231" s="2006">
        <v>0</v>
      </c>
      <c r="BG231" s="2006">
        <v>0</v>
      </c>
      <c r="BH231" s="2006">
        <v>0</v>
      </c>
      <c r="BI231" s="421"/>
    </row>
    <row r="232" spans="2:61" ht="9.9499999999999993" customHeight="1">
      <c r="B232" s="34"/>
      <c r="D232" s="26"/>
      <c r="E232" s="26"/>
      <c r="F232" s="26"/>
      <c r="G232" s="26"/>
      <c r="H232" s="26"/>
      <c r="I232" s="26"/>
      <c r="J232" s="26"/>
      <c r="K232" s="26"/>
      <c r="L232" s="69"/>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171"/>
      <c r="AJ232" s="26"/>
      <c r="AK232" s="57"/>
      <c r="AL232" s="57"/>
      <c r="AM232" s="57"/>
      <c r="AN232" s="57"/>
      <c r="AO232" s="26"/>
      <c r="AP232" s="26"/>
      <c r="AQ232" s="26"/>
      <c r="AR232" s="328"/>
      <c r="AS232" s="26"/>
      <c r="AT232" s="26"/>
      <c r="AU232" s="26"/>
      <c r="AV232" s="26"/>
      <c r="AW232" s="26"/>
      <c r="AX232" s="26"/>
      <c r="AY232" s="26"/>
      <c r="AZ232" s="328"/>
      <c r="BA232" s="2006">
        <v>0</v>
      </c>
      <c r="BB232" s="2006">
        <v>0</v>
      </c>
      <c r="BC232" s="2006">
        <v>0</v>
      </c>
      <c r="BD232" s="2006">
        <v>0</v>
      </c>
      <c r="BE232" s="2006">
        <v>0</v>
      </c>
      <c r="BF232" s="2006">
        <v>0</v>
      </c>
      <c r="BG232" s="2006">
        <v>0</v>
      </c>
      <c r="BH232" s="2006">
        <v>0</v>
      </c>
      <c r="BI232" s="421"/>
    </row>
    <row r="233" spans="2:61" ht="9.9499999999999993" customHeight="1">
      <c r="B233" s="3401">
        <v>7</v>
      </c>
      <c r="D233" s="4280" t="s">
        <v>421</v>
      </c>
      <c r="E233" s="26"/>
      <c r="F233" s="44"/>
      <c r="G233" s="26"/>
      <c r="H233" s="4280" t="s">
        <v>422</v>
      </c>
      <c r="I233" s="26"/>
      <c r="J233" s="44"/>
      <c r="K233" s="26"/>
      <c r="L233" s="4280" t="s">
        <v>423</v>
      </c>
      <c r="M233" s="26"/>
      <c r="N233" s="44"/>
      <c r="O233" s="26"/>
      <c r="P233" s="4280" t="s">
        <v>424</v>
      </c>
      <c r="Q233" s="26"/>
      <c r="R233" s="44"/>
      <c r="S233" s="26"/>
      <c r="T233" s="4280" t="s">
        <v>425</v>
      </c>
      <c r="U233" s="26"/>
      <c r="V233" s="44"/>
      <c r="W233" s="26"/>
      <c r="X233" s="4280" t="s">
        <v>426</v>
      </c>
      <c r="Y233" s="26"/>
      <c r="Z233" s="44"/>
      <c r="AA233" s="26"/>
      <c r="AB233" s="4166"/>
      <c r="AC233" s="26"/>
      <c r="AD233" s="44"/>
      <c r="AE233" s="26"/>
      <c r="AF233" s="4301" t="s">
        <v>427</v>
      </c>
      <c r="AG233" s="26"/>
      <c r="AH233" s="44"/>
      <c r="AI233" s="26"/>
      <c r="AJ233" s="4302" t="s">
        <v>509</v>
      </c>
      <c r="AK233" s="26"/>
      <c r="AL233" s="44"/>
      <c r="AM233" s="26"/>
      <c r="AN233" s="4303" t="s">
        <v>428</v>
      </c>
      <c r="AO233" s="26"/>
      <c r="AP233" s="44"/>
      <c r="AQ233" s="26"/>
      <c r="AR233" s="4304" t="s">
        <v>467</v>
      </c>
      <c r="AS233" s="26"/>
      <c r="AT233" s="44"/>
      <c r="AU233" s="26"/>
      <c r="AV233" s="4224" t="s">
        <v>440</v>
      </c>
      <c r="AW233" s="26"/>
      <c r="AX233" s="44"/>
      <c r="AY233" s="26"/>
      <c r="AZ233" s="4305"/>
      <c r="BA233" s="2006">
        <v>0</v>
      </c>
      <c r="BB233" s="2006">
        <v>0</v>
      </c>
      <c r="BC233" s="2006">
        <v>0</v>
      </c>
      <c r="BD233" s="2006">
        <v>0</v>
      </c>
      <c r="BE233" s="2006">
        <v>0</v>
      </c>
      <c r="BF233" s="2006">
        <v>0</v>
      </c>
      <c r="BG233" s="2006">
        <v>0</v>
      </c>
      <c r="BH233" s="2006">
        <v>0</v>
      </c>
      <c r="BI233" s="421"/>
    </row>
    <row r="234" spans="2:61" ht="5.0999999999999996" customHeight="1">
      <c r="B234" s="3402"/>
      <c r="D234" s="3529"/>
      <c r="E234" s="26"/>
      <c r="F234" s="154"/>
      <c r="G234" s="26"/>
      <c r="H234" s="3529"/>
      <c r="I234" s="26"/>
      <c r="J234" s="154"/>
      <c r="K234" s="26"/>
      <c r="L234" s="3529"/>
      <c r="M234" s="26"/>
      <c r="N234" s="154"/>
      <c r="O234" s="26"/>
      <c r="P234" s="3529"/>
      <c r="Q234" s="26"/>
      <c r="R234" s="154"/>
      <c r="S234" s="26"/>
      <c r="T234" s="3529"/>
      <c r="U234" s="26"/>
      <c r="V234" s="154"/>
      <c r="W234" s="26"/>
      <c r="X234" s="3529"/>
      <c r="Y234" s="26"/>
      <c r="Z234" s="154"/>
      <c r="AA234" s="26"/>
      <c r="AB234" s="3612"/>
      <c r="AC234" s="26"/>
      <c r="AD234" s="154"/>
      <c r="AE234" s="26"/>
      <c r="AF234" s="3712"/>
      <c r="AG234" s="26"/>
      <c r="AH234" s="154"/>
      <c r="AI234" s="26"/>
      <c r="AJ234" s="3715"/>
      <c r="AK234" s="26"/>
      <c r="AL234" s="154"/>
      <c r="AM234" s="26"/>
      <c r="AN234" s="3630"/>
      <c r="AO234" s="26"/>
      <c r="AP234" s="154"/>
      <c r="AQ234" s="26"/>
      <c r="AR234" s="3718"/>
      <c r="AS234" s="26"/>
      <c r="AT234" s="154"/>
      <c r="AU234" s="26"/>
      <c r="AV234" s="4225"/>
      <c r="AW234" s="26"/>
      <c r="AX234" s="154"/>
      <c r="AY234" s="26"/>
      <c r="AZ234" s="3709"/>
      <c r="BA234" s="2006">
        <v>0</v>
      </c>
      <c r="BB234" s="2006">
        <v>0</v>
      </c>
      <c r="BC234" s="2006">
        <v>0</v>
      </c>
      <c r="BD234" s="2006">
        <v>0</v>
      </c>
      <c r="BE234" s="2006">
        <v>0</v>
      </c>
      <c r="BF234" s="2006">
        <v>0</v>
      </c>
      <c r="BG234" s="2006">
        <v>0</v>
      </c>
      <c r="BH234" s="2006">
        <v>0</v>
      </c>
      <c r="BI234" s="421"/>
    </row>
    <row r="235" spans="2:61" ht="9.9499999999999993" customHeight="1">
      <c r="B235" s="3403"/>
      <c r="D235" s="3530"/>
      <c r="E235" s="26"/>
      <c r="F235" s="44"/>
      <c r="G235" s="26"/>
      <c r="H235" s="3530"/>
      <c r="I235" s="26"/>
      <c r="J235" s="44"/>
      <c r="K235" s="26"/>
      <c r="L235" s="3530"/>
      <c r="M235" s="26"/>
      <c r="N235" s="44"/>
      <c r="O235" s="26"/>
      <c r="P235" s="3530"/>
      <c r="Q235" s="26"/>
      <c r="R235" s="44"/>
      <c r="S235" s="26"/>
      <c r="T235" s="3530"/>
      <c r="U235" s="26"/>
      <c r="V235" s="44"/>
      <c r="W235" s="26"/>
      <c r="X235" s="3530"/>
      <c r="Y235" s="26"/>
      <c r="Z235" s="44"/>
      <c r="AA235" s="26"/>
      <c r="AB235" s="3613"/>
      <c r="AC235" s="26"/>
      <c r="AD235" s="44"/>
      <c r="AE235" s="26"/>
      <c r="AF235" s="3713"/>
      <c r="AG235" s="26"/>
      <c r="AH235" s="44"/>
      <c r="AI235" s="26"/>
      <c r="AJ235" s="3716"/>
      <c r="AK235" s="26"/>
      <c r="AL235" s="44"/>
      <c r="AM235" s="26"/>
      <c r="AN235" s="3631"/>
      <c r="AO235" s="26"/>
      <c r="AP235" s="44"/>
      <c r="AQ235" s="26"/>
      <c r="AR235" s="3719"/>
      <c r="AS235" s="26"/>
      <c r="AT235" s="44"/>
      <c r="AU235" s="26"/>
      <c r="AV235" s="4226"/>
      <c r="AW235" s="26"/>
      <c r="AX235" s="44"/>
      <c r="AY235" s="26"/>
      <c r="AZ235" s="3710"/>
      <c r="BA235" s="2006">
        <v>0</v>
      </c>
      <c r="BB235" s="2006">
        <v>0</v>
      </c>
      <c r="BC235" s="2006">
        <v>0</v>
      </c>
      <c r="BD235" s="2006">
        <v>0</v>
      </c>
      <c r="BE235" s="2006">
        <v>0</v>
      </c>
      <c r="BF235" s="2006">
        <v>0</v>
      </c>
      <c r="BG235" s="2006">
        <v>0</v>
      </c>
      <c r="BH235" s="2006">
        <v>0</v>
      </c>
      <c r="BI235" s="421"/>
    </row>
    <row r="236" spans="2:61" ht="9.9499999999999993" customHeight="1">
      <c r="B236" s="34"/>
      <c r="D236" s="26"/>
      <c r="E236" s="26"/>
      <c r="F236" s="26"/>
      <c r="G236" s="26"/>
      <c r="H236" s="26"/>
      <c r="I236" s="26"/>
      <c r="J236" s="26"/>
      <c r="K236" s="26"/>
      <c r="L236" s="69"/>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171"/>
      <c r="AJ236" s="26"/>
      <c r="AK236" s="57"/>
      <c r="AL236" s="57"/>
      <c r="AM236" s="57"/>
      <c r="AN236" s="57"/>
      <c r="AO236" s="26"/>
      <c r="AP236" s="26"/>
      <c r="AQ236" s="26"/>
      <c r="AR236" s="328"/>
      <c r="AS236" s="26"/>
      <c r="AT236" s="26"/>
      <c r="AU236" s="26"/>
      <c r="AV236" s="26"/>
      <c r="AW236" s="26"/>
      <c r="AX236" s="26"/>
      <c r="AY236" s="26"/>
      <c r="AZ236" s="328"/>
      <c r="BA236" s="2006">
        <v>0</v>
      </c>
      <c r="BB236" s="2006">
        <v>0</v>
      </c>
      <c r="BC236" s="2006">
        <v>0</v>
      </c>
      <c r="BD236" s="2006">
        <v>0</v>
      </c>
      <c r="BE236" s="2006">
        <v>0</v>
      </c>
      <c r="BF236" s="2006">
        <v>0</v>
      </c>
      <c r="BG236" s="2006">
        <v>0</v>
      </c>
      <c r="BH236" s="2006">
        <v>0</v>
      </c>
      <c r="BI236" s="421"/>
    </row>
    <row r="237" spans="2:61" ht="9.9499999999999993" customHeight="1">
      <c r="B237" s="3401">
        <v>8</v>
      </c>
      <c r="D237" s="4280" t="s">
        <v>431</v>
      </c>
      <c r="E237" s="26"/>
      <c r="F237" s="44"/>
      <c r="G237" s="26"/>
      <c r="H237" s="4280" t="s">
        <v>432</v>
      </c>
      <c r="I237" s="26"/>
      <c r="J237" s="44"/>
      <c r="K237" s="26"/>
      <c r="L237" s="4280" t="s">
        <v>433</v>
      </c>
      <c r="M237" s="26"/>
      <c r="N237" s="44"/>
      <c r="O237" s="26"/>
      <c r="P237" s="4280" t="s">
        <v>434</v>
      </c>
      <c r="Q237" s="26"/>
      <c r="R237" s="44"/>
      <c r="S237" s="26"/>
      <c r="T237" s="4280" t="s">
        <v>435</v>
      </c>
      <c r="U237" s="26"/>
      <c r="V237" s="44"/>
      <c r="W237" s="26"/>
      <c r="X237" s="4280" t="s">
        <v>436</v>
      </c>
      <c r="Y237" s="26"/>
      <c r="Z237" s="44"/>
      <c r="AA237" s="26"/>
      <c r="AB237" s="4166"/>
      <c r="AC237" s="26"/>
      <c r="AD237" s="44"/>
      <c r="AE237" s="26"/>
      <c r="AF237" s="4301" t="s">
        <v>437</v>
      </c>
      <c r="AG237" s="26"/>
      <c r="AH237" s="44"/>
      <c r="AI237" s="26"/>
      <c r="AJ237" s="4302" t="s">
        <v>510</v>
      </c>
      <c r="AK237" s="26"/>
      <c r="AL237" s="44"/>
      <c r="AM237" s="26"/>
      <c r="AN237" s="4303" t="s">
        <v>438</v>
      </c>
      <c r="AO237" s="26"/>
      <c r="AP237" s="44"/>
      <c r="AQ237" s="26"/>
      <c r="AR237" s="4306"/>
      <c r="AS237" s="26"/>
      <c r="AT237" s="44"/>
      <c r="AU237" s="26"/>
      <c r="AV237" s="4224" t="s">
        <v>450</v>
      </c>
      <c r="AW237" s="26"/>
      <c r="AX237" s="44"/>
      <c r="AY237" s="26"/>
      <c r="AZ237" s="4166"/>
      <c r="BA237" s="2006">
        <v>0</v>
      </c>
      <c r="BB237" s="2006">
        <v>0</v>
      </c>
      <c r="BC237" s="2006">
        <v>0</v>
      </c>
      <c r="BD237" s="2006">
        <v>0</v>
      </c>
      <c r="BE237" s="2006">
        <v>0</v>
      </c>
      <c r="BF237" s="2006">
        <v>0</v>
      </c>
      <c r="BG237" s="2006">
        <v>0</v>
      </c>
      <c r="BH237" s="2006">
        <v>0</v>
      </c>
      <c r="BI237" s="421"/>
    </row>
    <row r="238" spans="2:61" ht="5.0999999999999996" customHeight="1">
      <c r="B238" s="3402"/>
      <c r="D238" s="3529"/>
      <c r="E238" s="26"/>
      <c r="F238" s="154"/>
      <c r="G238" s="26"/>
      <c r="H238" s="3529"/>
      <c r="I238" s="26"/>
      <c r="J238" s="154"/>
      <c r="K238" s="26"/>
      <c r="L238" s="3529"/>
      <c r="M238" s="26"/>
      <c r="N238" s="154"/>
      <c r="O238" s="26"/>
      <c r="P238" s="3529"/>
      <c r="Q238" s="26"/>
      <c r="R238" s="154"/>
      <c r="S238" s="26"/>
      <c r="T238" s="3529"/>
      <c r="U238" s="26"/>
      <c r="V238" s="154"/>
      <c r="W238" s="26"/>
      <c r="X238" s="3529"/>
      <c r="Y238" s="26"/>
      <c r="Z238" s="154"/>
      <c r="AA238" s="26"/>
      <c r="AB238" s="3612"/>
      <c r="AC238" s="26"/>
      <c r="AD238" s="154"/>
      <c r="AE238" s="26"/>
      <c r="AF238" s="3712"/>
      <c r="AG238" s="26"/>
      <c r="AH238" s="154"/>
      <c r="AI238" s="26"/>
      <c r="AJ238" s="3715"/>
      <c r="AK238" s="26"/>
      <c r="AL238" s="154"/>
      <c r="AM238" s="26"/>
      <c r="AN238" s="3630"/>
      <c r="AO238" s="26"/>
      <c r="AP238" s="154"/>
      <c r="AQ238" s="26"/>
      <c r="AR238" s="4307"/>
      <c r="AS238" s="26"/>
      <c r="AT238" s="154"/>
      <c r="AU238" s="26"/>
      <c r="AV238" s="4225"/>
      <c r="AW238" s="26"/>
      <c r="AX238" s="154"/>
      <c r="AY238" s="26"/>
      <c r="AZ238" s="3612"/>
      <c r="BA238" s="2006">
        <v>0</v>
      </c>
      <c r="BB238" s="2006">
        <v>0</v>
      </c>
      <c r="BC238" s="2006">
        <v>0</v>
      </c>
      <c r="BD238" s="2006">
        <v>0</v>
      </c>
      <c r="BE238" s="2006">
        <v>0</v>
      </c>
      <c r="BF238" s="2006">
        <v>0</v>
      </c>
      <c r="BG238" s="2006">
        <v>0</v>
      </c>
      <c r="BH238" s="2006">
        <v>0</v>
      </c>
      <c r="BI238" s="421"/>
    </row>
    <row r="239" spans="2:61" ht="9.9499999999999993" customHeight="1">
      <c r="B239" s="3403"/>
      <c r="D239" s="3530"/>
      <c r="E239" s="26"/>
      <c r="F239" s="44"/>
      <c r="G239" s="26"/>
      <c r="H239" s="3530"/>
      <c r="I239" s="26"/>
      <c r="J239" s="44"/>
      <c r="K239" s="26"/>
      <c r="L239" s="3530"/>
      <c r="M239" s="26"/>
      <c r="N239" s="44"/>
      <c r="O239" s="26"/>
      <c r="P239" s="3530"/>
      <c r="Q239" s="26"/>
      <c r="R239" s="44"/>
      <c r="S239" s="26"/>
      <c r="T239" s="3530"/>
      <c r="U239" s="26"/>
      <c r="V239" s="44"/>
      <c r="W239" s="26"/>
      <c r="X239" s="3530"/>
      <c r="Y239" s="26"/>
      <c r="Z239" s="44"/>
      <c r="AA239" s="26"/>
      <c r="AB239" s="3613"/>
      <c r="AC239" s="26"/>
      <c r="AD239" s="44"/>
      <c r="AE239" s="26"/>
      <c r="AF239" s="3713"/>
      <c r="AG239" s="26"/>
      <c r="AH239" s="44"/>
      <c r="AI239" s="26"/>
      <c r="AJ239" s="3716"/>
      <c r="AK239" s="26"/>
      <c r="AL239" s="44"/>
      <c r="AM239" s="26"/>
      <c r="AN239" s="3631"/>
      <c r="AO239" s="26"/>
      <c r="AP239" s="44"/>
      <c r="AQ239" s="26"/>
      <c r="AR239" s="4308"/>
      <c r="AS239" s="26"/>
      <c r="AT239" s="44"/>
      <c r="AU239" s="26"/>
      <c r="AV239" s="4226"/>
      <c r="AW239" s="26"/>
      <c r="AX239" s="44"/>
      <c r="AY239" s="26"/>
      <c r="AZ239" s="3613"/>
      <c r="BA239" s="2006">
        <v>0</v>
      </c>
      <c r="BB239" s="2006">
        <v>0</v>
      </c>
      <c r="BC239" s="2006">
        <v>0</v>
      </c>
      <c r="BD239" s="2006">
        <v>0</v>
      </c>
      <c r="BE239" s="2006">
        <v>0</v>
      </c>
      <c r="BF239" s="2006">
        <v>0</v>
      </c>
      <c r="BG239" s="2006">
        <v>0</v>
      </c>
      <c r="BH239" s="2006">
        <v>0</v>
      </c>
      <c r="BI239" s="421"/>
    </row>
    <row r="240" spans="2:61" ht="9.9499999999999993" customHeight="1">
      <c r="B240" s="34"/>
      <c r="D240" s="26"/>
      <c r="E240" s="26"/>
      <c r="F240" s="26"/>
      <c r="G240" s="26"/>
      <c r="H240" s="26"/>
      <c r="I240" s="26"/>
      <c r="J240" s="26"/>
      <c r="K240" s="26"/>
      <c r="L240" s="69"/>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171"/>
      <c r="AJ240" s="26"/>
      <c r="AK240" s="57"/>
      <c r="AL240" s="57"/>
      <c r="AM240" s="57"/>
      <c r="AN240" s="57"/>
      <c r="AO240" s="26"/>
      <c r="AP240" s="26"/>
      <c r="AQ240" s="26"/>
      <c r="AR240" s="328"/>
      <c r="AS240" s="26"/>
      <c r="AT240" s="26"/>
      <c r="AU240" s="26"/>
      <c r="AV240" s="26"/>
      <c r="AW240" s="26"/>
      <c r="AX240" s="26"/>
      <c r="AY240" s="26"/>
      <c r="AZ240" s="328"/>
      <c r="BA240" s="2006">
        <v>0</v>
      </c>
      <c r="BB240" s="2006">
        <v>0</v>
      </c>
      <c r="BC240" s="2006">
        <v>0</v>
      </c>
      <c r="BD240" s="2006">
        <v>0</v>
      </c>
      <c r="BE240" s="2006">
        <v>0</v>
      </c>
      <c r="BF240" s="2006">
        <v>0</v>
      </c>
      <c r="BG240" s="2006">
        <v>0</v>
      </c>
      <c r="BH240" s="2006">
        <v>0</v>
      </c>
      <c r="BI240" s="421"/>
    </row>
    <row r="241" spans="2:61" ht="9.9499999999999993" customHeight="1">
      <c r="B241" s="3401">
        <v>9</v>
      </c>
      <c r="D241" s="4280" t="s">
        <v>441</v>
      </c>
      <c r="E241" s="26"/>
      <c r="F241" s="44"/>
      <c r="G241" s="26"/>
      <c r="H241" s="4280" t="s">
        <v>442</v>
      </c>
      <c r="I241" s="26"/>
      <c r="J241" s="44"/>
      <c r="K241" s="26"/>
      <c r="L241" s="4280" t="s">
        <v>443</v>
      </c>
      <c r="M241" s="26"/>
      <c r="N241" s="44"/>
      <c r="O241" s="26"/>
      <c r="P241" s="4280" t="s">
        <v>444</v>
      </c>
      <c r="Q241" s="26"/>
      <c r="R241" s="44"/>
      <c r="S241" s="26"/>
      <c r="T241" s="4280" t="s">
        <v>445</v>
      </c>
      <c r="U241" s="26"/>
      <c r="V241" s="44"/>
      <c r="W241" s="26"/>
      <c r="X241" s="4280" t="s">
        <v>446</v>
      </c>
      <c r="Y241" s="26"/>
      <c r="Z241" s="44"/>
      <c r="AA241" s="26"/>
      <c r="AB241" s="4166"/>
      <c r="AC241" s="26"/>
      <c r="AD241" s="44"/>
      <c r="AE241" s="26"/>
      <c r="AF241" s="4301" t="s">
        <v>447</v>
      </c>
      <c r="AG241" s="26"/>
      <c r="AH241" s="44"/>
      <c r="AI241" s="26"/>
      <c r="AJ241" s="4302" t="s">
        <v>511</v>
      </c>
      <c r="AK241" s="26"/>
      <c r="AL241" s="44"/>
      <c r="AM241" s="26"/>
      <c r="AN241" s="4303" t="s">
        <v>448</v>
      </c>
      <c r="AO241" s="26"/>
      <c r="AP241" s="44"/>
      <c r="AQ241" s="26"/>
      <c r="AR241" s="4166"/>
      <c r="AS241" s="26"/>
      <c r="AT241" s="44"/>
      <c r="AU241" s="26"/>
      <c r="AV241" s="4224" t="s">
        <v>460</v>
      </c>
      <c r="AW241" s="26"/>
      <c r="AX241" s="44"/>
      <c r="AY241" s="26"/>
      <c r="AZ241" s="4166"/>
      <c r="BA241" s="2006">
        <v>0</v>
      </c>
      <c r="BB241" s="2006">
        <v>0</v>
      </c>
      <c r="BC241" s="2006">
        <v>0</v>
      </c>
      <c r="BD241" s="2006">
        <v>0</v>
      </c>
      <c r="BE241" s="2006">
        <v>0</v>
      </c>
      <c r="BF241" s="2006">
        <v>0</v>
      </c>
      <c r="BG241" s="2006">
        <v>0</v>
      </c>
      <c r="BH241" s="2006">
        <v>0</v>
      </c>
      <c r="BI241" s="421"/>
    </row>
    <row r="242" spans="2:61" ht="5.0999999999999996" customHeight="1">
      <c r="B242" s="3402"/>
      <c r="D242" s="3529"/>
      <c r="E242" s="26"/>
      <c r="F242" s="154"/>
      <c r="G242" s="26"/>
      <c r="H242" s="3529"/>
      <c r="I242" s="26"/>
      <c r="J242" s="154"/>
      <c r="K242" s="26"/>
      <c r="L242" s="3529"/>
      <c r="M242" s="26"/>
      <c r="N242" s="154"/>
      <c r="O242" s="26"/>
      <c r="P242" s="3529"/>
      <c r="Q242" s="26"/>
      <c r="R242" s="154"/>
      <c r="S242" s="26"/>
      <c r="T242" s="3529"/>
      <c r="U242" s="26"/>
      <c r="V242" s="154"/>
      <c r="W242" s="26"/>
      <c r="X242" s="3529"/>
      <c r="Y242" s="26"/>
      <c r="Z242" s="154"/>
      <c r="AA242" s="26"/>
      <c r="AB242" s="3612"/>
      <c r="AC242" s="26"/>
      <c r="AD242" s="154"/>
      <c r="AE242" s="26"/>
      <c r="AF242" s="3712"/>
      <c r="AG242" s="26"/>
      <c r="AH242" s="154"/>
      <c r="AI242" s="26"/>
      <c r="AJ242" s="3715"/>
      <c r="AK242" s="26"/>
      <c r="AL242" s="154"/>
      <c r="AM242" s="26"/>
      <c r="AN242" s="3630"/>
      <c r="AO242" s="26"/>
      <c r="AP242" s="154"/>
      <c r="AQ242" s="26"/>
      <c r="AR242" s="3612"/>
      <c r="AS242" s="26"/>
      <c r="AT242" s="154"/>
      <c r="AU242" s="26"/>
      <c r="AV242" s="4225"/>
      <c r="AW242" s="26"/>
      <c r="AX242" s="154"/>
      <c r="AY242" s="26"/>
      <c r="AZ242" s="3612"/>
      <c r="BA242" s="2006">
        <v>0</v>
      </c>
      <c r="BB242" s="2006">
        <v>0</v>
      </c>
      <c r="BC242" s="2006">
        <v>0</v>
      </c>
      <c r="BD242" s="2006">
        <v>0</v>
      </c>
      <c r="BE242" s="2006">
        <v>0</v>
      </c>
      <c r="BF242" s="2006">
        <v>0</v>
      </c>
      <c r="BG242" s="2006">
        <v>0</v>
      </c>
      <c r="BH242" s="2006">
        <v>0</v>
      </c>
      <c r="BI242" s="421"/>
    </row>
    <row r="243" spans="2:61" ht="9.9499999999999993" customHeight="1">
      <c r="B243" s="3403"/>
      <c r="D243" s="3530"/>
      <c r="E243" s="26"/>
      <c r="F243" s="44"/>
      <c r="G243" s="26"/>
      <c r="H243" s="3530"/>
      <c r="I243" s="26"/>
      <c r="J243" s="44"/>
      <c r="K243" s="26"/>
      <c r="L243" s="3530"/>
      <c r="M243" s="26"/>
      <c r="N243" s="44"/>
      <c r="O243" s="26"/>
      <c r="P243" s="3530"/>
      <c r="Q243" s="26"/>
      <c r="R243" s="44"/>
      <c r="S243" s="26"/>
      <c r="T243" s="3530"/>
      <c r="U243" s="26"/>
      <c r="V243" s="44"/>
      <c r="W243" s="26"/>
      <c r="X243" s="3530"/>
      <c r="Y243" s="26"/>
      <c r="Z243" s="44"/>
      <c r="AA243" s="26"/>
      <c r="AB243" s="3613"/>
      <c r="AC243" s="26"/>
      <c r="AD243" s="44"/>
      <c r="AE243" s="26"/>
      <c r="AF243" s="3713"/>
      <c r="AG243" s="26"/>
      <c r="AH243" s="44"/>
      <c r="AI243" s="26"/>
      <c r="AJ243" s="3716"/>
      <c r="AK243" s="26"/>
      <c r="AL243" s="44"/>
      <c r="AM243" s="26"/>
      <c r="AN243" s="3631"/>
      <c r="AO243" s="26"/>
      <c r="AP243" s="44"/>
      <c r="AQ243" s="26"/>
      <c r="AR243" s="3613"/>
      <c r="AS243" s="26"/>
      <c r="AT243" s="44"/>
      <c r="AU243" s="26"/>
      <c r="AV243" s="4226"/>
      <c r="AW243" s="26"/>
      <c r="AX243" s="44"/>
      <c r="AY243" s="26"/>
      <c r="AZ243" s="3613"/>
      <c r="BA243" s="2006">
        <v>0</v>
      </c>
      <c r="BB243" s="2006">
        <v>0</v>
      </c>
      <c r="BC243" s="2006">
        <v>0</v>
      </c>
      <c r="BD243" s="2006">
        <v>0</v>
      </c>
      <c r="BE243" s="2006">
        <v>0</v>
      </c>
      <c r="BF243" s="2006">
        <v>0</v>
      </c>
      <c r="BG243" s="2006">
        <v>0</v>
      </c>
      <c r="BH243" s="2006">
        <v>0</v>
      </c>
      <c r="BI243" s="421"/>
    </row>
    <row r="244" spans="2:61" ht="9.9499999999999993" customHeight="1">
      <c r="B244" s="34"/>
      <c r="D244" s="26"/>
      <c r="E244" s="26"/>
      <c r="F244" s="26"/>
      <c r="G244" s="26"/>
      <c r="H244" s="26"/>
      <c r="I244" s="26"/>
      <c r="J244" s="26"/>
      <c r="K244" s="26"/>
      <c r="L244" s="69"/>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171"/>
      <c r="AJ244" s="26"/>
      <c r="AK244" s="57"/>
      <c r="AL244" s="57"/>
      <c r="AM244" s="57"/>
      <c r="AN244" s="57"/>
      <c r="AO244" s="26"/>
      <c r="AP244" s="26"/>
      <c r="AQ244" s="26"/>
      <c r="AR244" s="328"/>
      <c r="AS244" s="26"/>
      <c r="AT244" s="26"/>
      <c r="AU244" s="26"/>
      <c r="AV244" s="26"/>
      <c r="AW244" s="26"/>
      <c r="AX244" s="26"/>
      <c r="AY244" s="26"/>
      <c r="AZ244" s="328"/>
      <c r="BA244" s="2006">
        <v>0</v>
      </c>
      <c r="BB244" s="2006">
        <v>0</v>
      </c>
      <c r="BC244" s="2006">
        <v>0</v>
      </c>
      <c r="BD244" s="2006">
        <v>0</v>
      </c>
      <c r="BE244" s="2006">
        <v>0</v>
      </c>
      <c r="BF244" s="2006">
        <v>0</v>
      </c>
      <c r="BG244" s="2006">
        <v>0</v>
      </c>
      <c r="BH244" s="2006">
        <v>0</v>
      </c>
      <c r="BI244" s="421"/>
    </row>
    <row r="245" spans="2:61" ht="9.9499999999999993" customHeight="1">
      <c r="B245" s="3401">
        <v>10</v>
      </c>
      <c r="D245" s="4280" t="s">
        <v>451</v>
      </c>
      <c r="E245" s="26"/>
      <c r="F245" s="44"/>
      <c r="G245" s="26"/>
      <c r="H245" s="4280" t="s">
        <v>452</v>
      </c>
      <c r="I245" s="26"/>
      <c r="J245" s="44"/>
      <c r="K245" s="26"/>
      <c r="L245" s="4280" t="s">
        <v>453</v>
      </c>
      <c r="M245" s="26"/>
      <c r="N245" s="44"/>
      <c r="O245" s="26"/>
      <c r="P245" s="4280" t="s">
        <v>454</v>
      </c>
      <c r="Q245" s="26"/>
      <c r="R245" s="44"/>
      <c r="S245" s="26"/>
      <c r="T245" s="4280" t="s">
        <v>455</v>
      </c>
      <c r="U245" s="26"/>
      <c r="V245" s="44"/>
      <c r="W245" s="26"/>
      <c r="X245" s="4280" t="s">
        <v>456</v>
      </c>
      <c r="Y245" s="26"/>
      <c r="Z245" s="44"/>
      <c r="AA245" s="26"/>
      <c r="AB245" s="4166"/>
      <c r="AC245" s="26"/>
      <c r="AD245" s="44"/>
      <c r="AE245" s="26"/>
      <c r="AF245" s="4301" t="s">
        <v>457</v>
      </c>
      <c r="AG245" s="26"/>
      <c r="AH245" s="44"/>
      <c r="AI245" s="26"/>
      <c r="AJ245" s="4302" t="s">
        <v>512</v>
      </c>
      <c r="AK245" s="26"/>
      <c r="AL245" s="44"/>
      <c r="AM245" s="26"/>
      <c r="AN245" s="4303" t="s">
        <v>458</v>
      </c>
      <c r="AO245" s="26"/>
      <c r="AP245" s="44"/>
      <c r="AQ245" s="26"/>
      <c r="AR245" s="4166"/>
      <c r="AS245" s="26"/>
      <c r="AT245" s="44"/>
      <c r="AU245" s="26"/>
      <c r="AV245" s="4224"/>
      <c r="AW245" s="26"/>
      <c r="AX245" s="44"/>
      <c r="AY245" s="26"/>
      <c r="AZ245" s="4166"/>
      <c r="BA245" s="2006">
        <v>0</v>
      </c>
      <c r="BB245" s="2006">
        <v>0</v>
      </c>
      <c r="BC245" s="2006">
        <v>0</v>
      </c>
      <c r="BD245" s="2006">
        <v>0</v>
      </c>
      <c r="BE245" s="2006">
        <v>0</v>
      </c>
      <c r="BF245" s="2006">
        <v>0</v>
      </c>
      <c r="BG245" s="2006">
        <v>0</v>
      </c>
      <c r="BH245" s="2006">
        <v>0</v>
      </c>
      <c r="BI245" s="421"/>
    </row>
    <row r="246" spans="2:61" ht="5.0999999999999996" customHeight="1">
      <c r="B246" s="3402"/>
      <c r="D246" s="3529"/>
      <c r="E246" s="26"/>
      <c r="F246" s="154"/>
      <c r="G246" s="26"/>
      <c r="H246" s="3529"/>
      <c r="I246" s="26"/>
      <c r="J246" s="154"/>
      <c r="K246" s="26"/>
      <c r="L246" s="3529"/>
      <c r="M246" s="26"/>
      <c r="N246" s="154"/>
      <c r="O246" s="26"/>
      <c r="P246" s="3529"/>
      <c r="Q246" s="26"/>
      <c r="R246" s="154"/>
      <c r="S246" s="26"/>
      <c r="T246" s="3529"/>
      <c r="U246" s="26"/>
      <c r="V246" s="154"/>
      <c r="W246" s="26"/>
      <c r="X246" s="3529"/>
      <c r="Y246" s="26"/>
      <c r="Z246" s="154"/>
      <c r="AA246" s="26"/>
      <c r="AB246" s="3612"/>
      <c r="AC246" s="26"/>
      <c r="AD246" s="154"/>
      <c r="AE246" s="26"/>
      <c r="AF246" s="3712"/>
      <c r="AG246" s="26"/>
      <c r="AH246" s="154"/>
      <c r="AI246" s="26"/>
      <c r="AJ246" s="3715"/>
      <c r="AK246" s="26"/>
      <c r="AL246" s="154"/>
      <c r="AM246" s="26"/>
      <c r="AN246" s="3630"/>
      <c r="AO246" s="26"/>
      <c r="AP246" s="154"/>
      <c r="AQ246" s="26"/>
      <c r="AR246" s="3612"/>
      <c r="AS246" s="26"/>
      <c r="AT246" s="154"/>
      <c r="AU246" s="26"/>
      <c r="AV246" s="4225"/>
      <c r="AW246" s="26"/>
      <c r="AX246" s="154"/>
      <c r="AY246" s="26"/>
      <c r="AZ246" s="3612"/>
      <c r="BA246" s="2006">
        <v>0</v>
      </c>
      <c r="BB246" s="2006">
        <v>0</v>
      </c>
      <c r="BC246" s="2006">
        <v>0</v>
      </c>
      <c r="BD246" s="2006">
        <v>0</v>
      </c>
      <c r="BE246" s="2006">
        <v>0</v>
      </c>
      <c r="BF246" s="2006">
        <v>0</v>
      </c>
      <c r="BG246" s="2006">
        <v>0</v>
      </c>
      <c r="BH246" s="2006">
        <v>0</v>
      </c>
      <c r="BI246" s="421"/>
    </row>
    <row r="247" spans="2:61" ht="9.9499999999999993" customHeight="1">
      <c r="B247" s="3403"/>
      <c r="D247" s="3530"/>
      <c r="E247" s="26"/>
      <c r="F247" s="44"/>
      <c r="G247" s="26"/>
      <c r="H247" s="3530"/>
      <c r="I247" s="26"/>
      <c r="J247" s="44"/>
      <c r="K247" s="26"/>
      <c r="L247" s="3530"/>
      <c r="M247" s="26"/>
      <c r="N247" s="44"/>
      <c r="O247" s="26"/>
      <c r="P247" s="3530"/>
      <c r="Q247" s="26"/>
      <c r="R247" s="44"/>
      <c r="S247" s="26"/>
      <c r="T247" s="3530"/>
      <c r="U247" s="26"/>
      <c r="V247" s="44"/>
      <c r="W247" s="26"/>
      <c r="X247" s="3530"/>
      <c r="Y247" s="26"/>
      <c r="Z247" s="44"/>
      <c r="AA247" s="26"/>
      <c r="AB247" s="3613"/>
      <c r="AC247" s="26"/>
      <c r="AD247" s="44"/>
      <c r="AE247" s="26"/>
      <c r="AF247" s="3713"/>
      <c r="AG247" s="26"/>
      <c r="AH247" s="44"/>
      <c r="AI247" s="26"/>
      <c r="AJ247" s="3716"/>
      <c r="AK247" s="26"/>
      <c r="AL247" s="44"/>
      <c r="AM247" s="26"/>
      <c r="AN247" s="3631"/>
      <c r="AO247" s="26"/>
      <c r="AP247" s="44"/>
      <c r="AQ247" s="26"/>
      <c r="AR247" s="3613"/>
      <c r="AS247" s="26"/>
      <c r="AT247" s="44"/>
      <c r="AU247" s="26"/>
      <c r="AV247" s="4226"/>
      <c r="AW247" s="26"/>
      <c r="AX247" s="44"/>
      <c r="AY247" s="26"/>
      <c r="AZ247" s="3613"/>
      <c r="BA247" s="2006">
        <v>0</v>
      </c>
      <c r="BB247" s="2006">
        <v>0</v>
      </c>
      <c r="BC247" s="2006">
        <v>0</v>
      </c>
      <c r="BD247" s="2006">
        <v>0</v>
      </c>
      <c r="BE247" s="2006">
        <v>0</v>
      </c>
      <c r="BF247" s="2006">
        <v>0</v>
      </c>
      <c r="BG247" s="2006">
        <v>0</v>
      </c>
      <c r="BH247" s="2006">
        <v>0</v>
      </c>
      <c r="BI247" s="421"/>
    </row>
    <row r="248" spans="2:61" ht="9.9499999999999993" customHeight="1">
      <c r="B248" s="34"/>
      <c r="D248" s="26"/>
      <c r="E248" s="26"/>
      <c r="F248" s="26"/>
      <c r="G248" s="26"/>
      <c r="H248" s="26"/>
      <c r="I248" s="26"/>
      <c r="J248" s="26"/>
      <c r="K248" s="26"/>
      <c r="L248" s="69"/>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171"/>
      <c r="AJ248" s="26"/>
      <c r="AK248" s="57"/>
      <c r="AL248" s="57"/>
      <c r="AM248" s="57"/>
      <c r="AN248" s="57"/>
      <c r="AO248" s="26"/>
      <c r="AP248" s="26"/>
      <c r="AQ248" s="26"/>
      <c r="AR248" s="328"/>
      <c r="AS248" s="26"/>
      <c r="AT248" s="26"/>
      <c r="AU248" s="26"/>
      <c r="AV248" s="26"/>
      <c r="AW248" s="26"/>
      <c r="AX248" s="26"/>
      <c r="AY248" s="26"/>
      <c r="AZ248" s="328"/>
      <c r="BA248" s="2006">
        <v>0</v>
      </c>
      <c r="BB248" s="2006">
        <v>0</v>
      </c>
      <c r="BC248" s="2006">
        <v>0</v>
      </c>
      <c r="BD248" s="2006">
        <v>0</v>
      </c>
      <c r="BE248" s="2006">
        <v>0</v>
      </c>
      <c r="BF248" s="2006">
        <v>0</v>
      </c>
      <c r="BG248" s="2006">
        <v>0</v>
      </c>
      <c r="BH248" s="2006">
        <v>0</v>
      </c>
      <c r="BI248" s="421"/>
    </row>
    <row r="249" spans="2:61" ht="9.9499999999999993" customHeight="1">
      <c r="B249" s="3401">
        <v>11</v>
      </c>
      <c r="D249" s="4280"/>
      <c r="E249" s="26"/>
      <c r="F249" s="44"/>
      <c r="G249" s="26"/>
      <c r="H249" s="4280" t="s">
        <v>461</v>
      </c>
      <c r="I249" s="26"/>
      <c r="J249" s="44"/>
      <c r="K249" s="26"/>
      <c r="L249" s="4280" t="s">
        <v>462</v>
      </c>
      <c r="M249" s="26"/>
      <c r="N249" s="44"/>
      <c r="O249" s="26"/>
      <c r="P249" s="4280"/>
      <c r="Q249" s="26"/>
      <c r="R249" s="44"/>
      <c r="S249" s="26"/>
      <c r="T249" s="4280" t="s">
        <v>463</v>
      </c>
      <c r="U249" s="26"/>
      <c r="V249" s="44"/>
      <c r="W249" s="26"/>
      <c r="X249" s="4280" t="s">
        <v>464</v>
      </c>
      <c r="Y249" s="26"/>
      <c r="Z249" s="44"/>
      <c r="AA249" s="26"/>
      <c r="AB249" s="4166"/>
      <c r="AC249" s="26"/>
      <c r="AD249" s="44"/>
      <c r="AE249" s="26"/>
      <c r="AF249" s="4301" t="s">
        <v>465</v>
      </c>
      <c r="AG249" s="26"/>
      <c r="AH249" s="44"/>
      <c r="AI249" s="26"/>
      <c r="AJ249" s="4302" t="s">
        <v>513</v>
      </c>
      <c r="AK249" s="26"/>
      <c r="AL249" s="44"/>
      <c r="AM249" s="26"/>
      <c r="AN249" s="4303" t="s">
        <v>466</v>
      </c>
      <c r="AO249" s="26"/>
      <c r="AP249" s="44"/>
      <c r="AQ249" s="26"/>
      <c r="AR249" s="4166"/>
      <c r="AS249" s="26"/>
      <c r="AT249" s="44"/>
      <c r="AU249" s="26"/>
      <c r="AV249" s="4166"/>
      <c r="AW249" s="26"/>
      <c r="AX249" s="44"/>
      <c r="AY249" s="26"/>
      <c r="AZ249" s="4166"/>
      <c r="BA249" s="2006">
        <v>0</v>
      </c>
      <c r="BB249" s="2006">
        <v>0</v>
      </c>
      <c r="BC249" s="2006">
        <v>0</v>
      </c>
      <c r="BD249" s="2006">
        <v>0</v>
      </c>
      <c r="BE249" s="2006">
        <v>0</v>
      </c>
      <c r="BF249" s="2006">
        <v>0</v>
      </c>
      <c r="BG249" s="2006">
        <v>0</v>
      </c>
      <c r="BH249" s="2006">
        <v>0</v>
      </c>
      <c r="BI249" s="421"/>
    </row>
    <row r="250" spans="2:61" ht="5.0999999999999996" customHeight="1">
      <c r="B250" s="3402"/>
      <c r="D250" s="3529"/>
      <c r="E250" s="26"/>
      <c r="F250" s="154"/>
      <c r="G250" s="26"/>
      <c r="H250" s="3529"/>
      <c r="I250" s="26"/>
      <c r="J250" s="154"/>
      <c r="K250" s="26"/>
      <c r="L250" s="3529"/>
      <c r="M250" s="26"/>
      <c r="N250" s="154"/>
      <c r="O250" s="26"/>
      <c r="P250" s="3529"/>
      <c r="Q250" s="26"/>
      <c r="R250" s="154"/>
      <c r="S250" s="26"/>
      <c r="T250" s="3529"/>
      <c r="U250" s="26"/>
      <c r="V250" s="154"/>
      <c r="W250" s="26"/>
      <c r="X250" s="3529"/>
      <c r="Y250" s="26"/>
      <c r="Z250" s="154"/>
      <c r="AA250" s="26"/>
      <c r="AB250" s="3612"/>
      <c r="AC250" s="26"/>
      <c r="AD250" s="154"/>
      <c r="AE250" s="26"/>
      <c r="AF250" s="3712"/>
      <c r="AG250" s="26"/>
      <c r="AH250" s="154"/>
      <c r="AI250" s="26"/>
      <c r="AJ250" s="3715"/>
      <c r="AK250" s="26"/>
      <c r="AL250" s="154"/>
      <c r="AM250" s="26"/>
      <c r="AN250" s="3630"/>
      <c r="AO250" s="26"/>
      <c r="AP250" s="154"/>
      <c r="AQ250" s="26"/>
      <c r="AR250" s="3612"/>
      <c r="AS250" s="26"/>
      <c r="AT250" s="154"/>
      <c r="AU250" s="26"/>
      <c r="AV250" s="3612"/>
      <c r="AW250" s="26"/>
      <c r="AX250" s="154"/>
      <c r="AY250" s="26"/>
      <c r="AZ250" s="3612"/>
      <c r="BA250" s="2006">
        <v>0</v>
      </c>
      <c r="BB250" s="2006">
        <v>0</v>
      </c>
      <c r="BC250" s="2006">
        <v>0</v>
      </c>
      <c r="BD250" s="2006">
        <v>0</v>
      </c>
      <c r="BE250" s="2006">
        <v>0</v>
      </c>
      <c r="BF250" s="2006">
        <v>0</v>
      </c>
      <c r="BG250" s="2006">
        <v>0</v>
      </c>
      <c r="BH250" s="2006">
        <v>0</v>
      </c>
      <c r="BI250" s="421"/>
    </row>
    <row r="251" spans="2:61" ht="9.9499999999999993" customHeight="1">
      <c r="B251" s="3403"/>
      <c r="D251" s="3530"/>
      <c r="E251" s="26"/>
      <c r="F251" s="44"/>
      <c r="G251" s="26"/>
      <c r="H251" s="3530"/>
      <c r="I251" s="26"/>
      <c r="J251" s="44"/>
      <c r="K251" s="26"/>
      <c r="L251" s="3530"/>
      <c r="M251" s="26"/>
      <c r="N251" s="44"/>
      <c r="O251" s="26"/>
      <c r="P251" s="3530"/>
      <c r="Q251" s="26"/>
      <c r="R251" s="44"/>
      <c r="S251" s="26"/>
      <c r="T251" s="3530"/>
      <c r="U251" s="26"/>
      <c r="V251" s="44"/>
      <c r="W251" s="26"/>
      <c r="X251" s="3530"/>
      <c r="Y251" s="26"/>
      <c r="Z251" s="44"/>
      <c r="AA251" s="26"/>
      <c r="AB251" s="3613"/>
      <c r="AC251" s="26"/>
      <c r="AD251" s="44"/>
      <c r="AE251" s="26"/>
      <c r="AF251" s="3713"/>
      <c r="AG251" s="26"/>
      <c r="AH251" s="44"/>
      <c r="AI251" s="26"/>
      <c r="AJ251" s="3716"/>
      <c r="AK251" s="26"/>
      <c r="AL251" s="44"/>
      <c r="AM251" s="26"/>
      <c r="AN251" s="3631"/>
      <c r="AO251" s="26"/>
      <c r="AP251" s="44"/>
      <c r="AQ251" s="26"/>
      <c r="AR251" s="3613"/>
      <c r="AS251" s="26"/>
      <c r="AT251" s="44"/>
      <c r="AU251" s="26"/>
      <c r="AV251" s="3613"/>
      <c r="AW251" s="26"/>
      <c r="AX251" s="44"/>
      <c r="AY251" s="26"/>
      <c r="AZ251" s="3613"/>
      <c r="BA251" s="2006">
        <v>0</v>
      </c>
      <c r="BB251" s="2006">
        <v>0</v>
      </c>
      <c r="BC251" s="2006">
        <v>0</v>
      </c>
      <c r="BD251" s="2006">
        <v>0</v>
      </c>
      <c r="BE251" s="2006">
        <v>0</v>
      </c>
      <c r="BF251" s="2006">
        <v>0</v>
      </c>
      <c r="BG251" s="2006">
        <v>0</v>
      </c>
      <c r="BH251" s="2006">
        <v>0</v>
      </c>
      <c r="BI251" s="421"/>
    </row>
    <row r="252" spans="2:61" ht="9.9499999999999993" customHeight="1">
      <c r="B252" s="34"/>
      <c r="D252" s="26"/>
      <c r="E252" s="26"/>
      <c r="F252" s="26"/>
      <c r="G252" s="26"/>
      <c r="H252" s="26"/>
      <c r="I252" s="26"/>
      <c r="J252" s="26"/>
      <c r="K252" s="26"/>
      <c r="L252" s="69"/>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171"/>
      <c r="AJ252" s="26"/>
      <c r="AK252" s="57"/>
      <c r="AL252" s="57"/>
      <c r="AM252" s="57"/>
      <c r="AN252" s="57"/>
      <c r="AO252" s="26"/>
      <c r="AP252" s="26"/>
      <c r="AQ252" s="26"/>
      <c r="AR252" s="26"/>
      <c r="AS252" s="26"/>
      <c r="AT252" s="26"/>
      <c r="AU252" s="26"/>
      <c r="AV252" s="26"/>
      <c r="AW252" s="26"/>
      <c r="AX252" s="26"/>
      <c r="AY252" s="26"/>
      <c r="AZ252" s="328"/>
      <c r="BA252" s="2006">
        <v>0</v>
      </c>
      <c r="BB252" s="2006">
        <v>0</v>
      </c>
      <c r="BC252" s="2006">
        <v>0</v>
      </c>
      <c r="BD252" s="2006">
        <v>0</v>
      </c>
      <c r="BE252" s="2006">
        <v>0</v>
      </c>
      <c r="BF252" s="2006">
        <v>0</v>
      </c>
      <c r="BG252" s="2006">
        <v>0</v>
      </c>
      <c r="BH252" s="2006">
        <v>0</v>
      </c>
      <c r="BI252" s="421"/>
    </row>
    <row r="253" spans="2:61" ht="9.9499999999999993" customHeight="1">
      <c r="B253" s="3401">
        <v>12</v>
      </c>
      <c r="D253" s="4166"/>
      <c r="E253" s="26"/>
      <c r="F253" s="44"/>
      <c r="G253" s="26"/>
      <c r="H253" s="4280" t="s">
        <v>468</v>
      </c>
      <c r="I253" s="26"/>
      <c r="J253" s="44"/>
      <c r="K253" s="26"/>
      <c r="L253" s="4280" t="s">
        <v>469</v>
      </c>
      <c r="M253" s="26"/>
      <c r="N253" s="44"/>
      <c r="O253" s="26"/>
      <c r="P253" s="4166"/>
      <c r="Q253" s="26"/>
      <c r="R253" s="44"/>
      <c r="S253" s="26"/>
      <c r="T253" s="4280" t="s">
        <v>470</v>
      </c>
      <c r="U253" s="26"/>
      <c r="V253" s="44"/>
      <c r="W253" s="26"/>
      <c r="X253" s="4280" t="s">
        <v>471</v>
      </c>
      <c r="Y253" s="26"/>
      <c r="Z253" s="44"/>
      <c r="AA253" s="26"/>
      <c r="AB253" s="4166"/>
      <c r="AC253" s="26"/>
      <c r="AD253" s="44"/>
      <c r="AE253" s="26"/>
      <c r="AF253" s="4301" t="s">
        <v>472</v>
      </c>
      <c r="AG253" s="26"/>
      <c r="AH253" s="44"/>
      <c r="AI253" s="26"/>
      <c r="AJ253" s="4302" t="s">
        <v>515</v>
      </c>
      <c r="AK253" s="26"/>
      <c r="AL253" s="44"/>
      <c r="AM253" s="26"/>
      <c r="AN253" s="4303" t="s">
        <v>473</v>
      </c>
      <c r="AO253" s="26"/>
      <c r="AP253" s="44"/>
      <c r="AQ253" s="26"/>
      <c r="AR253" s="4166"/>
      <c r="AS253" s="26"/>
      <c r="AT253" s="44"/>
      <c r="AU253" s="26"/>
      <c r="AV253" s="4166"/>
      <c r="AW253" s="26"/>
      <c r="AX253" s="44"/>
      <c r="AY253" s="26"/>
      <c r="AZ253" s="4166"/>
      <c r="BA253" s="2006">
        <v>0</v>
      </c>
      <c r="BB253" s="2006">
        <v>0</v>
      </c>
      <c r="BC253" s="2006">
        <v>0</v>
      </c>
      <c r="BD253" s="2006">
        <v>0</v>
      </c>
      <c r="BE253" s="2006">
        <v>0</v>
      </c>
      <c r="BF253" s="2006">
        <v>0</v>
      </c>
      <c r="BG253" s="2006">
        <v>0</v>
      </c>
      <c r="BH253" s="2006">
        <v>0</v>
      </c>
      <c r="BI253" s="421"/>
    </row>
    <row r="254" spans="2:61" ht="5.0999999999999996" customHeight="1">
      <c r="B254" s="3402"/>
      <c r="D254" s="3612"/>
      <c r="E254" s="26"/>
      <c r="F254" s="154"/>
      <c r="G254" s="26"/>
      <c r="H254" s="3529"/>
      <c r="I254" s="26"/>
      <c r="J254" s="154"/>
      <c r="K254" s="26"/>
      <c r="L254" s="3529"/>
      <c r="M254" s="26"/>
      <c r="N254" s="154"/>
      <c r="O254" s="26"/>
      <c r="P254" s="3612"/>
      <c r="Q254" s="26"/>
      <c r="R254" s="154"/>
      <c r="S254" s="26"/>
      <c r="T254" s="3529"/>
      <c r="U254" s="26"/>
      <c r="V254" s="154"/>
      <c r="W254" s="26"/>
      <c r="X254" s="3529"/>
      <c r="Y254" s="26"/>
      <c r="Z254" s="154"/>
      <c r="AA254" s="26"/>
      <c r="AB254" s="3612"/>
      <c r="AC254" s="26"/>
      <c r="AD254" s="154"/>
      <c r="AE254" s="26"/>
      <c r="AF254" s="3712"/>
      <c r="AG254" s="26"/>
      <c r="AH254" s="154"/>
      <c r="AI254" s="26"/>
      <c r="AJ254" s="3715"/>
      <c r="AK254" s="26"/>
      <c r="AL254" s="154"/>
      <c r="AM254" s="26"/>
      <c r="AN254" s="3630"/>
      <c r="AO254" s="26"/>
      <c r="AP254" s="154"/>
      <c r="AQ254" s="26"/>
      <c r="AR254" s="3612"/>
      <c r="AS254" s="26"/>
      <c r="AT254" s="154"/>
      <c r="AU254" s="26"/>
      <c r="AV254" s="3612"/>
      <c r="AW254" s="26"/>
      <c r="AX254" s="154"/>
      <c r="AY254" s="26"/>
      <c r="AZ254" s="3612"/>
      <c r="BA254" s="2006">
        <v>0</v>
      </c>
      <c r="BB254" s="2006">
        <v>0</v>
      </c>
      <c r="BC254" s="2006">
        <v>0</v>
      </c>
      <c r="BD254" s="2006">
        <v>0</v>
      </c>
      <c r="BE254" s="2006">
        <v>0</v>
      </c>
      <c r="BF254" s="2006">
        <v>0</v>
      </c>
      <c r="BG254" s="2006">
        <v>0</v>
      </c>
      <c r="BH254" s="2006">
        <v>0</v>
      </c>
      <c r="BI254" s="421"/>
    </row>
    <row r="255" spans="2:61" ht="9.9499999999999993" customHeight="1">
      <c r="B255" s="3403"/>
      <c r="D255" s="3613"/>
      <c r="E255" s="26"/>
      <c r="F255" s="44"/>
      <c r="G255" s="26"/>
      <c r="H255" s="3530"/>
      <c r="I255" s="26"/>
      <c r="J255" s="44"/>
      <c r="K255" s="26"/>
      <c r="L255" s="3530"/>
      <c r="M255" s="26"/>
      <c r="N255" s="44"/>
      <c r="O255" s="26"/>
      <c r="P255" s="3613"/>
      <c r="Q255" s="26"/>
      <c r="R255" s="44"/>
      <c r="S255" s="26"/>
      <c r="T255" s="3530"/>
      <c r="U255" s="26"/>
      <c r="V255" s="44"/>
      <c r="W255" s="26"/>
      <c r="X255" s="3530"/>
      <c r="Y255" s="26"/>
      <c r="Z255" s="44"/>
      <c r="AA255" s="26"/>
      <c r="AB255" s="3613"/>
      <c r="AC255" s="26"/>
      <c r="AD255" s="44"/>
      <c r="AE255" s="26"/>
      <c r="AF255" s="3713"/>
      <c r="AG255" s="26"/>
      <c r="AH255" s="44"/>
      <c r="AI255" s="26"/>
      <c r="AJ255" s="3716"/>
      <c r="AK255" s="26"/>
      <c r="AL255" s="44"/>
      <c r="AM255" s="26"/>
      <c r="AN255" s="3631"/>
      <c r="AO255" s="26"/>
      <c r="AP255" s="44"/>
      <c r="AQ255" s="26"/>
      <c r="AR255" s="3613"/>
      <c r="AS255" s="26"/>
      <c r="AT255" s="44"/>
      <c r="AU255" s="26"/>
      <c r="AV255" s="3613"/>
      <c r="AW255" s="26"/>
      <c r="AX255" s="44"/>
      <c r="AY255" s="26"/>
      <c r="AZ255" s="3613"/>
      <c r="BA255" s="2006">
        <v>0</v>
      </c>
      <c r="BB255" s="2006">
        <v>0</v>
      </c>
      <c r="BC255" s="2006">
        <v>0</v>
      </c>
      <c r="BD255" s="2006">
        <v>0</v>
      </c>
      <c r="BE255" s="2006">
        <v>0</v>
      </c>
      <c r="BF255" s="2006">
        <v>0</v>
      </c>
      <c r="BG255" s="2006">
        <v>0</v>
      </c>
      <c r="BH255" s="2006">
        <v>0</v>
      </c>
      <c r="BI255" s="421"/>
    </row>
    <row r="256" spans="2:61" ht="9.9499999999999993" customHeight="1">
      <c r="B256" s="34"/>
      <c r="D256" s="26"/>
      <c r="E256" s="26"/>
      <c r="F256" s="26"/>
      <c r="G256" s="26"/>
      <c r="H256" s="26"/>
      <c r="I256" s="26"/>
      <c r="J256" s="26"/>
      <c r="K256" s="26"/>
      <c r="L256" s="69"/>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171"/>
      <c r="AJ256" s="26"/>
      <c r="AK256" s="57"/>
      <c r="AL256" s="57"/>
      <c r="AM256" s="57"/>
      <c r="AN256" s="57"/>
      <c r="AO256" s="26"/>
      <c r="AP256" s="26"/>
      <c r="AQ256" s="26"/>
      <c r="AR256" s="26"/>
      <c r="AS256" s="26"/>
      <c r="AT256" s="26"/>
      <c r="AU256" s="26"/>
      <c r="AV256" s="26"/>
      <c r="AW256" s="26"/>
      <c r="AX256" s="26"/>
      <c r="AY256" s="26"/>
      <c r="AZ256" s="26"/>
      <c r="BA256" s="2006">
        <v>0</v>
      </c>
      <c r="BB256" s="2006">
        <v>0</v>
      </c>
      <c r="BC256" s="2006">
        <v>0</v>
      </c>
      <c r="BD256" s="2006">
        <v>0</v>
      </c>
      <c r="BE256" s="2006">
        <v>0</v>
      </c>
      <c r="BF256" s="2006">
        <v>0</v>
      </c>
      <c r="BG256" s="2006">
        <v>0</v>
      </c>
      <c r="BH256" s="2006">
        <v>0</v>
      </c>
      <c r="BI256" s="421"/>
    </row>
    <row r="257" spans="2:61" ht="9.9499999999999993" customHeight="1">
      <c r="B257" s="3401">
        <v>13</v>
      </c>
      <c r="D257" s="4166"/>
      <c r="E257" s="26"/>
      <c r="F257" s="44"/>
      <c r="G257" s="26"/>
      <c r="H257" s="4280" t="s">
        <v>475</v>
      </c>
      <c r="I257" s="26"/>
      <c r="J257" s="44"/>
      <c r="K257" s="26"/>
      <c r="L257" s="4280" t="s">
        <v>476</v>
      </c>
      <c r="M257" s="26"/>
      <c r="N257" s="44"/>
      <c r="O257" s="26"/>
      <c r="P257" s="4166"/>
      <c r="Q257" s="26"/>
      <c r="R257" s="44"/>
      <c r="S257" s="26"/>
      <c r="T257" s="4280"/>
      <c r="U257" s="26"/>
      <c r="V257" s="44"/>
      <c r="W257" s="26"/>
      <c r="X257" s="4280" t="s">
        <v>477</v>
      </c>
      <c r="Y257" s="26"/>
      <c r="Z257" s="44"/>
      <c r="AA257" s="26"/>
      <c r="AB257" s="4166"/>
      <c r="AC257" s="26"/>
      <c r="AD257" s="44"/>
      <c r="AE257" s="26"/>
      <c r="AF257" s="4301" t="s">
        <v>478</v>
      </c>
      <c r="AG257" s="26"/>
      <c r="AH257" s="44"/>
      <c r="AI257" s="26"/>
      <c r="AJ257" s="4302" t="s">
        <v>516</v>
      </c>
      <c r="AK257" s="26"/>
      <c r="AL257" s="44"/>
      <c r="AM257" s="26"/>
      <c r="AN257" s="4303" t="s">
        <v>479</v>
      </c>
      <c r="AO257" s="26"/>
      <c r="AP257" s="44"/>
      <c r="AQ257" s="26"/>
      <c r="AR257" s="4166"/>
      <c r="AS257" s="26"/>
      <c r="AT257" s="44"/>
      <c r="AU257" s="26"/>
      <c r="AV257" s="4166"/>
      <c r="AW257" s="26"/>
      <c r="AX257" s="44"/>
      <c r="AY257" s="26"/>
      <c r="AZ257" s="4166"/>
      <c r="BA257" s="2006">
        <v>0</v>
      </c>
      <c r="BB257" s="2006">
        <v>0</v>
      </c>
      <c r="BC257" s="2006">
        <v>0</v>
      </c>
      <c r="BD257" s="2006">
        <v>0</v>
      </c>
      <c r="BE257" s="2006">
        <v>0</v>
      </c>
      <c r="BF257" s="2006">
        <v>0</v>
      </c>
      <c r="BG257" s="2006">
        <v>0</v>
      </c>
      <c r="BH257" s="2006">
        <v>0</v>
      </c>
      <c r="BI257" s="421"/>
    </row>
    <row r="258" spans="2:61" ht="5.0999999999999996" customHeight="1">
      <c r="B258" s="3402"/>
      <c r="D258" s="3612"/>
      <c r="E258" s="26"/>
      <c r="F258" s="154"/>
      <c r="G258" s="26"/>
      <c r="H258" s="3529"/>
      <c r="I258" s="26"/>
      <c r="J258" s="154"/>
      <c r="K258" s="26"/>
      <c r="L258" s="3529"/>
      <c r="M258" s="26"/>
      <c r="N258" s="154"/>
      <c r="O258" s="26"/>
      <c r="P258" s="3612"/>
      <c r="Q258" s="26"/>
      <c r="R258" s="154"/>
      <c r="S258" s="26"/>
      <c r="T258" s="3529"/>
      <c r="U258" s="26"/>
      <c r="V258" s="154"/>
      <c r="W258" s="26"/>
      <c r="X258" s="3529"/>
      <c r="Y258" s="26"/>
      <c r="Z258" s="154"/>
      <c r="AA258" s="26"/>
      <c r="AB258" s="3612"/>
      <c r="AC258" s="26"/>
      <c r="AD258" s="154"/>
      <c r="AE258" s="26"/>
      <c r="AF258" s="3712"/>
      <c r="AG258" s="26"/>
      <c r="AH258" s="154"/>
      <c r="AI258" s="26"/>
      <c r="AJ258" s="3715"/>
      <c r="AK258" s="26"/>
      <c r="AL258" s="154"/>
      <c r="AM258" s="26"/>
      <c r="AN258" s="3630"/>
      <c r="AO258" s="26"/>
      <c r="AP258" s="154"/>
      <c r="AQ258" s="26"/>
      <c r="AR258" s="3612"/>
      <c r="AS258" s="26"/>
      <c r="AT258" s="154"/>
      <c r="AU258" s="26"/>
      <c r="AV258" s="3612"/>
      <c r="AW258" s="26"/>
      <c r="AX258" s="154"/>
      <c r="AY258" s="26"/>
      <c r="AZ258" s="3612"/>
      <c r="BA258" s="2006">
        <v>0</v>
      </c>
      <c r="BB258" s="2006">
        <v>0</v>
      </c>
      <c r="BC258" s="2006">
        <v>0</v>
      </c>
      <c r="BD258" s="2006">
        <v>0</v>
      </c>
      <c r="BE258" s="2006">
        <v>0</v>
      </c>
      <c r="BF258" s="2006">
        <v>0</v>
      </c>
      <c r="BG258" s="2006">
        <v>0</v>
      </c>
      <c r="BH258" s="2006">
        <v>0</v>
      </c>
      <c r="BI258" s="421"/>
    </row>
    <row r="259" spans="2:61" ht="9.9499999999999993" customHeight="1">
      <c r="B259" s="3403"/>
      <c r="D259" s="3613"/>
      <c r="E259" s="26"/>
      <c r="F259" s="44"/>
      <c r="G259" s="26"/>
      <c r="H259" s="3530"/>
      <c r="I259" s="26"/>
      <c r="J259" s="44"/>
      <c r="K259" s="26"/>
      <c r="L259" s="3530"/>
      <c r="M259" s="26"/>
      <c r="N259" s="44"/>
      <c r="O259" s="26"/>
      <c r="P259" s="3613"/>
      <c r="Q259" s="26"/>
      <c r="R259" s="44"/>
      <c r="S259" s="26"/>
      <c r="T259" s="3530"/>
      <c r="U259" s="26"/>
      <c r="V259" s="44"/>
      <c r="W259" s="26"/>
      <c r="X259" s="3530"/>
      <c r="Y259" s="26"/>
      <c r="Z259" s="44"/>
      <c r="AA259" s="26"/>
      <c r="AB259" s="3613"/>
      <c r="AC259" s="26"/>
      <c r="AD259" s="44"/>
      <c r="AE259" s="26"/>
      <c r="AF259" s="3713"/>
      <c r="AG259" s="26"/>
      <c r="AH259" s="44"/>
      <c r="AI259" s="26"/>
      <c r="AJ259" s="3716"/>
      <c r="AK259" s="26"/>
      <c r="AL259" s="44"/>
      <c r="AM259" s="26"/>
      <c r="AN259" s="3631"/>
      <c r="AO259" s="26"/>
      <c r="AP259" s="44"/>
      <c r="AQ259" s="26"/>
      <c r="AR259" s="3613"/>
      <c r="AS259" s="26"/>
      <c r="AT259" s="44"/>
      <c r="AU259" s="26"/>
      <c r="AV259" s="3613"/>
      <c r="AW259" s="26"/>
      <c r="AX259" s="44"/>
      <c r="AY259" s="26"/>
      <c r="AZ259" s="3613"/>
      <c r="BA259" s="2006">
        <v>0</v>
      </c>
      <c r="BB259" s="2006">
        <v>0</v>
      </c>
      <c r="BC259" s="2006">
        <v>0</v>
      </c>
      <c r="BD259" s="2006">
        <v>0</v>
      </c>
      <c r="BE259" s="2006">
        <v>0</v>
      </c>
      <c r="BF259" s="2006">
        <v>0</v>
      </c>
      <c r="BG259" s="2006">
        <v>0</v>
      </c>
      <c r="BH259" s="2006">
        <v>0</v>
      </c>
      <c r="BI259" s="421"/>
    </row>
    <row r="260" spans="2:61" ht="9.9499999999999993" customHeight="1">
      <c r="B260" s="34"/>
      <c r="D260" s="26"/>
      <c r="E260" s="26"/>
      <c r="F260" s="26"/>
      <c r="G260" s="26"/>
      <c r="H260" s="26"/>
      <c r="I260" s="26"/>
      <c r="J260" s="26"/>
      <c r="K260" s="26"/>
      <c r="L260" s="69"/>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171"/>
      <c r="AJ260" s="26"/>
      <c r="AK260" s="57"/>
      <c r="AL260" s="57"/>
      <c r="AM260" s="57"/>
      <c r="AN260" s="57"/>
      <c r="AO260" s="26"/>
      <c r="AP260" s="26"/>
      <c r="AQ260" s="26"/>
      <c r="AR260" s="26"/>
      <c r="AS260" s="26"/>
      <c r="AT260" s="26"/>
      <c r="AU260" s="26"/>
      <c r="AV260" s="26"/>
      <c r="AW260" s="26"/>
      <c r="AX260" s="26"/>
      <c r="AY260" s="26"/>
      <c r="AZ260" s="26"/>
      <c r="BA260" s="2006">
        <v>0</v>
      </c>
      <c r="BB260" s="2006">
        <v>0</v>
      </c>
      <c r="BC260" s="2006">
        <v>0</v>
      </c>
      <c r="BD260" s="2006">
        <v>0</v>
      </c>
      <c r="BE260" s="2006">
        <v>0</v>
      </c>
      <c r="BF260" s="2006">
        <v>0</v>
      </c>
      <c r="BG260" s="2006">
        <v>0</v>
      </c>
      <c r="BH260" s="2006">
        <v>0</v>
      </c>
      <c r="BI260" s="421"/>
    </row>
    <row r="261" spans="2:61" ht="9.9499999999999993" customHeight="1">
      <c r="B261" s="3401">
        <v>14</v>
      </c>
      <c r="D261" s="4166"/>
      <c r="E261" s="26"/>
      <c r="F261" s="44"/>
      <c r="G261" s="26"/>
      <c r="H261" s="4280" t="s">
        <v>480</v>
      </c>
      <c r="I261" s="26"/>
      <c r="J261" s="44"/>
      <c r="K261" s="26"/>
      <c r="L261" s="4280" t="s">
        <v>481</v>
      </c>
      <c r="M261" s="26"/>
      <c r="N261" s="44"/>
      <c r="O261" s="26"/>
      <c r="P261" s="4166"/>
      <c r="Q261" s="26"/>
      <c r="R261" s="44"/>
      <c r="S261" s="26"/>
      <c r="T261" s="4280"/>
      <c r="U261" s="26"/>
      <c r="V261" s="44"/>
      <c r="W261" s="26"/>
      <c r="X261" s="4280" t="s">
        <v>482</v>
      </c>
      <c r="Y261" s="26"/>
      <c r="Z261" s="44"/>
      <c r="AA261" s="26"/>
      <c r="AB261" s="4166"/>
      <c r="AC261" s="26"/>
      <c r="AD261" s="44"/>
      <c r="AE261" s="26"/>
      <c r="AF261" s="4301" t="s">
        <v>483</v>
      </c>
      <c r="AG261" s="26"/>
      <c r="AH261" s="44"/>
      <c r="AI261" s="26"/>
      <c r="AJ261" s="4302" t="s">
        <v>518</v>
      </c>
      <c r="AK261" s="26"/>
      <c r="AL261" s="44"/>
      <c r="AM261" s="26"/>
      <c r="AN261" s="4303"/>
      <c r="AO261" s="26"/>
      <c r="AP261" s="44"/>
      <c r="AQ261" s="26"/>
      <c r="AR261" s="4166"/>
      <c r="AS261" s="26"/>
      <c r="AT261" s="44"/>
      <c r="AU261" s="26"/>
      <c r="AV261" s="4166"/>
      <c r="AW261" s="26"/>
      <c r="AX261" s="44"/>
      <c r="AY261" s="26"/>
      <c r="AZ261" s="4166"/>
      <c r="BA261" s="2006">
        <v>0</v>
      </c>
      <c r="BB261" s="2006">
        <v>0</v>
      </c>
      <c r="BC261" s="2006">
        <v>0</v>
      </c>
      <c r="BD261" s="2006">
        <v>0</v>
      </c>
      <c r="BE261" s="2006">
        <v>0</v>
      </c>
      <c r="BF261" s="2006">
        <v>0</v>
      </c>
      <c r="BG261" s="2006">
        <v>0</v>
      </c>
      <c r="BH261" s="2006">
        <v>0</v>
      </c>
      <c r="BI261" s="421"/>
    </row>
    <row r="262" spans="2:61" ht="5.0999999999999996" customHeight="1">
      <c r="B262" s="3402"/>
      <c r="D262" s="3612"/>
      <c r="E262" s="26"/>
      <c r="F262" s="154"/>
      <c r="G262" s="26"/>
      <c r="H262" s="3529"/>
      <c r="I262" s="26"/>
      <c r="J262" s="154"/>
      <c r="K262" s="26"/>
      <c r="L262" s="3529"/>
      <c r="M262" s="26"/>
      <c r="N262" s="154"/>
      <c r="O262" s="26"/>
      <c r="P262" s="3612"/>
      <c r="Q262" s="26"/>
      <c r="R262" s="154"/>
      <c r="S262" s="26"/>
      <c r="T262" s="3529"/>
      <c r="U262" s="26"/>
      <c r="V262" s="154"/>
      <c r="W262" s="26"/>
      <c r="X262" s="3529"/>
      <c r="Y262" s="26"/>
      <c r="Z262" s="154"/>
      <c r="AA262" s="26"/>
      <c r="AB262" s="3612"/>
      <c r="AC262" s="26"/>
      <c r="AD262" s="154"/>
      <c r="AE262" s="26"/>
      <c r="AF262" s="3712"/>
      <c r="AG262" s="26"/>
      <c r="AH262" s="154"/>
      <c r="AI262" s="26"/>
      <c r="AJ262" s="3715"/>
      <c r="AK262" s="26"/>
      <c r="AL262" s="154"/>
      <c r="AM262" s="26"/>
      <c r="AN262" s="3630"/>
      <c r="AO262" s="26"/>
      <c r="AP262" s="154"/>
      <c r="AQ262" s="26"/>
      <c r="AR262" s="3612"/>
      <c r="AS262" s="26"/>
      <c r="AT262" s="154"/>
      <c r="AU262" s="26"/>
      <c r="AV262" s="3612"/>
      <c r="AW262" s="26"/>
      <c r="AX262" s="154"/>
      <c r="AY262" s="26"/>
      <c r="AZ262" s="3612"/>
      <c r="BA262" s="2006">
        <v>0</v>
      </c>
      <c r="BB262" s="2006">
        <v>0</v>
      </c>
      <c r="BC262" s="2006">
        <v>0</v>
      </c>
      <c r="BD262" s="2006">
        <v>0</v>
      </c>
      <c r="BE262" s="2006">
        <v>0</v>
      </c>
      <c r="BF262" s="2006">
        <v>0</v>
      </c>
      <c r="BG262" s="2006">
        <v>0</v>
      </c>
      <c r="BH262" s="2006">
        <v>0</v>
      </c>
      <c r="BI262" s="421"/>
    </row>
    <row r="263" spans="2:61" ht="9.9499999999999993" customHeight="1">
      <c r="B263" s="3403"/>
      <c r="D263" s="3613"/>
      <c r="E263" s="26"/>
      <c r="F263" s="44"/>
      <c r="G263" s="26"/>
      <c r="H263" s="3530"/>
      <c r="I263" s="26"/>
      <c r="J263" s="44"/>
      <c r="K263" s="26"/>
      <c r="L263" s="3530"/>
      <c r="M263" s="26"/>
      <c r="N263" s="44"/>
      <c r="O263" s="26"/>
      <c r="P263" s="3613"/>
      <c r="Q263" s="26"/>
      <c r="R263" s="44"/>
      <c r="S263" s="26"/>
      <c r="T263" s="3530"/>
      <c r="U263" s="26"/>
      <c r="V263" s="44"/>
      <c r="W263" s="26"/>
      <c r="X263" s="3530"/>
      <c r="Y263" s="26"/>
      <c r="Z263" s="44"/>
      <c r="AA263" s="26"/>
      <c r="AB263" s="3613"/>
      <c r="AC263" s="26"/>
      <c r="AD263" s="44"/>
      <c r="AE263" s="26"/>
      <c r="AF263" s="3713"/>
      <c r="AG263" s="26"/>
      <c r="AH263" s="44"/>
      <c r="AI263" s="26"/>
      <c r="AJ263" s="3716"/>
      <c r="AK263" s="26"/>
      <c r="AL263" s="44"/>
      <c r="AM263" s="26"/>
      <c r="AN263" s="3631"/>
      <c r="AO263" s="26"/>
      <c r="AP263" s="44"/>
      <c r="AQ263" s="26"/>
      <c r="AR263" s="3613"/>
      <c r="AS263" s="26"/>
      <c r="AT263" s="44"/>
      <c r="AU263" s="26"/>
      <c r="AV263" s="3613"/>
      <c r="AW263" s="26"/>
      <c r="AX263" s="44"/>
      <c r="AY263" s="26"/>
      <c r="AZ263" s="3613"/>
      <c r="BA263" s="2006">
        <v>0</v>
      </c>
      <c r="BB263" s="2006">
        <v>0</v>
      </c>
      <c r="BC263" s="2006">
        <v>0</v>
      </c>
      <c r="BD263" s="2006">
        <v>0</v>
      </c>
      <c r="BE263" s="2006">
        <v>0</v>
      </c>
      <c r="BF263" s="2006">
        <v>0</v>
      </c>
      <c r="BG263" s="2006">
        <v>0</v>
      </c>
      <c r="BH263" s="2006">
        <v>0</v>
      </c>
      <c r="BI263" s="421"/>
    </row>
    <row r="264" spans="2:61" ht="9.9499999999999993" customHeight="1">
      <c r="B264" s="34"/>
      <c r="D264" s="26"/>
      <c r="E264" s="26"/>
      <c r="F264" s="26"/>
      <c r="G264" s="26"/>
      <c r="H264" s="26"/>
      <c r="I264" s="26"/>
      <c r="J264" s="26"/>
      <c r="K264" s="26"/>
      <c r="L264" s="69"/>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171"/>
      <c r="AJ264" s="26"/>
      <c r="AK264" s="57"/>
      <c r="AL264" s="57"/>
      <c r="AM264" s="57"/>
      <c r="AN264" s="57"/>
      <c r="AO264" s="26"/>
      <c r="AP264" s="26"/>
      <c r="AQ264" s="26"/>
      <c r="AR264" s="26"/>
      <c r="AS264" s="26"/>
      <c r="AT264" s="26"/>
      <c r="AU264" s="26"/>
      <c r="AV264" s="26"/>
      <c r="AW264" s="26"/>
      <c r="AX264" s="26"/>
      <c r="AY264" s="26"/>
      <c r="AZ264" s="26"/>
      <c r="BA264" s="2006">
        <v>0</v>
      </c>
      <c r="BB264" s="2006">
        <v>0</v>
      </c>
      <c r="BC264" s="2006">
        <v>0</v>
      </c>
      <c r="BD264" s="2006">
        <v>0</v>
      </c>
      <c r="BE264" s="2006">
        <v>0</v>
      </c>
      <c r="BF264" s="2006">
        <v>0</v>
      </c>
      <c r="BG264" s="2006">
        <v>0</v>
      </c>
      <c r="BH264" s="2006">
        <v>0</v>
      </c>
      <c r="BI264" s="421"/>
    </row>
    <row r="265" spans="2:61" ht="9.9499999999999993" customHeight="1">
      <c r="B265" s="3401">
        <v>15</v>
      </c>
      <c r="D265" s="4166"/>
      <c r="E265" s="26"/>
      <c r="F265" s="44"/>
      <c r="G265" s="26"/>
      <c r="H265" s="4280"/>
      <c r="I265" s="26"/>
      <c r="J265" s="44"/>
      <c r="K265" s="26"/>
      <c r="L265" s="4280"/>
      <c r="M265" s="26"/>
      <c r="N265" s="44"/>
      <c r="O265" s="26"/>
      <c r="P265" s="4166"/>
      <c r="Q265" s="26"/>
      <c r="R265" s="44"/>
      <c r="S265" s="26"/>
      <c r="T265" s="4166"/>
      <c r="U265" s="26"/>
      <c r="V265" s="44"/>
      <c r="W265" s="26"/>
      <c r="X265" s="4280" t="s">
        <v>484</v>
      </c>
      <c r="Y265" s="26"/>
      <c r="Z265" s="44"/>
      <c r="AA265" s="26"/>
      <c r="AB265" s="4166"/>
      <c r="AC265" s="26"/>
      <c r="AD265" s="44"/>
      <c r="AE265" s="26"/>
      <c r="AF265" s="4301" t="s">
        <v>485</v>
      </c>
      <c r="AG265" s="26"/>
      <c r="AH265" s="44"/>
      <c r="AI265" s="26"/>
      <c r="AJ265" s="4302"/>
      <c r="AK265" s="26"/>
      <c r="AL265" s="44"/>
      <c r="AM265" s="26"/>
      <c r="AN265" s="4166"/>
      <c r="AO265" s="26"/>
      <c r="AP265" s="44"/>
      <c r="AQ265" s="26"/>
      <c r="AR265" s="4166"/>
      <c r="AS265" s="26"/>
      <c r="AT265" s="44"/>
      <c r="AU265" s="26"/>
      <c r="AV265" s="4166"/>
      <c r="AW265" s="26"/>
      <c r="AX265" s="44"/>
      <c r="AY265" s="26"/>
      <c r="AZ265" s="4166"/>
      <c r="BA265" s="2006">
        <v>0</v>
      </c>
      <c r="BB265" s="2006">
        <v>0</v>
      </c>
      <c r="BC265" s="2006">
        <v>0</v>
      </c>
      <c r="BD265" s="2006">
        <v>0</v>
      </c>
      <c r="BE265" s="2006">
        <v>0</v>
      </c>
      <c r="BF265" s="2006">
        <v>0</v>
      </c>
      <c r="BG265" s="2006">
        <v>0</v>
      </c>
      <c r="BH265" s="2006">
        <v>0</v>
      </c>
      <c r="BI265" s="421"/>
    </row>
    <row r="266" spans="2:61" ht="5.0999999999999996" customHeight="1">
      <c r="B266" s="3402"/>
      <c r="D266" s="3612"/>
      <c r="E266" s="26"/>
      <c r="F266" s="154"/>
      <c r="G266" s="26"/>
      <c r="H266" s="3529"/>
      <c r="I266" s="26"/>
      <c r="J266" s="154"/>
      <c r="K266" s="26"/>
      <c r="L266" s="3529"/>
      <c r="M266" s="26"/>
      <c r="N266" s="154"/>
      <c r="O266" s="26"/>
      <c r="P266" s="3612"/>
      <c r="Q266" s="26"/>
      <c r="R266" s="154"/>
      <c r="S266" s="26"/>
      <c r="T266" s="3612"/>
      <c r="U266" s="26"/>
      <c r="V266" s="154"/>
      <c r="W266" s="26"/>
      <c r="X266" s="3529"/>
      <c r="Y266" s="26"/>
      <c r="Z266" s="154"/>
      <c r="AA266" s="26"/>
      <c r="AB266" s="3612"/>
      <c r="AC266" s="26"/>
      <c r="AD266" s="154"/>
      <c r="AE266" s="26"/>
      <c r="AF266" s="3712"/>
      <c r="AG266" s="26"/>
      <c r="AH266" s="154"/>
      <c r="AI266" s="26"/>
      <c r="AJ266" s="3715"/>
      <c r="AK266" s="26"/>
      <c r="AL266" s="154"/>
      <c r="AM266" s="26"/>
      <c r="AN266" s="3612"/>
      <c r="AO266" s="26"/>
      <c r="AP266" s="154"/>
      <c r="AQ266" s="26"/>
      <c r="AR266" s="3612"/>
      <c r="AS266" s="26"/>
      <c r="AT266" s="154"/>
      <c r="AU266" s="26"/>
      <c r="AV266" s="3612"/>
      <c r="AW266" s="26"/>
      <c r="AX266" s="154"/>
      <c r="AY266" s="26"/>
      <c r="AZ266" s="3612"/>
      <c r="BA266" s="2006">
        <v>0</v>
      </c>
      <c r="BB266" s="2006">
        <v>0</v>
      </c>
      <c r="BC266" s="2006">
        <v>0</v>
      </c>
      <c r="BD266" s="2006">
        <v>0</v>
      </c>
      <c r="BE266" s="2006">
        <v>0</v>
      </c>
      <c r="BF266" s="2006">
        <v>0</v>
      </c>
      <c r="BG266" s="2006">
        <v>0</v>
      </c>
      <c r="BH266" s="2006">
        <v>0</v>
      </c>
      <c r="BI266" s="421"/>
    </row>
    <row r="267" spans="2:61" ht="9.9499999999999993" customHeight="1">
      <c r="B267" s="3403"/>
      <c r="D267" s="3613"/>
      <c r="E267" s="26"/>
      <c r="F267" s="44"/>
      <c r="G267" s="26"/>
      <c r="H267" s="3530"/>
      <c r="I267" s="26"/>
      <c r="J267" s="44"/>
      <c r="K267" s="26"/>
      <c r="L267" s="3530"/>
      <c r="M267" s="26"/>
      <c r="N267" s="44"/>
      <c r="O267" s="26"/>
      <c r="P267" s="3613"/>
      <c r="Q267" s="26"/>
      <c r="R267" s="44"/>
      <c r="S267" s="26"/>
      <c r="T267" s="3613"/>
      <c r="U267" s="26"/>
      <c r="V267" s="44"/>
      <c r="W267" s="26"/>
      <c r="X267" s="3530"/>
      <c r="Y267" s="26"/>
      <c r="Z267" s="44"/>
      <c r="AA267" s="26"/>
      <c r="AB267" s="3613"/>
      <c r="AC267" s="26"/>
      <c r="AD267" s="44"/>
      <c r="AE267" s="26"/>
      <c r="AF267" s="3713"/>
      <c r="AG267" s="26"/>
      <c r="AH267" s="44"/>
      <c r="AI267" s="26"/>
      <c r="AJ267" s="3716"/>
      <c r="AK267" s="26"/>
      <c r="AL267" s="44"/>
      <c r="AM267" s="26"/>
      <c r="AN267" s="3613"/>
      <c r="AO267" s="26"/>
      <c r="AP267" s="44"/>
      <c r="AQ267" s="26"/>
      <c r="AR267" s="3613"/>
      <c r="AS267" s="26"/>
      <c r="AT267" s="44"/>
      <c r="AU267" s="26"/>
      <c r="AV267" s="3613"/>
      <c r="AW267" s="26"/>
      <c r="AX267" s="44"/>
      <c r="AY267" s="26"/>
      <c r="AZ267" s="3613"/>
      <c r="BA267" s="2006">
        <v>0</v>
      </c>
      <c r="BB267" s="2006">
        <v>0</v>
      </c>
      <c r="BC267" s="2006">
        <v>0</v>
      </c>
      <c r="BD267" s="2006">
        <v>0</v>
      </c>
      <c r="BE267" s="2006">
        <v>0</v>
      </c>
      <c r="BF267" s="2006">
        <v>0</v>
      </c>
      <c r="BG267" s="2006">
        <v>0</v>
      </c>
      <c r="BH267" s="2006">
        <v>0</v>
      </c>
      <c r="BI267" s="421"/>
    </row>
    <row r="268" spans="2:61" ht="9.9499999999999993" customHeight="1">
      <c r="B268" s="34"/>
      <c r="D268" s="26"/>
      <c r="E268" s="26"/>
      <c r="F268" s="26"/>
      <c r="G268" s="26"/>
      <c r="H268" s="26"/>
      <c r="I268" s="26"/>
      <c r="J268" s="26"/>
      <c r="K268" s="26"/>
      <c r="L268" s="69"/>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171"/>
      <c r="AJ268" s="26"/>
      <c r="AK268" s="57"/>
      <c r="AL268" s="57"/>
      <c r="AM268" s="57"/>
      <c r="AN268" s="57"/>
      <c r="AO268" s="26"/>
      <c r="AP268" s="26"/>
      <c r="AQ268" s="26"/>
      <c r="AR268" s="26"/>
      <c r="AS268" s="26"/>
      <c r="AT268" s="26"/>
      <c r="AU268" s="26"/>
      <c r="AV268" s="26"/>
      <c r="AW268" s="26"/>
      <c r="AX268" s="26"/>
      <c r="AY268" s="26"/>
      <c r="AZ268" s="26"/>
      <c r="BA268" s="2006">
        <v>0</v>
      </c>
      <c r="BB268" s="2006">
        <v>0</v>
      </c>
      <c r="BC268" s="2006">
        <v>0</v>
      </c>
      <c r="BD268" s="2006">
        <v>0</v>
      </c>
      <c r="BE268" s="2006">
        <v>0</v>
      </c>
      <c r="BF268" s="2006">
        <v>0</v>
      </c>
      <c r="BG268" s="2006">
        <v>0</v>
      </c>
      <c r="BH268" s="2006">
        <v>0</v>
      </c>
      <c r="BI268" s="421"/>
    </row>
    <row r="269" spans="2:61" ht="9.9499999999999993" customHeight="1">
      <c r="B269" s="3401">
        <v>16</v>
      </c>
      <c r="D269" s="4166"/>
      <c r="E269" s="26"/>
      <c r="F269" s="44"/>
      <c r="G269" s="26"/>
      <c r="H269" s="4280"/>
      <c r="I269" s="26"/>
      <c r="J269" s="44"/>
      <c r="K269" s="26"/>
      <c r="L269" s="4280"/>
      <c r="M269" s="26"/>
      <c r="N269" s="44"/>
      <c r="O269" s="26"/>
      <c r="P269" s="4166"/>
      <c r="Q269" s="26"/>
      <c r="R269" s="44"/>
      <c r="S269" s="26"/>
      <c r="T269" s="4166"/>
      <c r="U269" s="26"/>
      <c r="V269" s="44"/>
      <c r="W269" s="26"/>
      <c r="X269" s="4280" t="s">
        <v>486</v>
      </c>
      <c r="Y269" s="26"/>
      <c r="Z269" s="44"/>
      <c r="AA269" s="26"/>
      <c r="AB269" s="4166"/>
      <c r="AC269" s="26"/>
      <c r="AD269" s="44"/>
      <c r="AE269" s="26"/>
      <c r="AF269" s="4301" t="s">
        <v>487</v>
      </c>
      <c r="AG269" s="26"/>
      <c r="AH269" s="44"/>
      <c r="AI269" s="26"/>
      <c r="AJ269" s="4166"/>
      <c r="AK269" s="26"/>
      <c r="AL269" s="44"/>
      <c r="AM269" s="26"/>
      <c r="AN269" s="4166"/>
      <c r="AO269" s="26"/>
      <c r="AP269" s="44"/>
      <c r="AQ269" s="26"/>
      <c r="AR269" s="4166"/>
      <c r="AS269" s="26"/>
      <c r="AT269" s="44"/>
      <c r="AU269" s="26"/>
      <c r="AV269" s="4166"/>
      <c r="AW269" s="26"/>
      <c r="AX269" s="44"/>
      <c r="AY269" s="26"/>
      <c r="AZ269" s="4166"/>
      <c r="BA269" s="2006">
        <v>0</v>
      </c>
      <c r="BB269" s="2006">
        <v>0</v>
      </c>
      <c r="BC269" s="2006">
        <v>0</v>
      </c>
      <c r="BD269" s="2006">
        <v>0</v>
      </c>
      <c r="BE269" s="2006">
        <v>0</v>
      </c>
      <c r="BF269" s="2006">
        <v>0</v>
      </c>
      <c r="BG269" s="2006">
        <v>0</v>
      </c>
      <c r="BH269" s="2006">
        <v>0</v>
      </c>
      <c r="BI269" s="421"/>
    </row>
    <row r="270" spans="2:61" ht="5.0999999999999996" customHeight="1">
      <c r="B270" s="3402"/>
      <c r="D270" s="3612"/>
      <c r="E270" s="26"/>
      <c r="F270" s="154"/>
      <c r="G270" s="26"/>
      <c r="H270" s="3529"/>
      <c r="I270" s="26"/>
      <c r="J270" s="154"/>
      <c r="K270" s="26"/>
      <c r="L270" s="3529"/>
      <c r="M270" s="26"/>
      <c r="N270" s="154"/>
      <c r="O270" s="26"/>
      <c r="P270" s="3612"/>
      <c r="Q270" s="26"/>
      <c r="R270" s="154"/>
      <c r="S270" s="26"/>
      <c r="T270" s="3612"/>
      <c r="U270" s="26"/>
      <c r="V270" s="154"/>
      <c r="W270" s="26"/>
      <c r="X270" s="3529"/>
      <c r="Y270" s="26"/>
      <c r="Z270" s="154"/>
      <c r="AA270" s="26"/>
      <c r="AB270" s="3612"/>
      <c r="AC270" s="26"/>
      <c r="AD270" s="154"/>
      <c r="AE270" s="26"/>
      <c r="AF270" s="3712"/>
      <c r="AG270" s="26"/>
      <c r="AH270" s="154"/>
      <c r="AI270" s="26"/>
      <c r="AJ270" s="3612"/>
      <c r="AK270" s="26"/>
      <c r="AL270" s="154"/>
      <c r="AM270" s="26"/>
      <c r="AN270" s="3612"/>
      <c r="AO270" s="26"/>
      <c r="AP270" s="154"/>
      <c r="AQ270" s="26"/>
      <c r="AR270" s="3612"/>
      <c r="AS270" s="26"/>
      <c r="AT270" s="154"/>
      <c r="AU270" s="26"/>
      <c r="AV270" s="3612"/>
      <c r="AW270" s="26"/>
      <c r="AX270" s="154"/>
      <c r="AY270" s="26"/>
      <c r="AZ270" s="3612"/>
      <c r="BA270" s="2006">
        <v>0</v>
      </c>
      <c r="BB270" s="2006">
        <v>0</v>
      </c>
      <c r="BC270" s="2006">
        <v>0</v>
      </c>
      <c r="BD270" s="2006">
        <v>0</v>
      </c>
      <c r="BE270" s="2006">
        <v>0</v>
      </c>
      <c r="BF270" s="2006">
        <v>0</v>
      </c>
      <c r="BG270" s="2006">
        <v>0</v>
      </c>
      <c r="BH270" s="2006">
        <v>0</v>
      </c>
      <c r="BI270" s="421"/>
    </row>
    <row r="271" spans="2:61" ht="9.9499999999999993" customHeight="1">
      <c r="B271" s="3403"/>
      <c r="D271" s="3613"/>
      <c r="E271" s="26"/>
      <c r="F271" s="44"/>
      <c r="G271" s="26"/>
      <c r="H271" s="3530"/>
      <c r="I271" s="26"/>
      <c r="J271" s="44"/>
      <c r="K271" s="26"/>
      <c r="L271" s="3530"/>
      <c r="M271" s="26"/>
      <c r="N271" s="44"/>
      <c r="O271" s="26"/>
      <c r="P271" s="3613"/>
      <c r="Q271" s="26"/>
      <c r="R271" s="44"/>
      <c r="S271" s="26"/>
      <c r="T271" s="3613"/>
      <c r="U271" s="26"/>
      <c r="V271" s="44"/>
      <c r="W271" s="26"/>
      <c r="X271" s="3530"/>
      <c r="Y271" s="26"/>
      <c r="Z271" s="44"/>
      <c r="AA271" s="26"/>
      <c r="AB271" s="3613"/>
      <c r="AC271" s="26"/>
      <c r="AD271" s="44"/>
      <c r="AE271" s="26"/>
      <c r="AF271" s="3713"/>
      <c r="AG271" s="26"/>
      <c r="AH271" s="44"/>
      <c r="AI271" s="26"/>
      <c r="AJ271" s="3613"/>
      <c r="AK271" s="26"/>
      <c r="AL271" s="44"/>
      <c r="AM271" s="26"/>
      <c r="AN271" s="3613"/>
      <c r="AO271" s="26"/>
      <c r="AP271" s="44"/>
      <c r="AQ271" s="26"/>
      <c r="AR271" s="3613"/>
      <c r="AS271" s="26"/>
      <c r="AT271" s="44"/>
      <c r="AU271" s="26"/>
      <c r="AV271" s="3613"/>
      <c r="AW271" s="26"/>
      <c r="AX271" s="44"/>
      <c r="AY271" s="26"/>
      <c r="AZ271" s="3613"/>
      <c r="BA271" s="2006">
        <v>0</v>
      </c>
      <c r="BB271" s="2006">
        <v>0</v>
      </c>
      <c r="BC271" s="2006">
        <v>0</v>
      </c>
      <c r="BD271" s="2006">
        <v>0</v>
      </c>
      <c r="BE271" s="2006">
        <v>0</v>
      </c>
      <c r="BF271" s="2006">
        <v>0</v>
      </c>
      <c r="BG271" s="2006">
        <v>0</v>
      </c>
      <c r="BH271" s="2006">
        <v>0</v>
      </c>
      <c r="BI271" s="421"/>
    </row>
    <row r="272" spans="2:61" ht="9.9499999999999993" customHeight="1">
      <c r="B272" s="34"/>
      <c r="D272" s="26"/>
      <c r="E272" s="26"/>
      <c r="F272" s="26"/>
      <c r="G272" s="26"/>
      <c r="H272" s="26"/>
      <c r="I272" s="26"/>
      <c r="J272" s="26"/>
      <c r="K272" s="26"/>
      <c r="L272" s="69"/>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171"/>
      <c r="AJ272" s="57"/>
      <c r="AK272" s="57"/>
      <c r="AL272" s="57"/>
      <c r="AM272" s="57"/>
      <c r="AN272" s="57"/>
      <c r="AO272" s="26"/>
      <c r="AP272" s="26"/>
      <c r="AQ272" s="26"/>
      <c r="AR272" s="26"/>
      <c r="AS272" s="26"/>
      <c r="AT272" s="26"/>
      <c r="AU272" s="26"/>
      <c r="AV272" s="26"/>
      <c r="AW272" s="26"/>
      <c r="AX272" s="26"/>
      <c r="AY272" s="26"/>
      <c r="AZ272" s="26"/>
      <c r="BA272" s="2006">
        <v>0</v>
      </c>
      <c r="BB272" s="2006">
        <v>0</v>
      </c>
      <c r="BC272" s="2006">
        <v>0</v>
      </c>
      <c r="BD272" s="2006">
        <v>0</v>
      </c>
      <c r="BE272" s="2006">
        <v>0</v>
      </c>
      <c r="BF272" s="2006">
        <v>0</v>
      </c>
      <c r="BG272" s="2006">
        <v>0</v>
      </c>
      <c r="BH272" s="2006">
        <v>0</v>
      </c>
      <c r="BI272" s="421"/>
    </row>
    <row r="273" spans="2:61" ht="9.9499999999999993" customHeight="1">
      <c r="B273" s="3401">
        <v>17</v>
      </c>
      <c r="D273" s="4166"/>
      <c r="E273" s="26"/>
      <c r="F273" s="44"/>
      <c r="G273" s="26"/>
      <c r="H273" s="4166"/>
      <c r="I273" s="26"/>
      <c r="J273" s="44"/>
      <c r="K273" s="26"/>
      <c r="L273" s="4166"/>
      <c r="M273" s="26"/>
      <c r="N273" s="44"/>
      <c r="O273" s="26"/>
      <c r="P273" s="4166"/>
      <c r="Q273" s="26"/>
      <c r="R273" s="44"/>
      <c r="S273" s="26"/>
      <c r="T273" s="4166"/>
      <c r="U273" s="26"/>
      <c r="V273" s="44"/>
      <c r="W273" s="26"/>
      <c r="X273" s="4280" t="s">
        <v>488</v>
      </c>
      <c r="Y273" s="26"/>
      <c r="Z273" s="44"/>
      <c r="AA273" s="26"/>
      <c r="AB273" s="4166"/>
      <c r="AC273" s="26"/>
      <c r="AD273" s="44"/>
      <c r="AE273" s="26"/>
      <c r="AF273" s="4301" t="s">
        <v>489</v>
      </c>
      <c r="AG273" s="26"/>
      <c r="AH273" s="44"/>
      <c r="AI273" s="26"/>
      <c r="AJ273" s="4166"/>
      <c r="AK273" s="26"/>
      <c r="AL273" s="44"/>
      <c r="AM273" s="26"/>
      <c r="AN273" s="4166"/>
      <c r="AO273" s="26"/>
      <c r="AP273" s="44"/>
      <c r="AQ273" s="26"/>
      <c r="AR273" s="4166"/>
      <c r="AS273" s="26"/>
      <c r="AT273" s="44"/>
      <c r="AU273" s="26"/>
      <c r="AV273" s="4166"/>
      <c r="AW273" s="26"/>
      <c r="AX273" s="44"/>
      <c r="AY273" s="26"/>
      <c r="AZ273" s="4166"/>
      <c r="BA273" s="2006">
        <v>0</v>
      </c>
      <c r="BB273" s="2006">
        <v>0</v>
      </c>
      <c r="BC273" s="2006">
        <v>0</v>
      </c>
      <c r="BD273" s="2006">
        <v>0</v>
      </c>
      <c r="BE273" s="2006">
        <v>0</v>
      </c>
      <c r="BF273" s="2006">
        <v>0</v>
      </c>
      <c r="BG273" s="2006">
        <v>0</v>
      </c>
      <c r="BH273" s="2006">
        <v>0</v>
      </c>
      <c r="BI273" s="421"/>
    </row>
    <row r="274" spans="2:61" ht="5.0999999999999996" customHeight="1">
      <c r="B274" s="3402"/>
      <c r="D274" s="3612"/>
      <c r="E274" s="26"/>
      <c r="F274" s="154"/>
      <c r="G274" s="26"/>
      <c r="H274" s="3612"/>
      <c r="I274" s="26"/>
      <c r="J274" s="154"/>
      <c r="K274" s="26"/>
      <c r="L274" s="3612"/>
      <c r="M274" s="26"/>
      <c r="N274" s="154"/>
      <c r="O274" s="26"/>
      <c r="P274" s="3612"/>
      <c r="Q274" s="26"/>
      <c r="R274" s="154"/>
      <c r="S274" s="26"/>
      <c r="T274" s="3612"/>
      <c r="U274" s="26"/>
      <c r="V274" s="154"/>
      <c r="W274" s="26"/>
      <c r="X274" s="3529"/>
      <c r="Y274" s="26"/>
      <c r="Z274" s="154"/>
      <c r="AA274" s="26"/>
      <c r="AB274" s="3612"/>
      <c r="AC274" s="26"/>
      <c r="AD274" s="154"/>
      <c r="AE274" s="26"/>
      <c r="AF274" s="3712"/>
      <c r="AG274" s="26"/>
      <c r="AH274" s="154"/>
      <c r="AI274" s="26"/>
      <c r="AJ274" s="3612"/>
      <c r="AK274" s="26"/>
      <c r="AL274" s="154"/>
      <c r="AM274" s="26"/>
      <c r="AN274" s="3612"/>
      <c r="AO274" s="26"/>
      <c r="AP274" s="154"/>
      <c r="AQ274" s="26"/>
      <c r="AR274" s="3612"/>
      <c r="AS274" s="26"/>
      <c r="AT274" s="154"/>
      <c r="AU274" s="26"/>
      <c r="AV274" s="3612"/>
      <c r="AW274" s="26"/>
      <c r="AX274" s="154"/>
      <c r="AY274" s="26"/>
      <c r="AZ274" s="3612"/>
      <c r="BA274" s="2006">
        <v>0</v>
      </c>
      <c r="BB274" s="2006">
        <v>0</v>
      </c>
      <c r="BC274" s="2006">
        <v>0</v>
      </c>
      <c r="BD274" s="2006">
        <v>0</v>
      </c>
      <c r="BE274" s="2006">
        <v>0</v>
      </c>
      <c r="BF274" s="2006">
        <v>0</v>
      </c>
      <c r="BG274" s="2006">
        <v>0</v>
      </c>
      <c r="BH274" s="2006">
        <v>0</v>
      </c>
      <c r="BI274" s="421"/>
    </row>
    <row r="275" spans="2:61" ht="9.9499999999999993" customHeight="1">
      <c r="B275" s="3403"/>
      <c r="D275" s="3613"/>
      <c r="E275" s="26"/>
      <c r="F275" s="44"/>
      <c r="G275" s="26"/>
      <c r="H275" s="3613"/>
      <c r="I275" s="26"/>
      <c r="J275" s="44"/>
      <c r="K275" s="26"/>
      <c r="L275" s="3613"/>
      <c r="M275" s="26"/>
      <c r="N275" s="44"/>
      <c r="O275" s="26"/>
      <c r="P275" s="3613"/>
      <c r="Q275" s="26"/>
      <c r="R275" s="44"/>
      <c r="S275" s="26"/>
      <c r="T275" s="3613"/>
      <c r="U275" s="26"/>
      <c r="V275" s="44"/>
      <c r="W275" s="26"/>
      <c r="X275" s="3530"/>
      <c r="Y275" s="26"/>
      <c r="Z275" s="44"/>
      <c r="AA275" s="26"/>
      <c r="AB275" s="3613"/>
      <c r="AC275" s="26"/>
      <c r="AD275" s="44"/>
      <c r="AE275" s="26"/>
      <c r="AF275" s="3713"/>
      <c r="AG275" s="26"/>
      <c r="AH275" s="44"/>
      <c r="AI275" s="26"/>
      <c r="AJ275" s="3613"/>
      <c r="AK275" s="26"/>
      <c r="AL275" s="44"/>
      <c r="AM275" s="26"/>
      <c r="AN275" s="3613"/>
      <c r="AO275" s="26"/>
      <c r="AP275" s="44"/>
      <c r="AQ275" s="26"/>
      <c r="AR275" s="3613"/>
      <c r="AS275" s="26"/>
      <c r="AT275" s="44"/>
      <c r="AU275" s="26"/>
      <c r="AV275" s="3613"/>
      <c r="AW275" s="26"/>
      <c r="AX275" s="44"/>
      <c r="AY275" s="26"/>
      <c r="AZ275" s="3613"/>
      <c r="BA275" s="2006">
        <v>0</v>
      </c>
      <c r="BB275" s="2006">
        <v>0</v>
      </c>
      <c r="BC275" s="2006">
        <v>0</v>
      </c>
      <c r="BD275" s="2006">
        <v>0</v>
      </c>
      <c r="BE275" s="2006">
        <v>0</v>
      </c>
      <c r="BF275" s="2006">
        <v>0</v>
      </c>
      <c r="BG275" s="2006">
        <v>0</v>
      </c>
      <c r="BH275" s="2006">
        <v>0</v>
      </c>
      <c r="BI275" s="421"/>
    </row>
    <row r="276" spans="2:61" ht="9.9499999999999993" customHeight="1">
      <c r="B276" s="34"/>
      <c r="D276" s="26"/>
      <c r="E276" s="26"/>
      <c r="F276" s="26"/>
      <c r="G276" s="26"/>
      <c r="H276" s="26"/>
      <c r="I276" s="26"/>
      <c r="J276" s="26"/>
      <c r="K276" s="26"/>
      <c r="L276" s="69"/>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171"/>
      <c r="AJ276" s="57"/>
      <c r="AK276" s="57"/>
      <c r="AL276" s="57"/>
      <c r="AM276" s="57"/>
      <c r="AN276" s="57"/>
      <c r="AO276" s="26"/>
      <c r="AP276" s="26"/>
      <c r="AQ276" s="26"/>
      <c r="AR276" s="26"/>
      <c r="AS276" s="26"/>
      <c r="AT276" s="26"/>
      <c r="AU276" s="26"/>
      <c r="AV276" s="26"/>
      <c r="AW276" s="26"/>
      <c r="AX276" s="26"/>
      <c r="AY276" s="26"/>
      <c r="AZ276" s="26"/>
      <c r="BA276" s="2006">
        <v>0</v>
      </c>
      <c r="BB276" s="2006">
        <v>0</v>
      </c>
      <c r="BC276" s="2006">
        <v>0</v>
      </c>
      <c r="BD276" s="2006">
        <v>0</v>
      </c>
      <c r="BE276" s="2006">
        <v>0</v>
      </c>
      <c r="BF276" s="2006">
        <v>0</v>
      </c>
      <c r="BG276" s="2006">
        <v>0</v>
      </c>
      <c r="BH276" s="2006">
        <v>0</v>
      </c>
      <c r="BI276" s="421"/>
    </row>
    <row r="277" spans="2:61" ht="9.9499999999999993" customHeight="1">
      <c r="B277" s="3401">
        <v>18</v>
      </c>
      <c r="D277" s="4166"/>
      <c r="E277" s="26"/>
      <c r="F277" s="44"/>
      <c r="G277" s="26"/>
      <c r="H277" s="4166"/>
      <c r="I277" s="26"/>
      <c r="J277" s="44"/>
      <c r="K277" s="26"/>
      <c r="L277" s="4166"/>
      <c r="M277" s="26"/>
      <c r="N277" s="44"/>
      <c r="O277" s="26"/>
      <c r="P277" s="4166"/>
      <c r="Q277" s="26"/>
      <c r="R277" s="44"/>
      <c r="S277" s="26"/>
      <c r="T277" s="4166"/>
      <c r="U277" s="26"/>
      <c r="V277" s="44"/>
      <c r="W277" s="26"/>
      <c r="X277" s="4280" t="s">
        <v>490</v>
      </c>
      <c r="Y277" s="26"/>
      <c r="Z277" s="44"/>
      <c r="AA277" s="26"/>
      <c r="AB277" s="4166"/>
      <c r="AC277" s="26"/>
      <c r="AD277" s="44"/>
      <c r="AE277" s="26"/>
      <c r="AF277" s="4301" t="s">
        <v>491</v>
      </c>
      <c r="AG277" s="26"/>
      <c r="AH277" s="44"/>
      <c r="AI277" s="26"/>
      <c r="AJ277" s="4166"/>
      <c r="AK277" s="26"/>
      <c r="AL277" s="44"/>
      <c r="AM277" s="26"/>
      <c r="AN277" s="4166"/>
      <c r="AO277" s="26"/>
      <c r="AP277" s="44"/>
      <c r="AQ277" s="26"/>
      <c r="AR277" s="4166"/>
      <c r="AS277" s="26"/>
      <c r="AT277" s="44"/>
      <c r="AU277" s="26"/>
      <c r="AV277" s="4166"/>
      <c r="AW277" s="26"/>
      <c r="AX277" s="44"/>
      <c r="AY277" s="26"/>
      <c r="AZ277" s="4166"/>
      <c r="BA277" s="2006">
        <v>0</v>
      </c>
      <c r="BB277" s="2006">
        <v>0</v>
      </c>
      <c r="BC277" s="2006">
        <v>0</v>
      </c>
      <c r="BD277" s="2006">
        <v>0</v>
      </c>
      <c r="BE277" s="2006">
        <v>0</v>
      </c>
      <c r="BF277" s="2006">
        <v>0</v>
      </c>
      <c r="BG277" s="2006">
        <v>0</v>
      </c>
      <c r="BH277" s="2006">
        <v>0</v>
      </c>
      <c r="BI277" s="421"/>
    </row>
    <row r="278" spans="2:61" ht="5.0999999999999996" customHeight="1">
      <c r="B278" s="3402"/>
      <c r="D278" s="3612"/>
      <c r="E278" s="26"/>
      <c r="F278" s="154"/>
      <c r="G278" s="26"/>
      <c r="H278" s="3612"/>
      <c r="I278" s="26"/>
      <c r="J278" s="154"/>
      <c r="K278" s="26"/>
      <c r="L278" s="3612"/>
      <c r="M278" s="26"/>
      <c r="N278" s="154"/>
      <c r="O278" s="26"/>
      <c r="P278" s="3612"/>
      <c r="Q278" s="26"/>
      <c r="R278" s="154"/>
      <c r="S278" s="26"/>
      <c r="T278" s="3612"/>
      <c r="U278" s="26"/>
      <c r="V278" s="154"/>
      <c r="W278" s="26"/>
      <c r="X278" s="3529"/>
      <c r="Y278" s="26"/>
      <c r="Z278" s="154"/>
      <c r="AA278" s="26"/>
      <c r="AB278" s="3612"/>
      <c r="AC278" s="26"/>
      <c r="AD278" s="154"/>
      <c r="AE278" s="26"/>
      <c r="AF278" s="3712"/>
      <c r="AG278" s="26"/>
      <c r="AH278" s="154"/>
      <c r="AI278" s="26"/>
      <c r="AJ278" s="3612"/>
      <c r="AK278" s="26"/>
      <c r="AL278" s="154"/>
      <c r="AM278" s="26"/>
      <c r="AN278" s="3612"/>
      <c r="AO278" s="26"/>
      <c r="AP278" s="154"/>
      <c r="AQ278" s="26"/>
      <c r="AR278" s="3612"/>
      <c r="AS278" s="26"/>
      <c r="AT278" s="154"/>
      <c r="AU278" s="26"/>
      <c r="AV278" s="3612"/>
      <c r="AW278" s="26"/>
      <c r="AX278" s="154"/>
      <c r="AY278" s="26"/>
      <c r="AZ278" s="3612"/>
      <c r="BA278" s="2006">
        <v>0</v>
      </c>
      <c r="BB278" s="2006">
        <v>0</v>
      </c>
      <c r="BC278" s="2006">
        <v>0</v>
      </c>
      <c r="BD278" s="2006">
        <v>0</v>
      </c>
      <c r="BE278" s="2006">
        <v>0</v>
      </c>
      <c r="BF278" s="2006">
        <v>0</v>
      </c>
      <c r="BG278" s="2006">
        <v>0</v>
      </c>
      <c r="BH278" s="2006">
        <v>0</v>
      </c>
      <c r="BI278" s="421"/>
    </row>
    <row r="279" spans="2:61" ht="9.9499999999999993" customHeight="1">
      <c r="B279" s="3403"/>
      <c r="D279" s="3613"/>
      <c r="E279" s="26"/>
      <c r="F279" s="44"/>
      <c r="G279" s="26"/>
      <c r="H279" s="3613"/>
      <c r="I279" s="26"/>
      <c r="J279" s="44"/>
      <c r="K279" s="26"/>
      <c r="L279" s="3613"/>
      <c r="M279" s="26"/>
      <c r="N279" s="44"/>
      <c r="O279" s="26"/>
      <c r="P279" s="3613"/>
      <c r="Q279" s="26"/>
      <c r="R279" s="44"/>
      <c r="S279" s="26"/>
      <c r="T279" s="3613"/>
      <c r="U279" s="26"/>
      <c r="V279" s="44"/>
      <c r="W279" s="26"/>
      <c r="X279" s="3530"/>
      <c r="Y279" s="26"/>
      <c r="Z279" s="44"/>
      <c r="AA279" s="26"/>
      <c r="AB279" s="3613"/>
      <c r="AC279" s="26"/>
      <c r="AD279" s="44"/>
      <c r="AE279" s="26"/>
      <c r="AF279" s="3713"/>
      <c r="AG279" s="26"/>
      <c r="AH279" s="44"/>
      <c r="AI279" s="26"/>
      <c r="AJ279" s="3613"/>
      <c r="AK279" s="26"/>
      <c r="AL279" s="44"/>
      <c r="AM279" s="26"/>
      <c r="AN279" s="3613"/>
      <c r="AO279" s="26"/>
      <c r="AP279" s="44"/>
      <c r="AQ279" s="26"/>
      <c r="AR279" s="3613"/>
      <c r="AS279" s="26"/>
      <c r="AT279" s="44"/>
      <c r="AU279" s="26"/>
      <c r="AV279" s="3613"/>
      <c r="AW279" s="26"/>
      <c r="AX279" s="44"/>
      <c r="AY279" s="26"/>
      <c r="AZ279" s="3613"/>
      <c r="BA279" s="2006">
        <v>0</v>
      </c>
      <c r="BB279" s="2006">
        <v>0</v>
      </c>
      <c r="BC279" s="2006">
        <v>0</v>
      </c>
      <c r="BD279" s="2006">
        <v>0</v>
      </c>
      <c r="BE279" s="2006">
        <v>0</v>
      </c>
      <c r="BF279" s="2006">
        <v>0</v>
      </c>
      <c r="BG279" s="2006">
        <v>0</v>
      </c>
      <c r="BH279" s="2006">
        <v>0</v>
      </c>
      <c r="BI279" s="421"/>
    </row>
    <row r="280" spans="2:61" ht="9.9499999999999993" customHeight="1">
      <c r="B280" s="34"/>
      <c r="D280" s="26"/>
      <c r="E280" s="26"/>
      <c r="F280" s="26"/>
      <c r="G280" s="26"/>
      <c r="H280" s="26"/>
      <c r="I280" s="26"/>
      <c r="J280" s="26"/>
      <c r="K280" s="26"/>
      <c r="L280" s="69"/>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171"/>
      <c r="AJ280" s="57"/>
      <c r="AK280" s="57"/>
      <c r="AL280" s="57"/>
      <c r="AM280" s="57"/>
      <c r="AN280" s="57"/>
      <c r="AO280" s="26"/>
      <c r="AP280" s="26"/>
      <c r="AQ280" s="26"/>
      <c r="AR280" s="26"/>
      <c r="AS280" s="26"/>
      <c r="AT280" s="26"/>
      <c r="AU280" s="26"/>
      <c r="AV280" s="26"/>
      <c r="AW280" s="26"/>
      <c r="AX280" s="26"/>
      <c r="AY280" s="26"/>
      <c r="AZ280" s="26"/>
      <c r="BA280" s="2006">
        <v>0</v>
      </c>
      <c r="BB280" s="2006">
        <v>0</v>
      </c>
      <c r="BC280" s="2006">
        <v>0</v>
      </c>
      <c r="BD280" s="2006">
        <v>0</v>
      </c>
      <c r="BE280" s="2006">
        <v>0</v>
      </c>
      <c r="BF280" s="2006">
        <v>0</v>
      </c>
      <c r="BG280" s="2006">
        <v>0</v>
      </c>
      <c r="BH280" s="2006">
        <v>0</v>
      </c>
      <c r="BI280" s="421"/>
    </row>
    <row r="281" spans="2:61" ht="9.9499999999999993" customHeight="1">
      <c r="B281" s="3401">
        <v>19</v>
      </c>
      <c r="D281" s="4166"/>
      <c r="E281" s="26"/>
      <c r="F281" s="44"/>
      <c r="G281" s="26"/>
      <c r="H281" s="4166"/>
      <c r="I281" s="26"/>
      <c r="J281" s="44"/>
      <c r="K281" s="26"/>
      <c r="L281" s="4166"/>
      <c r="M281" s="26"/>
      <c r="N281" s="44"/>
      <c r="O281" s="26"/>
      <c r="P281" s="4166"/>
      <c r="Q281" s="26"/>
      <c r="R281" s="44"/>
      <c r="S281" s="26"/>
      <c r="T281" s="4166"/>
      <c r="U281" s="26"/>
      <c r="V281" s="44"/>
      <c r="W281" s="26"/>
      <c r="X281" s="4280" t="s">
        <v>492</v>
      </c>
      <c r="Y281" s="26"/>
      <c r="Z281" s="44"/>
      <c r="AA281" s="26"/>
      <c r="AB281" s="4166"/>
      <c r="AC281" s="26"/>
      <c r="AD281" s="44"/>
      <c r="AE281" s="26"/>
      <c r="AF281" s="4301" t="s">
        <v>493</v>
      </c>
      <c r="AG281" s="26"/>
      <c r="AH281" s="44"/>
      <c r="AI281" s="26"/>
      <c r="AJ281" s="4166"/>
      <c r="AK281" s="26"/>
      <c r="AL281" s="44"/>
      <c r="AM281" s="26"/>
      <c r="AN281" s="4166"/>
      <c r="AO281" s="26"/>
      <c r="AP281" s="44"/>
      <c r="AQ281" s="26"/>
      <c r="AR281" s="4166"/>
      <c r="AS281" s="26"/>
      <c r="AT281" s="44"/>
      <c r="AU281" s="26"/>
      <c r="AV281" s="4166"/>
      <c r="AW281" s="26"/>
      <c r="AX281" s="44"/>
      <c r="AY281" s="26"/>
      <c r="AZ281" s="4166"/>
      <c r="BA281" s="2006">
        <v>0</v>
      </c>
      <c r="BB281" s="2006">
        <v>0</v>
      </c>
      <c r="BC281" s="2006">
        <v>0</v>
      </c>
      <c r="BD281" s="2006">
        <v>0</v>
      </c>
      <c r="BE281" s="2006">
        <v>0</v>
      </c>
      <c r="BF281" s="2006">
        <v>0</v>
      </c>
      <c r="BG281" s="2006">
        <v>0</v>
      </c>
      <c r="BH281" s="2006">
        <v>0</v>
      </c>
      <c r="BI281" s="421"/>
    </row>
    <row r="282" spans="2:61" ht="5.0999999999999996" customHeight="1">
      <c r="B282" s="3402"/>
      <c r="D282" s="3612"/>
      <c r="E282" s="26"/>
      <c r="F282" s="154"/>
      <c r="G282" s="26"/>
      <c r="H282" s="3612"/>
      <c r="I282" s="26"/>
      <c r="J282" s="154"/>
      <c r="K282" s="26"/>
      <c r="L282" s="3612"/>
      <c r="M282" s="26"/>
      <c r="N282" s="154"/>
      <c r="O282" s="26"/>
      <c r="P282" s="3612"/>
      <c r="Q282" s="26"/>
      <c r="R282" s="154"/>
      <c r="S282" s="26"/>
      <c r="T282" s="3612"/>
      <c r="U282" s="26"/>
      <c r="V282" s="154"/>
      <c r="W282" s="26"/>
      <c r="X282" s="3529"/>
      <c r="Y282" s="26"/>
      <c r="Z282" s="154"/>
      <c r="AA282" s="26"/>
      <c r="AB282" s="3612"/>
      <c r="AC282" s="26"/>
      <c r="AD282" s="154"/>
      <c r="AE282" s="26"/>
      <c r="AF282" s="3712"/>
      <c r="AG282" s="26"/>
      <c r="AH282" s="154"/>
      <c r="AI282" s="26"/>
      <c r="AJ282" s="3612"/>
      <c r="AK282" s="26"/>
      <c r="AL282" s="154"/>
      <c r="AM282" s="26"/>
      <c r="AN282" s="3612"/>
      <c r="AO282" s="26"/>
      <c r="AP282" s="154"/>
      <c r="AQ282" s="26"/>
      <c r="AR282" s="3612"/>
      <c r="AS282" s="26"/>
      <c r="AT282" s="154"/>
      <c r="AU282" s="26"/>
      <c r="AV282" s="3612"/>
      <c r="AW282" s="26"/>
      <c r="AX282" s="154"/>
      <c r="AY282" s="26"/>
      <c r="AZ282" s="3612"/>
      <c r="BA282" s="2006">
        <v>0</v>
      </c>
      <c r="BB282" s="2006">
        <v>0</v>
      </c>
      <c r="BC282" s="2006">
        <v>0</v>
      </c>
      <c r="BD282" s="2006">
        <v>0</v>
      </c>
      <c r="BE282" s="2006">
        <v>0</v>
      </c>
      <c r="BF282" s="2006">
        <v>0</v>
      </c>
      <c r="BG282" s="2006">
        <v>0</v>
      </c>
      <c r="BH282" s="2006">
        <v>0</v>
      </c>
      <c r="BI282" s="421"/>
    </row>
    <row r="283" spans="2:61" ht="9.9499999999999993" customHeight="1">
      <c r="B283" s="3403"/>
      <c r="D283" s="3613"/>
      <c r="E283" s="26"/>
      <c r="F283" s="44"/>
      <c r="G283" s="26"/>
      <c r="H283" s="3613"/>
      <c r="I283" s="26"/>
      <c r="J283" s="44"/>
      <c r="K283" s="26"/>
      <c r="L283" s="3613"/>
      <c r="M283" s="26"/>
      <c r="N283" s="44"/>
      <c r="O283" s="26"/>
      <c r="P283" s="3613"/>
      <c r="Q283" s="26"/>
      <c r="R283" s="44"/>
      <c r="S283" s="26"/>
      <c r="T283" s="3613"/>
      <c r="U283" s="26"/>
      <c r="V283" s="44"/>
      <c r="W283" s="26"/>
      <c r="X283" s="3530"/>
      <c r="Y283" s="26"/>
      <c r="Z283" s="44"/>
      <c r="AA283" s="26"/>
      <c r="AB283" s="3613"/>
      <c r="AC283" s="26"/>
      <c r="AD283" s="44"/>
      <c r="AE283" s="26"/>
      <c r="AF283" s="3713"/>
      <c r="AG283" s="26"/>
      <c r="AH283" s="44"/>
      <c r="AI283" s="26"/>
      <c r="AJ283" s="3613"/>
      <c r="AK283" s="26"/>
      <c r="AL283" s="44"/>
      <c r="AM283" s="26"/>
      <c r="AN283" s="3613"/>
      <c r="AO283" s="26"/>
      <c r="AP283" s="44"/>
      <c r="AQ283" s="26"/>
      <c r="AR283" s="3613"/>
      <c r="AS283" s="26"/>
      <c r="AT283" s="44"/>
      <c r="AU283" s="26"/>
      <c r="AV283" s="3613"/>
      <c r="AW283" s="26"/>
      <c r="AX283" s="44"/>
      <c r="AY283" s="26"/>
      <c r="AZ283" s="3613"/>
      <c r="BA283" s="2006">
        <v>0</v>
      </c>
      <c r="BB283" s="2006">
        <v>0</v>
      </c>
      <c r="BC283" s="2006">
        <v>0</v>
      </c>
      <c r="BD283" s="2006">
        <v>0</v>
      </c>
      <c r="BE283" s="2006">
        <v>0</v>
      </c>
      <c r="BF283" s="2006">
        <v>0</v>
      </c>
      <c r="BG283" s="2006">
        <v>0</v>
      </c>
      <c r="BH283" s="2006">
        <v>0</v>
      </c>
      <c r="BI283" s="421"/>
    </row>
    <row r="284" spans="2:61" ht="9.9499999999999993" customHeight="1">
      <c r="B284" s="34"/>
      <c r="D284" s="26"/>
      <c r="E284" s="26"/>
      <c r="F284" s="26"/>
      <c r="G284" s="26"/>
      <c r="H284" s="26"/>
      <c r="I284" s="26"/>
      <c r="J284" s="26"/>
      <c r="K284" s="26"/>
      <c r="L284" s="69"/>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171"/>
      <c r="AJ284" s="57"/>
      <c r="AK284" s="57"/>
      <c r="AL284" s="57"/>
      <c r="AM284" s="57"/>
      <c r="AN284" s="57"/>
      <c r="AO284" s="26"/>
      <c r="AP284" s="26"/>
      <c r="AQ284" s="26"/>
      <c r="AR284" s="26"/>
      <c r="AS284" s="26"/>
      <c r="AT284" s="26"/>
      <c r="AU284" s="26"/>
      <c r="AV284" s="26"/>
      <c r="AW284" s="26"/>
      <c r="AX284" s="26"/>
      <c r="AY284" s="26"/>
      <c r="AZ284" s="26"/>
      <c r="BA284" s="2006">
        <v>0</v>
      </c>
      <c r="BB284" s="2006">
        <v>0</v>
      </c>
      <c r="BC284" s="2006">
        <v>0</v>
      </c>
      <c r="BD284" s="2006">
        <v>0</v>
      </c>
      <c r="BE284" s="2006">
        <v>0</v>
      </c>
      <c r="BF284" s="2006">
        <v>0</v>
      </c>
      <c r="BG284" s="2006">
        <v>0</v>
      </c>
      <c r="BH284" s="2006">
        <v>0</v>
      </c>
      <c r="BI284" s="421"/>
    </row>
    <row r="285" spans="2:61" ht="9.9499999999999993" customHeight="1">
      <c r="B285" s="3401">
        <v>20</v>
      </c>
      <c r="D285" s="4166"/>
      <c r="E285" s="26"/>
      <c r="F285" s="44"/>
      <c r="G285" s="26"/>
      <c r="H285" s="4166"/>
      <c r="I285" s="26"/>
      <c r="J285" s="44"/>
      <c r="K285" s="26"/>
      <c r="L285" s="4166"/>
      <c r="M285" s="26"/>
      <c r="N285" s="44"/>
      <c r="O285" s="26"/>
      <c r="P285" s="4166"/>
      <c r="Q285" s="26"/>
      <c r="R285" s="44"/>
      <c r="S285" s="26"/>
      <c r="T285" s="4166"/>
      <c r="U285" s="26"/>
      <c r="V285" s="44"/>
      <c r="W285" s="26"/>
      <c r="X285" s="4280" t="s">
        <v>494</v>
      </c>
      <c r="Y285" s="26"/>
      <c r="Z285" s="44"/>
      <c r="AA285" s="26"/>
      <c r="AB285" s="4166"/>
      <c r="AC285" s="26"/>
      <c r="AD285" s="44"/>
      <c r="AE285" s="26"/>
      <c r="AF285" s="4301" t="s">
        <v>495</v>
      </c>
      <c r="AG285" s="26"/>
      <c r="AH285" s="44"/>
      <c r="AI285" s="26"/>
      <c r="AJ285" s="4166"/>
      <c r="AK285" s="26"/>
      <c r="AL285" s="44"/>
      <c r="AM285" s="26"/>
      <c r="AN285" s="4166"/>
      <c r="AO285" s="26"/>
      <c r="AP285" s="44"/>
      <c r="AQ285" s="26"/>
      <c r="AR285" s="4166"/>
      <c r="AS285" s="26"/>
      <c r="AT285" s="44"/>
      <c r="AU285" s="26"/>
      <c r="AV285" s="4166"/>
      <c r="AW285" s="26"/>
      <c r="AX285" s="44"/>
      <c r="AY285" s="26"/>
      <c r="AZ285" s="4166"/>
      <c r="BA285" s="2006">
        <v>0</v>
      </c>
      <c r="BB285" s="2006">
        <v>0</v>
      </c>
      <c r="BC285" s="2006">
        <v>0</v>
      </c>
      <c r="BD285" s="2006">
        <v>0</v>
      </c>
      <c r="BE285" s="2006">
        <v>0</v>
      </c>
      <c r="BF285" s="2006">
        <v>0</v>
      </c>
      <c r="BG285" s="2006">
        <v>0</v>
      </c>
      <c r="BH285" s="2006">
        <v>0</v>
      </c>
      <c r="BI285" s="421"/>
    </row>
    <row r="286" spans="2:61" ht="5.0999999999999996" customHeight="1">
      <c r="B286" s="3402"/>
      <c r="D286" s="3612"/>
      <c r="E286" s="26"/>
      <c r="F286" s="154"/>
      <c r="G286" s="26"/>
      <c r="H286" s="3612"/>
      <c r="I286" s="26"/>
      <c r="J286" s="154"/>
      <c r="K286" s="26"/>
      <c r="L286" s="3612"/>
      <c r="M286" s="26"/>
      <c r="N286" s="154"/>
      <c r="O286" s="26"/>
      <c r="P286" s="3612"/>
      <c r="Q286" s="26"/>
      <c r="R286" s="154"/>
      <c r="S286" s="26"/>
      <c r="T286" s="3612"/>
      <c r="U286" s="26"/>
      <c r="V286" s="154"/>
      <c r="W286" s="26"/>
      <c r="X286" s="3529"/>
      <c r="Y286" s="26"/>
      <c r="Z286" s="154"/>
      <c r="AA286" s="26"/>
      <c r="AB286" s="3612"/>
      <c r="AC286" s="26"/>
      <c r="AD286" s="154"/>
      <c r="AE286" s="26"/>
      <c r="AF286" s="3712"/>
      <c r="AG286" s="26"/>
      <c r="AH286" s="154"/>
      <c r="AI286" s="26"/>
      <c r="AJ286" s="3612"/>
      <c r="AK286" s="26"/>
      <c r="AL286" s="154"/>
      <c r="AM286" s="26"/>
      <c r="AN286" s="3612"/>
      <c r="AO286" s="26"/>
      <c r="AP286" s="154"/>
      <c r="AQ286" s="26"/>
      <c r="AR286" s="3612"/>
      <c r="AS286" s="26"/>
      <c r="AT286" s="154"/>
      <c r="AU286" s="26"/>
      <c r="AV286" s="3612"/>
      <c r="AW286" s="26"/>
      <c r="AX286" s="154"/>
      <c r="AY286" s="26"/>
      <c r="AZ286" s="3612"/>
      <c r="BA286" s="2006">
        <v>0</v>
      </c>
      <c r="BB286" s="2006">
        <v>0</v>
      </c>
      <c r="BC286" s="2006">
        <v>0</v>
      </c>
      <c r="BD286" s="2006">
        <v>0</v>
      </c>
      <c r="BE286" s="2006">
        <v>0</v>
      </c>
      <c r="BF286" s="2006">
        <v>0</v>
      </c>
      <c r="BG286" s="2006">
        <v>0</v>
      </c>
      <c r="BH286" s="2006">
        <v>0</v>
      </c>
      <c r="BI286" s="421"/>
    </row>
    <row r="287" spans="2:61" ht="9.9499999999999993" customHeight="1">
      <c r="B287" s="3403"/>
      <c r="D287" s="3613"/>
      <c r="E287" s="26"/>
      <c r="F287" s="44"/>
      <c r="G287" s="26"/>
      <c r="H287" s="3613"/>
      <c r="I287" s="26"/>
      <c r="J287" s="44"/>
      <c r="K287" s="26"/>
      <c r="L287" s="3613"/>
      <c r="M287" s="26"/>
      <c r="N287" s="44"/>
      <c r="O287" s="26"/>
      <c r="P287" s="3613"/>
      <c r="Q287" s="26"/>
      <c r="R287" s="44"/>
      <c r="S287" s="26"/>
      <c r="T287" s="3613"/>
      <c r="U287" s="26"/>
      <c r="V287" s="44"/>
      <c r="W287" s="26"/>
      <c r="X287" s="3530"/>
      <c r="Y287" s="26"/>
      <c r="Z287" s="44"/>
      <c r="AA287" s="26"/>
      <c r="AB287" s="3613"/>
      <c r="AC287" s="26"/>
      <c r="AD287" s="44"/>
      <c r="AE287" s="26"/>
      <c r="AF287" s="3713"/>
      <c r="AG287" s="26"/>
      <c r="AH287" s="44"/>
      <c r="AI287" s="26"/>
      <c r="AJ287" s="3613"/>
      <c r="AK287" s="26"/>
      <c r="AL287" s="44"/>
      <c r="AM287" s="26"/>
      <c r="AN287" s="3613"/>
      <c r="AO287" s="26"/>
      <c r="AP287" s="44"/>
      <c r="AQ287" s="26"/>
      <c r="AR287" s="3613"/>
      <c r="AS287" s="26"/>
      <c r="AT287" s="44"/>
      <c r="AU287" s="26"/>
      <c r="AV287" s="3613"/>
      <c r="AW287" s="26"/>
      <c r="AX287" s="44"/>
      <c r="AY287" s="26"/>
      <c r="AZ287" s="3613"/>
      <c r="BA287" s="2006">
        <v>0</v>
      </c>
      <c r="BB287" s="2006">
        <v>0</v>
      </c>
      <c r="BC287" s="2006">
        <v>0</v>
      </c>
      <c r="BD287" s="2006">
        <v>0</v>
      </c>
      <c r="BE287" s="2006">
        <v>0</v>
      </c>
      <c r="BF287" s="2006">
        <v>0</v>
      </c>
      <c r="BG287" s="2006">
        <v>0</v>
      </c>
      <c r="BH287" s="2006">
        <v>0</v>
      </c>
      <c r="BI287" s="421"/>
    </row>
    <row r="288" spans="2:61" ht="9.9499999999999993" customHeight="1">
      <c r="B288" s="34"/>
      <c r="D288" s="26"/>
      <c r="E288" s="26"/>
      <c r="F288" s="26"/>
      <c r="G288" s="26"/>
      <c r="H288" s="26"/>
      <c r="I288" s="26"/>
      <c r="J288" s="26"/>
      <c r="K288" s="26"/>
      <c r="L288" s="69"/>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171"/>
      <c r="AJ288" s="57"/>
      <c r="AK288" s="57"/>
      <c r="AL288" s="57"/>
      <c r="AM288" s="57"/>
      <c r="AN288" s="57"/>
      <c r="AO288" s="26"/>
      <c r="AP288" s="26"/>
      <c r="AQ288" s="26"/>
      <c r="AR288" s="26"/>
      <c r="AS288" s="26"/>
      <c r="AT288" s="26"/>
      <c r="AU288" s="26"/>
      <c r="AV288" s="26"/>
      <c r="AW288" s="26"/>
      <c r="AX288" s="26"/>
      <c r="AY288" s="26"/>
      <c r="AZ288" s="26"/>
      <c r="BA288" s="2006">
        <v>0</v>
      </c>
      <c r="BB288" s="2006">
        <v>0</v>
      </c>
      <c r="BC288" s="2006">
        <v>0</v>
      </c>
      <c r="BD288" s="2006">
        <v>0</v>
      </c>
      <c r="BE288" s="2006">
        <v>0</v>
      </c>
      <c r="BF288" s="2006">
        <v>0</v>
      </c>
      <c r="BG288" s="2006">
        <v>0</v>
      </c>
      <c r="BH288" s="2006">
        <v>0</v>
      </c>
      <c r="BI288" s="421"/>
    </row>
    <row r="289" spans="2:61" ht="9.9499999999999993" customHeight="1">
      <c r="B289" s="3401">
        <v>21</v>
      </c>
      <c r="D289" s="4166"/>
      <c r="E289" s="26"/>
      <c r="F289" s="44"/>
      <c r="G289" s="26"/>
      <c r="H289" s="4166"/>
      <c r="I289" s="26"/>
      <c r="J289" s="44"/>
      <c r="K289" s="26"/>
      <c r="L289" s="4166"/>
      <c r="M289" s="26"/>
      <c r="N289" s="44"/>
      <c r="O289" s="26"/>
      <c r="P289" s="4166"/>
      <c r="Q289" s="26"/>
      <c r="R289" s="44"/>
      <c r="S289" s="26"/>
      <c r="T289" s="4166"/>
      <c r="U289" s="26"/>
      <c r="V289" s="44"/>
      <c r="W289" s="26"/>
      <c r="X289" s="4280" t="s">
        <v>496</v>
      </c>
      <c r="Y289" s="26"/>
      <c r="Z289" s="44"/>
      <c r="AA289" s="26"/>
      <c r="AB289" s="4166"/>
      <c r="AC289" s="26"/>
      <c r="AD289" s="44"/>
      <c r="AE289" s="26"/>
      <c r="AF289" s="4301" t="s">
        <v>497</v>
      </c>
      <c r="AG289" s="26"/>
      <c r="AH289" s="44"/>
      <c r="AI289" s="26"/>
      <c r="AJ289" s="4166"/>
      <c r="AK289" s="26"/>
      <c r="AL289" s="44"/>
      <c r="AM289" s="26"/>
      <c r="AN289" s="4166"/>
      <c r="AO289" s="26"/>
      <c r="AP289" s="44"/>
      <c r="AQ289" s="26"/>
      <c r="AR289" s="4166"/>
      <c r="AS289" s="26"/>
      <c r="AT289" s="44"/>
      <c r="AU289" s="26"/>
      <c r="AV289" s="4166"/>
      <c r="AW289" s="26"/>
      <c r="AX289" s="44"/>
      <c r="AY289" s="26"/>
      <c r="AZ289" s="4166"/>
      <c r="BA289" s="2006">
        <v>0</v>
      </c>
      <c r="BB289" s="2006">
        <v>0</v>
      </c>
      <c r="BC289" s="2006">
        <v>0</v>
      </c>
      <c r="BD289" s="2006">
        <v>0</v>
      </c>
      <c r="BE289" s="2006">
        <v>0</v>
      </c>
      <c r="BF289" s="2006">
        <v>0</v>
      </c>
      <c r="BG289" s="2006">
        <v>0</v>
      </c>
      <c r="BH289" s="2006">
        <v>0</v>
      </c>
      <c r="BI289" s="421"/>
    </row>
    <row r="290" spans="2:61" ht="5.0999999999999996" customHeight="1">
      <c r="B290" s="3402"/>
      <c r="D290" s="3612"/>
      <c r="E290" s="26"/>
      <c r="F290" s="154"/>
      <c r="G290" s="26"/>
      <c r="H290" s="3612"/>
      <c r="I290" s="26"/>
      <c r="J290" s="154"/>
      <c r="K290" s="26"/>
      <c r="L290" s="3612"/>
      <c r="M290" s="26"/>
      <c r="N290" s="154"/>
      <c r="O290" s="26"/>
      <c r="P290" s="3612"/>
      <c r="Q290" s="26"/>
      <c r="R290" s="154"/>
      <c r="S290" s="26"/>
      <c r="T290" s="3612"/>
      <c r="U290" s="26"/>
      <c r="V290" s="154"/>
      <c r="W290" s="26"/>
      <c r="X290" s="3529"/>
      <c r="Y290" s="26"/>
      <c r="Z290" s="154"/>
      <c r="AA290" s="26"/>
      <c r="AB290" s="3612"/>
      <c r="AC290" s="26"/>
      <c r="AD290" s="154"/>
      <c r="AE290" s="26"/>
      <c r="AF290" s="3712"/>
      <c r="AG290" s="26"/>
      <c r="AH290" s="154"/>
      <c r="AI290" s="26"/>
      <c r="AJ290" s="3612"/>
      <c r="AK290" s="26"/>
      <c r="AL290" s="154"/>
      <c r="AM290" s="26"/>
      <c r="AN290" s="3612"/>
      <c r="AO290" s="26"/>
      <c r="AP290" s="154"/>
      <c r="AQ290" s="26"/>
      <c r="AR290" s="3612"/>
      <c r="AS290" s="26"/>
      <c r="AT290" s="154"/>
      <c r="AU290" s="26"/>
      <c r="AV290" s="3612"/>
      <c r="AW290" s="26"/>
      <c r="AX290" s="154"/>
      <c r="AY290" s="26"/>
      <c r="AZ290" s="3612"/>
      <c r="BA290" s="2006">
        <v>0</v>
      </c>
      <c r="BB290" s="2006">
        <v>0</v>
      </c>
      <c r="BC290" s="2006">
        <v>0</v>
      </c>
      <c r="BD290" s="2006">
        <v>0</v>
      </c>
      <c r="BE290" s="2006">
        <v>0</v>
      </c>
      <c r="BF290" s="2006">
        <v>0</v>
      </c>
      <c r="BG290" s="2006">
        <v>0</v>
      </c>
      <c r="BH290" s="2006">
        <v>0</v>
      </c>
      <c r="BI290" s="421"/>
    </row>
    <row r="291" spans="2:61" ht="9.9499999999999993" customHeight="1">
      <c r="B291" s="3403"/>
      <c r="D291" s="3613"/>
      <c r="E291" s="26"/>
      <c r="F291" s="44"/>
      <c r="G291" s="26"/>
      <c r="H291" s="3613"/>
      <c r="I291" s="26"/>
      <c r="J291" s="44"/>
      <c r="K291" s="26"/>
      <c r="L291" s="3613"/>
      <c r="M291" s="26"/>
      <c r="N291" s="44"/>
      <c r="O291" s="26"/>
      <c r="P291" s="3613"/>
      <c r="Q291" s="26"/>
      <c r="R291" s="44"/>
      <c r="S291" s="26"/>
      <c r="T291" s="3613"/>
      <c r="U291" s="26"/>
      <c r="V291" s="44"/>
      <c r="W291" s="26"/>
      <c r="X291" s="3530"/>
      <c r="Y291" s="26"/>
      <c r="Z291" s="44"/>
      <c r="AA291" s="26"/>
      <c r="AB291" s="3613"/>
      <c r="AC291" s="26"/>
      <c r="AD291" s="44"/>
      <c r="AE291" s="26"/>
      <c r="AF291" s="3713"/>
      <c r="AG291" s="26"/>
      <c r="AH291" s="44"/>
      <c r="AI291" s="26"/>
      <c r="AJ291" s="3613"/>
      <c r="AK291" s="26"/>
      <c r="AL291" s="44"/>
      <c r="AM291" s="26"/>
      <c r="AN291" s="3613"/>
      <c r="AO291" s="26"/>
      <c r="AP291" s="44"/>
      <c r="AQ291" s="26"/>
      <c r="AR291" s="3613"/>
      <c r="AS291" s="26"/>
      <c r="AT291" s="44"/>
      <c r="AU291" s="26"/>
      <c r="AV291" s="3613"/>
      <c r="AW291" s="26"/>
      <c r="AX291" s="44"/>
      <c r="AY291" s="26"/>
      <c r="AZ291" s="3613"/>
      <c r="BA291" s="2006">
        <v>0</v>
      </c>
      <c r="BB291" s="2006">
        <v>0</v>
      </c>
      <c r="BC291" s="2006">
        <v>0</v>
      </c>
      <c r="BD291" s="2006">
        <v>0</v>
      </c>
      <c r="BE291" s="2006">
        <v>0</v>
      </c>
      <c r="BF291" s="2006">
        <v>0</v>
      </c>
      <c r="BG291" s="2006">
        <v>0</v>
      </c>
      <c r="BH291" s="2006">
        <v>0</v>
      </c>
      <c r="BI291" s="421"/>
    </row>
    <row r="292" spans="2:61" ht="9.9499999999999993" customHeight="1">
      <c r="B292" s="34"/>
      <c r="D292" s="26"/>
      <c r="E292" s="26"/>
      <c r="F292" s="26"/>
      <c r="G292" s="26"/>
      <c r="H292" s="26"/>
      <c r="I292" s="26"/>
      <c r="J292" s="26"/>
      <c r="K292" s="26"/>
      <c r="L292" s="69"/>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171"/>
      <c r="AJ292" s="57"/>
      <c r="AK292" s="57"/>
      <c r="AL292" s="57"/>
      <c r="AM292" s="57"/>
      <c r="AN292" s="57"/>
      <c r="AO292" s="26"/>
      <c r="AP292" s="26"/>
      <c r="AQ292" s="26"/>
      <c r="AR292" s="26"/>
      <c r="AS292" s="26"/>
      <c r="AT292" s="26"/>
      <c r="AU292" s="26"/>
      <c r="AV292" s="26"/>
      <c r="AW292" s="26"/>
      <c r="AX292" s="26"/>
      <c r="AY292" s="26"/>
      <c r="AZ292" s="26"/>
      <c r="BA292" s="2006">
        <v>0</v>
      </c>
      <c r="BB292" s="2006">
        <v>0</v>
      </c>
      <c r="BC292" s="2006">
        <v>0</v>
      </c>
      <c r="BD292" s="2006">
        <v>0</v>
      </c>
      <c r="BE292" s="2006">
        <v>0</v>
      </c>
      <c r="BF292" s="2006">
        <v>0</v>
      </c>
      <c r="BG292" s="2006">
        <v>0</v>
      </c>
      <c r="BH292" s="2006">
        <v>0</v>
      </c>
      <c r="BI292" s="421"/>
    </row>
    <row r="293" spans="2:61" ht="9.9499999999999993" customHeight="1">
      <c r="B293" s="3401">
        <v>22</v>
      </c>
      <c r="D293" s="4166"/>
      <c r="E293" s="26"/>
      <c r="F293" s="44"/>
      <c r="G293" s="26"/>
      <c r="H293" s="4166"/>
      <c r="I293" s="26"/>
      <c r="J293" s="44"/>
      <c r="K293" s="26"/>
      <c r="L293" s="4166"/>
      <c r="M293" s="26"/>
      <c r="N293" s="44"/>
      <c r="O293" s="26"/>
      <c r="P293" s="4166"/>
      <c r="Q293" s="26"/>
      <c r="R293" s="44"/>
      <c r="S293" s="26"/>
      <c r="T293" s="4166"/>
      <c r="U293" s="26"/>
      <c r="V293" s="44"/>
      <c r="W293" s="26"/>
      <c r="X293" s="4280" t="s">
        <v>498</v>
      </c>
      <c r="Y293" s="26"/>
      <c r="Z293" s="44"/>
      <c r="AA293" s="26"/>
      <c r="AB293" s="4166"/>
      <c r="AC293" s="26"/>
      <c r="AD293" s="44"/>
      <c r="AE293" s="26"/>
      <c r="AF293" s="4301" t="s">
        <v>505</v>
      </c>
      <c r="AG293" s="26"/>
      <c r="AH293" s="44"/>
      <c r="AI293" s="26"/>
      <c r="AJ293" s="4166"/>
      <c r="AK293" s="26"/>
      <c r="AL293" s="44"/>
      <c r="AM293" s="26"/>
      <c r="AN293" s="4166"/>
      <c r="AO293" s="26"/>
      <c r="AP293" s="44"/>
      <c r="AQ293" s="26"/>
      <c r="AR293" s="4166"/>
      <c r="AS293" s="26"/>
      <c r="AT293" s="44"/>
      <c r="AU293" s="26"/>
      <c r="AV293" s="4166"/>
      <c r="AW293" s="26"/>
      <c r="AX293" s="44"/>
      <c r="AY293" s="26"/>
      <c r="AZ293" s="4166"/>
      <c r="BA293" s="2006">
        <v>0</v>
      </c>
      <c r="BB293" s="2006">
        <v>0</v>
      </c>
      <c r="BC293" s="2006">
        <v>0</v>
      </c>
      <c r="BD293" s="2006">
        <v>0</v>
      </c>
      <c r="BE293" s="2006">
        <v>0</v>
      </c>
      <c r="BF293" s="2006">
        <v>0</v>
      </c>
      <c r="BG293" s="2006">
        <v>0</v>
      </c>
      <c r="BH293" s="2006">
        <v>0</v>
      </c>
      <c r="BI293" s="421"/>
    </row>
    <row r="294" spans="2:61" ht="5.0999999999999996" customHeight="1">
      <c r="B294" s="3402"/>
      <c r="D294" s="3612"/>
      <c r="E294" s="26"/>
      <c r="F294" s="154"/>
      <c r="G294" s="26"/>
      <c r="H294" s="3612"/>
      <c r="I294" s="26"/>
      <c r="J294" s="154"/>
      <c r="K294" s="26"/>
      <c r="L294" s="3612"/>
      <c r="M294" s="26"/>
      <c r="N294" s="154"/>
      <c r="O294" s="26"/>
      <c r="P294" s="3612"/>
      <c r="Q294" s="26"/>
      <c r="R294" s="154"/>
      <c r="S294" s="26"/>
      <c r="T294" s="3612"/>
      <c r="U294" s="26"/>
      <c r="V294" s="154"/>
      <c r="W294" s="26"/>
      <c r="X294" s="3529"/>
      <c r="Y294" s="26"/>
      <c r="Z294" s="154"/>
      <c r="AA294" s="26"/>
      <c r="AB294" s="3612"/>
      <c r="AC294" s="26"/>
      <c r="AD294" s="154"/>
      <c r="AE294" s="26"/>
      <c r="AF294" s="3712"/>
      <c r="AG294" s="26"/>
      <c r="AH294" s="154"/>
      <c r="AI294" s="26"/>
      <c r="AJ294" s="3612"/>
      <c r="AK294" s="26"/>
      <c r="AL294" s="154"/>
      <c r="AM294" s="26"/>
      <c r="AN294" s="3612"/>
      <c r="AO294" s="26"/>
      <c r="AP294" s="154"/>
      <c r="AQ294" s="26"/>
      <c r="AR294" s="3612"/>
      <c r="AS294" s="26"/>
      <c r="AT294" s="154"/>
      <c r="AU294" s="26"/>
      <c r="AV294" s="3612"/>
      <c r="AW294" s="26"/>
      <c r="AX294" s="154"/>
      <c r="AY294" s="26"/>
      <c r="AZ294" s="3612"/>
      <c r="BA294" s="2006">
        <v>0</v>
      </c>
      <c r="BB294" s="2006">
        <v>0</v>
      </c>
      <c r="BC294" s="2006">
        <v>0</v>
      </c>
      <c r="BD294" s="2006">
        <v>0</v>
      </c>
      <c r="BE294" s="2006">
        <v>0</v>
      </c>
      <c r="BF294" s="2006">
        <v>0</v>
      </c>
      <c r="BG294" s="2006">
        <v>0</v>
      </c>
      <c r="BH294" s="2006">
        <v>0</v>
      </c>
      <c r="BI294" s="421"/>
    </row>
    <row r="295" spans="2:61" ht="9.9499999999999993" customHeight="1">
      <c r="B295" s="3403"/>
      <c r="D295" s="3613"/>
      <c r="E295" s="26"/>
      <c r="F295" s="44"/>
      <c r="G295" s="26"/>
      <c r="H295" s="3613"/>
      <c r="I295" s="26"/>
      <c r="J295" s="44"/>
      <c r="K295" s="26"/>
      <c r="L295" s="3613"/>
      <c r="M295" s="26"/>
      <c r="N295" s="44"/>
      <c r="O295" s="26"/>
      <c r="P295" s="3613"/>
      <c r="Q295" s="26"/>
      <c r="R295" s="44"/>
      <c r="S295" s="26"/>
      <c r="T295" s="3613"/>
      <c r="U295" s="26"/>
      <c r="V295" s="44"/>
      <c r="W295" s="26"/>
      <c r="X295" s="3530"/>
      <c r="Y295" s="26"/>
      <c r="Z295" s="44"/>
      <c r="AA295" s="26"/>
      <c r="AB295" s="3613"/>
      <c r="AC295" s="26"/>
      <c r="AD295" s="44"/>
      <c r="AE295" s="26"/>
      <c r="AF295" s="3713"/>
      <c r="AG295" s="26"/>
      <c r="AH295" s="44"/>
      <c r="AI295" s="26"/>
      <c r="AJ295" s="3613"/>
      <c r="AK295" s="26"/>
      <c r="AL295" s="44"/>
      <c r="AM295" s="26"/>
      <c r="AN295" s="3613"/>
      <c r="AO295" s="26"/>
      <c r="AP295" s="44"/>
      <c r="AQ295" s="26"/>
      <c r="AR295" s="3613"/>
      <c r="AS295" s="26"/>
      <c r="AT295" s="44"/>
      <c r="AU295" s="26"/>
      <c r="AV295" s="3613"/>
      <c r="AW295" s="26"/>
      <c r="AX295" s="44"/>
      <c r="AY295" s="26"/>
      <c r="AZ295" s="3613"/>
      <c r="BA295" s="2006">
        <v>0</v>
      </c>
      <c r="BB295" s="2006">
        <v>0</v>
      </c>
      <c r="BC295" s="2006">
        <v>0</v>
      </c>
      <c r="BD295" s="2006">
        <v>0</v>
      </c>
      <c r="BE295" s="2006">
        <v>0</v>
      </c>
      <c r="BF295" s="2006">
        <v>0</v>
      </c>
      <c r="BG295" s="2006">
        <v>0</v>
      </c>
      <c r="BH295" s="2006">
        <v>0</v>
      </c>
      <c r="BI295" s="421"/>
    </row>
    <row r="296" spans="2:61" ht="9.9499999999999993" customHeight="1">
      <c r="B296" s="34"/>
      <c r="D296" s="26"/>
      <c r="E296" s="26"/>
      <c r="F296" s="26"/>
      <c r="G296" s="26"/>
      <c r="H296" s="26"/>
      <c r="I296" s="26"/>
      <c r="J296" s="26"/>
      <c r="K296" s="26"/>
      <c r="L296" s="69"/>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171"/>
      <c r="AJ296" s="57"/>
      <c r="AK296" s="57"/>
      <c r="AL296" s="57"/>
      <c r="AM296" s="57"/>
      <c r="AN296" s="57"/>
      <c r="AO296" s="26"/>
      <c r="AP296" s="26"/>
      <c r="AQ296" s="26"/>
      <c r="AR296" s="26"/>
      <c r="AS296" s="26"/>
      <c r="AT296" s="26"/>
      <c r="AU296" s="26"/>
      <c r="AV296" s="26"/>
      <c r="AW296" s="26"/>
      <c r="AX296" s="26"/>
      <c r="AY296" s="26"/>
      <c r="AZ296" s="26"/>
      <c r="BA296" s="2006">
        <v>0</v>
      </c>
      <c r="BB296" s="2006">
        <v>0</v>
      </c>
      <c r="BC296" s="2006">
        <v>0</v>
      </c>
      <c r="BD296" s="2006">
        <v>0</v>
      </c>
      <c r="BE296" s="2006">
        <v>0</v>
      </c>
      <c r="BF296" s="2006">
        <v>0</v>
      </c>
      <c r="BG296" s="2006">
        <v>0</v>
      </c>
      <c r="BH296" s="2006">
        <v>0</v>
      </c>
      <c r="BI296" s="421"/>
    </row>
    <row r="297" spans="2:61" ht="9.9499999999999993" customHeight="1">
      <c r="B297" s="3401">
        <v>23</v>
      </c>
      <c r="D297" s="4166"/>
      <c r="E297" s="26"/>
      <c r="F297" s="44"/>
      <c r="G297" s="26"/>
      <c r="H297" s="4166"/>
      <c r="I297" s="26"/>
      <c r="J297" s="44"/>
      <c r="K297" s="26"/>
      <c r="L297" s="4166"/>
      <c r="M297" s="26"/>
      <c r="N297" s="44"/>
      <c r="O297" s="26"/>
      <c r="P297" s="4166"/>
      <c r="Q297" s="26"/>
      <c r="R297" s="44"/>
      <c r="S297" s="26"/>
      <c r="T297" s="4166"/>
      <c r="U297" s="26"/>
      <c r="V297" s="44"/>
      <c r="W297" s="26"/>
      <c r="X297" s="4280" t="s">
        <v>500</v>
      </c>
      <c r="Y297" s="26"/>
      <c r="Z297" s="44"/>
      <c r="AA297" s="26"/>
      <c r="AB297" s="4166"/>
      <c r="AC297" s="26"/>
      <c r="AD297" s="44"/>
      <c r="AE297" s="26"/>
      <c r="AF297" s="4301" t="s">
        <v>506</v>
      </c>
      <c r="AG297" s="26"/>
      <c r="AH297" s="44"/>
      <c r="AI297" s="26"/>
      <c r="AJ297" s="4166"/>
      <c r="AK297" s="26"/>
      <c r="AL297" s="44"/>
      <c r="AM297" s="26"/>
      <c r="AN297" s="4166"/>
      <c r="AO297" s="26"/>
      <c r="AP297" s="44"/>
      <c r="AQ297" s="26"/>
      <c r="AR297" s="4166"/>
      <c r="AS297" s="26"/>
      <c r="AT297" s="44"/>
      <c r="AU297" s="26"/>
      <c r="AV297" s="4166"/>
      <c r="AW297" s="26"/>
      <c r="AX297" s="44"/>
      <c r="AY297" s="26"/>
      <c r="AZ297" s="4166"/>
      <c r="BA297" s="2006">
        <v>0</v>
      </c>
      <c r="BB297" s="2006">
        <v>0</v>
      </c>
      <c r="BC297" s="2006">
        <v>0</v>
      </c>
      <c r="BD297" s="2006">
        <v>0</v>
      </c>
      <c r="BE297" s="2006">
        <v>0</v>
      </c>
      <c r="BF297" s="2006">
        <v>0</v>
      </c>
      <c r="BG297" s="2006">
        <v>0</v>
      </c>
      <c r="BH297" s="2006">
        <v>0</v>
      </c>
      <c r="BI297" s="421"/>
    </row>
    <row r="298" spans="2:61" ht="5.0999999999999996" customHeight="1">
      <c r="B298" s="3402"/>
      <c r="D298" s="3612"/>
      <c r="E298" s="26"/>
      <c r="F298" s="154"/>
      <c r="G298" s="26"/>
      <c r="H298" s="3612"/>
      <c r="I298" s="26"/>
      <c r="J298" s="154"/>
      <c r="K298" s="26"/>
      <c r="L298" s="3612"/>
      <c r="M298" s="26"/>
      <c r="N298" s="154"/>
      <c r="O298" s="26"/>
      <c r="P298" s="3612"/>
      <c r="Q298" s="26"/>
      <c r="R298" s="154"/>
      <c r="S298" s="26"/>
      <c r="T298" s="3612"/>
      <c r="U298" s="26"/>
      <c r="V298" s="154"/>
      <c r="W298" s="26"/>
      <c r="X298" s="3529"/>
      <c r="Y298" s="26"/>
      <c r="Z298" s="154"/>
      <c r="AA298" s="26"/>
      <c r="AB298" s="3612"/>
      <c r="AC298" s="26"/>
      <c r="AD298" s="154"/>
      <c r="AE298" s="26"/>
      <c r="AF298" s="3712"/>
      <c r="AG298" s="26"/>
      <c r="AH298" s="154"/>
      <c r="AI298" s="26"/>
      <c r="AJ298" s="3612"/>
      <c r="AK298" s="26"/>
      <c r="AL298" s="154"/>
      <c r="AM298" s="26"/>
      <c r="AN298" s="3612"/>
      <c r="AO298" s="26"/>
      <c r="AP298" s="154"/>
      <c r="AQ298" s="26"/>
      <c r="AR298" s="3612"/>
      <c r="AS298" s="26"/>
      <c r="AT298" s="154"/>
      <c r="AU298" s="26"/>
      <c r="AV298" s="3612"/>
      <c r="AW298" s="26"/>
      <c r="AX298" s="154"/>
      <c r="AY298" s="26"/>
      <c r="AZ298" s="3612"/>
      <c r="BA298" s="2006">
        <v>0</v>
      </c>
      <c r="BB298" s="2006">
        <v>0</v>
      </c>
      <c r="BC298" s="2006">
        <v>0</v>
      </c>
      <c r="BD298" s="2006">
        <v>0</v>
      </c>
      <c r="BE298" s="2006">
        <v>0</v>
      </c>
      <c r="BF298" s="2006">
        <v>0</v>
      </c>
      <c r="BG298" s="2006">
        <v>0</v>
      </c>
      <c r="BH298" s="2006">
        <v>0</v>
      </c>
      <c r="BI298" s="421"/>
    </row>
    <row r="299" spans="2:61" ht="9.9499999999999993" customHeight="1">
      <c r="B299" s="3403"/>
      <c r="D299" s="3613"/>
      <c r="E299" s="26"/>
      <c r="F299" s="44"/>
      <c r="G299" s="26"/>
      <c r="H299" s="3613"/>
      <c r="I299" s="26"/>
      <c r="J299" s="44"/>
      <c r="K299" s="26"/>
      <c r="L299" s="3613"/>
      <c r="M299" s="26"/>
      <c r="N299" s="44"/>
      <c r="O299" s="26"/>
      <c r="P299" s="3613"/>
      <c r="Q299" s="26"/>
      <c r="R299" s="44"/>
      <c r="S299" s="26"/>
      <c r="T299" s="3613"/>
      <c r="U299" s="26"/>
      <c r="V299" s="44"/>
      <c r="W299" s="26"/>
      <c r="X299" s="3530"/>
      <c r="Y299" s="26"/>
      <c r="Z299" s="44"/>
      <c r="AA299" s="26"/>
      <c r="AB299" s="3613"/>
      <c r="AC299" s="26"/>
      <c r="AD299" s="44"/>
      <c r="AE299" s="26"/>
      <c r="AF299" s="3713"/>
      <c r="AG299" s="26"/>
      <c r="AH299" s="44"/>
      <c r="AI299" s="26"/>
      <c r="AJ299" s="3613"/>
      <c r="AK299" s="26"/>
      <c r="AL299" s="44"/>
      <c r="AM299" s="26"/>
      <c r="AN299" s="3613"/>
      <c r="AO299" s="26"/>
      <c r="AP299" s="44"/>
      <c r="AQ299" s="26"/>
      <c r="AR299" s="3613"/>
      <c r="AS299" s="26"/>
      <c r="AT299" s="44"/>
      <c r="AU299" s="26"/>
      <c r="AV299" s="3613"/>
      <c r="AW299" s="26"/>
      <c r="AX299" s="44"/>
      <c r="AY299" s="26"/>
      <c r="AZ299" s="3613"/>
      <c r="BA299" s="2006">
        <v>0</v>
      </c>
      <c r="BB299" s="2006">
        <v>0</v>
      </c>
      <c r="BC299" s="2006">
        <v>0</v>
      </c>
      <c r="BD299" s="2006">
        <v>0</v>
      </c>
      <c r="BE299" s="2006">
        <v>0</v>
      </c>
      <c r="BF299" s="2006">
        <v>0</v>
      </c>
      <c r="BG299" s="2006">
        <v>0</v>
      </c>
      <c r="BH299" s="2006">
        <v>0</v>
      </c>
      <c r="BI299" s="421"/>
    </row>
    <row r="300" spans="2:61" ht="9.9499999999999993" customHeight="1">
      <c r="B300" s="34"/>
      <c r="D300" s="26"/>
      <c r="E300" s="26"/>
      <c r="F300" s="26"/>
      <c r="G300" s="26"/>
      <c r="H300" s="26"/>
      <c r="I300" s="26"/>
      <c r="J300" s="26"/>
      <c r="K300" s="26"/>
      <c r="L300" s="69"/>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171"/>
      <c r="AJ300" s="57"/>
      <c r="AK300" s="57"/>
      <c r="AL300" s="57"/>
      <c r="AM300" s="57"/>
      <c r="AN300" s="57"/>
      <c r="AO300" s="26"/>
      <c r="AP300" s="26"/>
      <c r="AQ300" s="26"/>
      <c r="AR300" s="26"/>
      <c r="AS300" s="26"/>
      <c r="AT300" s="26"/>
      <c r="AU300" s="26"/>
      <c r="AV300" s="26"/>
      <c r="AW300" s="26"/>
      <c r="AX300" s="26"/>
      <c r="AY300" s="26"/>
      <c r="AZ300" s="26"/>
      <c r="BA300" s="2006">
        <v>0</v>
      </c>
      <c r="BB300" s="2006">
        <v>0</v>
      </c>
      <c r="BC300" s="2006">
        <v>0</v>
      </c>
      <c r="BD300" s="2006">
        <v>0</v>
      </c>
      <c r="BE300" s="2006">
        <v>0</v>
      </c>
      <c r="BF300" s="2006">
        <v>0</v>
      </c>
      <c r="BG300" s="2006">
        <v>0</v>
      </c>
      <c r="BH300" s="2006">
        <v>0</v>
      </c>
      <c r="BI300" s="421"/>
    </row>
    <row r="301" spans="2:61" ht="9.9499999999999993" customHeight="1">
      <c r="B301" s="3401">
        <v>24</v>
      </c>
      <c r="D301" s="4166"/>
      <c r="E301" s="26"/>
      <c r="F301" s="44"/>
      <c r="G301" s="26"/>
      <c r="H301" s="4166"/>
      <c r="I301" s="26"/>
      <c r="J301" s="44"/>
      <c r="K301" s="26"/>
      <c r="L301" s="4166"/>
      <c r="M301" s="26"/>
      <c r="N301" s="44"/>
      <c r="O301" s="26"/>
      <c r="P301" s="4166"/>
      <c r="Q301" s="26"/>
      <c r="R301" s="44"/>
      <c r="S301" s="26"/>
      <c r="T301" s="4166"/>
      <c r="U301" s="26"/>
      <c r="V301" s="44"/>
      <c r="W301" s="26"/>
      <c r="X301" s="4280" t="s">
        <v>502</v>
      </c>
      <c r="Y301" s="26"/>
      <c r="Z301" s="44"/>
      <c r="AA301" s="26"/>
      <c r="AB301" s="4166"/>
      <c r="AC301" s="26"/>
      <c r="AD301" s="44"/>
      <c r="AE301" s="26"/>
      <c r="AF301" s="4301" t="s">
        <v>508</v>
      </c>
      <c r="AG301" s="26"/>
      <c r="AH301" s="44"/>
      <c r="AI301" s="26"/>
      <c r="AJ301" s="4166"/>
      <c r="AK301" s="26"/>
      <c r="AL301" s="44"/>
      <c r="AM301" s="26"/>
      <c r="AN301" s="4166"/>
      <c r="AO301" s="26"/>
      <c r="AP301" s="44"/>
      <c r="AQ301" s="26"/>
      <c r="AR301" s="4166"/>
      <c r="AS301" s="26"/>
      <c r="AT301" s="44"/>
      <c r="AU301" s="26"/>
      <c r="AV301" s="4166"/>
      <c r="AW301" s="26"/>
      <c r="AX301" s="44"/>
      <c r="AY301" s="26"/>
      <c r="AZ301" s="4166"/>
      <c r="BA301" s="2006">
        <v>0</v>
      </c>
      <c r="BB301" s="2006">
        <v>0</v>
      </c>
      <c r="BC301" s="2006">
        <v>0</v>
      </c>
      <c r="BD301" s="2006">
        <v>0</v>
      </c>
      <c r="BE301" s="2006">
        <v>0</v>
      </c>
      <c r="BF301" s="2006">
        <v>0</v>
      </c>
      <c r="BG301" s="2006">
        <v>0</v>
      </c>
      <c r="BH301" s="2006">
        <v>0</v>
      </c>
      <c r="BI301" s="421"/>
    </row>
    <row r="302" spans="2:61" ht="5.0999999999999996" customHeight="1">
      <c r="B302" s="3402"/>
      <c r="D302" s="3612"/>
      <c r="E302" s="26"/>
      <c r="F302" s="154"/>
      <c r="G302" s="26"/>
      <c r="H302" s="3612"/>
      <c r="I302" s="26"/>
      <c r="J302" s="154"/>
      <c r="K302" s="26"/>
      <c r="L302" s="3612"/>
      <c r="M302" s="26"/>
      <c r="N302" s="154"/>
      <c r="O302" s="26"/>
      <c r="P302" s="3612"/>
      <c r="Q302" s="26"/>
      <c r="R302" s="154"/>
      <c r="S302" s="26"/>
      <c r="T302" s="3612"/>
      <c r="U302" s="26"/>
      <c r="V302" s="154"/>
      <c r="W302" s="26"/>
      <c r="X302" s="3529"/>
      <c r="Y302" s="26"/>
      <c r="Z302" s="154"/>
      <c r="AA302" s="26"/>
      <c r="AB302" s="3612"/>
      <c r="AC302" s="26"/>
      <c r="AD302" s="154"/>
      <c r="AE302" s="26"/>
      <c r="AF302" s="3712"/>
      <c r="AG302" s="26"/>
      <c r="AH302" s="154"/>
      <c r="AI302" s="26"/>
      <c r="AJ302" s="3612"/>
      <c r="AK302" s="26"/>
      <c r="AL302" s="154"/>
      <c r="AM302" s="26"/>
      <c r="AN302" s="3612"/>
      <c r="AO302" s="26"/>
      <c r="AP302" s="154"/>
      <c r="AQ302" s="26"/>
      <c r="AR302" s="3612"/>
      <c r="AS302" s="26"/>
      <c r="AT302" s="154"/>
      <c r="AU302" s="26"/>
      <c r="AV302" s="3612"/>
      <c r="AW302" s="26"/>
      <c r="AX302" s="154"/>
      <c r="AY302" s="26"/>
      <c r="AZ302" s="3612"/>
      <c r="BA302" s="2006">
        <v>0</v>
      </c>
      <c r="BB302" s="2006">
        <v>0</v>
      </c>
      <c r="BC302" s="2006">
        <v>0</v>
      </c>
      <c r="BD302" s="2006">
        <v>0</v>
      </c>
      <c r="BE302" s="2006">
        <v>0</v>
      </c>
      <c r="BF302" s="2006">
        <v>0</v>
      </c>
      <c r="BG302" s="2006">
        <v>0</v>
      </c>
      <c r="BH302" s="2006">
        <v>0</v>
      </c>
      <c r="BI302" s="421"/>
    </row>
    <row r="303" spans="2:61" ht="9.9499999999999993" customHeight="1">
      <c r="B303" s="3403"/>
      <c r="D303" s="3613"/>
      <c r="E303" s="26"/>
      <c r="F303" s="44"/>
      <c r="G303" s="26"/>
      <c r="H303" s="3613"/>
      <c r="I303" s="26"/>
      <c r="J303" s="44"/>
      <c r="K303" s="26"/>
      <c r="L303" s="3613"/>
      <c r="M303" s="26"/>
      <c r="N303" s="44"/>
      <c r="O303" s="26"/>
      <c r="P303" s="3613"/>
      <c r="Q303" s="26"/>
      <c r="R303" s="44"/>
      <c r="S303" s="26"/>
      <c r="T303" s="3613"/>
      <c r="U303" s="26"/>
      <c r="V303" s="44"/>
      <c r="W303" s="26"/>
      <c r="X303" s="3530"/>
      <c r="Y303" s="26"/>
      <c r="Z303" s="44"/>
      <c r="AA303" s="26"/>
      <c r="AB303" s="3613"/>
      <c r="AC303" s="26"/>
      <c r="AD303" s="44"/>
      <c r="AE303" s="26"/>
      <c r="AF303" s="3713"/>
      <c r="AG303" s="26"/>
      <c r="AH303" s="44"/>
      <c r="AI303" s="26"/>
      <c r="AJ303" s="3613"/>
      <c r="AK303" s="26"/>
      <c r="AL303" s="44"/>
      <c r="AM303" s="26"/>
      <c r="AN303" s="3613"/>
      <c r="AO303" s="26"/>
      <c r="AP303" s="44"/>
      <c r="AQ303" s="26"/>
      <c r="AR303" s="3613"/>
      <c r="AS303" s="26"/>
      <c r="AT303" s="44"/>
      <c r="AU303" s="26"/>
      <c r="AV303" s="3613"/>
      <c r="AW303" s="26"/>
      <c r="AX303" s="44"/>
      <c r="AY303" s="26"/>
      <c r="AZ303" s="3613"/>
      <c r="BA303" s="2006">
        <v>0</v>
      </c>
      <c r="BB303" s="2006">
        <v>0</v>
      </c>
      <c r="BC303" s="2006">
        <v>0</v>
      </c>
      <c r="BD303" s="2006">
        <v>0</v>
      </c>
      <c r="BE303" s="2006">
        <v>0</v>
      </c>
      <c r="BF303" s="2006">
        <v>0</v>
      </c>
      <c r="BG303" s="2006">
        <v>0</v>
      </c>
      <c r="BH303" s="2006">
        <v>0</v>
      </c>
      <c r="BI303" s="421"/>
    </row>
    <row r="304" spans="2:61" ht="9.9499999999999993" customHeight="1">
      <c r="B304" s="34"/>
      <c r="D304" s="26"/>
      <c r="E304" s="26"/>
      <c r="F304" s="26"/>
      <c r="G304" s="26"/>
      <c r="H304" s="26"/>
      <c r="I304" s="26"/>
      <c r="J304" s="26"/>
      <c r="K304" s="26"/>
      <c r="L304" s="69"/>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171"/>
      <c r="AJ304" s="57"/>
      <c r="AK304" s="57"/>
      <c r="AL304" s="57"/>
      <c r="AM304" s="57"/>
      <c r="AN304" s="57"/>
      <c r="AO304" s="26"/>
      <c r="AP304" s="26"/>
      <c r="AQ304" s="26"/>
      <c r="AR304" s="26"/>
      <c r="AS304" s="26"/>
      <c r="AT304" s="26"/>
      <c r="AU304" s="26"/>
      <c r="AV304" s="26"/>
      <c r="AW304" s="26"/>
      <c r="AX304" s="26"/>
      <c r="AY304" s="26"/>
      <c r="AZ304" s="26"/>
      <c r="BA304" s="2006">
        <v>0</v>
      </c>
      <c r="BB304" s="2006">
        <v>0</v>
      </c>
      <c r="BC304" s="2006">
        <v>0</v>
      </c>
      <c r="BD304" s="2006">
        <v>0</v>
      </c>
      <c r="BE304" s="2006">
        <v>0</v>
      </c>
      <c r="BF304" s="2006">
        <v>0</v>
      </c>
      <c r="BG304" s="2006">
        <v>0</v>
      </c>
      <c r="BH304" s="2006">
        <v>0</v>
      </c>
      <c r="BI304" s="421"/>
    </row>
    <row r="305" spans="2:61" ht="9.9499999999999993" customHeight="1">
      <c r="B305" s="3401">
        <v>25</v>
      </c>
      <c r="D305" s="4166"/>
      <c r="E305" s="26"/>
      <c r="F305" s="44"/>
      <c r="G305" s="26"/>
      <c r="H305" s="4166"/>
      <c r="I305" s="26"/>
      <c r="J305" s="44"/>
      <c r="K305" s="26"/>
      <c r="L305" s="4166"/>
      <c r="M305" s="26"/>
      <c r="N305" s="44"/>
      <c r="O305" s="26"/>
      <c r="P305" s="4166"/>
      <c r="Q305" s="26"/>
      <c r="R305" s="44"/>
      <c r="S305" s="26"/>
      <c r="T305" s="4166"/>
      <c r="U305" s="26"/>
      <c r="V305" s="44"/>
      <c r="W305" s="26"/>
      <c r="X305" s="4280"/>
      <c r="Y305" s="26"/>
      <c r="Z305" s="44"/>
      <c r="AA305" s="26"/>
      <c r="AB305" s="4166"/>
      <c r="AC305" s="26"/>
      <c r="AD305" s="44"/>
      <c r="AE305" s="26"/>
      <c r="AF305" s="4301" t="s">
        <v>514</v>
      </c>
      <c r="AG305" s="26"/>
      <c r="AH305" s="44"/>
      <c r="AI305" s="26"/>
      <c r="AJ305" s="4166"/>
      <c r="AK305" s="26"/>
      <c r="AL305" s="44"/>
      <c r="AM305" s="26"/>
      <c r="AN305" s="4166"/>
      <c r="AO305" s="26"/>
      <c r="AP305" s="44"/>
      <c r="AQ305" s="26"/>
      <c r="AR305" s="4166"/>
      <c r="AS305" s="26"/>
      <c r="AT305" s="44"/>
      <c r="AU305" s="26"/>
      <c r="AV305" s="4166"/>
      <c r="AW305" s="26"/>
      <c r="AX305" s="44"/>
      <c r="AY305" s="26"/>
      <c r="AZ305" s="4166"/>
      <c r="BA305" s="2006">
        <v>0</v>
      </c>
      <c r="BB305" s="2006">
        <v>0</v>
      </c>
      <c r="BC305" s="2006">
        <v>0</v>
      </c>
      <c r="BD305" s="2006">
        <v>0</v>
      </c>
      <c r="BE305" s="2006">
        <v>0</v>
      </c>
      <c r="BF305" s="2006">
        <v>0</v>
      </c>
      <c r="BG305" s="2006">
        <v>0</v>
      </c>
      <c r="BH305" s="2006">
        <v>0</v>
      </c>
      <c r="BI305" s="421"/>
    </row>
    <row r="306" spans="2:61" ht="5.0999999999999996" customHeight="1">
      <c r="B306" s="3402"/>
      <c r="D306" s="3612"/>
      <c r="E306" s="26"/>
      <c r="F306" s="154"/>
      <c r="G306" s="26"/>
      <c r="H306" s="3612"/>
      <c r="I306" s="26"/>
      <c r="J306" s="154"/>
      <c r="K306" s="26"/>
      <c r="L306" s="3612"/>
      <c r="M306" s="26"/>
      <c r="N306" s="154"/>
      <c r="O306" s="26"/>
      <c r="P306" s="3612"/>
      <c r="Q306" s="26"/>
      <c r="R306" s="154"/>
      <c r="S306" s="26"/>
      <c r="T306" s="3612"/>
      <c r="U306" s="26"/>
      <c r="V306" s="154"/>
      <c r="W306" s="26"/>
      <c r="X306" s="3529"/>
      <c r="Y306" s="26"/>
      <c r="Z306" s="154"/>
      <c r="AA306" s="26"/>
      <c r="AB306" s="3612"/>
      <c r="AC306" s="26"/>
      <c r="AD306" s="154"/>
      <c r="AE306" s="26"/>
      <c r="AF306" s="3712"/>
      <c r="AG306" s="26"/>
      <c r="AH306" s="154"/>
      <c r="AI306" s="26"/>
      <c r="AJ306" s="3612"/>
      <c r="AK306" s="26"/>
      <c r="AL306" s="154"/>
      <c r="AM306" s="26"/>
      <c r="AN306" s="3612"/>
      <c r="AO306" s="26"/>
      <c r="AP306" s="154"/>
      <c r="AQ306" s="26"/>
      <c r="AR306" s="3612"/>
      <c r="AS306" s="26"/>
      <c r="AT306" s="154"/>
      <c r="AU306" s="26"/>
      <c r="AV306" s="3612"/>
      <c r="AW306" s="26"/>
      <c r="AX306" s="154"/>
      <c r="AY306" s="26"/>
      <c r="AZ306" s="3612"/>
      <c r="BA306" s="2006">
        <v>0</v>
      </c>
      <c r="BB306" s="2006">
        <v>0</v>
      </c>
      <c r="BC306" s="2006">
        <v>0</v>
      </c>
      <c r="BD306" s="2006">
        <v>0</v>
      </c>
      <c r="BE306" s="2006">
        <v>0</v>
      </c>
      <c r="BF306" s="2006">
        <v>0</v>
      </c>
      <c r="BG306" s="2006">
        <v>0</v>
      </c>
      <c r="BH306" s="2006">
        <v>0</v>
      </c>
      <c r="BI306" s="421"/>
    </row>
    <row r="307" spans="2:61" ht="9.9499999999999993" customHeight="1">
      <c r="B307" s="3403"/>
      <c r="D307" s="3613"/>
      <c r="E307" s="26"/>
      <c r="F307" s="44"/>
      <c r="G307" s="26"/>
      <c r="H307" s="3613"/>
      <c r="I307" s="26"/>
      <c r="J307" s="44"/>
      <c r="K307" s="26"/>
      <c r="L307" s="3613"/>
      <c r="M307" s="26"/>
      <c r="N307" s="44"/>
      <c r="O307" s="26"/>
      <c r="P307" s="3613"/>
      <c r="Q307" s="26"/>
      <c r="R307" s="44"/>
      <c r="S307" s="26"/>
      <c r="T307" s="3613"/>
      <c r="U307" s="26"/>
      <c r="V307" s="44"/>
      <c r="W307" s="26"/>
      <c r="X307" s="3530"/>
      <c r="Y307" s="26"/>
      <c r="Z307" s="44"/>
      <c r="AA307" s="26"/>
      <c r="AB307" s="3613"/>
      <c r="AC307" s="26"/>
      <c r="AD307" s="44"/>
      <c r="AE307" s="26"/>
      <c r="AF307" s="3713"/>
      <c r="AG307" s="26"/>
      <c r="AH307" s="44"/>
      <c r="AI307" s="26"/>
      <c r="AJ307" s="3613"/>
      <c r="AK307" s="26"/>
      <c r="AL307" s="44"/>
      <c r="AM307" s="26"/>
      <c r="AN307" s="3613"/>
      <c r="AO307" s="26"/>
      <c r="AP307" s="44"/>
      <c r="AQ307" s="26"/>
      <c r="AR307" s="3613"/>
      <c r="AS307" s="26"/>
      <c r="AT307" s="44"/>
      <c r="AU307" s="26"/>
      <c r="AV307" s="3613"/>
      <c r="AW307" s="26"/>
      <c r="AX307" s="44"/>
      <c r="AY307" s="26"/>
      <c r="AZ307" s="3613"/>
      <c r="BA307" s="2006">
        <v>0</v>
      </c>
      <c r="BB307" s="2006">
        <v>0</v>
      </c>
      <c r="BC307" s="2006">
        <v>0</v>
      </c>
      <c r="BD307" s="2006">
        <v>0</v>
      </c>
      <c r="BE307" s="2006">
        <v>0</v>
      </c>
      <c r="BF307" s="2006">
        <v>0</v>
      </c>
      <c r="BG307" s="2006">
        <v>0</v>
      </c>
      <c r="BH307" s="2006">
        <v>0</v>
      </c>
      <c r="BI307" s="421"/>
    </row>
    <row r="308" spans="2:61" ht="9.9499999999999993" customHeight="1">
      <c r="B308" s="34"/>
      <c r="D308" s="26"/>
      <c r="E308" s="26"/>
      <c r="F308" s="26"/>
      <c r="G308" s="26"/>
      <c r="H308" s="26"/>
      <c r="I308" s="26"/>
      <c r="J308" s="26"/>
      <c r="K308" s="26"/>
      <c r="L308" s="69"/>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171"/>
      <c r="AJ308" s="57"/>
      <c r="AK308" s="57"/>
      <c r="AL308" s="57"/>
      <c r="AM308" s="57"/>
      <c r="AN308" s="57"/>
      <c r="AO308" s="26"/>
      <c r="AP308" s="26"/>
      <c r="AQ308" s="26"/>
      <c r="AR308" s="26"/>
      <c r="AS308" s="26"/>
      <c r="AT308" s="26"/>
      <c r="AU308" s="26"/>
      <c r="AV308" s="26"/>
      <c r="AW308" s="26"/>
      <c r="AX308" s="26"/>
      <c r="AY308" s="26"/>
      <c r="AZ308" s="26"/>
      <c r="BA308" s="2006">
        <v>0</v>
      </c>
      <c r="BB308" s="2006">
        <v>0</v>
      </c>
      <c r="BC308" s="2006">
        <v>0</v>
      </c>
      <c r="BD308" s="2006">
        <v>0</v>
      </c>
      <c r="BE308" s="2006">
        <v>0</v>
      </c>
      <c r="BF308" s="2006">
        <v>0</v>
      </c>
      <c r="BG308" s="2006">
        <v>0</v>
      </c>
      <c r="BH308" s="2006">
        <v>0</v>
      </c>
      <c r="BI308" s="421"/>
    </row>
    <row r="309" spans="2:61" ht="9.9499999999999993" customHeight="1">
      <c r="B309" s="3401">
        <v>26</v>
      </c>
      <c r="D309" s="4166"/>
      <c r="E309" s="26"/>
      <c r="F309" s="44"/>
      <c r="G309" s="26"/>
      <c r="H309" s="4166"/>
      <c r="I309" s="26"/>
      <c r="J309" s="44"/>
      <c r="K309" s="26"/>
      <c r="L309" s="4166"/>
      <c r="M309" s="26"/>
      <c r="N309" s="44"/>
      <c r="O309" s="26"/>
      <c r="P309" s="4166"/>
      <c r="Q309" s="26"/>
      <c r="R309" s="44"/>
      <c r="S309" s="26"/>
      <c r="T309" s="4166"/>
      <c r="U309" s="26"/>
      <c r="V309" s="44"/>
      <c r="W309" s="26"/>
      <c r="X309" s="4166"/>
      <c r="Y309" s="26"/>
      <c r="Z309" s="44"/>
      <c r="AA309" s="26"/>
      <c r="AB309" s="4166"/>
      <c r="AC309" s="26"/>
      <c r="AD309" s="44"/>
      <c r="AE309" s="26"/>
      <c r="AF309" s="4301" t="s">
        <v>517</v>
      </c>
      <c r="AG309" s="26"/>
      <c r="AH309" s="44"/>
      <c r="AI309" s="26"/>
      <c r="AJ309" s="4166"/>
      <c r="AK309" s="26"/>
      <c r="AL309" s="44"/>
      <c r="AM309" s="26"/>
      <c r="AN309" s="4166"/>
      <c r="AO309" s="26"/>
      <c r="AP309" s="44"/>
      <c r="AQ309" s="26"/>
      <c r="AR309" s="4166"/>
      <c r="AS309" s="26"/>
      <c r="AT309" s="44"/>
      <c r="AU309" s="26"/>
      <c r="AV309" s="4166"/>
      <c r="AW309" s="26"/>
      <c r="AX309" s="44"/>
      <c r="AY309" s="26"/>
      <c r="AZ309" s="4166"/>
      <c r="BA309" s="2006">
        <v>0</v>
      </c>
      <c r="BB309" s="2006">
        <v>0</v>
      </c>
      <c r="BC309" s="2006">
        <v>0</v>
      </c>
      <c r="BD309" s="2006">
        <v>0</v>
      </c>
      <c r="BE309" s="2006">
        <v>0</v>
      </c>
      <c r="BF309" s="2006">
        <v>0</v>
      </c>
      <c r="BG309" s="2006">
        <v>0</v>
      </c>
      <c r="BH309" s="2006">
        <v>0</v>
      </c>
      <c r="BI309" s="421"/>
    </row>
    <row r="310" spans="2:61" ht="5.0999999999999996" customHeight="1">
      <c r="B310" s="3402"/>
      <c r="D310" s="3612"/>
      <c r="E310" s="26"/>
      <c r="F310" s="154"/>
      <c r="G310" s="26"/>
      <c r="H310" s="3612"/>
      <c r="I310" s="26"/>
      <c r="J310" s="154"/>
      <c r="K310" s="26"/>
      <c r="L310" s="3612"/>
      <c r="M310" s="26"/>
      <c r="N310" s="154"/>
      <c r="O310" s="26"/>
      <c r="P310" s="3612"/>
      <c r="Q310" s="26"/>
      <c r="R310" s="154"/>
      <c r="S310" s="26"/>
      <c r="T310" s="3612"/>
      <c r="U310" s="26"/>
      <c r="V310" s="154"/>
      <c r="W310" s="26"/>
      <c r="X310" s="3612"/>
      <c r="Y310" s="26"/>
      <c r="Z310" s="154"/>
      <c r="AA310" s="26"/>
      <c r="AB310" s="3612"/>
      <c r="AC310" s="26"/>
      <c r="AD310" s="154"/>
      <c r="AE310" s="26"/>
      <c r="AF310" s="3712"/>
      <c r="AG310" s="26"/>
      <c r="AH310" s="154"/>
      <c r="AI310" s="26"/>
      <c r="AJ310" s="3612"/>
      <c r="AK310" s="26"/>
      <c r="AL310" s="154"/>
      <c r="AM310" s="26"/>
      <c r="AN310" s="3612"/>
      <c r="AO310" s="26"/>
      <c r="AP310" s="154"/>
      <c r="AQ310" s="26"/>
      <c r="AR310" s="3612"/>
      <c r="AS310" s="26"/>
      <c r="AT310" s="154"/>
      <c r="AU310" s="26"/>
      <c r="AV310" s="3612"/>
      <c r="AW310" s="26"/>
      <c r="AX310" s="154"/>
      <c r="AY310" s="26"/>
      <c r="AZ310" s="3612"/>
      <c r="BA310" s="2006">
        <v>0</v>
      </c>
      <c r="BB310" s="2006">
        <v>0</v>
      </c>
      <c r="BC310" s="2006">
        <v>0</v>
      </c>
      <c r="BD310" s="2006">
        <v>0</v>
      </c>
      <c r="BE310" s="2006">
        <v>0</v>
      </c>
      <c r="BF310" s="2006">
        <v>0</v>
      </c>
      <c r="BG310" s="2006">
        <v>0</v>
      </c>
      <c r="BH310" s="2006">
        <v>0</v>
      </c>
      <c r="BI310" s="421"/>
    </row>
    <row r="311" spans="2:61" ht="9.9499999999999993" customHeight="1">
      <c r="B311" s="3403"/>
      <c r="D311" s="3613"/>
      <c r="E311" s="26"/>
      <c r="F311" s="44"/>
      <c r="G311" s="26"/>
      <c r="H311" s="3613"/>
      <c r="I311" s="26"/>
      <c r="J311" s="44"/>
      <c r="K311" s="26"/>
      <c r="L311" s="3613"/>
      <c r="M311" s="26"/>
      <c r="N311" s="44"/>
      <c r="O311" s="26"/>
      <c r="P311" s="3613"/>
      <c r="Q311" s="26"/>
      <c r="R311" s="44"/>
      <c r="S311" s="26"/>
      <c r="T311" s="3613"/>
      <c r="U311" s="26"/>
      <c r="V311" s="44"/>
      <c r="W311" s="26"/>
      <c r="X311" s="3613"/>
      <c r="Y311" s="26"/>
      <c r="Z311" s="44"/>
      <c r="AA311" s="26"/>
      <c r="AB311" s="3613"/>
      <c r="AC311" s="26"/>
      <c r="AD311" s="44"/>
      <c r="AE311" s="26"/>
      <c r="AF311" s="3713"/>
      <c r="AG311" s="26"/>
      <c r="AH311" s="44"/>
      <c r="AI311" s="26"/>
      <c r="AJ311" s="3613"/>
      <c r="AK311" s="26"/>
      <c r="AL311" s="44"/>
      <c r="AM311" s="26"/>
      <c r="AN311" s="3613"/>
      <c r="AO311" s="26"/>
      <c r="AP311" s="44"/>
      <c r="AQ311" s="26"/>
      <c r="AR311" s="3613"/>
      <c r="AS311" s="26"/>
      <c r="AT311" s="44"/>
      <c r="AU311" s="26"/>
      <c r="AV311" s="3613"/>
      <c r="AW311" s="26"/>
      <c r="AX311" s="44"/>
      <c r="AY311" s="26"/>
      <c r="AZ311" s="3613"/>
      <c r="BA311" s="2006">
        <v>0</v>
      </c>
      <c r="BB311" s="2006">
        <v>0</v>
      </c>
      <c r="BC311" s="2006">
        <v>0</v>
      </c>
      <c r="BD311" s="2006">
        <v>0</v>
      </c>
      <c r="BE311" s="2006">
        <v>0</v>
      </c>
      <c r="BF311" s="2006">
        <v>0</v>
      </c>
      <c r="BG311" s="2006">
        <v>0</v>
      </c>
      <c r="BH311" s="2006">
        <v>0</v>
      </c>
      <c r="BI311" s="421"/>
    </row>
    <row r="312" spans="2:61" ht="9.9499999999999993" customHeight="1">
      <c r="B312" s="34"/>
      <c r="D312" s="26"/>
      <c r="E312" s="26"/>
      <c r="F312" s="26"/>
      <c r="G312" s="26"/>
      <c r="H312" s="26"/>
      <c r="I312" s="26"/>
      <c r="J312" s="26"/>
      <c r="K312" s="26"/>
      <c r="L312" s="69"/>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171"/>
      <c r="AJ312" s="57"/>
      <c r="AK312" s="57"/>
      <c r="AL312" s="57"/>
      <c r="AM312" s="57"/>
      <c r="AN312" s="57"/>
      <c r="AO312" s="26"/>
      <c r="AP312" s="26"/>
      <c r="AQ312" s="26"/>
      <c r="AR312" s="26"/>
      <c r="AS312" s="26"/>
      <c r="AT312" s="26"/>
      <c r="AU312" s="26"/>
      <c r="AV312" s="26"/>
      <c r="AW312" s="26"/>
      <c r="AX312" s="26"/>
      <c r="AY312" s="26"/>
      <c r="AZ312" s="26"/>
      <c r="BA312" s="2006">
        <v>0</v>
      </c>
      <c r="BB312" s="2006">
        <v>0</v>
      </c>
      <c r="BC312" s="2006">
        <v>0</v>
      </c>
      <c r="BD312" s="2006">
        <v>0</v>
      </c>
      <c r="BE312" s="2006">
        <v>0</v>
      </c>
      <c r="BF312" s="2006">
        <v>0</v>
      </c>
      <c r="BG312" s="2006">
        <v>0</v>
      </c>
      <c r="BH312" s="2006">
        <v>0</v>
      </c>
      <c r="BI312" s="421"/>
    </row>
    <row r="313" spans="2:61" ht="9.9499999999999993" customHeight="1">
      <c r="B313" s="3401">
        <v>27</v>
      </c>
      <c r="D313" s="4166"/>
      <c r="E313" s="26"/>
      <c r="F313" s="44"/>
      <c r="G313" s="26"/>
      <c r="H313" s="4166"/>
      <c r="I313" s="26"/>
      <c r="J313" s="44"/>
      <c r="K313" s="26"/>
      <c r="L313" s="4166"/>
      <c r="M313" s="26"/>
      <c r="N313" s="44"/>
      <c r="O313" s="26"/>
      <c r="P313" s="4166"/>
      <c r="Q313" s="26"/>
      <c r="R313" s="44"/>
      <c r="S313" s="26"/>
      <c r="T313" s="4166"/>
      <c r="U313" s="26"/>
      <c r="V313" s="44"/>
      <c r="W313" s="26"/>
      <c r="X313" s="4166"/>
      <c r="Y313" s="26"/>
      <c r="Z313" s="44"/>
      <c r="AA313" s="26"/>
      <c r="AB313" s="4166"/>
      <c r="AC313" s="26"/>
      <c r="AD313" s="44"/>
      <c r="AE313" s="26"/>
      <c r="AF313" s="4301"/>
      <c r="AG313" s="26"/>
      <c r="AH313" s="44"/>
      <c r="AI313" s="26"/>
      <c r="AJ313" s="4166"/>
      <c r="AK313" s="26"/>
      <c r="AL313" s="44"/>
      <c r="AM313" s="26"/>
      <c r="AN313" s="4166"/>
      <c r="AO313" s="26"/>
      <c r="AP313" s="44"/>
      <c r="AQ313" s="26"/>
      <c r="AR313" s="4166"/>
      <c r="AS313" s="26"/>
      <c r="AT313" s="44"/>
      <c r="AU313" s="26"/>
      <c r="AV313" s="4166"/>
      <c r="AW313" s="26"/>
      <c r="AX313" s="44"/>
      <c r="AY313" s="26"/>
      <c r="AZ313" s="4166"/>
      <c r="BA313" s="2006">
        <v>0</v>
      </c>
      <c r="BB313" s="2006">
        <v>0</v>
      </c>
      <c r="BC313" s="2006">
        <v>0</v>
      </c>
      <c r="BD313" s="2006">
        <v>0</v>
      </c>
      <c r="BE313" s="2006">
        <v>0</v>
      </c>
      <c r="BF313" s="2006">
        <v>0</v>
      </c>
      <c r="BG313" s="2006">
        <v>0</v>
      </c>
      <c r="BH313" s="2006">
        <v>0</v>
      </c>
      <c r="BI313" s="421"/>
    </row>
    <row r="314" spans="2:61" ht="5.0999999999999996" customHeight="1">
      <c r="B314" s="3402"/>
      <c r="D314" s="3612"/>
      <c r="E314" s="26"/>
      <c r="F314" s="154"/>
      <c r="G314" s="26"/>
      <c r="H314" s="3612"/>
      <c r="I314" s="26"/>
      <c r="J314" s="154"/>
      <c r="K314" s="26"/>
      <c r="L314" s="3612"/>
      <c r="M314" s="26"/>
      <c r="N314" s="154"/>
      <c r="O314" s="26"/>
      <c r="P314" s="3612"/>
      <c r="Q314" s="26"/>
      <c r="R314" s="154"/>
      <c r="S314" s="26"/>
      <c r="T314" s="3612"/>
      <c r="U314" s="26"/>
      <c r="V314" s="154"/>
      <c r="W314" s="26"/>
      <c r="X314" s="3612"/>
      <c r="Y314" s="26"/>
      <c r="Z314" s="154"/>
      <c r="AA314" s="26"/>
      <c r="AB314" s="3612"/>
      <c r="AC314" s="26"/>
      <c r="AD314" s="154"/>
      <c r="AE314" s="26"/>
      <c r="AF314" s="3712"/>
      <c r="AG314" s="26"/>
      <c r="AH314" s="154"/>
      <c r="AI314" s="26"/>
      <c r="AJ314" s="3612"/>
      <c r="AK314" s="26"/>
      <c r="AL314" s="154"/>
      <c r="AM314" s="26"/>
      <c r="AN314" s="3612"/>
      <c r="AO314" s="26"/>
      <c r="AP314" s="154"/>
      <c r="AQ314" s="26"/>
      <c r="AR314" s="3612"/>
      <c r="AS314" s="26"/>
      <c r="AT314" s="154"/>
      <c r="AU314" s="26"/>
      <c r="AV314" s="3612"/>
      <c r="AW314" s="26"/>
      <c r="AX314" s="154"/>
      <c r="AY314" s="26"/>
      <c r="AZ314" s="3612"/>
      <c r="BA314" s="2006">
        <v>0</v>
      </c>
      <c r="BB314" s="2006">
        <v>0</v>
      </c>
      <c r="BC314" s="2006">
        <v>0</v>
      </c>
      <c r="BD314" s="2006">
        <v>0</v>
      </c>
      <c r="BE314" s="2006">
        <v>0</v>
      </c>
      <c r="BF314" s="2006">
        <v>0</v>
      </c>
      <c r="BG314" s="2006">
        <v>0</v>
      </c>
      <c r="BH314" s="2006">
        <v>0</v>
      </c>
      <c r="BI314" s="421"/>
    </row>
    <row r="315" spans="2:61" ht="9.9499999999999993" customHeight="1">
      <c r="B315" s="3403"/>
      <c r="D315" s="3613"/>
      <c r="E315" s="26"/>
      <c r="F315" s="44"/>
      <c r="G315" s="26"/>
      <c r="H315" s="3613"/>
      <c r="I315" s="26"/>
      <c r="J315" s="44"/>
      <c r="K315" s="26"/>
      <c r="L315" s="3613"/>
      <c r="M315" s="26"/>
      <c r="N315" s="44"/>
      <c r="O315" s="26"/>
      <c r="P315" s="3613"/>
      <c r="Q315" s="26"/>
      <c r="R315" s="44"/>
      <c r="S315" s="26"/>
      <c r="T315" s="3613"/>
      <c r="U315" s="26"/>
      <c r="V315" s="44"/>
      <c r="W315" s="26"/>
      <c r="X315" s="3613"/>
      <c r="Y315" s="26"/>
      <c r="Z315" s="44"/>
      <c r="AA315" s="26"/>
      <c r="AB315" s="3613"/>
      <c r="AC315" s="26"/>
      <c r="AD315" s="44"/>
      <c r="AE315" s="26"/>
      <c r="AF315" s="3713"/>
      <c r="AG315" s="26"/>
      <c r="AH315" s="44"/>
      <c r="AI315" s="26"/>
      <c r="AJ315" s="3613"/>
      <c r="AK315" s="26"/>
      <c r="AL315" s="44"/>
      <c r="AM315" s="26"/>
      <c r="AN315" s="3613"/>
      <c r="AO315" s="26"/>
      <c r="AP315" s="44"/>
      <c r="AQ315" s="26"/>
      <c r="AR315" s="3613"/>
      <c r="AS315" s="26"/>
      <c r="AT315" s="44"/>
      <c r="AU315" s="26"/>
      <c r="AV315" s="3613"/>
      <c r="AW315" s="26"/>
      <c r="AX315" s="44"/>
      <c r="AY315" s="26"/>
      <c r="AZ315" s="3613"/>
      <c r="BA315" s="2006">
        <v>0</v>
      </c>
      <c r="BB315" s="2006">
        <v>0</v>
      </c>
      <c r="BC315" s="2006">
        <v>0</v>
      </c>
      <c r="BD315" s="2006">
        <v>0</v>
      </c>
      <c r="BE315" s="2006">
        <v>0</v>
      </c>
      <c r="BF315" s="2006">
        <v>0</v>
      </c>
      <c r="BG315" s="2006">
        <v>0</v>
      </c>
      <c r="BH315" s="2006">
        <v>0</v>
      </c>
      <c r="BI315" s="421"/>
    </row>
    <row r="316" spans="2:61" ht="9.9499999999999993" customHeight="1">
      <c r="B316" s="34"/>
      <c r="D316" s="26"/>
      <c r="E316" s="26"/>
      <c r="F316" s="26"/>
      <c r="G316" s="26"/>
      <c r="H316" s="26"/>
      <c r="I316" s="26"/>
      <c r="J316" s="26"/>
      <c r="K316" s="26"/>
      <c r="L316" s="69"/>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171"/>
      <c r="AJ316" s="57"/>
      <c r="AK316" s="57"/>
      <c r="AL316" s="57"/>
      <c r="AM316" s="57"/>
      <c r="AN316" s="57"/>
      <c r="AO316" s="26"/>
      <c r="AP316" s="26"/>
      <c r="AQ316" s="26"/>
      <c r="AR316" s="26"/>
      <c r="AS316" s="26"/>
      <c r="AT316" s="26"/>
      <c r="AU316" s="26"/>
      <c r="AV316" s="26"/>
      <c r="AW316" s="26"/>
      <c r="AX316" s="26"/>
      <c r="AY316" s="26"/>
      <c r="AZ316" s="26"/>
      <c r="BA316" s="2006">
        <v>0</v>
      </c>
      <c r="BB316" s="2006">
        <v>0</v>
      </c>
      <c r="BC316" s="2006">
        <v>0</v>
      </c>
      <c r="BD316" s="2006">
        <v>0</v>
      </c>
      <c r="BE316" s="2006">
        <v>0</v>
      </c>
      <c r="BF316" s="2006">
        <v>0</v>
      </c>
      <c r="BG316" s="2006">
        <v>0</v>
      </c>
      <c r="BH316" s="2006">
        <v>0</v>
      </c>
      <c r="BI316" s="421"/>
    </row>
    <row r="317" spans="2:61" ht="9.9499999999999993" customHeight="1">
      <c r="B317" s="3401">
        <v>28</v>
      </c>
      <c r="D317" s="4166"/>
      <c r="E317" s="26"/>
      <c r="F317" s="44"/>
      <c r="G317" s="26"/>
      <c r="H317" s="4166"/>
      <c r="I317" s="26"/>
      <c r="J317" s="44"/>
      <c r="K317" s="26"/>
      <c r="L317" s="4166"/>
      <c r="M317" s="26"/>
      <c r="N317" s="44"/>
      <c r="O317" s="26"/>
      <c r="P317" s="4166"/>
      <c r="Q317" s="26"/>
      <c r="R317" s="44"/>
      <c r="S317" s="26"/>
      <c r="T317" s="4166"/>
      <c r="U317" s="26"/>
      <c r="V317" s="44"/>
      <c r="W317" s="26"/>
      <c r="X317" s="4166"/>
      <c r="Y317" s="26"/>
      <c r="Z317" s="44"/>
      <c r="AA317" s="26"/>
      <c r="AB317" s="4166"/>
      <c r="AC317" s="26"/>
      <c r="AD317" s="44"/>
      <c r="AE317" s="26"/>
      <c r="AF317" s="4166"/>
      <c r="AG317" s="26"/>
      <c r="AH317" s="44"/>
      <c r="AI317" s="26"/>
      <c r="AJ317" s="4166"/>
      <c r="AK317" s="26"/>
      <c r="AL317" s="44"/>
      <c r="AM317" s="26"/>
      <c r="AN317" s="4166"/>
      <c r="AO317" s="26"/>
      <c r="AP317" s="44"/>
      <c r="AQ317" s="26"/>
      <c r="AR317" s="4166"/>
      <c r="AS317" s="26"/>
      <c r="AT317" s="44"/>
      <c r="AU317" s="26"/>
      <c r="AV317" s="4166"/>
      <c r="AW317" s="26"/>
      <c r="AX317" s="44"/>
      <c r="AY317" s="26"/>
      <c r="AZ317" s="4166"/>
      <c r="BA317" s="2006">
        <v>0</v>
      </c>
      <c r="BB317" s="2006">
        <v>0</v>
      </c>
      <c r="BC317" s="2006">
        <v>0</v>
      </c>
      <c r="BD317" s="2006">
        <v>0</v>
      </c>
      <c r="BE317" s="2006">
        <v>0</v>
      </c>
      <c r="BF317" s="2006">
        <v>0</v>
      </c>
      <c r="BG317" s="2006">
        <v>0</v>
      </c>
      <c r="BH317" s="2006">
        <v>0</v>
      </c>
      <c r="BI317" s="421"/>
    </row>
    <row r="318" spans="2:61" ht="5.0999999999999996" customHeight="1">
      <c r="B318" s="3402"/>
      <c r="D318" s="3612"/>
      <c r="E318" s="26"/>
      <c r="F318" s="154"/>
      <c r="G318" s="26"/>
      <c r="H318" s="3612"/>
      <c r="I318" s="26"/>
      <c r="J318" s="154"/>
      <c r="K318" s="26"/>
      <c r="L318" s="3612"/>
      <c r="M318" s="26"/>
      <c r="N318" s="154"/>
      <c r="O318" s="26"/>
      <c r="P318" s="3612"/>
      <c r="Q318" s="26"/>
      <c r="R318" s="154"/>
      <c r="S318" s="26"/>
      <c r="T318" s="3612"/>
      <c r="U318" s="26"/>
      <c r="V318" s="154"/>
      <c r="W318" s="26"/>
      <c r="X318" s="3612"/>
      <c r="Y318" s="26"/>
      <c r="Z318" s="154"/>
      <c r="AA318" s="26"/>
      <c r="AB318" s="3612"/>
      <c r="AC318" s="26"/>
      <c r="AD318" s="154"/>
      <c r="AE318" s="26"/>
      <c r="AF318" s="3612"/>
      <c r="AG318" s="26"/>
      <c r="AH318" s="154"/>
      <c r="AI318" s="26"/>
      <c r="AJ318" s="3612"/>
      <c r="AK318" s="26"/>
      <c r="AL318" s="154"/>
      <c r="AM318" s="26"/>
      <c r="AN318" s="3612"/>
      <c r="AO318" s="26"/>
      <c r="AP318" s="154"/>
      <c r="AQ318" s="26"/>
      <c r="AR318" s="3612"/>
      <c r="AS318" s="26"/>
      <c r="AT318" s="154"/>
      <c r="AU318" s="26"/>
      <c r="AV318" s="3612"/>
      <c r="AW318" s="26"/>
      <c r="AX318" s="154"/>
      <c r="AY318" s="26"/>
      <c r="AZ318" s="3612"/>
      <c r="BA318" s="2006">
        <v>0</v>
      </c>
      <c r="BB318" s="2006">
        <v>0</v>
      </c>
      <c r="BC318" s="2006">
        <v>0</v>
      </c>
      <c r="BD318" s="2006">
        <v>0</v>
      </c>
      <c r="BE318" s="2006">
        <v>0</v>
      </c>
      <c r="BF318" s="2006">
        <v>0</v>
      </c>
      <c r="BG318" s="2006">
        <v>0</v>
      </c>
      <c r="BH318" s="2006">
        <v>0</v>
      </c>
      <c r="BI318" s="421"/>
    </row>
    <row r="319" spans="2:61" ht="9.9499999999999993" customHeight="1">
      <c r="B319" s="3403"/>
      <c r="D319" s="3613"/>
      <c r="E319" s="26"/>
      <c r="F319" s="44"/>
      <c r="G319" s="26"/>
      <c r="H319" s="3613"/>
      <c r="I319" s="26"/>
      <c r="J319" s="44"/>
      <c r="K319" s="26"/>
      <c r="L319" s="3613"/>
      <c r="M319" s="26"/>
      <c r="N319" s="44"/>
      <c r="O319" s="26"/>
      <c r="P319" s="3613"/>
      <c r="Q319" s="26"/>
      <c r="R319" s="44"/>
      <c r="S319" s="26"/>
      <c r="T319" s="3613"/>
      <c r="U319" s="26"/>
      <c r="V319" s="44"/>
      <c r="W319" s="26"/>
      <c r="X319" s="3613"/>
      <c r="Y319" s="26"/>
      <c r="Z319" s="44"/>
      <c r="AA319" s="26"/>
      <c r="AB319" s="3613"/>
      <c r="AC319" s="26"/>
      <c r="AD319" s="44"/>
      <c r="AE319" s="26"/>
      <c r="AF319" s="3613"/>
      <c r="AG319" s="26"/>
      <c r="AH319" s="44"/>
      <c r="AI319" s="26"/>
      <c r="AJ319" s="3613"/>
      <c r="AK319" s="26"/>
      <c r="AL319" s="44"/>
      <c r="AM319" s="26"/>
      <c r="AN319" s="3613"/>
      <c r="AO319" s="26"/>
      <c r="AP319" s="44"/>
      <c r="AQ319" s="26"/>
      <c r="AR319" s="3613"/>
      <c r="AS319" s="26"/>
      <c r="AT319" s="44"/>
      <c r="AU319" s="26"/>
      <c r="AV319" s="3613"/>
      <c r="AW319" s="26"/>
      <c r="AX319" s="44"/>
      <c r="AY319" s="26"/>
      <c r="AZ319" s="3613"/>
      <c r="BA319" s="2006">
        <v>0</v>
      </c>
      <c r="BB319" s="2006">
        <v>0</v>
      </c>
      <c r="BC319" s="2006">
        <v>0</v>
      </c>
      <c r="BD319" s="2006">
        <v>0</v>
      </c>
      <c r="BE319" s="2006">
        <v>0</v>
      </c>
      <c r="BF319" s="2006">
        <v>0</v>
      </c>
      <c r="BG319" s="2006">
        <v>0</v>
      </c>
      <c r="BH319" s="2006">
        <v>0</v>
      </c>
      <c r="BI319" s="421"/>
    </row>
    <row r="320" spans="2:61" ht="9.9499999999999993" customHeight="1">
      <c r="B320" s="34"/>
      <c r="D320" s="26"/>
      <c r="E320" s="26"/>
      <c r="F320" s="26"/>
      <c r="G320" s="26"/>
      <c r="H320" s="26"/>
      <c r="I320" s="26"/>
      <c r="J320" s="26"/>
      <c r="K320" s="26"/>
      <c r="L320" s="69"/>
      <c r="M320" s="26"/>
      <c r="N320" s="26"/>
      <c r="O320" s="26"/>
      <c r="P320" s="26"/>
      <c r="Q320" s="26"/>
      <c r="R320" s="26"/>
      <c r="S320" s="26"/>
      <c r="T320" s="26"/>
      <c r="U320" s="26"/>
      <c r="V320" s="26"/>
      <c r="W320" s="26"/>
      <c r="X320" s="26"/>
      <c r="Y320" s="26"/>
      <c r="Z320" s="26"/>
      <c r="AA320" s="26"/>
      <c r="AB320" s="26"/>
      <c r="AC320" s="26"/>
      <c r="AD320" s="26"/>
      <c r="AE320" s="26"/>
      <c r="AF320" s="57"/>
      <c r="AG320" s="26"/>
      <c r="AH320" s="26"/>
      <c r="AI320" s="171"/>
      <c r="AJ320" s="57"/>
      <c r="AK320" s="57"/>
      <c r="AL320" s="57"/>
      <c r="AM320" s="57"/>
      <c r="AN320" s="57"/>
      <c r="AO320" s="26"/>
      <c r="AP320" s="26"/>
      <c r="AQ320" s="26"/>
      <c r="AR320" s="26"/>
      <c r="AS320" s="26"/>
      <c r="AT320" s="26"/>
      <c r="AU320" s="26"/>
      <c r="AV320" s="26"/>
      <c r="AW320" s="26"/>
      <c r="AX320" s="26"/>
      <c r="AY320" s="26"/>
      <c r="AZ320" s="26"/>
      <c r="BA320" s="2006">
        <v>0</v>
      </c>
      <c r="BB320" s="2006">
        <v>0</v>
      </c>
      <c r="BC320" s="2006">
        <v>0</v>
      </c>
      <c r="BD320" s="2006">
        <v>0</v>
      </c>
      <c r="BE320" s="2006">
        <v>0</v>
      </c>
      <c r="BF320" s="2006">
        <v>0</v>
      </c>
      <c r="BG320" s="2006">
        <v>0</v>
      </c>
      <c r="BH320" s="2006">
        <v>0</v>
      </c>
      <c r="BI320" s="421"/>
    </row>
    <row r="321" spans="2:61" ht="9.9499999999999993" customHeight="1">
      <c r="B321" s="3401">
        <v>29</v>
      </c>
      <c r="D321" s="4166"/>
      <c r="E321" s="26"/>
      <c r="F321" s="44"/>
      <c r="G321" s="26"/>
      <c r="H321" s="4166"/>
      <c r="I321" s="26"/>
      <c r="J321" s="44"/>
      <c r="K321" s="26"/>
      <c r="L321" s="4166"/>
      <c r="M321" s="26"/>
      <c r="N321" s="44"/>
      <c r="O321" s="26"/>
      <c r="P321" s="4166"/>
      <c r="Q321" s="26"/>
      <c r="R321" s="44"/>
      <c r="S321" s="26"/>
      <c r="T321" s="4166"/>
      <c r="U321" s="26"/>
      <c r="V321" s="44"/>
      <c r="W321" s="26"/>
      <c r="X321" s="4166"/>
      <c r="Y321" s="26"/>
      <c r="Z321" s="44"/>
      <c r="AA321" s="26"/>
      <c r="AB321" s="4166"/>
      <c r="AC321" s="26"/>
      <c r="AD321" s="44"/>
      <c r="AE321" s="26"/>
      <c r="AF321" s="4166"/>
      <c r="AG321" s="26"/>
      <c r="AH321" s="44"/>
      <c r="AI321" s="26"/>
      <c r="AJ321" s="4166"/>
      <c r="AK321" s="26"/>
      <c r="AL321" s="44"/>
      <c r="AM321" s="26"/>
      <c r="AN321" s="4166"/>
      <c r="AO321" s="26"/>
      <c r="AP321" s="44"/>
      <c r="AQ321" s="26"/>
      <c r="AR321" s="4166"/>
      <c r="AS321" s="26"/>
      <c r="AT321" s="44"/>
      <c r="AU321" s="26"/>
      <c r="AV321" s="4166"/>
      <c r="AW321" s="26"/>
      <c r="AX321" s="44"/>
      <c r="AY321" s="26"/>
      <c r="AZ321" s="4166"/>
      <c r="BA321" s="2006">
        <v>0</v>
      </c>
      <c r="BB321" s="2006">
        <v>0</v>
      </c>
      <c r="BC321" s="2006">
        <v>0</v>
      </c>
      <c r="BD321" s="2006">
        <v>0</v>
      </c>
      <c r="BE321" s="2006">
        <v>0</v>
      </c>
      <c r="BF321" s="2006">
        <v>0</v>
      </c>
      <c r="BG321" s="2006">
        <v>0</v>
      </c>
      <c r="BH321" s="2006">
        <v>0</v>
      </c>
      <c r="BI321" s="421"/>
    </row>
    <row r="322" spans="2:61" ht="5.0999999999999996" customHeight="1">
      <c r="B322" s="3402"/>
      <c r="D322" s="3612"/>
      <c r="E322" s="26"/>
      <c r="F322" s="154"/>
      <c r="G322" s="26"/>
      <c r="H322" s="3612"/>
      <c r="I322" s="26"/>
      <c r="J322" s="154"/>
      <c r="K322" s="26"/>
      <c r="L322" s="3612"/>
      <c r="M322" s="26"/>
      <c r="N322" s="154"/>
      <c r="O322" s="26"/>
      <c r="P322" s="3612"/>
      <c r="Q322" s="26"/>
      <c r="R322" s="154"/>
      <c r="S322" s="26"/>
      <c r="T322" s="3612"/>
      <c r="U322" s="26"/>
      <c r="V322" s="154"/>
      <c r="W322" s="26"/>
      <c r="X322" s="3612"/>
      <c r="Y322" s="26"/>
      <c r="Z322" s="154"/>
      <c r="AA322" s="26"/>
      <c r="AB322" s="3612"/>
      <c r="AC322" s="26"/>
      <c r="AD322" s="154"/>
      <c r="AE322" s="26"/>
      <c r="AF322" s="3612"/>
      <c r="AG322" s="26"/>
      <c r="AH322" s="154"/>
      <c r="AI322" s="26"/>
      <c r="AJ322" s="3612"/>
      <c r="AK322" s="26"/>
      <c r="AL322" s="154"/>
      <c r="AM322" s="26"/>
      <c r="AN322" s="3612"/>
      <c r="AO322" s="26"/>
      <c r="AP322" s="154"/>
      <c r="AQ322" s="26"/>
      <c r="AR322" s="3612"/>
      <c r="AS322" s="26"/>
      <c r="AT322" s="154"/>
      <c r="AU322" s="26"/>
      <c r="AV322" s="3612"/>
      <c r="AW322" s="26"/>
      <c r="AX322" s="154"/>
      <c r="AY322" s="26"/>
      <c r="AZ322" s="3612"/>
      <c r="BA322" s="2006">
        <v>0</v>
      </c>
      <c r="BB322" s="2006">
        <v>0</v>
      </c>
      <c r="BC322" s="2006">
        <v>0</v>
      </c>
      <c r="BD322" s="2006">
        <v>0</v>
      </c>
      <c r="BE322" s="2006">
        <v>0</v>
      </c>
      <c r="BF322" s="2006">
        <v>0</v>
      </c>
      <c r="BG322" s="2006">
        <v>0</v>
      </c>
      <c r="BH322" s="2006">
        <v>0</v>
      </c>
      <c r="BI322" s="421"/>
    </row>
    <row r="323" spans="2:61" ht="9.9499999999999993" customHeight="1">
      <c r="B323" s="3403"/>
      <c r="D323" s="3613"/>
      <c r="E323" s="26"/>
      <c r="F323" s="44"/>
      <c r="G323" s="26"/>
      <c r="H323" s="3613"/>
      <c r="I323" s="26"/>
      <c r="J323" s="44"/>
      <c r="K323" s="26"/>
      <c r="L323" s="3613"/>
      <c r="M323" s="26"/>
      <c r="N323" s="44"/>
      <c r="O323" s="26"/>
      <c r="P323" s="3613"/>
      <c r="Q323" s="26"/>
      <c r="R323" s="44"/>
      <c r="S323" s="26"/>
      <c r="T323" s="3613"/>
      <c r="U323" s="26"/>
      <c r="V323" s="44"/>
      <c r="W323" s="26"/>
      <c r="X323" s="3613"/>
      <c r="Y323" s="26"/>
      <c r="Z323" s="44"/>
      <c r="AA323" s="26"/>
      <c r="AB323" s="3613"/>
      <c r="AC323" s="26"/>
      <c r="AD323" s="44"/>
      <c r="AE323" s="26"/>
      <c r="AF323" s="3613"/>
      <c r="AG323" s="26"/>
      <c r="AH323" s="44"/>
      <c r="AI323" s="26"/>
      <c r="AJ323" s="3613"/>
      <c r="AK323" s="26"/>
      <c r="AL323" s="44"/>
      <c r="AM323" s="26"/>
      <c r="AN323" s="3613"/>
      <c r="AO323" s="26"/>
      <c r="AP323" s="44"/>
      <c r="AQ323" s="26"/>
      <c r="AR323" s="3613"/>
      <c r="AS323" s="26"/>
      <c r="AT323" s="44"/>
      <c r="AU323" s="26"/>
      <c r="AV323" s="3613"/>
      <c r="AW323" s="26"/>
      <c r="AX323" s="44"/>
      <c r="AY323" s="26"/>
      <c r="AZ323" s="3613"/>
      <c r="BA323" s="2006">
        <v>0</v>
      </c>
      <c r="BB323" s="2006">
        <v>0</v>
      </c>
      <c r="BC323" s="2006">
        <v>0</v>
      </c>
      <c r="BD323" s="2006">
        <v>0</v>
      </c>
      <c r="BE323" s="2006">
        <v>0</v>
      </c>
      <c r="BF323" s="2006">
        <v>0</v>
      </c>
      <c r="BG323" s="2006">
        <v>0</v>
      </c>
      <c r="BH323" s="2006">
        <v>0</v>
      </c>
      <c r="BI323" s="421"/>
    </row>
    <row r="324" spans="2:61" ht="9.9499999999999993" customHeight="1">
      <c r="B324" s="34"/>
      <c r="D324" s="26"/>
      <c r="E324" s="26"/>
      <c r="F324" s="26"/>
      <c r="G324" s="26"/>
      <c r="H324" s="26"/>
      <c r="I324" s="26"/>
      <c r="J324" s="26"/>
      <c r="K324" s="26"/>
      <c r="L324" s="69"/>
      <c r="M324" s="26"/>
      <c r="N324" s="26"/>
      <c r="O324" s="26"/>
      <c r="P324" s="26"/>
      <c r="Q324" s="26"/>
      <c r="R324" s="26"/>
      <c r="S324" s="26"/>
      <c r="T324" s="26"/>
      <c r="U324" s="26"/>
      <c r="V324" s="26"/>
      <c r="W324" s="26"/>
      <c r="X324" s="26"/>
      <c r="Y324" s="26"/>
      <c r="Z324" s="26"/>
      <c r="AA324" s="26"/>
      <c r="AB324" s="26"/>
      <c r="AC324" s="26"/>
      <c r="AD324" s="26"/>
      <c r="AE324" s="26"/>
      <c r="AF324" s="57"/>
      <c r="AG324" s="26"/>
      <c r="AH324" s="26"/>
      <c r="AI324" s="171"/>
      <c r="AJ324" s="57"/>
      <c r="AK324" s="57"/>
      <c r="AL324" s="57"/>
      <c r="AM324" s="57"/>
      <c r="AN324" s="57"/>
      <c r="AO324" s="26"/>
      <c r="AP324" s="26"/>
      <c r="AQ324" s="26"/>
      <c r="AR324" s="26"/>
      <c r="AS324" s="26"/>
      <c r="AT324" s="26"/>
      <c r="AU324" s="26"/>
      <c r="AV324" s="26"/>
      <c r="AW324" s="26"/>
      <c r="AX324" s="26"/>
      <c r="AY324" s="26"/>
      <c r="AZ324" s="26"/>
      <c r="BA324" s="2006">
        <v>0</v>
      </c>
      <c r="BB324" s="2006">
        <v>0</v>
      </c>
      <c r="BC324" s="2006">
        <v>0</v>
      </c>
      <c r="BD324" s="2006">
        <v>0</v>
      </c>
      <c r="BE324" s="2006">
        <v>0</v>
      </c>
      <c r="BF324" s="2006">
        <v>0</v>
      </c>
      <c r="BG324" s="2006">
        <v>0</v>
      </c>
      <c r="BH324" s="2006">
        <v>0</v>
      </c>
      <c r="BI324" s="421"/>
    </row>
    <row r="325" spans="2:61" ht="9.9499999999999993" customHeight="1">
      <c r="B325" s="3401">
        <v>30</v>
      </c>
      <c r="D325" s="4166"/>
      <c r="E325" s="26"/>
      <c r="F325" s="44"/>
      <c r="G325" s="26"/>
      <c r="H325" s="4166"/>
      <c r="I325" s="26"/>
      <c r="J325" s="44"/>
      <c r="K325" s="26"/>
      <c r="L325" s="4166"/>
      <c r="M325" s="26"/>
      <c r="N325" s="44"/>
      <c r="O325" s="26"/>
      <c r="P325" s="4166"/>
      <c r="Q325" s="26"/>
      <c r="R325" s="44"/>
      <c r="S325" s="26"/>
      <c r="T325" s="4166"/>
      <c r="U325" s="26"/>
      <c r="V325" s="44"/>
      <c r="W325" s="26"/>
      <c r="X325" s="4166"/>
      <c r="Y325" s="26"/>
      <c r="Z325" s="44"/>
      <c r="AA325" s="26"/>
      <c r="AB325" s="4166"/>
      <c r="AC325" s="26"/>
      <c r="AD325" s="44"/>
      <c r="AE325" s="26"/>
      <c r="AF325" s="4166"/>
      <c r="AG325" s="26"/>
      <c r="AH325" s="44"/>
      <c r="AI325" s="26"/>
      <c r="AJ325" s="4166"/>
      <c r="AK325" s="26"/>
      <c r="AL325" s="44"/>
      <c r="AM325" s="26"/>
      <c r="AN325" s="4166"/>
      <c r="AO325" s="26"/>
      <c r="AP325" s="44"/>
      <c r="AQ325" s="26"/>
      <c r="AR325" s="4166"/>
      <c r="AS325" s="26"/>
      <c r="AT325" s="44"/>
      <c r="AU325" s="26"/>
      <c r="AV325" s="4166"/>
      <c r="AW325" s="26"/>
      <c r="AX325" s="44"/>
      <c r="AY325" s="26"/>
      <c r="AZ325" s="4166"/>
      <c r="BA325" s="2006">
        <v>0</v>
      </c>
      <c r="BB325" s="2006">
        <v>0</v>
      </c>
      <c r="BC325" s="2006">
        <v>0</v>
      </c>
      <c r="BD325" s="2006">
        <v>0</v>
      </c>
      <c r="BE325" s="2006">
        <v>0</v>
      </c>
      <c r="BF325" s="2006">
        <v>0</v>
      </c>
      <c r="BG325" s="2006">
        <v>0</v>
      </c>
      <c r="BH325" s="2006">
        <v>0</v>
      </c>
      <c r="BI325" s="421"/>
    </row>
    <row r="326" spans="2:61" ht="5.0999999999999996" customHeight="1">
      <c r="B326" s="3402"/>
      <c r="D326" s="3612"/>
      <c r="E326" s="26"/>
      <c r="F326" s="154"/>
      <c r="G326" s="26"/>
      <c r="H326" s="3612"/>
      <c r="I326" s="26"/>
      <c r="J326" s="154"/>
      <c r="K326" s="26"/>
      <c r="L326" s="3612"/>
      <c r="M326" s="26"/>
      <c r="N326" s="154"/>
      <c r="O326" s="26"/>
      <c r="P326" s="3612"/>
      <c r="Q326" s="26"/>
      <c r="R326" s="154"/>
      <c r="S326" s="26"/>
      <c r="T326" s="3612"/>
      <c r="U326" s="26"/>
      <c r="V326" s="154"/>
      <c r="W326" s="26"/>
      <c r="X326" s="3612"/>
      <c r="Y326" s="26"/>
      <c r="Z326" s="154"/>
      <c r="AA326" s="26"/>
      <c r="AB326" s="3612"/>
      <c r="AC326" s="26"/>
      <c r="AD326" s="154"/>
      <c r="AE326" s="26"/>
      <c r="AF326" s="3612"/>
      <c r="AG326" s="26"/>
      <c r="AH326" s="154"/>
      <c r="AI326" s="26"/>
      <c r="AJ326" s="3612"/>
      <c r="AK326" s="26"/>
      <c r="AL326" s="154"/>
      <c r="AM326" s="26"/>
      <c r="AN326" s="3612"/>
      <c r="AO326" s="26"/>
      <c r="AP326" s="154"/>
      <c r="AQ326" s="26"/>
      <c r="AR326" s="3612"/>
      <c r="AS326" s="26"/>
      <c r="AT326" s="154"/>
      <c r="AU326" s="26"/>
      <c r="AV326" s="3612"/>
      <c r="AW326" s="26"/>
      <c r="AX326" s="154"/>
      <c r="AY326" s="26"/>
      <c r="AZ326" s="3612"/>
      <c r="BA326" s="2006">
        <v>0</v>
      </c>
      <c r="BB326" s="2006">
        <v>0</v>
      </c>
      <c r="BC326" s="2006">
        <v>0</v>
      </c>
      <c r="BD326" s="2006">
        <v>0</v>
      </c>
      <c r="BE326" s="2006">
        <v>0</v>
      </c>
      <c r="BF326" s="2006">
        <v>0</v>
      </c>
      <c r="BG326" s="2006">
        <v>0</v>
      </c>
      <c r="BH326" s="2006">
        <v>0</v>
      </c>
      <c r="BI326" s="421"/>
    </row>
    <row r="327" spans="2:61" ht="9.9499999999999993" customHeight="1">
      <c r="B327" s="3403"/>
      <c r="D327" s="3613"/>
      <c r="E327" s="26"/>
      <c r="F327" s="44"/>
      <c r="G327" s="26"/>
      <c r="H327" s="3613"/>
      <c r="I327" s="26"/>
      <c r="J327" s="44"/>
      <c r="K327" s="26"/>
      <c r="L327" s="3613"/>
      <c r="M327" s="26"/>
      <c r="N327" s="44"/>
      <c r="O327" s="26"/>
      <c r="P327" s="3613"/>
      <c r="Q327" s="26"/>
      <c r="R327" s="44"/>
      <c r="S327" s="26"/>
      <c r="T327" s="3613"/>
      <c r="U327" s="26"/>
      <c r="V327" s="44"/>
      <c r="W327" s="26"/>
      <c r="X327" s="3613"/>
      <c r="Y327" s="26"/>
      <c r="Z327" s="44"/>
      <c r="AA327" s="26"/>
      <c r="AB327" s="3613"/>
      <c r="AC327" s="26"/>
      <c r="AD327" s="44"/>
      <c r="AE327" s="26"/>
      <c r="AF327" s="3613"/>
      <c r="AG327" s="26"/>
      <c r="AH327" s="44"/>
      <c r="AI327" s="26"/>
      <c r="AJ327" s="3613"/>
      <c r="AK327" s="26"/>
      <c r="AL327" s="44"/>
      <c r="AM327" s="26"/>
      <c r="AN327" s="3613"/>
      <c r="AO327" s="26"/>
      <c r="AP327" s="44"/>
      <c r="AQ327" s="26"/>
      <c r="AR327" s="3613"/>
      <c r="AS327" s="26"/>
      <c r="AT327" s="44"/>
      <c r="AU327" s="26"/>
      <c r="AV327" s="3613"/>
      <c r="AW327" s="26"/>
      <c r="AX327" s="44"/>
      <c r="AY327" s="26"/>
      <c r="AZ327" s="3613"/>
      <c r="BA327" s="2006">
        <v>0</v>
      </c>
      <c r="BB327" s="2006">
        <v>0</v>
      </c>
      <c r="BC327" s="2006">
        <v>0</v>
      </c>
      <c r="BD327" s="2006">
        <v>0</v>
      </c>
      <c r="BE327" s="2006">
        <v>0</v>
      </c>
      <c r="BF327" s="2006">
        <v>0</v>
      </c>
      <c r="BG327" s="2006">
        <v>0</v>
      </c>
      <c r="BH327" s="2006">
        <v>0</v>
      </c>
      <c r="BI327" s="421"/>
    </row>
    <row r="328" spans="2:61" ht="9.9499999999999993" customHeight="1">
      <c r="B328" s="34"/>
      <c r="D328" s="26"/>
      <c r="E328" s="26"/>
      <c r="F328" s="26"/>
      <c r="G328" s="26"/>
      <c r="H328" s="26"/>
      <c r="I328" s="26"/>
      <c r="J328" s="26"/>
      <c r="K328" s="26"/>
      <c r="L328" s="69"/>
      <c r="M328" s="26"/>
      <c r="N328" s="26"/>
      <c r="O328" s="26"/>
      <c r="P328" s="26"/>
      <c r="Q328" s="26"/>
      <c r="R328" s="26"/>
      <c r="S328" s="26"/>
      <c r="T328" s="26"/>
      <c r="U328" s="26"/>
      <c r="V328" s="26"/>
      <c r="W328" s="26"/>
      <c r="X328" s="26"/>
      <c r="Y328" s="26"/>
      <c r="Z328" s="26"/>
      <c r="AA328" s="26"/>
      <c r="AB328" s="26"/>
      <c r="AC328" s="26"/>
      <c r="AD328" s="26"/>
      <c r="AE328" s="26"/>
      <c r="AF328" s="57"/>
      <c r="AG328" s="26"/>
      <c r="AH328" s="26"/>
      <c r="AI328" s="171"/>
      <c r="AJ328" s="57"/>
      <c r="AK328" s="57"/>
      <c r="AL328" s="57"/>
      <c r="AM328" s="57"/>
      <c r="AN328" s="57"/>
      <c r="AO328" s="26"/>
      <c r="AP328" s="26"/>
      <c r="AQ328" s="26"/>
      <c r="AR328" s="26"/>
      <c r="AS328" s="26"/>
      <c r="AT328" s="26"/>
      <c r="AU328" s="26"/>
      <c r="AV328" s="26"/>
      <c r="AW328" s="26"/>
      <c r="AX328" s="26"/>
      <c r="AY328" s="26"/>
      <c r="AZ328" s="26"/>
      <c r="BA328" s="2006">
        <v>0</v>
      </c>
      <c r="BB328" s="2006">
        <v>0</v>
      </c>
      <c r="BC328" s="2006">
        <v>0</v>
      </c>
      <c r="BD328" s="2006">
        <v>0</v>
      </c>
      <c r="BE328" s="2006">
        <v>0</v>
      </c>
      <c r="BF328" s="2006">
        <v>0</v>
      </c>
      <c r="BG328" s="2006">
        <v>0</v>
      </c>
      <c r="BH328" s="2006">
        <v>0</v>
      </c>
      <c r="BI328" s="421"/>
    </row>
    <row r="329" spans="2:61" ht="9.9499999999999993" customHeight="1">
      <c r="B329" s="3401">
        <v>31</v>
      </c>
      <c r="D329" s="4166"/>
      <c r="E329" s="26"/>
      <c r="F329" s="44"/>
      <c r="G329" s="26"/>
      <c r="H329" s="4166"/>
      <c r="I329" s="26"/>
      <c r="J329" s="44"/>
      <c r="K329" s="26"/>
      <c r="L329" s="4166"/>
      <c r="M329" s="26"/>
      <c r="N329" s="44"/>
      <c r="O329" s="26"/>
      <c r="P329" s="4166"/>
      <c r="Q329" s="26"/>
      <c r="R329" s="44"/>
      <c r="S329" s="26"/>
      <c r="T329" s="4166"/>
      <c r="U329" s="26"/>
      <c r="V329" s="44"/>
      <c r="W329" s="26"/>
      <c r="X329" s="4166"/>
      <c r="Y329" s="26"/>
      <c r="Z329" s="44"/>
      <c r="AA329" s="26"/>
      <c r="AB329" s="4166"/>
      <c r="AC329" s="26"/>
      <c r="AD329" s="44"/>
      <c r="AE329" s="26"/>
      <c r="AF329" s="4166"/>
      <c r="AG329" s="26"/>
      <c r="AH329" s="44"/>
      <c r="AI329" s="26"/>
      <c r="AJ329" s="4166"/>
      <c r="AK329" s="26"/>
      <c r="AL329" s="44"/>
      <c r="AM329" s="26"/>
      <c r="AN329" s="4166"/>
      <c r="AO329" s="26"/>
      <c r="AP329" s="44"/>
      <c r="AQ329" s="26"/>
      <c r="AR329" s="4166"/>
      <c r="AS329" s="26"/>
      <c r="AT329" s="44"/>
      <c r="AU329" s="26"/>
      <c r="AV329" s="4166"/>
      <c r="AW329" s="26"/>
      <c r="AX329" s="44"/>
      <c r="AY329" s="26"/>
      <c r="AZ329" s="4166"/>
      <c r="BA329" s="2006">
        <v>0</v>
      </c>
      <c r="BB329" s="2006">
        <v>0</v>
      </c>
      <c r="BC329" s="2006">
        <v>0</v>
      </c>
      <c r="BD329" s="2006">
        <v>0</v>
      </c>
      <c r="BE329" s="2006">
        <v>0</v>
      </c>
      <c r="BF329" s="2006">
        <v>0</v>
      </c>
      <c r="BG329" s="2006">
        <v>0</v>
      </c>
      <c r="BH329" s="2006">
        <v>0</v>
      </c>
      <c r="BI329" s="421"/>
    </row>
    <row r="330" spans="2:61" ht="5.0999999999999996" customHeight="1">
      <c r="B330" s="3402"/>
      <c r="D330" s="3612"/>
      <c r="E330" s="26"/>
      <c r="F330" s="154"/>
      <c r="G330" s="26"/>
      <c r="H330" s="3612"/>
      <c r="I330" s="26"/>
      <c r="J330" s="154"/>
      <c r="K330" s="26"/>
      <c r="L330" s="3612"/>
      <c r="M330" s="26"/>
      <c r="N330" s="154"/>
      <c r="O330" s="26"/>
      <c r="P330" s="3612"/>
      <c r="Q330" s="26"/>
      <c r="R330" s="154"/>
      <c r="S330" s="26"/>
      <c r="T330" s="3612"/>
      <c r="U330" s="26"/>
      <c r="V330" s="154"/>
      <c r="W330" s="26"/>
      <c r="X330" s="3612"/>
      <c r="Y330" s="26"/>
      <c r="Z330" s="154"/>
      <c r="AA330" s="26"/>
      <c r="AB330" s="3612"/>
      <c r="AC330" s="26"/>
      <c r="AD330" s="154"/>
      <c r="AE330" s="26"/>
      <c r="AF330" s="3612"/>
      <c r="AG330" s="26"/>
      <c r="AH330" s="154"/>
      <c r="AI330" s="26"/>
      <c r="AJ330" s="3612"/>
      <c r="AK330" s="26"/>
      <c r="AL330" s="154"/>
      <c r="AM330" s="26"/>
      <c r="AN330" s="3612"/>
      <c r="AO330" s="26"/>
      <c r="AP330" s="154"/>
      <c r="AQ330" s="26"/>
      <c r="AR330" s="3612"/>
      <c r="AS330" s="26"/>
      <c r="AT330" s="154"/>
      <c r="AU330" s="26"/>
      <c r="AV330" s="3612"/>
      <c r="AW330" s="26"/>
      <c r="AX330" s="154"/>
      <c r="AY330" s="26"/>
      <c r="AZ330" s="3612"/>
      <c r="BA330" s="2006">
        <v>0</v>
      </c>
      <c r="BB330" s="2006">
        <v>0</v>
      </c>
      <c r="BC330" s="2006">
        <v>0</v>
      </c>
      <c r="BD330" s="2006">
        <v>0</v>
      </c>
      <c r="BE330" s="2006">
        <v>0</v>
      </c>
      <c r="BF330" s="2006">
        <v>0</v>
      </c>
      <c r="BG330" s="2006">
        <v>0</v>
      </c>
      <c r="BH330" s="2006">
        <v>0</v>
      </c>
      <c r="BI330" s="421"/>
    </row>
    <row r="331" spans="2:61" ht="9.9499999999999993" customHeight="1">
      <c r="B331" s="3403"/>
      <c r="D331" s="3613"/>
      <c r="E331" s="26"/>
      <c r="F331" s="44"/>
      <c r="G331" s="26"/>
      <c r="H331" s="3613"/>
      <c r="I331" s="26"/>
      <c r="J331" s="44"/>
      <c r="K331" s="26"/>
      <c r="L331" s="3613"/>
      <c r="M331" s="26"/>
      <c r="N331" s="44"/>
      <c r="O331" s="26"/>
      <c r="P331" s="3613"/>
      <c r="Q331" s="26"/>
      <c r="R331" s="44"/>
      <c r="S331" s="26"/>
      <c r="T331" s="3613"/>
      <c r="U331" s="26"/>
      <c r="V331" s="44"/>
      <c r="W331" s="26"/>
      <c r="X331" s="3613"/>
      <c r="Y331" s="26"/>
      <c r="Z331" s="44"/>
      <c r="AA331" s="26"/>
      <c r="AB331" s="3613"/>
      <c r="AC331" s="26"/>
      <c r="AD331" s="44"/>
      <c r="AE331" s="26"/>
      <c r="AF331" s="3613"/>
      <c r="AG331" s="26"/>
      <c r="AH331" s="44"/>
      <c r="AI331" s="26"/>
      <c r="AJ331" s="3613"/>
      <c r="AK331" s="26"/>
      <c r="AL331" s="44"/>
      <c r="AM331" s="26"/>
      <c r="AN331" s="3613"/>
      <c r="AO331" s="26"/>
      <c r="AP331" s="44"/>
      <c r="AQ331" s="26"/>
      <c r="AR331" s="3613"/>
      <c r="AS331" s="26"/>
      <c r="AT331" s="44"/>
      <c r="AU331" s="26"/>
      <c r="AV331" s="3613"/>
      <c r="AW331" s="26"/>
      <c r="AX331" s="44"/>
      <c r="AY331" s="26"/>
      <c r="AZ331" s="3613"/>
      <c r="BA331" s="2006">
        <v>0</v>
      </c>
      <c r="BB331" s="2006">
        <v>0</v>
      </c>
      <c r="BC331" s="2006">
        <v>0</v>
      </c>
      <c r="BD331" s="2006">
        <v>0</v>
      </c>
      <c r="BE331" s="2006">
        <v>0</v>
      </c>
      <c r="BF331" s="2006">
        <v>0</v>
      </c>
      <c r="BG331" s="2006">
        <v>0</v>
      </c>
      <c r="BH331" s="2006">
        <v>0</v>
      </c>
      <c r="BI331" s="421"/>
    </row>
    <row r="332" spans="2:61" ht="9.9499999999999993" customHeight="1">
      <c r="B332" s="34"/>
      <c r="D332" s="26"/>
      <c r="E332" s="26"/>
      <c r="F332" s="26"/>
      <c r="G332" s="26"/>
      <c r="H332" s="26"/>
      <c r="I332" s="26"/>
      <c r="J332" s="26"/>
      <c r="K332" s="26"/>
      <c r="L332" s="69"/>
      <c r="M332" s="26"/>
      <c r="N332" s="26"/>
      <c r="O332" s="26"/>
      <c r="P332" s="26"/>
      <c r="Q332" s="26"/>
      <c r="R332" s="26"/>
      <c r="S332" s="26"/>
      <c r="T332" s="26"/>
      <c r="U332" s="26"/>
      <c r="V332" s="26"/>
      <c r="W332" s="26"/>
      <c r="X332" s="26"/>
      <c r="Y332" s="26"/>
      <c r="Z332" s="26"/>
      <c r="AA332" s="26"/>
      <c r="AB332" s="26"/>
      <c r="AC332" s="26"/>
      <c r="AD332" s="26"/>
      <c r="AE332" s="26"/>
      <c r="AF332" s="57"/>
      <c r="AG332" s="26"/>
      <c r="AH332" s="26"/>
      <c r="AI332" s="171"/>
      <c r="AJ332" s="57"/>
      <c r="AK332" s="57"/>
      <c r="AL332" s="57"/>
      <c r="AM332" s="57"/>
      <c r="AN332" s="57"/>
      <c r="AO332" s="26"/>
      <c r="AP332" s="26"/>
      <c r="AQ332" s="26"/>
      <c r="AR332" s="26"/>
      <c r="AS332" s="26"/>
      <c r="AT332" s="26"/>
      <c r="AU332" s="26"/>
      <c r="AV332" s="26"/>
      <c r="AW332" s="26"/>
      <c r="AX332" s="26"/>
      <c r="AY332" s="26"/>
      <c r="AZ332" s="26"/>
      <c r="BA332" s="2006">
        <v>0</v>
      </c>
      <c r="BB332" s="2006">
        <v>0</v>
      </c>
      <c r="BC332" s="2006">
        <v>0</v>
      </c>
      <c r="BD332" s="2006">
        <v>0</v>
      </c>
      <c r="BE332" s="2006">
        <v>0</v>
      </c>
      <c r="BF332" s="2006">
        <v>0</v>
      </c>
      <c r="BG332" s="2006">
        <v>0</v>
      </c>
      <c r="BH332" s="2006">
        <v>0</v>
      </c>
      <c r="BI332" s="421"/>
    </row>
    <row r="333" spans="2:61" ht="9.9499999999999993" customHeight="1">
      <c r="B333" s="3401">
        <v>32</v>
      </c>
      <c r="D333" s="4166"/>
      <c r="E333" s="26"/>
      <c r="F333" s="44"/>
      <c r="G333" s="26"/>
      <c r="H333" s="4166"/>
      <c r="I333" s="26"/>
      <c r="J333" s="44"/>
      <c r="K333" s="26"/>
      <c r="L333" s="4166"/>
      <c r="M333" s="26"/>
      <c r="N333" s="44"/>
      <c r="O333" s="26"/>
      <c r="P333" s="4166"/>
      <c r="Q333" s="26"/>
      <c r="R333" s="44"/>
      <c r="S333" s="26"/>
      <c r="T333" s="4166"/>
      <c r="U333" s="26"/>
      <c r="V333" s="44"/>
      <c r="W333" s="26"/>
      <c r="X333" s="4166"/>
      <c r="Y333" s="26"/>
      <c r="Z333" s="44"/>
      <c r="AA333" s="26"/>
      <c r="AB333" s="4166"/>
      <c r="AC333" s="26"/>
      <c r="AD333" s="44"/>
      <c r="AE333" s="26"/>
      <c r="AF333" s="4166"/>
      <c r="AG333" s="26"/>
      <c r="AH333" s="44"/>
      <c r="AI333" s="26"/>
      <c r="AJ333" s="4166"/>
      <c r="AK333" s="26"/>
      <c r="AL333" s="44"/>
      <c r="AM333" s="26"/>
      <c r="AN333" s="4166"/>
      <c r="AO333" s="26"/>
      <c r="AP333" s="44"/>
      <c r="AQ333" s="26"/>
      <c r="AR333" s="4166"/>
      <c r="AS333" s="26"/>
      <c r="AT333" s="44"/>
      <c r="AU333" s="26"/>
      <c r="AV333" s="4166"/>
      <c r="AW333" s="26"/>
      <c r="AX333" s="44"/>
      <c r="AY333" s="26"/>
      <c r="AZ333" s="4166"/>
      <c r="BA333" s="2006">
        <v>0</v>
      </c>
      <c r="BB333" s="2006">
        <v>0</v>
      </c>
      <c r="BC333" s="2006">
        <v>0</v>
      </c>
      <c r="BD333" s="2006">
        <v>0</v>
      </c>
      <c r="BE333" s="2006">
        <v>0</v>
      </c>
      <c r="BF333" s="2006">
        <v>0</v>
      </c>
      <c r="BG333" s="2006">
        <v>0</v>
      </c>
      <c r="BH333" s="2006">
        <v>0</v>
      </c>
      <c r="BI333" s="421"/>
    </row>
    <row r="334" spans="2:61" ht="5.0999999999999996" customHeight="1">
      <c r="B334" s="3402"/>
      <c r="D334" s="3612"/>
      <c r="E334" s="26"/>
      <c r="F334" s="154"/>
      <c r="G334" s="26"/>
      <c r="H334" s="3612"/>
      <c r="I334" s="26"/>
      <c r="J334" s="154"/>
      <c r="K334" s="26"/>
      <c r="L334" s="3612"/>
      <c r="M334" s="26"/>
      <c r="N334" s="154"/>
      <c r="O334" s="26"/>
      <c r="P334" s="3612"/>
      <c r="Q334" s="26"/>
      <c r="R334" s="154"/>
      <c r="S334" s="26"/>
      <c r="T334" s="3612"/>
      <c r="U334" s="26"/>
      <c r="V334" s="154"/>
      <c r="W334" s="26"/>
      <c r="X334" s="3612"/>
      <c r="Y334" s="26"/>
      <c r="Z334" s="154"/>
      <c r="AA334" s="26"/>
      <c r="AB334" s="3612"/>
      <c r="AC334" s="26"/>
      <c r="AD334" s="154"/>
      <c r="AE334" s="26"/>
      <c r="AF334" s="3612"/>
      <c r="AG334" s="26"/>
      <c r="AH334" s="154"/>
      <c r="AI334" s="26"/>
      <c r="AJ334" s="3612"/>
      <c r="AK334" s="26"/>
      <c r="AL334" s="154"/>
      <c r="AM334" s="26"/>
      <c r="AN334" s="3612"/>
      <c r="AO334" s="26"/>
      <c r="AP334" s="154"/>
      <c r="AQ334" s="26"/>
      <c r="AR334" s="3612"/>
      <c r="AS334" s="26"/>
      <c r="AT334" s="154"/>
      <c r="AU334" s="26"/>
      <c r="AV334" s="3612"/>
      <c r="AW334" s="26"/>
      <c r="AX334" s="154"/>
      <c r="AY334" s="26"/>
      <c r="AZ334" s="3612"/>
      <c r="BA334" s="2006">
        <v>0</v>
      </c>
      <c r="BB334" s="2006">
        <v>0</v>
      </c>
      <c r="BC334" s="2006">
        <v>0</v>
      </c>
      <c r="BD334" s="2006">
        <v>0</v>
      </c>
      <c r="BE334" s="2006">
        <v>0</v>
      </c>
      <c r="BF334" s="2006">
        <v>0</v>
      </c>
      <c r="BG334" s="2006">
        <v>0</v>
      </c>
      <c r="BH334" s="2006">
        <v>0</v>
      </c>
      <c r="BI334" s="421"/>
    </row>
    <row r="335" spans="2:61" ht="9.9499999999999993" customHeight="1">
      <c r="B335" s="3403"/>
      <c r="D335" s="3613"/>
      <c r="E335" s="26"/>
      <c r="F335" s="44"/>
      <c r="G335" s="26"/>
      <c r="H335" s="3613"/>
      <c r="I335" s="26"/>
      <c r="J335" s="44"/>
      <c r="K335" s="26"/>
      <c r="L335" s="3613"/>
      <c r="M335" s="26"/>
      <c r="N335" s="44"/>
      <c r="O335" s="26"/>
      <c r="P335" s="3613"/>
      <c r="Q335" s="26"/>
      <c r="R335" s="44"/>
      <c r="S335" s="26"/>
      <c r="T335" s="3613"/>
      <c r="U335" s="26"/>
      <c r="V335" s="44"/>
      <c r="W335" s="26"/>
      <c r="X335" s="3613"/>
      <c r="Y335" s="26"/>
      <c r="Z335" s="44"/>
      <c r="AA335" s="26"/>
      <c r="AB335" s="3613"/>
      <c r="AC335" s="26"/>
      <c r="AD335" s="44"/>
      <c r="AE335" s="26"/>
      <c r="AF335" s="3613"/>
      <c r="AG335" s="26"/>
      <c r="AH335" s="44"/>
      <c r="AI335" s="26"/>
      <c r="AJ335" s="3613"/>
      <c r="AK335" s="26"/>
      <c r="AL335" s="44"/>
      <c r="AM335" s="26"/>
      <c r="AN335" s="3613"/>
      <c r="AO335" s="26"/>
      <c r="AP335" s="44"/>
      <c r="AQ335" s="26"/>
      <c r="AR335" s="3613"/>
      <c r="AS335" s="26"/>
      <c r="AT335" s="44"/>
      <c r="AU335" s="26"/>
      <c r="AV335" s="3613"/>
      <c r="AW335" s="26"/>
      <c r="AX335" s="44"/>
      <c r="AY335" s="26"/>
      <c r="AZ335" s="3613"/>
      <c r="BA335" s="2006">
        <v>0</v>
      </c>
      <c r="BB335" s="2006">
        <v>0</v>
      </c>
      <c r="BC335" s="2006">
        <v>0</v>
      </c>
      <c r="BD335" s="2006">
        <v>0</v>
      </c>
      <c r="BE335" s="2006">
        <v>0</v>
      </c>
      <c r="BF335" s="2006">
        <v>0</v>
      </c>
      <c r="BG335" s="2006">
        <v>0</v>
      </c>
      <c r="BH335" s="2006">
        <v>0</v>
      </c>
      <c r="BI335" s="421"/>
    </row>
    <row r="336" spans="2:61" ht="9.9499999999999993" customHeight="1">
      <c r="B336" s="34"/>
      <c r="D336" s="26"/>
      <c r="E336" s="26"/>
      <c r="F336" s="26"/>
      <c r="G336" s="26"/>
      <c r="H336" s="26"/>
      <c r="I336" s="26"/>
      <c r="J336" s="26"/>
      <c r="K336" s="26"/>
      <c r="L336" s="69"/>
      <c r="M336" s="26"/>
      <c r="N336" s="26"/>
      <c r="O336" s="26"/>
      <c r="P336" s="26"/>
      <c r="Q336" s="26"/>
      <c r="R336" s="26"/>
      <c r="S336" s="26"/>
      <c r="T336" s="26"/>
      <c r="U336" s="26"/>
      <c r="V336" s="26"/>
      <c r="W336" s="26"/>
      <c r="X336" s="26"/>
      <c r="Y336" s="26"/>
      <c r="Z336" s="26"/>
      <c r="AA336" s="26"/>
      <c r="AB336" s="26"/>
      <c r="AC336" s="26"/>
      <c r="AD336" s="26"/>
      <c r="AE336" s="26"/>
      <c r="AF336" s="57"/>
      <c r="AG336" s="26"/>
      <c r="AH336" s="26"/>
      <c r="AI336" s="171"/>
      <c r="AJ336" s="57"/>
      <c r="AK336" s="57"/>
      <c r="AL336" s="57"/>
      <c r="AM336" s="57"/>
      <c r="AN336" s="57"/>
      <c r="AO336" s="26"/>
      <c r="AP336" s="26"/>
      <c r="AQ336" s="26"/>
      <c r="AR336" s="26"/>
      <c r="AS336" s="26"/>
      <c r="AT336" s="26"/>
      <c r="AU336" s="26"/>
      <c r="AV336" s="26"/>
      <c r="AW336" s="26"/>
      <c r="AX336" s="26"/>
      <c r="AY336" s="26"/>
      <c r="AZ336" s="26"/>
      <c r="BA336" s="2006">
        <v>0</v>
      </c>
      <c r="BB336" s="2006">
        <v>0</v>
      </c>
      <c r="BC336" s="2006">
        <v>0</v>
      </c>
      <c r="BD336" s="2006">
        <v>0</v>
      </c>
      <c r="BE336" s="2006">
        <v>0</v>
      </c>
      <c r="BF336" s="2006">
        <v>0</v>
      </c>
      <c r="BG336" s="2006">
        <v>0</v>
      </c>
      <c r="BH336" s="2006">
        <v>0</v>
      </c>
      <c r="BI336" s="421"/>
    </row>
    <row r="337" spans="2:61" ht="9.9499999999999993" customHeight="1">
      <c r="B337" s="3401">
        <v>33</v>
      </c>
      <c r="D337" s="4166"/>
      <c r="E337" s="26"/>
      <c r="F337" s="44"/>
      <c r="G337" s="26"/>
      <c r="H337" s="4166"/>
      <c r="I337" s="26"/>
      <c r="J337" s="44"/>
      <c r="K337" s="26"/>
      <c r="L337" s="4166"/>
      <c r="M337" s="26"/>
      <c r="N337" s="44"/>
      <c r="O337" s="26"/>
      <c r="P337" s="4166"/>
      <c r="Q337" s="26"/>
      <c r="R337" s="44"/>
      <c r="S337" s="26"/>
      <c r="T337" s="4166"/>
      <c r="U337" s="26"/>
      <c r="V337" s="44"/>
      <c r="W337" s="26"/>
      <c r="X337" s="4166"/>
      <c r="Y337" s="26"/>
      <c r="Z337" s="44"/>
      <c r="AA337" s="26"/>
      <c r="AB337" s="4166"/>
      <c r="AC337" s="26"/>
      <c r="AD337" s="44"/>
      <c r="AE337" s="26"/>
      <c r="AF337" s="4166"/>
      <c r="AG337" s="26"/>
      <c r="AH337" s="44"/>
      <c r="AI337" s="26"/>
      <c r="AJ337" s="4166"/>
      <c r="AK337" s="26"/>
      <c r="AL337" s="44"/>
      <c r="AM337" s="26"/>
      <c r="AN337" s="4166"/>
      <c r="AO337" s="26"/>
      <c r="AP337" s="44"/>
      <c r="AQ337" s="26"/>
      <c r="AR337" s="4166"/>
      <c r="AS337" s="26"/>
      <c r="AT337" s="44"/>
      <c r="AU337" s="26"/>
      <c r="AV337" s="4166"/>
      <c r="AW337" s="26"/>
      <c r="AX337" s="44"/>
      <c r="AY337" s="26"/>
      <c r="AZ337" s="4166"/>
      <c r="BA337" s="2006">
        <v>0</v>
      </c>
      <c r="BB337" s="2006">
        <v>0</v>
      </c>
      <c r="BC337" s="2006">
        <v>0</v>
      </c>
      <c r="BD337" s="2006">
        <v>0</v>
      </c>
      <c r="BE337" s="2006">
        <v>0</v>
      </c>
      <c r="BF337" s="2006">
        <v>0</v>
      </c>
      <c r="BG337" s="2006">
        <v>0</v>
      </c>
      <c r="BH337" s="2006">
        <v>0</v>
      </c>
      <c r="BI337" s="421"/>
    </row>
    <row r="338" spans="2:61" ht="5.0999999999999996" customHeight="1">
      <c r="B338" s="3402"/>
      <c r="D338" s="3612"/>
      <c r="E338" s="26"/>
      <c r="F338" s="154"/>
      <c r="G338" s="26"/>
      <c r="H338" s="3612"/>
      <c r="I338" s="26"/>
      <c r="J338" s="154"/>
      <c r="K338" s="26"/>
      <c r="L338" s="3612"/>
      <c r="M338" s="26"/>
      <c r="N338" s="154"/>
      <c r="O338" s="26"/>
      <c r="P338" s="3612"/>
      <c r="Q338" s="26"/>
      <c r="R338" s="154"/>
      <c r="S338" s="26"/>
      <c r="T338" s="3612"/>
      <c r="U338" s="26"/>
      <c r="V338" s="154"/>
      <c r="W338" s="26"/>
      <c r="X338" s="3612"/>
      <c r="Y338" s="26"/>
      <c r="Z338" s="154"/>
      <c r="AA338" s="26"/>
      <c r="AB338" s="3612"/>
      <c r="AC338" s="26"/>
      <c r="AD338" s="154"/>
      <c r="AE338" s="26"/>
      <c r="AF338" s="3612"/>
      <c r="AG338" s="26"/>
      <c r="AH338" s="154"/>
      <c r="AI338" s="26"/>
      <c r="AJ338" s="3612"/>
      <c r="AK338" s="26"/>
      <c r="AL338" s="154"/>
      <c r="AM338" s="26"/>
      <c r="AN338" s="3612"/>
      <c r="AO338" s="26"/>
      <c r="AP338" s="154"/>
      <c r="AQ338" s="26"/>
      <c r="AR338" s="3612"/>
      <c r="AS338" s="26"/>
      <c r="AT338" s="154"/>
      <c r="AU338" s="26"/>
      <c r="AV338" s="3612"/>
      <c r="AW338" s="26"/>
      <c r="AX338" s="154"/>
      <c r="AY338" s="26"/>
      <c r="AZ338" s="3612"/>
      <c r="BA338" s="2006">
        <v>0</v>
      </c>
      <c r="BB338" s="2006">
        <v>0</v>
      </c>
      <c r="BC338" s="2006">
        <v>0</v>
      </c>
      <c r="BD338" s="2006">
        <v>0</v>
      </c>
      <c r="BE338" s="2006">
        <v>0</v>
      </c>
      <c r="BF338" s="2006">
        <v>0</v>
      </c>
      <c r="BG338" s="2006">
        <v>0</v>
      </c>
      <c r="BH338" s="2006">
        <v>0</v>
      </c>
      <c r="BI338" s="421"/>
    </row>
    <row r="339" spans="2:61" ht="9.9499999999999993" customHeight="1">
      <c r="B339" s="3403"/>
      <c r="D339" s="3613"/>
      <c r="E339" s="26"/>
      <c r="F339" s="44"/>
      <c r="G339" s="26"/>
      <c r="H339" s="3613"/>
      <c r="I339" s="26"/>
      <c r="J339" s="44"/>
      <c r="K339" s="26"/>
      <c r="L339" s="3613"/>
      <c r="M339" s="26"/>
      <c r="N339" s="44"/>
      <c r="O339" s="26"/>
      <c r="P339" s="3613"/>
      <c r="Q339" s="26"/>
      <c r="R339" s="44"/>
      <c r="S339" s="26"/>
      <c r="T339" s="3613"/>
      <c r="U339" s="26"/>
      <c r="V339" s="44"/>
      <c r="W339" s="26"/>
      <c r="X339" s="3613"/>
      <c r="Y339" s="26"/>
      <c r="Z339" s="44"/>
      <c r="AA339" s="26"/>
      <c r="AB339" s="3613"/>
      <c r="AC339" s="26"/>
      <c r="AD339" s="44"/>
      <c r="AE339" s="26"/>
      <c r="AF339" s="3613"/>
      <c r="AG339" s="26"/>
      <c r="AH339" s="44"/>
      <c r="AI339" s="26"/>
      <c r="AJ339" s="3613"/>
      <c r="AK339" s="26"/>
      <c r="AL339" s="44"/>
      <c r="AM339" s="26"/>
      <c r="AN339" s="3613"/>
      <c r="AO339" s="26"/>
      <c r="AP339" s="44"/>
      <c r="AQ339" s="26"/>
      <c r="AR339" s="3613"/>
      <c r="AS339" s="26"/>
      <c r="AT339" s="44"/>
      <c r="AU339" s="26"/>
      <c r="AV339" s="3613"/>
      <c r="AW339" s="26"/>
      <c r="AX339" s="44"/>
      <c r="AY339" s="26"/>
      <c r="AZ339" s="3613"/>
      <c r="BA339" s="2006">
        <v>0</v>
      </c>
      <c r="BB339" s="2006">
        <v>0</v>
      </c>
      <c r="BC339" s="2006">
        <v>0</v>
      </c>
      <c r="BD339" s="2006">
        <v>0</v>
      </c>
      <c r="BE339" s="2006">
        <v>0</v>
      </c>
      <c r="BF339" s="2006">
        <v>0</v>
      </c>
      <c r="BG339" s="2006">
        <v>0</v>
      </c>
      <c r="BH339" s="2006">
        <v>0</v>
      </c>
      <c r="BI339" s="421"/>
    </row>
    <row r="340" spans="2:61" ht="9.9499999999999993" customHeight="1">
      <c r="B340" s="34"/>
      <c r="D340" s="26"/>
      <c r="E340" s="26"/>
      <c r="F340" s="26"/>
      <c r="G340" s="26"/>
      <c r="H340" s="26"/>
      <c r="I340" s="26"/>
      <c r="J340" s="26"/>
      <c r="K340" s="26"/>
      <c r="L340" s="69"/>
      <c r="M340" s="26"/>
      <c r="N340" s="26"/>
      <c r="O340" s="26"/>
      <c r="P340" s="26"/>
      <c r="Q340" s="26"/>
      <c r="R340" s="26"/>
      <c r="S340" s="26"/>
      <c r="T340" s="26"/>
      <c r="U340" s="26"/>
      <c r="V340" s="26"/>
      <c r="W340" s="26"/>
      <c r="X340" s="26"/>
      <c r="Y340" s="26"/>
      <c r="Z340" s="26"/>
      <c r="AA340" s="26"/>
      <c r="AB340" s="26"/>
      <c r="AC340" s="26"/>
      <c r="AD340" s="26"/>
      <c r="AE340" s="26"/>
      <c r="AF340" s="57"/>
      <c r="AG340" s="26"/>
      <c r="AH340" s="26"/>
      <c r="AI340" s="171"/>
      <c r="AJ340" s="57"/>
      <c r="AK340" s="57"/>
      <c r="AL340" s="57"/>
      <c r="AM340" s="57"/>
      <c r="AN340" s="57"/>
      <c r="AO340" s="26"/>
      <c r="AP340" s="26"/>
      <c r="AQ340" s="26"/>
      <c r="AR340" s="26"/>
      <c r="AS340" s="26"/>
      <c r="AT340" s="26"/>
      <c r="AU340" s="26"/>
      <c r="AV340" s="26"/>
      <c r="AW340" s="26"/>
      <c r="AX340" s="26"/>
      <c r="AY340" s="26"/>
      <c r="AZ340" s="26"/>
      <c r="BA340" s="2006">
        <v>0</v>
      </c>
      <c r="BB340" s="2006">
        <v>0</v>
      </c>
      <c r="BC340" s="2006">
        <v>0</v>
      </c>
      <c r="BD340" s="2006">
        <v>0</v>
      </c>
      <c r="BE340" s="2006">
        <v>0</v>
      </c>
      <c r="BF340" s="2006">
        <v>0</v>
      </c>
      <c r="BG340" s="2006">
        <v>0</v>
      </c>
      <c r="BH340" s="2006">
        <v>0</v>
      </c>
      <c r="BI340" s="421"/>
    </row>
    <row r="341" spans="2:61" ht="9.9499999999999993" customHeight="1">
      <c r="B341" s="3401">
        <v>34</v>
      </c>
      <c r="D341" s="4166"/>
      <c r="E341" s="26"/>
      <c r="F341" s="44"/>
      <c r="G341" s="26"/>
      <c r="H341" s="4166"/>
      <c r="I341" s="26"/>
      <c r="J341" s="44"/>
      <c r="K341" s="26"/>
      <c r="L341" s="4166"/>
      <c r="M341" s="26"/>
      <c r="N341" s="44"/>
      <c r="O341" s="26"/>
      <c r="P341" s="4166"/>
      <c r="Q341" s="26"/>
      <c r="R341" s="44"/>
      <c r="S341" s="26"/>
      <c r="T341" s="4166"/>
      <c r="U341" s="26"/>
      <c r="V341" s="44"/>
      <c r="W341" s="26"/>
      <c r="X341" s="4166"/>
      <c r="Y341" s="26"/>
      <c r="Z341" s="44"/>
      <c r="AA341" s="26"/>
      <c r="AB341" s="4166"/>
      <c r="AC341" s="26"/>
      <c r="AD341" s="44"/>
      <c r="AE341" s="26"/>
      <c r="AF341" s="4166"/>
      <c r="AG341" s="26"/>
      <c r="AH341" s="44"/>
      <c r="AI341" s="26"/>
      <c r="AJ341" s="4166"/>
      <c r="AK341" s="26"/>
      <c r="AL341" s="44"/>
      <c r="AM341" s="26"/>
      <c r="AN341" s="4166"/>
      <c r="AO341" s="26"/>
      <c r="AP341" s="44"/>
      <c r="AQ341" s="26"/>
      <c r="AR341" s="4166"/>
      <c r="AS341" s="26"/>
      <c r="AT341" s="44"/>
      <c r="AU341" s="26"/>
      <c r="AV341" s="4166"/>
      <c r="AW341" s="26"/>
      <c r="AX341" s="44"/>
      <c r="AY341" s="26"/>
      <c r="AZ341" s="4166"/>
      <c r="BA341" s="2006">
        <v>0</v>
      </c>
      <c r="BB341" s="2006">
        <v>0</v>
      </c>
      <c r="BC341" s="2006">
        <v>0</v>
      </c>
      <c r="BD341" s="2006">
        <v>0</v>
      </c>
      <c r="BE341" s="2006">
        <v>0</v>
      </c>
      <c r="BF341" s="2006">
        <v>0</v>
      </c>
      <c r="BG341" s="2006">
        <v>0</v>
      </c>
      <c r="BH341" s="2006">
        <v>0</v>
      </c>
      <c r="BI341" s="421"/>
    </row>
    <row r="342" spans="2:61" ht="5.0999999999999996" customHeight="1">
      <c r="B342" s="3402"/>
      <c r="D342" s="3612"/>
      <c r="E342" s="26"/>
      <c r="F342" s="154"/>
      <c r="G342" s="26"/>
      <c r="H342" s="3612"/>
      <c r="I342" s="26"/>
      <c r="J342" s="154"/>
      <c r="K342" s="26"/>
      <c r="L342" s="3612"/>
      <c r="M342" s="26"/>
      <c r="N342" s="154"/>
      <c r="O342" s="26"/>
      <c r="P342" s="3612"/>
      <c r="Q342" s="26"/>
      <c r="R342" s="154"/>
      <c r="S342" s="26"/>
      <c r="T342" s="3612"/>
      <c r="U342" s="26"/>
      <c r="V342" s="154"/>
      <c r="W342" s="26"/>
      <c r="X342" s="3612"/>
      <c r="Y342" s="26"/>
      <c r="Z342" s="154"/>
      <c r="AA342" s="26"/>
      <c r="AB342" s="3612"/>
      <c r="AC342" s="26"/>
      <c r="AD342" s="154"/>
      <c r="AE342" s="26"/>
      <c r="AF342" s="3612"/>
      <c r="AG342" s="26"/>
      <c r="AH342" s="154"/>
      <c r="AI342" s="26"/>
      <c r="AJ342" s="3612"/>
      <c r="AK342" s="26"/>
      <c r="AL342" s="154"/>
      <c r="AM342" s="26"/>
      <c r="AN342" s="3612"/>
      <c r="AO342" s="26"/>
      <c r="AP342" s="154"/>
      <c r="AQ342" s="26"/>
      <c r="AR342" s="3612"/>
      <c r="AS342" s="26"/>
      <c r="AT342" s="154"/>
      <c r="AU342" s="26"/>
      <c r="AV342" s="3612"/>
      <c r="AW342" s="26"/>
      <c r="AX342" s="154"/>
      <c r="AY342" s="26"/>
      <c r="AZ342" s="3612"/>
      <c r="BA342" s="2006">
        <v>0</v>
      </c>
      <c r="BB342" s="2006">
        <v>0</v>
      </c>
      <c r="BC342" s="2006">
        <v>0</v>
      </c>
      <c r="BD342" s="2006">
        <v>0</v>
      </c>
      <c r="BE342" s="2006">
        <v>0</v>
      </c>
      <c r="BF342" s="2006">
        <v>0</v>
      </c>
      <c r="BG342" s="2006">
        <v>0</v>
      </c>
      <c r="BH342" s="2006">
        <v>0</v>
      </c>
      <c r="BI342" s="421"/>
    </row>
    <row r="343" spans="2:61" ht="9.9499999999999993" customHeight="1">
      <c r="B343" s="3403"/>
      <c r="D343" s="3613"/>
      <c r="E343" s="26"/>
      <c r="F343" s="44"/>
      <c r="G343" s="26"/>
      <c r="H343" s="3613"/>
      <c r="I343" s="26"/>
      <c r="J343" s="44"/>
      <c r="K343" s="26"/>
      <c r="L343" s="3613"/>
      <c r="M343" s="26"/>
      <c r="N343" s="44"/>
      <c r="O343" s="26"/>
      <c r="P343" s="3613"/>
      <c r="Q343" s="26"/>
      <c r="R343" s="44"/>
      <c r="S343" s="26"/>
      <c r="T343" s="3613"/>
      <c r="U343" s="26"/>
      <c r="V343" s="44"/>
      <c r="W343" s="26"/>
      <c r="X343" s="3613"/>
      <c r="Y343" s="26"/>
      <c r="Z343" s="44"/>
      <c r="AA343" s="26"/>
      <c r="AB343" s="3613"/>
      <c r="AC343" s="26"/>
      <c r="AD343" s="44"/>
      <c r="AE343" s="26"/>
      <c r="AF343" s="3613"/>
      <c r="AG343" s="26"/>
      <c r="AH343" s="44"/>
      <c r="AI343" s="26"/>
      <c r="AJ343" s="3613"/>
      <c r="AK343" s="26"/>
      <c r="AL343" s="44"/>
      <c r="AM343" s="26"/>
      <c r="AN343" s="3613"/>
      <c r="AO343" s="26"/>
      <c r="AP343" s="44"/>
      <c r="AQ343" s="26"/>
      <c r="AR343" s="3613"/>
      <c r="AS343" s="26"/>
      <c r="AT343" s="44"/>
      <c r="AU343" s="26"/>
      <c r="AV343" s="3613"/>
      <c r="AW343" s="26"/>
      <c r="AX343" s="44"/>
      <c r="AY343" s="26"/>
      <c r="AZ343" s="3613"/>
      <c r="BA343" s="2006">
        <v>0</v>
      </c>
      <c r="BB343" s="2006">
        <v>0</v>
      </c>
      <c r="BC343" s="2006">
        <v>0</v>
      </c>
      <c r="BD343" s="2006">
        <v>0</v>
      </c>
      <c r="BE343" s="2006">
        <v>0</v>
      </c>
      <c r="BF343" s="2006">
        <v>0</v>
      </c>
      <c r="BG343" s="2006">
        <v>0</v>
      </c>
      <c r="BH343" s="2006">
        <v>0</v>
      </c>
      <c r="BI343" s="421"/>
    </row>
    <row r="344" spans="2:61" ht="9.9499999999999993" customHeight="1">
      <c r="B344" s="34"/>
      <c r="D344" s="26"/>
      <c r="E344" s="26"/>
      <c r="F344" s="26"/>
      <c r="G344" s="26"/>
      <c r="H344" s="26"/>
      <c r="I344" s="26"/>
      <c r="J344" s="26"/>
      <c r="K344" s="26"/>
      <c r="L344" s="69"/>
      <c r="M344" s="26"/>
      <c r="N344" s="26"/>
      <c r="O344" s="26"/>
      <c r="P344" s="26"/>
      <c r="Q344" s="26"/>
      <c r="R344" s="26"/>
      <c r="S344" s="26"/>
      <c r="T344" s="26"/>
      <c r="U344" s="26"/>
      <c r="V344" s="26"/>
      <c r="W344" s="26"/>
      <c r="X344" s="26"/>
      <c r="Y344" s="26"/>
      <c r="Z344" s="26"/>
      <c r="AA344" s="26"/>
      <c r="AB344" s="26"/>
      <c r="AC344" s="26"/>
      <c r="AD344" s="26"/>
      <c r="AE344" s="26"/>
      <c r="AF344" s="57"/>
      <c r="AG344" s="26"/>
      <c r="AH344" s="26"/>
      <c r="AI344" s="171"/>
      <c r="AJ344" s="57"/>
      <c r="AK344" s="57"/>
      <c r="AL344" s="57"/>
      <c r="AM344" s="57"/>
      <c r="AN344" s="57"/>
      <c r="AO344" s="26"/>
      <c r="AP344" s="26"/>
      <c r="AQ344" s="26"/>
      <c r="AR344" s="26"/>
      <c r="AS344" s="26"/>
      <c r="AT344" s="26"/>
      <c r="AU344" s="26"/>
      <c r="AV344" s="26"/>
      <c r="AW344" s="26"/>
      <c r="AX344" s="26"/>
      <c r="AY344" s="26"/>
      <c r="AZ344" s="26"/>
      <c r="BA344" s="2006">
        <v>0</v>
      </c>
      <c r="BB344" s="2006">
        <v>0</v>
      </c>
      <c r="BC344" s="2006">
        <v>0</v>
      </c>
      <c r="BD344" s="2006">
        <v>0</v>
      </c>
      <c r="BE344" s="2006">
        <v>0</v>
      </c>
      <c r="BF344" s="2006">
        <v>0</v>
      </c>
      <c r="BG344" s="2006">
        <v>0</v>
      </c>
      <c r="BH344" s="2006">
        <v>0</v>
      </c>
      <c r="BI344" s="421"/>
    </row>
    <row r="345" spans="2:61" ht="9.9499999999999993" customHeight="1">
      <c r="B345" s="3401">
        <v>35</v>
      </c>
      <c r="D345" s="4166"/>
      <c r="E345" s="26"/>
      <c r="F345" s="44"/>
      <c r="G345" s="26"/>
      <c r="H345" s="4166"/>
      <c r="I345" s="26"/>
      <c r="J345" s="44"/>
      <c r="K345" s="26"/>
      <c r="L345" s="4166"/>
      <c r="M345" s="26"/>
      <c r="N345" s="44"/>
      <c r="O345" s="26"/>
      <c r="P345" s="4166"/>
      <c r="Q345" s="26"/>
      <c r="R345" s="44"/>
      <c r="S345" s="26"/>
      <c r="T345" s="4166"/>
      <c r="U345" s="26"/>
      <c r="V345" s="44"/>
      <c r="W345" s="26"/>
      <c r="X345" s="4166"/>
      <c r="Y345" s="26"/>
      <c r="Z345" s="44"/>
      <c r="AA345" s="26"/>
      <c r="AB345" s="4166"/>
      <c r="AC345" s="26"/>
      <c r="AD345" s="44"/>
      <c r="AE345" s="26"/>
      <c r="AF345" s="4166"/>
      <c r="AG345" s="26"/>
      <c r="AH345" s="44"/>
      <c r="AI345" s="26"/>
      <c r="AJ345" s="4166"/>
      <c r="AK345" s="26"/>
      <c r="AL345" s="44"/>
      <c r="AM345" s="26"/>
      <c r="AN345" s="4166"/>
      <c r="AO345" s="26"/>
      <c r="AP345" s="44"/>
      <c r="AQ345" s="26"/>
      <c r="AR345" s="4166"/>
      <c r="AS345" s="26"/>
      <c r="AT345" s="44"/>
      <c r="AU345" s="26"/>
      <c r="AV345" s="4166"/>
      <c r="AW345" s="26"/>
      <c r="AX345" s="44"/>
      <c r="AY345" s="26"/>
      <c r="AZ345" s="4166"/>
      <c r="BA345" s="2006">
        <v>0</v>
      </c>
      <c r="BB345" s="2006">
        <v>0</v>
      </c>
      <c r="BC345" s="2006">
        <v>0</v>
      </c>
      <c r="BD345" s="2006">
        <v>0</v>
      </c>
      <c r="BE345" s="2006">
        <v>0</v>
      </c>
      <c r="BF345" s="2006">
        <v>0</v>
      </c>
      <c r="BG345" s="2006">
        <v>0</v>
      </c>
      <c r="BH345" s="2006">
        <v>0</v>
      </c>
      <c r="BI345" s="421"/>
    </row>
    <row r="346" spans="2:61" ht="5.0999999999999996" customHeight="1">
      <c r="B346" s="3402"/>
      <c r="D346" s="3612"/>
      <c r="E346" s="26"/>
      <c r="F346" s="154"/>
      <c r="G346" s="26"/>
      <c r="H346" s="3612"/>
      <c r="I346" s="26"/>
      <c r="J346" s="154"/>
      <c r="K346" s="26"/>
      <c r="L346" s="3612"/>
      <c r="M346" s="26"/>
      <c r="N346" s="154"/>
      <c r="O346" s="26"/>
      <c r="P346" s="3612"/>
      <c r="Q346" s="26"/>
      <c r="R346" s="154"/>
      <c r="S346" s="26"/>
      <c r="T346" s="3612"/>
      <c r="U346" s="26"/>
      <c r="V346" s="154"/>
      <c r="W346" s="26"/>
      <c r="X346" s="3612"/>
      <c r="Y346" s="26"/>
      <c r="Z346" s="154"/>
      <c r="AA346" s="26"/>
      <c r="AB346" s="3612"/>
      <c r="AC346" s="26"/>
      <c r="AD346" s="154"/>
      <c r="AE346" s="26"/>
      <c r="AF346" s="3612"/>
      <c r="AG346" s="26"/>
      <c r="AH346" s="154"/>
      <c r="AI346" s="26"/>
      <c r="AJ346" s="3612"/>
      <c r="AK346" s="26"/>
      <c r="AL346" s="154"/>
      <c r="AM346" s="26"/>
      <c r="AN346" s="3612"/>
      <c r="AO346" s="26"/>
      <c r="AP346" s="154"/>
      <c r="AQ346" s="26"/>
      <c r="AR346" s="3612"/>
      <c r="AS346" s="26"/>
      <c r="AT346" s="154"/>
      <c r="AU346" s="26"/>
      <c r="AV346" s="3612"/>
      <c r="AW346" s="26"/>
      <c r="AX346" s="154"/>
      <c r="AY346" s="26"/>
      <c r="AZ346" s="3612"/>
      <c r="BA346" s="2006">
        <v>0</v>
      </c>
      <c r="BB346" s="2006">
        <v>0</v>
      </c>
      <c r="BC346" s="2006">
        <v>0</v>
      </c>
      <c r="BD346" s="2006">
        <v>0</v>
      </c>
      <c r="BE346" s="2006">
        <v>0</v>
      </c>
      <c r="BF346" s="2006">
        <v>0</v>
      </c>
      <c r="BG346" s="2006">
        <v>0</v>
      </c>
      <c r="BH346" s="2006">
        <v>0</v>
      </c>
      <c r="BI346" s="421"/>
    </row>
    <row r="347" spans="2:61" ht="9.9499999999999993" customHeight="1">
      <c r="B347" s="3403"/>
      <c r="D347" s="3613"/>
      <c r="E347" s="26"/>
      <c r="F347" s="44"/>
      <c r="G347" s="26"/>
      <c r="H347" s="3613"/>
      <c r="I347" s="26"/>
      <c r="J347" s="44"/>
      <c r="K347" s="26"/>
      <c r="L347" s="3613"/>
      <c r="M347" s="26"/>
      <c r="N347" s="44"/>
      <c r="O347" s="26"/>
      <c r="P347" s="3613"/>
      <c r="Q347" s="26"/>
      <c r="R347" s="44"/>
      <c r="S347" s="26"/>
      <c r="T347" s="3613"/>
      <c r="U347" s="26"/>
      <c r="V347" s="44"/>
      <c r="W347" s="26"/>
      <c r="X347" s="3613"/>
      <c r="Y347" s="26"/>
      <c r="Z347" s="44"/>
      <c r="AA347" s="26"/>
      <c r="AB347" s="3613"/>
      <c r="AC347" s="26"/>
      <c r="AD347" s="44"/>
      <c r="AE347" s="26"/>
      <c r="AF347" s="3613"/>
      <c r="AG347" s="26"/>
      <c r="AH347" s="44"/>
      <c r="AI347" s="26"/>
      <c r="AJ347" s="3613"/>
      <c r="AK347" s="26"/>
      <c r="AL347" s="44"/>
      <c r="AM347" s="26"/>
      <c r="AN347" s="3613"/>
      <c r="AO347" s="26"/>
      <c r="AP347" s="44"/>
      <c r="AQ347" s="26"/>
      <c r="AR347" s="3613"/>
      <c r="AS347" s="26"/>
      <c r="AT347" s="44"/>
      <c r="AU347" s="26"/>
      <c r="AV347" s="3613"/>
      <c r="AW347" s="26"/>
      <c r="AX347" s="44"/>
      <c r="AY347" s="26"/>
      <c r="AZ347" s="3613"/>
      <c r="BA347" s="2006">
        <v>0</v>
      </c>
      <c r="BB347" s="2006">
        <v>0</v>
      </c>
      <c r="BC347" s="2006">
        <v>0</v>
      </c>
      <c r="BD347" s="2006">
        <v>0</v>
      </c>
      <c r="BE347" s="2006">
        <v>0</v>
      </c>
      <c r="BF347" s="2006">
        <v>0</v>
      </c>
      <c r="BG347" s="2006">
        <v>0</v>
      </c>
      <c r="BH347" s="2006">
        <v>0</v>
      </c>
      <c r="BI347" s="421"/>
    </row>
    <row r="348" spans="2:61" ht="9.9499999999999993" customHeight="1">
      <c r="B348" s="34"/>
      <c r="D348" s="26"/>
      <c r="E348" s="26"/>
      <c r="F348" s="26"/>
      <c r="G348" s="26"/>
      <c r="H348" s="26"/>
      <c r="I348" s="26"/>
      <c r="J348" s="26"/>
      <c r="K348" s="26"/>
      <c r="L348" s="69"/>
      <c r="M348" s="26"/>
      <c r="N348" s="26"/>
      <c r="O348" s="26"/>
      <c r="P348" s="26"/>
      <c r="Q348" s="26"/>
      <c r="R348" s="26"/>
      <c r="S348" s="26"/>
      <c r="T348" s="26"/>
      <c r="U348" s="26"/>
      <c r="V348" s="26"/>
      <c r="W348" s="26"/>
      <c r="X348" s="26"/>
      <c r="Y348" s="26"/>
      <c r="Z348" s="26"/>
      <c r="AA348" s="26"/>
      <c r="AB348" s="26"/>
      <c r="AC348" s="26"/>
      <c r="AD348" s="26"/>
      <c r="AE348" s="26"/>
      <c r="AF348" s="57"/>
      <c r="AG348" s="26"/>
      <c r="AH348" s="26"/>
      <c r="AI348" s="171"/>
      <c r="AJ348" s="57"/>
      <c r="AK348" s="57"/>
      <c r="AL348" s="57"/>
      <c r="AM348" s="57"/>
      <c r="AN348" s="57"/>
      <c r="AO348" s="26"/>
      <c r="AP348" s="26"/>
      <c r="AQ348" s="26"/>
      <c r="AR348" s="26"/>
      <c r="AS348" s="26"/>
      <c r="AT348" s="26"/>
      <c r="AU348" s="26"/>
      <c r="AV348" s="26"/>
      <c r="AW348" s="26"/>
      <c r="AX348" s="26"/>
      <c r="AY348" s="26"/>
      <c r="AZ348" s="26"/>
      <c r="BA348" s="2006">
        <v>0</v>
      </c>
      <c r="BB348" s="2006">
        <v>0</v>
      </c>
      <c r="BC348" s="2006">
        <v>0</v>
      </c>
      <c r="BD348" s="2006">
        <v>0</v>
      </c>
      <c r="BE348" s="2006">
        <v>0</v>
      </c>
      <c r="BF348" s="2006">
        <v>0</v>
      </c>
      <c r="BG348" s="2006">
        <v>0</v>
      </c>
      <c r="BH348" s="2006">
        <v>0</v>
      </c>
      <c r="BI348" s="421"/>
    </row>
    <row r="349" spans="2:61" ht="9.9499999999999993" customHeight="1">
      <c r="B349" s="3401">
        <v>36</v>
      </c>
      <c r="D349" s="4166"/>
      <c r="E349" s="26"/>
      <c r="F349" s="44"/>
      <c r="G349" s="26"/>
      <c r="H349" s="4166"/>
      <c r="I349" s="26"/>
      <c r="J349" s="44"/>
      <c r="K349" s="26"/>
      <c r="L349" s="4166"/>
      <c r="M349" s="26"/>
      <c r="N349" s="44"/>
      <c r="O349" s="26"/>
      <c r="P349" s="4166"/>
      <c r="Q349" s="26"/>
      <c r="R349" s="44"/>
      <c r="S349" s="26"/>
      <c r="T349" s="4166"/>
      <c r="U349" s="26"/>
      <c r="V349" s="44"/>
      <c r="W349" s="26"/>
      <c r="X349" s="4166"/>
      <c r="Y349" s="26"/>
      <c r="Z349" s="44"/>
      <c r="AA349" s="26"/>
      <c r="AB349" s="4166"/>
      <c r="AC349" s="26"/>
      <c r="AD349" s="44"/>
      <c r="AE349" s="26"/>
      <c r="AF349" s="4166"/>
      <c r="AG349" s="26"/>
      <c r="AH349" s="44"/>
      <c r="AI349" s="26"/>
      <c r="AJ349" s="4166"/>
      <c r="AK349" s="26"/>
      <c r="AL349" s="44"/>
      <c r="AM349" s="26"/>
      <c r="AN349" s="4166"/>
      <c r="AO349" s="26"/>
      <c r="AP349" s="44"/>
      <c r="AQ349" s="26"/>
      <c r="AR349" s="4166"/>
      <c r="AS349" s="26"/>
      <c r="AT349" s="44"/>
      <c r="AU349" s="26"/>
      <c r="AV349" s="4166"/>
      <c r="AW349" s="26"/>
      <c r="AX349" s="44"/>
      <c r="AY349" s="26"/>
      <c r="AZ349" s="4166"/>
      <c r="BA349" s="2006">
        <v>0</v>
      </c>
      <c r="BB349" s="2006">
        <v>0</v>
      </c>
      <c r="BC349" s="2006">
        <v>0</v>
      </c>
      <c r="BD349" s="2006">
        <v>0</v>
      </c>
      <c r="BE349" s="2006">
        <v>0</v>
      </c>
      <c r="BF349" s="2006">
        <v>0</v>
      </c>
      <c r="BG349" s="2006">
        <v>0</v>
      </c>
      <c r="BH349" s="2006">
        <v>0</v>
      </c>
      <c r="BI349" s="421"/>
    </row>
    <row r="350" spans="2:61" ht="5.0999999999999996" customHeight="1">
      <c r="B350" s="3402"/>
      <c r="D350" s="3612"/>
      <c r="E350" s="26"/>
      <c r="F350" s="154"/>
      <c r="G350" s="26"/>
      <c r="H350" s="3612"/>
      <c r="I350" s="26"/>
      <c r="J350" s="154"/>
      <c r="K350" s="26"/>
      <c r="L350" s="3612"/>
      <c r="M350" s="26"/>
      <c r="N350" s="154"/>
      <c r="O350" s="26"/>
      <c r="P350" s="3612"/>
      <c r="Q350" s="26"/>
      <c r="R350" s="154"/>
      <c r="S350" s="26"/>
      <c r="T350" s="3612"/>
      <c r="U350" s="26"/>
      <c r="V350" s="154"/>
      <c r="W350" s="26"/>
      <c r="X350" s="3612"/>
      <c r="Y350" s="26"/>
      <c r="Z350" s="154"/>
      <c r="AA350" s="26"/>
      <c r="AB350" s="3612"/>
      <c r="AC350" s="26"/>
      <c r="AD350" s="154"/>
      <c r="AE350" s="26"/>
      <c r="AF350" s="3612"/>
      <c r="AG350" s="26"/>
      <c r="AH350" s="154"/>
      <c r="AI350" s="26"/>
      <c r="AJ350" s="3612"/>
      <c r="AK350" s="26"/>
      <c r="AL350" s="154"/>
      <c r="AM350" s="26"/>
      <c r="AN350" s="3612"/>
      <c r="AO350" s="26"/>
      <c r="AP350" s="154"/>
      <c r="AQ350" s="26"/>
      <c r="AR350" s="3612"/>
      <c r="AS350" s="26"/>
      <c r="AT350" s="154"/>
      <c r="AU350" s="26"/>
      <c r="AV350" s="3612"/>
      <c r="AW350" s="26"/>
      <c r="AX350" s="154"/>
      <c r="AY350" s="26"/>
      <c r="AZ350" s="3612"/>
      <c r="BA350" s="2006">
        <v>0</v>
      </c>
      <c r="BB350" s="2006">
        <v>0</v>
      </c>
      <c r="BC350" s="2006">
        <v>0</v>
      </c>
      <c r="BD350" s="2006">
        <v>0</v>
      </c>
      <c r="BE350" s="2006">
        <v>0</v>
      </c>
      <c r="BF350" s="2006">
        <v>0</v>
      </c>
      <c r="BG350" s="2006">
        <v>0</v>
      </c>
      <c r="BH350" s="2006">
        <v>0</v>
      </c>
      <c r="BI350" s="421"/>
    </row>
    <row r="351" spans="2:61" ht="9.9499999999999993" customHeight="1">
      <c r="B351" s="3403"/>
      <c r="D351" s="3613"/>
      <c r="E351" s="26"/>
      <c r="F351" s="44"/>
      <c r="G351" s="26"/>
      <c r="H351" s="3613"/>
      <c r="I351" s="26"/>
      <c r="J351" s="44"/>
      <c r="K351" s="26"/>
      <c r="L351" s="3613"/>
      <c r="M351" s="26"/>
      <c r="N351" s="44"/>
      <c r="O351" s="26"/>
      <c r="P351" s="3613"/>
      <c r="Q351" s="26"/>
      <c r="R351" s="44"/>
      <c r="S351" s="26"/>
      <c r="T351" s="3613"/>
      <c r="U351" s="26"/>
      <c r="V351" s="44"/>
      <c r="W351" s="26"/>
      <c r="X351" s="3613"/>
      <c r="Y351" s="26"/>
      <c r="Z351" s="44"/>
      <c r="AA351" s="26"/>
      <c r="AB351" s="3613"/>
      <c r="AC351" s="26"/>
      <c r="AD351" s="44"/>
      <c r="AE351" s="26"/>
      <c r="AF351" s="3613"/>
      <c r="AG351" s="26"/>
      <c r="AH351" s="44"/>
      <c r="AI351" s="26"/>
      <c r="AJ351" s="3613"/>
      <c r="AK351" s="26"/>
      <c r="AL351" s="44"/>
      <c r="AM351" s="26"/>
      <c r="AN351" s="3613"/>
      <c r="AO351" s="26"/>
      <c r="AP351" s="44"/>
      <c r="AQ351" s="26"/>
      <c r="AR351" s="3613"/>
      <c r="AS351" s="26"/>
      <c r="AT351" s="44"/>
      <c r="AU351" s="26"/>
      <c r="AV351" s="3613"/>
      <c r="AW351" s="26"/>
      <c r="AX351" s="44"/>
      <c r="AY351" s="26"/>
      <c r="AZ351" s="3613"/>
      <c r="BA351" s="2006">
        <v>0</v>
      </c>
      <c r="BB351" s="2006">
        <v>0</v>
      </c>
      <c r="BC351" s="2006">
        <v>0</v>
      </c>
      <c r="BD351" s="2006">
        <v>0</v>
      </c>
      <c r="BE351" s="2006">
        <v>0</v>
      </c>
      <c r="BF351" s="2006">
        <v>0</v>
      </c>
      <c r="BG351" s="2006">
        <v>0</v>
      </c>
      <c r="BH351" s="2006">
        <v>0</v>
      </c>
      <c r="BI351" s="421"/>
    </row>
    <row r="352" spans="2:61" ht="9.9499999999999993" customHeight="1">
      <c r="B352" s="34"/>
      <c r="D352" s="26"/>
      <c r="E352" s="26"/>
      <c r="F352" s="26"/>
      <c r="G352" s="26"/>
      <c r="H352" s="26"/>
      <c r="I352" s="26"/>
      <c r="J352" s="26"/>
      <c r="K352" s="26"/>
      <c r="L352" s="69"/>
      <c r="M352" s="26"/>
      <c r="N352" s="26"/>
      <c r="O352" s="26"/>
      <c r="P352" s="26"/>
      <c r="Q352" s="26"/>
      <c r="R352" s="26"/>
      <c r="S352" s="26"/>
      <c r="T352" s="26"/>
      <c r="U352" s="26"/>
      <c r="V352" s="26"/>
      <c r="W352" s="26"/>
      <c r="X352" s="26"/>
      <c r="Y352" s="26"/>
      <c r="Z352" s="26"/>
      <c r="AA352" s="26"/>
      <c r="AB352" s="26"/>
      <c r="AC352" s="26"/>
      <c r="AD352" s="26"/>
      <c r="AE352" s="26"/>
      <c r="AF352" s="57"/>
      <c r="AG352" s="26"/>
      <c r="AH352" s="26"/>
      <c r="AI352" s="171"/>
      <c r="AJ352" s="57"/>
      <c r="AK352" s="57"/>
      <c r="AL352" s="57"/>
      <c r="AM352" s="57"/>
      <c r="AN352" s="57"/>
      <c r="AO352" s="26"/>
      <c r="AP352" s="26"/>
      <c r="AQ352" s="26"/>
      <c r="AR352" s="26"/>
      <c r="AS352" s="26"/>
      <c r="AT352" s="26"/>
      <c r="AU352" s="26"/>
      <c r="AV352" s="26"/>
      <c r="AW352" s="26"/>
      <c r="AX352" s="26"/>
      <c r="AY352" s="26"/>
      <c r="AZ352" s="26"/>
      <c r="BA352" s="2006">
        <v>0</v>
      </c>
      <c r="BB352" s="2006">
        <v>0</v>
      </c>
      <c r="BC352" s="2006">
        <v>0</v>
      </c>
      <c r="BD352" s="2006">
        <v>0</v>
      </c>
      <c r="BE352" s="2006">
        <v>0</v>
      </c>
      <c r="BF352" s="2006">
        <v>0</v>
      </c>
      <c r="BG352" s="2006">
        <v>0</v>
      </c>
      <c r="BH352" s="2006">
        <v>0</v>
      </c>
      <c r="BI352" s="421"/>
    </row>
    <row r="353" spans="2:61" ht="9.9499999999999993" customHeight="1">
      <c r="B353" s="3401">
        <v>37</v>
      </c>
      <c r="D353" s="4166"/>
      <c r="E353" s="26"/>
      <c r="F353" s="44"/>
      <c r="G353" s="26"/>
      <c r="H353" s="4166"/>
      <c r="I353" s="26"/>
      <c r="J353" s="44"/>
      <c r="K353" s="26"/>
      <c r="L353" s="4166"/>
      <c r="M353" s="26"/>
      <c r="N353" s="44"/>
      <c r="O353" s="26"/>
      <c r="P353" s="4166"/>
      <c r="Q353" s="26"/>
      <c r="R353" s="44"/>
      <c r="S353" s="26"/>
      <c r="T353" s="4166"/>
      <c r="U353" s="26"/>
      <c r="V353" s="44"/>
      <c r="W353" s="26"/>
      <c r="X353" s="4166"/>
      <c r="Y353" s="26"/>
      <c r="Z353" s="44"/>
      <c r="AA353" s="26"/>
      <c r="AB353" s="4166"/>
      <c r="AC353" s="26"/>
      <c r="AD353" s="44"/>
      <c r="AE353" s="26"/>
      <c r="AF353" s="4166"/>
      <c r="AG353" s="26"/>
      <c r="AH353" s="44"/>
      <c r="AI353" s="26"/>
      <c r="AJ353" s="4166"/>
      <c r="AK353" s="26"/>
      <c r="AL353" s="44"/>
      <c r="AM353" s="26"/>
      <c r="AN353" s="4166"/>
      <c r="AO353" s="26"/>
      <c r="AP353" s="44"/>
      <c r="AQ353" s="26"/>
      <c r="AR353" s="4166"/>
      <c r="AS353" s="26"/>
      <c r="AT353" s="44"/>
      <c r="AU353" s="26"/>
      <c r="AV353" s="4166"/>
      <c r="AW353" s="26"/>
      <c r="AX353" s="44"/>
      <c r="AY353" s="26"/>
      <c r="AZ353" s="4166"/>
      <c r="BA353" s="2006">
        <v>0</v>
      </c>
      <c r="BB353" s="2006">
        <v>0</v>
      </c>
      <c r="BC353" s="2006">
        <v>0</v>
      </c>
      <c r="BD353" s="2006">
        <v>0</v>
      </c>
      <c r="BE353" s="2006">
        <v>0</v>
      </c>
      <c r="BF353" s="2006">
        <v>0</v>
      </c>
      <c r="BG353" s="2006">
        <v>0</v>
      </c>
      <c r="BH353" s="2006">
        <v>0</v>
      </c>
      <c r="BI353" s="421"/>
    </row>
    <row r="354" spans="2:61" ht="5.0999999999999996" customHeight="1">
      <c r="B354" s="3402"/>
      <c r="D354" s="3612"/>
      <c r="E354" s="26"/>
      <c r="F354" s="154"/>
      <c r="G354" s="26"/>
      <c r="H354" s="3612"/>
      <c r="I354" s="26"/>
      <c r="J354" s="154"/>
      <c r="K354" s="26"/>
      <c r="L354" s="3612"/>
      <c r="M354" s="26"/>
      <c r="N354" s="154"/>
      <c r="O354" s="26"/>
      <c r="P354" s="3612"/>
      <c r="Q354" s="26"/>
      <c r="R354" s="154"/>
      <c r="S354" s="26"/>
      <c r="T354" s="3612"/>
      <c r="U354" s="26"/>
      <c r="V354" s="154"/>
      <c r="W354" s="26"/>
      <c r="X354" s="3612"/>
      <c r="Y354" s="26"/>
      <c r="Z354" s="154"/>
      <c r="AA354" s="26"/>
      <c r="AB354" s="3612"/>
      <c r="AC354" s="26"/>
      <c r="AD354" s="154"/>
      <c r="AE354" s="26"/>
      <c r="AF354" s="3612"/>
      <c r="AG354" s="26"/>
      <c r="AH354" s="154"/>
      <c r="AI354" s="26"/>
      <c r="AJ354" s="3612"/>
      <c r="AK354" s="26"/>
      <c r="AL354" s="154"/>
      <c r="AM354" s="26"/>
      <c r="AN354" s="3612"/>
      <c r="AO354" s="26"/>
      <c r="AP354" s="154"/>
      <c r="AQ354" s="26"/>
      <c r="AR354" s="3612"/>
      <c r="AS354" s="26"/>
      <c r="AT354" s="154"/>
      <c r="AU354" s="26"/>
      <c r="AV354" s="3612"/>
      <c r="AW354" s="26"/>
      <c r="AX354" s="154"/>
      <c r="AY354" s="26"/>
      <c r="AZ354" s="3612"/>
      <c r="BA354" s="2006">
        <v>0</v>
      </c>
      <c r="BB354" s="2006">
        <v>0</v>
      </c>
      <c r="BC354" s="2006">
        <v>0</v>
      </c>
      <c r="BD354" s="2006">
        <v>0</v>
      </c>
      <c r="BE354" s="2006">
        <v>0</v>
      </c>
      <c r="BF354" s="2006">
        <v>0</v>
      </c>
      <c r="BG354" s="2006">
        <v>0</v>
      </c>
      <c r="BH354" s="2006">
        <v>0</v>
      </c>
      <c r="BI354" s="421"/>
    </row>
    <row r="355" spans="2:61" ht="9.9499999999999993" customHeight="1">
      <c r="B355" s="3403"/>
      <c r="D355" s="3613"/>
      <c r="E355" s="26"/>
      <c r="F355" s="44"/>
      <c r="G355" s="26"/>
      <c r="H355" s="3613"/>
      <c r="I355" s="26"/>
      <c r="J355" s="44"/>
      <c r="K355" s="26"/>
      <c r="L355" s="3613"/>
      <c r="M355" s="26"/>
      <c r="N355" s="44"/>
      <c r="O355" s="26"/>
      <c r="P355" s="3613"/>
      <c r="Q355" s="26"/>
      <c r="R355" s="44"/>
      <c r="S355" s="26"/>
      <c r="T355" s="3613"/>
      <c r="U355" s="26"/>
      <c r="V355" s="44"/>
      <c r="W355" s="26"/>
      <c r="X355" s="3613"/>
      <c r="Y355" s="26"/>
      <c r="Z355" s="44"/>
      <c r="AA355" s="26"/>
      <c r="AB355" s="3613"/>
      <c r="AC355" s="26"/>
      <c r="AD355" s="44"/>
      <c r="AE355" s="26"/>
      <c r="AF355" s="3613"/>
      <c r="AG355" s="26"/>
      <c r="AH355" s="44"/>
      <c r="AI355" s="26"/>
      <c r="AJ355" s="3613"/>
      <c r="AK355" s="26"/>
      <c r="AL355" s="44"/>
      <c r="AM355" s="26"/>
      <c r="AN355" s="3613"/>
      <c r="AO355" s="26"/>
      <c r="AP355" s="44"/>
      <c r="AQ355" s="26"/>
      <c r="AR355" s="3613"/>
      <c r="AS355" s="26"/>
      <c r="AT355" s="44"/>
      <c r="AU355" s="26"/>
      <c r="AV355" s="3613"/>
      <c r="AW355" s="26"/>
      <c r="AX355" s="44"/>
      <c r="AY355" s="26"/>
      <c r="AZ355" s="3613"/>
      <c r="BA355" s="2006">
        <v>0</v>
      </c>
      <c r="BB355" s="2006">
        <v>0</v>
      </c>
      <c r="BC355" s="2006">
        <v>0</v>
      </c>
      <c r="BD355" s="2006">
        <v>0</v>
      </c>
      <c r="BE355" s="2006">
        <v>0</v>
      </c>
      <c r="BF355" s="2006">
        <v>0</v>
      </c>
      <c r="BG355" s="2006">
        <v>0</v>
      </c>
      <c r="BH355" s="2006">
        <v>0</v>
      </c>
      <c r="BI355" s="421"/>
    </row>
    <row r="356" spans="2:61" ht="9.9499999999999993" customHeight="1">
      <c r="B356" s="34"/>
      <c r="D356" s="26"/>
      <c r="E356" s="26"/>
      <c r="F356" s="26"/>
      <c r="G356" s="26"/>
      <c r="H356" s="26"/>
      <c r="I356" s="26"/>
      <c r="J356" s="26"/>
      <c r="K356" s="26"/>
      <c r="L356" s="69"/>
      <c r="M356" s="26"/>
      <c r="N356" s="26"/>
      <c r="O356" s="26"/>
      <c r="P356" s="26"/>
      <c r="Q356" s="26"/>
      <c r="R356" s="26"/>
      <c r="S356" s="26"/>
      <c r="T356" s="26"/>
      <c r="U356" s="26"/>
      <c r="V356" s="26"/>
      <c r="W356" s="26"/>
      <c r="X356" s="26"/>
      <c r="Y356" s="26"/>
      <c r="Z356" s="26"/>
      <c r="AA356" s="26"/>
      <c r="AB356" s="26"/>
      <c r="AC356" s="26"/>
      <c r="AD356" s="26"/>
      <c r="AE356" s="26"/>
      <c r="AF356" s="57"/>
      <c r="AG356" s="26"/>
      <c r="AH356" s="26"/>
      <c r="AI356" s="171"/>
      <c r="AJ356" s="57"/>
      <c r="AK356" s="57"/>
      <c r="AL356" s="57"/>
      <c r="AM356" s="57"/>
      <c r="AN356" s="57"/>
      <c r="AO356" s="26"/>
      <c r="AP356" s="26"/>
      <c r="AQ356" s="26"/>
      <c r="AR356" s="26"/>
      <c r="AS356" s="26"/>
      <c r="AT356" s="26"/>
      <c r="AU356" s="26"/>
      <c r="AV356" s="26"/>
      <c r="AW356" s="26"/>
      <c r="AX356" s="26"/>
      <c r="AY356" s="26"/>
      <c r="AZ356" s="26"/>
      <c r="BA356" s="2006">
        <v>0</v>
      </c>
      <c r="BB356" s="2006">
        <v>0</v>
      </c>
      <c r="BC356" s="2006">
        <v>0</v>
      </c>
      <c r="BD356" s="2006">
        <v>0</v>
      </c>
      <c r="BE356" s="2006">
        <v>0</v>
      </c>
      <c r="BF356" s="2006">
        <v>0</v>
      </c>
      <c r="BG356" s="2006">
        <v>0</v>
      </c>
      <c r="BH356" s="2006">
        <v>0</v>
      </c>
      <c r="BI356" s="421"/>
    </row>
    <row r="357" spans="2:61" ht="9.9499999999999993" customHeight="1">
      <c r="B357" s="3401">
        <v>38</v>
      </c>
      <c r="D357" s="4166"/>
      <c r="E357" s="26"/>
      <c r="F357" s="44"/>
      <c r="G357" s="26"/>
      <c r="H357" s="4166"/>
      <c r="I357" s="26"/>
      <c r="J357" s="44"/>
      <c r="K357" s="26"/>
      <c r="L357" s="4166"/>
      <c r="M357" s="26"/>
      <c r="N357" s="44"/>
      <c r="O357" s="26"/>
      <c r="P357" s="4166"/>
      <c r="Q357" s="26"/>
      <c r="R357" s="44"/>
      <c r="S357" s="26"/>
      <c r="T357" s="4166"/>
      <c r="U357" s="26"/>
      <c r="V357" s="44"/>
      <c r="W357" s="26"/>
      <c r="X357" s="4166"/>
      <c r="Y357" s="26"/>
      <c r="Z357" s="44"/>
      <c r="AA357" s="26"/>
      <c r="AB357" s="4166"/>
      <c r="AC357" s="26"/>
      <c r="AD357" s="44"/>
      <c r="AE357" s="26"/>
      <c r="AF357" s="4166"/>
      <c r="AG357" s="26"/>
      <c r="AH357" s="44"/>
      <c r="AI357" s="26"/>
      <c r="AJ357" s="4166"/>
      <c r="AK357" s="26"/>
      <c r="AL357" s="44"/>
      <c r="AM357" s="26"/>
      <c r="AN357" s="4166"/>
      <c r="AO357" s="26"/>
      <c r="AP357" s="44"/>
      <c r="AQ357" s="26"/>
      <c r="AR357" s="4166"/>
      <c r="AS357" s="26"/>
      <c r="AT357" s="44"/>
      <c r="AU357" s="26"/>
      <c r="AV357" s="4166"/>
      <c r="AW357" s="26"/>
      <c r="AX357" s="44"/>
      <c r="AY357" s="26"/>
      <c r="AZ357" s="4166"/>
      <c r="BA357" s="2006">
        <v>0</v>
      </c>
      <c r="BB357" s="2006">
        <v>0</v>
      </c>
      <c r="BC357" s="2006">
        <v>0</v>
      </c>
      <c r="BD357" s="2006">
        <v>0</v>
      </c>
      <c r="BE357" s="2006">
        <v>0</v>
      </c>
      <c r="BF357" s="2006">
        <v>0</v>
      </c>
      <c r="BG357" s="2006">
        <v>0</v>
      </c>
      <c r="BH357" s="2006">
        <v>0</v>
      </c>
      <c r="BI357" s="421"/>
    </row>
    <row r="358" spans="2:61" ht="5.0999999999999996" customHeight="1">
      <c r="B358" s="3402"/>
      <c r="D358" s="3612"/>
      <c r="E358" s="26"/>
      <c r="F358" s="154"/>
      <c r="G358" s="26"/>
      <c r="H358" s="3612"/>
      <c r="I358" s="26"/>
      <c r="J358" s="154"/>
      <c r="K358" s="26"/>
      <c r="L358" s="3612"/>
      <c r="M358" s="26"/>
      <c r="N358" s="154"/>
      <c r="O358" s="26"/>
      <c r="P358" s="3612"/>
      <c r="Q358" s="26"/>
      <c r="R358" s="154"/>
      <c r="S358" s="26"/>
      <c r="T358" s="3612"/>
      <c r="U358" s="26"/>
      <c r="V358" s="154"/>
      <c r="W358" s="26"/>
      <c r="X358" s="3612"/>
      <c r="Y358" s="26"/>
      <c r="Z358" s="154"/>
      <c r="AA358" s="26"/>
      <c r="AB358" s="3612"/>
      <c r="AC358" s="26"/>
      <c r="AD358" s="154"/>
      <c r="AE358" s="26"/>
      <c r="AF358" s="3612"/>
      <c r="AG358" s="26"/>
      <c r="AH358" s="154"/>
      <c r="AI358" s="26"/>
      <c r="AJ358" s="3612"/>
      <c r="AK358" s="26"/>
      <c r="AL358" s="154"/>
      <c r="AM358" s="26"/>
      <c r="AN358" s="3612"/>
      <c r="AO358" s="26"/>
      <c r="AP358" s="154"/>
      <c r="AQ358" s="26"/>
      <c r="AR358" s="3612"/>
      <c r="AS358" s="26"/>
      <c r="AT358" s="154"/>
      <c r="AU358" s="26"/>
      <c r="AV358" s="3612"/>
      <c r="AW358" s="26"/>
      <c r="AX358" s="154"/>
      <c r="AY358" s="26"/>
      <c r="AZ358" s="3612"/>
      <c r="BA358" s="2006">
        <v>0</v>
      </c>
      <c r="BB358" s="2006">
        <v>0</v>
      </c>
      <c r="BC358" s="2006">
        <v>0</v>
      </c>
      <c r="BD358" s="2006">
        <v>0</v>
      </c>
      <c r="BE358" s="2006">
        <v>0</v>
      </c>
      <c r="BF358" s="2006">
        <v>0</v>
      </c>
      <c r="BG358" s="2006">
        <v>0</v>
      </c>
      <c r="BH358" s="2006">
        <v>0</v>
      </c>
      <c r="BI358" s="421"/>
    </row>
    <row r="359" spans="2:61" ht="9.9499999999999993" customHeight="1">
      <c r="B359" s="3403"/>
      <c r="D359" s="3613"/>
      <c r="E359" s="26"/>
      <c r="F359" s="44"/>
      <c r="G359" s="26"/>
      <c r="H359" s="3613"/>
      <c r="I359" s="26"/>
      <c r="J359" s="44"/>
      <c r="K359" s="26"/>
      <c r="L359" s="3613"/>
      <c r="M359" s="26"/>
      <c r="N359" s="44"/>
      <c r="O359" s="26"/>
      <c r="P359" s="3613"/>
      <c r="Q359" s="26"/>
      <c r="R359" s="44"/>
      <c r="S359" s="26"/>
      <c r="T359" s="3613"/>
      <c r="U359" s="26"/>
      <c r="V359" s="44"/>
      <c r="W359" s="26"/>
      <c r="X359" s="3613"/>
      <c r="Y359" s="26"/>
      <c r="Z359" s="44"/>
      <c r="AA359" s="26"/>
      <c r="AB359" s="3613"/>
      <c r="AC359" s="26"/>
      <c r="AD359" s="44"/>
      <c r="AE359" s="26"/>
      <c r="AF359" s="3613"/>
      <c r="AG359" s="26"/>
      <c r="AH359" s="44"/>
      <c r="AI359" s="26"/>
      <c r="AJ359" s="3613"/>
      <c r="AK359" s="26"/>
      <c r="AL359" s="44"/>
      <c r="AM359" s="26"/>
      <c r="AN359" s="3613"/>
      <c r="AO359" s="26"/>
      <c r="AP359" s="44"/>
      <c r="AQ359" s="26"/>
      <c r="AR359" s="3613"/>
      <c r="AS359" s="26"/>
      <c r="AT359" s="44"/>
      <c r="AU359" s="26"/>
      <c r="AV359" s="3613"/>
      <c r="AW359" s="26"/>
      <c r="AX359" s="44"/>
      <c r="AY359" s="26"/>
      <c r="AZ359" s="3613"/>
      <c r="BA359" s="2006">
        <v>0</v>
      </c>
      <c r="BB359" s="2006">
        <v>0</v>
      </c>
      <c r="BC359" s="2006">
        <v>0</v>
      </c>
      <c r="BD359" s="2006">
        <v>0</v>
      </c>
      <c r="BE359" s="2006">
        <v>0</v>
      </c>
      <c r="BF359" s="2006">
        <v>0</v>
      </c>
      <c r="BG359" s="2006">
        <v>0</v>
      </c>
      <c r="BH359" s="2006">
        <v>0</v>
      </c>
      <c r="BI359" s="421"/>
    </row>
    <row r="360" spans="2:61" ht="9.9499999999999993" customHeight="1">
      <c r="B360" s="34"/>
      <c r="D360" s="26"/>
      <c r="E360" s="26"/>
      <c r="F360" s="26"/>
      <c r="G360" s="26"/>
      <c r="H360" s="26"/>
      <c r="I360" s="26"/>
      <c r="J360" s="26"/>
      <c r="K360" s="26"/>
      <c r="L360" s="69"/>
      <c r="M360" s="26"/>
      <c r="N360" s="26"/>
      <c r="O360" s="26"/>
      <c r="P360" s="26"/>
      <c r="Q360" s="26"/>
      <c r="R360" s="26"/>
      <c r="S360" s="26"/>
      <c r="T360" s="26"/>
      <c r="U360" s="26"/>
      <c r="V360" s="26"/>
      <c r="W360" s="26"/>
      <c r="X360" s="26"/>
      <c r="Y360" s="26"/>
      <c r="Z360" s="26"/>
      <c r="AA360" s="26"/>
      <c r="AB360" s="26"/>
      <c r="AC360" s="26"/>
      <c r="AD360" s="26"/>
      <c r="AE360" s="26"/>
      <c r="AF360" s="57"/>
      <c r="AG360" s="26"/>
      <c r="AH360" s="26"/>
      <c r="AI360" s="171"/>
      <c r="AJ360" s="57"/>
      <c r="AK360" s="57"/>
      <c r="AL360" s="57"/>
      <c r="AM360" s="57"/>
      <c r="AN360" s="57"/>
      <c r="AO360" s="26"/>
      <c r="AP360" s="26"/>
      <c r="AQ360" s="26"/>
      <c r="AR360" s="26"/>
      <c r="AS360" s="26"/>
      <c r="AT360" s="26"/>
      <c r="AU360" s="26"/>
      <c r="AV360" s="26"/>
      <c r="AW360" s="26"/>
      <c r="AX360" s="26"/>
      <c r="AY360" s="26"/>
      <c r="AZ360" s="26"/>
      <c r="BA360" s="2006">
        <v>0</v>
      </c>
      <c r="BB360" s="2006">
        <v>0</v>
      </c>
      <c r="BC360" s="2006">
        <v>0</v>
      </c>
      <c r="BD360" s="2006">
        <v>0</v>
      </c>
      <c r="BE360" s="2006">
        <v>0</v>
      </c>
      <c r="BF360" s="2006">
        <v>0</v>
      </c>
      <c r="BG360" s="2006">
        <v>0</v>
      </c>
      <c r="BH360" s="2006">
        <v>0</v>
      </c>
      <c r="BI360" s="421"/>
    </row>
    <row r="361" spans="2:61" ht="9.9499999999999993" customHeight="1">
      <c r="B361" s="3401">
        <v>39</v>
      </c>
      <c r="D361" s="4166"/>
      <c r="E361" s="26"/>
      <c r="F361" s="44"/>
      <c r="G361" s="26"/>
      <c r="H361" s="4166"/>
      <c r="I361" s="26"/>
      <c r="J361" s="44"/>
      <c r="K361" s="26"/>
      <c r="L361" s="4166"/>
      <c r="M361" s="26"/>
      <c r="N361" s="44"/>
      <c r="O361" s="26"/>
      <c r="P361" s="4166"/>
      <c r="Q361" s="26"/>
      <c r="R361" s="44"/>
      <c r="S361" s="26"/>
      <c r="T361" s="4166"/>
      <c r="U361" s="26"/>
      <c r="V361" s="44"/>
      <c r="W361" s="26"/>
      <c r="X361" s="4166"/>
      <c r="Y361" s="26"/>
      <c r="Z361" s="44"/>
      <c r="AA361" s="26"/>
      <c r="AB361" s="4166"/>
      <c r="AC361" s="26"/>
      <c r="AD361" s="44"/>
      <c r="AE361" s="26"/>
      <c r="AF361" s="4166"/>
      <c r="AG361" s="26"/>
      <c r="AH361" s="44"/>
      <c r="AI361" s="26"/>
      <c r="AJ361" s="4166"/>
      <c r="AK361" s="26"/>
      <c r="AL361" s="44"/>
      <c r="AM361" s="26"/>
      <c r="AN361" s="4166"/>
      <c r="AO361" s="26"/>
      <c r="AP361" s="44"/>
      <c r="AQ361" s="26"/>
      <c r="AR361" s="4166"/>
      <c r="AS361" s="26"/>
      <c r="AT361" s="44"/>
      <c r="AU361" s="26"/>
      <c r="AV361" s="4166"/>
      <c r="AW361" s="26"/>
      <c r="AX361" s="44"/>
      <c r="AY361" s="26"/>
      <c r="AZ361" s="4166"/>
      <c r="BA361" s="2006">
        <v>0</v>
      </c>
      <c r="BB361" s="2006">
        <v>0</v>
      </c>
      <c r="BC361" s="2006">
        <v>0</v>
      </c>
      <c r="BD361" s="2006">
        <v>0</v>
      </c>
      <c r="BE361" s="2006">
        <v>0</v>
      </c>
      <c r="BF361" s="2006">
        <v>0</v>
      </c>
      <c r="BG361" s="2006">
        <v>0</v>
      </c>
      <c r="BH361" s="2006">
        <v>0</v>
      </c>
      <c r="BI361" s="421"/>
    </row>
    <row r="362" spans="2:61" ht="5.0999999999999996" customHeight="1">
      <c r="B362" s="3402"/>
      <c r="D362" s="3612"/>
      <c r="E362" s="26"/>
      <c r="F362" s="154"/>
      <c r="G362" s="26"/>
      <c r="H362" s="3612"/>
      <c r="I362" s="26"/>
      <c r="J362" s="154"/>
      <c r="K362" s="26"/>
      <c r="L362" s="3612"/>
      <c r="M362" s="26"/>
      <c r="N362" s="154"/>
      <c r="O362" s="26"/>
      <c r="P362" s="3612"/>
      <c r="Q362" s="26"/>
      <c r="R362" s="154"/>
      <c r="S362" s="26"/>
      <c r="T362" s="3612"/>
      <c r="U362" s="26"/>
      <c r="V362" s="154"/>
      <c r="W362" s="26"/>
      <c r="X362" s="3612"/>
      <c r="Y362" s="26"/>
      <c r="Z362" s="154"/>
      <c r="AA362" s="26"/>
      <c r="AB362" s="3612"/>
      <c r="AC362" s="26"/>
      <c r="AD362" s="154"/>
      <c r="AE362" s="26"/>
      <c r="AF362" s="3612"/>
      <c r="AG362" s="26"/>
      <c r="AH362" s="154"/>
      <c r="AI362" s="26"/>
      <c r="AJ362" s="3612"/>
      <c r="AK362" s="26"/>
      <c r="AL362" s="154"/>
      <c r="AM362" s="26"/>
      <c r="AN362" s="3612"/>
      <c r="AO362" s="26"/>
      <c r="AP362" s="154"/>
      <c r="AQ362" s="26"/>
      <c r="AR362" s="3612"/>
      <c r="AS362" s="26"/>
      <c r="AT362" s="154"/>
      <c r="AU362" s="26"/>
      <c r="AV362" s="3612"/>
      <c r="AW362" s="26"/>
      <c r="AX362" s="154"/>
      <c r="AY362" s="26"/>
      <c r="AZ362" s="3612"/>
      <c r="BA362" s="2006">
        <v>0</v>
      </c>
      <c r="BB362" s="2006">
        <v>0</v>
      </c>
      <c r="BC362" s="2006">
        <v>0</v>
      </c>
      <c r="BD362" s="2006">
        <v>0</v>
      </c>
      <c r="BE362" s="2006">
        <v>0</v>
      </c>
      <c r="BF362" s="2006">
        <v>0</v>
      </c>
      <c r="BG362" s="2006">
        <v>0</v>
      </c>
      <c r="BH362" s="2006">
        <v>0</v>
      </c>
      <c r="BI362" s="421"/>
    </row>
    <row r="363" spans="2:61" ht="9.9499999999999993" customHeight="1">
      <c r="B363" s="3403"/>
      <c r="D363" s="3613"/>
      <c r="E363" s="26"/>
      <c r="F363" s="44"/>
      <c r="G363" s="26"/>
      <c r="H363" s="3613"/>
      <c r="I363" s="26"/>
      <c r="J363" s="44"/>
      <c r="K363" s="26"/>
      <c r="L363" s="3613"/>
      <c r="M363" s="26"/>
      <c r="N363" s="44"/>
      <c r="O363" s="26"/>
      <c r="P363" s="3613"/>
      <c r="Q363" s="26"/>
      <c r="R363" s="44"/>
      <c r="S363" s="26"/>
      <c r="T363" s="3613"/>
      <c r="U363" s="26"/>
      <c r="V363" s="44"/>
      <c r="W363" s="26"/>
      <c r="X363" s="3613"/>
      <c r="Y363" s="26"/>
      <c r="Z363" s="44"/>
      <c r="AA363" s="26"/>
      <c r="AB363" s="3613"/>
      <c r="AC363" s="26"/>
      <c r="AD363" s="44"/>
      <c r="AE363" s="26"/>
      <c r="AF363" s="3613"/>
      <c r="AG363" s="26"/>
      <c r="AH363" s="44"/>
      <c r="AI363" s="26"/>
      <c r="AJ363" s="3613"/>
      <c r="AK363" s="26"/>
      <c r="AL363" s="44"/>
      <c r="AM363" s="26"/>
      <c r="AN363" s="3613"/>
      <c r="AO363" s="26"/>
      <c r="AP363" s="44"/>
      <c r="AQ363" s="26"/>
      <c r="AR363" s="3613"/>
      <c r="AS363" s="26"/>
      <c r="AT363" s="44"/>
      <c r="AU363" s="26"/>
      <c r="AV363" s="3613"/>
      <c r="AW363" s="26"/>
      <c r="AX363" s="44"/>
      <c r="AY363" s="26"/>
      <c r="AZ363" s="3613"/>
      <c r="BA363" s="2006">
        <v>0</v>
      </c>
      <c r="BB363" s="2006">
        <v>0</v>
      </c>
      <c r="BC363" s="2006">
        <v>0</v>
      </c>
      <c r="BD363" s="2006">
        <v>0</v>
      </c>
      <c r="BE363" s="2006">
        <v>0</v>
      </c>
      <c r="BF363" s="2006">
        <v>0</v>
      </c>
      <c r="BG363" s="2006">
        <v>0</v>
      </c>
      <c r="BH363" s="2006">
        <v>0</v>
      </c>
      <c r="BI363" s="421"/>
    </row>
    <row r="364" spans="2:61" ht="9.9499999999999993" customHeight="1">
      <c r="B364" s="34"/>
      <c r="D364" s="26"/>
      <c r="E364" s="26"/>
      <c r="F364" s="26"/>
      <c r="G364" s="26"/>
      <c r="H364" s="26"/>
      <c r="I364" s="26"/>
      <c r="J364" s="26"/>
      <c r="K364" s="26"/>
      <c r="L364" s="69"/>
      <c r="M364" s="26"/>
      <c r="N364" s="26"/>
      <c r="O364" s="26"/>
      <c r="P364" s="26"/>
      <c r="Q364" s="26"/>
      <c r="R364" s="26"/>
      <c r="S364" s="26"/>
      <c r="T364" s="26"/>
      <c r="U364" s="26"/>
      <c r="V364" s="26"/>
      <c r="W364" s="26"/>
      <c r="X364" s="26"/>
      <c r="Y364" s="26"/>
      <c r="Z364" s="26"/>
      <c r="AA364" s="26"/>
      <c r="AB364" s="26"/>
      <c r="AC364" s="26"/>
      <c r="AD364" s="26"/>
      <c r="AE364" s="26"/>
      <c r="AF364" s="57"/>
      <c r="AG364" s="26"/>
      <c r="AH364" s="26"/>
      <c r="AI364" s="171"/>
      <c r="AJ364" s="57"/>
      <c r="AK364" s="57"/>
      <c r="AL364" s="57"/>
      <c r="AM364" s="57"/>
      <c r="AN364" s="57"/>
      <c r="AO364" s="26"/>
      <c r="AP364" s="26"/>
      <c r="AQ364" s="26"/>
      <c r="AR364" s="26"/>
      <c r="AS364" s="26"/>
      <c r="AT364" s="26"/>
      <c r="AU364" s="26"/>
      <c r="AV364" s="26"/>
      <c r="AW364" s="26"/>
      <c r="AX364" s="26"/>
      <c r="AY364" s="26"/>
      <c r="AZ364" s="26"/>
      <c r="BA364" s="2006">
        <v>0</v>
      </c>
      <c r="BB364" s="2006">
        <v>0</v>
      </c>
      <c r="BC364" s="2006">
        <v>0</v>
      </c>
      <c r="BD364" s="2006">
        <v>0</v>
      </c>
      <c r="BE364" s="2006">
        <v>0</v>
      </c>
      <c r="BF364" s="2006">
        <v>0</v>
      </c>
      <c r="BG364" s="2006">
        <v>0</v>
      </c>
      <c r="BH364" s="2006">
        <v>0</v>
      </c>
      <c r="BI364" s="421"/>
    </row>
    <row r="365" spans="2:61" ht="9.9499999999999993" customHeight="1">
      <c r="B365" s="3401">
        <v>40</v>
      </c>
      <c r="D365" s="4166"/>
      <c r="E365" s="26"/>
      <c r="F365" s="44"/>
      <c r="G365" s="26"/>
      <c r="H365" s="4166"/>
      <c r="I365" s="26"/>
      <c r="J365" s="44"/>
      <c r="K365" s="26"/>
      <c r="L365" s="4166"/>
      <c r="M365" s="26"/>
      <c r="N365" s="44"/>
      <c r="O365" s="26"/>
      <c r="P365" s="4166"/>
      <c r="Q365" s="26"/>
      <c r="R365" s="44"/>
      <c r="S365" s="26"/>
      <c r="T365" s="4166"/>
      <c r="U365" s="26"/>
      <c r="V365" s="44"/>
      <c r="W365" s="26"/>
      <c r="X365" s="4166"/>
      <c r="Y365" s="26"/>
      <c r="Z365" s="44"/>
      <c r="AA365" s="26"/>
      <c r="AB365" s="4166"/>
      <c r="AC365" s="26"/>
      <c r="AD365" s="44"/>
      <c r="AE365" s="26"/>
      <c r="AF365" s="4166"/>
      <c r="AG365" s="26"/>
      <c r="AH365" s="44"/>
      <c r="AI365" s="26"/>
      <c r="AJ365" s="4166"/>
      <c r="AK365" s="26"/>
      <c r="AL365" s="44"/>
      <c r="AM365" s="26"/>
      <c r="AN365" s="4166"/>
      <c r="AO365" s="26"/>
      <c r="AP365" s="44"/>
      <c r="AQ365" s="26"/>
      <c r="AR365" s="4166"/>
      <c r="AS365" s="26"/>
      <c r="AT365" s="44"/>
      <c r="AU365" s="26"/>
      <c r="AV365" s="4166"/>
      <c r="AW365" s="26"/>
      <c r="AX365" s="44"/>
      <c r="AY365" s="26"/>
      <c r="AZ365" s="4166"/>
      <c r="BA365" s="2006">
        <v>0</v>
      </c>
      <c r="BB365" s="2006">
        <v>0</v>
      </c>
      <c r="BC365" s="2006">
        <v>0</v>
      </c>
      <c r="BD365" s="2006">
        <v>0</v>
      </c>
      <c r="BE365" s="2006">
        <v>0</v>
      </c>
      <c r="BF365" s="2006">
        <v>0</v>
      </c>
      <c r="BG365" s="2006">
        <v>0</v>
      </c>
      <c r="BH365" s="2006">
        <v>0</v>
      </c>
      <c r="BI365" s="421"/>
    </row>
    <row r="366" spans="2:61" ht="5.0999999999999996" customHeight="1">
      <c r="B366" s="3402"/>
      <c r="D366" s="3612"/>
      <c r="E366" s="26"/>
      <c r="F366" s="154"/>
      <c r="G366" s="26"/>
      <c r="H366" s="3612"/>
      <c r="I366" s="26"/>
      <c r="J366" s="154"/>
      <c r="K366" s="26"/>
      <c r="L366" s="3612"/>
      <c r="M366" s="26"/>
      <c r="N366" s="154"/>
      <c r="O366" s="26"/>
      <c r="P366" s="3612"/>
      <c r="Q366" s="26"/>
      <c r="R366" s="154"/>
      <c r="S366" s="26"/>
      <c r="T366" s="3612"/>
      <c r="U366" s="26"/>
      <c r="V366" s="154"/>
      <c r="W366" s="26"/>
      <c r="X366" s="3612"/>
      <c r="Y366" s="26"/>
      <c r="Z366" s="154"/>
      <c r="AA366" s="26"/>
      <c r="AB366" s="3612"/>
      <c r="AC366" s="26"/>
      <c r="AD366" s="154"/>
      <c r="AE366" s="26"/>
      <c r="AF366" s="3612"/>
      <c r="AG366" s="26"/>
      <c r="AH366" s="154"/>
      <c r="AI366" s="26"/>
      <c r="AJ366" s="3612"/>
      <c r="AK366" s="26"/>
      <c r="AL366" s="154"/>
      <c r="AM366" s="26"/>
      <c r="AN366" s="3612"/>
      <c r="AO366" s="26"/>
      <c r="AP366" s="154"/>
      <c r="AQ366" s="26"/>
      <c r="AR366" s="3612"/>
      <c r="AS366" s="26"/>
      <c r="AT366" s="154"/>
      <c r="AU366" s="26"/>
      <c r="AV366" s="3612"/>
      <c r="AW366" s="26"/>
      <c r="AX366" s="154"/>
      <c r="AY366" s="26"/>
      <c r="AZ366" s="3612"/>
      <c r="BA366" s="2006">
        <v>0</v>
      </c>
      <c r="BB366" s="2006">
        <v>0</v>
      </c>
      <c r="BC366" s="2006">
        <v>0</v>
      </c>
      <c r="BD366" s="2006">
        <v>0</v>
      </c>
      <c r="BE366" s="2006">
        <v>0</v>
      </c>
      <c r="BF366" s="2006">
        <v>0</v>
      </c>
      <c r="BG366" s="2006">
        <v>0</v>
      </c>
      <c r="BH366" s="2006">
        <v>0</v>
      </c>
      <c r="BI366" s="421"/>
    </row>
    <row r="367" spans="2:61" ht="9.9499999999999993" customHeight="1">
      <c r="B367" s="3403"/>
      <c r="D367" s="3613"/>
      <c r="E367" s="26"/>
      <c r="F367" s="44"/>
      <c r="G367" s="26"/>
      <c r="H367" s="3613"/>
      <c r="I367" s="26"/>
      <c r="J367" s="44"/>
      <c r="K367" s="26"/>
      <c r="L367" s="3613"/>
      <c r="M367" s="26"/>
      <c r="N367" s="44"/>
      <c r="O367" s="26"/>
      <c r="P367" s="3613"/>
      <c r="Q367" s="26"/>
      <c r="R367" s="44"/>
      <c r="S367" s="26"/>
      <c r="T367" s="3613"/>
      <c r="U367" s="26"/>
      <c r="V367" s="44"/>
      <c r="W367" s="26"/>
      <c r="X367" s="3613"/>
      <c r="Y367" s="26"/>
      <c r="Z367" s="44"/>
      <c r="AA367" s="26"/>
      <c r="AB367" s="3613"/>
      <c r="AC367" s="26"/>
      <c r="AD367" s="44"/>
      <c r="AE367" s="26"/>
      <c r="AF367" s="3613"/>
      <c r="AG367" s="26"/>
      <c r="AH367" s="44"/>
      <c r="AI367" s="26"/>
      <c r="AJ367" s="3613"/>
      <c r="AK367" s="26"/>
      <c r="AL367" s="44"/>
      <c r="AM367" s="26"/>
      <c r="AN367" s="3613"/>
      <c r="AO367" s="26"/>
      <c r="AP367" s="44"/>
      <c r="AQ367" s="26"/>
      <c r="AR367" s="3613"/>
      <c r="AS367" s="26"/>
      <c r="AT367" s="44"/>
      <c r="AU367" s="26"/>
      <c r="AV367" s="3613"/>
      <c r="AW367" s="26"/>
      <c r="AX367" s="44"/>
      <c r="AY367" s="26"/>
      <c r="AZ367" s="3613"/>
      <c r="BA367" s="2006">
        <v>0</v>
      </c>
      <c r="BB367" s="2006">
        <v>0</v>
      </c>
      <c r="BC367" s="2006">
        <v>0</v>
      </c>
      <c r="BD367" s="2006">
        <v>0</v>
      </c>
      <c r="BE367" s="2006">
        <v>0</v>
      </c>
      <c r="BF367" s="2006">
        <v>0</v>
      </c>
      <c r="BG367" s="2006">
        <v>0</v>
      </c>
      <c r="BH367" s="2006">
        <v>0</v>
      </c>
      <c r="BI367" s="421"/>
    </row>
    <row r="368" spans="2:61">
      <c r="BA368" s="2006">
        <v>0</v>
      </c>
      <c r="BB368" s="2006">
        <v>0</v>
      </c>
      <c r="BC368" s="2006">
        <v>0</v>
      </c>
      <c r="BD368" s="2006">
        <v>0</v>
      </c>
      <c r="BE368" s="2006">
        <v>0</v>
      </c>
      <c r="BF368" s="2006">
        <v>0</v>
      </c>
      <c r="BG368" s="2006">
        <v>0</v>
      </c>
      <c r="BH368" s="2006">
        <v>0</v>
      </c>
      <c r="BI368" s="421"/>
    </row>
    <row r="369" spans="2:61">
      <c r="AJ369" s="2006">
        <v>0</v>
      </c>
      <c r="AK369" s="2006">
        <v>0</v>
      </c>
      <c r="AL369" s="2006">
        <v>0</v>
      </c>
      <c r="AM369" s="2006">
        <v>0</v>
      </c>
      <c r="AN369" s="2006">
        <v>0</v>
      </c>
      <c r="AO369" s="2006">
        <v>0</v>
      </c>
      <c r="AP369" s="2006">
        <v>0</v>
      </c>
      <c r="AQ369" s="2006">
        <v>0</v>
      </c>
      <c r="AR369" s="2006">
        <v>0</v>
      </c>
      <c r="AS369" s="2006">
        <v>0</v>
      </c>
      <c r="AT369" s="2006">
        <v>0</v>
      </c>
      <c r="AU369" s="2006">
        <v>0</v>
      </c>
      <c r="AV369" s="2006">
        <v>0</v>
      </c>
      <c r="AW369" s="2006">
        <v>0</v>
      </c>
      <c r="AX369" s="2006">
        <v>0</v>
      </c>
      <c r="AY369" s="2006">
        <v>0</v>
      </c>
      <c r="AZ369" s="2006">
        <v>0</v>
      </c>
      <c r="BA369" s="2006">
        <v>0</v>
      </c>
      <c r="BB369" s="2006">
        <v>0</v>
      </c>
      <c r="BC369" s="2006">
        <v>0</v>
      </c>
      <c r="BD369" s="2006">
        <v>0</v>
      </c>
      <c r="BE369" s="2006">
        <v>0</v>
      </c>
      <c r="BF369" s="2006">
        <v>0</v>
      </c>
      <c r="BG369" s="2006">
        <v>0</v>
      </c>
      <c r="BH369" s="2006">
        <v>0</v>
      </c>
      <c r="BI369" s="421"/>
    </row>
    <row r="370" spans="2:61" ht="23.25">
      <c r="B370" s="34"/>
      <c r="D370" s="3614" t="s">
        <v>519</v>
      </c>
      <c r="E370" s="3615"/>
      <c r="F370" s="3615"/>
      <c r="G370" s="3615"/>
      <c r="H370" s="3615"/>
      <c r="I370" s="3615"/>
      <c r="J370" s="3615"/>
      <c r="K370" s="3615"/>
      <c r="L370" s="3615"/>
      <c r="M370" s="3615"/>
      <c r="N370" s="3615"/>
      <c r="O370" s="3615"/>
      <c r="P370" s="3615"/>
      <c r="Q370" s="3615"/>
      <c r="R370" s="3615"/>
      <c r="S370" s="3615"/>
      <c r="T370" s="3615"/>
      <c r="U370" s="3615"/>
      <c r="V370" s="3615"/>
      <c r="W370" s="3615"/>
      <c r="X370" s="3615"/>
      <c r="Y370" s="3615"/>
      <c r="Z370" s="3615"/>
      <c r="AA370" s="3615"/>
      <c r="AB370" s="3615"/>
      <c r="AC370" s="3615"/>
      <c r="AD370" s="3615"/>
      <c r="AE370" s="3615"/>
      <c r="AF370" s="3616"/>
      <c r="AG370" s="35"/>
      <c r="AH370" s="35"/>
      <c r="AI370" s="35"/>
      <c r="AJ370" s="2006">
        <v>0</v>
      </c>
      <c r="AK370" s="2006">
        <v>0</v>
      </c>
      <c r="AL370" s="2006">
        <v>0</v>
      </c>
      <c r="AM370" s="2006">
        <v>0</v>
      </c>
      <c r="AN370" s="2006">
        <v>0</v>
      </c>
      <c r="AO370" s="2006">
        <v>0</v>
      </c>
      <c r="AP370" s="2006">
        <v>0</v>
      </c>
      <c r="AQ370" s="2006">
        <v>0</v>
      </c>
      <c r="AR370" s="2006">
        <v>0</v>
      </c>
      <c r="AS370" s="2006">
        <v>0</v>
      </c>
      <c r="AT370" s="2006">
        <v>0</v>
      </c>
      <c r="AU370" s="2006">
        <v>0</v>
      </c>
      <c r="AV370" s="2006">
        <v>0</v>
      </c>
      <c r="AW370" s="2006">
        <v>0</v>
      </c>
      <c r="AX370" s="2006">
        <v>0</v>
      </c>
      <c r="AY370" s="2006">
        <v>0</v>
      </c>
      <c r="AZ370" s="2006">
        <v>0</v>
      </c>
      <c r="BA370" s="2006">
        <v>0</v>
      </c>
      <c r="BB370" s="2006">
        <v>0</v>
      </c>
      <c r="BC370" s="2006">
        <v>0</v>
      </c>
      <c r="BD370" s="2006">
        <v>0</v>
      </c>
      <c r="BE370" s="2006">
        <v>0</v>
      </c>
      <c r="BF370" s="2006">
        <v>0</v>
      </c>
      <c r="BG370" s="2006">
        <v>0</v>
      </c>
      <c r="BH370" s="2006">
        <v>0</v>
      </c>
      <c r="BI370" s="421"/>
    </row>
    <row r="371" spans="2:61">
      <c r="AJ371" s="2006">
        <v>0</v>
      </c>
      <c r="AK371" s="2006">
        <v>0</v>
      </c>
      <c r="AL371" s="2006">
        <v>0</v>
      </c>
      <c r="AM371" s="2006">
        <v>0</v>
      </c>
      <c r="AN371" s="2006">
        <v>0</v>
      </c>
      <c r="AO371" s="2006">
        <v>0</v>
      </c>
      <c r="AP371" s="2006">
        <v>0</v>
      </c>
      <c r="AQ371" s="2006">
        <v>0</v>
      </c>
      <c r="AR371" s="2006">
        <v>0</v>
      </c>
      <c r="AS371" s="2006">
        <v>0</v>
      </c>
      <c r="AT371" s="2006">
        <v>0</v>
      </c>
      <c r="AU371" s="2006">
        <v>0</v>
      </c>
      <c r="AV371" s="2006">
        <v>0</v>
      </c>
      <c r="AW371" s="2006">
        <v>0</v>
      </c>
      <c r="AX371" s="2006">
        <v>0</v>
      </c>
      <c r="AY371" s="2006">
        <v>0</v>
      </c>
      <c r="AZ371" s="2006">
        <v>0</v>
      </c>
      <c r="BA371" s="2006">
        <v>0</v>
      </c>
      <c r="BB371" s="2006">
        <v>0</v>
      </c>
      <c r="BC371" s="2006">
        <v>0</v>
      </c>
      <c r="BD371" s="2006">
        <v>0</v>
      </c>
      <c r="BE371" s="2006">
        <v>0</v>
      </c>
      <c r="BF371" s="2006">
        <v>0</v>
      </c>
      <c r="BG371" s="2006">
        <v>0</v>
      </c>
      <c r="BH371" s="2006">
        <v>0</v>
      </c>
      <c r="BI371" s="421"/>
    </row>
    <row r="372" spans="2:61">
      <c r="BA372" s="2006">
        <v>0</v>
      </c>
      <c r="BB372" s="2006">
        <v>0</v>
      </c>
      <c r="BC372" s="2006">
        <v>0</v>
      </c>
      <c r="BD372" s="2006">
        <v>0</v>
      </c>
      <c r="BE372" s="2006">
        <v>0</v>
      </c>
      <c r="BF372" s="2006">
        <v>0</v>
      </c>
      <c r="BG372" s="2006">
        <v>0</v>
      </c>
      <c r="BH372" s="2006">
        <v>0</v>
      </c>
      <c r="BI372" s="421"/>
    </row>
    <row r="373" spans="2:61" ht="15.75">
      <c r="B373" s="3656" t="s">
        <v>1130</v>
      </c>
      <c r="C373" s="3656"/>
      <c r="D373" s="3657" t="s">
        <v>1134</v>
      </c>
      <c r="E373" s="166"/>
      <c r="F373" s="166"/>
      <c r="G373" s="166"/>
      <c r="H373" s="3658" t="s">
        <v>1086</v>
      </c>
      <c r="I373" s="4279"/>
      <c r="J373" s="4279"/>
      <c r="K373" s="4279"/>
      <c r="L373" s="4279"/>
      <c r="M373" s="4279"/>
      <c r="N373" s="4279"/>
      <c r="O373" s="4279"/>
      <c r="P373" s="4279"/>
      <c r="Q373" s="4279"/>
      <c r="R373" s="4279"/>
      <c r="S373" s="4279"/>
      <c r="T373" s="4279"/>
      <c r="U373" s="4279"/>
      <c r="V373" s="4279"/>
      <c r="W373" s="4279"/>
      <c r="X373" s="3660"/>
      <c r="AG373" s="404"/>
      <c r="AH373" s="404"/>
      <c r="AI373" s="404"/>
      <c r="AJ373" s="3661" t="s">
        <v>1131</v>
      </c>
      <c r="AK373" s="3661"/>
      <c r="AL373" s="3661"/>
      <c r="AM373" s="3661"/>
      <c r="AN373" s="3661"/>
      <c r="AO373" s="3661"/>
      <c r="AP373" s="3661"/>
      <c r="AQ373" s="3661"/>
      <c r="AR373" s="3661"/>
      <c r="AS373" s="3661"/>
      <c r="AT373" s="3661"/>
      <c r="AU373" s="3661"/>
      <c r="AV373" s="3661"/>
      <c r="AW373" s="3661"/>
      <c r="AX373" s="3661"/>
      <c r="AY373" s="3661"/>
      <c r="AZ373" s="3661"/>
      <c r="BI373" s="421"/>
    </row>
    <row r="374" spans="2:61" ht="15.75">
      <c r="B374" s="3656"/>
      <c r="C374" s="3656"/>
      <c r="D374" s="3657"/>
      <c r="H374" s="406" t="s">
        <v>1087</v>
      </c>
      <c r="I374" s="407"/>
      <c r="J374" s="407"/>
      <c r="K374" s="407"/>
      <c r="L374" s="408" t="s">
        <v>1088</v>
      </c>
      <c r="M374" s="409"/>
      <c r="N374" s="409"/>
      <c r="O374" s="409"/>
      <c r="P374" s="408" t="s">
        <v>1089</v>
      </c>
      <c r="Q374" s="407"/>
      <c r="R374" s="407"/>
      <c r="S374" s="407"/>
      <c r="T374" s="408" t="s">
        <v>1090</v>
      </c>
      <c r="U374" s="407"/>
      <c r="V374" s="407"/>
      <c r="W374" s="410"/>
      <c r="X374" s="411" t="s">
        <v>1091</v>
      </c>
      <c r="AJ374" s="181"/>
      <c r="BI374" s="421"/>
    </row>
    <row r="375" spans="2:61" ht="15.75">
      <c r="B375" s="3656"/>
      <c r="C375" s="3656"/>
      <c r="D375" s="3699" t="s">
        <v>1041</v>
      </c>
      <c r="H375" s="3652" t="s">
        <v>1097</v>
      </c>
      <c r="I375" s="331"/>
      <c r="J375" s="331"/>
      <c r="K375" s="331"/>
      <c r="L375" s="3652" t="s">
        <v>1095</v>
      </c>
      <c r="M375" s="331"/>
      <c r="N375" s="331"/>
      <c r="O375" s="331"/>
      <c r="P375" s="3652" t="s">
        <v>1095</v>
      </c>
      <c r="Q375" s="331"/>
      <c r="R375" s="331"/>
      <c r="S375" s="331"/>
      <c r="T375" s="3652" t="s">
        <v>1098</v>
      </c>
      <c r="U375" s="331"/>
      <c r="V375" s="331"/>
      <c r="W375" s="331"/>
      <c r="X375" s="3652" t="s">
        <v>1099</v>
      </c>
      <c r="AB375" s="314" t="s">
        <v>1042</v>
      </c>
      <c r="AG375" s="332"/>
      <c r="AH375" s="332"/>
      <c r="AI375" s="332"/>
      <c r="AJ375" s="448" t="s">
        <v>1043</v>
      </c>
      <c r="BI375" s="421"/>
    </row>
    <row r="376" spans="2:61" ht="15.75" customHeight="1">
      <c r="B376" s="415"/>
      <c r="D376" s="3699"/>
      <c r="H376" s="3651"/>
      <c r="L376" s="3651"/>
      <c r="P376" s="3651"/>
      <c r="T376" s="3651"/>
      <c r="X376" s="3651"/>
      <c r="AB376" s="449" t="s">
        <v>1138</v>
      </c>
      <c r="AG376" s="332"/>
      <c r="AH376" s="332"/>
      <c r="AI376" s="332"/>
      <c r="AJ376" s="450" t="s">
        <v>1044</v>
      </c>
      <c r="BI376" s="421"/>
    </row>
    <row r="377" spans="2:61" ht="15.75" customHeight="1">
      <c r="B377" s="415">
        <f>LEN(D377)</f>
        <v>30</v>
      </c>
      <c r="D377" s="3698" t="s">
        <v>1045</v>
      </c>
      <c r="E377" s="87"/>
      <c r="F377" s="87"/>
      <c r="G377" s="87"/>
      <c r="H377" s="4275" t="s">
        <v>1100</v>
      </c>
      <c r="I377" s="334"/>
      <c r="J377" s="334"/>
      <c r="K377" s="334"/>
      <c r="L377" s="4275" t="s">
        <v>1101</v>
      </c>
      <c r="M377" s="334"/>
      <c r="N377" s="334"/>
      <c r="O377" s="334"/>
      <c r="P377" s="4275" t="s">
        <v>1098</v>
      </c>
      <c r="Q377" s="334"/>
      <c r="R377" s="334"/>
      <c r="S377" s="334"/>
      <c r="T377" s="4275" t="s">
        <v>1100</v>
      </c>
      <c r="U377" s="334"/>
      <c r="V377" s="334"/>
      <c r="W377" s="334"/>
      <c r="X377" s="4275" t="s">
        <v>1102</v>
      </c>
      <c r="Y377" s="87"/>
      <c r="Z377" s="87"/>
      <c r="AA377" s="87"/>
      <c r="AB377" s="335" t="s">
        <v>1007</v>
      </c>
      <c r="AG377" s="336"/>
      <c r="AH377" s="336"/>
      <c r="AI377" s="336"/>
      <c r="AJ377" s="451" t="s">
        <v>1046</v>
      </c>
      <c r="AV377" s="412">
        <f>LEN(AJ376)</f>
        <v>382</v>
      </c>
      <c r="BI377" s="421"/>
    </row>
    <row r="378" spans="2:61" ht="15.75" customHeight="1">
      <c r="D378" s="3698"/>
      <c r="E378" s="87"/>
      <c r="F378" s="87"/>
      <c r="G378" s="87"/>
      <c r="H378" s="3649"/>
      <c r="I378" s="338"/>
      <c r="J378" s="338"/>
      <c r="K378" s="338"/>
      <c r="L378" s="3649"/>
      <c r="M378" s="338"/>
      <c r="N378" s="338"/>
      <c r="O378" s="338"/>
      <c r="P378" s="3649"/>
      <c r="Q378" s="338"/>
      <c r="R378" s="338"/>
      <c r="S378" s="338"/>
      <c r="T378" s="3649"/>
      <c r="U378" s="338"/>
      <c r="V378" s="338"/>
      <c r="W378" s="338"/>
      <c r="X378" s="3649"/>
      <c r="Y378" s="87"/>
      <c r="Z378" s="87"/>
      <c r="AA378" s="87"/>
      <c r="AB378" s="339" t="s">
        <v>1009</v>
      </c>
      <c r="AG378" s="340"/>
      <c r="AH378" s="340"/>
      <c r="AI378" s="340"/>
      <c r="AJ378" s="181"/>
      <c r="BI378" s="421"/>
    </row>
    <row r="379" spans="2:61" ht="15.75" customHeight="1">
      <c r="D379" s="3695" t="s">
        <v>1047</v>
      </c>
      <c r="E379" s="87"/>
      <c r="F379" s="87"/>
      <c r="G379" s="87"/>
      <c r="H379" s="4309" t="s">
        <v>1100</v>
      </c>
      <c r="I379" s="341"/>
      <c r="J379" s="341"/>
      <c r="K379" s="341"/>
      <c r="L379" s="4309" t="s">
        <v>1101</v>
      </c>
      <c r="M379" s="341"/>
      <c r="N379" s="341"/>
      <c r="O379" s="341"/>
      <c r="P379" s="4309" t="s">
        <v>1117</v>
      </c>
      <c r="Q379" s="341"/>
      <c r="R379" s="341"/>
      <c r="S379" s="341"/>
      <c r="T379" s="4309" t="s">
        <v>1100</v>
      </c>
      <c r="U379" s="341"/>
      <c r="V379" s="341"/>
      <c r="W379" s="341"/>
      <c r="X379" s="4309" t="s">
        <v>1102</v>
      </c>
      <c r="Y379" s="87"/>
      <c r="Z379" s="87"/>
      <c r="AA379" s="87"/>
      <c r="AB379" s="335" t="s">
        <v>1048</v>
      </c>
      <c r="AG379" s="342"/>
      <c r="AH379" s="342"/>
      <c r="AI379" s="342"/>
      <c r="AJ379" s="452" t="s">
        <v>1049</v>
      </c>
      <c r="BI379" s="421"/>
    </row>
    <row r="380" spans="2:61" ht="15.75" customHeight="1">
      <c r="D380" s="3695"/>
      <c r="E380" s="87"/>
      <c r="F380" s="87"/>
      <c r="G380" s="87"/>
      <c r="H380" s="3697"/>
      <c r="I380" s="343"/>
      <c r="J380" s="343"/>
      <c r="K380" s="343"/>
      <c r="L380" s="3697"/>
      <c r="M380" s="343"/>
      <c r="N380" s="343"/>
      <c r="O380" s="343"/>
      <c r="P380" s="3697"/>
      <c r="Q380" s="343"/>
      <c r="R380" s="343"/>
      <c r="S380" s="343"/>
      <c r="T380" s="3697"/>
      <c r="U380" s="343"/>
      <c r="V380" s="343"/>
      <c r="W380" s="343"/>
      <c r="X380" s="3697"/>
      <c r="Y380" s="87"/>
      <c r="Z380" s="87"/>
      <c r="AA380" s="87"/>
      <c r="AB380" s="344" t="s">
        <v>1050</v>
      </c>
      <c r="AG380" s="342"/>
      <c r="AH380" s="342"/>
      <c r="AI380" s="342"/>
      <c r="AJ380" s="452" t="s">
        <v>1051</v>
      </c>
      <c r="BI380" s="421"/>
    </row>
    <row r="381" spans="2:61" ht="27.75" customHeight="1">
      <c r="B381" s="415">
        <f>LEN(D381)</f>
        <v>28</v>
      </c>
      <c r="D381" s="420" t="s">
        <v>1010</v>
      </c>
      <c r="E381" s="87"/>
      <c r="F381" s="87"/>
      <c r="G381" s="87"/>
      <c r="H381" s="394" t="s">
        <v>1104</v>
      </c>
      <c r="I381" s="313"/>
      <c r="J381" s="313"/>
      <c r="K381" s="313"/>
      <c r="L381" s="394" t="s">
        <v>1093</v>
      </c>
      <c r="M381" s="313"/>
      <c r="N381" s="313"/>
      <c r="O381" s="313"/>
      <c r="P381" s="394" t="s">
        <v>1096</v>
      </c>
      <c r="Q381" s="313"/>
      <c r="R381" s="313"/>
      <c r="S381" s="313"/>
      <c r="T381" s="394" t="s">
        <v>1104</v>
      </c>
      <c r="U381" s="313"/>
      <c r="V381" s="313"/>
      <c r="W381" s="313"/>
      <c r="X381" s="394" t="s">
        <v>1096</v>
      </c>
      <c r="AB381" s="314" t="s">
        <v>1011</v>
      </c>
      <c r="AG381" s="315"/>
      <c r="AH381" s="315"/>
      <c r="AI381" s="315"/>
      <c r="AJ381" s="422" t="s">
        <v>1052</v>
      </c>
      <c r="BI381" s="421"/>
    </row>
    <row r="382" spans="2:61" ht="15.75" customHeight="1">
      <c r="D382" s="453" t="s">
        <v>62</v>
      </c>
      <c r="E382" s="87"/>
      <c r="F382" s="87"/>
      <c r="G382" s="87"/>
      <c r="H382" s="394"/>
      <c r="I382" s="454"/>
      <c r="J382" s="454"/>
      <c r="K382" s="454"/>
      <c r="L382" s="394"/>
      <c r="M382" s="454"/>
      <c r="N382" s="454"/>
      <c r="O382" s="454"/>
      <c r="P382" s="394"/>
      <c r="Q382" s="454"/>
      <c r="R382" s="454"/>
      <c r="S382" s="454"/>
      <c r="T382" s="394"/>
      <c r="U382" s="454"/>
      <c r="V382" s="454"/>
      <c r="W382" s="454"/>
      <c r="X382" s="394"/>
      <c r="Y382" s="87"/>
      <c r="Z382" s="87"/>
      <c r="AA382" s="87"/>
      <c r="AG382" s="454"/>
      <c r="AH382" s="454"/>
      <c r="AI382" s="454"/>
      <c r="AJ382" s="455"/>
      <c r="AK382" s="87"/>
      <c r="AL382" s="87"/>
      <c r="AM382" s="87"/>
      <c r="AN382" s="87"/>
      <c r="AO382" s="87"/>
      <c r="AP382" s="87"/>
      <c r="AQ382" s="87"/>
      <c r="AR382" s="87"/>
      <c r="AS382" s="87"/>
      <c r="AT382" s="87"/>
      <c r="AU382" s="87"/>
      <c r="AV382" s="412">
        <f>LEN(AJ380)</f>
        <v>170</v>
      </c>
      <c r="AW382" s="87"/>
      <c r="AX382" s="87"/>
      <c r="AY382" s="87"/>
      <c r="AZ382" s="87"/>
      <c r="BA382" s="2006">
        <v>0</v>
      </c>
      <c r="BB382" s="2006">
        <v>0</v>
      </c>
      <c r="BC382" s="2006">
        <v>0</v>
      </c>
      <c r="BD382" s="2006">
        <v>0</v>
      </c>
      <c r="BE382" s="2006">
        <v>0</v>
      </c>
      <c r="BF382" s="2006">
        <v>0</v>
      </c>
      <c r="BG382" s="2006">
        <v>0</v>
      </c>
      <c r="BH382" s="2006">
        <v>0</v>
      </c>
      <c r="BI382" s="421"/>
    </row>
    <row r="383" spans="2:61" ht="15.75" customHeight="1">
      <c r="D383" s="456" t="s">
        <v>64</v>
      </c>
      <c r="E383" s="87"/>
      <c r="F383" s="87"/>
      <c r="G383" s="87"/>
      <c r="H383" s="419"/>
      <c r="I383" s="341"/>
      <c r="J383" s="341"/>
      <c r="K383" s="341"/>
      <c r="L383" s="419"/>
      <c r="M383" s="341"/>
      <c r="N383" s="341"/>
      <c r="O383" s="341"/>
      <c r="P383" s="419"/>
      <c r="Q383" s="341"/>
      <c r="R383" s="341"/>
      <c r="S383" s="341"/>
      <c r="T383" s="419"/>
      <c r="U383" s="341"/>
      <c r="V383" s="341"/>
      <c r="W383" s="341"/>
      <c r="X383" s="419"/>
      <c r="Y383" s="87"/>
      <c r="Z383" s="87"/>
      <c r="AA383" s="87"/>
      <c r="AB383" s="87"/>
      <c r="AC383" s="87"/>
      <c r="AD383" s="87"/>
      <c r="AE383" s="87"/>
      <c r="AF383" s="87"/>
      <c r="AG383" s="341"/>
      <c r="AH383" s="341"/>
      <c r="AI383" s="341"/>
      <c r="AJ383" s="2006">
        <v>0</v>
      </c>
      <c r="AK383" s="2006">
        <v>0</v>
      </c>
      <c r="AL383" s="2006">
        <v>0</v>
      </c>
      <c r="AM383" s="2006">
        <v>0</v>
      </c>
      <c r="AN383" s="2006">
        <v>0</v>
      </c>
      <c r="AO383" s="2006">
        <v>0</v>
      </c>
      <c r="AP383" s="2006">
        <v>0</v>
      </c>
      <c r="AQ383" s="2006">
        <v>0</v>
      </c>
      <c r="AR383" s="2006">
        <v>0</v>
      </c>
      <c r="AS383" s="2006">
        <v>0</v>
      </c>
      <c r="AT383" s="2006">
        <v>0</v>
      </c>
      <c r="AU383" s="2006">
        <v>0</v>
      </c>
      <c r="AV383" s="2006">
        <v>0</v>
      </c>
      <c r="AW383" s="2006">
        <v>0</v>
      </c>
      <c r="AX383" s="2006">
        <v>0</v>
      </c>
      <c r="AY383" s="2006">
        <v>0</v>
      </c>
      <c r="AZ383" s="2006">
        <v>0</v>
      </c>
      <c r="BA383" s="2006">
        <v>0</v>
      </c>
      <c r="BB383" s="2006">
        <v>0</v>
      </c>
      <c r="BC383" s="2006">
        <v>0</v>
      </c>
      <c r="BD383" s="2006">
        <v>0</v>
      </c>
      <c r="BE383" s="2006">
        <v>0</v>
      </c>
      <c r="BF383" s="2006">
        <v>0</v>
      </c>
      <c r="BG383" s="2006">
        <v>0</v>
      </c>
      <c r="BH383" s="2006">
        <v>0</v>
      </c>
      <c r="BI383" s="421"/>
    </row>
    <row r="384" spans="2:61" ht="15.75" customHeight="1">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2006">
        <v>0</v>
      </c>
      <c r="AK384" s="2006">
        <v>0</v>
      </c>
      <c r="AL384" s="2006">
        <v>0</v>
      </c>
      <c r="AM384" s="2006">
        <v>0</v>
      </c>
      <c r="AN384" s="2006">
        <v>0</v>
      </c>
      <c r="AO384" s="2006">
        <v>0</v>
      </c>
      <c r="AP384" s="2006">
        <v>0</v>
      </c>
      <c r="AQ384" s="2006">
        <v>0</v>
      </c>
      <c r="AR384" s="2006">
        <v>0</v>
      </c>
      <c r="AS384" s="2006">
        <v>0</v>
      </c>
      <c r="AT384" s="2006">
        <v>0</v>
      </c>
      <c r="AU384" s="2006">
        <v>0</v>
      </c>
      <c r="AV384" s="2006">
        <v>0</v>
      </c>
      <c r="AW384" s="2006">
        <v>0</v>
      </c>
      <c r="AX384" s="2006">
        <v>0</v>
      </c>
      <c r="AY384" s="2006">
        <v>0</v>
      </c>
      <c r="AZ384" s="2006">
        <v>0</v>
      </c>
      <c r="BA384" s="2006">
        <v>0</v>
      </c>
      <c r="BB384" s="2006">
        <v>0</v>
      </c>
      <c r="BC384" s="2006">
        <v>0</v>
      </c>
      <c r="BD384" s="2006">
        <v>0</v>
      </c>
      <c r="BE384" s="2006">
        <v>0</v>
      </c>
      <c r="BF384" s="2006">
        <v>0</v>
      </c>
      <c r="BG384" s="2006">
        <v>0</v>
      </c>
      <c r="BH384" s="2006">
        <v>0</v>
      </c>
      <c r="BI384" s="421"/>
    </row>
    <row r="385" spans="2:61" ht="15.75">
      <c r="B385" s="34"/>
      <c r="D385" s="142" t="s">
        <v>1133</v>
      </c>
      <c r="E385" s="35"/>
      <c r="F385" s="35"/>
      <c r="G385" s="35"/>
      <c r="H385" s="142"/>
      <c r="I385" s="35"/>
      <c r="J385" s="35"/>
      <c r="K385" s="35"/>
      <c r="L385" s="142"/>
      <c r="P385" s="142"/>
      <c r="Q385" s="142"/>
      <c r="R385" s="142"/>
      <c r="S385" s="142"/>
      <c r="T385" s="142"/>
      <c r="U385" s="142"/>
      <c r="V385" s="142"/>
      <c r="W385" s="35"/>
      <c r="X385" s="142"/>
      <c r="Y385" s="142"/>
      <c r="Z385" s="142"/>
      <c r="AA385" s="142"/>
      <c r="AB385" s="142"/>
      <c r="AC385" s="142"/>
      <c r="AD385" s="142"/>
      <c r="AE385" s="142"/>
      <c r="AF385" s="142"/>
      <c r="AI385" s="35"/>
      <c r="AJ385" s="2006">
        <v>0</v>
      </c>
      <c r="AK385" s="2006">
        <v>0</v>
      </c>
      <c r="AL385" s="2006">
        <v>0</v>
      </c>
      <c r="AM385" s="2006">
        <v>0</v>
      </c>
      <c r="AN385" s="2006">
        <v>0</v>
      </c>
      <c r="AO385" s="2006">
        <v>0</v>
      </c>
      <c r="AP385" s="2006">
        <v>0</v>
      </c>
      <c r="AQ385" s="2006">
        <v>0</v>
      </c>
      <c r="AR385" s="2006">
        <v>0</v>
      </c>
      <c r="AS385" s="2006">
        <v>0</v>
      </c>
      <c r="AT385" s="2006">
        <v>0</v>
      </c>
      <c r="AU385" s="2006">
        <v>0</v>
      </c>
      <c r="AV385" s="2006">
        <v>0</v>
      </c>
      <c r="AW385" s="2006">
        <v>0</v>
      </c>
      <c r="AX385" s="2006">
        <v>0</v>
      </c>
      <c r="AY385" s="2006">
        <v>0</v>
      </c>
      <c r="AZ385" s="2006">
        <v>0</v>
      </c>
      <c r="BA385" s="2006">
        <v>0</v>
      </c>
      <c r="BB385" s="2006">
        <v>0</v>
      </c>
      <c r="BC385" s="2006">
        <v>0</v>
      </c>
      <c r="BD385" s="2006">
        <v>0</v>
      </c>
      <c r="BE385" s="2006">
        <v>0</v>
      </c>
      <c r="BF385" s="2006">
        <v>0</v>
      </c>
      <c r="BG385" s="2006">
        <v>0</v>
      </c>
      <c r="BH385" s="2006">
        <v>0</v>
      </c>
      <c r="BI385" s="421"/>
    </row>
    <row r="386" spans="2:61" ht="15.75">
      <c r="B386" s="34"/>
      <c r="D386" s="142"/>
      <c r="E386" s="35"/>
      <c r="F386" s="35"/>
      <c r="G386" s="35"/>
      <c r="H386" s="142"/>
      <c r="I386" s="35"/>
      <c r="J386" s="35"/>
      <c r="K386" s="35"/>
      <c r="L386" s="142"/>
      <c r="P386" s="142"/>
      <c r="Q386" s="142"/>
      <c r="R386" s="142"/>
      <c r="S386" s="142"/>
      <c r="T386" s="142"/>
      <c r="U386" s="142"/>
      <c r="V386" s="142"/>
      <c r="W386" s="35"/>
      <c r="X386" s="142"/>
      <c r="Y386" s="142"/>
      <c r="Z386" s="142"/>
      <c r="AA386" s="142"/>
      <c r="AB386" s="142"/>
      <c r="AC386" s="142"/>
      <c r="AD386" s="142"/>
      <c r="AE386" s="142"/>
      <c r="AF386" s="142"/>
      <c r="AI386" s="35"/>
      <c r="AJ386" s="2006">
        <v>0</v>
      </c>
      <c r="AK386" s="2006">
        <v>0</v>
      </c>
      <c r="AL386" s="2006">
        <v>0</v>
      </c>
      <c r="AM386" s="2006">
        <v>0</v>
      </c>
      <c r="AN386" s="2006">
        <v>0</v>
      </c>
      <c r="AO386" s="2006">
        <v>0</v>
      </c>
      <c r="AP386" s="2006">
        <v>0</v>
      </c>
      <c r="AQ386" s="2006">
        <v>0</v>
      </c>
      <c r="AR386" s="2006">
        <v>0</v>
      </c>
      <c r="AS386" s="2006">
        <v>0</v>
      </c>
      <c r="AT386" s="2006">
        <v>0</v>
      </c>
      <c r="AU386" s="2006">
        <v>0</v>
      </c>
      <c r="AV386" s="2006">
        <v>0</v>
      </c>
      <c r="AW386" s="2006">
        <v>0</v>
      </c>
      <c r="AX386" s="2006">
        <v>0</v>
      </c>
      <c r="AY386" s="2006">
        <v>0</v>
      </c>
      <c r="AZ386" s="2006">
        <v>0</v>
      </c>
      <c r="BA386" s="2006">
        <v>0</v>
      </c>
      <c r="BB386" s="2006">
        <v>0</v>
      </c>
      <c r="BC386" s="2006">
        <v>0</v>
      </c>
      <c r="BD386" s="2006">
        <v>0</v>
      </c>
      <c r="BE386" s="2006">
        <v>0</v>
      </c>
      <c r="BF386" s="2006">
        <v>0</v>
      </c>
      <c r="BG386" s="2006">
        <v>0</v>
      </c>
      <c r="BH386" s="2006">
        <v>0</v>
      </c>
      <c r="BI386" s="421"/>
    </row>
    <row r="387" spans="2:61" ht="20.100000000000001" customHeight="1">
      <c r="B387" s="3644" t="s">
        <v>124</v>
      </c>
      <c r="D387" s="145" t="s">
        <v>127</v>
      </c>
      <c r="E387" s="40"/>
      <c r="F387" s="40"/>
      <c r="G387" s="40"/>
      <c r="H387" s="145" t="s">
        <v>127</v>
      </c>
      <c r="I387" s="40"/>
      <c r="J387" s="40"/>
      <c r="K387" s="40"/>
      <c r="L387" s="312" t="s">
        <v>129</v>
      </c>
      <c r="M387" s="35"/>
      <c r="N387" s="35"/>
      <c r="O387" s="35"/>
      <c r="P387" s="312" t="s">
        <v>129</v>
      </c>
      <c r="Q387" s="40"/>
      <c r="R387" s="40"/>
      <c r="S387" s="40"/>
      <c r="T387" s="312" t="s">
        <v>129</v>
      </c>
      <c r="U387" s="40"/>
      <c r="V387" s="40"/>
      <c r="X387" s="373" t="s">
        <v>1012</v>
      </c>
      <c r="Y387" s="40"/>
      <c r="Z387" s="40"/>
      <c r="AA387" s="40"/>
      <c r="AB387" s="146" t="s">
        <v>129</v>
      </c>
      <c r="AC387" s="36"/>
      <c r="AD387" s="36"/>
      <c r="AE387" s="36"/>
      <c r="AF387" s="172"/>
      <c r="AI387" s="40"/>
      <c r="AJ387" s="2006">
        <v>0</v>
      </c>
      <c r="AK387" s="2006">
        <v>0</v>
      </c>
      <c r="AL387" s="2006">
        <v>0</v>
      </c>
      <c r="AM387" s="2006">
        <v>0</v>
      </c>
      <c r="AN387" s="2006">
        <v>0</v>
      </c>
      <c r="AO387" s="2006">
        <v>0</v>
      </c>
      <c r="AP387" s="2006">
        <v>0</v>
      </c>
      <c r="AQ387" s="2006">
        <v>0</v>
      </c>
      <c r="AR387" s="2006">
        <v>0</v>
      </c>
      <c r="AS387" s="2006">
        <v>0</v>
      </c>
      <c r="AT387" s="2006">
        <v>0</v>
      </c>
      <c r="AU387" s="2006">
        <v>0</v>
      </c>
      <c r="AV387" s="2006">
        <v>0</v>
      </c>
      <c r="AW387" s="2006">
        <v>0</v>
      </c>
      <c r="AX387" s="2006">
        <v>0</v>
      </c>
      <c r="AY387" s="2006">
        <v>0</v>
      </c>
      <c r="AZ387" s="2006">
        <v>0</v>
      </c>
      <c r="BA387" s="2006">
        <v>0</v>
      </c>
      <c r="BB387" s="2006">
        <v>0</v>
      </c>
      <c r="BC387" s="2006">
        <v>0</v>
      </c>
      <c r="BD387" s="2006">
        <v>0</v>
      </c>
      <c r="BE387" s="2006">
        <v>0</v>
      </c>
      <c r="BF387" s="2006">
        <v>0</v>
      </c>
      <c r="BG387" s="2006">
        <v>0</v>
      </c>
      <c r="BH387" s="2006">
        <v>0</v>
      </c>
      <c r="BI387" s="421"/>
    </row>
    <row r="388" spans="2:61" ht="13.5" customHeight="1">
      <c r="B388" s="3645"/>
      <c r="D388" s="3410" t="s">
        <v>520</v>
      </c>
      <c r="E388" s="90"/>
      <c r="F388" s="91"/>
      <c r="G388" s="90"/>
      <c r="H388" s="3410" t="s">
        <v>521</v>
      </c>
      <c r="I388" s="90"/>
      <c r="J388" s="91"/>
      <c r="K388" s="90"/>
      <c r="L388" s="3404" t="s">
        <v>522</v>
      </c>
      <c r="M388" s="35"/>
      <c r="N388" s="40"/>
      <c r="O388" s="40"/>
      <c r="P388" s="3410" t="s">
        <v>523</v>
      </c>
      <c r="Q388" s="90"/>
      <c r="R388" s="91"/>
      <c r="S388" s="90"/>
      <c r="T388" s="3404" t="s">
        <v>524</v>
      </c>
      <c r="U388" s="90"/>
      <c r="V388" s="91"/>
      <c r="X388" s="3404" t="s">
        <v>525</v>
      </c>
      <c r="Y388" s="90"/>
      <c r="Z388" s="91"/>
      <c r="AA388" s="90"/>
      <c r="AB388" s="3404"/>
      <c r="AC388" s="173"/>
      <c r="AD388" s="174"/>
      <c r="AE388" s="173"/>
      <c r="AF388" s="3404"/>
      <c r="AI388" s="90"/>
      <c r="AJ388" s="2006">
        <v>0</v>
      </c>
      <c r="AK388" s="2006">
        <v>0</v>
      </c>
      <c r="AL388" s="2006">
        <v>0</v>
      </c>
      <c r="AM388" s="2006">
        <v>0</v>
      </c>
      <c r="AN388" s="2006">
        <v>0</v>
      </c>
      <c r="AO388" s="2006">
        <v>0</v>
      </c>
      <c r="AP388" s="2006">
        <v>0</v>
      </c>
      <c r="AQ388" s="2006">
        <v>0</v>
      </c>
      <c r="AR388" s="2006">
        <v>0</v>
      </c>
      <c r="AS388" s="2006">
        <v>0</v>
      </c>
      <c r="AT388" s="2006">
        <v>0</v>
      </c>
      <c r="AU388" s="2006">
        <v>0</v>
      </c>
      <c r="AV388" s="2006">
        <v>0</v>
      </c>
      <c r="AW388" s="2006">
        <v>0</v>
      </c>
      <c r="AX388" s="2006">
        <v>0</v>
      </c>
      <c r="AY388" s="2006">
        <v>0</v>
      </c>
      <c r="AZ388" s="2006">
        <v>0</v>
      </c>
      <c r="BA388" s="2006">
        <v>0</v>
      </c>
      <c r="BB388" s="2006">
        <v>0</v>
      </c>
      <c r="BC388" s="2006">
        <v>0</v>
      </c>
      <c r="BD388" s="2006">
        <v>0</v>
      </c>
      <c r="BE388" s="2006">
        <v>0</v>
      </c>
      <c r="BF388" s="2006">
        <v>0</v>
      </c>
      <c r="BG388" s="2006">
        <v>0</v>
      </c>
      <c r="BH388" s="2006">
        <v>0</v>
      </c>
      <c r="BI388" s="421"/>
    </row>
    <row r="389" spans="2:61" ht="11.25" customHeight="1" thickBot="1">
      <c r="B389" s="3646"/>
      <c r="D389" s="3647"/>
      <c r="E389" s="40"/>
      <c r="F389" s="40"/>
      <c r="G389" s="40"/>
      <c r="H389" s="3647"/>
      <c r="I389" s="40"/>
      <c r="J389" s="40"/>
      <c r="K389" s="40"/>
      <c r="L389" s="3639"/>
      <c r="M389" s="35"/>
      <c r="N389" s="91"/>
      <c r="O389" s="90"/>
      <c r="P389" s="3647"/>
      <c r="Q389" s="40"/>
      <c r="R389" s="40"/>
      <c r="S389" s="40"/>
      <c r="T389" s="3639"/>
      <c r="U389" s="40"/>
      <c r="V389" s="40"/>
      <c r="X389" s="3639"/>
      <c r="Y389" s="40"/>
      <c r="Z389" s="40"/>
      <c r="AA389" s="40"/>
      <c r="AB389" s="3639"/>
      <c r="AC389" s="36"/>
      <c r="AD389" s="36"/>
      <c r="AE389" s="36"/>
      <c r="AF389" s="3639"/>
      <c r="AI389" s="40"/>
      <c r="AJ389" s="2006">
        <v>0</v>
      </c>
      <c r="AK389" s="2006">
        <v>0</v>
      </c>
      <c r="AL389" s="2006">
        <v>0</v>
      </c>
      <c r="AM389" s="2006">
        <v>0</v>
      </c>
      <c r="AN389" s="2006">
        <v>0</v>
      </c>
      <c r="AO389" s="2006">
        <v>0</v>
      </c>
      <c r="AP389" s="2006">
        <v>0</v>
      </c>
      <c r="AQ389" s="2006">
        <v>0</v>
      </c>
      <c r="AR389" s="2006">
        <v>0</v>
      </c>
      <c r="AS389" s="2006">
        <v>0</v>
      </c>
      <c r="AT389" s="2006">
        <v>0</v>
      </c>
      <c r="AU389" s="2006">
        <v>0</v>
      </c>
      <c r="AV389" s="2006">
        <v>0</v>
      </c>
      <c r="AW389" s="2006">
        <v>0</v>
      </c>
      <c r="AX389" s="2006">
        <v>0</v>
      </c>
      <c r="AY389" s="2006">
        <v>0</v>
      </c>
      <c r="AZ389" s="2006">
        <v>0</v>
      </c>
      <c r="BA389" s="2006">
        <v>0</v>
      </c>
      <c r="BB389" s="2006">
        <v>0</v>
      </c>
      <c r="BC389" s="2006">
        <v>0</v>
      </c>
      <c r="BD389" s="2006">
        <v>0</v>
      </c>
      <c r="BE389" s="2006">
        <v>0</v>
      </c>
      <c r="BF389" s="2006">
        <v>0</v>
      </c>
      <c r="BG389" s="2006">
        <v>0</v>
      </c>
      <c r="BH389" s="2006">
        <v>0</v>
      </c>
      <c r="BI389" s="421"/>
    </row>
    <row r="390" spans="2:61" ht="19.5" customHeight="1" thickTop="1">
      <c r="B390" s="34"/>
      <c r="D390" s="3640" t="s">
        <v>526</v>
      </c>
      <c r="E390" s="148"/>
      <c r="F390" s="148"/>
      <c r="G390" s="148"/>
      <c r="H390" s="3640" t="s">
        <v>527</v>
      </c>
      <c r="I390" s="96"/>
      <c r="J390" s="96"/>
      <c r="K390" s="96"/>
      <c r="L390" s="3640" t="s">
        <v>528</v>
      </c>
      <c r="M390" s="35"/>
      <c r="N390" s="40"/>
      <c r="O390" s="40"/>
      <c r="P390" s="3640" t="s">
        <v>529</v>
      </c>
      <c r="T390" s="3640" t="s">
        <v>529</v>
      </c>
      <c r="X390" s="3640" t="s">
        <v>530</v>
      </c>
      <c r="AI390" s="96"/>
      <c r="AJ390" s="2006">
        <v>0</v>
      </c>
      <c r="AK390" s="2006">
        <v>0</v>
      </c>
      <c r="AL390" s="2006">
        <v>0</v>
      </c>
      <c r="AM390" s="2006">
        <v>0</v>
      </c>
      <c r="AN390" s="2006">
        <v>0</v>
      </c>
      <c r="AO390" s="2006">
        <v>0</v>
      </c>
      <c r="AP390" s="2006">
        <v>0</v>
      </c>
      <c r="AQ390" s="2006">
        <v>0</v>
      </c>
      <c r="AR390" s="2006">
        <v>0</v>
      </c>
      <c r="AS390" s="2006">
        <v>0</v>
      </c>
      <c r="AT390" s="2006">
        <v>0</v>
      </c>
      <c r="AU390" s="2006">
        <v>0</v>
      </c>
      <c r="AV390" s="2006">
        <v>0</v>
      </c>
      <c r="AW390" s="2006">
        <v>0</v>
      </c>
      <c r="AX390" s="2006">
        <v>0</v>
      </c>
      <c r="AY390" s="2006">
        <v>0</v>
      </c>
      <c r="AZ390" s="2006">
        <v>0</v>
      </c>
      <c r="BA390" s="2006">
        <v>0</v>
      </c>
      <c r="BB390" s="2006">
        <v>0</v>
      </c>
      <c r="BC390" s="2006">
        <v>0</v>
      </c>
      <c r="BD390" s="2006">
        <v>0</v>
      </c>
      <c r="BE390" s="2006">
        <v>0</v>
      </c>
      <c r="BF390" s="2006">
        <v>0</v>
      </c>
      <c r="BG390" s="2006">
        <v>0</v>
      </c>
      <c r="BH390" s="2006">
        <v>0</v>
      </c>
      <c r="BI390" s="421"/>
    </row>
    <row r="391" spans="2:61" ht="19.5" customHeight="1">
      <c r="B391" s="34"/>
      <c r="D391" s="3641"/>
      <c r="E391" s="148"/>
      <c r="F391" s="148"/>
      <c r="G391" s="148"/>
      <c r="H391" s="3641"/>
      <c r="I391" s="96"/>
      <c r="J391" s="96"/>
      <c r="K391" s="96"/>
      <c r="L391" s="3641"/>
      <c r="M391" s="35"/>
      <c r="P391" s="3641"/>
      <c r="T391" s="3641"/>
      <c r="X391" s="3641"/>
      <c r="AI391" s="96"/>
      <c r="AJ391" s="2006">
        <v>0</v>
      </c>
      <c r="AK391" s="2006">
        <v>0</v>
      </c>
      <c r="AL391" s="2006">
        <v>0</v>
      </c>
      <c r="AM391" s="2006">
        <v>0</v>
      </c>
      <c r="AN391" s="2006">
        <v>0</v>
      </c>
      <c r="AO391" s="2006">
        <v>0</v>
      </c>
      <c r="AP391" s="2006">
        <v>0</v>
      </c>
      <c r="AQ391" s="2006">
        <v>0</v>
      </c>
      <c r="AR391" s="2006">
        <v>0</v>
      </c>
      <c r="AS391" s="2006">
        <v>0</v>
      </c>
      <c r="AT391" s="2006">
        <v>0</v>
      </c>
      <c r="AU391" s="2006">
        <v>0</v>
      </c>
      <c r="AV391" s="2006">
        <v>0</v>
      </c>
      <c r="AW391" s="2006">
        <v>0</v>
      </c>
      <c r="AX391" s="2006">
        <v>0</v>
      </c>
      <c r="AY391" s="2006">
        <v>0</v>
      </c>
      <c r="AZ391" s="2006">
        <v>0</v>
      </c>
      <c r="BA391" s="2006">
        <v>0</v>
      </c>
      <c r="BB391" s="2006">
        <v>0</v>
      </c>
      <c r="BC391" s="2006">
        <v>0</v>
      </c>
      <c r="BD391" s="2006">
        <v>0</v>
      </c>
      <c r="BE391" s="2006">
        <v>0</v>
      </c>
      <c r="BF391" s="2006">
        <v>0</v>
      </c>
      <c r="BG391" s="2006">
        <v>0</v>
      </c>
      <c r="BH391" s="2006">
        <v>0</v>
      </c>
      <c r="BI391" s="421"/>
    </row>
    <row r="392" spans="2:61" ht="19.5" customHeight="1">
      <c r="B392" s="34"/>
      <c r="D392" s="3641"/>
      <c r="E392" s="148"/>
      <c r="F392" s="148"/>
      <c r="G392" s="148"/>
      <c r="H392" s="3641"/>
      <c r="I392" s="96"/>
      <c r="J392" s="96"/>
      <c r="K392" s="96"/>
      <c r="L392" s="3641"/>
      <c r="M392" s="35"/>
      <c r="P392" s="3641"/>
      <c r="T392" s="3641"/>
      <c r="X392" s="3641"/>
      <c r="AI392" s="96"/>
      <c r="AJ392" s="2006">
        <v>0</v>
      </c>
      <c r="AK392" s="2006">
        <v>0</v>
      </c>
      <c r="AL392" s="2006">
        <v>0</v>
      </c>
      <c r="AM392" s="2006">
        <v>0</v>
      </c>
      <c r="AN392" s="2006">
        <v>0</v>
      </c>
      <c r="AO392" s="2006">
        <v>0</v>
      </c>
      <c r="AP392" s="2006">
        <v>0</v>
      </c>
      <c r="AQ392" s="2006">
        <v>0</v>
      </c>
      <c r="AR392" s="2006">
        <v>0</v>
      </c>
      <c r="AS392" s="2006">
        <v>0</v>
      </c>
      <c r="AT392" s="2006">
        <v>0</v>
      </c>
      <c r="AU392" s="2006">
        <v>0</v>
      </c>
      <c r="AV392" s="2006">
        <v>0</v>
      </c>
      <c r="AW392" s="2006">
        <v>0</v>
      </c>
      <c r="AX392" s="2006">
        <v>0</v>
      </c>
      <c r="AY392" s="2006">
        <v>0</v>
      </c>
      <c r="AZ392" s="2006">
        <v>0</v>
      </c>
      <c r="BA392" s="2006">
        <v>0</v>
      </c>
      <c r="BB392" s="2006">
        <v>0</v>
      </c>
      <c r="BC392" s="2006">
        <v>0</v>
      </c>
      <c r="BD392" s="2006">
        <v>0</v>
      </c>
      <c r="BE392" s="2006">
        <v>0</v>
      </c>
      <c r="BF392" s="2006">
        <v>0</v>
      </c>
      <c r="BG392" s="2006">
        <v>0</v>
      </c>
      <c r="BH392" s="2006">
        <v>0</v>
      </c>
      <c r="BI392" s="421"/>
    </row>
    <row r="393" spans="2:61" ht="20.25" customHeight="1">
      <c r="B393" s="34"/>
      <c r="D393" s="150" t="s">
        <v>300</v>
      </c>
      <c r="E393" s="151"/>
      <c r="F393" s="151"/>
      <c r="G393" s="151"/>
      <c r="H393" s="150"/>
      <c r="I393" s="96"/>
      <c r="J393" s="96"/>
      <c r="K393" s="96"/>
      <c r="L393" s="152"/>
      <c r="M393" s="35"/>
      <c r="P393" s="35"/>
      <c r="Q393" s="96"/>
      <c r="R393" s="96"/>
      <c r="S393" s="96"/>
      <c r="T393" s="35"/>
      <c r="U393" s="96"/>
      <c r="V393" s="96"/>
      <c r="X393" s="175" t="s">
        <v>531</v>
      </c>
      <c r="Y393" s="96"/>
      <c r="Z393" s="96"/>
      <c r="AA393" s="96"/>
      <c r="AB393" s="35"/>
      <c r="AC393" s="96"/>
      <c r="AD393" s="96"/>
      <c r="AE393" s="96"/>
      <c r="AF393" s="35"/>
      <c r="AI393" s="96"/>
      <c r="AJ393" s="35"/>
      <c r="AK393" s="35"/>
      <c r="AL393" s="35"/>
      <c r="AM393" s="35"/>
      <c r="BA393" s="2006">
        <v>0</v>
      </c>
      <c r="BB393" s="2006">
        <v>0</v>
      </c>
      <c r="BC393" s="2006">
        <v>0</v>
      </c>
      <c r="BD393" s="2006">
        <v>0</v>
      </c>
      <c r="BE393" s="2006">
        <v>0</v>
      </c>
      <c r="BF393" s="2006">
        <v>0</v>
      </c>
      <c r="BG393" s="2006">
        <v>0</v>
      </c>
      <c r="BH393" s="2006">
        <v>0</v>
      </c>
      <c r="BI393" s="421"/>
    </row>
    <row r="394" spans="2:61" ht="9.9499999999999993" customHeight="1">
      <c r="B394" s="3401">
        <v>1</v>
      </c>
      <c r="D394" s="4282" t="s">
        <v>532</v>
      </c>
      <c r="E394" s="44"/>
      <c r="F394" s="44"/>
      <c r="G394" s="44"/>
      <c r="H394" s="4287" t="s">
        <v>533</v>
      </c>
      <c r="I394" s="44"/>
      <c r="J394" s="44"/>
      <c r="K394" s="44"/>
      <c r="L394" s="4288" t="s">
        <v>136</v>
      </c>
      <c r="M394" s="44"/>
      <c r="N394" s="44"/>
      <c r="O394" s="44"/>
      <c r="P394" s="4288" t="s">
        <v>534</v>
      </c>
      <c r="Q394" s="44"/>
      <c r="R394" s="44"/>
      <c r="S394" s="44"/>
      <c r="T394" s="4288" t="s">
        <v>535</v>
      </c>
      <c r="U394" s="44"/>
      <c r="V394" s="44"/>
      <c r="W394" s="44"/>
      <c r="X394" s="4305" t="s">
        <v>536</v>
      </c>
      <c r="Y394" s="44"/>
      <c r="Z394" s="44"/>
      <c r="AA394" s="44"/>
      <c r="AB394" s="4303" t="s">
        <v>546</v>
      </c>
      <c r="AC394" s="44"/>
      <c r="AD394" s="44"/>
      <c r="AE394" s="44"/>
      <c r="AF394" s="1890"/>
      <c r="AI394" s="40"/>
      <c r="AJ394" s="35"/>
      <c r="AK394" s="35"/>
      <c r="AL394" s="35"/>
      <c r="AM394" s="35"/>
      <c r="BA394" s="2006">
        <v>0</v>
      </c>
      <c r="BB394" s="2006">
        <v>0</v>
      </c>
      <c r="BC394" s="2006">
        <v>0</v>
      </c>
      <c r="BD394" s="2006">
        <v>0</v>
      </c>
      <c r="BE394" s="2006">
        <v>0</v>
      </c>
      <c r="BF394" s="2006">
        <v>0</v>
      </c>
      <c r="BG394" s="2006">
        <v>0</v>
      </c>
      <c r="BH394" s="2006">
        <v>0</v>
      </c>
      <c r="BI394" s="421"/>
    </row>
    <row r="395" spans="2:61" ht="5.0999999999999996" customHeight="1">
      <c r="B395" s="3402"/>
      <c r="D395" s="4283"/>
      <c r="E395" s="153"/>
      <c r="F395" s="154"/>
      <c r="G395" s="153"/>
      <c r="H395" s="3636"/>
      <c r="I395" s="153"/>
      <c r="J395" s="154"/>
      <c r="K395" s="153"/>
      <c r="L395" s="4289"/>
      <c r="M395" s="153"/>
      <c r="N395" s="154"/>
      <c r="O395" s="153"/>
      <c r="P395" s="4289"/>
      <c r="Q395" s="153"/>
      <c r="R395" s="154"/>
      <c r="S395" s="153"/>
      <c r="T395" s="4289"/>
      <c r="U395" s="153"/>
      <c r="V395" s="154"/>
      <c r="W395" s="153"/>
      <c r="X395" s="3709"/>
      <c r="Y395" s="153"/>
      <c r="Z395" s="154"/>
      <c r="AA395" s="153"/>
      <c r="AB395" s="3630"/>
      <c r="AC395" s="153"/>
      <c r="AD395" s="154"/>
      <c r="AE395" s="153"/>
      <c r="AF395" s="1891"/>
      <c r="AI395" s="90"/>
      <c r="AJ395" s="2006">
        <v>0</v>
      </c>
      <c r="AK395" s="2006">
        <v>0</v>
      </c>
      <c r="AL395" s="2006">
        <v>0</v>
      </c>
      <c r="AM395" s="2006">
        <v>0</v>
      </c>
      <c r="AN395" s="2006">
        <v>0</v>
      </c>
      <c r="AO395" s="2006">
        <v>0</v>
      </c>
      <c r="AP395" s="2006">
        <v>0</v>
      </c>
      <c r="AQ395" s="2006">
        <v>0</v>
      </c>
      <c r="AR395" s="2006">
        <v>0</v>
      </c>
      <c r="AS395" s="2006">
        <v>0</v>
      </c>
      <c r="AT395" s="2006">
        <v>0</v>
      </c>
      <c r="AU395" s="2006">
        <v>0</v>
      </c>
      <c r="AV395" s="2006">
        <v>0</v>
      </c>
      <c r="AW395" s="2006">
        <v>0</v>
      </c>
      <c r="AX395" s="2006">
        <v>0</v>
      </c>
      <c r="AY395" s="2006">
        <v>0</v>
      </c>
      <c r="AZ395" s="2006">
        <v>0</v>
      </c>
      <c r="BA395" s="2006">
        <v>0</v>
      </c>
      <c r="BB395" s="2006">
        <v>0</v>
      </c>
      <c r="BC395" s="2006">
        <v>0</v>
      </c>
      <c r="BD395" s="2006">
        <v>0</v>
      </c>
      <c r="BE395" s="2006">
        <v>0</v>
      </c>
      <c r="BF395" s="2006">
        <v>0</v>
      </c>
      <c r="BG395" s="2006">
        <v>0</v>
      </c>
      <c r="BH395" s="2006">
        <v>0</v>
      </c>
      <c r="BI395" s="421"/>
    </row>
    <row r="396" spans="2:61" ht="9.9499999999999993" customHeight="1">
      <c r="B396" s="3403"/>
      <c r="D396" s="4284"/>
      <c r="E396" s="44"/>
      <c r="F396" s="44"/>
      <c r="G396" s="44"/>
      <c r="H396" s="3637"/>
      <c r="I396" s="44"/>
      <c r="J396" s="44"/>
      <c r="K396" s="44"/>
      <c r="L396" s="4290"/>
      <c r="M396" s="44"/>
      <c r="N396" s="44"/>
      <c r="O396" s="44"/>
      <c r="P396" s="4290"/>
      <c r="Q396" s="44"/>
      <c r="R396" s="44"/>
      <c r="S396" s="44"/>
      <c r="T396" s="4290"/>
      <c r="U396" s="44"/>
      <c r="V396" s="44"/>
      <c r="W396" s="44"/>
      <c r="X396" s="3710"/>
      <c r="Y396" s="44"/>
      <c r="Z396" s="44"/>
      <c r="AA396" s="44"/>
      <c r="AB396" s="3631"/>
      <c r="AC396" s="44"/>
      <c r="AD396" s="44"/>
      <c r="AE396" s="44"/>
      <c r="AF396" s="1892"/>
      <c r="AI396" s="40"/>
      <c r="AJ396" s="2006">
        <v>0</v>
      </c>
      <c r="AK396" s="2006">
        <v>0</v>
      </c>
      <c r="AL396" s="2006">
        <v>0</v>
      </c>
      <c r="AM396" s="2006">
        <v>0</v>
      </c>
      <c r="AN396" s="2006">
        <v>0</v>
      </c>
      <c r="AO396" s="2006">
        <v>0</v>
      </c>
      <c r="AP396" s="2006">
        <v>0</v>
      </c>
      <c r="AQ396" s="2006">
        <v>0</v>
      </c>
      <c r="AR396" s="2006">
        <v>0</v>
      </c>
      <c r="AS396" s="2006">
        <v>0</v>
      </c>
      <c r="AT396" s="2006">
        <v>0</v>
      </c>
      <c r="AU396" s="2006">
        <v>0</v>
      </c>
      <c r="AV396" s="2006">
        <v>0</v>
      </c>
      <c r="AW396" s="2006">
        <v>0</v>
      </c>
      <c r="AX396" s="2006">
        <v>0</v>
      </c>
      <c r="AY396" s="2006">
        <v>0</v>
      </c>
      <c r="AZ396" s="2006">
        <v>0</v>
      </c>
      <c r="BA396" s="2006">
        <v>0</v>
      </c>
      <c r="BB396" s="2006">
        <v>0</v>
      </c>
      <c r="BC396" s="2006">
        <v>0</v>
      </c>
      <c r="BD396" s="2006">
        <v>0</v>
      </c>
      <c r="BE396" s="2006">
        <v>0</v>
      </c>
      <c r="BF396" s="2006">
        <v>0</v>
      </c>
      <c r="BG396" s="2006">
        <v>0</v>
      </c>
      <c r="BH396" s="2006">
        <v>0</v>
      </c>
      <c r="BI396" s="421"/>
    </row>
    <row r="397" spans="2:61" ht="9.9499999999999993" customHeight="1">
      <c r="B397" s="34"/>
      <c r="D397" s="57"/>
      <c r="E397" s="156"/>
      <c r="F397" s="156"/>
      <c r="G397" s="156"/>
      <c r="H397" s="57"/>
      <c r="I397" s="156"/>
      <c r="J397" s="156"/>
      <c r="K397" s="156"/>
      <c r="L397" s="57"/>
      <c r="M397" s="156"/>
      <c r="N397" s="156"/>
      <c r="O397" s="156"/>
      <c r="P397" s="57"/>
      <c r="Q397" s="156"/>
      <c r="R397" s="156"/>
      <c r="S397" s="156"/>
      <c r="T397" s="57"/>
      <c r="U397" s="156"/>
      <c r="V397" s="156"/>
      <c r="W397" s="156"/>
      <c r="X397" s="57"/>
      <c r="Y397" s="156"/>
      <c r="Z397" s="156"/>
      <c r="AA397" s="156"/>
      <c r="AB397" s="57"/>
      <c r="AC397" s="156"/>
      <c r="AD397" s="156"/>
      <c r="AE397" s="156"/>
      <c r="AF397" s="57"/>
      <c r="AI397" s="96"/>
      <c r="AJ397" s="2006">
        <v>0</v>
      </c>
      <c r="AK397" s="2006">
        <v>0</v>
      </c>
      <c r="AL397" s="2006">
        <v>0</v>
      </c>
      <c r="AM397" s="2006">
        <v>0</v>
      </c>
      <c r="AN397" s="2006">
        <v>0</v>
      </c>
      <c r="AO397" s="2006">
        <v>0</v>
      </c>
      <c r="AP397" s="2006">
        <v>0</v>
      </c>
      <c r="AQ397" s="2006">
        <v>0</v>
      </c>
      <c r="AR397" s="2006">
        <v>0</v>
      </c>
      <c r="AS397" s="2006">
        <v>0</v>
      </c>
      <c r="AT397" s="2006">
        <v>0</v>
      </c>
      <c r="AU397" s="2006">
        <v>0</v>
      </c>
      <c r="AV397" s="2006">
        <v>0</v>
      </c>
      <c r="AW397" s="2006">
        <v>0</v>
      </c>
      <c r="AX397" s="2006">
        <v>0</v>
      </c>
      <c r="AY397" s="2006">
        <v>0</v>
      </c>
      <c r="AZ397" s="2006">
        <v>0</v>
      </c>
      <c r="BA397" s="2006">
        <v>0</v>
      </c>
      <c r="BB397" s="2006">
        <v>0</v>
      </c>
      <c r="BC397" s="2006">
        <v>0</v>
      </c>
      <c r="BD397" s="2006">
        <v>0</v>
      </c>
      <c r="BE397" s="2006">
        <v>0</v>
      </c>
      <c r="BF397" s="2006">
        <v>0</v>
      </c>
      <c r="BG397" s="2006">
        <v>0</v>
      </c>
      <c r="BH397" s="2006">
        <v>0</v>
      </c>
      <c r="BI397" s="421"/>
    </row>
    <row r="398" spans="2:61" ht="9.9499999999999993" customHeight="1">
      <c r="B398" s="3401">
        <v>2</v>
      </c>
      <c r="D398" s="4282" t="s">
        <v>537</v>
      </c>
      <c r="E398" s="44"/>
      <c r="F398" s="44"/>
      <c r="G398" s="44"/>
      <c r="H398" s="4287" t="s">
        <v>538</v>
      </c>
      <c r="I398" s="44"/>
      <c r="J398" s="44"/>
      <c r="K398" s="44"/>
      <c r="L398" s="4288" t="s">
        <v>141</v>
      </c>
      <c r="M398" s="44"/>
      <c r="N398" s="44"/>
      <c r="O398" s="44"/>
      <c r="P398" s="4288" t="s">
        <v>539</v>
      </c>
      <c r="Q398" s="44"/>
      <c r="R398" s="44"/>
      <c r="S398" s="44"/>
      <c r="T398" s="4288" t="s">
        <v>540</v>
      </c>
      <c r="U398" s="44"/>
      <c r="V398" s="44"/>
      <c r="W398" s="44"/>
      <c r="X398" s="4305" t="s">
        <v>541</v>
      </c>
      <c r="Y398" s="44"/>
      <c r="Z398" s="44"/>
      <c r="AA398" s="44"/>
      <c r="AB398" s="4303" t="s">
        <v>555</v>
      </c>
      <c r="AC398" s="44"/>
      <c r="AD398" s="44"/>
      <c r="AE398" s="44"/>
      <c r="AF398" s="1890"/>
      <c r="AI398" s="40"/>
      <c r="AJ398" s="2006">
        <v>0</v>
      </c>
      <c r="AK398" s="2006">
        <v>0</v>
      </c>
      <c r="AL398" s="2006">
        <v>0</v>
      </c>
      <c r="AM398" s="2006">
        <v>0</v>
      </c>
      <c r="AN398" s="2006">
        <v>0</v>
      </c>
      <c r="AO398" s="2006">
        <v>0</v>
      </c>
      <c r="AP398" s="2006">
        <v>0</v>
      </c>
      <c r="AQ398" s="2006">
        <v>0</v>
      </c>
      <c r="AR398" s="2006">
        <v>0</v>
      </c>
      <c r="AS398" s="2006">
        <v>0</v>
      </c>
      <c r="AT398" s="2006">
        <v>0</v>
      </c>
      <c r="AU398" s="2006">
        <v>0</v>
      </c>
      <c r="AV398" s="2006">
        <v>0</v>
      </c>
      <c r="AW398" s="2006">
        <v>0</v>
      </c>
      <c r="AX398" s="2006">
        <v>0</v>
      </c>
      <c r="AY398" s="2006">
        <v>0</v>
      </c>
      <c r="AZ398" s="2006">
        <v>0</v>
      </c>
      <c r="BA398" s="2006">
        <v>0</v>
      </c>
      <c r="BB398" s="2006">
        <v>0</v>
      </c>
      <c r="BC398" s="2006">
        <v>0</v>
      </c>
      <c r="BD398" s="2006">
        <v>0</v>
      </c>
      <c r="BE398" s="2006">
        <v>0</v>
      </c>
      <c r="BF398" s="2006">
        <v>0</v>
      </c>
      <c r="BG398" s="2006">
        <v>0</v>
      </c>
      <c r="BH398" s="2006">
        <v>0</v>
      </c>
      <c r="BI398" s="421"/>
    </row>
    <row r="399" spans="2:61" ht="5.0999999999999996" customHeight="1">
      <c r="B399" s="3402"/>
      <c r="D399" s="4283"/>
      <c r="E399" s="153"/>
      <c r="F399" s="154"/>
      <c r="G399" s="153"/>
      <c r="H399" s="3636"/>
      <c r="I399" s="153"/>
      <c r="J399" s="154"/>
      <c r="K399" s="153"/>
      <c r="L399" s="4289"/>
      <c r="M399" s="153"/>
      <c r="N399" s="154"/>
      <c r="O399" s="153"/>
      <c r="P399" s="4289"/>
      <c r="Q399" s="153"/>
      <c r="R399" s="154"/>
      <c r="S399" s="153"/>
      <c r="T399" s="4289"/>
      <c r="U399" s="153"/>
      <c r="V399" s="154"/>
      <c r="W399" s="153"/>
      <c r="X399" s="3709"/>
      <c r="Y399" s="153"/>
      <c r="Z399" s="154"/>
      <c r="AA399" s="153"/>
      <c r="AB399" s="3630"/>
      <c r="AC399" s="153"/>
      <c r="AD399" s="154"/>
      <c r="AE399" s="153"/>
      <c r="AF399" s="1891"/>
      <c r="AI399" s="90"/>
      <c r="AJ399" s="2006">
        <v>0</v>
      </c>
      <c r="AK399" s="2006">
        <v>0</v>
      </c>
      <c r="AL399" s="2006">
        <v>0</v>
      </c>
      <c r="AM399" s="2006">
        <v>0</v>
      </c>
      <c r="AN399" s="2006">
        <v>0</v>
      </c>
      <c r="AO399" s="2006">
        <v>0</v>
      </c>
      <c r="AP399" s="2006">
        <v>0</v>
      </c>
      <c r="AQ399" s="2006">
        <v>0</v>
      </c>
      <c r="AR399" s="2006">
        <v>0</v>
      </c>
      <c r="AS399" s="2006">
        <v>0</v>
      </c>
      <c r="AT399" s="2006">
        <v>0</v>
      </c>
      <c r="AU399" s="2006">
        <v>0</v>
      </c>
      <c r="AV399" s="2006">
        <v>0</v>
      </c>
      <c r="AW399" s="2006">
        <v>0</v>
      </c>
      <c r="AX399" s="2006">
        <v>0</v>
      </c>
      <c r="AY399" s="2006">
        <v>0</v>
      </c>
      <c r="AZ399" s="2006">
        <v>0</v>
      </c>
      <c r="BA399" s="2006">
        <v>0</v>
      </c>
      <c r="BB399" s="2006">
        <v>0</v>
      </c>
      <c r="BC399" s="2006">
        <v>0</v>
      </c>
      <c r="BD399" s="2006">
        <v>0</v>
      </c>
      <c r="BE399" s="2006">
        <v>0</v>
      </c>
      <c r="BF399" s="2006">
        <v>0</v>
      </c>
      <c r="BG399" s="2006">
        <v>0</v>
      </c>
      <c r="BH399" s="2006">
        <v>0</v>
      </c>
      <c r="BI399" s="421"/>
    </row>
    <row r="400" spans="2:61" ht="9.9499999999999993" customHeight="1">
      <c r="B400" s="3403"/>
      <c r="D400" s="4284"/>
      <c r="E400" s="44"/>
      <c r="F400" s="44"/>
      <c r="G400" s="44"/>
      <c r="H400" s="3637"/>
      <c r="I400" s="44"/>
      <c r="J400" s="44"/>
      <c r="K400" s="44"/>
      <c r="L400" s="4290"/>
      <c r="M400" s="44"/>
      <c r="N400" s="44"/>
      <c r="O400" s="44"/>
      <c r="P400" s="4290"/>
      <c r="Q400" s="44"/>
      <c r="R400" s="44"/>
      <c r="S400" s="44"/>
      <c r="T400" s="4290"/>
      <c r="U400" s="44"/>
      <c r="V400" s="44"/>
      <c r="W400" s="44"/>
      <c r="X400" s="3710"/>
      <c r="Y400" s="44"/>
      <c r="Z400" s="44"/>
      <c r="AA400" s="44"/>
      <c r="AB400" s="3631"/>
      <c r="AC400" s="44"/>
      <c r="AD400" s="44"/>
      <c r="AE400" s="44"/>
      <c r="AF400" s="1892"/>
      <c r="AI400" s="40"/>
      <c r="AJ400" s="2006">
        <v>0</v>
      </c>
      <c r="AK400" s="2006">
        <v>0</v>
      </c>
      <c r="AL400" s="2006">
        <v>0</v>
      </c>
      <c r="AM400" s="2006">
        <v>0</v>
      </c>
      <c r="AN400" s="2006">
        <v>0</v>
      </c>
      <c r="AO400" s="2006">
        <v>0</v>
      </c>
      <c r="AP400" s="2006">
        <v>0</v>
      </c>
      <c r="AQ400" s="2006">
        <v>0</v>
      </c>
      <c r="AR400" s="2006">
        <v>0</v>
      </c>
      <c r="AS400" s="2006">
        <v>0</v>
      </c>
      <c r="AT400" s="2006">
        <v>0</v>
      </c>
      <c r="AU400" s="2006">
        <v>0</v>
      </c>
      <c r="AV400" s="2006">
        <v>0</v>
      </c>
      <c r="AW400" s="2006">
        <v>0</v>
      </c>
      <c r="AX400" s="2006">
        <v>0</v>
      </c>
      <c r="AY400" s="2006">
        <v>0</v>
      </c>
      <c r="AZ400" s="2006">
        <v>0</v>
      </c>
      <c r="BA400" s="2006">
        <v>0</v>
      </c>
      <c r="BB400" s="2006">
        <v>0</v>
      </c>
      <c r="BC400" s="2006">
        <v>0</v>
      </c>
      <c r="BD400" s="2006">
        <v>0</v>
      </c>
      <c r="BE400" s="2006">
        <v>0</v>
      </c>
      <c r="BF400" s="2006">
        <v>0</v>
      </c>
      <c r="BG400" s="2006">
        <v>0</v>
      </c>
      <c r="BH400" s="2006">
        <v>0</v>
      </c>
      <c r="BI400" s="421"/>
    </row>
    <row r="401" spans="2:61" ht="9.9499999999999993" customHeight="1">
      <c r="B401" s="34"/>
      <c r="D401" s="57"/>
      <c r="E401" s="156"/>
      <c r="F401" s="156"/>
      <c r="G401" s="156"/>
      <c r="H401" s="57"/>
      <c r="I401" s="156"/>
      <c r="J401" s="156"/>
      <c r="K401" s="156"/>
      <c r="L401" s="57"/>
      <c r="M401" s="156"/>
      <c r="N401" s="156"/>
      <c r="O401" s="156"/>
      <c r="P401" s="57"/>
      <c r="Q401" s="156"/>
      <c r="R401" s="156"/>
      <c r="S401" s="156"/>
      <c r="T401" s="57"/>
      <c r="U401" s="156"/>
      <c r="V401" s="156"/>
      <c r="W401" s="156"/>
      <c r="X401" s="57"/>
      <c r="Y401" s="156"/>
      <c r="Z401" s="156"/>
      <c r="AA401" s="156"/>
      <c r="AB401" s="57"/>
      <c r="AC401" s="156"/>
      <c r="AD401" s="156"/>
      <c r="AE401" s="156"/>
      <c r="AF401" s="57"/>
      <c r="AI401" s="96"/>
      <c r="AJ401" s="2006">
        <v>0</v>
      </c>
      <c r="AK401" s="2006">
        <v>0</v>
      </c>
      <c r="AL401" s="2006">
        <v>0</v>
      </c>
      <c r="AM401" s="2006">
        <v>0</v>
      </c>
      <c r="AN401" s="2006">
        <v>0</v>
      </c>
      <c r="AO401" s="2006">
        <v>0</v>
      </c>
      <c r="AP401" s="2006">
        <v>0</v>
      </c>
      <c r="AQ401" s="2006">
        <v>0</v>
      </c>
      <c r="AR401" s="2006">
        <v>0</v>
      </c>
      <c r="AS401" s="2006">
        <v>0</v>
      </c>
      <c r="AT401" s="2006">
        <v>0</v>
      </c>
      <c r="AU401" s="2006">
        <v>0</v>
      </c>
      <c r="AV401" s="2006">
        <v>0</v>
      </c>
      <c r="AW401" s="2006">
        <v>0</v>
      </c>
      <c r="AX401" s="2006">
        <v>0</v>
      </c>
      <c r="AY401" s="2006">
        <v>0</v>
      </c>
      <c r="AZ401" s="2006">
        <v>0</v>
      </c>
      <c r="BA401" s="2006">
        <v>0</v>
      </c>
      <c r="BB401" s="2006">
        <v>0</v>
      </c>
      <c r="BC401" s="2006">
        <v>0</v>
      </c>
      <c r="BD401" s="2006">
        <v>0</v>
      </c>
      <c r="BE401" s="2006">
        <v>0</v>
      </c>
      <c r="BF401" s="2006">
        <v>0</v>
      </c>
      <c r="BG401" s="2006">
        <v>0</v>
      </c>
      <c r="BH401" s="2006">
        <v>0</v>
      </c>
      <c r="BI401" s="421"/>
    </row>
    <row r="402" spans="2:61" ht="9.9499999999999993" customHeight="1">
      <c r="B402" s="3401">
        <v>3</v>
      </c>
      <c r="D402" s="4282" t="s">
        <v>151</v>
      </c>
      <c r="E402" s="44"/>
      <c r="F402" s="44"/>
      <c r="G402" s="44"/>
      <c r="H402" s="4287" t="s">
        <v>542</v>
      </c>
      <c r="I402" s="44"/>
      <c r="J402" s="44"/>
      <c r="K402" s="44"/>
      <c r="L402" s="4288" t="s">
        <v>543</v>
      </c>
      <c r="M402" s="44"/>
      <c r="N402" s="44"/>
      <c r="O402" s="44"/>
      <c r="P402" s="4288" t="s">
        <v>544</v>
      </c>
      <c r="Q402" s="44"/>
      <c r="R402" s="44"/>
      <c r="S402" s="44"/>
      <c r="T402" s="4288" t="s">
        <v>545</v>
      </c>
      <c r="U402" s="44"/>
      <c r="V402" s="44"/>
      <c r="W402" s="44"/>
      <c r="X402" s="4305" t="s">
        <v>558</v>
      </c>
      <c r="Y402" s="44"/>
      <c r="Z402" s="44"/>
      <c r="AA402" s="44"/>
      <c r="AB402" s="3617"/>
      <c r="AC402" s="44"/>
      <c r="AD402" s="44"/>
      <c r="AE402" s="44"/>
      <c r="AF402" s="1890"/>
      <c r="AI402" s="40"/>
      <c r="AJ402" s="2006">
        <v>0</v>
      </c>
      <c r="AK402" s="2006">
        <v>0</v>
      </c>
      <c r="AL402" s="2006">
        <v>0</v>
      </c>
      <c r="AM402" s="2006">
        <v>0</v>
      </c>
      <c r="AN402" s="2006">
        <v>0</v>
      </c>
      <c r="AO402" s="2006">
        <v>0</v>
      </c>
      <c r="AP402" s="2006">
        <v>0</v>
      </c>
      <c r="AQ402" s="2006">
        <v>0</v>
      </c>
      <c r="AR402" s="2006">
        <v>0</v>
      </c>
      <c r="AS402" s="2006">
        <v>0</v>
      </c>
      <c r="AT402" s="2006">
        <v>0</v>
      </c>
      <c r="AU402" s="2006">
        <v>0</v>
      </c>
      <c r="AV402" s="2006">
        <v>0</v>
      </c>
      <c r="AW402" s="2006">
        <v>0</v>
      </c>
      <c r="AX402" s="2006">
        <v>0</v>
      </c>
      <c r="AY402" s="2006">
        <v>0</v>
      </c>
      <c r="AZ402" s="2006">
        <v>0</v>
      </c>
      <c r="BA402" s="2006">
        <v>0</v>
      </c>
      <c r="BB402" s="2006">
        <v>0</v>
      </c>
      <c r="BC402" s="2006">
        <v>0</v>
      </c>
      <c r="BD402" s="2006">
        <v>0</v>
      </c>
      <c r="BE402" s="2006">
        <v>0</v>
      </c>
      <c r="BF402" s="2006">
        <v>0</v>
      </c>
      <c r="BG402" s="2006">
        <v>0</v>
      </c>
      <c r="BH402" s="2006">
        <v>0</v>
      </c>
      <c r="BI402" s="421"/>
    </row>
    <row r="403" spans="2:61" ht="5.0999999999999996" customHeight="1">
      <c r="B403" s="3402"/>
      <c r="D403" s="4283"/>
      <c r="E403" s="153"/>
      <c r="F403" s="154"/>
      <c r="G403" s="153"/>
      <c r="H403" s="3636"/>
      <c r="I403" s="153"/>
      <c r="J403" s="154"/>
      <c r="K403" s="153"/>
      <c r="L403" s="4289"/>
      <c r="M403" s="153"/>
      <c r="N403" s="154"/>
      <c r="O403" s="153"/>
      <c r="P403" s="4289"/>
      <c r="Q403" s="153"/>
      <c r="R403" s="154"/>
      <c r="S403" s="153"/>
      <c r="T403" s="4289"/>
      <c r="U403" s="153"/>
      <c r="V403" s="154"/>
      <c r="W403" s="153"/>
      <c r="X403" s="3709"/>
      <c r="Y403" s="153"/>
      <c r="Z403" s="154"/>
      <c r="AA403" s="153"/>
      <c r="AB403" s="3618"/>
      <c r="AC403" s="153"/>
      <c r="AD403" s="154"/>
      <c r="AE403" s="153"/>
      <c r="AF403" s="1891"/>
      <c r="AI403" s="90"/>
      <c r="AJ403" s="2006">
        <v>0</v>
      </c>
      <c r="AK403" s="2006">
        <v>0</v>
      </c>
      <c r="AL403" s="2006">
        <v>0</v>
      </c>
      <c r="AM403" s="2006">
        <v>0</v>
      </c>
      <c r="AN403" s="2006">
        <v>0</v>
      </c>
      <c r="AO403" s="2006">
        <v>0</v>
      </c>
      <c r="AP403" s="2006">
        <v>0</v>
      </c>
      <c r="AQ403" s="2006">
        <v>0</v>
      </c>
      <c r="AR403" s="2006">
        <v>0</v>
      </c>
      <c r="AS403" s="2006">
        <v>0</v>
      </c>
      <c r="AT403" s="2006">
        <v>0</v>
      </c>
      <c r="AU403" s="2006">
        <v>0</v>
      </c>
      <c r="AV403" s="2006">
        <v>0</v>
      </c>
      <c r="AW403" s="2006">
        <v>0</v>
      </c>
      <c r="AX403" s="2006">
        <v>0</v>
      </c>
      <c r="AY403" s="2006">
        <v>0</v>
      </c>
      <c r="AZ403" s="2006">
        <v>0</v>
      </c>
      <c r="BA403" s="2006">
        <v>0</v>
      </c>
      <c r="BB403" s="2006">
        <v>0</v>
      </c>
      <c r="BC403" s="2006">
        <v>0</v>
      </c>
      <c r="BD403" s="2006">
        <v>0</v>
      </c>
      <c r="BE403" s="2006">
        <v>0</v>
      </c>
      <c r="BF403" s="2006">
        <v>0</v>
      </c>
      <c r="BG403" s="2006">
        <v>0</v>
      </c>
      <c r="BH403" s="2006">
        <v>0</v>
      </c>
      <c r="BI403" s="421"/>
    </row>
    <row r="404" spans="2:61" ht="9.9499999999999993" customHeight="1">
      <c r="B404" s="3403"/>
      <c r="D404" s="4284"/>
      <c r="E404" s="44"/>
      <c r="F404" s="44"/>
      <c r="G404" s="44"/>
      <c r="H404" s="3637"/>
      <c r="I404" s="44"/>
      <c r="J404" s="44"/>
      <c r="K404" s="44"/>
      <c r="L404" s="4290"/>
      <c r="M404" s="44"/>
      <c r="N404" s="44"/>
      <c r="O404" s="44"/>
      <c r="P404" s="4290"/>
      <c r="Q404" s="44"/>
      <c r="R404" s="44"/>
      <c r="S404" s="44"/>
      <c r="T404" s="4290"/>
      <c r="U404" s="44"/>
      <c r="V404" s="44"/>
      <c r="W404" s="44"/>
      <c r="X404" s="3710"/>
      <c r="Y404" s="44"/>
      <c r="Z404" s="44"/>
      <c r="AA404" s="44"/>
      <c r="AB404" s="3619"/>
      <c r="AC404" s="44"/>
      <c r="AD404" s="44"/>
      <c r="AE404" s="44"/>
      <c r="AF404" s="1892"/>
      <c r="AI404" s="40"/>
      <c r="AJ404" s="2006">
        <v>0</v>
      </c>
      <c r="AK404" s="2006">
        <v>0</v>
      </c>
      <c r="AL404" s="2006">
        <v>0</v>
      </c>
      <c r="AM404" s="2006">
        <v>0</v>
      </c>
      <c r="AN404" s="2006">
        <v>0</v>
      </c>
      <c r="AO404" s="2006">
        <v>0</v>
      </c>
      <c r="AP404" s="2006">
        <v>0</v>
      </c>
      <c r="AQ404" s="2006">
        <v>0</v>
      </c>
      <c r="AR404" s="2006">
        <v>0</v>
      </c>
      <c r="AS404" s="2006">
        <v>0</v>
      </c>
      <c r="AT404" s="2006">
        <v>0</v>
      </c>
      <c r="AU404" s="2006">
        <v>0</v>
      </c>
      <c r="AV404" s="2006">
        <v>0</v>
      </c>
      <c r="AW404" s="2006">
        <v>0</v>
      </c>
      <c r="AX404" s="2006">
        <v>0</v>
      </c>
      <c r="AY404" s="2006">
        <v>0</v>
      </c>
      <c r="AZ404" s="2006">
        <v>0</v>
      </c>
      <c r="BA404" s="2006">
        <v>0</v>
      </c>
      <c r="BB404" s="2006">
        <v>0</v>
      </c>
      <c r="BC404" s="2006">
        <v>0</v>
      </c>
      <c r="BD404" s="2006">
        <v>0</v>
      </c>
      <c r="BE404" s="2006">
        <v>0</v>
      </c>
      <c r="BF404" s="2006">
        <v>0</v>
      </c>
      <c r="BG404" s="2006">
        <v>0</v>
      </c>
      <c r="BH404" s="2006">
        <v>0</v>
      </c>
      <c r="BI404" s="421"/>
    </row>
    <row r="405" spans="2:61" ht="9.9499999999999993" customHeight="1">
      <c r="B405" s="34"/>
      <c r="D405" s="157"/>
      <c r="E405" s="156"/>
      <c r="F405" s="156"/>
      <c r="G405" s="156"/>
      <c r="H405" s="57"/>
      <c r="I405" s="156"/>
      <c r="J405" s="156"/>
      <c r="K405" s="156"/>
      <c r="L405" s="157"/>
      <c r="M405" s="156"/>
      <c r="N405" s="156"/>
      <c r="O405" s="156"/>
      <c r="P405" s="157"/>
      <c r="Q405" s="156"/>
      <c r="R405" s="156"/>
      <c r="S405" s="156"/>
      <c r="T405" s="157"/>
      <c r="U405" s="156"/>
      <c r="V405" s="156"/>
      <c r="W405" s="156"/>
      <c r="X405" s="57"/>
      <c r="Y405" s="156"/>
      <c r="Z405" s="156"/>
      <c r="AA405" s="156"/>
      <c r="AB405" s="57"/>
      <c r="AC405" s="156"/>
      <c r="AD405" s="156"/>
      <c r="AE405" s="156"/>
      <c r="AF405" s="57"/>
      <c r="AI405" s="96"/>
      <c r="AJ405" s="2006">
        <v>0</v>
      </c>
      <c r="AK405" s="2006">
        <v>0</v>
      </c>
      <c r="AL405" s="2006">
        <v>0</v>
      </c>
      <c r="AM405" s="2006">
        <v>0</v>
      </c>
      <c r="AN405" s="2006">
        <v>0</v>
      </c>
      <c r="AO405" s="2006">
        <v>0</v>
      </c>
      <c r="AP405" s="2006">
        <v>0</v>
      </c>
      <c r="AQ405" s="2006">
        <v>0</v>
      </c>
      <c r="AR405" s="2006">
        <v>0</v>
      </c>
      <c r="AS405" s="2006">
        <v>0</v>
      </c>
      <c r="AT405" s="2006">
        <v>0</v>
      </c>
      <c r="AU405" s="2006">
        <v>0</v>
      </c>
      <c r="AV405" s="2006">
        <v>0</v>
      </c>
      <c r="AW405" s="2006">
        <v>0</v>
      </c>
      <c r="AX405" s="2006">
        <v>0</v>
      </c>
      <c r="AY405" s="2006">
        <v>0</v>
      </c>
      <c r="AZ405" s="2006">
        <v>0</v>
      </c>
      <c r="BA405" s="2006">
        <v>0</v>
      </c>
      <c r="BB405" s="2006">
        <v>0</v>
      </c>
      <c r="BC405" s="2006">
        <v>0</v>
      </c>
      <c r="BD405" s="2006">
        <v>0</v>
      </c>
      <c r="BE405" s="2006">
        <v>0</v>
      </c>
      <c r="BF405" s="2006">
        <v>0</v>
      </c>
      <c r="BG405" s="2006">
        <v>0</v>
      </c>
      <c r="BH405" s="2006">
        <v>0</v>
      </c>
      <c r="BI405" s="421"/>
    </row>
    <row r="406" spans="2:61" ht="9.9499999999999993" customHeight="1">
      <c r="B406" s="3401">
        <v>4</v>
      </c>
      <c r="D406" s="4282" t="s">
        <v>154</v>
      </c>
      <c r="E406" s="44"/>
      <c r="F406" s="44"/>
      <c r="G406" s="44"/>
      <c r="H406" s="4287" t="s">
        <v>547</v>
      </c>
      <c r="I406" s="44"/>
      <c r="J406" s="44"/>
      <c r="K406" s="44"/>
      <c r="L406" s="4288" t="s">
        <v>548</v>
      </c>
      <c r="M406" s="44"/>
      <c r="N406" s="44"/>
      <c r="O406" s="44"/>
      <c r="P406" s="4288" t="s">
        <v>549</v>
      </c>
      <c r="Q406" s="44"/>
      <c r="R406" s="44"/>
      <c r="S406" s="44"/>
      <c r="T406" s="4288" t="s">
        <v>550</v>
      </c>
      <c r="U406" s="44"/>
      <c r="V406" s="44"/>
      <c r="W406" s="44"/>
      <c r="X406" s="4305" t="s">
        <v>551</v>
      </c>
      <c r="Y406" s="44"/>
      <c r="Z406" s="44"/>
      <c r="AA406" s="44"/>
      <c r="AB406" s="3617"/>
      <c r="AC406" s="44"/>
      <c r="AD406" s="44"/>
      <c r="AE406" s="44"/>
      <c r="AF406" s="1890"/>
      <c r="AI406" s="40"/>
      <c r="AJ406" s="2006">
        <v>0</v>
      </c>
      <c r="AK406" s="2006">
        <v>0</v>
      </c>
      <c r="AL406" s="2006">
        <v>0</v>
      </c>
      <c r="AM406" s="2006">
        <v>0</v>
      </c>
      <c r="AN406" s="2006">
        <v>0</v>
      </c>
      <c r="AO406" s="2006">
        <v>0</v>
      </c>
      <c r="AP406" s="2006">
        <v>0</v>
      </c>
      <c r="AQ406" s="2006">
        <v>0</v>
      </c>
      <c r="AR406" s="2006">
        <v>0</v>
      </c>
      <c r="AS406" s="2006">
        <v>0</v>
      </c>
      <c r="AT406" s="2006">
        <v>0</v>
      </c>
      <c r="AU406" s="2006">
        <v>0</v>
      </c>
      <c r="AV406" s="2006">
        <v>0</v>
      </c>
      <c r="AW406" s="2006">
        <v>0</v>
      </c>
      <c r="AX406" s="2006">
        <v>0</v>
      </c>
      <c r="AY406" s="2006">
        <v>0</v>
      </c>
      <c r="AZ406" s="2006">
        <v>0</v>
      </c>
      <c r="BA406" s="2006">
        <v>0</v>
      </c>
      <c r="BB406" s="2006">
        <v>0</v>
      </c>
      <c r="BC406" s="2006">
        <v>0</v>
      </c>
      <c r="BD406" s="2006">
        <v>0</v>
      </c>
      <c r="BE406" s="2006">
        <v>0</v>
      </c>
      <c r="BF406" s="2006">
        <v>0</v>
      </c>
      <c r="BG406" s="2006">
        <v>0</v>
      </c>
      <c r="BH406" s="2006">
        <v>0</v>
      </c>
      <c r="BI406" s="421"/>
    </row>
    <row r="407" spans="2:61" ht="5.0999999999999996" customHeight="1">
      <c r="B407" s="3402"/>
      <c r="D407" s="4283"/>
      <c r="E407" s="153"/>
      <c r="F407" s="154"/>
      <c r="G407" s="153"/>
      <c r="H407" s="3636"/>
      <c r="I407" s="153"/>
      <c r="J407" s="154"/>
      <c r="K407" s="153"/>
      <c r="L407" s="4289"/>
      <c r="M407" s="153"/>
      <c r="N407" s="154"/>
      <c r="O407" s="153"/>
      <c r="P407" s="4289"/>
      <c r="Q407" s="153"/>
      <c r="R407" s="154"/>
      <c r="S407" s="153"/>
      <c r="T407" s="4289"/>
      <c r="U407" s="153"/>
      <c r="V407" s="154"/>
      <c r="W407" s="153"/>
      <c r="X407" s="3709"/>
      <c r="Y407" s="153"/>
      <c r="Z407" s="154"/>
      <c r="AA407" s="153"/>
      <c r="AB407" s="3618"/>
      <c r="AC407" s="153"/>
      <c r="AD407" s="154"/>
      <c r="AE407" s="153"/>
      <c r="AF407" s="1891"/>
      <c r="AI407" s="90"/>
      <c r="AJ407" s="2006">
        <v>0</v>
      </c>
      <c r="AK407" s="2006">
        <v>0</v>
      </c>
      <c r="AL407" s="2006">
        <v>0</v>
      </c>
      <c r="AM407" s="2006">
        <v>0</v>
      </c>
      <c r="AN407" s="2006">
        <v>0</v>
      </c>
      <c r="AO407" s="2006">
        <v>0</v>
      </c>
      <c r="AP407" s="2006">
        <v>0</v>
      </c>
      <c r="AQ407" s="2006">
        <v>0</v>
      </c>
      <c r="AR407" s="2006">
        <v>0</v>
      </c>
      <c r="AS407" s="2006">
        <v>0</v>
      </c>
      <c r="AT407" s="2006">
        <v>0</v>
      </c>
      <c r="AU407" s="2006">
        <v>0</v>
      </c>
      <c r="AV407" s="2006">
        <v>0</v>
      </c>
      <c r="AW407" s="2006">
        <v>0</v>
      </c>
      <c r="AX407" s="2006">
        <v>0</v>
      </c>
      <c r="AY407" s="2006">
        <v>0</v>
      </c>
      <c r="AZ407" s="2006">
        <v>0</v>
      </c>
      <c r="BA407" s="2006">
        <v>0</v>
      </c>
      <c r="BB407" s="2006">
        <v>0</v>
      </c>
      <c r="BC407" s="2006">
        <v>0</v>
      </c>
      <c r="BD407" s="2006">
        <v>0</v>
      </c>
      <c r="BE407" s="2006">
        <v>0</v>
      </c>
      <c r="BF407" s="2006">
        <v>0</v>
      </c>
      <c r="BG407" s="2006">
        <v>0</v>
      </c>
      <c r="BH407" s="2006">
        <v>0</v>
      </c>
      <c r="BI407" s="421"/>
    </row>
    <row r="408" spans="2:61" ht="9.9499999999999993" customHeight="1">
      <c r="B408" s="3403"/>
      <c r="D408" s="4284"/>
      <c r="E408" s="44"/>
      <c r="F408" s="44"/>
      <c r="G408" s="44"/>
      <c r="H408" s="3637"/>
      <c r="I408" s="44"/>
      <c r="J408" s="44"/>
      <c r="K408" s="44"/>
      <c r="L408" s="4290"/>
      <c r="M408" s="44"/>
      <c r="N408" s="44"/>
      <c r="O408" s="44"/>
      <c r="P408" s="4290"/>
      <c r="Q408" s="44"/>
      <c r="R408" s="44"/>
      <c r="S408" s="44"/>
      <c r="T408" s="4290"/>
      <c r="U408" s="44"/>
      <c r="V408" s="44"/>
      <c r="W408" s="44"/>
      <c r="X408" s="3710"/>
      <c r="Y408" s="44"/>
      <c r="Z408" s="44"/>
      <c r="AA408" s="44"/>
      <c r="AB408" s="3619"/>
      <c r="AC408" s="44"/>
      <c r="AD408" s="44"/>
      <c r="AE408" s="44"/>
      <c r="AF408" s="1892"/>
      <c r="AI408" s="40"/>
      <c r="AJ408" s="2006">
        <v>0</v>
      </c>
      <c r="AK408" s="2006">
        <v>0</v>
      </c>
      <c r="AL408" s="2006">
        <v>0</v>
      </c>
      <c r="AM408" s="2006">
        <v>0</v>
      </c>
      <c r="AN408" s="2006">
        <v>0</v>
      </c>
      <c r="AO408" s="2006">
        <v>0</v>
      </c>
      <c r="AP408" s="2006">
        <v>0</v>
      </c>
      <c r="AQ408" s="2006">
        <v>0</v>
      </c>
      <c r="AR408" s="2006">
        <v>0</v>
      </c>
      <c r="AS408" s="2006">
        <v>0</v>
      </c>
      <c r="AT408" s="2006">
        <v>0</v>
      </c>
      <c r="AU408" s="2006">
        <v>0</v>
      </c>
      <c r="AV408" s="2006">
        <v>0</v>
      </c>
      <c r="AW408" s="2006">
        <v>0</v>
      </c>
      <c r="AX408" s="2006">
        <v>0</v>
      </c>
      <c r="AY408" s="2006">
        <v>0</v>
      </c>
      <c r="AZ408" s="2006">
        <v>0</v>
      </c>
      <c r="BA408" s="2006">
        <v>0</v>
      </c>
      <c r="BB408" s="2006">
        <v>0</v>
      </c>
      <c r="BC408" s="2006">
        <v>0</v>
      </c>
      <c r="BD408" s="2006">
        <v>0</v>
      </c>
      <c r="BE408" s="2006">
        <v>0</v>
      </c>
      <c r="BF408" s="2006">
        <v>0</v>
      </c>
      <c r="BG408" s="2006">
        <v>0</v>
      </c>
      <c r="BH408" s="2006">
        <v>0</v>
      </c>
      <c r="BI408" s="421"/>
    </row>
    <row r="409" spans="2:61" ht="9.9499999999999993" customHeight="1">
      <c r="B409" s="34"/>
      <c r="D409" s="157"/>
      <c r="E409" s="156"/>
      <c r="F409" s="156"/>
      <c r="G409" s="156"/>
      <c r="H409" s="57"/>
      <c r="I409" s="156"/>
      <c r="J409" s="156"/>
      <c r="K409" s="156"/>
      <c r="L409" s="157"/>
      <c r="M409" s="156"/>
      <c r="N409" s="156"/>
      <c r="O409" s="156"/>
      <c r="P409" s="157"/>
      <c r="Q409" s="156"/>
      <c r="R409" s="156"/>
      <c r="S409" s="156"/>
      <c r="T409" s="157"/>
      <c r="U409" s="156"/>
      <c r="V409" s="156"/>
      <c r="W409" s="156"/>
      <c r="X409" s="57"/>
      <c r="Y409" s="156"/>
      <c r="Z409" s="156"/>
      <c r="AA409" s="156"/>
      <c r="AB409" s="57"/>
      <c r="AC409" s="156"/>
      <c r="AD409" s="156"/>
      <c r="AE409" s="156"/>
      <c r="AF409" s="57"/>
      <c r="AI409" s="96"/>
      <c r="AJ409" s="2006">
        <v>0</v>
      </c>
      <c r="AK409" s="2006">
        <v>0</v>
      </c>
      <c r="AL409" s="2006">
        <v>0</v>
      </c>
      <c r="AM409" s="2006">
        <v>0</v>
      </c>
      <c r="AN409" s="2006">
        <v>0</v>
      </c>
      <c r="AO409" s="2006">
        <v>0</v>
      </c>
      <c r="AP409" s="2006">
        <v>0</v>
      </c>
      <c r="AQ409" s="2006">
        <v>0</v>
      </c>
      <c r="AR409" s="2006">
        <v>0</v>
      </c>
      <c r="AS409" s="2006">
        <v>0</v>
      </c>
      <c r="AT409" s="2006">
        <v>0</v>
      </c>
      <c r="AU409" s="2006">
        <v>0</v>
      </c>
      <c r="AV409" s="2006">
        <v>0</v>
      </c>
      <c r="AW409" s="2006">
        <v>0</v>
      </c>
      <c r="AX409" s="2006">
        <v>0</v>
      </c>
      <c r="AY409" s="2006">
        <v>0</v>
      </c>
      <c r="AZ409" s="2006">
        <v>0</v>
      </c>
      <c r="BA409" s="2006">
        <v>0</v>
      </c>
      <c r="BB409" s="2006">
        <v>0</v>
      </c>
      <c r="BC409" s="2006">
        <v>0</v>
      </c>
      <c r="BD409" s="2006">
        <v>0</v>
      </c>
      <c r="BE409" s="2006">
        <v>0</v>
      </c>
      <c r="BF409" s="2006">
        <v>0</v>
      </c>
      <c r="BG409" s="2006">
        <v>0</v>
      </c>
      <c r="BH409" s="2006">
        <v>0</v>
      </c>
      <c r="BI409" s="421"/>
    </row>
    <row r="410" spans="2:61" ht="9.9499999999999993" customHeight="1">
      <c r="B410" s="3401">
        <v>5</v>
      </c>
      <c r="D410" s="4282" t="s">
        <v>159</v>
      </c>
      <c r="E410" s="44"/>
      <c r="F410" s="44"/>
      <c r="G410" s="44"/>
      <c r="H410" s="4287" t="s">
        <v>552</v>
      </c>
      <c r="I410" s="44"/>
      <c r="J410" s="44"/>
      <c r="K410" s="44"/>
      <c r="L410" s="4288" t="s">
        <v>553</v>
      </c>
      <c r="M410" s="44"/>
      <c r="N410" s="44"/>
      <c r="O410" s="44"/>
      <c r="P410" s="4288" t="s">
        <v>554</v>
      </c>
      <c r="Q410" s="44"/>
      <c r="R410" s="44"/>
      <c r="S410" s="44"/>
      <c r="T410" s="4288" t="s">
        <v>182</v>
      </c>
      <c r="U410" s="44"/>
      <c r="V410" s="44"/>
      <c r="W410" s="44"/>
      <c r="X410" s="4305" t="s">
        <v>560</v>
      </c>
      <c r="Y410" s="44"/>
      <c r="Z410" s="44"/>
      <c r="AA410" s="44"/>
      <c r="AB410" s="3617"/>
      <c r="AC410" s="44"/>
      <c r="AD410" s="44"/>
      <c r="AE410" s="44"/>
      <c r="AF410" s="1890"/>
      <c r="AI410" s="40"/>
      <c r="AJ410" s="2006">
        <v>0</v>
      </c>
      <c r="AK410" s="2006">
        <v>0</v>
      </c>
      <c r="AL410" s="2006">
        <v>0</v>
      </c>
      <c r="AM410" s="2006">
        <v>0</v>
      </c>
      <c r="AN410" s="2006">
        <v>0</v>
      </c>
      <c r="AO410" s="2006">
        <v>0</v>
      </c>
      <c r="AP410" s="2006">
        <v>0</v>
      </c>
      <c r="AQ410" s="2006">
        <v>0</v>
      </c>
      <c r="AR410" s="2006">
        <v>0</v>
      </c>
      <c r="AS410" s="2006">
        <v>0</v>
      </c>
      <c r="AT410" s="2006">
        <v>0</v>
      </c>
      <c r="AU410" s="2006">
        <v>0</v>
      </c>
      <c r="AV410" s="2006">
        <v>0</v>
      </c>
      <c r="AW410" s="2006">
        <v>0</v>
      </c>
      <c r="AX410" s="2006">
        <v>0</v>
      </c>
      <c r="AY410" s="2006">
        <v>0</v>
      </c>
      <c r="AZ410" s="2006">
        <v>0</v>
      </c>
      <c r="BA410" s="2006">
        <v>0</v>
      </c>
      <c r="BB410" s="2006">
        <v>0</v>
      </c>
      <c r="BC410" s="2006">
        <v>0</v>
      </c>
      <c r="BD410" s="2006">
        <v>0</v>
      </c>
      <c r="BE410" s="2006">
        <v>0</v>
      </c>
      <c r="BF410" s="2006">
        <v>0</v>
      </c>
      <c r="BG410" s="2006">
        <v>0</v>
      </c>
      <c r="BH410" s="2006">
        <v>0</v>
      </c>
      <c r="BI410" s="421"/>
    </row>
    <row r="411" spans="2:61" ht="5.0999999999999996" customHeight="1">
      <c r="B411" s="3402"/>
      <c r="D411" s="4283"/>
      <c r="E411" s="153"/>
      <c r="F411" s="154"/>
      <c r="G411" s="153"/>
      <c r="H411" s="3636"/>
      <c r="I411" s="153"/>
      <c r="J411" s="154"/>
      <c r="K411" s="153"/>
      <c r="L411" s="4289"/>
      <c r="M411" s="153"/>
      <c r="N411" s="154"/>
      <c r="O411" s="153"/>
      <c r="P411" s="4289"/>
      <c r="Q411" s="153"/>
      <c r="R411" s="154"/>
      <c r="S411" s="153"/>
      <c r="T411" s="4289"/>
      <c r="U411" s="153"/>
      <c r="V411" s="154"/>
      <c r="W411" s="153"/>
      <c r="X411" s="3709"/>
      <c r="Y411" s="153"/>
      <c r="Z411" s="154"/>
      <c r="AA411" s="153"/>
      <c r="AB411" s="3618"/>
      <c r="AC411" s="153"/>
      <c r="AD411" s="154"/>
      <c r="AE411" s="153"/>
      <c r="AF411" s="1891"/>
      <c r="AI411" s="90"/>
      <c r="AJ411" s="2006">
        <v>0</v>
      </c>
      <c r="AK411" s="2006">
        <v>0</v>
      </c>
      <c r="AL411" s="2006">
        <v>0</v>
      </c>
      <c r="AM411" s="2006">
        <v>0</v>
      </c>
      <c r="AN411" s="2006">
        <v>0</v>
      </c>
      <c r="AO411" s="2006">
        <v>0</v>
      </c>
      <c r="AP411" s="2006">
        <v>0</v>
      </c>
      <c r="AQ411" s="2006">
        <v>0</v>
      </c>
      <c r="AR411" s="2006">
        <v>0</v>
      </c>
      <c r="AS411" s="2006">
        <v>0</v>
      </c>
      <c r="AT411" s="2006">
        <v>0</v>
      </c>
      <c r="AU411" s="2006">
        <v>0</v>
      </c>
      <c r="AV411" s="2006">
        <v>0</v>
      </c>
      <c r="AW411" s="2006">
        <v>0</v>
      </c>
      <c r="AX411" s="2006">
        <v>0</v>
      </c>
      <c r="AY411" s="2006">
        <v>0</v>
      </c>
      <c r="AZ411" s="2006">
        <v>0</v>
      </c>
      <c r="BA411" s="2006">
        <v>0</v>
      </c>
      <c r="BB411" s="2006">
        <v>0</v>
      </c>
      <c r="BC411" s="2006">
        <v>0</v>
      </c>
      <c r="BD411" s="2006">
        <v>0</v>
      </c>
      <c r="BE411" s="2006">
        <v>0</v>
      </c>
      <c r="BF411" s="2006">
        <v>0</v>
      </c>
      <c r="BG411" s="2006">
        <v>0</v>
      </c>
      <c r="BH411" s="2006">
        <v>0</v>
      </c>
      <c r="BI411" s="421"/>
    </row>
    <row r="412" spans="2:61" ht="9.9499999999999993" customHeight="1">
      <c r="B412" s="3403"/>
      <c r="D412" s="4284"/>
      <c r="E412" s="44"/>
      <c r="F412" s="44"/>
      <c r="G412" s="44"/>
      <c r="H412" s="3637"/>
      <c r="I412" s="44"/>
      <c r="J412" s="44"/>
      <c r="K412" s="44"/>
      <c r="L412" s="4290"/>
      <c r="M412" s="44"/>
      <c r="N412" s="44"/>
      <c r="O412" s="44"/>
      <c r="P412" s="4290"/>
      <c r="Q412" s="44"/>
      <c r="R412" s="44"/>
      <c r="S412" s="44"/>
      <c r="T412" s="4290"/>
      <c r="U412" s="44"/>
      <c r="V412" s="44"/>
      <c r="W412" s="44"/>
      <c r="X412" s="3710"/>
      <c r="Y412" s="44"/>
      <c r="Z412" s="44"/>
      <c r="AA412" s="44"/>
      <c r="AB412" s="3619"/>
      <c r="AC412" s="44"/>
      <c r="AD412" s="44"/>
      <c r="AE412" s="44"/>
      <c r="AF412" s="1892"/>
      <c r="AI412" s="40"/>
      <c r="AJ412" s="2006">
        <v>0</v>
      </c>
      <c r="AK412" s="2006">
        <v>0</v>
      </c>
      <c r="AL412" s="2006">
        <v>0</v>
      </c>
      <c r="AM412" s="2006">
        <v>0</v>
      </c>
      <c r="AN412" s="2006">
        <v>0</v>
      </c>
      <c r="AO412" s="2006">
        <v>0</v>
      </c>
      <c r="AP412" s="2006">
        <v>0</v>
      </c>
      <c r="AQ412" s="2006">
        <v>0</v>
      </c>
      <c r="AR412" s="2006">
        <v>0</v>
      </c>
      <c r="AS412" s="2006">
        <v>0</v>
      </c>
      <c r="AT412" s="2006">
        <v>0</v>
      </c>
      <c r="AU412" s="2006">
        <v>0</v>
      </c>
      <c r="AV412" s="2006">
        <v>0</v>
      </c>
      <c r="AW412" s="2006">
        <v>0</v>
      </c>
      <c r="AX412" s="2006">
        <v>0</v>
      </c>
      <c r="AY412" s="2006">
        <v>0</v>
      </c>
      <c r="AZ412" s="2006">
        <v>0</v>
      </c>
      <c r="BA412" s="2006">
        <v>0</v>
      </c>
      <c r="BB412" s="2006">
        <v>0</v>
      </c>
      <c r="BC412" s="2006">
        <v>0</v>
      </c>
      <c r="BD412" s="2006">
        <v>0</v>
      </c>
      <c r="BE412" s="2006">
        <v>0</v>
      </c>
      <c r="BF412" s="2006">
        <v>0</v>
      </c>
      <c r="BG412" s="2006">
        <v>0</v>
      </c>
      <c r="BH412" s="2006">
        <v>0</v>
      </c>
      <c r="BI412" s="421"/>
    </row>
    <row r="413" spans="2:61" ht="9.9499999999999993" customHeight="1">
      <c r="B413" s="34"/>
      <c r="D413" s="157"/>
      <c r="E413" s="156"/>
      <c r="F413" s="156"/>
      <c r="G413" s="156"/>
      <c r="H413" s="157"/>
      <c r="I413" s="156"/>
      <c r="J413" s="156"/>
      <c r="K413" s="156"/>
      <c r="L413" s="157"/>
      <c r="M413" s="156"/>
      <c r="N413" s="156"/>
      <c r="O413" s="156"/>
      <c r="P413" s="157"/>
      <c r="Q413" s="156"/>
      <c r="R413" s="156"/>
      <c r="S413" s="156"/>
      <c r="T413" s="157"/>
      <c r="U413" s="156"/>
      <c r="V413" s="156"/>
      <c r="W413" s="156"/>
      <c r="X413" s="57"/>
      <c r="Y413" s="156"/>
      <c r="Z413" s="156"/>
      <c r="AA413" s="156"/>
      <c r="AB413" s="157"/>
      <c r="AC413" s="156"/>
      <c r="AD413" s="156"/>
      <c r="AE413" s="156"/>
      <c r="AF413" s="157"/>
      <c r="AI413" s="96"/>
      <c r="AJ413" s="2006">
        <v>0</v>
      </c>
      <c r="AK413" s="2006">
        <v>0</v>
      </c>
      <c r="AL413" s="2006">
        <v>0</v>
      </c>
      <c r="AM413" s="2006">
        <v>0</v>
      </c>
      <c r="AN413" s="2006">
        <v>0</v>
      </c>
      <c r="AO413" s="2006">
        <v>0</v>
      </c>
      <c r="AP413" s="2006">
        <v>0</v>
      </c>
      <c r="AQ413" s="2006">
        <v>0</v>
      </c>
      <c r="AR413" s="2006">
        <v>0</v>
      </c>
      <c r="AS413" s="2006">
        <v>0</v>
      </c>
      <c r="AT413" s="2006">
        <v>0</v>
      </c>
      <c r="AU413" s="2006">
        <v>0</v>
      </c>
      <c r="AV413" s="2006">
        <v>0</v>
      </c>
      <c r="AW413" s="2006">
        <v>0</v>
      </c>
      <c r="AX413" s="2006">
        <v>0</v>
      </c>
      <c r="AY413" s="2006">
        <v>0</v>
      </c>
      <c r="AZ413" s="2006">
        <v>0</v>
      </c>
      <c r="BA413" s="2006">
        <v>0</v>
      </c>
      <c r="BB413" s="2006">
        <v>0</v>
      </c>
      <c r="BC413" s="2006">
        <v>0</v>
      </c>
      <c r="BD413" s="2006">
        <v>0</v>
      </c>
      <c r="BE413" s="2006">
        <v>0</v>
      </c>
      <c r="BF413" s="2006">
        <v>0</v>
      </c>
      <c r="BG413" s="2006">
        <v>0</v>
      </c>
      <c r="BH413" s="2006">
        <v>0</v>
      </c>
      <c r="BI413" s="421"/>
    </row>
    <row r="414" spans="2:61" ht="9.9499999999999993" customHeight="1">
      <c r="B414" s="3401">
        <v>6</v>
      </c>
      <c r="D414" s="4282" t="s">
        <v>164</v>
      </c>
      <c r="E414" s="44"/>
      <c r="F414" s="44"/>
      <c r="G414" s="44"/>
      <c r="H414" s="4287"/>
      <c r="I414" s="44"/>
      <c r="J414" s="44"/>
      <c r="K414" s="44"/>
      <c r="L414" s="4288" t="s">
        <v>187</v>
      </c>
      <c r="M414" s="44"/>
      <c r="N414" s="44"/>
      <c r="O414" s="44"/>
      <c r="P414" s="4288" t="s">
        <v>556</v>
      </c>
      <c r="Q414" s="44"/>
      <c r="R414" s="44"/>
      <c r="S414" s="44"/>
      <c r="T414" s="4288" t="s">
        <v>557</v>
      </c>
      <c r="U414" s="44"/>
      <c r="V414" s="44"/>
      <c r="W414" s="44"/>
      <c r="X414" s="4305" t="s">
        <v>562</v>
      </c>
      <c r="Y414" s="44"/>
      <c r="Z414" s="44"/>
      <c r="AA414" s="44"/>
      <c r="AB414" s="3617"/>
      <c r="AC414" s="44"/>
      <c r="AD414" s="44"/>
      <c r="AE414" s="44"/>
      <c r="AF414" s="1890"/>
      <c r="AI414" s="40"/>
      <c r="AJ414" s="2006">
        <v>0</v>
      </c>
      <c r="AK414" s="2006">
        <v>0</v>
      </c>
      <c r="AL414" s="2006">
        <v>0</v>
      </c>
      <c r="AM414" s="2006">
        <v>0</v>
      </c>
      <c r="AN414" s="2006">
        <v>0</v>
      </c>
      <c r="AO414" s="2006">
        <v>0</v>
      </c>
      <c r="AP414" s="2006">
        <v>0</v>
      </c>
      <c r="AQ414" s="2006">
        <v>0</v>
      </c>
      <c r="AR414" s="2006">
        <v>0</v>
      </c>
      <c r="AS414" s="2006">
        <v>0</v>
      </c>
      <c r="AT414" s="2006">
        <v>0</v>
      </c>
      <c r="AU414" s="2006">
        <v>0</v>
      </c>
      <c r="AV414" s="2006">
        <v>0</v>
      </c>
      <c r="AW414" s="2006">
        <v>0</v>
      </c>
      <c r="AX414" s="2006">
        <v>0</v>
      </c>
      <c r="AY414" s="2006">
        <v>0</v>
      </c>
      <c r="AZ414" s="2006">
        <v>0</v>
      </c>
      <c r="BA414" s="2006">
        <v>0</v>
      </c>
      <c r="BB414" s="2006">
        <v>0</v>
      </c>
      <c r="BC414" s="2006">
        <v>0</v>
      </c>
      <c r="BD414" s="2006">
        <v>0</v>
      </c>
      <c r="BE414" s="2006">
        <v>0</v>
      </c>
      <c r="BF414" s="2006">
        <v>0</v>
      </c>
      <c r="BG414" s="2006">
        <v>0</v>
      </c>
      <c r="BH414" s="2006">
        <v>0</v>
      </c>
      <c r="BI414" s="421"/>
    </row>
    <row r="415" spans="2:61" ht="5.0999999999999996" customHeight="1">
      <c r="B415" s="3402"/>
      <c r="D415" s="4283"/>
      <c r="E415" s="153"/>
      <c r="F415" s="154"/>
      <c r="G415" s="153"/>
      <c r="H415" s="3636"/>
      <c r="I415" s="153"/>
      <c r="J415" s="154"/>
      <c r="K415" s="153"/>
      <c r="L415" s="4289"/>
      <c r="M415" s="153"/>
      <c r="N415" s="154"/>
      <c r="O415" s="153"/>
      <c r="P415" s="4289"/>
      <c r="Q415" s="153"/>
      <c r="R415" s="154"/>
      <c r="S415" s="153"/>
      <c r="T415" s="4289"/>
      <c r="U415" s="153"/>
      <c r="V415" s="154"/>
      <c r="W415" s="153"/>
      <c r="X415" s="3709"/>
      <c r="Y415" s="153"/>
      <c r="Z415" s="154"/>
      <c r="AA415" s="153"/>
      <c r="AB415" s="3618"/>
      <c r="AC415" s="153"/>
      <c r="AD415" s="154"/>
      <c r="AE415" s="153"/>
      <c r="AF415" s="1891"/>
      <c r="AI415" s="90"/>
      <c r="AJ415" s="2006">
        <v>0</v>
      </c>
      <c r="AK415" s="2006">
        <v>0</v>
      </c>
      <c r="AL415" s="2006">
        <v>0</v>
      </c>
      <c r="AM415" s="2006">
        <v>0</v>
      </c>
      <c r="AN415" s="2006">
        <v>0</v>
      </c>
      <c r="AO415" s="2006">
        <v>0</v>
      </c>
      <c r="AP415" s="2006">
        <v>0</v>
      </c>
      <c r="AQ415" s="2006">
        <v>0</v>
      </c>
      <c r="AR415" s="2006">
        <v>0</v>
      </c>
      <c r="AS415" s="2006">
        <v>0</v>
      </c>
      <c r="AT415" s="2006">
        <v>0</v>
      </c>
      <c r="AU415" s="2006">
        <v>0</v>
      </c>
      <c r="AV415" s="2006">
        <v>0</v>
      </c>
      <c r="AW415" s="2006">
        <v>0</v>
      </c>
      <c r="AX415" s="2006">
        <v>0</v>
      </c>
      <c r="AY415" s="2006">
        <v>0</v>
      </c>
      <c r="AZ415" s="2006">
        <v>0</v>
      </c>
      <c r="BA415" s="2006">
        <v>0</v>
      </c>
      <c r="BB415" s="2006">
        <v>0</v>
      </c>
      <c r="BC415" s="2006">
        <v>0</v>
      </c>
      <c r="BD415" s="2006">
        <v>0</v>
      </c>
      <c r="BE415" s="2006">
        <v>0</v>
      </c>
      <c r="BF415" s="2006">
        <v>0</v>
      </c>
      <c r="BG415" s="2006">
        <v>0</v>
      </c>
      <c r="BH415" s="2006">
        <v>0</v>
      </c>
      <c r="BI415" s="421"/>
    </row>
    <row r="416" spans="2:61" ht="9.9499999999999993" customHeight="1">
      <c r="B416" s="3403"/>
      <c r="D416" s="4284"/>
      <c r="E416" s="44"/>
      <c r="F416" s="44"/>
      <c r="G416" s="44"/>
      <c r="H416" s="3637"/>
      <c r="I416" s="44"/>
      <c r="J416" s="44"/>
      <c r="K416" s="44"/>
      <c r="L416" s="4290"/>
      <c r="M416" s="44"/>
      <c r="N416" s="44"/>
      <c r="O416" s="44"/>
      <c r="P416" s="4290"/>
      <c r="Q416" s="44"/>
      <c r="R416" s="44"/>
      <c r="S416" s="44"/>
      <c r="T416" s="4290"/>
      <c r="U416" s="44"/>
      <c r="V416" s="44"/>
      <c r="W416" s="44"/>
      <c r="X416" s="3710"/>
      <c r="Y416" s="44"/>
      <c r="Z416" s="44"/>
      <c r="AA416" s="44"/>
      <c r="AB416" s="3619"/>
      <c r="AC416" s="44"/>
      <c r="AD416" s="44"/>
      <c r="AE416" s="44"/>
      <c r="AF416" s="1892"/>
      <c r="AI416" s="40"/>
      <c r="AJ416" s="2006">
        <v>0</v>
      </c>
      <c r="AK416" s="2006">
        <v>0</v>
      </c>
      <c r="AL416" s="2006">
        <v>0</v>
      </c>
      <c r="AM416" s="2006">
        <v>0</v>
      </c>
      <c r="AN416" s="2006">
        <v>0</v>
      </c>
      <c r="AO416" s="2006">
        <v>0</v>
      </c>
      <c r="AP416" s="2006">
        <v>0</v>
      </c>
      <c r="AQ416" s="2006">
        <v>0</v>
      </c>
      <c r="AR416" s="2006">
        <v>0</v>
      </c>
      <c r="AS416" s="2006">
        <v>0</v>
      </c>
      <c r="AT416" s="2006">
        <v>0</v>
      </c>
      <c r="AU416" s="2006">
        <v>0</v>
      </c>
      <c r="AV416" s="2006">
        <v>0</v>
      </c>
      <c r="AW416" s="2006">
        <v>0</v>
      </c>
      <c r="AX416" s="2006">
        <v>0</v>
      </c>
      <c r="AY416" s="2006">
        <v>0</v>
      </c>
      <c r="AZ416" s="2006">
        <v>0</v>
      </c>
      <c r="BA416" s="2006">
        <v>0</v>
      </c>
      <c r="BB416" s="2006">
        <v>0</v>
      </c>
      <c r="BC416" s="2006">
        <v>0</v>
      </c>
      <c r="BD416" s="2006">
        <v>0</v>
      </c>
      <c r="BE416" s="2006">
        <v>0</v>
      </c>
      <c r="BF416" s="2006">
        <v>0</v>
      </c>
      <c r="BG416" s="2006">
        <v>0</v>
      </c>
      <c r="BH416" s="2006">
        <v>0</v>
      </c>
      <c r="BI416" s="421"/>
    </row>
    <row r="417" spans="2:61" ht="9.9499999999999993" customHeight="1">
      <c r="B417" s="34"/>
      <c r="D417" s="157"/>
      <c r="E417" s="117"/>
      <c r="F417" s="117"/>
      <c r="G417" s="117"/>
      <c r="H417" s="157"/>
      <c r="I417" s="117"/>
      <c r="J417" s="117"/>
      <c r="K417" s="117"/>
      <c r="L417" s="157"/>
      <c r="M417" s="117"/>
      <c r="N417" s="117"/>
      <c r="O417" s="117"/>
      <c r="P417" s="157"/>
      <c r="Q417" s="117"/>
      <c r="R417" s="117"/>
      <c r="S417" s="117"/>
      <c r="T417" s="157"/>
      <c r="U417" s="117"/>
      <c r="V417" s="117"/>
      <c r="W417" s="117"/>
      <c r="X417" s="57"/>
      <c r="Y417" s="117"/>
      <c r="Z417" s="117"/>
      <c r="AA417" s="117"/>
      <c r="AB417" s="157"/>
      <c r="AC417" s="117"/>
      <c r="AD417" s="117"/>
      <c r="AE417" s="117"/>
      <c r="AF417" s="157"/>
      <c r="AI417" s="159"/>
      <c r="AJ417" s="2006">
        <v>0</v>
      </c>
      <c r="AK417" s="2006">
        <v>0</v>
      </c>
      <c r="AL417" s="2006">
        <v>0</v>
      </c>
      <c r="AM417" s="2006">
        <v>0</v>
      </c>
      <c r="AN417" s="2006">
        <v>0</v>
      </c>
      <c r="AO417" s="2006">
        <v>0</v>
      </c>
      <c r="AP417" s="2006">
        <v>0</v>
      </c>
      <c r="AQ417" s="2006">
        <v>0</v>
      </c>
      <c r="AR417" s="2006">
        <v>0</v>
      </c>
      <c r="AS417" s="2006">
        <v>0</v>
      </c>
      <c r="AT417" s="2006">
        <v>0</v>
      </c>
      <c r="AU417" s="2006">
        <v>0</v>
      </c>
      <c r="AV417" s="2006">
        <v>0</v>
      </c>
      <c r="AW417" s="2006">
        <v>0</v>
      </c>
      <c r="AX417" s="2006">
        <v>0</v>
      </c>
      <c r="AY417" s="2006">
        <v>0</v>
      </c>
      <c r="AZ417" s="2006">
        <v>0</v>
      </c>
      <c r="BA417" s="2006">
        <v>0</v>
      </c>
      <c r="BB417" s="2006">
        <v>0</v>
      </c>
      <c r="BC417" s="2006">
        <v>0</v>
      </c>
      <c r="BD417" s="2006">
        <v>0</v>
      </c>
      <c r="BE417" s="2006">
        <v>0</v>
      </c>
      <c r="BF417" s="2006">
        <v>0</v>
      </c>
      <c r="BG417" s="2006">
        <v>0</v>
      </c>
      <c r="BH417" s="2006">
        <v>0</v>
      </c>
      <c r="BI417" s="421"/>
    </row>
    <row r="418" spans="2:61" ht="9.9499999999999993" customHeight="1">
      <c r="B418" s="3401">
        <v>7</v>
      </c>
      <c r="D418" s="4282" t="s">
        <v>169</v>
      </c>
      <c r="E418" s="44"/>
      <c r="F418" s="44"/>
      <c r="G418" s="44"/>
      <c r="H418" s="4287"/>
      <c r="I418" s="44"/>
      <c r="J418" s="44"/>
      <c r="K418" s="44"/>
      <c r="L418" s="4288" t="s">
        <v>559</v>
      </c>
      <c r="M418" s="44"/>
      <c r="N418" s="44"/>
      <c r="O418" s="44"/>
      <c r="P418" s="4288"/>
      <c r="Q418" s="44"/>
      <c r="R418" s="44"/>
      <c r="S418" s="44"/>
      <c r="T418" s="4288" t="s">
        <v>199</v>
      </c>
      <c r="U418" s="44"/>
      <c r="V418" s="44"/>
      <c r="W418" s="44"/>
      <c r="X418" s="4305"/>
      <c r="Y418" s="44"/>
      <c r="Z418" s="44"/>
      <c r="AA418" s="44"/>
      <c r="AB418" s="3617"/>
      <c r="AC418" s="44"/>
      <c r="AD418" s="44"/>
      <c r="AE418" s="44"/>
      <c r="AF418" s="1890"/>
      <c r="AI418" s="40"/>
      <c r="AJ418" s="2006">
        <v>0</v>
      </c>
      <c r="AK418" s="2006">
        <v>0</v>
      </c>
      <c r="AL418" s="2006">
        <v>0</v>
      </c>
      <c r="AM418" s="2006">
        <v>0</v>
      </c>
      <c r="AN418" s="2006">
        <v>0</v>
      </c>
      <c r="AO418" s="2006">
        <v>0</v>
      </c>
      <c r="AP418" s="2006">
        <v>0</v>
      </c>
      <c r="AQ418" s="2006">
        <v>0</v>
      </c>
      <c r="AR418" s="2006">
        <v>0</v>
      </c>
      <c r="AS418" s="2006">
        <v>0</v>
      </c>
      <c r="AT418" s="2006">
        <v>0</v>
      </c>
      <c r="AU418" s="2006">
        <v>0</v>
      </c>
      <c r="AV418" s="2006">
        <v>0</v>
      </c>
      <c r="AW418" s="2006">
        <v>0</v>
      </c>
      <c r="AX418" s="2006">
        <v>0</v>
      </c>
      <c r="AY418" s="2006">
        <v>0</v>
      </c>
      <c r="AZ418" s="2006">
        <v>0</v>
      </c>
      <c r="BA418" s="2006">
        <v>0</v>
      </c>
      <c r="BB418" s="2006">
        <v>0</v>
      </c>
      <c r="BC418" s="2006">
        <v>0</v>
      </c>
      <c r="BD418" s="2006">
        <v>0</v>
      </c>
      <c r="BE418" s="2006">
        <v>0</v>
      </c>
      <c r="BF418" s="2006">
        <v>0</v>
      </c>
      <c r="BG418" s="2006">
        <v>0</v>
      </c>
      <c r="BH418" s="2006">
        <v>0</v>
      </c>
      <c r="BI418" s="421"/>
    </row>
    <row r="419" spans="2:61" ht="5.0999999999999996" customHeight="1">
      <c r="B419" s="3402"/>
      <c r="D419" s="4283"/>
      <c r="E419" s="153"/>
      <c r="F419" s="154"/>
      <c r="G419" s="153"/>
      <c r="H419" s="3636"/>
      <c r="I419" s="153"/>
      <c r="J419" s="154"/>
      <c r="K419" s="153"/>
      <c r="L419" s="4289"/>
      <c r="M419" s="153"/>
      <c r="N419" s="154"/>
      <c r="O419" s="153"/>
      <c r="P419" s="4289"/>
      <c r="Q419" s="153"/>
      <c r="R419" s="154"/>
      <c r="S419" s="153"/>
      <c r="T419" s="4289"/>
      <c r="U419" s="153"/>
      <c r="V419" s="154"/>
      <c r="W419" s="153"/>
      <c r="X419" s="3709"/>
      <c r="Y419" s="153"/>
      <c r="Z419" s="154"/>
      <c r="AA419" s="153"/>
      <c r="AB419" s="3618"/>
      <c r="AC419" s="153"/>
      <c r="AD419" s="154"/>
      <c r="AE419" s="153"/>
      <c r="AF419" s="1891"/>
      <c r="AI419" s="90"/>
      <c r="AJ419" s="2006">
        <v>0</v>
      </c>
      <c r="AK419" s="2006">
        <v>0</v>
      </c>
      <c r="AL419" s="2006">
        <v>0</v>
      </c>
      <c r="AM419" s="2006">
        <v>0</v>
      </c>
      <c r="AN419" s="2006">
        <v>0</v>
      </c>
      <c r="AO419" s="2006">
        <v>0</v>
      </c>
      <c r="AP419" s="2006">
        <v>0</v>
      </c>
      <c r="AQ419" s="2006">
        <v>0</v>
      </c>
      <c r="AR419" s="2006">
        <v>0</v>
      </c>
      <c r="AS419" s="2006">
        <v>0</v>
      </c>
      <c r="AT419" s="2006">
        <v>0</v>
      </c>
      <c r="AU419" s="2006">
        <v>0</v>
      </c>
      <c r="AV419" s="2006">
        <v>0</v>
      </c>
      <c r="AW419" s="2006">
        <v>0</v>
      </c>
      <c r="AX419" s="2006">
        <v>0</v>
      </c>
      <c r="AY419" s="2006">
        <v>0</v>
      </c>
      <c r="AZ419" s="2006">
        <v>0</v>
      </c>
      <c r="BA419" s="2006">
        <v>0</v>
      </c>
      <c r="BB419" s="2006">
        <v>0</v>
      </c>
      <c r="BC419" s="2006">
        <v>0</v>
      </c>
      <c r="BD419" s="2006">
        <v>0</v>
      </c>
      <c r="BE419" s="2006">
        <v>0</v>
      </c>
      <c r="BF419" s="2006">
        <v>0</v>
      </c>
      <c r="BG419" s="2006">
        <v>0</v>
      </c>
      <c r="BH419" s="2006">
        <v>0</v>
      </c>
      <c r="BI419" s="421"/>
    </row>
    <row r="420" spans="2:61" ht="9.9499999999999993" customHeight="1">
      <c r="B420" s="3403"/>
      <c r="D420" s="4284"/>
      <c r="E420" s="44"/>
      <c r="F420" s="44"/>
      <c r="G420" s="44"/>
      <c r="H420" s="3637"/>
      <c r="I420" s="44"/>
      <c r="J420" s="44"/>
      <c r="K420" s="44"/>
      <c r="L420" s="4290"/>
      <c r="M420" s="44"/>
      <c r="N420" s="44"/>
      <c r="O420" s="44"/>
      <c r="P420" s="4290"/>
      <c r="Q420" s="44"/>
      <c r="R420" s="44"/>
      <c r="S420" s="44"/>
      <c r="T420" s="4290"/>
      <c r="U420" s="44"/>
      <c r="V420" s="44"/>
      <c r="W420" s="44"/>
      <c r="X420" s="3710"/>
      <c r="Y420" s="44"/>
      <c r="Z420" s="44"/>
      <c r="AA420" s="44"/>
      <c r="AB420" s="3619"/>
      <c r="AC420" s="44"/>
      <c r="AD420" s="44"/>
      <c r="AE420" s="44"/>
      <c r="AF420" s="1892"/>
      <c r="AI420" s="40"/>
      <c r="AJ420" s="2006">
        <v>0</v>
      </c>
      <c r="AK420" s="2006">
        <v>0</v>
      </c>
      <c r="AL420" s="2006">
        <v>0</v>
      </c>
      <c r="AM420" s="2006">
        <v>0</v>
      </c>
      <c r="AN420" s="2006">
        <v>0</v>
      </c>
      <c r="AO420" s="2006">
        <v>0</v>
      </c>
      <c r="AP420" s="2006">
        <v>0</v>
      </c>
      <c r="AQ420" s="2006">
        <v>0</v>
      </c>
      <c r="AR420" s="2006">
        <v>0</v>
      </c>
      <c r="AS420" s="2006">
        <v>0</v>
      </c>
      <c r="AT420" s="2006">
        <v>0</v>
      </c>
      <c r="AU420" s="2006">
        <v>0</v>
      </c>
      <c r="AV420" s="2006">
        <v>0</v>
      </c>
      <c r="AW420" s="2006">
        <v>0</v>
      </c>
      <c r="AX420" s="2006">
        <v>0</v>
      </c>
      <c r="AY420" s="2006">
        <v>0</v>
      </c>
      <c r="AZ420" s="2006">
        <v>0</v>
      </c>
      <c r="BA420" s="2006">
        <v>0</v>
      </c>
      <c r="BB420" s="2006">
        <v>0</v>
      </c>
      <c r="BC420" s="2006">
        <v>0</v>
      </c>
      <c r="BD420" s="2006">
        <v>0</v>
      </c>
      <c r="BE420" s="2006">
        <v>0</v>
      </c>
      <c r="BF420" s="2006">
        <v>0</v>
      </c>
      <c r="BG420" s="2006">
        <v>0</v>
      </c>
      <c r="BH420" s="2006">
        <v>0</v>
      </c>
      <c r="BI420" s="421"/>
    </row>
    <row r="421" spans="2:61" ht="9.9499999999999993" customHeight="1">
      <c r="B421" s="34"/>
      <c r="D421" s="157"/>
      <c r="E421" s="117"/>
      <c r="F421" s="117"/>
      <c r="G421" s="117"/>
      <c r="H421" s="57"/>
      <c r="I421" s="117"/>
      <c r="J421" s="117"/>
      <c r="K421" s="117"/>
      <c r="L421" s="157"/>
      <c r="M421" s="117"/>
      <c r="N421" s="117"/>
      <c r="O421" s="117"/>
      <c r="P421" s="157"/>
      <c r="Q421" s="117"/>
      <c r="R421" s="117"/>
      <c r="S421" s="117"/>
      <c r="T421" s="157"/>
      <c r="U421" s="117"/>
      <c r="V421" s="117"/>
      <c r="W421" s="117"/>
      <c r="X421" s="57"/>
      <c r="Y421" s="117"/>
      <c r="Z421" s="117"/>
      <c r="AA421" s="117"/>
      <c r="AB421" s="157"/>
      <c r="AC421" s="117"/>
      <c r="AD421" s="117"/>
      <c r="AE421" s="117"/>
      <c r="AF421" s="157"/>
      <c r="AI421" s="159"/>
      <c r="AJ421" s="2006">
        <v>0</v>
      </c>
      <c r="AK421" s="2006">
        <v>0</v>
      </c>
      <c r="AL421" s="2006">
        <v>0</v>
      </c>
      <c r="AM421" s="2006">
        <v>0</v>
      </c>
      <c r="AN421" s="2006">
        <v>0</v>
      </c>
      <c r="AO421" s="2006">
        <v>0</v>
      </c>
      <c r="AP421" s="2006">
        <v>0</v>
      </c>
      <c r="AQ421" s="2006">
        <v>0</v>
      </c>
      <c r="AR421" s="2006">
        <v>0</v>
      </c>
      <c r="AS421" s="2006">
        <v>0</v>
      </c>
      <c r="AT421" s="2006">
        <v>0</v>
      </c>
      <c r="AU421" s="2006">
        <v>0</v>
      </c>
      <c r="AV421" s="2006">
        <v>0</v>
      </c>
      <c r="AW421" s="2006">
        <v>0</v>
      </c>
      <c r="AX421" s="2006">
        <v>0</v>
      </c>
      <c r="AY421" s="2006">
        <v>0</v>
      </c>
      <c r="AZ421" s="2006">
        <v>0</v>
      </c>
      <c r="BA421" s="2006">
        <v>0</v>
      </c>
      <c r="BB421" s="2006">
        <v>0</v>
      </c>
      <c r="BC421" s="2006">
        <v>0</v>
      </c>
      <c r="BD421" s="2006">
        <v>0</v>
      </c>
      <c r="BE421" s="2006">
        <v>0</v>
      </c>
      <c r="BF421" s="2006">
        <v>0</v>
      </c>
      <c r="BG421" s="2006">
        <v>0</v>
      </c>
      <c r="BH421" s="2006">
        <v>0</v>
      </c>
      <c r="BI421" s="421"/>
    </row>
    <row r="422" spans="2:61" ht="9.9499999999999993" customHeight="1">
      <c r="B422" s="3401">
        <v>8</v>
      </c>
      <c r="D422" s="4282" t="s">
        <v>173</v>
      </c>
      <c r="E422" s="44"/>
      <c r="F422" s="44"/>
      <c r="G422" s="44"/>
      <c r="H422" s="4166"/>
      <c r="I422" s="44"/>
      <c r="J422" s="44"/>
      <c r="K422" s="44"/>
      <c r="L422" s="4288" t="s">
        <v>561</v>
      </c>
      <c r="M422" s="44"/>
      <c r="N422" s="44"/>
      <c r="O422" s="44"/>
      <c r="P422" s="4166"/>
      <c r="Q422" s="44"/>
      <c r="R422" s="44"/>
      <c r="S422" s="44"/>
      <c r="T422" s="4288"/>
      <c r="U422" s="44"/>
      <c r="V422" s="44"/>
      <c r="W422" s="44"/>
      <c r="X422" s="4166"/>
      <c r="Y422" s="44"/>
      <c r="Z422" s="44"/>
      <c r="AA422" s="44"/>
      <c r="AB422" s="4166"/>
      <c r="AC422" s="44"/>
      <c r="AD422" s="44"/>
      <c r="AE422" s="44"/>
      <c r="AF422" s="4166"/>
      <c r="AI422" s="40"/>
      <c r="AJ422" s="2006">
        <v>0</v>
      </c>
      <c r="AK422" s="2006">
        <v>0</v>
      </c>
      <c r="AL422" s="2006">
        <v>0</v>
      </c>
      <c r="AM422" s="2006">
        <v>0</v>
      </c>
      <c r="AN422" s="2006">
        <v>0</v>
      </c>
      <c r="AO422" s="2006">
        <v>0</v>
      </c>
      <c r="AP422" s="2006">
        <v>0</v>
      </c>
      <c r="AQ422" s="2006">
        <v>0</v>
      </c>
      <c r="AR422" s="2006">
        <v>0</v>
      </c>
      <c r="AS422" s="2006">
        <v>0</v>
      </c>
      <c r="AT422" s="2006">
        <v>0</v>
      </c>
      <c r="AU422" s="2006">
        <v>0</v>
      </c>
      <c r="AV422" s="2006">
        <v>0</v>
      </c>
      <c r="AW422" s="2006">
        <v>0</v>
      </c>
      <c r="AX422" s="2006">
        <v>0</v>
      </c>
      <c r="AY422" s="2006">
        <v>0</v>
      </c>
      <c r="AZ422" s="2006">
        <v>0</v>
      </c>
      <c r="BA422" s="2006">
        <v>0</v>
      </c>
      <c r="BB422" s="2006">
        <v>0</v>
      </c>
      <c r="BC422" s="2006">
        <v>0</v>
      </c>
      <c r="BD422" s="2006">
        <v>0</v>
      </c>
      <c r="BE422" s="2006">
        <v>0</v>
      </c>
      <c r="BF422" s="2006">
        <v>0</v>
      </c>
      <c r="BG422" s="2006">
        <v>0</v>
      </c>
      <c r="BH422" s="2006">
        <v>0</v>
      </c>
      <c r="BI422" s="421"/>
    </row>
    <row r="423" spans="2:61" ht="5.0999999999999996" customHeight="1">
      <c r="B423" s="3402"/>
      <c r="D423" s="4283"/>
      <c r="E423" s="153"/>
      <c r="F423" s="154"/>
      <c r="G423" s="153"/>
      <c r="H423" s="3612"/>
      <c r="I423" s="153"/>
      <c r="J423" s="154"/>
      <c r="K423" s="153"/>
      <c r="L423" s="4289"/>
      <c r="M423" s="153"/>
      <c r="N423" s="154"/>
      <c r="O423" s="153"/>
      <c r="P423" s="3612"/>
      <c r="Q423" s="153"/>
      <c r="R423" s="154"/>
      <c r="S423" s="153"/>
      <c r="T423" s="4289"/>
      <c r="U423" s="153"/>
      <c r="V423" s="154"/>
      <c r="W423" s="153"/>
      <c r="X423" s="3612"/>
      <c r="Y423" s="153"/>
      <c r="Z423" s="154"/>
      <c r="AA423" s="153"/>
      <c r="AB423" s="3612"/>
      <c r="AC423" s="153"/>
      <c r="AD423" s="154"/>
      <c r="AE423" s="153"/>
      <c r="AF423" s="3612"/>
      <c r="AI423" s="90"/>
      <c r="AJ423" s="2006">
        <v>0</v>
      </c>
      <c r="AK423" s="2006">
        <v>0</v>
      </c>
      <c r="AL423" s="2006">
        <v>0</v>
      </c>
      <c r="AM423" s="2006">
        <v>0</v>
      </c>
      <c r="AN423" s="2006">
        <v>0</v>
      </c>
      <c r="AO423" s="2006">
        <v>0</v>
      </c>
      <c r="AP423" s="2006">
        <v>0</v>
      </c>
      <c r="AQ423" s="2006">
        <v>0</v>
      </c>
      <c r="AR423" s="2006">
        <v>0</v>
      </c>
      <c r="AS423" s="2006">
        <v>0</v>
      </c>
      <c r="AT423" s="2006">
        <v>0</v>
      </c>
      <c r="AU423" s="2006">
        <v>0</v>
      </c>
      <c r="AV423" s="2006">
        <v>0</v>
      </c>
      <c r="AW423" s="2006">
        <v>0</v>
      </c>
      <c r="AX423" s="2006">
        <v>0</v>
      </c>
      <c r="AY423" s="2006">
        <v>0</v>
      </c>
      <c r="AZ423" s="2006">
        <v>0</v>
      </c>
      <c r="BA423" s="2006">
        <v>0</v>
      </c>
      <c r="BB423" s="2006">
        <v>0</v>
      </c>
      <c r="BC423" s="2006">
        <v>0</v>
      </c>
      <c r="BD423" s="2006">
        <v>0</v>
      </c>
      <c r="BE423" s="2006">
        <v>0</v>
      </c>
      <c r="BF423" s="2006">
        <v>0</v>
      </c>
      <c r="BG423" s="2006">
        <v>0</v>
      </c>
      <c r="BH423" s="2006">
        <v>0</v>
      </c>
      <c r="BI423" s="421"/>
    </row>
    <row r="424" spans="2:61" ht="9.9499999999999993" customHeight="1">
      <c r="B424" s="3403"/>
      <c r="D424" s="4284"/>
      <c r="E424" s="44"/>
      <c r="F424" s="44"/>
      <c r="G424" s="44"/>
      <c r="H424" s="3613"/>
      <c r="I424" s="44"/>
      <c r="J424" s="44"/>
      <c r="K424" s="44"/>
      <c r="L424" s="4290"/>
      <c r="M424" s="44"/>
      <c r="N424" s="44"/>
      <c r="O424" s="44"/>
      <c r="P424" s="3613"/>
      <c r="Q424" s="44"/>
      <c r="R424" s="44"/>
      <c r="S424" s="44"/>
      <c r="T424" s="4290"/>
      <c r="U424" s="44"/>
      <c r="V424" s="44"/>
      <c r="W424" s="44"/>
      <c r="X424" s="3613"/>
      <c r="Y424" s="44"/>
      <c r="Z424" s="44"/>
      <c r="AA424" s="44"/>
      <c r="AB424" s="3613"/>
      <c r="AC424" s="44"/>
      <c r="AD424" s="44"/>
      <c r="AE424" s="44"/>
      <c r="AF424" s="3613"/>
      <c r="AI424" s="40"/>
      <c r="AJ424" s="2006">
        <v>0</v>
      </c>
      <c r="AK424" s="2006">
        <v>0</v>
      </c>
      <c r="AL424" s="2006">
        <v>0</v>
      </c>
      <c r="AM424" s="2006">
        <v>0</v>
      </c>
      <c r="AN424" s="2006">
        <v>0</v>
      </c>
      <c r="AO424" s="2006">
        <v>0</v>
      </c>
      <c r="AP424" s="2006">
        <v>0</v>
      </c>
      <c r="AQ424" s="2006">
        <v>0</v>
      </c>
      <c r="AR424" s="2006">
        <v>0</v>
      </c>
      <c r="AS424" s="2006">
        <v>0</v>
      </c>
      <c r="AT424" s="2006">
        <v>0</v>
      </c>
      <c r="AU424" s="2006">
        <v>0</v>
      </c>
      <c r="AV424" s="2006">
        <v>0</v>
      </c>
      <c r="AW424" s="2006">
        <v>0</v>
      </c>
      <c r="AX424" s="2006">
        <v>0</v>
      </c>
      <c r="AY424" s="2006">
        <v>0</v>
      </c>
      <c r="AZ424" s="2006">
        <v>0</v>
      </c>
      <c r="BA424" s="2006">
        <v>0</v>
      </c>
      <c r="BB424" s="2006">
        <v>0</v>
      </c>
      <c r="BC424" s="2006">
        <v>0</v>
      </c>
      <c r="BD424" s="2006">
        <v>0</v>
      </c>
      <c r="BE424" s="2006">
        <v>0</v>
      </c>
      <c r="BF424" s="2006">
        <v>0</v>
      </c>
      <c r="BG424" s="2006">
        <v>0</v>
      </c>
      <c r="BH424" s="2006">
        <v>0</v>
      </c>
      <c r="BI424" s="421"/>
    </row>
    <row r="425" spans="2:61" ht="9.9499999999999993" customHeight="1">
      <c r="B425" s="34"/>
      <c r="D425" s="157"/>
      <c r="E425" s="117"/>
      <c r="F425" s="117"/>
      <c r="G425" s="117"/>
      <c r="H425" s="57"/>
      <c r="I425" s="117"/>
      <c r="J425" s="117"/>
      <c r="K425" s="117"/>
      <c r="L425" s="157"/>
      <c r="M425" s="117"/>
      <c r="N425" s="117"/>
      <c r="O425" s="117"/>
      <c r="P425" s="157"/>
      <c r="Q425" s="117"/>
      <c r="R425" s="117"/>
      <c r="S425" s="117"/>
      <c r="T425" s="157"/>
      <c r="U425" s="117"/>
      <c r="V425" s="117"/>
      <c r="W425" s="117"/>
      <c r="X425" s="57"/>
      <c r="Y425" s="117"/>
      <c r="Z425" s="117"/>
      <c r="AA425" s="117"/>
      <c r="AB425" s="157"/>
      <c r="AC425" s="117"/>
      <c r="AD425" s="117"/>
      <c r="AE425" s="117"/>
      <c r="AF425" s="157"/>
      <c r="AI425" s="159"/>
      <c r="AJ425" s="2006">
        <v>0</v>
      </c>
      <c r="AK425" s="2006">
        <v>0</v>
      </c>
      <c r="AL425" s="2006">
        <v>0</v>
      </c>
      <c r="AM425" s="2006">
        <v>0</v>
      </c>
      <c r="AN425" s="2006">
        <v>0</v>
      </c>
      <c r="AO425" s="2006">
        <v>0</v>
      </c>
      <c r="AP425" s="2006">
        <v>0</v>
      </c>
      <c r="AQ425" s="2006">
        <v>0</v>
      </c>
      <c r="AR425" s="2006">
        <v>0</v>
      </c>
      <c r="AS425" s="2006">
        <v>0</v>
      </c>
      <c r="AT425" s="2006">
        <v>0</v>
      </c>
      <c r="AU425" s="2006">
        <v>0</v>
      </c>
      <c r="AV425" s="2006">
        <v>0</v>
      </c>
      <c r="AW425" s="2006">
        <v>0</v>
      </c>
      <c r="AX425" s="2006">
        <v>0</v>
      </c>
      <c r="AY425" s="2006">
        <v>0</v>
      </c>
      <c r="AZ425" s="2006">
        <v>0</v>
      </c>
      <c r="BA425" s="2006">
        <v>0</v>
      </c>
      <c r="BB425" s="2006">
        <v>0</v>
      </c>
      <c r="BC425" s="2006">
        <v>0</v>
      </c>
      <c r="BD425" s="2006">
        <v>0</v>
      </c>
      <c r="BE425" s="2006">
        <v>0</v>
      </c>
      <c r="BF425" s="2006">
        <v>0</v>
      </c>
      <c r="BG425" s="2006">
        <v>0</v>
      </c>
      <c r="BH425" s="2006">
        <v>0</v>
      </c>
      <c r="BI425" s="421"/>
    </row>
    <row r="426" spans="2:61" ht="9.9499999999999993" customHeight="1">
      <c r="B426" s="3401">
        <v>9</v>
      </c>
      <c r="D426" s="4282" t="s">
        <v>177</v>
      </c>
      <c r="E426" s="44"/>
      <c r="F426" s="44"/>
      <c r="G426" s="44"/>
      <c r="H426" s="4166"/>
      <c r="I426" s="44"/>
      <c r="J426" s="44"/>
      <c r="K426" s="44"/>
      <c r="L426" s="4288" t="s">
        <v>202</v>
      </c>
      <c r="M426" s="44"/>
      <c r="N426" s="44"/>
      <c r="O426" s="44"/>
      <c r="P426" s="4166"/>
      <c r="Q426" s="44"/>
      <c r="R426" s="44"/>
      <c r="S426" s="44"/>
      <c r="T426" s="4166"/>
      <c r="U426" s="44"/>
      <c r="V426" s="44"/>
      <c r="W426" s="44"/>
      <c r="X426" s="4166"/>
      <c r="Y426" s="44"/>
      <c r="Z426" s="44"/>
      <c r="AA426" s="44"/>
      <c r="AB426" s="4166"/>
      <c r="AC426" s="44"/>
      <c r="AD426" s="44"/>
      <c r="AE426" s="44"/>
      <c r="AF426" s="4166"/>
      <c r="AI426" s="40"/>
      <c r="AJ426" s="2006">
        <v>0</v>
      </c>
      <c r="AK426" s="2006">
        <v>0</v>
      </c>
      <c r="AL426" s="2006">
        <v>0</v>
      </c>
      <c r="AM426" s="2006">
        <v>0</v>
      </c>
      <c r="AN426" s="2006">
        <v>0</v>
      </c>
      <c r="AO426" s="2006">
        <v>0</v>
      </c>
      <c r="AP426" s="2006">
        <v>0</v>
      </c>
      <c r="AQ426" s="2006">
        <v>0</v>
      </c>
      <c r="AR426" s="2006">
        <v>0</v>
      </c>
      <c r="AS426" s="2006">
        <v>0</v>
      </c>
      <c r="AT426" s="2006">
        <v>0</v>
      </c>
      <c r="AU426" s="2006">
        <v>0</v>
      </c>
      <c r="AV426" s="2006">
        <v>0</v>
      </c>
      <c r="AW426" s="2006">
        <v>0</v>
      </c>
      <c r="AX426" s="2006">
        <v>0</v>
      </c>
      <c r="AY426" s="2006">
        <v>0</v>
      </c>
      <c r="AZ426" s="2006">
        <v>0</v>
      </c>
      <c r="BA426" s="2006">
        <v>0</v>
      </c>
      <c r="BB426" s="2006">
        <v>0</v>
      </c>
      <c r="BC426" s="2006">
        <v>0</v>
      </c>
      <c r="BD426" s="2006">
        <v>0</v>
      </c>
      <c r="BE426" s="2006">
        <v>0</v>
      </c>
      <c r="BF426" s="2006">
        <v>0</v>
      </c>
      <c r="BG426" s="2006">
        <v>0</v>
      </c>
      <c r="BH426" s="2006">
        <v>0</v>
      </c>
      <c r="BI426" s="421"/>
    </row>
    <row r="427" spans="2:61" ht="5.0999999999999996" customHeight="1">
      <c r="B427" s="3402"/>
      <c r="D427" s="4283"/>
      <c r="E427" s="153"/>
      <c r="F427" s="154"/>
      <c r="G427" s="153"/>
      <c r="H427" s="3612"/>
      <c r="I427" s="153"/>
      <c r="J427" s="154"/>
      <c r="K427" s="153"/>
      <c r="L427" s="4289"/>
      <c r="M427" s="153"/>
      <c r="N427" s="154"/>
      <c r="O427" s="153"/>
      <c r="P427" s="3612"/>
      <c r="Q427" s="153"/>
      <c r="R427" s="154"/>
      <c r="S427" s="153"/>
      <c r="T427" s="3612"/>
      <c r="U427" s="153"/>
      <c r="V427" s="154"/>
      <c r="W427" s="153"/>
      <c r="X427" s="3612"/>
      <c r="Y427" s="153"/>
      <c r="Z427" s="154"/>
      <c r="AA427" s="153"/>
      <c r="AB427" s="3612"/>
      <c r="AC427" s="153"/>
      <c r="AD427" s="154"/>
      <c r="AE427" s="153"/>
      <c r="AF427" s="3612"/>
      <c r="AI427" s="90"/>
      <c r="AJ427" s="2006">
        <v>0</v>
      </c>
      <c r="AK427" s="2006">
        <v>0</v>
      </c>
      <c r="AL427" s="2006">
        <v>0</v>
      </c>
      <c r="AM427" s="2006">
        <v>0</v>
      </c>
      <c r="AN427" s="2006">
        <v>0</v>
      </c>
      <c r="AO427" s="2006">
        <v>0</v>
      </c>
      <c r="AP427" s="2006">
        <v>0</v>
      </c>
      <c r="AQ427" s="2006">
        <v>0</v>
      </c>
      <c r="AR427" s="2006">
        <v>0</v>
      </c>
      <c r="AS427" s="2006">
        <v>0</v>
      </c>
      <c r="AT427" s="2006">
        <v>0</v>
      </c>
      <c r="AU427" s="2006">
        <v>0</v>
      </c>
      <c r="AV427" s="2006">
        <v>0</v>
      </c>
      <c r="AW427" s="2006">
        <v>0</v>
      </c>
      <c r="AX427" s="2006">
        <v>0</v>
      </c>
      <c r="AY427" s="2006">
        <v>0</v>
      </c>
      <c r="AZ427" s="2006">
        <v>0</v>
      </c>
      <c r="BA427" s="2006">
        <v>0</v>
      </c>
      <c r="BB427" s="2006">
        <v>0</v>
      </c>
      <c r="BC427" s="2006">
        <v>0</v>
      </c>
      <c r="BD427" s="2006">
        <v>0</v>
      </c>
      <c r="BE427" s="2006">
        <v>0</v>
      </c>
      <c r="BF427" s="2006">
        <v>0</v>
      </c>
      <c r="BG427" s="2006">
        <v>0</v>
      </c>
      <c r="BH427" s="2006">
        <v>0</v>
      </c>
      <c r="BI427" s="421"/>
    </row>
    <row r="428" spans="2:61" ht="9.9499999999999993" customHeight="1">
      <c r="B428" s="3403"/>
      <c r="D428" s="4284"/>
      <c r="E428" s="44"/>
      <c r="F428" s="44"/>
      <c r="G428" s="44"/>
      <c r="H428" s="3613"/>
      <c r="I428" s="44"/>
      <c r="J428" s="44"/>
      <c r="K428" s="44"/>
      <c r="L428" s="4290"/>
      <c r="M428" s="44"/>
      <c r="N428" s="44"/>
      <c r="O428" s="44"/>
      <c r="P428" s="3613"/>
      <c r="Q428" s="44"/>
      <c r="R428" s="44"/>
      <c r="S428" s="44"/>
      <c r="T428" s="3613"/>
      <c r="U428" s="44"/>
      <c r="V428" s="44"/>
      <c r="W428" s="44"/>
      <c r="X428" s="3613"/>
      <c r="Y428" s="44"/>
      <c r="Z428" s="44"/>
      <c r="AA428" s="44"/>
      <c r="AB428" s="3613"/>
      <c r="AC428" s="44"/>
      <c r="AD428" s="44"/>
      <c r="AE428" s="44"/>
      <c r="AF428" s="3613"/>
      <c r="AI428" s="40"/>
      <c r="AJ428" s="2006">
        <v>0</v>
      </c>
      <c r="AK428" s="2006">
        <v>0</v>
      </c>
      <c r="AL428" s="2006">
        <v>0</v>
      </c>
      <c r="AM428" s="2006">
        <v>0</v>
      </c>
      <c r="AN428" s="2006">
        <v>0</v>
      </c>
      <c r="AO428" s="2006">
        <v>0</v>
      </c>
      <c r="AP428" s="2006">
        <v>0</v>
      </c>
      <c r="AQ428" s="2006">
        <v>0</v>
      </c>
      <c r="AR428" s="2006">
        <v>0</v>
      </c>
      <c r="AS428" s="2006">
        <v>0</v>
      </c>
      <c r="AT428" s="2006">
        <v>0</v>
      </c>
      <c r="AU428" s="2006">
        <v>0</v>
      </c>
      <c r="AV428" s="2006">
        <v>0</v>
      </c>
      <c r="AW428" s="2006">
        <v>0</v>
      </c>
      <c r="AX428" s="2006">
        <v>0</v>
      </c>
      <c r="AY428" s="2006">
        <v>0</v>
      </c>
      <c r="AZ428" s="2006">
        <v>0</v>
      </c>
      <c r="BA428" s="2006">
        <v>0</v>
      </c>
      <c r="BB428" s="2006">
        <v>0</v>
      </c>
      <c r="BC428" s="2006">
        <v>0</v>
      </c>
      <c r="BD428" s="2006">
        <v>0</v>
      </c>
      <c r="BE428" s="2006">
        <v>0</v>
      </c>
      <c r="BF428" s="2006">
        <v>0</v>
      </c>
      <c r="BG428" s="2006">
        <v>0</v>
      </c>
      <c r="BH428" s="2006">
        <v>0</v>
      </c>
      <c r="BI428" s="421"/>
    </row>
    <row r="429" spans="2:61" ht="9.9499999999999993" customHeight="1">
      <c r="B429" s="34"/>
      <c r="D429" s="157"/>
      <c r="E429" s="117"/>
      <c r="F429" s="117"/>
      <c r="G429" s="117"/>
      <c r="H429" s="57"/>
      <c r="I429" s="117"/>
      <c r="J429" s="117"/>
      <c r="K429" s="117"/>
      <c r="L429" s="157"/>
      <c r="M429" s="117"/>
      <c r="N429" s="117"/>
      <c r="O429" s="117"/>
      <c r="P429" s="157"/>
      <c r="Q429" s="117"/>
      <c r="R429" s="117"/>
      <c r="S429" s="117"/>
      <c r="T429" s="157"/>
      <c r="U429" s="117"/>
      <c r="V429" s="117"/>
      <c r="W429" s="117"/>
      <c r="X429" s="26"/>
      <c r="Y429" s="117"/>
      <c r="Z429" s="117"/>
      <c r="AA429" s="117"/>
      <c r="AB429" s="157"/>
      <c r="AC429" s="117"/>
      <c r="AD429" s="117"/>
      <c r="AE429" s="117"/>
      <c r="AF429" s="157"/>
      <c r="AI429" s="159"/>
      <c r="AJ429" s="2006">
        <v>0</v>
      </c>
      <c r="AK429" s="2006">
        <v>0</v>
      </c>
      <c r="AL429" s="2006">
        <v>0</v>
      </c>
      <c r="AM429" s="2006">
        <v>0</v>
      </c>
      <c r="AN429" s="2006">
        <v>0</v>
      </c>
      <c r="AO429" s="2006">
        <v>0</v>
      </c>
      <c r="AP429" s="2006">
        <v>0</v>
      </c>
      <c r="AQ429" s="2006">
        <v>0</v>
      </c>
      <c r="AR429" s="2006">
        <v>0</v>
      </c>
      <c r="AS429" s="2006">
        <v>0</v>
      </c>
      <c r="AT429" s="2006">
        <v>0</v>
      </c>
      <c r="AU429" s="2006">
        <v>0</v>
      </c>
      <c r="AV429" s="2006">
        <v>0</v>
      </c>
      <c r="AW429" s="2006">
        <v>0</v>
      </c>
      <c r="AX429" s="2006">
        <v>0</v>
      </c>
      <c r="AY429" s="2006">
        <v>0</v>
      </c>
      <c r="AZ429" s="2006">
        <v>0</v>
      </c>
      <c r="BA429" s="2006">
        <v>0</v>
      </c>
      <c r="BB429" s="2006">
        <v>0</v>
      </c>
      <c r="BC429" s="2006">
        <v>0</v>
      </c>
      <c r="BD429" s="2006">
        <v>0</v>
      </c>
      <c r="BE429" s="2006">
        <v>0</v>
      </c>
      <c r="BF429" s="2006">
        <v>0</v>
      </c>
      <c r="BG429" s="2006">
        <v>0</v>
      </c>
      <c r="BH429" s="2006">
        <v>0</v>
      </c>
      <c r="BI429" s="421"/>
    </row>
    <row r="430" spans="2:61" ht="9.9499999999999993" customHeight="1">
      <c r="B430" s="3401">
        <v>10</v>
      </c>
      <c r="D430" s="4282" t="s">
        <v>185</v>
      </c>
      <c r="E430" s="44"/>
      <c r="F430" s="44"/>
      <c r="G430" s="44"/>
      <c r="H430" s="4166"/>
      <c r="I430" s="44"/>
      <c r="J430" s="44"/>
      <c r="K430" s="44"/>
      <c r="L430" s="4288" t="s">
        <v>563</v>
      </c>
      <c r="M430" s="44"/>
      <c r="N430" s="44"/>
      <c r="O430" s="44"/>
      <c r="P430" s="4166"/>
      <c r="Q430" s="44"/>
      <c r="R430" s="44"/>
      <c r="S430" s="44"/>
      <c r="T430" s="4166"/>
      <c r="U430" s="44"/>
      <c r="V430" s="44"/>
      <c r="W430" s="44"/>
      <c r="X430" s="4166"/>
      <c r="Y430" s="44"/>
      <c r="Z430" s="44"/>
      <c r="AA430" s="44"/>
      <c r="AB430" s="4166"/>
      <c r="AC430" s="44"/>
      <c r="AD430" s="44"/>
      <c r="AE430" s="44"/>
      <c r="AF430" s="4166"/>
      <c r="AI430" s="40"/>
      <c r="AJ430" s="2006">
        <v>0</v>
      </c>
      <c r="AK430" s="2006">
        <v>0</v>
      </c>
      <c r="AL430" s="2006">
        <v>0</v>
      </c>
      <c r="AM430" s="2006">
        <v>0</v>
      </c>
      <c r="AN430" s="2006">
        <v>0</v>
      </c>
      <c r="AO430" s="2006">
        <v>0</v>
      </c>
      <c r="AP430" s="2006">
        <v>0</v>
      </c>
      <c r="AQ430" s="2006">
        <v>0</v>
      </c>
      <c r="AR430" s="2006">
        <v>0</v>
      </c>
      <c r="AS430" s="2006">
        <v>0</v>
      </c>
      <c r="AT430" s="2006">
        <v>0</v>
      </c>
      <c r="AU430" s="2006">
        <v>0</v>
      </c>
      <c r="AV430" s="2006">
        <v>0</v>
      </c>
      <c r="AW430" s="2006">
        <v>0</v>
      </c>
      <c r="AX430" s="2006">
        <v>0</v>
      </c>
      <c r="AY430" s="2006">
        <v>0</v>
      </c>
      <c r="AZ430" s="2006">
        <v>0</v>
      </c>
      <c r="BA430" s="2006">
        <v>0</v>
      </c>
      <c r="BB430" s="2006">
        <v>0</v>
      </c>
      <c r="BC430" s="2006">
        <v>0</v>
      </c>
      <c r="BD430" s="2006">
        <v>0</v>
      </c>
      <c r="BE430" s="2006">
        <v>0</v>
      </c>
      <c r="BF430" s="2006">
        <v>0</v>
      </c>
      <c r="BG430" s="2006">
        <v>0</v>
      </c>
      <c r="BH430" s="2006">
        <v>0</v>
      </c>
      <c r="BI430" s="421"/>
    </row>
    <row r="431" spans="2:61" ht="5.0999999999999996" customHeight="1">
      <c r="B431" s="3402"/>
      <c r="D431" s="4283"/>
      <c r="E431" s="153"/>
      <c r="F431" s="154"/>
      <c r="G431" s="153"/>
      <c r="H431" s="3612"/>
      <c r="I431" s="153"/>
      <c r="J431" s="154"/>
      <c r="K431" s="153"/>
      <c r="L431" s="4289"/>
      <c r="M431" s="153"/>
      <c r="N431" s="154"/>
      <c r="O431" s="153"/>
      <c r="P431" s="3612"/>
      <c r="Q431" s="153"/>
      <c r="R431" s="154"/>
      <c r="S431" s="153"/>
      <c r="T431" s="3612"/>
      <c r="U431" s="153"/>
      <c r="V431" s="154"/>
      <c r="W431" s="153"/>
      <c r="X431" s="3612"/>
      <c r="Y431" s="153"/>
      <c r="Z431" s="154"/>
      <c r="AA431" s="153"/>
      <c r="AB431" s="3612"/>
      <c r="AC431" s="153"/>
      <c r="AD431" s="154"/>
      <c r="AE431" s="153"/>
      <c r="AF431" s="3612"/>
      <c r="AI431" s="90"/>
      <c r="AJ431" s="2006">
        <v>0</v>
      </c>
      <c r="AK431" s="2006">
        <v>0</v>
      </c>
      <c r="AL431" s="2006">
        <v>0</v>
      </c>
      <c r="AM431" s="2006">
        <v>0</v>
      </c>
      <c r="AN431" s="2006">
        <v>0</v>
      </c>
      <c r="AO431" s="2006">
        <v>0</v>
      </c>
      <c r="AP431" s="2006">
        <v>0</v>
      </c>
      <c r="AQ431" s="2006">
        <v>0</v>
      </c>
      <c r="AR431" s="2006">
        <v>0</v>
      </c>
      <c r="AS431" s="2006">
        <v>0</v>
      </c>
      <c r="AT431" s="2006">
        <v>0</v>
      </c>
      <c r="AU431" s="2006">
        <v>0</v>
      </c>
      <c r="AV431" s="2006">
        <v>0</v>
      </c>
      <c r="AW431" s="2006">
        <v>0</v>
      </c>
      <c r="AX431" s="2006">
        <v>0</v>
      </c>
      <c r="AY431" s="2006">
        <v>0</v>
      </c>
      <c r="AZ431" s="2006">
        <v>0</v>
      </c>
      <c r="BA431" s="2006">
        <v>0</v>
      </c>
      <c r="BB431" s="2006">
        <v>0</v>
      </c>
      <c r="BC431" s="2006">
        <v>0</v>
      </c>
      <c r="BD431" s="2006">
        <v>0</v>
      </c>
      <c r="BE431" s="2006">
        <v>0</v>
      </c>
      <c r="BF431" s="2006">
        <v>0</v>
      </c>
      <c r="BG431" s="2006">
        <v>0</v>
      </c>
      <c r="BH431" s="2006">
        <v>0</v>
      </c>
      <c r="BI431" s="421"/>
    </row>
    <row r="432" spans="2:61" ht="9.9499999999999993" customHeight="1">
      <c r="B432" s="3403"/>
      <c r="D432" s="4284"/>
      <c r="E432" s="44"/>
      <c r="F432" s="44"/>
      <c r="G432" s="44"/>
      <c r="H432" s="3613"/>
      <c r="I432" s="44"/>
      <c r="J432" s="44"/>
      <c r="K432" s="44"/>
      <c r="L432" s="4290"/>
      <c r="M432" s="44"/>
      <c r="N432" s="44"/>
      <c r="O432" s="44"/>
      <c r="P432" s="3613"/>
      <c r="Q432" s="44"/>
      <c r="R432" s="44"/>
      <c r="S432" s="44"/>
      <c r="T432" s="3613"/>
      <c r="U432" s="44"/>
      <c r="V432" s="44"/>
      <c r="W432" s="44"/>
      <c r="X432" s="3613"/>
      <c r="Y432" s="44"/>
      <c r="Z432" s="44"/>
      <c r="AA432" s="44"/>
      <c r="AB432" s="3613"/>
      <c r="AC432" s="44"/>
      <c r="AD432" s="44"/>
      <c r="AE432" s="44"/>
      <c r="AF432" s="3613"/>
      <c r="AI432" s="40"/>
      <c r="AJ432" s="2006">
        <v>0</v>
      </c>
      <c r="AK432" s="2006">
        <v>0</v>
      </c>
      <c r="AL432" s="2006">
        <v>0</v>
      </c>
      <c r="AM432" s="2006">
        <v>0</v>
      </c>
      <c r="AN432" s="2006">
        <v>0</v>
      </c>
      <c r="AO432" s="2006">
        <v>0</v>
      </c>
      <c r="AP432" s="2006">
        <v>0</v>
      </c>
      <c r="AQ432" s="2006">
        <v>0</v>
      </c>
      <c r="AR432" s="2006">
        <v>0</v>
      </c>
      <c r="AS432" s="2006">
        <v>0</v>
      </c>
      <c r="AT432" s="2006">
        <v>0</v>
      </c>
      <c r="AU432" s="2006">
        <v>0</v>
      </c>
      <c r="AV432" s="2006">
        <v>0</v>
      </c>
      <c r="AW432" s="2006">
        <v>0</v>
      </c>
      <c r="AX432" s="2006">
        <v>0</v>
      </c>
      <c r="AY432" s="2006">
        <v>0</v>
      </c>
      <c r="AZ432" s="2006">
        <v>0</v>
      </c>
      <c r="BA432" s="2006">
        <v>0</v>
      </c>
      <c r="BB432" s="2006">
        <v>0</v>
      </c>
      <c r="BC432" s="2006">
        <v>0</v>
      </c>
      <c r="BD432" s="2006">
        <v>0</v>
      </c>
      <c r="BE432" s="2006">
        <v>0</v>
      </c>
      <c r="BF432" s="2006">
        <v>0</v>
      </c>
      <c r="BG432" s="2006">
        <v>0</v>
      </c>
      <c r="BH432" s="2006">
        <v>0</v>
      </c>
      <c r="BI432" s="421"/>
    </row>
    <row r="433" spans="2:61" ht="9.9499999999999993" customHeight="1">
      <c r="B433" s="34"/>
      <c r="D433" s="57"/>
      <c r="E433" s="117"/>
      <c r="F433" s="117"/>
      <c r="G433" s="117"/>
      <c r="H433" s="57"/>
      <c r="I433" s="117"/>
      <c r="J433" s="117"/>
      <c r="K433" s="117"/>
      <c r="L433" s="157"/>
      <c r="M433" s="117"/>
      <c r="N433" s="117"/>
      <c r="O433" s="117"/>
      <c r="P433" s="157"/>
      <c r="Q433" s="117"/>
      <c r="R433" s="117"/>
      <c r="S433" s="117"/>
      <c r="T433" s="157"/>
      <c r="U433" s="117"/>
      <c r="V433" s="117"/>
      <c r="W433" s="117"/>
      <c r="X433" s="26"/>
      <c r="Y433" s="117"/>
      <c r="Z433" s="117"/>
      <c r="AA433" s="117"/>
      <c r="AB433" s="157"/>
      <c r="AC433" s="117"/>
      <c r="AD433" s="117"/>
      <c r="AE433" s="117"/>
      <c r="AF433" s="157"/>
      <c r="AI433" s="159"/>
      <c r="AJ433" s="2006">
        <v>0</v>
      </c>
      <c r="AK433" s="2006">
        <v>0</v>
      </c>
      <c r="AL433" s="2006">
        <v>0</v>
      </c>
      <c r="AM433" s="2006">
        <v>0</v>
      </c>
      <c r="AN433" s="2006">
        <v>0</v>
      </c>
      <c r="AO433" s="2006">
        <v>0</v>
      </c>
      <c r="AP433" s="2006">
        <v>0</v>
      </c>
      <c r="AQ433" s="2006">
        <v>0</v>
      </c>
      <c r="AR433" s="2006">
        <v>0</v>
      </c>
      <c r="AS433" s="2006">
        <v>0</v>
      </c>
      <c r="AT433" s="2006">
        <v>0</v>
      </c>
      <c r="AU433" s="2006">
        <v>0</v>
      </c>
      <c r="AV433" s="2006">
        <v>0</v>
      </c>
      <c r="AW433" s="2006">
        <v>0</v>
      </c>
      <c r="AX433" s="2006">
        <v>0</v>
      </c>
      <c r="AY433" s="2006">
        <v>0</v>
      </c>
      <c r="AZ433" s="2006">
        <v>0</v>
      </c>
      <c r="BA433" s="2006">
        <v>0</v>
      </c>
      <c r="BB433" s="2006">
        <v>0</v>
      </c>
      <c r="BC433" s="2006">
        <v>0</v>
      </c>
      <c r="BD433" s="2006">
        <v>0</v>
      </c>
      <c r="BE433" s="2006">
        <v>0</v>
      </c>
      <c r="BF433" s="2006">
        <v>0</v>
      </c>
      <c r="BG433" s="2006">
        <v>0</v>
      </c>
      <c r="BH433" s="2006">
        <v>0</v>
      </c>
      <c r="BI433" s="421"/>
    </row>
    <row r="434" spans="2:61" ht="9.9499999999999993" customHeight="1">
      <c r="B434" s="3401">
        <v>11</v>
      </c>
      <c r="D434" s="4282" t="s">
        <v>190</v>
      </c>
      <c r="E434" s="44"/>
      <c r="F434" s="44"/>
      <c r="G434" s="44"/>
      <c r="H434" s="4166"/>
      <c r="I434" s="44"/>
      <c r="J434" s="44"/>
      <c r="K434" s="44"/>
      <c r="L434" s="4288" t="s">
        <v>358</v>
      </c>
      <c r="M434" s="44"/>
      <c r="N434" s="44"/>
      <c r="O434" s="44"/>
      <c r="P434" s="4166"/>
      <c r="Q434" s="44"/>
      <c r="R434" s="44"/>
      <c r="S434" s="44"/>
      <c r="T434" s="4166"/>
      <c r="U434" s="44"/>
      <c r="V434" s="44"/>
      <c r="W434" s="44"/>
      <c r="X434" s="4166"/>
      <c r="Y434" s="44"/>
      <c r="Z434" s="44"/>
      <c r="AA434" s="44"/>
      <c r="AB434" s="4166"/>
      <c r="AC434" s="44"/>
      <c r="AD434" s="44"/>
      <c r="AE434" s="44"/>
      <c r="AF434" s="4166"/>
      <c r="AI434" s="40"/>
      <c r="AJ434" s="2006">
        <v>0</v>
      </c>
      <c r="AK434" s="2006">
        <v>0</v>
      </c>
      <c r="AL434" s="2006">
        <v>0</v>
      </c>
      <c r="AM434" s="2006">
        <v>0</v>
      </c>
      <c r="AN434" s="2006">
        <v>0</v>
      </c>
      <c r="AO434" s="2006">
        <v>0</v>
      </c>
      <c r="AP434" s="2006">
        <v>0</v>
      </c>
      <c r="AQ434" s="2006">
        <v>0</v>
      </c>
      <c r="AR434" s="2006">
        <v>0</v>
      </c>
      <c r="AS434" s="2006">
        <v>0</v>
      </c>
      <c r="AT434" s="2006">
        <v>0</v>
      </c>
      <c r="AU434" s="2006">
        <v>0</v>
      </c>
      <c r="AV434" s="2006">
        <v>0</v>
      </c>
      <c r="AW434" s="2006">
        <v>0</v>
      </c>
      <c r="AX434" s="2006">
        <v>0</v>
      </c>
      <c r="AY434" s="2006">
        <v>0</v>
      </c>
      <c r="AZ434" s="2006">
        <v>0</v>
      </c>
      <c r="BA434" s="2006">
        <v>0</v>
      </c>
      <c r="BB434" s="2006">
        <v>0</v>
      </c>
      <c r="BC434" s="2006">
        <v>0</v>
      </c>
      <c r="BD434" s="2006">
        <v>0</v>
      </c>
      <c r="BE434" s="2006">
        <v>0</v>
      </c>
      <c r="BF434" s="2006">
        <v>0</v>
      </c>
      <c r="BG434" s="2006">
        <v>0</v>
      </c>
      <c r="BH434" s="2006">
        <v>0</v>
      </c>
      <c r="BI434" s="421"/>
    </row>
    <row r="435" spans="2:61" ht="5.0999999999999996" customHeight="1">
      <c r="B435" s="3402"/>
      <c r="D435" s="4283"/>
      <c r="E435" s="153"/>
      <c r="F435" s="154"/>
      <c r="G435" s="153"/>
      <c r="H435" s="3612"/>
      <c r="I435" s="153"/>
      <c r="J435" s="154"/>
      <c r="K435" s="153"/>
      <c r="L435" s="4289"/>
      <c r="M435" s="153"/>
      <c r="N435" s="154"/>
      <c r="O435" s="153"/>
      <c r="P435" s="3612"/>
      <c r="Q435" s="153"/>
      <c r="R435" s="154"/>
      <c r="S435" s="153"/>
      <c r="T435" s="3612"/>
      <c r="U435" s="153"/>
      <c r="V435" s="154"/>
      <c r="W435" s="153"/>
      <c r="X435" s="3612"/>
      <c r="Y435" s="153"/>
      <c r="Z435" s="154"/>
      <c r="AA435" s="153"/>
      <c r="AB435" s="3612"/>
      <c r="AC435" s="153"/>
      <c r="AD435" s="154"/>
      <c r="AE435" s="153"/>
      <c r="AF435" s="3612"/>
      <c r="AI435" s="90"/>
      <c r="AJ435" s="2006">
        <v>0</v>
      </c>
      <c r="AK435" s="2006">
        <v>0</v>
      </c>
      <c r="AL435" s="2006">
        <v>0</v>
      </c>
      <c r="AM435" s="2006">
        <v>0</v>
      </c>
      <c r="AN435" s="2006">
        <v>0</v>
      </c>
      <c r="AO435" s="2006">
        <v>0</v>
      </c>
      <c r="AP435" s="2006">
        <v>0</v>
      </c>
      <c r="AQ435" s="2006">
        <v>0</v>
      </c>
      <c r="AR435" s="2006">
        <v>0</v>
      </c>
      <c r="AS435" s="2006">
        <v>0</v>
      </c>
      <c r="AT435" s="2006">
        <v>0</v>
      </c>
      <c r="AU435" s="2006">
        <v>0</v>
      </c>
      <c r="AV435" s="2006">
        <v>0</v>
      </c>
      <c r="AW435" s="2006">
        <v>0</v>
      </c>
      <c r="AX435" s="2006">
        <v>0</v>
      </c>
      <c r="AY435" s="2006">
        <v>0</v>
      </c>
      <c r="AZ435" s="2006">
        <v>0</v>
      </c>
      <c r="BA435" s="2006">
        <v>0</v>
      </c>
      <c r="BB435" s="2006">
        <v>0</v>
      </c>
      <c r="BC435" s="2006">
        <v>0</v>
      </c>
      <c r="BD435" s="2006">
        <v>0</v>
      </c>
      <c r="BE435" s="2006">
        <v>0</v>
      </c>
      <c r="BF435" s="2006">
        <v>0</v>
      </c>
      <c r="BG435" s="2006">
        <v>0</v>
      </c>
      <c r="BH435" s="2006">
        <v>0</v>
      </c>
      <c r="BI435" s="421"/>
    </row>
    <row r="436" spans="2:61" ht="9.9499999999999993" customHeight="1">
      <c r="B436" s="3403"/>
      <c r="D436" s="4284"/>
      <c r="E436" s="44"/>
      <c r="F436" s="44"/>
      <c r="G436" s="44"/>
      <c r="H436" s="3613"/>
      <c r="I436" s="44"/>
      <c r="J436" s="44"/>
      <c r="K436" s="44"/>
      <c r="L436" s="4290"/>
      <c r="M436" s="44"/>
      <c r="N436" s="44"/>
      <c r="O436" s="44"/>
      <c r="P436" s="3613"/>
      <c r="Q436" s="44"/>
      <c r="R436" s="44"/>
      <c r="S436" s="44"/>
      <c r="T436" s="3613"/>
      <c r="U436" s="44"/>
      <c r="V436" s="44"/>
      <c r="W436" s="44"/>
      <c r="X436" s="3613"/>
      <c r="Y436" s="44"/>
      <c r="Z436" s="44"/>
      <c r="AA436" s="44"/>
      <c r="AB436" s="3613"/>
      <c r="AC436" s="44"/>
      <c r="AD436" s="44"/>
      <c r="AE436" s="44"/>
      <c r="AF436" s="3613"/>
      <c r="AI436" s="40"/>
      <c r="AJ436" s="2006">
        <v>0</v>
      </c>
      <c r="AK436" s="2006">
        <v>0</v>
      </c>
      <c r="AL436" s="2006">
        <v>0</v>
      </c>
      <c r="AM436" s="2006">
        <v>0</v>
      </c>
      <c r="AN436" s="2006">
        <v>0</v>
      </c>
      <c r="AO436" s="2006">
        <v>0</v>
      </c>
      <c r="AP436" s="2006">
        <v>0</v>
      </c>
      <c r="AQ436" s="2006">
        <v>0</v>
      </c>
      <c r="AR436" s="2006">
        <v>0</v>
      </c>
      <c r="AS436" s="2006">
        <v>0</v>
      </c>
      <c r="AT436" s="2006">
        <v>0</v>
      </c>
      <c r="AU436" s="2006">
        <v>0</v>
      </c>
      <c r="AV436" s="2006">
        <v>0</v>
      </c>
      <c r="AW436" s="2006">
        <v>0</v>
      </c>
      <c r="AX436" s="2006">
        <v>0</v>
      </c>
      <c r="AY436" s="2006">
        <v>0</v>
      </c>
      <c r="AZ436" s="2006">
        <v>0</v>
      </c>
      <c r="BA436" s="2006">
        <v>0</v>
      </c>
      <c r="BB436" s="2006">
        <v>0</v>
      </c>
      <c r="BC436" s="2006">
        <v>0</v>
      </c>
      <c r="BD436" s="2006">
        <v>0</v>
      </c>
      <c r="BE436" s="2006">
        <v>0</v>
      </c>
      <c r="BF436" s="2006">
        <v>0</v>
      </c>
      <c r="BG436" s="2006">
        <v>0</v>
      </c>
      <c r="BH436" s="2006">
        <v>0</v>
      </c>
      <c r="BI436" s="421"/>
    </row>
    <row r="437" spans="2:61" ht="9.9499999999999993" customHeight="1">
      <c r="B437" s="34"/>
      <c r="D437" s="57"/>
      <c r="E437" s="117"/>
      <c r="F437" s="117"/>
      <c r="G437" s="117"/>
      <c r="H437" s="57"/>
      <c r="I437" s="117"/>
      <c r="J437" s="117"/>
      <c r="K437" s="117"/>
      <c r="L437" s="157"/>
      <c r="M437" s="117"/>
      <c r="N437" s="117"/>
      <c r="O437" s="117"/>
      <c r="P437" s="157"/>
      <c r="Q437" s="117"/>
      <c r="R437" s="117"/>
      <c r="S437" s="117"/>
      <c r="T437" s="157"/>
      <c r="U437" s="117"/>
      <c r="V437" s="117"/>
      <c r="W437" s="117"/>
      <c r="X437" s="26"/>
      <c r="Y437" s="117"/>
      <c r="Z437" s="117"/>
      <c r="AA437" s="117"/>
      <c r="AB437" s="157"/>
      <c r="AC437" s="117"/>
      <c r="AD437" s="117"/>
      <c r="AE437" s="117"/>
      <c r="AF437" s="157"/>
      <c r="AI437" s="159"/>
      <c r="AJ437" s="2006">
        <v>0</v>
      </c>
      <c r="AK437" s="2006">
        <v>0</v>
      </c>
      <c r="AL437" s="2006">
        <v>0</v>
      </c>
      <c r="AM437" s="2006">
        <v>0</v>
      </c>
      <c r="AN437" s="2006">
        <v>0</v>
      </c>
      <c r="AO437" s="2006">
        <v>0</v>
      </c>
      <c r="AP437" s="2006">
        <v>0</v>
      </c>
      <c r="AQ437" s="2006">
        <v>0</v>
      </c>
      <c r="AR437" s="2006">
        <v>0</v>
      </c>
      <c r="AS437" s="2006">
        <v>0</v>
      </c>
      <c r="AT437" s="2006">
        <v>0</v>
      </c>
      <c r="AU437" s="2006">
        <v>0</v>
      </c>
      <c r="AV437" s="2006">
        <v>0</v>
      </c>
      <c r="AW437" s="2006">
        <v>0</v>
      </c>
      <c r="AX437" s="2006">
        <v>0</v>
      </c>
      <c r="AY437" s="2006">
        <v>0</v>
      </c>
      <c r="AZ437" s="2006">
        <v>0</v>
      </c>
      <c r="BA437" s="2006">
        <v>0</v>
      </c>
      <c r="BB437" s="2006">
        <v>0</v>
      </c>
      <c r="BC437" s="2006">
        <v>0</v>
      </c>
      <c r="BD437" s="2006">
        <v>0</v>
      </c>
      <c r="BE437" s="2006">
        <v>0</v>
      </c>
      <c r="BF437" s="2006">
        <v>0</v>
      </c>
      <c r="BG437" s="2006">
        <v>0</v>
      </c>
      <c r="BH437" s="2006">
        <v>0</v>
      </c>
      <c r="BI437" s="421"/>
    </row>
    <row r="438" spans="2:61" ht="9.9499999999999993" customHeight="1">
      <c r="B438" s="3401">
        <v>12</v>
      </c>
      <c r="D438" s="4282" t="s">
        <v>194</v>
      </c>
      <c r="E438" s="44"/>
      <c r="F438" s="44"/>
      <c r="G438" s="44"/>
      <c r="H438" s="4166"/>
      <c r="I438" s="44"/>
      <c r="J438" s="44"/>
      <c r="K438" s="44"/>
      <c r="L438" s="4288" t="s">
        <v>207</v>
      </c>
      <c r="M438" s="44"/>
      <c r="N438" s="44"/>
      <c r="O438" s="44"/>
      <c r="P438" s="4166"/>
      <c r="Q438" s="44"/>
      <c r="R438" s="44"/>
      <c r="S438" s="44"/>
      <c r="T438" s="4166"/>
      <c r="U438" s="44"/>
      <c r="V438" s="44"/>
      <c r="W438" s="44"/>
      <c r="X438" s="4166"/>
      <c r="Y438" s="44"/>
      <c r="Z438" s="44"/>
      <c r="AA438" s="44"/>
      <c r="AB438" s="4166"/>
      <c r="AC438" s="44"/>
      <c r="AD438" s="44"/>
      <c r="AE438" s="44"/>
      <c r="AF438" s="4166"/>
      <c r="AI438" s="40"/>
      <c r="AJ438" s="2006">
        <v>0</v>
      </c>
      <c r="AK438" s="2006">
        <v>0</v>
      </c>
      <c r="AL438" s="2006">
        <v>0</v>
      </c>
      <c r="AM438" s="2006">
        <v>0</v>
      </c>
      <c r="AN438" s="2006">
        <v>0</v>
      </c>
      <c r="AO438" s="2006">
        <v>0</v>
      </c>
      <c r="AP438" s="2006">
        <v>0</v>
      </c>
      <c r="AQ438" s="2006">
        <v>0</v>
      </c>
      <c r="AR438" s="2006">
        <v>0</v>
      </c>
      <c r="AS438" s="2006">
        <v>0</v>
      </c>
      <c r="AT438" s="2006">
        <v>0</v>
      </c>
      <c r="AU438" s="2006">
        <v>0</v>
      </c>
      <c r="AV438" s="2006">
        <v>0</v>
      </c>
      <c r="AW438" s="2006">
        <v>0</v>
      </c>
      <c r="AX438" s="2006">
        <v>0</v>
      </c>
      <c r="AY438" s="2006">
        <v>0</v>
      </c>
      <c r="AZ438" s="2006">
        <v>0</v>
      </c>
      <c r="BA438" s="2006">
        <v>0</v>
      </c>
      <c r="BB438" s="2006">
        <v>0</v>
      </c>
      <c r="BC438" s="2006">
        <v>0</v>
      </c>
      <c r="BD438" s="2006">
        <v>0</v>
      </c>
      <c r="BE438" s="2006">
        <v>0</v>
      </c>
      <c r="BF438" s="2006">
        <v>0</v>
      </c>
      <c r="BG438" s="2006">
        <v>0</v>
      </c>
      <c r="BH438" s="2006">
        <v>0</v>
      </c>
      <c r="BI438" s="421"/>
    </row>
    <row r="439" spans="2:61" ht="5.0999999999999996" customHeight="1">
      <c r="B439" s="3402"/>
      <c r="D439" s="4283"/>
      <c r="E439" s="153"/>
      <c r="F439" s="154"/>
      <c r="G439" s="153"/>
      <c r="H439" s="3612"/>
      <c r="I439" s="153"/>
      <c r="J439" s="154"/>
      <c r="K439" s="153"/>
      <c r="L439" s="4289"/>
      <c r="M439" s="153"/>
      <c r="N439" s="154"/>
      <c r="O439" s="153"/>
      <c r="P439" s="3612"/>
      <c r="Q439" s="153"/>
      <c r="R439" s="154"/>
      <c r="S439" s="153"/>
      <c r="T439" s="3612"/>
      <c r="U439" s="153"/>
      <c r="V439" s="154"/>
      <c r="W439" s="153"/>
      <c r="X439" s="3612"/>
      <c r="Y439" s="153"/>
      <c r="Z439" s="154"/>
      <c r="AA439" s="153"/>
      <c r="AB439" s="3612"/>
      <c r="AC439" s="153"/>
      <c r="AD439" s="154"/>
      <c r="AE439" s="153"/>
      <c r="AF439" s="3612"/>
      <c r="AI439" s="90"/>
      <c r="AJ439" s="2006">
        <v>0</v>
      </c>
      <c r="AK439" s="2006">
        <v>0</v>
      </c>
      <c r="AL439" s="2006">
        <v>0</v>
      </c>
      <c r="AM439" s="2006">
        <v>0</v>
      </c>
      <c r="AN439" s="2006">
        <v>0</v>
      </c>
      <c r="AO439" s="2006">
        <v>0</v>
      </c>
      <c r="AP439" s="2006">
        <v>0</v>
      </c>
      <c r="AQ439" s="2006">
        <v>0</v>
      </c>
      <c r="AR439" s="2006">
        <v>0</v>
      </c>
      <c r="AS439" s="2006">
        <v>0</v>
      </c>
      <c r="AT439" s="2006">
        <v>0</v>
      </c>
      <c r="AU439" s="2006">
        <v>0</v>
      </c>
      <c r="AV439" s="2006">
        <v>0</v>
      </c>
      <c r="AW439" s="2006">
        <v>0</v>
      </c>
      <c r="AX439" s="2006">
        <v>0</v>
      </c>
      <c r="AY439" s="2006">
        <v>0</v>
      </c>
      <c r="AZ439" s="2006">
        <v>0</v>
      </c>
      <c r="BA439" s="2006">
        <v>0</v>
      </c>
      <c r="BB439" s="2006">
        <v>0</v>
      </c>
      <c r="BC439" s="2006">
        <v>0</v>
      </c>
      <c r="BD439" s="2006">
        <v>0</v>
      </c>
      <c r="BE439" s="2006">
        <v>0</v>
      </c>
      <c r="BF439" s="2006">
        <v>0</v>
      </c>
      <c r="BG439" s="2006">
        <v>0</v>
      </c>
      <c r="BH439" s="2006">
        <v>0</v>
      </c>
      <c r="BI439" s="421"/>
    </row>
    <row r="440" spans="2:61" ht="9.9499999999999993" customHeight="1">
      <c r="B440" s="3403"/>
      <c r="D440" s="4284"/>
      <c r="E440" s="44"/>
      <c r="F440" s="44"/>
      <c r="G440" s="44"/>
      <c r="H440" s="3613"/>
      <c r="I440" s="44"/>
      <c r="J440" s="44"/>
      <c r="K440" s="44"/>
      <c r="L440" s="4290"/>
      <c r="M440" s="44"/>
      <c r="N440" s="44"/>
      <c r="O440" s="44"/>
      <c r="P440" s="3613"/>
      <c r="Q440" s="44"/>
      <c r="R440" s="44"/>
      <c r="S440" s="44"/>
      <c r="T440" s="3613"/>
      <c r="U440" s="44"/>
      <c r="V440" s="44"/>
      <c r="W440" s="44"/>
      <c r="X440" s="3613"/>
      <c r="Y440" s="44"/>
      <c r="Z440" s="44"/>
      <c r="AA440" s="44"/>
      <c r="AB440" s="3613"/>
      <c r="AC440" s="44"/>
      <c r="AD440" s="44"/>
      <c r="AE440" s="44"/>
      <c r="AF440" s="3613"/>
      <c r="AI440" s="40"/>
      <c r="AJ440" s="2006">
        <v>0</v>
      </c>
      <c r="AK440" s="2006">
        <v>0</v>
      </c>
      <c r="AL440" s="2006">
        <v>0</v>
      </c>
      <c r="AM440" s="2006">
        <v>0</v>
      </c>
      <c r="AN440" s="2006">
        <v>0</v>
      </c>
      <c r="AO440" s="2006">
        <v>0</v>
      </c>
      <c r="AP440" s="2006">
        <v>0</v>
      </c>
      <c r="AQ440" s="2006">
        <v>0</v>
      </c>
      <c r="AR440" s="2006">
        <v>0</v>
      </c>
      <c r="AS440" s="2006">
        <v>0</v>
      </c>
      <c r="AT440" s="2006">
        <v>0</v>
      </c>
      <c r="AU440" s="2006">
        <v>0</v>
      </c>
      <c r="AV440" s="2006">
        <v>0</v>
      </c>
      <c r="AW440" s="2006">
        <v>0</v>
      </c>
      <c r="AX440" s="2006">
        <v>0</v>
      </c>
      <c r="AY440" s="2006">
        <v>0</v>
      </c>
      <c r="AZ440" s="2006">
        <v>0</v>
      </c>
      <c r="BA440" s="2006">
        <v>0</v>
      </c>
      <c r="BB440" s="2006">
        <v>0</v>
      </c>
      <c r="BC440" s="2006">
        <v>0</v>
      </c>
      <c r="BD440" s="2006">
        <v>0</v>
      </c>
      <c r="BE440" s="2006">
        <v>0</v>
      </c>
      <c r="BF440" s="2006">
        <v>0</v>
      </c>
      <c r="BG440" s="2006">
        <v>0</v>
      </c>
      <c r="BH440" s="2006">
        <v>0</v>
      </c>
      <c r="BI440" s="421"/>
    </row>
    <row r="441" spans="2:61" ht="9.9499999999999993" customHeight="1">
      <c r="B441" s="34"/>
      <c r="D441" s="57"/>
      <c r="E441" s="117"/>
      <c r="F441" s="117"/>
      <c r="G441" s="117"/>
      <c r="H441" s="57"/>
      <c r="I441" s="117"/>
      <c r="J441" s="117"/>
      <c r="K441" s="117"/>
      <c r="L441" s="157"/>
      <c r="M441" s="117"/>
      <c r="N441" s="117"/>
      <c r="O441" s="117"/>
      <c r="P441" s="157"/>
      <c r="Q441" s="117"/>
      <c r="R441" s="117"/>
      <c r="S441" s="117"/>
      <c r="T441" s="157"/>
      <c r="U441" s="117"/>
      <c r="V441" s="117"/>
      <c r="W441" s="117"/>
      <c r="X441" s="26"/>
      <c r="Y441" s="117"/>
      <c r="Z441" s="117"/>
      <c r="AA441" s="117"/>
      <c r="AB441" s="157"/>
      <c r="AC441" s="117"/>
      <c r="AD441" s="117"/>
      <c r="AE441" s="117"/>
      <c r="AF441" s="157"/>
      <c r="AI441" s="159"/>
      <c r="AJ441" s="2006">
        <v>0</v>
      </c>
      <c r="AK441" s="2006">
        <v>0</v>
      </c>
      <c r="AL441" s="2006">
        <v>0</v>
      </c>
      <c r="AM441" s="2006">
        <v>0</v>
      </c>
      <c r="AN441" s="2006">
        <v>0</v>
      </c>
      <c r="AO441" s="2006">
        <v>0</v>
      </c>
      <c r="AP441" s="2006">
        <v>0</v>
      </c>
      <c r="AQ441" s="2006">
        <v>0</v>
      </c>
      <c r="AR441" s="2006">
        <v>0</v>
      </c>
      <c r="AS441" s="2006">
        <v>0</v>
      </c>
      <c r="AT441" s="2006">
        <v>0</v>
      </c>
      <c r="AU441" s="2006">
        <v>0</v>
      </c>
      <c r="AV441" s="2006">
        <v>0</v>
      </c>
      <c r="AW441" s="2006">
        <v>0</v>
      </c>
      <c r="AX441" s="2006">
        <v>0</v>
      </c>
      <c r="AY441" s="2006">
        <v>0</v>
      </c>
      <c r="AZ441" s="2006">
        <v>0</v>
      </c>
      <c r="BA441" s="2006">
        <v>0</v>
      </c>
      <c r="BB441" s="2006">
        <v>0</v>
      </c>
      <c r="BC441" s="2006">
        <v>0</v>
      </c>
      <c r="BD441" s="2006">
        <v>0</v>
      </c>
      <c r="BE441" s="2006">
        <v>0</v>
      </c>
      <c r="BF441" s="2006">
        <v>0</v>
      </c>
      <c r="BG441" s="2006">
        <v>0</v>
      </c>
      <c r="BH441" s="2006">
        <v>0</v>
      </c>
      <c r="BI441" s="421"/>
    </row>
    <row r="442" spans="2:61" ht="9.9499999999999993" customHeight="1">
      <c r="B442" s="3401">
        <v>13</v>
      </c>
      <c r="D442" s="4282" t="s">
        <v>181</v>
      </c>
      <c r="E442" s="44"/>
      <c r="F442" s="44"/>
      <c r="G442" s="44"/>
      <c r="H442" s="4166"/>
      <c r="I442" s="44"/>
      <c r="J442" s="44"/>
      <c r="K442" s="44"/>
      <c r="L442" s="4288" t="s">
        <v>216</v>
      </c>
      <c r="M442" s="44"/>
      <c r="N442" s="44"/>
      <c r="O442" s="44"/>
      <c r="P442" s="4166"/>
      <c r="Q442" s="44"/>
      <c r="R442" s="44"/>
      <c r="S442" s="44"/>
      <c r="T442" s="4166"/>
      <c r="U442" s="44"/>
      <c r="V442" s="44"/>
      <c r="W442" s="44"/>
      <c r="X442" s="4166"/>
      <c r="Y442" s="44"/>
      <c r="Z442" s="44"/>
      <c r="AA442" s="44"/>
      <c r="AB442" s="4166"/>
      <c r="AC442" s="44"/>
      <c r="AD442" s="44"/>
      <c r="AE442" s="44"/>
      <c r="AF442" s="4166"/>
      <c r="AI442" s="40"/>
      <c r="AJ442" s="2006">
        <v>0</v>
      </c>
      <c r="AK442" s="2006">
        <v>0</v>
      </c>
      <c r="AL442" s="2006">
        <v>0</v>
      </c>
      <c r="AM442" s="2006">
        <v>0</v>
      </c>
      <c r="AN442" s="2006">
        <v>0</v>
      </c>
      <c r="AO442" s="2006">
        <v>0</v>
      </c>
      <c r="AP442" s="2006">
        <v>0</v>
      </c>
      <c r="AQ442" s="2006">
        <v>0</v>
      </c>
      <c r="AR442" s="2006">
        <v>0</v>
      </c>
      <c r="AS442" s="2006">
        <v>0</v>
      </c>
      <c r="AT442" s="2006">
        <v>0</v>
      </c>
      <c r="AU442" s="2006">
        <v>0</v>
      </c>
      <c r="AV442" s="2006">
        <v>0</v>
      </c>
      <c r="AW442" s="2006">
        <v>0</v>
      </c>
      <c r="AX442" s="2006">
        <v>0</v>
      </c>
      <c r="AY442" s="2006">
        <v>0</v>
      </c>
      <c r="AZ442" s="2006">
        <v>0</v>
      </c>
      <c r="BA442" s="2006">
        <v>0</v>
      </c>
      <c r="BB442" s="2006">
        <v>0</v>
      </c>
      <c r="BC442" s="2006">
        <v>0</v>
      </c>
      <c r="BD442" s="2006">
        <v>0</v>
      </c>
      <c r="BE442" s="2006">
        <v>0</v>
      </c>
      <c r="BF442" s="2006">
        <v>0</v>
      </c>
      <c r="BG442" s="2006">
        <v>0</v>
      </c>
      <c r="BH442" s="2006">
        <v>0</v>
      </c>
      <c r="BI442" s="421"/>
    </row>
    <row r="443" spans="2:61" ht="5.0999999999999996" customHeight="1">
      <c r="B443" s="3402"/>
      <c r="D443" s="4283"/>
      <c r="E443" s="153"/>
      <c r="F443" s="154"/>
      <c r="G443" s="153"/>
      <c r="H443" s="3612"/>
      <c r="I443" s="153"/>
      <c r="J443" s="154"/>
      <c r="K443" s="153"/>
      <c r="L443" s="4289"/>
      <c r="M443" s="153"/>
      <c r="N443" s="154"/>
      <c r="O443" s="153"/>
      <c r="P443" s="3612"/>
      <c r="Q443" s="153"/>
      <c r="R443" s="154"/>
      <c r="S443" s="153"/>
      <c r="T443" s="3612"/>
      <c r="U443" s="153"/>
      <c r="V443" s="154"/>
      <c r="W443" s="153"/>
      <c r="X443" s="3612"/>
      <c r="Y443" s="153"/>
      <c r="Z443" s="154"/>
      <c r="AA443" s="153"/>
      <c r="AB443" s="3612"/>
      <c r="AC443" s="153"/>
      <c r="AD443" s="154"/>
      <c r="AE443" s="153"/>
      <c r="AF443" s="3612"/>
      <c r="AI443" s="90"/>
      <c r="AJ443" s="2006">
        <v>0</v>
      </c>
      <c r="AK443" s="2006">
        <v>0</v>
      </c>
      <c r="AL443" s="2006">
        <v>0</v>
      </c>
      <c r="AM443" s="2006">
        <v>0</v>
      </c>
      <c r="AN443" s="2006">
        <v>0</v>
      </c>
      <c r="AO443" s="2006">
        <v>0</v>
      </c>
      <c r="AP443" s="2006">
        <v>0</v>
      </c>
      <c r="AQ443" s="2006">
        <v>0</v>
      </c>
      <c r="AR443" s="2006">
        <v>0</v>
      </c>
      <c r="AS443" s="2006">
        <v>0</v>
      </c>
      <c r="AT443" s="2006">
        <v>0</v>
      </c>
      <c r="AU443" s="2006">
        <v>0</v>
      </c>
      <c r="AV443" s="2006">
        <v>0</v>
      </c>
      <c r="AW443" s="2006">
        <v>0</v>
      </c>
      <c r="AX443" s="2006">
        <v>0</v>
      </c>
      <c r="AY443" s="2006">
        <v>0</v>
      </c>
      <c r="AZ443" s="2006">
        <v>0</v>
      </c>
      <c r="BA443" s="2006">
        <v>0</v>
      </c>
      <c r="BB443" s="2006">
        <v>0</v>
      </c>
      <c r="BC443" s="2006">
        <v>0</v>
      </c>
      <c r="BD443" s="2006">
        <v>0</v>
      </c>
      <c r="BE443" s="2006">
        <v>0</v>
      </c>
      <c r="BF443" s="2006">
        <v>0</v>
      </c>
      <c r="BG443" s="2006">
        <v>0</v>
      </c>
      <c r="BH443" s="2006">
        <v>0</v>
      </c>
      <c r="BI443" s="421"/>
    </row>
    <row r="444" spans="2:61" ht="9.9499999999999993" customHeight="1">
      <c r="B444" s="3403"/>
      <c r="D444" s="4284"/>
      <c r="E444" s="44"/>
      <c r="F444" s="44"/>
      <c r="G444" s="44"/>
      <c r="H444" s="3613"/>
      <c r="I444" s="44"/>
      <c r="J444" s="44"/>
      <c r="K444" s="44"/>
      <c r="L444" s="4290"/>
      <c r="M444" s="44"/>
      <c r="N444" s="44"/>
      <c r="O444" s="44"/>
      <c r="P444" s="3613"/>
      <c r="Q444" s="44"/>
      <c r="R444" s="44"/>
      <c r="S444" s="44"/>
      <c r="T444" s="3613"/>
      <c r="U444" s="44"/>
      <c r="V444" s="44"/>
      <c r="W444" s="44"/>
      <c r="X444" s="3613"/>
      <c r="Y444" s="44"/>
      <c r="Z444" s="44"/>
      <c r="AA444" s="44"/>
      <c r="AB444" s="3613"/>
      <c r="AC444" s="44"/>
      <c r="AD444" s="44"/>
      <c r="AE444" s="44"/>
      <c r="AF444" s="3613"/>
      <c r="AI444" s="40"/>
      <c r="AJ444" s="2006">
        <v>0</v>
      </c>
      <c r="AK444" s="2006">
        <v>0</v>
      </c>
      <c r="AL444" s="2006">
        <v>0</v>
      </c>
      <c r="AM444" s="2006">
        <v>0</v>
      </c>
      <c r="AN444" s="2006">
        <v>0</v>
      </c>
      <c r="AO444" s="2006">
        <v>0</v>
      </c>
      <c r="AP444" s="2006">
        <v>0</v>
      </c>
      <c r="AQ444" s="2006">
        <v>0</v>
      </c>
      <c r="AR444" s="2006">
        <v>0</v>
      </c>
      <c r="AS444" s="2006">
        <v>0</v>
      </c>
      <c r="AT444" s="2006">
        <v>0</v>
      </c>
      <c r="AU444" s="2006">
        <v>0</v>
      </c>
      <c r="AV444" s="2006">
        <v>0</v>
      </c>
      <c r="AW444" s="2006">
        <v>0</v>
      </c>
      <c r="AX444" s="2006">
        <v>0</v>
      </c>
      <c r="AY444" s="2006">
        <v>0</v>
      </c>
      <c r="AZ444" s="2006">
        <v>0</v>
      </c>
      <c r="BA444" s="2006">
        <v>0</v>
      </c>
      <c r="BB444" s="2006">
        <v>0</v>
      </c>
      <c r="BC444" s="2006">
        <v>0</v>
      </c>
      <c r="BD444" s="2006">
        <v>0</v>
      </c>
      <c r="BE444" s="2006">
        <v>0</v>
      </c>
      <c r="BF444" s="2006">
        <v>0</v>
      </c>
      <c r="BG444" s="2006">
        <v>0</v>
      </c>
      <c r="BH444" s="2006">
        <v>0</v>
      </c>
      <c r="BI444" s="421"/>
    </row>
    <row r="445" spans="2:61" ht="9.9499999999999993" customHeight="1">
      <c r="B445" s="34"/>
      <c r="D445" s="57"/>
      <c r="E445" s="117"/>
      <c r="F445" s="117"/>
      <c r="G445" s="117"/>
      <c r="H445" s="57"/>
      <c r="I445" s="117"/>
      <c r="J445" s="117"/>
      <c r="K445" s="117"/>
      <c r="L445" s="57"/>
      <c r="M445" s="117"/>
      <c r="N445" s="117"/>
      <c r="O445" s="117"/>
      <c r="P445" s="57"/>
      <c r="Q445" s="117"/>
      <c r="R445" s="117"/>
      <c r="S445" s="117"/>
      <c r="T445" s="57"/>
      <c r="U445" s="117"/>
      <c r="V445" s="117"/>
      <c r="W445" s="117"/>
      <c r="X445" s="26"/>
      <c r="Y445" s="117"/>
      <c r="Z445" s="117"/>
      <c r="AA445" s="117"/>
      <c r="AB445" s="157"/>
      <c r="AC445" s="117"/>
      <c r="AD445" s="117"/>
      <c r="AE445" s="117"/>
      <c r="AF445" s="157"/>
      <c r="AI445" s="159"/>
      <c r="AJ445" s="2006">
        <v>0</v>
      </c>
      <c r="AK445" s="2006">
        <v>0</v>
      </c>
      <c r="AL445" s="2006">
        <v>0</v>
      </c>
      <c r="AM445" s="2006">
        <v>0</v>
      </c>
      <c r="AN445" s="2006">
        <v>0</v>
      </c>
      <c r="AO445" s="2006">
        <v>0</v>
      </c>
      <c r="AP445" s="2006">
        <v>0</v>
      </c>
      <c r="AQ445" s="2006">
        <v>0</v>
      </c>
      <c r="AR445" s="2006">
        <v>0</v>
      </c>
      <c r="AS445" s="2006">
        <v>0</v>
      </c>
      <c r="AT445" s="2006">
        <v>0</v>
      </c>
      <c r="AU445" s="2006">
        <v>0</v>
      </c>
      <c r="AV445" s="2006">
        <v>0</v>
      </c>
      <c r="AW445" s="2006">
        <v>0</v>
      </c>
      <c r="AX445" s="2006">
        <v>0</v>
      </c>
      <c r="AY445" s="2006">
        <v>0</v>
      </c>
      <c r="AZ445" s="2006">
        <v>0</v>
      </c>
      <c r="BA445" s="2006">
        <v>0</v>
      </c>
      <c r="BB445" s="2006">
        <v>0</v>
      </c>
      <c r="BC445" s="2006">
        <v>0</v>
      </c>
      <c r="BD445" s="2006">
        <v>0</v>
      </c>
      <c r="BE445" s="2006">
        <v>0</v>
      </c>
      <c r="BF445" s="2006">
        <v>0</v>
      </c>
      <c r="BG445" s="2006">
        <v>0</v>
      </c>
      <c r="BH445" s="2006">
        <v>0</v>
      </c>
      <c r="BI445" s="421"/>
    </row>
    <row r="446" spans="2:61" ht="9.9499999999999993" customHeight="1">
      <c r="B446" s="3401">
        <v>14</v>
      </c>
      <c r="D446" s="4282" t="s">
        <v>564</v>
      </c>
      <c r="E446" s="44"/>
      <c r="F446" s="44"/>
      <c r="G446" s="44"/>
      <c r="H446" s="4166"/>
      <c r="I446" s="44"/>
      <c r="J446" s="44"/>
      <c r="K446" s="44"/>
      <c r="L446" s="4288" t="s">
        <v>565</v>
      </c>
      <c r="M446" s="44"/>
      <c r="N446" s="44"/>
      <c r="O446" s="44"/>
      <c r="P446" s="4166"/>
      <c r="Q446" s="44"/>
      <c r="R446" s="44"/>
      <c r="S446" s="44"/>
      <c r="T446" s="4166"/>
      <c r="U446" s="44"/>
      <c r="V446" s="44"/>
      <c r="W446" s="44"/>
      <c r="X446" s="4166"/>
      <c r="Y446" s="44"/>
      <c r="Z446" s="44"/>
      <c r="AA446" s="44"/>
      <c r="AB446" s="4166"/>
      <c r="AC446" s="44"/>
      <c r="AD446" s="44"/>
      <c r="AE446" s="44"/>
      <c r="AF446" s="4166"/>
      <c r="AI446" s="40"/>
      <c r="AJ446" s="2006">
        <v>0</v>
      </c>
      <c r="AK446" s="2006">
        <v>0</v>
      </c>
      <c r="AL446" s="2006">
        <v>0</v>
      </c>
      <c r="AM446" s="2006">
        <v>0</v>
      </c>
      <c r="AN446" s="2006">
        <v>0</v>
      </c>
      <c r="AO446" s="2006">
        <v>0</v>
      </c>
      <c r="AP446" s="2006">
        <v>0</v>
      </c>
      <c r="AQ446" s="2006">
        <v>0</v>
      </c>
      <c r="AR446" s="2006">
        <v>0</v>
      </c>
      <c r="AS446" s="2006">
        <v>0</v>
      </c>
      <c r="AT446" s="2006">
        <v>0</v>
      </c>
      <c r="AU446" s="2006">
        <v>0</v>
      </c>
      <c r="AV446" s="2006">
        <v>0</v>
      </c>
      <c r="AW446" s="2006">
        <v>0</v>
      </c>
      <c r="AX446" s="2006">
        <v>0</v>
      </c>
      <c r="AY446" s="2006">
        <v>0</v>
      </c>
      <c r="AZ446" s="2006">
        <v>0</v>
      </c>
      <c r="BA446" s="2006">
        <v>0</v>
      </c>
      <c r="BB446" s="2006">
        <v>0</v>
      </c>
      <c r="BC446" s="2006">
        <v>0</v>
      </c>
      <c r="BD446" s="2006">
        <v>0</v>
      </c>
      <c r="BE446" s="2006">
        <v>0</v>
      </c>
      <c r="BF446" s="2006">
        <v>0</v>
      </c>
      <c r="BG446" s="2006">
        <v>0</v>
      </c>
      <c r="BH446" s="2006">
        <v>0</v>
      </c>
      <c r="BI446" s="421"/>
    </row>
    <row r="447" spans="2:61" ht="5.0999999999999996" customHeight="1">
      <c r="B447" s="3402"/>
      <c r="D447" s="4283"/>
      <c r="E447" s="153"/>
      <c r="F447" s="154"/>
      <c r="G447" s="153"/>
      <c r="H447" s="3612"/>
      <c r="I447" s="153"/>
      <c r="J447" s="154"/>
      <c r="K447" s="153"/>
      <c r="L447" s="4289"/>
      <c r="M447" s="153"/>
      <c r="N447" s="154"/>
      <c r="O447" s="153"/>
      <c r="P447" s="3612"/>
      <c r="Q447" s="153"/>
      <c r="R447" s="154"/>
      <c r="S447" s="153"/>
      <c r="T447" s="3612"/>
      <c r="U447" s="153"/>
      <c r="V447" s="154"/>
      <c r="W447" s="153"/>
      <c r="X447" s="3612"/>
      <c r="Y447" s="153"/>
      <c r="Z447" s="154"/>
      <c r="AA447" s="153"/>
      <c r="AB447" s="3612"/>
      <c r="AC447" s="153"/>
      <c r="AD447" s="154"/>
      <c r="AE447" s="153"/>
      <c r="AF447" s="3612"/>
      <c r="AI447" s="90"/>
      <c r="AJ447" s="2006">
        <v>0</v>
      </c>
      <c r="AK447" s="2006">
        <v>0</v>
      </c>
      <c r="AL447" s="2006">
        <v>0</v>
      </c>
      <c r="AM447" s="2006">
        <v>0</v>
      </c>
      <c r="AN447" s="2006">
        <v>0</v>
      </c>
      <c r="AO447" s="2006">
        <v>0</v>
      </c>
      <c r="AP447" s="2006">
        <v>0</v>
      </c>
      <c r="AQ447" s="2006">
        <v>0</v>
      </c>
      <c r="AR447" s="2006">
        <v>0</v>
      </c>
      <c r="AS447" s="2006">
        <v>0</v>
      </c>
      <c r="AT447" s="2006">
        <v>0</v>
      </c>
      <c r="AU447" s="2006">
        <v>0</v>
      </c>
      <c r="AV447" s="2006">
        <v>0</v>
      </c>
      <c r="AW447" s="2006">
        <v>0</v>
      </c>
      <c r="AX447" s="2006">
        <v>0</v>
      </c>
      <c r="AY447" s="2006">
        <v>0</v>
      </c>
      <c r="AZ447" s="2006">
        <v>0</v>
      </c>
      <c r="BA447" s="2006">
        <v>0</v>
      </c>
      <c r="BB447" s="2006">
        <v>0</v>
      </c>
      <c r="BC447" s="2006">
        <v>0</v>
      </c>
      <c r="BD447" s="2006">
        <v>0</v>
      </c>
      <c r="BE447" s="2006">
        <v>0</v>
      </c>
      <c r="BF447" s="2006">
        <v>0</v>
      </c>
      <c r="BG447" s="2006">
        <v>0</v>
      </c>
      <c r="BH447" s="2006">
        <v>0</v>
      </c>
      <c r="BI447" s="421"/>
    </row>
    <row r="448" spans="2:61" ht="9.9499999999999993" customHeight="1">
      <c r="B448" s="3403"/>
      <c r="D448" s="4284"/>
      <c r="E448" s="44"/>
      <c r="F448" s="44"/>
      <c r="G448" s="44"/>
      <c r="H448" s="3613"/>
      <c r="I448" s="44"/>
      <c r="J448" s="44"/>
      <c r="K448" s="44"/>
      <c r="L448" s="4290"/>
      <c r="M448" s="44"/>
      <c r="N448" s="44"/>
      <c r="O448" s="44"/>
      <c r="P448" s="3613"/>
      <c r="Q448" s="44"/>
      <c r="R448" s="44"/>
      <c r="S448" s="44"/>
      <c r="T448" s="3613"/>
      <c r="U448" s="44"/>
      <c r="V448" s="44"/>
      <c r="W448" s="44"/>
      <c r="X448" s="3613"/>
      <c r="Y448" s="44"/>
      <c r="Z448" s="44"/>
      <c r="AA448" s="44"/>
      <c r="AB448" s="3613"/>
      <c r="AC448" s="44"/>
      <c r="AD448" s="44"/>
      <c r="AE448" s="44"/>
      <c r="AF448" s="3613"/>
      <c r="AI448" s="40"/>
      <c r="AJ448" s="2006">
        <v>0</v>
      </c>
      <c r="AK448" s="2006">
        <v>0</v>
      </c>
      <c r="AL448" s="2006">
        <v>0</v>
      </c>
      <c r="AM448" s="2006">
        <v>0</v>
      </c>
      <c r="AN448" s="2006">
        <v>0</v>
      </c>
      <c r="AO448" s="2006">
        <v>0</v>
      </c>
      <c r="AP448" s="2006">
        <v>0</v>
      </c>
      <c r="AQ448" s="2006">
        <v>0</v>
      </c>
      <c r="AR448" s="2006">
        <v>0</v>
      </c>
      <c r="AS448" s="2006">
        <v>0</v>
      </c>
      <c r="AT448" s="2006">
        <v>0</v>
      </c>
      <c r="AU448" s="2006">
        <v>0</v>
      </c>
      <c r="AV448" s="2006">
        <v>0</v>
      </c>
      <c r="AW448" s="2006">
        <v>0</v>
      </c>
      <c r="AX448" s="2006">
        <v>0</v>
      </c>
      <c r="AY448" s="2006">
        <v>0</v>
      </c>
      <c r="AZ448" s="2006">
        <v>0</v>
      </c>
      <c r="BA448" s="2006">
        <v>0</v>
      </c>
      <c r="BB448" s="2006">
        <v>0</v>
      </c>
      <c r="BC448" s="2006">
        <v>0</v>
      </c>
      <c r="BD448" s="2006">
        <v>0</v>
      </c>
      <c r="BE448" s="2006">
        <v>0</v>
      </c>
      <c r="BF448" s="2006">
        <v>0</v>
      </c>
      <c r="BG448" s="2006">
        <v>0</v>
      </c>
      <c r="BH448" s="2006">
        <v>0</v>
      </c>
      <c r="BI448" s="421"/>
    </row>
    <row r="449" spans="2:61" ht="9.9499999999999993" customHeight="1">
      <c r="B449" s="34"/>
      <c r="D449" s="57"/>
      <c r="E449" s="117"/>
      <c r="F449" s="117"/>
      <c r="G449" s="117"/>
      <c r="H449" s="57"/>
      <c r="I449" s="117"/>
      <c r="J449" s="117"/>
      <c r="K449" s="117"/>
      <c r="L449" s="57"/>
      <c r="M449" s="117"/>
      <c r="N449" s="117"/>
      <c r="O449" s="117"/>
      <c r="P449" s="57"/>
      <c r="Q449" s="117"/>
      <c r="R449" s="117"/>
      <c r="S449" s="117"/>
      <c r="T449" s="57"/>
      <c r="U449" s="117"/>
      <c r="V449" s="117"/>
      <c r="W449" s="117"/>
      <c r="X449" s="26"/>
      <c r="Y449" s="117"/>
      <c r="Z449" s="117"/>
      <c r="AA449" s="117"/>
      <c r="AB449" s="157"/>
      <c r="AC449" s="117"/>
      <c r="AD449" s="117"/>
      <c r="AE449" s="117"/>
      <c r="AF449" s="157"/>
      <c r="AI449" s="159"/>
      <c r="AJ449" s="2006">
        <v>0</v>
      </c>
      <c r="AK449" s="2006">
        <v>0</v>
      </c>
      <c r="AL449" s="2006">
        <v>0</v>
      </c>
      <c r="AM449" s="2006">
        <v>0</v>
      </c>
      <c r="AN449" s="2006">
        <v>0</v>
      </c>
      <c r="AO449" s="2006">
        <v>0</v>
      </c>
      <c r="AP449" s="2006">
        <v>0</v>
      </c>
      <c r="AQ449" s="2006">
        <v>0</v>
      </c>
      <c r="AR449" s="2006">
        <v>0</v>
      </c>
      <c r="AS449" s="2006">
        <v>0</v>
      </c>
      <c r="AT449" s="2006">
        <v>0</v>
      </c>
      <c r="AU449" s="2006">
        <v>0</v>
      </c>
      <c r="AV449" s="2006">
        <v>0</v>
      </c>
      <c r="AW449" s="2006">
        <v>0</v>
      </c>
      <c r="AX449" s="2006">
        <v>0</v>
      </c>
      <c r="AY449" s="2006">
        <v>0</v>
      </c>
      <c r="AZ449" s="2006">
        <v>0</v>
      </c>
      <c r="BA449" s="2006">
        <v>0</v>
      </c>
      <c r="BB449" s="2006">
        <v>0</v>
      </c>
      <c r="BC449" s="2006">
        <v>0</v>
      </c>
      <c r="BD449" s="2006">
        <v>0</v>
      </c>
      <c r="BE449" s="2006">
        <v>0</v>
      </c>
      <c r="BF449" s="2006">
        <v>0</v>
      </c>
      <c r="BG449" s="2006">
        <v>0</v>
      </c>
      <c r="BH449" s="2006">
        <v>0</v>
      </c>
      <c r="BI449" s="421"/>
    </row>
    <row r="450" spans="2:61" ht="9.9499999999999993" customHeight="1">
      <c r="B450" s="3401">
        <v>15</v>
      </c>
      <c r="D450" s="4282" t="s">
        <v>195</v>
      </c>
      <c r="E450" s="44"/>
      <c r="F450" s="44"/>
      <c r="G450" s="44"/>
      <c r="H450" s="4166"/>
      <c r="I450" s="44"/>
      <c r="J450" s="44"/>
      <c r="K450" s="44"/>
      <c r="L450" s="4288"/>
      <c r="M450" s="44"/>
      <c r="N450" s="44"/>
      <c r="O450" s="44"/>
      <c r="P450" s="4166"/>
      <c r="Q450" s="44"/>
      <c r="R450" s="44"/>
      <c r="S450" s="44"/>
      <c r="T450" s="4166"/>
      <c r="U450" s="44"/>
      <c r="V450" s="44"/>
      <c r="W450" s="44"/>
      <c r="X450" s="4166"/>
      <c r="Y450" s="44"/>
      <c r="Z450" s="44"/>
      <c r="AA450" s="44"/>
      <c r="AB450" s="4166"/>
      <c r="AC450" s="44"/>
      <c r="AD450" s="44"/>
      <c r="AE450" s="44"/>
      <c r="AF450" s="4166"/>
      <c r="AI450" s="40"/>
      <c r="AJ450" s="2006">
        <v>0</v>
      </c>
      <c r="AK450" s="2006">
        <v>0</v>
      </c>
      <c r="AL450" s="2006">
        <v>0</v>
      </c>
      <c r="AM450" s="2006">
        <v>0</v>
      </c>
      <c r="AN450" s="2006">
        <v>0</v>
      </c>
      <c r="AO450" s="2006">
        <v>0</v>
      </c>
      <c r="AP450" s="2006">
        <v>0</v>
      </c>
      <c r="AQ450" s="2006">
        <v>0</v>
      </c>
      <c r="AR450" s="2006">
        <v>0</v>
      </c>
      <c r="AS450" s="2006">
        <v>0</v>
      </c>
      <c r="AT450" s="2006">
        <v>0</v>
      </c>
      <c r="AU450" s="2006">
        <v>0</v>
      </c>
      <c r="AV450" s="2006">
        <v>0</v>
      </c>
      <c r="AW450" s="2006">
        <v>0</v>
      </c>
      <c r="AX450" s="2006">
        <v>0</v>
      </c>
      <c r="AY450" s="2006">
        <v>0</v>
      </c>
      <c r="AZ450" s="2006">
        <v>0</v>
      </c>
      <c r="BA450" s="2006">
        <v>0</v>
      </c>
      <c r="BB450" s="2006">
        <v>0</v>
      </c>
      <c r="BC450" s="2006">
        <v>0</v>
      </c>
      <c r="BD450" s="2006">
        <v>0</v>
      </c>
      <c r="BE450" s="2006">
        <v>0</v>
      </c>
      <c r="BF450" s="2006">
        <v>0</v>
      </c>
      <c r="BG450" s="2006">
        <v>0</v>
      </c>
      <c r="BH450" s="2006">
        <v>0</v>
      </c>
      <c r="BI450" s="421"/>
    </row>
    <row r="451" spans="2:61" ht="5.0999999999999996" customHeight="1">
      <c r="B451" s="3402"/>
      <c r="D451" s="4283"/>
      <c r="E451" s="153"/>
      <c r="F451" s="154"/>
      <c r="G451" s="153"/>
      <c r="H451" s="3612"/>
      <c r="I451" s="153"/>
      <c r="J451" s="154"/>
      <c r="K451" s="153"/>
      <c r="L451" s="4289"/>
      <c r="M451" s="153"/>
      <c r="N451" s="154"/>
      <c r="O451" s="153"/>
      <c r="P451" s="3612"/>
      <c r="Q451" s="153"/>
      <c r="R451" s="154"/>
      <c r="S451" s="153"/>
      <c r="T451" s="3612"/>
      <c r="U451" s="153"/>
      <c r="V451" s="154"/>
      <c r="W451" s="153"/>
      <c r="X451" s="3612"/>
      <c r="Y451" s="153"/>
      <c r="Z451" s="154"/>
      <c r="AA451" s="153"/>
      <c r="AB451" s="3612"/>
      <c r="AC451" s="153"/>
      <c r="AD451" s="154"/>
      <c r="AE451" s="153"/>
      <c r="AF451" s="3612"/>
      <c r="AI451" s="90"/>
      <c r="AJ451" s="2006">
        <v>0</v>
      </c>
      <c r="AK451" s="2006">
        <v>0</v>
      </c>
      <c r="AL451" s="2006">
        <v>0</v>
      </c>
      <c r="AM451" s="2006">
        <v>0</v>
      </c>
      <c r="AN451" s="2006">
        <v>0</v>
      </c>
      <c r="AO451" s="2006">
        <v>0</v>
      </c>
      <c r="AP451" s="2006">
        <v>0</v>
      </c>
      <c r="AQ451" s="2006">
        <v>0</v>
      </c>
      <c r="AR451" s="2006">
        <v>0</v>
      </c>
      <c r="AS451" s="2006">
        <v>0</v>
      </c>
      <c r="AT451" s="2006">
        <v>0</v>
      </c>
      <c r="AU451" s="2006">
        <v>0</v>
      </c>
      <c r="AV451" s="2006">
        <v>0</v>
      </c>
      <c r="AW451" s="2006">
        <v>0</v>
      </c>
      <c r="AX451" s="2006">
        <v>0</v>
      </c>
      <c r="AY451" s="2006">
        <v>0</v>
      </c>
      <c r="AZ451" s="2006">
        <v>0</v>
      </c>
      <c r="BA451" s="2006">
        <v>0</v>
      </c>
      <c r="BB451" s="2006">
        <v>0</v>
      </c>
      <c r="BC451" s="2006">
        <v>0</v>
      </c>
      <c r="BD451" s="2006">
        <v>0</v>
      </c>
      <c r="BE451" s="2006">
        <v>0</v>
      </c>
      <c r="BF451" s="2006">
        <v>0</v>
      </c>
      <c r="BG451" s="2006">
        <v>0</v>
      </c>
      <c r="BH451" s="2006">
        <v>0</v>
      </c>
      <c r="BI451" s="421"/>
    </row>
    <row r="452" spans="2:61" ht="9.9499999999999993" customHeight="1">
      <c r="B452" s="3403"/>
      <c r="D452" s="4284"/>
      <c r="E452" s="44"/>
      <c r="F452" s="44"/>
      <c r="G452" s="44"/>
      <c r="H452" s="3613"/>
      <c r="I452" s="44"/>
      <c r="J452" s="44"/>
      <c r="K452" s="44"/>
      <c r="L452" s="4290"/>
      <c r="M452" s="44"/>
      <c r="N452" s="44"/>
      <c r="O452" s="44"/>
      <c r="P452" s="3613"/>
      <c r="Q452" s="44"/>
      <c r="R452" s="44"/>
      <c r="S452" s="44"/>
      <c r="T452" s="3613"/>
      <c r="U452" s="44"/>
      <c r="V452" s="44"/>
      <c r="W452" s="44"/>
      <c r="X452" s="3613"/>
      <c r="Y452" s="44"/>
      <c r="Z452" s="44"/>
      <c r="AA452" s="44"/>
      <c r="AB452" s="3613"/>
      <c r="AC452" s="44"/>
      <c r="AD452" s="44"/>
      <c r="AE452" s="44"/>
      <c r="AF452" s="3613"/>
      <c r="AI452" s="40"/>
      <c r="AJ452" s="2006">
        <v>0</v>
      </c>
      <c r="AK452" s="2006">
        <v>0</v>
      </c>
      <c r="AL452" s="2006">
        <v>0</v>
      </c>
      <c r="AM452" s="2006">
        <v>0</v>
      </c>
      <c r="AN452" s="2006">
        <v>0</v>
      </c>
      <c r="AO452" s="2006">
        <v>0</v>
      </c>
      <c r="AP452" s="2006">
        <v>0</v>
      </c>
      <c r="AQ452" s="2006">
        <v>0</v>
      </c>
      <c r="AR452" s="2006">
        <v>0</v>
      </c>
      <c r="AS452" s="2006">
        <v>0</v>
      </c>
      <c r="AT452" s="2006">
        <v>0</v>
      </c>
      <c r="AU452" s="2006">
        <v>0</v>
      </c>
      <c r="AV452" s="2006">
        <v>0</v>
      </c>
      <c r="AW452" s="2006">
        <v>0</v>
      </c>
      <c r="AX452" s="2006">
        <v>0</v>
      </c>
      <c r="AY452" s="2006">
        <v>0</v>
      </c>
      <c r="AZ452" s="2006">
        <v>0</v>
      </c>
      <c r="BA452" s="2006">
        <v>0</v>
      </c>
      <c r="BB452" s="2006">
        <v>0</v>
      </c>
      <c r="BC452" s="2006">
        <v>0</v>
      </c>
      <c r="BD452" s="2006">
        <v>0</v>
      </c>
      <c r="BE452" s="2006">
        <v>0</v>
      </c>
      <c r="BF452" s="2006">
        <v>0</v>
      </c>
      <c r="BG452" s="2006">
        <v>0</v>
      </c>
      <c r="BH452" s="2006">
        <v>0</v>
      </c>
      <c r="BI452" s="421"/>
    </row>
    <row r="453" spans="2:61" ht="9.9499999999999993" customHeight="1">
      <c r="B453" s="34"/>
      <c r="D453" s="57"/>
      <c r="E453" s="117"/>
      <c r="F453" s="117"/>
      <c r="G453" s="117"/>
      <c r="H453" s="57"/>
      <c r="I453" s="117"/>
      <c r="J453" s="117"/>
      <c r="K453" s="117"/>
      <c r="L453" s="57"/>
      <c r="M453" s="117"/>
      <c r="N453" s="117"/>
      <c r="O453" s="117"/>
      <c r="P453" s="26"/>
      <c r="Q453" s="117"/>
      <c r="R453" s="117"/>
      <c r="S453" s="117"/>
      <c r="T453" s="157"/>
      <c r="U453" s="117"/>
      <c r="V453" s="117"/>
      <c r="W453" s="117"/>
      <c r="X453" s="26"/>
      <c r="Y453" s="117"/>
      <c r="Z453" s="117"/>
      <c r="AA453" s="117"/>
      <c r="AB453" s="157"/>
      <c r="AC453" s="117"/>
      <c r="AD453" s="117"/>
      <c r="AE453" s="117"/>
      <c r="AF453" s="157"/>
      <c r="AI453" s="159"/>
      <c r="AJ453" s="2006">
        <v>0</v>
      </c>
      <c r="AK453" s="2006">
        <v>0</v>
      </c>
      <c r="AL453" s="2006">
        <v>0</v>
      </c>
      <c r="AM453" s="2006">
        <v>0</v>
      </c>
      <c r="AN453" s="2006">
        <v>0</v>
      </c>
      <c r="AO453" s="2006">
        <v>0</v>
      </c>
      <c r="AP453" s="2006">
        <v>0</v>
      </c>
      <c r="AQ453" s="2006">
        <v>0</v>
      </c>
      <c r="AR453" s="2006">
        <v>0</v>
      </c>
      <c r="AS453" s="2006">
        <v>0</v>
      </c>
      <c r="AT453" s="2006">
        <v>0</v>
      </c>
      <c r="AU453" s="2006">
        <v>0</v>
      </c>
      <c r="AV453" s="2006">
        <v>0</v>
      </c>
      <c r="AW453" s="2006">
        <v>0</v>
      </c>
      <c r="AX453" s="2006">
        <v>0</v>
      </c>
      <c r="AY453" s="2006">
        <v>0</v>
      </c>
      <c r="AZ453" s="2006">
        <v>0</v>
      </c>
      <c r="BA453" s="2006">
        <v>0</v>
      </c>
      <c r="BB453" s="2006">
        <v>0</v>
      </c>
      <c r="BC453" s="2006">
        <v>0</v>
      </c>
      <c r="BD453" s="2006">
        <v>0</v>
      </c>
      <c r="BE453" s="2006">
        <v>0</v>
      </c>
      <c r="BF453" s="2006">
        <v>0</v>
      </c>
      <c r="BG453" s="2006">
        <v>0</v>
      </c>
      <c r="BH453" s="2006">
        <v>0</v>
      </c>
      <c r="BI453" s="421"/>
    </row>
    <row r="454" spans="2:61" ht="9.9499999999999993" customHeight="1">
      <c r="B454" s="3401">
        <v>16</v>
      </c>
      <c r="D454" s="4282" t="s">
        <v>220</v>
      </c>
      <c r="E454" s="44"/>
      <c r="F454" s="44"/>
      <c r="G454" s="44"/>
      <c r="H454" s="4166"/>
      <c r="I454" s="44"/>
      <c r="J454" s="44"/>
      <c r="K454" s="44"/>
      <c r="L454" s="4166"/>
      <c r="M454" s="44"/>
      <c r="N454" s="44"/>
      <c r="O454" s="44"/>
      <c r="P454" s="4166"/>
      <c r="Q454" s="44"/>
      <c r="R454" s="44"/>
      <c r="S454" s="44"/>
      <c r="T454" s="4166"/>
      <c r="U454" s="44"/>
      <c r="V454" s="44"/>
      <c r="W454" s="44"/>
      <c r="X454" s="4166"/>
      <c r="Y454" s="44"/>
      <c r="Z454" s="44"/>
      <c r="AA454" s="44"/>
      <c r="AB454" s="4166"/>
      <c r="AC454" s="44"/>
      <c r="AD454" s="44"/>
      <c r="AE454" s="44"/>
      <c r="AF454" s="4166"/>
      <c r="AI454" s="40"/>
      <c r="AJ454" s="2006">
        <v>0</v>
      </c>
      <c r="AK454" s="2006">
        <v>0</v>
      </c>
      <c r="AL454" s="2006">
        <v>0</v>
      </c>
      <c r="AM454" s="2006">
        <v>0</v>
      </c>
      <c r="AN454" s="2006">
        <v>0</v>
      </c>
      <c r="AO454" s="2006">
        <v>0</v>
      </c>
      <c r="AP454" s="2006">
        <v>0</v>
      </c>
      <c r="AQ454" s="2006">
        <v>0</v>
      </c>
      <c r="AR454" s="2006">
        <v>0</v>
      </c>
      <c r="AS454" s="2006">
        <v>0</v>
      </c>
      <c r="AT454" s="2006">
        <v>0</v>
      </c>
      <c r="AU454" s="2006">
        <v>0</v>
      </c>
      <c r="AV454" s="2006">
        <v>0</v>
      </c>
      <c r="AW454" s="2006">
        <v>0</v>
      </c>
      <c r="AX454" s="2006">
        <v>0</v>
      </c>
      <c r="AY454" s="2006">
        <v>0</v>
      </c>
      <c r="AZ454" s="2006">
        <v>0</v>
      </c>
      <c r="BA454" s="2006">
        <v>0</v>
      </c>
      <c r="BB454" s="2006">
        <v>0</v>
      </c>
      <c r="BC454" s="2006">
        <v>0</v>
      </c>
      <c r="BD454" s="2006">
        <v>0</v>
      </c>
      <c r="BE454" s="2006">
        <v>0</v>
      </c>
      <c r="BF454" s="2006">
        <v>0</v>
      </c>
      <c r="BG454" s="2006">
        <v>0</v>
      </c>
      <c r="BH454" s="2006">
        <v>0</v>
      </c>
      <c r="BI454" s="421"/>
    </row>
    <row r="455" spans="2:61" ht="5.0999999999999996" customHeight="1">
      <c r="B455" s="3402"/>
      <c r="D455" s="4283"/>
      <c r="E455" s="153"/>
      <c r="F455" s="154"/>
      <c r="G455" s="153"/>
      <c r="H455" s="3612"/>
      <c r="I455" s="153"/>
      <c r="J455" s="154"/>
      <c r="K455" s="153"/>
      <c r="L455" s="3612"/>
      <c r="M455" s="153"/>
      <c r="N455" s="154"/>
      <c r="O455" s="153"/>
      <c r="P455" s="3612"/>
      <c r="Q455" s="153"/>
      <c r="R455" s="154"/>
      <c r="S455" s="153"/>
      <c r="T455" s="3612"/>
      <c r="U455" s="153"/>
      <c r="V455" s="154"/>
      <c r="W455" s="153"/>
      <c r="X455" s="3612"/>
      <c r="Y455" s="153"/>
      <c r="Z455" s="154"/>
      <c r="AA455" s="153"/>
      <c r="AB455" s="3612"/>
      <c r="AC455" s="153"/>
      <c r="AD455" s="154"/>
      <c r="AE455" s="153"/>
      <c r="AF455" s="3612"/>
      <c r="AI455" s="90"/>
      <c r="AJ455" s="2006">
        <v>0</v>
      </c>
      <c r="AK455" s="2006">
        <v>0</v>
      </c>
      <c r="AL455" s="2006">
        <v>0</v>
      </c>
      <c r="AM455" s="2006">
        <v>0</v>
      </c>
      <c r="AN455" s="2006">
        <v>0</v>
      </c>
      <c r="AO455" s="2006">
        <v>0</v>
      </c>
      <c r="AP455" s="2006">
        <v>0</v>
      </c>
      <c r="AQ455" s="2006">
        <v>0</v>
      </c>
      <c r="AR455" s="2006">
        <v>0</v>
      </c>
      <c r="AS455" s="2006">
        <v>0</v>
      </c>
      <c r="AT455" s="2006">
        <v>0</v>
      </c>
      <c r="AU455" s="2006">
        <v>0</v>
      </c>
      <c r="AV455" s="2006">
        <v>0</v>
      </c>
      <c r="AW455" s="2006">
        <v>0</v>
      </c>
      <c r="AX455" s="2006">
        <v>0</v>
      </c>
      <c r="AY455" s="2006">
        <v>0</v>
      </c>
      <c r="AZ455" s="2006">
        <v>0</v>
      </c>
      <c r="BA455" s="2006">
        <v>0</v>
      </c>
      <c r="BB455" s="2006">
        <v>0</v>
      </c>
      <c r="BC455" s="2006">
        <v>0</v>
      </c>
      <c r="BD455" s="2006">
        <v>0</v>
      </c>
      <c r="BE455" s="2006">
        <v>0</v>
      </c>
      <c r="BF455" s="2006">
        <v>0</v>
      </c>
      <c r="BG455" s="2006">
        <v>0</v>
      </c>
      <c r="BH455" s="2006">
        <v>0</v>
      </c>
      <c r="BI455" s="421"/>
    </row>
    <row r="456" spans="2:61" ht="9.9499999999999993" customHeight="1">
      <c r="B456" s="3403"/>
      <c r="D456" s="4284"/>
      <c r="E456" s="44"/>
      <c r="F456" s="44"/>
      <c r="G456" s="44"/>
      <c r="H456" s="3613"/>
      <c r="I456" s="44"/>
      <c r="J456" s="44"/>
      <c r="K456" s="44"/>
      <c r="L456" s="3613"/>
      <c r="M456" s="44"/>
      <c r="N456" s="44"/>
      <c r="O456" s="44"/>
      <c r="P456" s="3613"/>
      <c r="Q456" s="44"/>
      <c r="R456" s="44"/>
      <c r="S456" s="44"/>
      <c r="T456" s="3613"/>
      <c r="U456" s="44"/>
      <c r="V456" s="44"/>
      <c r="W456" s="44"/>
      <c r="X456" s="3613"/>
      <c r="Y456" s="44"/>
      <c r="Z456" s="44"/>
      <c r="AA456" s="44"/>
      <c r="AB456" s="3613"/>
      <c r="AC456" s="44"/>
      <c r="AD456" s="44"/>
      <c r="AE456" s="44"/>
      <c r="AF456" s="3613"/>
      <c r="AI456" s="40"/>
      <c r="AJ456" s="2006">
        <v>0</v>
      </c>
      <c r="AK456" s="2006">
        <v>0</v>
      </c>
      <c r="AL456" s="2006">
        <v>0</v>
      </c>
      <c r="AM456" s="2006">
        <v>0</v>
      </c>
      <c r="AN456" s="2006">
        <v>0</v>
      </c>
      <c r="AO456" s="2006">
        <v>0</v>
      </c>
      <c r="AP456" s="2006">
        <v>0</v>
      </c>
      <c r="AQ456" s="2006">
        <v>0</v>
      </c>
      <c r="AR456" s="2006">
        <v>0</v>
      </c>
      <c r="AS456" s="2006">
        <v>0</v>
      </c>
      <c r="AT456" s="2006">
        <v>0</v>
      </c>
      <c r="AU456" s="2006">
        <v>0</v>
      </c>
      <c r="AV456" s="2006">
        <v>0</v>
      </c>
      <c r="AW456" s="2006">
        <v>0</v>
      </c>
      <c r="AX456" s="2006">
        <v>0</v>
      </c>
      <c r="AY456" s="2006">
        <v>0</v>
      </c>
      <c r="AZ456" s="2006">
        <v>0</v>
      </c>
      <c r="BA456" s="2006">
        <v>0</v>
      </c>
      <c r="BB456" s="2006">
        <v>0</v>
      </c>
      <c r="BC456" s="2006">
        <v>0</v>
      </c>
      <c r="BD456" s="2006">
        <v>0</v>
      </c>
      <c r="BE456" s="2006">
        <v>0</v>
      </c>
      <c r="BF456" s="2006">
        <v>0</v>
      </c>
      <c r="BG456" s="2006">
        <v>0</v>
      </c>
      <c r="BH456" s="2006">
        <v>0</v>
      </c>
      <c r="BI456" s="421"/>
    </row>
    <row r="457" spans="2:61" ht="9.9499999999999993" customHeight="1">
      <c r="B457" s="34"/>
      <c r="D457" s="57"/>
      <c r="E457" s="117"/>
      <c r="F457" s="117"/>
      <c r="G457" s="117"/>
      <c r="H457" s="57"/>
      <c r="I457" s="117"/>
      <c r="J457" s="117"/>
      <c r="K457" s="117"/>
      <c r="L457" s="157"/>
      <c r="M457" s="117"/>
      <c r="N457" s="117"/>
      <c r="O457" s="117"/>
      <c r="P457" s="26"/>
      <c r="Q457" s="117"/>
      <c r="R457" s="117"/>
      <c r="S457" s="117"/>
      <c r="T457" s="157"/>
      <c r="U457" s="117"/>
      <c r="V457" s="117"/>
      <c r="W457" s="117"/>
      <c r="X457" s="26"/>
      <c r="Y457" s="117"/>
      <c r="Z457" s="117"/>
      <c r="AA457" s="117"/>
      <c r="AB457" s="157"/>
      <c r="AC457" s="117"/>
      <c r="AD457" s="117"/>
      <c r="AE457" s="117"/>
      <c r="AF457" s="157"/>
      <c r="AI457" s="159"/>
      <c r="AJ457" s="2006">
        <v>0</v>
      </c>
      <c r="AK457" s="2006">
        <v>0</v>
      </c>
      <c r="AL457" s="2006">
        <v>0</v>
      </c>
      <c r="AM457" s="2006">
        <v>0</v>
      </c>
      <c r="AN457" s="2006">
        <v>0</v>
      </c>
      <c r="AO457" s="2006">
        <v>0</v>
      </c>
      <c r="AP457" s="2006">
        <v>0</v>
      </c>
      <c r="AQ457" s="2006">
        <v>0</v>
      </c>
      <c r="AR457" s="2006">
        <v>0</v>
      </c>
      <c r="AS457" s="2006">
        <v>0</v>
      </c>
      <c r="AT457" s="2006">
        <v>0</v>
      </c>
      <c r="AU457" s="2006">
        <v>0</v>
      </c>
      <c r="AV457" s="2006">
        <v>0</v>
      </c>
      <c r="AW457" s="2006">
        <v>0</v>
      </c>
      <c r="AX457" s="2006">
        <v>0</v>
      </c>
      <c r="AY457" s="2006">
        <v>0</v>
      </c>
      <c r="AZ457" s="2006">
        <v>0</v>
      </c>
      <c r="BA457" s="2006">
        <v>0</v>
      </c>
      <c r="BB457" s="2006">
        <v>0</v>
      </c>
      <c r="BC457" s="2006">
        <v>0</v>
      </c>
      <c r="BD457" s="2006">
        <v>0</v>
      </c>
      <c r="BE457" s="2006">
        <v>0</v>
      </c>
      <c r="BF457" s="2006">
        <v>0</v>
      </c>
      <c r="BG457" s="2006">
        <v>0</v>
      </c>
      <c r="BH457" s="2006">
        <v>0</v>
      </c>
      <c r="BI457" s="421"/>
    </row>
    <row r="458" spans="2:61" ht="9.9499999999999993" customHeight="1">
      <c r="B458" s="3401">
        <v>17</v>
      </c>
      <c r="D458" s="4282" t="s">
        <v>198</v>
      </c>
      <c r="E458" s="44"/>
      <c r="F458" s="44"/>
      <c r="G458" s="44"/>
      <c r="H458" s="4166"/>
      <c r="I458" s="44"/>
      <c r="J458" s="44"/>
      <c r="K458" s="44"/>
      <c r="L458" s="4166"/>
      <c r="M458" s="44"/>
      <c r="N458" s="44"/>
      <c r="O458" s="44"/>
      <c r="P458" s="4166"/>
      <c r="Q458" s="44"/>
      <c r="R458" s="44"/>
      <c r="S458" s="44"/>
      <c r="T458" s="4166"/>
      <c r="U458" s="44"/>
      <c r="V458" s="44"/>
      <c r="W458" s="44"/>
      <c r="X458" s="4166"/>
      <c r="Y458" s="44"/>
      <c r="Z458" s="44"/>
      <c r="AA458" s="44"/>
      <c r="AB458" s="4166"/>
      <c r="AC458" s="44"/>
      <c r="AD458" s="44"/>
      <c r="AE458" s="44"/>
      <c r="AF458" s="4166"/>
      <c r="AI458" s="40"/>
      <c r="AJ458" s="2006">
        <v>0</v>
      </c>
      <c r="AK458" s="2006">
        <v>0</v>
      </c>
      <c r="AL458" s="2006">
        <v>0</v>
      </c>
      <c r="AM458" s="2006">
        <v>0</v>
      </c>
      <c r="AN458" s="2006">
        <v>0</v>
      </c>
      <c r="AO458" s="2006">
        <v>0</v>
      </c>
      <c r="AP458" s="2006">
        <v>0</v>
      </c>
      <c r="AQ458" s="2006">
        <v>0</v>
      </c>
      <c r="AR458" s="2006">
        <v>0</v>
      </c>
      <c r="AS458" s="2006">
        <v>0</v>
      </c>
      <c r="AT458" s="2006">
        <v>0</v>
      </c>
      <c r="AU458" s="2006">
        <v>0</v>
      </c>
      <c r="AV458" s="2006">
        <v>0</v>
      </c>
      <c r="AW458" s="2006">
        <v>0</v>
      </c>
      <c r="AX458" s="2006">
        <v>0</v>
      </c>
      <c r="AY458" s="2006">
        <v>0</v>
      </c>
      <c r="AZ458" s="2006">
        <v>0</v>
      </c>
      <c r="BA458" s="2006">
        <v>0</v>
      </c>
      <c r="BB458" s="2006">
        <v>0</v>
      </c>
      <c r="BC458" s="2006">
        <v>0</v>
      </c>
      <c r="BD458" s="2006">
        <v>0</v>
      </c>
      <c r="BE458" s="2006">
        <v>0</v>
      </c>
      <c r="BF458" s="2006">
        <v>0</v>
      </c>
      <c r="BG458" s="2006">
        <v>0</v>
      </c>
      <c r="BH458" s="2006">
        <v>0</v>
      </c>
      <c r="BI458" s="421"/>
    </row>
    <row r="459" spans="2:61" ht="5.0999999999999996" customHeight="1">
      <c r="B459" s="3402"/>
      <c r="D459" s="4283"/>
      <c r="E459" s="153"/>
      <c r="F459" s="154"/>
      <c r="G459" s="153"/>
      <c r="H459" s="3612"/>
      <c r="I459" s="153"/>
      <c r="J459" s="154"/>
      <c r="K459" s="153"/>
      <c r="L459" s="3612"/>
      <c r="M459" s="153"/>
      <c r="N459" s="154"/>
      <c r="O459" s="153"/>
      <c r="P459" s="3612"/>
      <c r="Q459" s="153"/>
      <c r="R459" s="154"/>
      <c r="S459" s="153"/>
      <c r="T459" s="3612"/>
      <c r="U459" s="153"/>
      <c r="V459" s="154"/>
      <c r="W459" s="153"/>
      <c r="X459" s="3612"/>
      <c r="Y459" s="153"/>
      <c r="Z459" s="154"/>
      <c r="AA459" s="153"/>
      <c r="AB459" s="3612"/>
      <c r="AC459" s="153"/>
      <c r="AD459" s="154"/>
      <c r="AE459" s="153"/>
      <c r="AF459" s="3612"/>
      <c r="AI459" s="90"/>
      <c r="AJ459" s="2006">
        <v>0</v>
      </c>
      <c r="AK459" s="2006">
        <v>0</v>
      </c>
      <c r="AL459" s="2006">
        <v>0</v>
      </c>
      <c r="AM459" s="2006">
        <v>0</v>
      </c>
      <c r="AN459" s="2006">
        <v>0</v>
      </c>
      <c r="AO459" s="2006">
        <v>0</v>
      </c>
      <c r="AP459" s="2006">
        <v>0</v>
      </c>
      <c r="AQ459" s="2006">
        <v>0</v>
      </c>
      <c r="AR459" s="2006">
        <v>0</v>
      </c>
      <c r="AS459" s="2006">
        <v>0</v>
      </c>
      <c r="AT459" s="2006">
        <v>0</v>
      </c>
      <c r="AU459" s="2006">
        <v>0</v>
      </c>
      <c r="AV459" s="2006">
        <v>0</v>
      </c>
      <c r="AW459" s="2006">
        <v>0</v>
      </c>
      <c r="AX459" s="2006">
        <v>0</v>
      </c>
      <c r="AY459" s="2006">
        <v>0</v>
      </c>
      <c r="AZ459" s="2006">
        <v>0</v>
      </c>
      <c r="BA459" s="2006">
        <v>0</v>
      </c>
      <c r="BB459" s="2006">
        <v>0</v>
      </c>
      <c r="BC459" s="2006">
        <v>0</v>
      </c>
      <c r="BD459" s="2006">
        <v>0</v>
      </c>
      <c r="BE459" s="2006">
        <v>0</v>
      </c>
      <c r="BF459" s="2006">
        <v>0</v>
      </c>
      <c r="BG459" s="2006">
        <v>0</v>
      </c>
      <c r="BH459" s="2006">
        <v>0</v>
      </c>
      <c r="BI459" s="421"/>
    </row>
    <row r="460" spans="2:61" ht="9.9499999999999993" customHeight="1">
      <c r="B460" s="3403"/>
      <c r="D460" s="4284"/>
      <c r="E460" s="44"/>
      <c r="F460" s="44"/>
      <c r="G460" s="44"/>
      <c r="H460" s="3613"/>
      <c r="I460" s="44"/>
      <c r="J460" s="44"/>
      <c r="K460" s="44"/>
      <c r="L460" s="3613"/>
      <c r="M460" s="44"/>
      <c r="N460" s="44"/>
      <c r="O460" s="44"/>
      <c r="P460" s="3613"/>
      <c r="Q460" s="44"/>
      <c r="R460" s="44"/>
      <c r="S460" s="44"/>
      <c r="T460" s="3613"/>
      <c r="U460" s="44"/>
      <c r="V460" s="44"/>
      <c r="W460" s="44"/>
      <c r="X460" s="3613"/>
      <c r="Y460" s="44"/>
      <c r="Z460" s="44"/>
      <c r="AA460" s="44"/>
      <c r="AB460" s="3613"/>
      <c r="AC460" s="44"/>
      <c r="AD460" s="44"/>
      <c r="AE460" s="44"/>
      <c r="AF460" s="3613"/>
      <c r="AI460" s="40"/>
      <c r="AJ460" s="2006">
        <v>0</v>
      </c>
      <c r="AK460" s="2006">
        <v>0</v>
      </c>
      <c r="AL460" s="2006">
        <v>0</v>
      </c>
      <c r="AM460" s="2006">
        <v>0</v>
      </c>
      <c r="AN460" s="2006">
        <v>0</v>
      </c>
      <c r="AO460" s="2006">
        <v>0</v>
      </c>
      <c r="AP460" s="2006">
        <v>0</v>
      </c>
      <c r="AQ460" s="2006">
        <v>0</v>
      </c>
      <c r="AR460" s="2006">
        <v>0</v>
      </c>
      <c r="AS460" s="2006">
        <v>0</v>
      </c>
      <c r="AT460" s="2006">
        <v>0</v>
      </c>
      <c r="AU460" s="2006">
        <v>0</v>
      </c>
      <c r="AV460" s="2006">
        <v>0</v>
      </c>
      <c r="AW460" s="2006">
        <v>0</v>
      </c>
      <c r="AX460" s="2006">
        <v>0</v>
      </c>
      <c r="AY460" s="2006">
        <v>0</v>
      </c>
      <c r="AZ460" s="2006">
        <v>0</v>
      </c>
      <c r="BA460" s="2006">
        <v>0</v>
      </c>
      <c r="BB460" s="2006">
        <v>0</v>
      </c>
      <c r="BC460" s="2006">
        <v>0</v>
      </c>
      <c r="BD460" s="2006">
        <v>0</v>
      </c>
      <c r="BE460" s="2006">
        <v>0</v>
      </c>
      <c r="BF460" s="2006">
        <v>0</v>
      </c>
      <c r="BG460" s="2006">
        <v>0</v>
      </c>
      <c r="BH460" s="2006">
        <v>0</v>
      </c>
      <c r="BI460" s="421"/>
    </row>
    <row r="461" spans="2:61" ht="9.9499999999999993" customHeight="1">
      <c r="B461" s="34"/>
      <c r="D461" s="57"/>
      <c r="E461" s="117"/>
      <c r="F461" s="117"/>
      <c r="G461" s="117"/>
      <c r="H461" s="57"/>
      <c r="I461" s="117"/>
      <c r="J461" s="117"/>
      <c r="K461" s="117"/>
      <c r="L461" s="157"/>
      <c r="M461" s="117"/>
      <c r="N461" s="117"/>
      <c r="O461" s="117"/>
      <c r="P461" s="157"/>
      <c r="Q461" s="117"/>
      <c r="R461" s="117"/>
      <c r="S461" s="117"/>
      <c r="T461" s="157"/>
      <c r="U461" s="117"/>
      <c r="V461" s="117"/>
      <c r="W461" s="117"/>
      <c r="X461" s="26"/>
      <c r="Y461" s="117"/>
      <c r="Z461" s="117"/>
      <c r="AA461" s="117"/>
      <c r="AB461" s="157"/>
      <c r="AC461" s="117"/>
      <c r="AD461" s="117"/>
      <c r="AE461" s="117"/>
      <c r="AF461" s="157"/>
      <c r="AI461" s="159"/>
      <c r="AJ461" s="2006">
        <v>0</v>
      </c>
      <c r="AK461" s="2006">
        <v>0</v>
      </c>
      <c r="AL461" s="2006">
        <v>0</v>
      </c>
      <c r="AM461" s="2006">
        <v>0</v>
      </c>
      <c r="AN461" s="2006">
        <v>0</v>
      </c>
      <c r="AO461" s="2006">
        <v>0</v>
      </c>
      <c r="AP461" s="2006">
        <v>0</v>
      </c>
      <c r="AQ461" s="2006">
        <v>0</v>
      </c>
      <c r="AR461" s="2006">
        <v>0</v>
      </c>
      <c r="AS461" s="2006">
        <v>0</v>
      </c>
      <c r="AT461" s="2006">
        <v>0</v>
      </c>
      <c r="AU461" s="2006">
        <v>0</v>
      </c>
      <c r="AV461" s="2006">
        <v>0</v>
      </c>
      <c r="AW461" s="2006">
        <v>0</v>
      </c>
      <c r="AX461" s="2006">
        <v>0</v>
      </c>
      <c r="AY461" s="2006">
        <v>0</v>
      </c>
      <c r="AZ461" s="2006">
        <v>0</v>
      </c>
      <c r="BA461" s="2006">
        <v>0</v>
      </c>
      <c r="BB461" s="2006">
        <v>0</v>
      </c>
      <c r="BC461" s="2006">
        <v>0</v>
      </c>
      <c r="BD461" s="2006">
        <v>0</v>
      </c>
      <c r="BE461" s="2006">
        <v>0</v>
      </c>
      <c r="BF461" s="2006">
        <v>0</v>
      </c>
      <c r="BG461" s="2006">
        <v>0</v>
      </c>
      <c r="BH461" s="2006">
        <v>0</v>
      </c>
      <c r="BI461" s="421"/>
    </row>
    <row r="462" spans="2:61" ht="9.9499999999999993" customHeight="1">
      <c r="B462" s="3401">
        <v>18</v>
      </c>
      <c r="D462" s="4282" t="s">
        <v>201</v>
      </c>
      <c r="E462" s="44"/>
      <c r="F462" s="44"/>
      <c r="G462" s="44"/>
      <c r="H462" s="4166"/>
      <c r="I462" s="44"/>
      <c r="J462" s="44"/>
      <c r="K462" s="44"/>
      <c r="L462" s="4166"/>
      <c r="M462" s="44"/>
      <c r="N462" s="44"/>
      <c r="O462" s="44"/>
      <c r="P462" s="4166"/>
      <c r="Q462" s="44"/>
      <c r="R462" s="44"/>
      <c r="S462" s="44"/>
      <c r="T462" s="4166"/>
      <c r="U462" s="44"/>
      <c r="V462" s="44"/>
      <c r="W462" s="44"/>
      <c r="X462" s="4166"/>
      <c r="Y462" s="44"/>
      <c r="Z462" s="44"/>
      <c r="AA462" s="44"/>
      <c r="AB462" s="4166"/>
      <c r="AC462" s="44"/>
      <c r="AD462" s="44"/>
      <c r="AE462" s="44"/>
      <c r="AF462" s="4166"/>
      <c r="AI462" s="40"/>
      <c r="AJ462" s="2006">
        <v>0</v>
      </c>
      <c r="AK462" s="2006">
        <v>0</v>
      </c>
      <c r="AL462" s="2006">
        <v>0</v>
      </c>
      <c r="AM462" s="2006">
        <v>0</v>
      </c>
      <c r="AN462" s="2006">
        <v>0</v>
      </c>
      <c r="AO462" s="2006">
        <v>0</v>
      </c>
      <c r="AP462" s="2006">
        <v>0</v>
      </c>
      <c r="AQ462" s="2006">
        <v>0</v>
      </c>
      <c r="AR462" s="2006">
        <v>0</v>
      </c>
      <c r="AS462" s="2006">
        <v>0</v>
      </c>
      <c r="AT462" s="2006">
        <v>0</v>
      </c>
      <c r="AU462" s="2006">
        <v>0</v>
      </c>
      <c r="AV462" s="2006">
        <v>0</v>
      </c>
      <c r="AW462" s="2006">
        <v>0</v>
      </c>
      <c r="AX462" s="2006">
        <v>0</v>
      </c>
      <c r="AY462" s="2006">
        <v>0</v>
      </c>
      <c r="AZ462" s="2006">
        <v>0</v>
      </c>
      <c r="BA462" s="2006">
        <v>0</v>
      </c>
      <c r="BB462" s="2006">
        <v>0</v>
      </c>
      <c r="BC462" s="2006">
        <v>0</v>
      </c>
      <c r="BD462" s="2006">
        <v>0</v>
      </c>
      <c r="BE462" s="2006">
        <v>0</v>
      </c>
      <c r="BF462" s="2006">
        <v>0</v>
      </c>
      <c r="BG462" s="2006">
        <v>0</v>
      </c>
      <c r="BH462" s="2006">
        <v>0</v>
      </c>
      <c r="BI462" s="421"/>
    </row>
    <row r="463" spans="2:61" ht="5.0999999999999996" customHeight="1">
      <c r="B463" s="3402"/>
      <c r="D463" s="4283"/>
      <c r="E463" s="153"/>
      <c r="F463" s="154"/>
      <c r="G463" s="153"/>
      <c r="H463" s="3612"/>
      <c r="I463" s="153"/>
      <c r="J463" s="154"/>
      <c r="K463" s="153"/>
      <c r="L463" s="3612"/>
      <c r="M463" s="153"/>
      <c r="N463" s="154"/>
      <c r="O463" s="153"/>
      <c r="P463" s="3612"/>
      <c r="Q463" s="153"/>
      <c r="R463" s="154"/>
      <c r="S463" s="153"/>
      <c r="T463" s="3612"/>
      <c r="U463" s="153"/>
      <c r="V463" s="154"/>
      <c r="W463" s="153"/>
      <c r="X463" s="3612"/>
      <c r="Y463" s="153"/>
      <c r="Z463" s="154"/>
      <c r="AA463" s="153"/>
      <c r="AB463" s="3612"/>
      <c r="AC463" s="153"/>
      <c r="AD463" s="154"/>
      <c r="AE463" s="153"/>
      <c r="AF463" s="3612"/>
      <c r="AI463" s="90"/>
      <c r="AJ463" s="2006">
        <v>0</v>
      </c>
      <c r="AK463" s="2006">
        <v>0</v>
      </c>
      <c r="AL463" s="2006">
        <v>0</v>
      </c>
      <c r="AM463" s="2006">
        <v>0</v>
      </c>
      <c r="AN463" s="2006">
        <v>0</v>
      </c>
      <c r="AO463" s="2006">
        <v>0</v>
      </c>
      <c r="AP463" s="2006">
        <v>0</v>
      </c>
      <c r="AQ463" s="2006">
        <v>0</v>
      </c>
      <c r="AR463" s="2006">
        <v>0</v>
      </c>
      <c r="AS463" s="2006">
        <v>0</v>
      </c>
      <c r="AT463" s="2006">
        <v>0</v>
      </c>
      <c r="AU463" s="2006">
        <v>0</v>
      </c>
      <c r="AV463" s="2006">
        <v>0</v>
      </c>
      <c r="AW463" s="2006">
        <v>0</v>
      </c>
      <c r="AX463" s="2006">
        <v>0</v>
      </c>
      <c r="AY463" s="2006">
        <v>0</v>
      </c>
      <c r="AZ463" s="2006">
        <v>0</v>
      </c>
      <c r="BA463" s="2006">
        <v>0</v>
      </c>
      <c r="BB463" s="2006">
        <v>0</v>
      </c>
      <c r="BC463" s="2006">
        <v>0</v>
      </c>
      <c r="BD463" s="2006">
        <v>0</v>
      </c>
      <c r="BE463" s="2006">
        <v>0</v>
      </c>
      <c r="BF463" s="2006">
        <v>0</v>
      </c>
      <c r="BG463" s="2006">
        <v>0</v>
      </c>
      <c r="BH463" s="2006">
        <v>0</v>
      </c>
      <c r="BI463" s="421"/>
    </row>
    <row r="464" spans="2:61" ht="9.9499999999999993" customHeight="1">
      <c r="B464" s="3403"/>
      <c r="D464" s="4284"/>
      <c r="E464" s="44"/>
      <c r="F464" s="44"/>
      <c r="G464" s="44"/>
      <c r="H464" s="3613"/>
      <c r="I464" s="44"/>
      <c r="J464" s="44"/>
      <c r="K464" s="44"/>
      <c r="L464" s="3613"/>
      <c r="M464" s="44"/>
      <c r="N464" s="44"/>
      <c r="O464" s="44"/>
      <c r="P464" s="3613"/>
      <c r="Q464" s="44"/>
      <c r="R464" s="44"/>
      <c r="S464" s="44"/>
      <c r="T464" s="3613"/>
      <c r="U464" s="44"/>
      <c r="V464" s="44"/>
      <c r="W464" s="44"/>
      <c r="X464" s="3613"/>
      <c r="Y464" s="44"/>
      <c r="Z464" s="44"/>
      <c r="AA464" s="44"/>
      <c r="AB464" s="3613"/>
      <c r="AC464" s="44"/>
      <c r="AD464" s="44"/>
      <c r="AE464" s="44"/>
      <c r="AF464" s="3613"/>
      <c r="AI464" s="40"/>
      <c r="AJ464" s="2006">
        <v>0</v>
      </c>
      <c r="AK464" s="2006">
        <v>0</v>
      </c>
      <c r="AL464" s="2006">
        <v>0</v>
      </c>
      <c r="AM464" s="2006">
        <v>0</v>
      </c>
      <c r="AN464" s="2006">
        <v>0</v>
      </c>
      <c r="AO464" s="2006">
        <v>0</v>
      </c>
      <c r="AP464" s="2006">
        <v>0</v>
      </c>
      <c r="AQ464" s="2006">
        <v>0</v>
      </c>
      <c r="AR464" s="2006">
        <v>0</v>
      </c>
      <c r="AS464" s="2006">
        <v>0</v>
      </c>
      <c r="AT464" s="2006">
        <v>0</v>
      </c>
      <c r="AU464" s="2006">
        <v>0</v>
      </c>
      <c r="AV464" s="2006">
        <v>0</v>
      </c>
      <c r="AW464" s="2006">
        <v>0</v>
      </c>
      <c r="AX464" s="2006">
        <v>0</v>
      </c>
      <c r="AY464" s="2006">
        <v>0</v>
      </c>
      <c r="AZ464" s="2006">
        <v>0</v>
      </c>
      <c r="BA464" s="2006">
        <v>0</v>
      </c>
      <c r="BB464" s="2006">
        <v>0</v>
      </c>
      <c r="BC464" s="2006">
        <v>0</v>
      </c>
      <c r="BD464" s="2006">
        <v>0</v>
      </c>
      <c r="BE464" s="2006">
        <v>0</v>
      </c>
      <c r="BF464" s="2006">
        <v>0</v>
      </c>
      <c r="BG464" s="2006">
        <v>0</v>
      </c>
      <c r="BH464" s="2006">
        <v>0</v>
      </c>
      <c r="BI464" s="421"/>
    </row>
    <row r="465" spans="2:61" ht="9.9499999999999993" customHeight="1">
      <c r="B465" s="34"/>
      <c r="D465" s="57"/>
      <c r="E465" s="117"/>
      <c r="F465" s="117"/>
      <c r="G465" s="117"/>
      <c r="H465" s="57"/>
      <c r="I465" s="117"/>
      <c r="J465" s="117"/>
      <c r="K465" s="117"/>
      <c r="L465" s="157"/>
      <c r="M465" s="117"/>
      <c r="N465" s="117"/>
      <c r="O465" s="117"/>
      <c r="P465" s="157"/>
      <c r="Q465" s="117"/>
      <c r="R465" s="117"/>
      <c r="S465" s="117"/>
      <c r="T465" s="157"/>
      <c r="U465" s="117"/>
      <c r="V465" s="117"/>
      <c r="W465" s="117"/>
      <c r="X465" s="26"/>
      <c r="Y465" s="117"/>
      <c r="Z465" s="117"/>
      <c r="AA465" s="117"/>
      <c r="AB465" s="157"/>
      <c r="AC465" s="117"/>
      <c r="AD465" s="117"/>
      <c r="AE465" s="117"/>
      <c r="AF465" s="157"/>
      <c r="AI465" s="159"/>
      <c r="AJ465" s="2006">
        <v>0</v>
      </c>
      <c r="AK465" s="2006">
        <v>0</v>
      </c>
      <c r="AL465" s="2006">
        <v>0</v>
      </c>
      <c r="AM465" s="2006">
        <v>0</v>
      </c>
      <c r="AN465" s="2006">
        <v>0</v>
      </c>
      <c r="AO465" s="2006">
        <v>0</v>
      </c>
      <c r="AP465" s="2006">
        <v>0</v>
      </c>
      <c r="AQ465" s="2006">
        <v>0</v>
      </c>
      <c r="AR465" s="2006">
        <v>0</v>
      </c>
      <c r="AS465" s="2006">
        <v>0</v>
      </c>
      <c r="AT465" s="2006">
        <v>0</v>
      </c>
      <c r="AU465" s="2006">
        <v>0</v>
      </c>
      <c r="AV465" s="2006">
        <v>0</v>
      </c>
      <c r="AW465" s="2006">
        <v>0</v>
      </c>
      <c r="AX465" s="2006">
        <v>0</v>
      </c>
      <c r="AY465" s="2006">
        <v>0</v>
      </c>
      <c r="AZ465" s="2006">
        <v>0</v>
      </c>
      <c r="BA465" s="2006">
        <v>0</v>
      </c>
      <c r="BB465" s="2006">
        <v>0</v>
      </c>
      <c r="BC465" s="2006">
        <v>0</v>
      </c>
      <c r="BD465" s="2006">
        <v>0</v>
      </c>
      <c r="BE465" s="2006">
        <v>0</v>
      </c>
      <c r="BF465" s="2006">
        <v>0</v>
      </c>
      <c r="BG465" s="2006">
        <v>0</v>
      </c>
      <c r="BH465" s="2006">
        <v>0</v>
      </c>
      <c r="BI465" s="421"/>
    </row>
    <row r="466" spans="2:61" ht="9.9499999999999993" customHeight="1">
      <c r="B466" s="3401">
        <v>19</v>
      </c>
      <c r="D466" s="4282" t="s">
        <v>206</v>
      </c>
      <c r="E466" s="44"/>
      <c r="F466" s="44"/>
      <c r="G466" s="44"/>
      <c r="H466" s="4166"/>
      <c r="I466" s="44"/>
      <c r="J466" s="44"/>
      <c r="K466" s="44"/>
      <c r="L466" s="4166"/>
      <c r="M466" s="44"/>
      <c r="N466" s="44"/>
      <c r="O466" s="44"/>
      <c r="P466" s="4166"/>
      <c r="Q466" s="44"/>
      <c r="R466" s="44"/>
      <c r="S466" s="44"/>
      <c r="T466" s="4166"/>
      <c r="U466" s="44"/>
      <c r="V466" s="44"/>
      <c r="W466" s="44"/>
      <c r="X466" s="4166"/>
      <c r="Y466" s="44"/>
      <c r="Z466" s="44"/>
      <c r="AA466" s="44"/>
      <c r="AB466" s="4166"/>
      <c r="AC466" s="44"/>
      <c r="AD466" s="44"/>
      <c r="AE466" s="44"/>
      <c r="AF466" s="4166"/>
      <c r="AI466" s="40"/>
      <c r="AJ466" s="2006">
        <v>0</v>
      </c>
      <c r="AK466" s="2006">
        <v>0</v>
      </c>
      <c r="AL466" s="2006">
        <v>0</v>
      </c>
      <c r="AM466" s="2006">
        <v>0</v>
      </c>
      <c r="AN466" s="2006">
        <v>0</v>
      </c>
      <c r="AO466" s="2006">
        <v>0</v>
      </c>
      <c r="AP466" s="2006">
        <v>0</v>
      </c>
      <c r="AQ466" s="2006">
        <v>0</v>
      </c>
      <c r="AR466" s="2006">
        <v>0</v>
      </c>
      <c r="AS466" s="2006">
        <v>0</v>
      </c>
      <c r="AT466" s="2006">
        <v>0</v>
      </c>
      <c r="AU466" s="2006">
        <v>0</v>
      </c>
      <c r="AV466" s="2006">
        <v>0</v>
      </c>
      <c r="AW466" s="2006">
        <v>0</v>
      </c>
      <c r="AX466" s="2006">
        <v>0</v>
      </c>
      <c r="AY466" s="2006">
        <v>0</v>
      </c>
      <c r="AZ466" s="2006">
        <v>0</v>
      </c>
      <c r="BA466" s="2006">
        <v>0</v>
      </c>
      <c r="BB466" s="2006">
        <v>0</v>
      </c>
      <c r="BC466" s="2006">
        <v>0</v>
      </c>
      <c r="BD466" s="2006">
        <v>0</v>
      </c>
      <c r="BE466" s="2006">
        <v>0</v>
      </c>
      <c r="BF466" s="2006">
        <v>0</v>
      </c>
      <c r="BG466" s="2006">
        <v>0</v>
      </c>
      <c r="BH466" s="2006">
        <v>0</v>
      </c>
      <c r="BI466" s="421"/>
    </row>
    <row r="467" spans="2:61" ht="5.0999999999999996" customHeight="1">
      <c r="B467" s="3402"/>
      <c r="D467" s="4283"/>
      <c r="E467" s="153"/>
      <c r="F467" s="154"/>
      <c r="G467" s="153"/>
      <c r="H467" s="3612"/>
      <c r="I467" s="153"/>
      <c r="J467" s="154"/>
      <c r="K467" s="153"/>
      <c r="L467" s="3612"/>
      <c r="M467" s="153"/>
      <c r="N467" s="154"/>
      <c r="O467" s="153"/>
      <c r="P467" s="3612"/>
      <c r="Q467" s="153"/>
      <c r="R467" s="154"/>
      <c r="S467" s="153"/>
      <c r="T467" s="3612"/>
      <c r="U467" s="153"/>
      <c r="V467" s="154"/>
      <c r="W467" s="153"/>
      <c r="X467" s="3612"/>
      <c r="Y467" s="153"/>
      <c r="Z467" s="154"/>
      <c r="AA467" s="153"/>
      <c r="AB467" s="3612"/>
      <c r="AC467" s="153"/>
      <c r="AD467" s="154"/>
      <c r="AE467" s="153"/>
      <c r="AF467" s="3612"/>
      <c r="AI467" s="90"/>
      <c r="AJ467" s="2006">
        <v>0</v>
      </c>
      <c r="AK467" s="2006">
        <v>0</v>
      </c>
      <c r="AL467" s="2006">
        <v>0</v>
      </c>
      <c r="AM467" s="2006">
        <v>0</v>
      </c>
      <c r="AN467" s="2006">
        <v>0</v>
      </c>
      <c r="AO467" s="2006">
        <v>0</v>
      </c>
      <c r="AP467" s="2006">
        <v>0</v>
      </c>
      <c r="AQ467" s="2006">
        <v>0</v>
      </c>
      <c r="AR467" s="2006">
        <v>0</v>
      </c>
      <c r="AS467" s="2006">
        <v>0</v>
      </c>
      <c r="AT467" s="2006">
        <v>0</v>
      </c>
      <c r="AU467" s="2006">
        <v>0</v>
      </c>
      <c r="AV467" s="2006">
        <v>0</v>
      </c>
      <c r="AW467" s="2006">
        <v>0</v>
      </c>
      <c r="AX467" s="2006">
        <v>0</v>
      </c>
      <c r="AY467" s="2006">
        <v>0</v>
      </c>
      <c r="AZ467" s="2006">
        <v>0</v>
      </c>
      <c r="BA467" s="2006">
        <v>0</v>
      </c>
      <c r="BB467" s="2006">
        <v>0</v>
      </c>
      <c r="BC467" s="2006">
        <v>0</v>
      </c>
      <c r="BD467" s="2006">
        <v>0</v>
      </c>
      <c r="BE467" s="2006">
        <v>0</v>
      </c>
      <c r="BF467" s="2006">
        <v>0</v>
      </c>
      <c r="BG467" s="2006">
        <v>0</v>
      </c>
      <c r="BH467" s="2006">
        <v>0</v>
      </c>
      <c r="BI467" s="421"/>
    </row>
    <row r="468" spans="2:61" ht="9.9499999999999993" customHeight="1">
      <c r="B468" s="3403"/>
      <c r="D468" s="4284"/>
      <c r="E468" s="44"/>
      <c r="F468" s="44"/>
      <c r="G468" s="44"/>
      <c r="H468" s="3613"/>
      <c r="I468" s="44"/>
      <c r="J468" s="44"/>
      <c r="K468" s="44"/>
      <c r="L468" s="3613"/>
      <c r="M468" s="44"/>
      <c r="N468" s="44"/>
      <c r="O468" s="44"/>
      <c r="P468" s="3613"/>
      <c r="Q468" s="44"/>
      <c r="R468" s="44"/>
      <c r="S468" s="44"/>
      <c r="T468" s="3613"/>
      <c r="U468" s="44"/>
      <c r="V468" s="44"/>
      <c r="W468" s="44"/>
      <c r="X468" s="3613"/>
      <c r="Y468" s="44"/>
      <c r="Z468" s="44"/>
      <c r="AA468" s="44"/>
      <c r="AB468" s="3613"/>
      <c r="AC468" s="44"/>
      <c r="AD468" s="44"/>
      <c r="AE468" s="44"/>
      <c r="AF468" s="3613"/>
      <c r="AI468" s="40"/>
      <c r="AJ468" s="2006">
        <v>0</v>
      </c>
      <c r="AK468" s="2006">
        <v>0</v>
      </c>
      <c r="AL468" s="2006">
        <v>0</v>
      </c>
      <c r="AM468" s="2006">
        <v>0</v>
      </c>
      <c r="AN468" s="2006">
        <v>0</v>
      </c>
      <c r="AO468" s="2006">
        <v>0</v>
      </c>
      <c r="AP468" s="2006">
        <v>0</v>
      </c>
      <c r="AQ468" s="2006">
        <v>0</v>
      </c>
      <c r="AR468" s="2006">
        <v>0</v>
      </c>
      <c r="AS468" s="2006">
        <v>0</v>
      </c>
      <c r="AT468" s="2006">
        <v>0</v>
      </c>
      <c r="AU468" s="2006">
        <v>0</v>
      </c>
      <c r="AV468" s="2006">
        <v>0</v>
      </c>
      <c r="AW468" s="2006">
        <v>0</v>
      </c>
      <c r="AX468" s="2006">
        <v>0</v>
      </c>
      <c r="AY468" s="2006">
        <v>0</v>
      </c>
      <c r="AZ468" s="2006">
        <v>0</v>
      </c>
      <c r="BA468" s="2006">
        <v>0</v>
      </c>
      <c r="BB468" s="2006">
        <v>0</v>
      </c>
      <c r="BC468" s="2006">
        <v>0</v>
      </c>
      <c r="BD468" s="2006">
        <v>0</v>
      </c>
      <c r="BE468" s="2006">
        <v>0</v>
      </c>
      <c r="BF468" s="2006">
        <v>0</v>
      </c>
      <c r="BG468" s="2006">
        <v>0</v>
      </c>
      <c r="BH468" s="2006">
        <v>0</v>
      </c>
      <c r="BI468" s="421"/>
    </row>
    <row r="469" spans="2:61" ht="9.9499999999999993" customHeight="1">
      <c r="B469" s="34"/>
      <c r="D469" s="57"/>
      <c r="E469" s="117"/>
      <c r="F469" s="117"/>
      <c r="G469" s="117"/>
      <c r="H469" s="57"/>
      <c r="I469" s="117"/>
      <c r="J469" s="117"/>
      <c r="K469" s="117"/>
      <c r="L469" s="157"/>
      <c r="M469" s="117"/>
      <c r="N469" s="117"/>
      <c r="O469" s="117"/>
      <c r="P469" s="157"/>
      <c r="Q469" s="117"/>
      <c r="R469" s="117"/>
      <c r="S469" s="117"/>
      <c r="T469" s="157"/>
      <c r="U469" s="117"/>
      <c r="V469" s="117"/>
      <c r="W469" s="117"/>
      <c r="X469" s="26"/>
      <c r="Y469" s="117"/>
      <c r="Z469" s="117"/>
      <c r="AA469" s="117"/>
      <c r="AB469" s="157"/>
      <c r="AC469" s="117"/>
      <c r="AD469" s="117"/>
      <c r="AE469" s="117"/>
      <c r="AF469" s="157"/>
      <c r="AI469" s="159"/>
      <c r="AJ469" s="2006">
        <v>0</v>
      </c>
      <c r="AK469" s="2006">
        <v>0</v>
      </c>
      <c r="AL469" s="2006">
        <v>0</v>
      </c>
      <c r="AM469" s="2006">
        <v>0</v>
      </c>
      <c r="AN469" s="2006">
        <v>0</v>
      </c>
      <c r="AO469" s="2006">
        <v>0</v>
      </c>
      <c r="AP469" s="2006">
        <v>0</v>
      </c>
      <c r="AQ469" s="2006">
        <v>0</v>
      </c>
      <c r="AR469" s="2006">
        <v>0</v>
      </c>
      <c r="AS469" s="2006">
        <v>0</v>
      </c>
      <c r="AT469" s="2006">
        <v>0</v>
      </c>
      <c r="AU469" s="2006">
        <v>0</v>
      </c>
      <c r="AV469" s="2006">
        <v>0</v>
      </c>
      <c r="AW469" s="2006">
        <v>0</v>
      </c>
      <c r="AX469" s="2006">
        <v>0</v>
      </c>
      <c r="AY469" s="2006">
        <v>0</v>
      </c>
      <c r="AZ469" s="2006">
        <v>0</v>
      </c>
      <c r="BA469" s="2006">
        <v>0</v>
      </c>
      <c r="BB469" s="2006">
        <v>0</v>
      </c>
      <c r="BC469" s="2006">
        <v>0</v>
      </c>
      <c r="BD469" s="2006">
        <v>0</v>
      </c>
      <c r="BE469" s="2006">
        <v>0</v>
      </c>
      <c r="BF469" s="2006">
        <v>0</v>
      </c>
      <c r="BG469" s="2006">
        <v>0</v>
      </c>
      <c r="BH469" s="2006">
        <v>0</v>
      </c>
      <c r="BI469" s="421"/>
    </row>
    <row r="470" spans="2:61" ht="9.9499999999999993" customHeight="1">
      <c r="B470" s="3401">
        <v>20</v>
      </c>
      <c r="D470" s="4282" t="s">
        <v>566</v>
      </c>
      <c r="E470" s="44"/>
      <c r="F470" s="44"/>
      <c r="G470" s="44"/>
      <c r="H470" s="4166"/>
      <c r="I470" s="44"/>
      <c r="J470" s="44"/>
      <c r="K470" s="44"/>
      <c r="L470" s="4166"/>
      <c r="M470" s="44"/>
      <c r="N470" s="44"/>
      <c r="O470" s="44"/>
      <c r="P470" s="4166"/>
      <c r="Q470" s="44"/>
      <c r="R470" s="44"/>
      <c r="S470" s="44"/>
      <c r="T470" s="4166"/>
      <c r="U470" s="44"/>
      <c r="V470" s="44"/>
      <c r="W470" s="44"/>
      <c r="X470" s="4166"/>
      <c r="Y470" s="44"/>
      <c r="Z470" s="44"/>
      <c r="AA470" s="44"/>
      <c r="AB470" s="4166"/>
      <c r="AC470" s="44"/>
      <c r="AD470" s="44"/>
      <c r="AE470" s="44"/>
      <c r="AF470" s="4166"/>
      <c r="AI470" s="40"/>
      <c r="AJ470" s="2006">
        <v>0</v>
      </c>
      <c r="AK470" s="2006">
        <v>0</v>
      </c>
      <c r="AL470" s="2006">
        <v>0</v>
      </c>
      <c r="AM470" s="2006">
        <v>0</v>
      </c>
      <c r="AN470" s="2006">
        <v>0</v>
      </c>
      <c r="AO470" s="2006">
        <v>0</v>
      </c>
      <c r="AP470" s="2006">
        <v>0</v>
      </c>
      <c r="AQ470" s="2006">
        <v>0</v>
      </c>
      <c r="AR470" s="2006">
        <v>0</v>
      </c>
      <c r="AS470" s="2006">
        <v>0</v>
      </c>
      <c r="AT470" s="2006">
        <v>0</v>
      </c>
      <c r="AU470" s="2006">
        <v>0</v>
      </c>
      <c r="AV470" s="2006">
        <v>0</v>
      </c>
      <c r="AW470" s="2006">
        <v>0</v>
      </c>
      <c r="AX470" s="2006">
        <v>0</v>
      </c>
      <c r="AY470" s="2006">
        <v>0</v>
      </c>
      <c r="AZ470" s="2006">
        <v>0</v>
      </c>
      <c r="BA470" s="2006">
        <v>0</v>
      </c>
      <c r="BB470" s="2006">
        <v>0</v>
      </c>
      <c r="BC470" s="2006">
        <v>0</v>
      </c>
      <c r="BD470" s="2006">
        <v>0</v>
      </c>
      <c r="BE470" s="2006">
        <v>0</v>
      </c>
      <c r="BF470" s="2006">
        <v>0</v>
      </c>
      <c r="BG470" s="2006">
        <v>0</v>
      </c>
      <c r="BH470" s="2006">
        <v>0</v>
      </c>
      <c r="BI470" s="421"/>
    </row>
    <row r="471" spans="2:61" ht="5.0999999999999996" customHeight="1">
      <c r="B471" s="3402"/>
      <c r="D471" s="4283"/>
      <c r="E471" s="153"/>
      <c r="F471" s="154"/>
      <c r="G471" s="153"/>
      <c r="H471" s="3612"/>
      <c r="I471" s="153"/>
      <c r="J471" s="154"/>
      <c r="K471" s="153"/>
      <c r="L471" s="3612"/>
      <c r="M471" s="153"/>
      <c r="N471" s="154"/>
      <c r="O471" s="153"/>
      <c r="P471" s="3612"/>
      <c r="Q471" s="153"/>
      <c r="R471" s="154"/>
      <c r="S471" s="153"/>
      <c r="T471" s="3612"/>
      <c r="U471" s="153"/>
      <c r="V471" s="154"/>
      <c r="W471" s="153"/>
      <c r="X471" s="3612"/>
      <c r="Y471" s="153"/>
      <c r="Z471" s="154"/>
      <c r="AA471" s="153"/>
      <c r="AB471" s="3612"/>
      <c r="AC471" s="153"/>
      <c r="AD471" s="154"/>
      <c r="AE471" s="153"/>
      <c r="AF471" s="3612"/>
      <c r="AI471" s="90"/>
      <c r="AJ471" s="2006">
        <v>0</v>
      </c>
      <c r="AK471" s="2006">
        <v>0</v>
      </c>
      <c r="AL471" s="2006">
        <v>0</v>
      </c>
      <c r="AM471" s="2006">
        <v>0</v>
      </c>
      <c r="AN471" s="2006">
        <v>0</v>
      </c>
      <c r="AO471" s="2006">
        <v>0</v>
      </c>
      <c r="AP471" s="2006">
        <v>0</v>
      </c>
      <c r="AQ471" s="2006">
        <v>0</v>
      </c>
      <c r="AR471" s="2006">
        <v>0</v>
      </c>
      <c r="AS471" s="2006">
        <v>0</v>
      </c>
      <c r="AT471" s="2006">
        <v>0</v>
      </c>
      <c r="AU471" s="2006">
        <v>0</v>
      </c>
      <c r="AV471" s="2006">
        <v>0</v>
      </c>
      <c r="AW471" s="2006">
        <v>0</v>
      </c>
      <c r="AX471" s="2006">
        <v>0</v>
      </c>
      <c r="AY471" s="2006">
        <v>0</v>
      </c>
      <c r="AZ471" s="2006">
        <v>0</v>
      </c>
      <c r="BA471" s="2006">
        <v>0</v>
      </c>
      <c r="BB471" s="2006">
        <v>0</v>
      </c>
      <c r="BC471" s="2006">
        <v>0</v>
      </c>
      <c r="BD471" s="2006">
        <v>0</v>
      </c>
      <c r="BE471" s="2006">
        <v>0</v>
      </c>
      <c r="BF471" s="2006">
        <v>0</v>
      </c>
      <c r="BG471" s="2006">
        <v>0</v>
      </c>
      <c r="BH471" s="2006">
        <v>0</v>
      </c>
      <c r="BI471" s="421"/>
    </row>
    <row r="472" spans="2:61" ht="9.9499999999999993" customHeight="1">
      <c r="B472" s="3403"/>
      <c r="D472" s="4284"/>
      <c r="E472" s="44"/>
      <c r="F472" s="44"/>
      <c r="G472" s="44"/>
      <c r="H472" s="3613"/>
      <c r="I472" s="44"/>
      <c r="J472" s="44"/>
      <c r="K472" s="44"/>
      <c r="L472" s="3613"/>
      <c r="M472" s="44"/>
      <c r="N472" s="44"/>
      <c r="O472" s="44"/>
      <c r="P472" s="3613"/>
      <c r="Q472" s="44"/>
      <c r="R472" s="44"/>
      <c r="S472" s="44"/>
      <c r="T472" s="3613"/>
      <c r="U472" s="44"/>
      <c r="V472" s="44"/>
      <c r="W472" s="44"/>
      <c r="X472" s="3613"/>
      <c r="Y472" s="44"/>
      <c r="Z472" s="44"/>
      <c r="AA472" s="44"/>
      <c r="AB472" s="3613"/>
      <c r="AC472" s="44"/>
      <c r="AD472" s="44"/>
      <c r="AE472" s="44"/>
      <c r="AF472" s="3613"/>
      <c r="AI472" s="40"/>
      <c r="AJ472" s="2006">
        <v>0</v>
      </c>
      <c r="AK472" s="2006">
        <v>0</v>
      </c>
      <c r="AL472" s="2006">
        <v>0</v>
      </c>
      <c r="AM472" s="2006">
        <v>0</v>
      </c>
      <c r="AN472" s="2006">
        <v>0</v>
      </c>
      <c r="AO472" s="2006">
        <v>0</v>
      </c>
      <c r="AP472" s="2006">
        <v>0</v>
      </c>
      <c r="AQ472" s="2006">
        <v>0</v>
      </c>
      <c r="AR472" s="2006">
        <v>0</v>
      </c>
      <c r="AS472" s="2006">
        <v>0</v>
      </c>
      <c r="AT472" s="2006">
        <v>0</v>
      </c>
      <c r="AU472" s="2006">
        <v>0</v>
      </c>
      <c r="AV472" s="2006">
        <v>0</v>
      </c>
      <c r="AW472" s="2006">
        <v>0</v>
      </c>
      <c r="AX472" s="2006">
        <v>0</v>
      </c>
      <c r="AY472" s="2006">
        <v>0</v>
      </c>
      <c r="AZ472" s="2006">
        <v>0</v>
      </c>
      <c r="BA472" s="2006">
        <v>0</v>
      </c>
      <c r="BB472" s="2006">
        <v>0</v>
      </c>
      <c r="BC472" s="2006">
        <v>0</v>
      </c>
      <c r="BD472" s="2006">
        <v>0</v>
      </c>
      <c r="BE472" s="2006">
        <v>0</v>
      </c>
      <c r="BF472" s="2006">
        <v>0</v>
      </c>
      <c r="BG472" s="2006">
        <v>0</v>
      </c>
      <c r="BH472" s="2006">
        <v>0</v>
      </c>
      <c r="BI472" s="421"/>
    </row>
    <row r="473" spans="2:61" ht="9.9499999999999993" customHeight="1">
      <c r="B473" s="34"/>
      <c r="D473" s="57"/>
      <c r="E473" s="117"/>
      <c r="F473" s="117"/>
      <c r="G473" s="117"/>
      <c r="H473" s="57"/>
      <c r="I473" s="117"/>
      <c r="J473" s="117"/>
      <c r="K473" s="117"/>
      <c r="L473" s="157"/>
      <c r="M473" s="117"/>
      <c r="N473" s="117"/>
      <c r="O473" s="117"/>
      <c r="P473" s="157"/>
      <c r="Q473" s="117"/>
      <c r="R473" s="117"/>
      <c r="S473" s="117"/>
      <c r="T473" s="157"/>
      <c r="U473" s="117"/>
      <c r="V473" s="117"/>
      <c r="W473" s="117"/>
      <c r="X473" s="26"/>
      <c r="Y473" s="117"/>
      <c r="Z473" s="117"/>
      <c r="AA473" s="117"/>
      <c r="AB473" s="157"/>
      <c r="AC473" s="117"/>
      <c r="AD473" s="117"/>
      <c r="AE473" s="117"/>
      <c r="AF473" s="157"/>
      <c r="AI473" s="159"/>
      <c r="AJ473" s="2006">
        <v>0</v>
      </c>
      <c r="AK473" s="2006">
        <v>0</v>
      </c>
      <c r="AL473" s="2006">
        <v>0</v>
      </c>
      <c r="AM473" s="2006">
        <v>0</v>
      </c>
      <c r="AN473" s="2006">
        <v>0</v>
      </c>
      <c r="AO473" s="2006">
        <v>0</v>
      </c>
      <c r="AP473" s="2006">
        <v>0</v>
      </c>
      <c r="AQ473" s="2006">
        <v>0</v>
      </c>
      <c r="AR473" s="2006">
        <v>0</v>
      </c>
      <c r="AS473" s="2006">
        <v>0</v>
      </c>
      <c r="AT473" s="2006">
        <v>0</v>
      </c>
      <c r="AU473" s="2006">
        <v>0</v>
      </c>
      <c r="AV473" s="2006">
        <v>0</v>
      </c>
      <c r="AW473" s="2006">
        <v>0</v>
      </c>
      <c r="AX473" s="2006">
        <v>0</v>
      </c>
      <c r="AY473" s="2006">
        <v>0</v>
      </c>
      <c r="AZ473" s="2006">
        <v>0</v>
      </c>
      <c r="BA473" s="2006">
        <v>0</v>
      </c>
      <c r="BB473" s="2006">
        <v>0</v>
      </c>
      <c r="BC473" s="2006">
        <v>0</v>
      </c>
      <c r="BD473" s="2006">
        <v>0</v>
      </c>
      <c r="BE473" s="2006">
        <v>0</v>
      </c>
      <c r="BF473" s="2006">
        <v>0</v>
      </c>
      <c r="BG473" s="2006">
        <v>0</v>
      </c>
      <c r="BH473" s="2006">
        <v>0</v>
      </c>
      <c r="BI473" s="421"/>
    </row>
    <row r="474" spans="2:61" ht="9.9499999999999993" customHeight="1">
      <c r="B474" s="3401">
        <v>21</v>
      </c>
      <c r="D474" s="4282" t="s">
        <v>344</v>
      </c>
      <c r="E474" s="44"/>
      <c r="F474" s="44"/>
      <c r="G474" s="44"/>
      <c r="H474" s="4166"/>
      <c r="I474" s="44"/>
      <c r="J474" s="44"/>
      <c r="K474" s="44"/>
      <c r="L474" s="4166"/>
      <c r="M474" s="44"/>
      <c r="N474" s="44"/>
      <c r="O474" s="44"/>
      <c r="P474" s="4166"/>
      <c r="Q474" s="44"/>
      <c r="R474" s="44"/>
      <c r="S474" s="44"/>
      <c r="T474" s="4166"/>
      <c r="U474" s="44"/>
      <c r="V474" s="44"/>
      <c r="W474" s="44"/>
      <c r="X474" s="4166"/>
      <c r="Y474" s="44"/>
      <c r="Z474" s="44"/>
      <c r="AA474" s="44"/>
      <c r="AB474" s="4166"/>
      <c r="AC474" s="44"/>
      <c r="AD474" s="44"/>
      <c r="AE474" s="44"/>
      <c r="AF474" s="4166"/>
      <c r="AI474" s="40"/>
      <c r="AJ474" s="2006">
        <v>0</v>
      </c>
      <c r="AK474" s="2006">
        <v>0</v>
      </c>
      <c r="AL474" s="2006">
        <v>0</v>
      </c>
      <c r="AM474" s="2006">
        <v>0</v>
      </c>
      <c r="AN474" s="2006">
        <v>0</v>
      </c>
      <c r="AO474" s="2006">
        <v>0</v>
      </c>
      <c r="AP474" s="2006">
        <v>0</v>
      </c>
      <c r="AQ474" s="2006">
        <v>0</v>
      </c>
      <c r="AR474" s="2006">
        <v>0</v>
      </c>
      <c r="AS474" s="2006">
        <v>0</v>
      </c>
      <c r="AT474" s="2006">
        <v>0</v>
      </c>
      <c r="AU474" s="2006">
        <v>0</v>
      </c>
      <c r="AV474" s="2006">
        <v>0</v>
      </c>
      <c r="AW474" s="2006">
        <v>0</v>
      </c>
      <c r="AX474" s="2006">
        <v>0</v>
      </c>
      <c r="AY474" s="2006">
        <v>0</v>
      </c>
      <c r="AZ474" s="2006">
        <v>0</v>
      </c>
      <c r="BA474" s="2006">
        <v>0</v>
      </c>
      <c r="BB474" s="2006">
        <v>0</v>
      </c>
      <c r="BC474" s="2006">
        <v>0</v>
      </c>
      <c r="BD474" s="2006">
        <v>0</v>
      </c>
      <c r="BE474" s="2006">
        <v>0</v>
      </c>
      <c r="BF474" s="2006">
        <v>0</v>
      </c>
      <c r="BG474" s="2006">
        <v>0</v>
      </c>
      <c r="BH474" s="2006">
        <v>0</v>
      </c>
      <c r="BI474" s="421"/>
    </row>
    <row r="475" spans="2:61" ht="5.0999999999999996" customHeight="1">
      <c r="B475" s="3402"/>
      <c r="D475" s="4283"/>
      <c r="E475" s="153"/>
      <c r="F475" s="154"/>
      <c r="G475" s="153"/>
      <c r="H475" s="3612"/>
      <c r="I475" s="153"/>
      <c r="J475" s="154"/>
      <c r="K475" s="153"/>
      <c r="L475" s="3612"/>
      <c r="M475" s="153"/>
      <c r="N475" s="154"/>
      <c r="O475" s="153"/>
      <c r="P475" s="3612"/>
      <c r="Q475" s="153"/>
      <c r="R475" s="154"/>
      <c r="S475" s="153"/>
      <c r="T475" s="3612"/>
      <c r="U475" s="153"/>
      <c r="V475" s="154"/>
      <c r="W475" s="153"/>
      <c r="X475" s="3612"/>
      <c r="Y475" s="153"/>
      <c r="Z475" s="154"/>
      <c r="AA475" s="153"/>
      <c r="AB475" s="3612"/>
      <c r="AC475" s="153"/>
      <c r="AD475" s="154"/>
      <c r="AE475" s="153"/>
      <c r="AF475" s="3612"/>
      <c r="AI475" s="90"/>
      <c r="AJ475" s="2006">
        <v>0</v>
      </c>
      <c r="AK475" s="2006">
        <v>0</v>
      </c>
      <c r="AL475" s="2006">
        <v>0</v>
      </c>
      <c r="AM475" s="2006">
        <v>0</v>
      </c>
      <c r="AN475" s="2006">
        <v>0</v>
      </c>
      <c r="AO475" s="2006">
        <v>0</v>
      </c>
      <c r="AP475" s="2006">
        <v>0</v>
      </c>
      <c r="AQ475" s="2006">
        <v>0</v>
      </c>
      <c r="AR475" s="2006">
        <v>0</v>
      </c>
      <c r="AS475" s="2006">
        <v>0</v>
      </c>
      <c r="AT475" s="2006">
        <v>0</v>
      </c>
      <c r="AU475" s="2006">
        <v>0</v>
      </c>
      <c r="AV475" s="2006">
        <v>0</v>
      </c>
      <c r="AW475" s="2006">
        <v>0</v>
      </c>
      <c r="AX475" s="2006">
        <v>0</v>
      </c>
      <c r="AY475" s="2006">
        <v>0</v>
      </c>
      <c r="AZ475" s="2006">
        <v>0</v>
      </c>
      <c r="BA475" s="2006">
        <v>0</v>
      </c>
      <c r="BB475" s="2006">
        <v>0</v>
      </c>
      <c r="BC475" s="2006">
        <v>0</v>
      </c>
      <c r="BD475" s="2006">
        <v>0</v>
      </c>
      <c r="BE475" s="2006">
        <v>0</v>
      </c>
      <c r="BF475" s="2006">
        <v>0</v>
      </c>
      <c r="BG475" s="2006">
        <v>0</v>
      </c>
      <c r="BH475" s="2006">
        <v>0</v>
      </c>
      <c r="BI475" s="421"/>
    </row>
    <row r="476" spans="2:61" ht="9.9499999999999993" customHeight="1">
      <c r="B476" s="3403"/>
      <c r="D476" s="4284"/>
      <c r="E476" s="44"/>
      <c r="F476" s="44"/>
      <c r="G476" s="44"/>
      <c r="H476" s="3613"/>
      <c r="I476" s="44"/>
      <c r="J476" s="44"/>
      <c r="K476" s="44"/>
      <c r="L476" s="3613"/>
      <c r="M476" s="44"/>
      <c r="N476" s="44"/>
      <c r="O476" s="44"/>
      <c r="P476" s="3613"/>
      <c r="Q476" s="44"/>
      <c r="R476" s="44"/>
      <c r="S476" s="44"/>
      <c r="T476" s="3613"/>
      <c r="U476" s="44"/>
      <c r="V476" s="44"/>
      <c r="W476" s="44"/>
      <c r="X476" s="3613"/>
      <c r="Y476" s="44"/>
      <c r="Z476" s="44"/>
      <c r="AA476" s="44"/>
      <c r="AB476" s="3613"/>
      <c r="AC476" s="44"/>
      <c r="AD476" s="44"/>
      <c r="AE476" s="44"/>
      <c r="AF476" s="3613"/>
      <c r="AI476" s="40"/>
      <c r="AJ476" s="2006">
        <v>0</v>
      </c>
      <c r="AK476" s="2006">
        <v>0</v>
      </c>
      <c r="AL476" s="2006">
        <v>0</v>
      </c>
      <c r="AM476" s="2006">
        <v>0</v>
      </c>
      <c r="AN476" s="2006">
        <v>0</v>
      </c>
      <c r="AO476" s="2006">
        <v>0</v>
      </c>
      <c r="AP476" s="2006">
        <v>0</v>
      </c>
      <c r="AQ476" s="2006">
        <v>0</v>
      </c>
      <c r="AR476" s="2006">
        <v>0</v>
      </c>
      <c r="AS476" s="2006">
        <v>0</v>
      </c>
      <c r="AT476" s="2006">
        <v>0</v>
      </c>
      <c r="AU476" s="2006">
        <v>0</v>
      </c>
      <c r="AV476" s="2006">
        <v>0</v>
      </c>
      <c r="AW476" s="2006">
        <v>0</v>
      </c>
      <c r="AX476" s="2006">
        <v>0</v>
      </c>
      <c r="AY476" s="2006">
        <v>0</v>
      </c>
      <c r="AZ476" s="2006">
        <v>0</v>
      </c>
      <c r="BA476" s="2006">
        <v>0</v>
      </c>
      <c r="BB476" s="2006">
        <v>0</v>
      </c>
      <c r="BC476" s="2006">
        <v>0</v>
      </c>
      <c r="BD476" s="2006">
        <v>0</v>
      </c>
      <c r="BE476" s="2006">
        <v>0</v>
      </c>
      <c r="BF476" s="2006">
        <v>0</v>
      </c>
      <c r="BG476" s="2006">
        <v>0</v>
      </c>
      <c r="BH476" s="2006">
        <v>0</v>
      </c>
      <c r="BI476" s="421"/>
    </row>
    <row r="477" spans="2:61" ht="9.9499999999999993" customHeight="1">
      <c r="B477" s="34"/>
      <c r="D477" s="57"/>
      <c r="E477" s="117"/>
      <c r="F477" s="117"/>
      <c r="G477" s="117"/>
      <c r="H477" s="57"/>
      <c r="I477" s="117"/>
      <c r="J477" s="117"/>
      <c r="K477" s="117"/>
      <c r="L477" s="157"/>
      <c r="M477" s="117"/>
      <c r="N477" s="117"/>
      <c r="O477" s="117"/>
      <c r="P477" s="157"/>
      <c r="Q477" s="117"/>
      <c r="R477" s="117"/>
      <c r="S477" s="117"/>
      <c r="T477" s="157"/>
      <c r="U477" s="117"/>
      <c r="V477" s="117"/>
      <c r="W477" s="117"/>
      <c r="X477" s="26"/>
      <c r="Y477" s="117"/>
      <c r="Z477" s="117"/>
      <c r="AA477" s="117"/>
      <c r="AB477" s="157"/>
      <c r="AC477" s="117"/>
      <c r="AD477" s="117"/>
      <c r="AE477" s="117"/>
      <c r="AF477" s="157"/>
      <c r="AI477" s="159"/>
      <c r="AJ477" s="2006">
        <v>0</v>
      </c>
      <c r="AK477" s="2006">
        <v>0</v>
      </c>
      <c r="AL477" s="2006">
        <v>0</v>
      </c>
      <c r="AM477" s="2006">
        <v>0</v>
      </c>
      <c r="AN477" s="2006">
        <v>0</v>
      </c>
      <c r="AO477" s="2006">
        <v>0</v>
      </c>
      <c r="AP477" s="2006">
        <v>0</v>
      </c>
      <c r="AQ477" s="2006">
        <v>0</v>
      </c>
      <c r="AR477" s="2006">
        <v>0</v>
      </c>
      <c r="AS477" s="2006">
        <v>0</v>
      </c>
      <c r="AT477" s="2006">
        <v>0</v>
      </c>
      <c r="AU477" s="2006">
        <v>0</v>
      </c>
      <c r="AV477" s="2006">
        <v>0</v>
      </c>
      <c r="AW477" s="2006">
        <v>0</v>
      </c>
      <c r="AX477" s="2006">
        <v>0</v>
      </c>
      <c r="AY477" s="2006">
        <v>0</v>
      </c>
      <c r="AZ477" s="2006">
        <v>0</v>
      </c>
      <c r="BA477" s="2006">
        <v>0</v>
      </c>
      <c r="BB477" s="2006">
        <v>0</v>
      </c>
      <c r="BC477" s="2006">
        <v>0</v>
      </c>
      <c r="BD477" s="2006">
        <v>0</v>
      </c>
      <c r="BE477" s="2006">
        <v>0</v>
      </c>
      <c r="BF477" s="2006">
        <v>0</v>
      </c>
      <c r="BG477" s="2006">
        <v>0</v>
      </c>
      <c r="BH477" s="2006">
        <v>0</v>
      </c>
      <c r="BI477" s="421"/>
    </row>
    <row r="478" spans="2:61" ht="9.9499999999999993" customHeight="1">
      <c r="B478" s="3401">
        <v>22</v>
      </c>
      <c r="D478" s="4282" t="s">
        <v>210</v>
      </c>
      <c r="E478" s="44"/>
      <c r="F478" s="44"/>
      <c r="G478" s="44"/>
      <c r="H478" s="4166"/>
      <c r="I478" s="44"/>
      <c r="J478" s="44"/>
      <c r="K478" s="44"/>
      <c r="L478" s="4166"/>
      <c r="M478" s="44"/>
      <c r="N478" s="44"/>
      <c r="O478" s="44"/>
      <c r="P478" s="4166"/>
      <c r="Q478" s="44"/>
      <c r="R478" s="44"/>
      <c r="S478" s="44"/>
      <c r="T478" s="4166"/>
      <c r="U478" s="44"/>
      <c r="V478" s="44"/>
      <c r="W478" s="44"/>
      <c r="X478" s="4166"/>
      <c r="Y478" s="44"/>
      <c r="Z478" s="44"/>
      <c r="AA478" s="44"/>
      <c r="AB478" s="4166"/>
      <c r="AC478" s="44"/>
      <c r="AD478" s="44"/>
      <c r="AE478" s="44"/>
      <c r="AF478" s="4166"/>
      <c r="AI478" s="40"/>
      <c r="AJ478" s="2006">
        <v>0</v>
      </c>
      <c r="AK478" s="2006">
        <v>0</v>
      </c>
      <c r="AL478" s="2006">
        <v>0</v>
      </c>
      <c r="AM478" s="2006">
        <v>0</v>
      </c>
      <c r="AN478" s="2006">
        <v>0</v>
      </c>
      <c r="AO478" s="2006">
        <v>0</v>
      </c>
      <c r="AP478" s="2006">
        <v>0</v>
      </c>
      <c r="AQ478" s="2006">
        <v>0</v>
      </c>
      <c r="AR478" s="2006">
        <v>0</v>
      </c>
      <c r="AS478" s="2006">
        <v>0</v>
      </c>
      <c r="AT478" s="2006">
        <v>0</v>
      </c>
      <c r="AU478" s="2006">
        <v>0</v>
      </c>
      <c r="AV478" s="2006">
        <v>0</v>
      </c>
      <c r="AW478" s="2006">
        <v>0</v>
      </c>
      <c r="AX478" s="2006">
        <v>0</v>
      </c>
      <c r="AY478" s="2006">
        <v>0</v>
      </c>
      <c r="AZ478" s="2006">
        <v>0</v>
      </c>
      <c r="BA478" s="2006">
        <v>0</v>
      </c>
      <c r="BB478" s="2006">
        <v>0</v>
      </c>
      <c r="BC478" s="2006">
        <v>0</v>
      </c>
      <c r="BD478" s="2006">
        <v>0</v>
      </c>
      <c r="BE478" s="2006">
        <v>0</v>
      </c>
      <c r="BF478" s="2006">
        <v>0</v>
      </c>
      <c r="BG478" s="2006">
        <v>0</v>
      </c>
      <c r="BH478" s="2006">
        <v>0</v>
      </c>
      <c r="BI478" s="421"/>
    </row>
    <row r="479" spans="2:61" ht="5.0999999999999996" customHeight="1">
      <c r="B479" s="3402"/>
      <c r="D479" s="4283"/>
      <c r="E479" s="153"/>
      <c r="F479" s="154"/>
      <c r="G479" s="153"/>
      <c r="H479" s="3612"/>
      <c r="I479" s="153"/>
      <c r="J479" s="154"/>
      <c r="K479" s="153"/>
      <c r="L479" s="3612"/>
      <c r="M479" s="153"/>
      <c r="N479" s="154"/>
      <c r="O479" s="153"/>
      <c r="P479" s="3612"/>
      <c r="Q479" s="153"/>
      <c r="R479" s="154"/>
      <c r="S479" s="153"/>
      <c r="T479" s="3612"/>
      <c r="U479" s="153"/>
      <c r="V479" s="154"/>
      <c r="W479" s="153"/>
      <c r="X479" s="3612"/>
      <c r="Y479" s="153"/>
      <c r="Z479" s="154"/>
      <c r="AA479" s="153"/>
      <c r="AB479" s="3612"/>
      <c r="AC479" s="153"/>
      <c r="AD479" s="154"/>
      <c r="AE479" s="153"/>
      <c r="AF479" s="3612"/>
      <c r="AI479" s="90"/>
      <c r="AJ479" s="2006">
        <v>0</v>
      </c>
      <c r="AK479" s="2006">
        <v>0</v>
      </c>
      <c r="AL479" s="2006">
        <v>0</v>
      </c>
      <c r="AM479" s="2006">
        <v>0</v>
      </c>
      <c r="AN479" s="2006">
        <v>0</v>
      </c>
      <c r="AO479" s="2006">
        <v>0</v>
      </c>
      <c r="AP479" s="2006">
        <v>0</v>
      </c>
      <c r="AQ479" s="2006">
        <v>0</v>
      </c>
      <c r="AR479" s="2006">
        <v>0</v>
      </c>
      <c r="AS479" s="2006">
        <v>0</v>
      </c>
      <c r="AT479" s="2006">
        <v>0</v>
      </c>
      <c r="AU479" s="2006">
        <v>0</v>
      </c>
      <c r="AV479" s="2006">
        <v>0</v>
      </c>
      <c r="AW479" s="2006">
        <v>0</v>
      </c>
      <c r="AX479" s="2006">
        <v>0</v>
      </c>
      <c r="AY479" s="2006">
        <v>0</v>
      </c>
      <c r="AZ479" s="2006">
        <v>0</v>
      </c>
      <c r="BA479" s="2006">
        <v>0</v>
      </c>
      <c r="BB479" s="2006">
        <v>0</v>
      </c>
      <c r="BC479" s="2006">
        <v>0</v>
      </c>
      <c r="BD479" s="2006">
        <v>0</v>
      </c>
      <c r="BE479" s="2006">
        <v>0</v>
      </c>
      <c r="BF479" s="2006">
        <v>0</v>
      </c>
      <c r="BG479" s="2006">
        <v>0</v>
      </c>
      <c r="BH479" s="2006">
        <v>0</v>
      </c>
      <c r="BI479" s="421"/>
    </row>
    <row r="480" spans="2:61" ht="9.9499999999999993" customHeight="1">
      <c r="B480" s="3403"/>
      <c r="D480" s="4284"/>
      <c r="E480" s="44"/>
      <c r="F480" s="44"/>
      <c r="G480" s="44"/>
      <c r="H480" s="3613"/>
      <c r="I480" s="44"/>
      <c r="J480" s="44"/>
      <c r="K480" s="44"/>
      <c r="L480" s="3613"/>
      <c r="M480" s="44"/>
      <c r="N480" s="44"/>
      <c r="O480" s="44"/>
      <c r="P480" s="3613"/>
      <c r="Q480" s="44"/>
      <c r="R480" s="44"/>
      <c r="S480" s="44"/>
      <c r="T480" s="3613"/>
      <c r="U480" s="44"/>
      <c r="V480" s="44"/>
      <c r="W480" s="44"/>
      <c r="X480" s="3613"/>
      <c r="Y480" s="44"/>
      <c r="Z480" s="44"/>
      <c r="AA480" s="44"/>
      <c r="AB480" s="3613"/>
      <c r="AC480" s="44"/>
      <c r="AD480" s="44"/>
      <c r="AE480" s="44"/>
      <c r="AF480" s="3613"/>
      <c r="AI480" s="40"/>
      <c r="AJ480" s="2006">
        <v>0</v>
      </c>
      <c r="AK480" s="2006">
        <v>0</v>
      </c>
      <c r="AL480" s="2006">
        <v>0</v>
      </c>
      <c r="AM480" s="2006">
        <v>0</v>
      </c>
      <c r="AN480" s="2006">
        <v>0</v>
      </c>
      <c r="AO480" s="2006">
        <v>0</v>
      </c>
      <c r="AP480" s="2006">
        <v>0</v>
      </c>
      <c r="AQ480" s="2006">
        <v>0</v>
      </c>
      <c r="AR480" s="2006">
        <v>0</v>
      </c>
      <c r="AS480" s="2006">
        <v>0</v>
      </c>
      <c r="AT480" s="2006">
        <v>0</v>
      </c>
      <c r="AU480" s="2006">
        <v>0</v>
      </c>
      <c r="AV480" s="2006">
        <v>0</v>
      </c>
      <c r="AW480" s="2006">
        <v>0</v>
      </c>
      <c r="AX480" s="2006">
        <v>0</v>
      </c>
      <c r="AY480" s="2006">
        <v>0</v>
      </c>
      <c r="AZ480" s="2006">
        <v>0</v>
      </c>
      <c r="BA480" s="2006">
        <v>0</v>
      </c>
      <c r="BB480" s="2006">
        <v>0</v>
      </c>
      <c r="BC480" s="2006">
        <v>0</v>
      </c>
      <c r="BD480" s="2006">
        <v>0</v>
      </c>
      <c r="BE480" s="2006">
        <v>0</v>
      </c>
      <c r="BF480" s="2006">
        <v>0</v>
      </c>
      <c r="BG480" s="2006">
        <v>0</v>
      </c>
      <c r="BH480" s="2006">
        <v>0</v>
      </c>
      <c r="BI480" s="421"/>
    </row>
    <row r="481" spans="2:61" ht="9.9499999999999993" customHeight="1">
      <c r="B481" s="34"/>
      <c r="D481" s="57"/>
      <c r="E481" s="117"/>
      <c r="F481" s="117"/>
      <c r="G481" s="117"/>
      <c r="H481" s="57"/>
      <c r="I481" s="117"/>
      <c r="J481" s="117"/>
      <c r="K481" s="117"/>
      <c r="L481" s="157"/>
      <c r="M481" s="117"/>
      <c r="N481" s="117"/>
      <c r="O481" s="117"/>
      <c r="P481" s="157"/>
      <c r="Q481" s="117"/>
      <c r="R481" s="117"/>
      <c r="S481" s="117"/>
      <c r="T481" s="157"/>
      <c r="U481" s="117"/>
      <c r="V481" s="117"/>
      <c r="W481" s="117"/>
      <c r="X481" s="26"/>
      <c r="Y481" s="117"/>
      <c r="Z481" s="117"/>
      <c r="AA481" s="117"/>
      <c r="AB481" s="157"/>
      <c r="AC481" s="117"/>
      <c r="AD481" s="117"/>
      <c r="AE481" s="117"/>
      <c r="AF481" s="157"/>
      <c r="AI481" s="159"/>
      <c r="AJ481" s="2006">
        <v>0</v>
      </c>
      <c r="AK481" s="2006">
        <v>0</v>
      </c>
      <c r="AL481" s="2006">
        <v>0</v>
      </c>
      <c r="AM481" s="2006">
        <v>0</v>
      </c>
      <c r="AN481" s="2006">
        <v>0</v>
      </c>
      <c r="AO481" s="2006">
        <v>0</v>
      </c>
      <c r="AP481" s="2006">
        <v>0</v>
      </c>
      <c r="AQ481" s="2006">
        <v>0</v>
      </c>
      <c r="AR481" s="2006">
        <v>0</v>
      </c>
      <c r="AS481" s="2006">
        <v>0</v>
      </c>
      <c r="AT481" s="2006">
        <v>0</v>
      </c>
      <c r="AU481" s="2006">
        <v>0</v>
      </c>
      <c r="AV481" s="2006">
        <v>0</v>
      </c>
      <c r="AW481" s="2006">
        <v>0</v>
      </c>
      <c r="AX481" s="2006">
        <v>0</v>
      </c>
      <c r="AY481" s="2006">
        <v>0</v>
      </c>
      <c r="AZ481" s="2006">
        <v>0</v>
      </c>
      <c r="BA481" s="2006">
        <v>0</v>
      </c>
      <c r="BB481" s="2006">
        <v>0</v>
      </c>
      <c r="BC481" s="2006">
        <v>0</v>
      </c>
      <c r="BD481" s="2006">
        <v>0</v>
      </c>
      <c r="BE481" s="2006">
        <v>0</v>
      </c>
      <c r="BF481" s="2006">
        <v>0</v>
      </c>
      <c r="BG481" s="2006">
        <v>0</v>
      </c>
      <c r="BH481" s="2006">
        <v>0</v>
      </c>
      <c r="BI481" s="421"/>
    </row>
    <row r="482" spans="2:61" ht="9.9499999999999993" customHeight="1">
      <c r="B482" s="3401">
        <v>23</v>
      </c>
      <c r="D482" s="4282" t="s">
        <v>567</v>
      </c>
      <c r="E482" s="44"/>
      <c r="F482" s="44"/>
      <c r="G482" s="44"/>
      <c r="H482" s="4166"/>
      <c r="I482" s="44"/>
      <c r="J482" s="44"/>
      <c r="K482" s="44"/>
      <c r="L482" s="4166"/>
      <c r="M482" s="44"/>
      <c r="N482" s="44"/>
      <c r="O482" s="44"/>
      <c r="P482" s="4166"/>
      <c r="Q482" s="44"/>
      <c r="R482" s="44"/>
      <c r="S482" s="44"/>
      <c r="T482" s="4166"/>
      <c r="U482" s="44"/>
      <c r="V482" s="44"/>
      <c r="W482" s="44"/>
      <c r="X482" s="4166"/>
      <c r="Y482" s="44"/>
      <c r="Z482" s="44"/>
      <c r="AA482" s="44"/>
      <c r="AB482" s="4166"/>
      <c r="AC482" s="44"/>
      <c r="AD482" s="44"/>
      <c r="AE482" s="44"/>
      <c r="AF482" s="4166"/>
      <c r="AI482" s="40"/>
      <c r="AJ482" s="2006">
        <v>0</v>
      </c>
      <c r="AK482" s="2006">
        <v>0</v>
      </c>
      <c r="AL482" s="2006">
        <v>0</v>
      </c>
      <c r="AM482" s="2006">
        <v>0</v>
      </c>
      <c r="AN482" s="2006">
        <v>0</v>
      </c>
      <c r="AO482" s="2006">
        <v>0</v>
      </c>
      <c r="AP482" s="2006">
        <v>0</v>
      </c>
      <c r="AQ482" s="2006">
        <v>0</v>
      </c>
      <c r="AR482" s="2006">
        <v>0</v>
      </c>
      <c r="AS482" s="2006">
        <v>0</v>
      </c>
      <c r="AT482" s="2006">
        <v>0</v>
      </c>
      <c r="AU482" s="2006">
        <v>0</v>
      </c>
      <c r="AV482" s="2006">
        <v>0</v>
      </c>
      <c r="AW482" s="2006">
        <v>0</v>
      </c>
      <c r="AX482" s="2006">
        <v>0</v>
      </c>
      <c r="AY482" s="2006">
        <v>0</v>
      </c>
      <c r="AZ482" s="2006">
        <v>0</v>
      </c>
      <c r="BA482" s="2006">
        <v>0</v>
      </c>
      <c r="BB482" s="2006">
        <v>0</v>
      </c>
      <c r="BC482" s="2006">
        <v>0</v>
      </c>
      <c r="BD482" s="2006">
        <v>0</v>
      </c>
      <c r="BE482" s="2006">
        <v>0</v>
      </c>
      <c r="BF482" s="2006">
        <v>0</v>
      </c>
      <c r="BG482" s="2006">
        <v>0</v>
      </c>
      <c r="BH482" s="2006">
        <v>0</v>
      </c>
      <c r="BI482" s="421"/>
    </row>
    <row r="483" spans="2:61" ht="5.0999999999999996" customHeight="1">
      <c r="B483" s="3402"/>
      <c r="D483" s="4283"/>
      <c r="E483" s="153"/>
      <c r="F483" s="154"/>
      <c r="G483" s="153"/>
      <c r="H483" s="3612"/>
      <c r="I483" s="153"/>
      <c r="J483" s="154"/>
      <c r="K483" s="153"/>
      <c r="L483" s="3612"/>
      <c r="M483" s="153"/>
      <c r="N483" s="154"/>
      <c r="O483" s="153"/>
      <c r="P483" s="3612"/>
      <c r="Q483" s="153"/>
      <c r="R483" s="154"/>
      <c r="S483" s="153"/>
      <c r="T483" s="3612"/>
      <c r="U483" s="153"/>
      <c r="V483" s="154"/>
      <c r="W483" s="153"/>
      <c r="X483" s="3612"/>
      <c r="Y483" s="153"/>
      <c r="Z483" s="154"/>
      <c r="AA483" s="153"/>
      <c r="AB483" s="3612"/>
      <c r="AC483" s="153"/>
      <c r="AD483" s="154"/>
      <c r="AE483" s="153"/>
      <c r="AF483" s="3612"/>
      <c r="AI483" s="90"/>
      <c r="AJ483" s="2006">
        <v>0</v>
      </c>
      <c r="AK483" s="2006">
        <v>0</v>
      </c>
      <c r="AL483" s="2006">
        <v>0</v>
      </c>
      <c r="AM483" s="2006">
        <v>0</v>
      </c>
      <c r="AN483" s="2006">
        <v>0</v>
      </c>
      <c r="AO483" s="2006">
        <v>0</v>
      </c>
      <c r="AP483" s="2006">
        <v>0</v>
      </c>
      <c r="AQ483" s="2006">
        <v>0</v>
      </c>
      <c r="AR483" s="2006">
        <v>0</v>
      </c>
      <c r="AS483" s="2006">
        <v>0</v>
      </c>
      <c r="AT483" s="2006">
        <v>0</v>
      </c>
      <c r="AU483" s="2006">
        <v>0</v>
      </c>
      <c r="AV483" s="2006">
        <v>0</v>
      </c>
      <c r="AW483" s="2006">
        <v>0</v>
      </c>
      <c r="AX483" s="2006">
        <v>0</v>
      </c>
      <c r="AY483" s="2006">
        <v>0</v>
      </c>
      <c r="AZ483" s="2006">
        <v>0</v>
      </c>
      <c r="BA483" s="2006">
        <v>0</v>
      </c>
      <c r="BB483" s="2006">
        <v>0</v>
      </c>
      <c r="BC483" s="2006">
        <v>0</v>
      </c>
      <c r="BD483" s="2006">
        <v>0</v>
      </c>
      <c r="BE483" s="2006">
        <v>0</v>
      </c>
      <c r="BF483" s="2006">
        <v>0</v>
      </c>
      <c r="BG483" s="2006">
        <v>0</v>
      </c>
      <c r="BH483" s="2006">
        <v>0</v>
      </c>
      <c r="BI483" s="421"/>
    </row>
    <row r="484" spans="2:61" ht="9.9499999999999993" customHeight="1">
      <c r="B484" s="3403"/>
      <c r="D484" s="4284"/>
      <c r="E484" s="44"/>
      <c r="F484" s="44"/>
      <c r="G484" s="44"/>
      <c r="H484" s="3613"/>
      <c r="I484" s="44"/>
      <c r="J484" s="44"/>
      <c r="K484" s="44"/>
      <c r="L484" s="3613"/>
      <c r="M484" s="44"/>
      <c r="N484" s="44"/>
      <c r="O484" s="44"/>
      <c r="P484" s="3613"/>
      <c r="Q484" s="44"/>
      <c r="R484" s="44"/>
      <c r="S484" s="44"/>
      <c r="T484" s="3613"/>
      <c r="U484" s="44"/>
      <c r="V484" s="44"/>
      <c r="W484" s="44"/>
      <c r="X484" s="3613"/>
      <c r="Y484" s="44"/>
      <c r="Z484" s="44"/>
      <c r="AA484" s="44"/>
      <c r="AB484" s="3613"/>
      <c r="AC484" s="44"/>
      <c r="AD484" s="44"/>
      <c r="AE484" s="44"/>
      <c r="AF484" s="3613"/>
      <c r="AI484" s="40"/>
      <c r="AJ484" s="2006">
        <v>0</v>
      </c>
      <c r="AK484" s="2006">
        <v>0</v>
      </c>
      <c r="AL484" s="2006">
        <v>0</v>
      </c>
      <c r="AM484" s="2006">
        <v>0</v>
      </c>
      <c r="AN484" s="2006">
        <v>0</v>
      </c>
      <c r="AO484" s="2006">
        <v>0</v>
      </c>
      <c r="AP484" s="2006">
        <v>0</v>
      </c>
      <c r="AQ484" s="2006">
        <v>0</v>
      </c>
      <c r="AR484" s="2006">
        <v>0</v>
      </c>
      <c r="AS484" s="2006">
        <v>0</v>
      </c>
      <c r="AT484" s="2006">
        <v>0</v>
      </c>
      <c r="AU484" s="2006">
        <v>0</v>
      </c>
      <c r="AV484" s="2006">
        <v>0</v>
      </c>
      <c r="AW484" s="2006">
        <v>0</v>
      </c>
      <c r="AX484" s="2006">
        <v>0</v>
      </c>
      <c r="AY484" s="2006">
        <v>0</v>
      </c>
      <c r="AZ484" s="2006">
        <v>0</v>
      </c>
      <c r="BA484" s="2006">
        <v>0</v>
      </c>
      <c r="BB484" s="2006">
        <v>0</v>
      </c>
      <c r="BC484" s="2006">
        <v>0</v>
      </c>
      <c r="BD484" s="2006">
        <v>0</v>
      </c>
      <c r="BE484" s="2006">
        <v>0</v>
      </c>
      <c r="BF484" s="2006">
        <v>0</v>
      </c>
      <c r="BG484" s="2006">
        <v>0</v>
      </c>
      <c r="BH484" s="2006">
        <v>0</v>
      </c>
      <c r="BI484" s="421"/>
    </row>
    <row r="485" spans="2:61" ht="9.9499999999999993" customHeight="1">
      <c r="B485" s="34"/>
      <c r="D485" s="57"/>
      <c r="E485" s="117"/>
      <c r="F485" s="117"/>
      <c r="G485" s="117"/>
      <c r="H485" s="57"/>
      <c r="I485" s="117"/>
      <c r="J485" s="117"/>
      <c r="K485" s="117"/>
      <c r="L485" s="157"/>
      <c r="M485" s="117"/>
      <c r="N485" s="117"/>
      <c r="O485" s="117"/>
      <c r="P485" s="157"/>
      <c r="Q485" s="117"/>
      <c r="R485" s="117"/>
      <c r="S485" s="117"/>
      <c r="T485" s="157"/>
      <c r="U485" s="117"/>
      <c r="V485" s="117"/>
      <c r="W485" s="117"/>
      <c r="X485" s="26"/>
      <c r="Y485" s="117"/>
      <c r="Z485" s="117"/>
      <c r="AA485" s="117"/>
      <c r="AB485" s="157"/>
      <c r="AC485" s="117"/>
      <c r="AD485" s="117"/>
      <c r="AE485" s="117"/>
      <c r="AF485" s="157"/>
      <c r="AI485" s="159"/>
      <c r="AJ485" s="2006">
        <v>0</v>
      </c>
      <c r="AK485" s="2006">
        <v>0</v>
      </c>
      <c r="AL485" s="2006">
        <v>0</v>
      </c>
      <c r="AM485" s="2006">
        <v>0</v>
      </c>
      <c r="AN485" s="2006">
        <v>0</v>
      </c>
      <c r="AO485" s="2006">
        <v>0</v>
      </c>
      <c r="AP485" s="2006">
        <v>0</v>
      </c>
      <c r="AQ485" s="2006">
        <v>0</v>
      </c>
      <c r="AR485" s="2006">
        <v>0</v>
      </c>
      <c r="AS485" s="2006">
        <v>0</v>
      </c>
      <c r="AT485" s="2006">
        <v>0</v>
      </c>
      <c r="AU485" s="2006">
        <v>0</v>
      </c>
      <c r="AV485" s="2006">
        <v>0</v>
      </c>
      <c r="AW485" s="2006">
        <v>0</v>
      </c>
      <c r="AX485" s="2006">
        <v>0</v>
      </c>
      <c r="AY485" s="2006">
        <v>0</v>
      </c>
      <c r="AZ485" s="2006">
        <v>0</v>
      </c>
      <c r="BA485" s="2006">
        <v>0</v>
      </c>
      <c r="BB485" s="2006">
        <v>0</v>
      </c>
      <c r="BC485" s="2006">
        <v>0</v>
      </c>
      <c r="BD485" s="2006">
        <v>0</v>
      </c>
      <c r="BE485" s="2006">
        <v>0</v>
      </c>
      <c r="BF485" s="2006">
        <v>0</v>
      </c>
      <c r="BG485" s="2006">
        <v>0</v>
      </c>
      <c r="BH485" s="2006">
        <v>0</v>
      </c>
      <c r="BI485" s="421"/>
    </row>
    <row r="486" spans="2:61" ht="9.9499999999999993" customHeight="1">
      <c r="B486" s="3401">
        <v>24</v>
      </c>
      <c r="D486" s="4282" t="s">
        <v>568</v>
      </c>
      <c r="E486" s="44"/>
      <c r="F486" s="44"/>
      <c r="G486" s="44"/>
      <c r="H486" s="4166"/>
      <c r="I486" s="44"/>
      <c r="J486" s="44"/>
      <c r="K486" s="44"/>
      <c r="L486" s="4166"/>
      <c r="M486" s="44"/>
      <c r="N486" s="44"/>
      <c r="O486" s="44"/>
      <c r="P486" s="4166"/>
      <c r="Q486" s="44"/>
      <c r="R486" s="44"/>
      <c r="S486" s="44"/>
      <c r="T486" s="4166"/>
      <c r="U486" s="44"/>
      <c r="V486" s="44"/>
      <c r="W486" s="44"/>
      <c r="X486" s="4166"/>
      <c r="Y486" s="44"/>
      <c r="Z486" s="44"/>
      <c r="AA486" s="44"/>
      <c r="AB486" s="4166"/>
      <c r="AC486" s="44"/>
      <c r="AD486" s="44"/>
      <c r="AE486" s="44"/>
      <c r="AF486" s="4166"/>
      <c r="AI486" s="40"/>
      <c r="AJ486" s="2006">
        <v>0</v>
      </c>
      <c r="AK486" s="2006">
        <v>0</v>
      </c>
      <c r="AL486" s="2006">
        <v>0</v>
      </c>
      <c r="AM486" s="2006">
        <v>0</v>
      </c>
      <c r="AN486" s="2006">
        <v>0</v>
      </c>
      <c r="AO486" s="2006">
        <v>0</v>
      </c>
      <c r="AP486" s="2006">
        <v>0</v>
      </c>
      <c r="AQ486" s="2006">
        <v>0</v>
      </c>
      <c r="AR486" s="2006">
        <v>0</v>
      </c>
      <c r="AS486" s="2006">
        <v>0</v>
      </c>
      <c r="AT486" s="2006">
        <v>0</v>
      </c>
      <c r="AU486" s="2006">
        <v>0</v>
      </c>
      <c r="AV486" s="2006">
        <v>0</v>
      </c>
      <c r="AW486" s="2006">
        <v>0</v>
      </c>
      <c r="AX486" s="2006">
        <v>0</v>
      </c>
      <c r="AY486" s="2006">
        <v>0</v>
      </c>
      <c r="AZ486" s="2006">
        <v>0</v>
      </c>
      <c r="BA486" s="2006">
        <v>0</v>
      </c>
      <c r="BB486" s="2006">
        <v>0</v>
      </c>
      <c r="BC486" s="2006">
        <v>0</v>
      </c>
      <c r="BD486" s="2006">
        <v>0</v>
      </c>
      <c r="BE486" s="2006">
        <v>0</v>
      </c>
      <c r="BF486" s="2006">
        <v>0</v>
      </c>
      <c r="BG486" s="2006">
        <v>0</v>
      </c>
      <c r="BH486" s="2006">
        <v>0</v>
      </c>
      <c r="BI486" s="421"/>
    </row>
    <row r="487" spans="2:61" ht="5.0999999999999996" customHeight="1">
      <c r="B487" s="3402"/>
      <c r="D487" s="4283"/>
      <c r="E487" s="153"/>
      <c r="F487" s="154"/>
      <c r="G487" s="153"/>
      <c r="H487" s="3612"/>
      <c r="I487" s="153"/>
      <c r="J487" s="154"/>
      <c r="K487" s="153"/>
      <c r="L487" s="3612"/>
      <c r="M487" s="153"/>
      <c r="N487" s="154"/>
      <c r="O487" s="153"/>
      <c r="P487" s="3612"/>
      <c r="Q487" s="153"/>
      <c r="R487" s="154"/>
      <c r="S487" s="153"/>
      <c r="T487" s="3612"/>
      <c r="U487" s="153"/>
      <c r="V487" s="154"/>
      <c r="W487" s="153"/>
      <c r="X487" s="3612"/>
      <c r="Y487" s="153"/>
      <c r="Z487" s="154"/>
      <c r="AA487" s="153"/>
      <c r="AB487" s="3612"/>
      <c r="AC487" s="153"/>
      <c r="AD487" s="154"/>
      <c r="AE487" s="153"/>
      <c r="AF487" s="3612"/>
      <c r="AI487" s="90"/>
      <c r="AJ487" s="2006">
        <v>0</v>
      </c>
      <c r="AK487" s="2006">
        <v>0</v>
      </c>
      <c r="AL487" s="2006">
        <v>0</v>
      </c>
      <c r="AM487" s="2006">
        <v>0</v>
      </c>
      <c r="AN487" s="2006">
        <v>0</v>
      </c>
      <c r="AO487" s="2006">
        <v>0</v>
      </c>
      <c r="AP487" s="2006">
        <v>0</v>
      </c>
      <c r="AQ487" s="2006">
        <v>0</v>
      </c>
      <c r="AR487" s="2006">
        <v>0</v>
      </c>
      <c r="AS487" s="2006">
        <v>0</v>
      </c>
      <c r="AT487" s="2006">
        <v>0</v>
      </c>
      <c r="AU487" s="2006">
        <v>0</v>
      </c>
      <c r="AV487" s="2006">
        <v>0</v>
      </c>
      <c r="AW487" s="2006">
        <v>0</v>
      </c>
      <c r="AX487" s="2006">
        <v>0</v>
      </c>
      <c r="AY487" s="2006">
        <v>0</v>
      </c>
      <c r="AZ487" s="2006">
        <v>0</v>
      </c>
      <c r="BA487" s="2006">
        <v>0</v>
      </c>
      <c r="BB487" s="2006">
        <v>0</v>
      </c>
      <c r="BC487" s="2006">
        <v>0</v>
      </c>
      <c r="BD487" s="2006">
        <v>0</v>
      </c>
      <c r="BE487" s="2006">
        <v>0</v>
      </c>
      <c r="BF487" s="2006">
        <v>0</v>
      </c>
      <c r="BG487" s="2006">
        <v>0</v>
      </c>
      <c r="BH487" s="2006">
        <v>0</v>
      </c>
      <c r="BI487" s="421"/>
    </row>
    <row r="488" spans="2:61" ht="9.9499999999999993" customHeight="1">
      <c r="B488" s="3403"/>
      <c r="D488" s="4284"/>
      <c r="E488" s="44"/>
      <c r="F488" s="44"/>
      <c r="G488" s="44"/>
      <c r="H488" s="3613"/>
      <c r="I488" s="44"/>
      <c r="J488" s="44"/>
      <c r="K488" s="44"/>
      <c r="L488" s="3613"/>
      <c r="M488" s="44"/>
      <c r="N488" s="44"/>
      <c r="O488" s="44"/>
      <c r="P488" s="3613"/>
      <c r="Q488" s="44"/>
      <c r="R488" s="44"/>
      <c r="S488" s="44"/>
      <c r="T488" s="3613"/>
      <c r="U488" s="44"/>
      <c r="V488" s="44"/>
      <c r="W488" s="44"/>
      <c r="X488" s="3613"/>
      <c r="Y488" s="44"/>
      <c r="Z488" s="44"/>
      <c r="AA488" s="44"/>
      <c r="AB488" s="3613"/>
      <c r="AC488" s="44"/>
      <c r="AD488" s="44"/>
      <c r="AE488" s="44"/>
      <c r="AF488" s="3613"/>
      <c r="AI488" s="40"/>
      <c r="AJ488" s="2006">
        <v>0</v>
      </c>
      <c r="AK488" s="2006">
        <v>0</v>
      </c>
      <c r="AL488" s="2006">
        <v>0</v>
      </c>
      <c r="AM488" s="2006">
        <v>0</v>
      </c>
      <c r="AN488" s="2006">
        <v>0</v>
      </c>
      <c r="AO488" s="2006">
        <v>0</v>
      </c>
      <c r="AP488" s="2006">
        <v>0</v>
      </c>
      <c r="AQ488" s="2006">
        <v>0</v>
      </c>
      <c r="AR488" s="2006">
        <v>0</v>
      </c>
      <c r="AS488" s="2006">
        <v>0</v>
      </c>
      <c r="AT488" s="2006">
        <v>0</v>
      </c>
      <c r="AU488" s="2006">
        <v>0</v>
      </c>
      <c r="AV488" s="2006">
        <v>0</v>
      </c>
      <c r="AW488" s="2006">
        <v>0</v>
      </c>
      <c r="AX488" s="2006">
        <v>0</v>
      </c>
      <c r="AY488" s="2006">
        <v>0</v>
      </c>
      <c r="AZ488" s="2006">
        <v>0</v>
      </c>
      <c r="BA488" s="2006">
        <v>0</v>
      </c>
      <c r="BB488" s="2006">
        <v>0</v>
      </c>
      <c r="BC488" s="2006">
        <v>0</v>
      </c>
      <c r="BD488" s="2006">
        <v>0</v>
      </c>
      <c r="BE488" s="2006">
        <v>0</v>
      </c>
      <c r="BF488" s="2006">
        <v>0</v>
      </c>
      <c r="BG488" s="2006">
        <v>0</v>
      </c>
      <c r="BH488" s="2006">
        <v>0</v>
      </c>
      <c r="BI488" s="421"/>
    </row>
    <row r="489" spans="2:61" ht="9.9499999999999993" customHeight="1">
      <c r="B489" s="34"/>
      <c r="D489" s="57"/>
      <c r="E489" s="117"/>
      <c r="F489" s="117"/>
      <c r="G489" s="117"/>
      <c r="H489" s="57"/>
      <c r="I489" s="117"/>
      <c r="J489" s="117"/>
      <c r="K489" s="117"/>
      <c r="L489" s="157"/>
      <c r="M489" s="117"/>
      <c r="N489" s="117"/>
      <c r="O489" s="117"/>
      <c r="P489" s="157"/>
      <c r="Q489" s="117"/>
      <c r="R489" s="117"/>
      <c r="S489" s="117"/>
      <c r="T489" s="157"/>
      <c r="U489" s="117"/>
      <c r="V489" s="117"/>
      <c r="W489" s="117"/>
      <c r="X489" s="26"/>
      <c r="Y489" s="117"/>
      <c r="Z489" s="117"/>
      <c r="AA489" s="117"/>
      <c r="AB489" s="157"/>
      <c r="AC489" s="117"/>
      <c r="AD489" s="117"/>
      <c r="AE489" s="117"/>
      <c r="AF489" s="157"/>
      <c r="AI489" s="159"/>
      <c r="AJ489" s="2006">
        <v>0</v>
      </c>
      <c r="AK489" s="2006">
        <v>0</v>
      </c>
      <c r="AL489" s="2006">
        <v>0</v>
      </c>
      <c r="AM489" s="2006">
        <v>0</v>
      </c>
      <c r="AN489" s="2006">
        <v>0</v>
      </c>
      <c r="AO489" s="2006">
        <v>0</v>
      </c>
      <c r="AP489" s="2006">
        <v>0</v>
      </c>
      <c r="AQ489" s="2006">
        <v>0</v>
      </c>
      <c r="AR489" s="2006">
        <v>0</v>
      </c>
      <c r="AS489" s="2006">
        <v>0</v>
      </c>
      <c r="AT489" s="2006">
        <v>0</v>
      </c>
      <c r="AU489" s="2006">
        <v>0</v>
      </c>
      <c r="AV489" s="2006">
        <v>0</v>
      </c>
      <c r="AW489" s="2006">
        <v>0</v>
      </c>
      <c r="AX489" s="2006">
        <v>0</v>
      </c>
      <c r="AY489" s="2006">
        <v>0</v>
      </c>
      <c r="AZ489" s="2006">
        <v>0</v>
      </c>
      <c r="BA489" s="2006">
        <v>0</v>
      </c>
      <c r="BB489" s="2006">
        <v>0</v>
      </c>
      <c r="BC489" s="2006">
        <v>0</v>
      </c>
      <c r="BD489" s="2006">
        <v>0</v>
      </c>
      <c r="BE489" s="2006">
        <v>0</v>
      </c>
      <c r="BF489" s="2006">
        <v>0</v>
      </c>
      <c r="BG489" s="2006">
        <v>0</v>
      </c>
      <c r="BH489" s="2006">
        <v>0</v>
      </c>
      <c r="BI489" s="421"/>
    </row>
    <row r="490" spans="2:61" ht="9.9499999999999993" customHeight="1">
      <c r="B490" s="3401">
        <v>25</v>
      </c>
      <c r="D490" s="4282" t="s">
        <v>353</v>
      </c>
      <c r="E490" s="44"/>
      <c r="F490" s="44"/>
      <c r="G490" s="44"/>
      <c r="H490" s="4166"/>
      <c r="I490" s="44"/>
      <c r="J490" s="44"/>
      <c r="K490" s="44"/>
      <c r="L490" s="4166"/>
      <c r="M490" s="44"/>
      <c r="N490" s="44"/>
      <c r="O490" s="44"/>
      <c r="P490" s="4166"/>
      <c r="Q490" s="44"/>
      <c r="R490" s="44"/>
      <c r="S490" s="44"/>
      <c r="T490" s="4166"/>
      <c r="U490" s="44"/>
      <c r="V490" s="44"/>
      <c r="W490" s="44"/>
      <c r="X490" s="4166"/>
      <c r="Y490" s="44"/>
      <c r="Z490" s="44"/>
      <c r="AA490" s="44"/>
      <c r="AB490" s="4166"/>
      <c r="AC490" s="44"/>
      <c r="AD490" s="44"/>
      <c r="AE490" s="44"/>
      <c r="AF490" s="4166"/>
      <c r="AI490" s="40"/>
      <c r="AJ490" s="2006">
        <v>0</v>
      </c>
      <c r="AK490" s="2006">
        <v>0</v>
      </c>
      <c r="AL490" s="2006">
        <v>0</v>
      </c>
      <c r="AM490" s="2006">
        <v>0</v>
      </c>
      <c r="AN490" s="2006">
        <v>0</v>
      </c>
      <c r="AO490" s="2006">
        <v>0</v>
      </c>
      <c r="AP490" s="2006">
        <v>0</v>
      </c>
      <c r="AQ490" s="2006">
        <v>0</v>
      </c>
      <c r="AR490" s="2006">
        <v>0</v>
      </c>
      <c r="AS490" s="2006">
        <v>0</v>
      </c>
      <c r="AT490" s="2006">
        <v>0</v>
      </c>
      <c r="AU490" s="2006">
        <v>0</v>
      </c>
      <c r="AV490" s="2006">
        <v>0</v>
      </c>
      <c r="AW490" s="2006">
        <v>0</v>
      </c>
      <c r="AX490" s="2006">
        <v>0</v>
      </c>
      <c r="AY490" s="2006">
        <v>0</v>
      </c>
      <c r="AZ490" s="2006">
        <v>0</v>
      </c>
      <c r="BA490" s="2006">
        <v>0</v>
      </c>
      <c r="BB490" s="2006">
        <v>0</v>
      </c>
      <c r="BC490" s="2006">
        <v>0</v>
      </c>
      <c r="BD490" s="2006">
        <v>0</v>
      </c>
      <c r="BE490" s="2006">
        <v>0</v>
      </c>
      <c r="BF490" s="2006">
        <v>0</v>
      </c>
      <c r="BG490" s="2006">
        <v>0</v>
      </c>
      <c r="BH490" s="2006">
        <v>0</v>
      </c>
      <c r="BI490" s="421"/>
    </row>
    <row r="491" spans="2:61" ht="5.0999999999999996" customHeight="1">
      <c r="B491" s="3402"/>
      <c r="D491" s="4283"/>
      <c r="E491" s="153"/>
      <c r="F491" s="154"/>
      <c r="G491" s="153"/>
      <c r="H491" s="3612"/>
      <c r="I491" s="153"/>
      <c r="J491" s="154"/>
      <c r="K491" s="153"/>
      <c r="L491" s="3612"/>
      <c r="M491" s="153"/>
      <c r="N491" s="154"/>
      <c r="O491" s="153"/>
      <c r="P491" s="3612"/>
      <c r="Q491" s="153"/>
      <c r="R491" s="154"/>
      <c r="S491" s="153"/>
      <c r="T491" s="3612"/>
      <c r="U491" s="153"/>
      <c r="V491" s="154"/>
      <c r="W491" s="153"/>
      <c r="X491" s="3612"/>
      <c r="Y491" s="153"/>
      <c r="Z491" s="154"/>
      <c r="AA491" s="153"/>
      <c r="AB491" s="3612"/>
      <c r="AC491" s="153"/>
      <c r="AD491" s="154"/>
      <c r="AE491" s="153"/>
      <c r="AF491" s="3612"/>
      <c r="AI491" s="90"/>
      <c r="AJ491" s="2006">
        <v>0</v>
      </c>
      <c r="AK491" s="2006">
        <v>0</v>
      </c>
      <c r="AL491" s="2006">
        <v>0</v>
      </c>
      <c r="AM491" s="2006">
        <v>0</v>
      </c>
      <c r="AN491" s="2006">
        <v>0</v>
      </c>
      <c r="AO491" s="2006">
        <v>0</v>
      </c>
      <c r="AP491" s="2006">
        <v>0</v>
      </c>
      <c r="AQ491" s="2006">
        <v>0</v>
      </c>
      <c r="AR491" s="2006">
        <v>0</v>
      </c>
      <c r="AS491" s="2006">
        <v>0</v>
      </c>
      <c r="AT491" s="2006">
        <v>0</v>
      </c>
      <c r="AU491" s="2006">
        <v>0</v>
      </c>
      <c r="AV491" s="2006">
        <v>0</v>
      </c>
      <c r="AW491" s="2006">
        <v>0</v>
      </c>
      <c r="AX491" s="2006">
        <v>0</v>
      </c>
      <c r="AY491" s="2006">
        <v>0</v>
      </c>
      <c r="AZ491" s="2006">
        <v>0</v>
      </c>
      <c r="BA491" s="2006">
        <v>0</v>
      </c>
      <c r="BB491" s="2006">
        <v>0</v>
      </c>
      <c r="BC491" s="2006">
        <v>0</v>
      </c>
      <c r="BD491" s="2006">
        <v>0</v>
      </c>
      <c r="BE491" s="2006">
        <v>0</v>
      </c>
      <c r="BF491" s="2006">
        <v>0</v>
      </c>
      <c r="BG491" s="2006">
        <v>0</v>
      </c>
      <c r="BH491" s="2006">
        <v>0</v>
      </c>
      <c r="BI491" s="421"/>
    </row>
    <row r="492" spans="2:61" ht="9.9499999999999993" customHeight="1">
      <c r="B492" s="3403"/>
      <c r="D492" s="4284"/>
      <c r="E492" s="44"/>
      <c r="F492" s="44"/>
      <c r="G492" s="44"/>
      <c r="H492" s="3613"/>
      <c r="I492" s="44"/>
      <c r="J492" s="44"/>
      <c r="K492" s="44"/>
      <c r="L492" s="3613"/>
      <c r="M492" s="44"/>
      <c r="N492" s="44"/>
      <c r="O492" s="44"/>
      <c r="P492" s="3613"/>
      <c r="Q492" s="44"/>
      <c r="R492" s="44"/>
      <c r="S492" s="44"/>
      <c r="T492" s="3613"/>
      <c r="U492" s="44"/>
      <c r="V492" s="44"/>
      <c r="W492" s="44"/>
      <c r="X492" s="3613"/>
      <c r="Y492" s="44"/>
      <c r="Z492" s="44"/>
      <c r="AA492" s="44"/>
      <c r="AB492" s="3613"/>
      <c r="AC492" s="44"/>
      <c r="AD492" s="44"/>
      <c r="AE492" s="44"/>
      <c r="AF492" s="3613"/>
      <c r="AI492" s="40"/>
      <c r="AJ492" s="2006">
        <v>0</v>
      </c>
      <c r="AK492" s="2006">
        <v>0</v>
      </c>
      <c r="AL492" s="2006">
        <v>0</v>
      </c>
      <c r="AM492" s="2006">
        <v>0</v>
      </c>
      <c r="AN492" s="2006">
        <v>0</v>
      </c>
      <c r="AO492" s="2006">
        <v>0</v>
      </c>
      <c r="AP492" s="2006">
        <v>0</v>
      </c>
      <c r="AQ492" s="2006">
        <v>0</v>
      </c>
      <c r="AR492" s="2006">
        <v>0</v>
      </c>
      <c r="AS492" s="2006">
        <v>0</v>
      </c>
      <c r="AT492" s="2006">
        <v>0</v>
      </c>
      <c r="AU492" s="2006">
        <v>0</v>
      </c>
      <c r="AV492" s="2006">
        <v>0</v>
      </c>
      <c r="AW492" s="2006">
        <v>0</v>
      </c>
      <c r="AX492" s="2006">
        <v>0</v>
      </c>
      <c r="AY492" s="2006">
        <v>0</v>
      </c>
      <c r="AZ492" s="2006">
        <v>0</v>
      </c>
      <c r="BA492" s="2006">
        <v>0</v>
      </c>
      <c r="BB492" s="2006">
        <v>0</v>
      </c>
      <c r="BC492" s="2006">
        <v>0</v>
      </c>
      <c r="BD492" s="2006">
        <v>0</v>
      </c>
      <c r="BE492" s="2006">
        <v>0</v>
      </c>
      <c r="BF492" s="2006">
        <v>0</v>
      </c>
      <c r="BG492" s="2006">
        <v>0</v>
      </c>
      <c r="BH492" s="2006">
        <v>0</v>
      </c>
      <c r="BI492" s="421"/>
    </row>
    <row r="493" spans="2:61" ht="9.9499999999999993" customHeight="1">
      <c r="B493" s="34"/>
      <c r="D493" s="57"/>
      <c r="E493" s="117"/>
      <c r="F493" s="117"/>
      <c r="G493" s="117"/>
      <c r="H493" s="57"/>
      <c r="I493" s="117"/>
      <c r="J493" s="117"/>
      <c r="K493" s="117"/>
      <c r="L493" s="157"/>
      <c r="M493" s="117"/>
      <c r="N493" s="117"/>
      <c r="O493" s="117"/>
      <c r="P493" s="157"/>
      <c r="Q493" s="117"/>
      <c r="R493" s="117"/>
      <c r="S493" s="117"/>
      <c r="T493" s="157"/>
      <c r="U493" s="117"/>
      <c r="V493" s="117"/>
      <c r="W493" s="117"/>
      <c r="X493" s="26"/>
      <c r="Y493" s="117"/>
      <c r="Z493" s="117"/>
      <c r="AA493" s="117"/>
      <c r="AB493" s="157"/>
      <c r="AC493" s="117"/>
      <c r="AD493" s="117"/>
      <c r="AE493" s="117"/>
      <c r="AF493" s="157"/>
      <c r="AI493" s="159"/>
      <c r="AJ493" s="2006">
        <v>0</v>
      </c>
      <c r="AK493" s="2006">
        <v>0</v>
      </c>
      <c r="AL493" s="2006">
        <v>0</v>
      </c>
      <c r="AM493" s="2006">
        <v>0</v>
      </c>
      <c r="AN493" s="2006">
        <v>0</v>
      </c>
      <c r="AO493" s="2006">
        <v>0</v>
      </c>
      <c r="AP493" s="2006">
        <v>0</v>
      </c>
      <c r="AQ493" s="2006">
        <v>0</v>
      </c>
      <c r="AR493" s="2006">
        <v>0</v>
      </c>
      <c r="AS493" s="2006">
        <v>0</v>
      </c>
      <c r="AT493" s="2006">
        <v>0</v>
      </c>
      <c r="AU493" s="2006">
        <v>0</v>
      </c>
      <c r="AV493" s="2006">
        <v>0</v>
      </c>
      <c r="AW493" s="2006">
        <v>0</v>
      </c>
      <c r="AX493" s="2006">
        <v>0</v>
      </c>
      <c r="AY493" s="2006">
        <v>0</v>
      </c>
      <c r="AZ493" s="2006">
        <v>0</v>
      </c>
      <c r="BA493" s="2006">
        <v>0</v>
      </c>
      <c r="BB493" s="2006">
        <v>0</v>
      </c>
      <c r="BC493" s="2006">
        <v>0</v>
      </c>
      <c r="BD493" s="2006">
        <v>0</v>
      </c>
      <c r="BE493" s="2006">
        <v>0</v>
      </c>
      <c r="BF493" s="2006">
        <v>0</v>
      </c>
      <c r="BG493" s="2006">
        <v>0</v>
      </c>
      <c r="BH493" s="2006">
        <v>0</v>
      </c>
      <c r="BI493" s="421"/>
    </row>
    <row r="494" spans="2:61" ht="9.9499999999999993" customHeight="1">
      <c r="B494" s="3401">
        <v>26</v>
      </c>
      <c r="D494" s="4282" t="s">
        <v>569</v>
      </c>
      <c r="E494" s="44"/>
      <c r="F494" s="44"/>
      <c r="G494" s="44"/>
      <c r="H494" s="4166"/>
      <c r="I494" s="44"/>
      <c r="J494" s="44"/>
      <c r="K494" s="44"/>
      <c r="L494" s="4166"/>
      <c r="M494" s="44"/>
      <c r="N494" s="44"/>
      <c r="O494" s="44"/>
      <c r="P494" s="4166"/>
      <c r="Q494" s="44"/>
      <c r="R494" s="44"/>
      <c r="S494" s="44"/>
      <c r="T494" s="4166"/>
      <c r="U494" s="44"/>
      <c r="V494" s="44"/>
      <c r="W494" s="44"/>
      <c r="X494" s="4166"/>
      <c r="Y494" s="44"/>
      <c r="Z494" s="44"/>
      <c r="AA494" s="44"/>
      <c r="AB494" s="4166"/>
      <c r="AC494" s="44"/>
      <c r="AD494" s="44"/>
      <c r="AE494" s="44"/>
      <c r="AF494" s="4166"/>
      <c r="AI494" s="40"/>
      <c r="AJ494" s="2006">
        <v>0</v>
      </c>
      <c r="AK494" s="2006">
        <v>0</v>
      </c>
      <c r="AL494" s="2006">
        <v>0</v>
      </c>
      <c r="AM494" s="2006">
        <v>0</v>
      </c>
      <c r="AN494" s="2006">
        <v>0</v>
      </c>
      <c r="AO494" s="2006">
        <v>0</v>
      </c>
      <c r="AP494" s="2006">
        <v>0</v>
      </c>
      <c r="AQ494" s="2006">
        <v>0</v>
      </c>
      <c r="AR494" s="2006">
        <v>0</v>
      </c>
      <c r="AS494" s="2006">
        <v>0</v>
      </c>
      <c r="AT494" s="2006">
        <v>0</v>
      </c>
      <c r="AU494" s="2006">
        <v>0</v>
      </c>
      <c r="AV494" s="2006">
        <v>0</v>
      </c>
      <c r="AW494" s="2006">
        <v>0</v>
      </c>
      <c r="AX494" s="2006">
        <v>0</v>
      </c>
      <c r="AY494" s="2006">
        <v>0</v>
      </c>
      <c r="AZ494" s="2006">
        <v>0</v>
      </c>
      <c r="BA494" s="2006">
        <v>0</v>
      </c>
      <c r="BB494" s="2006">
        <v>0</v>
      </c>
      <c r="BC494" s="2006">
        <v>0</v>
      </c>
      <c r="BD494" s="2006">
        <v>0</v>
      </c>
      <c r="BE494" s="2006">
        <v>0</v>
      </c>
      <c r="BF494" s="2006">
        <v>0</v>
      </c>
      <c r="BG494" s="2006">
        <v>0</v>
      </c>
      <c r="BH494" s="2006">
        <v>0</v>
      </c>
      <c r="BI494" s="421"/>
    </row>
    <row r="495" spans="2:61" ht="5.0999999999999996" customHeight="1">
      <c r="B495" s="3402"/>
      <c r="D495" s="4283"/>
      <c r="E495" s="153"/>
      <c r="F495" s="154"/>
      <c r="G495" s="153"/>
      <c r="H495" s="3612"/>
      <c r="I495" s="153"/>
      <c r="J495" s="154"/>
      <c r="K495" s="153"/>
      <c r="L495" s="3612"/>
      <c r="M495" s="153"/>
      <c r="N495" s="154"/>
      <c r="O495" s="153"/>
      <c r="P495" s="3612"/>
      <c r="Q495" s="153"/>
      <c r="R495" s="154"/>
      <c r="S495" s="153"/>
      <c r="T495" s="3612"/>
      <c r="U495" s="153"/>
      <c r="V495" s="154"/>
      <c r="W495" s="153"/>
      <c r="X495" s="3612"/>
      <c r="Y495" s="153"/>
      <c r="Z495" s="154"/>
      <c r="AA495" s="153"/>
      <c r="AB495" s="3612"/>
      <c r="AC495" s="153"/>
      <c r="AD495" s="154"/>
      <c r="AE495" s="153"/>
      <c r="AF495" s="3612"/>
      <c r="AI495" s="90"/>
      <c r="AJ495" s="2006">
        <v>0</v>
      </c>
      <c r="AK495" s="2006">
        <v>0</v>
      </c>
      <c r="AL495" s="2006">
        <v>0</v>
      </c>
      <c r="AM495" s="2006">
        <v>0</v>
      </c>
      <c r="AN495" s="2006">
        <v>0</v>
      </c>
      <c r="AO495" s="2006">
        <v>0</v>
      </c>
      <c r="AP495" s="2006">
        <v>0</v>
      </c>
      <c r="AQ495" s="2006">
        <v>0</v>
      </c>
      <c r="AR495" s="2006">
        <v>0</v>
      </c>
      <c r="AS495" s="2006">
        <v>0</v>
      </c>
      <c r="AT495" s="2006">
        <v>0</v>
      </c>
      <c r="AU495" s="2006">
        <v>0</v>
      </c>
      <c r="AV495" s="2006">
        <v>0</v>
      </c>
      <c r="AW495" s="2006">
        <v>0</v>
      </c>
      <c r="AX495" s="2006">
        <v>0</v>
      </c>
      <c r="AY495" s="2006">
        <v>0</v>
      </c>
      <c r="AZ495" s="2006">
        <v>0</v>
      </c>
      <c r="BA495" s="2006">
        <v>0</v>
      </c>
      <c r="BB495" s="2006">
        <v>0</v>
      </c>
      <c r="BC495" s="2006">
        <v>0</v>
      </c>
      <c r="BD495" s="2006">
        <v>0</v>
      </c>
      <c r="BE495" s="2006">
        <v>0</v>
      </c>
      <c r="BF495" s="2006">
        <v>0</v>
      </c>
      <c r="BG495" s="2006">
        <v>0</v>
      </c>
      <c r="BH495" s="2006">
        <v>0</v>
      </c>
      <c r="BI495" s="421"/>
    </row>
    <row r="496" spans="2:61" ht="9.9499999999999993" customHeight="1">
      <c r="B496" s="3403"/>
      <c r="D496" s="4284"/>
      <c r="E496" s="44"/>
      <c r="F496" s="44"/>
      <c r="G496" s="44"/>
      <c r="H496" s="3613"/>
      <c r="I496" s="44"/>
      <c r="J496" s="44"/>
      <c r="K496" s="44"/>
      <c r="L496" s="3613"/>
      <c r="M496" s="44"/>
      <c r="N496" s="44"/>
      <c r="O496" s="44"/>
      <c r="P496" s="3613"/>
      <c r="Q496" s="44"/>
      <c r="R496" s="44"/>
      <c r="S496" s="44"/>
      <c r="T496" s="3613"/>
      <c r="U496" s="44"/>
      <c r="V496" s="44"/>
      <c r="W496" s="44"/>
      <c r="X496" s="3613"/>
      <c r="Y496" s="44"/>
      <c r="Z496" s="44"/>
      <c r="AA496" s="44"/>
      <c r="AB496" s="3613"/>
      <c r="AC496" s="44"/>
      <c r="AD496" s="44"/>
      <c r="AE496" s="44"/>
      <c r="AF496" s="3613"/>
      <c r="AI496" s="40"/>
      <c r="AJ496" s="2006">
        <v>0</v>
      </c>
      <c r="AK496" s="2006">
        <v>0</v>
      </c>
      <c r="AL496" s="2006">
        <v>0</v>
      </c>
      <c r="AM496" s="2006">
        <v>0</v>
      </c>
      <c r="AN496" s="2006">
        <v>0</v>
      </c>
      <c r="AO496" s="2006">
        <v>0</v>
      </c>
      <c r="AP496" s="2006">
        <v>0</v>
      </c>
      <c r="AQ496" s="2006">
        <v>0</v>
      </c>
      <c r="AR496" s="2006">
        <v>0</v>
      </c>
      <c r="AS496" s="2006">
        <v>0</v>
      </c>
      <c r="AT496" s="2006">
        <v>0</v>
      </c>
      <c r="AU496" s="2006">
        <v>0</v>
      </c>
      <c r="AV496" s="2006">
        <v>0</v>
      </c>
      <c r="AW496" s="2006">
        <v>0</v>
      </c>
      <c r="AX496" s="2006">
        <v>0</v>
      </c>
      <c r="AY496" s="2006">
        <v>0</v>
      </c>
      <c r="AZ496" s="2006">
        <v>0</v>
      </c>
      <c r="BA496" s="2006">
        <v>0</v>
      </c>
      <c r="BB496" s="2006">
        <v>0</v>
      </c>
      <c r="BC496" s="2006">
        <v>0</v>
      </c>
      <c r="BD496" s="2006">
        <v>0</v>
      </c>
      <c r="BE496" s="2006">
        <v>0</v>
      </c>
      <c r="BF496" s="2006">
        <v>0</v>
      </c>
      <c r="BG496" s="2006">
        <v>0</v>
      </c>
      <c r="BH496" s="2006">
        <v>0</v>
      </c>
      <c r="BI496" s="421"/>
    </row>
    <row r="497" spans="2:61" ht="9.9499999999999993" customHeight="1">
      <c r="B497" s="34"/>
      <c r="D497" s="57"/>
      <c r="E497" s="117"/>
      <c r="F497" s="117"/>
      <c r="G497" s="117"/>
      <c r="H497" s="57"/>
      <c r="I497" s="117"/>
      <c r="J497" s="117"/>
      <c r="K497" s="117"/>
      <c r="L497" s="157"/>
      <c r="M497" s="117"/>
      <c r="N497" s="117"/>
      <c r="O497" s="117"/>
      <c r="P497" s="157"/>
      <c r="Q497" s="117"/>
      <c r="R497" s="117"/>
      <c r="S497" s="117"/>
      <c r="T497" s="157"/>
      <c r="U497" s="117"/>
      <c r="V497" s="117"/>
      <c r="W497" s="117"/>
      <c r="X497" s="26"/>
      <c r="Y497" s="117"/>
      <c r="Z497" s="117"/>
      <c r="AA497" s="117"/>
      <c r="AB497" s="157"/>
      <c r="AC497" s="117"/>
      <c r="AD497" s="117"/>
      <c r="AE497" s="117"/>
      <c r="AF497" s="157"/>
      <c r="AI497" s="159"/>
      <c r="AJ497" s="2006">
        <v>0</v>
      </c>
      <c r="AK497" s="2006">
        <v>0</v>
      </c>
      <c r="AL497" s="2006">
        <v>0</v>
      </c>
      <c r="AM497" s="2006">
        <v>0</v>
      </c>
      <c r="AN497" s="2006">
        <v>0</v>
      </c>
      <c r="AO497" s="2006">
        <v>0</v>
      </c>
      <c r="AP497" s="2006">
        <v>0</v>
      </c>
      <c r="AQ497" s="2006">
        <v>0</v>
      </c>
      <c r="AR497" s="2006">
        <v>0</v>
      </c>
      <c r="AS497" s="2006">
        <v>0</v>
      </c>
      <c r="AT497" s="2006">
        <v>0</v>
      </c>
      <c r="AU497" s="2006">
        <v>0</v>
      </c>
      <c r="AV497" s="2006">
        <v>0</v>
      </c>
      <c r="AW497" s="2006">
        <v>0</v>
      </c>
      <c r="AX497" s="2006">
        <v>0</v>
      </c>
      <c r="AY497" s="2006">
        <v>0</v>
      </c>
      <c r="AZ497" s="2006">
        <v>0</v>
      </c>
      <c r="BA497" s="2006">
        <v>0</v>
      </c>
      <c r="BB497" s="2006">
        <v>0</v>
      </c>
      <c r="BC497" s="2006">
        <v>0</v>
      </c>
      <c r="BD497" s="2006">
        <v>0</v>
      </c>
      <c r="BE497" s="2006">
        <v>0</v>
      </c>
      <c r="BF497" s="2006">
        <v>0</v>
      </c>
      <c r="BG497" s="2006">
        <v>0</v>
      </c>
      <c r="BH497" s="2006">
        <v>0</v>
      </c>
      <c r="BI497" s="421"/>
    </row>
    <row r="498" spans="2:61" ht="9.9499999999999993" customHeight="1">
      <c r="B498" s="3401">
        <v>27</v>
      </c>
      <c r="D498" s="4282" t="s">
        <v>236</v>
      </c>
      <c r="E498" s="44"/>
      <c r="F498" s="44"/>
      <c r="G498" s="44"/>
      <c r="H498" s="4166"/>
      <c r="I498" s="44"/>
      <c r="J498" s="44"/>
      <c r="K498" s="44"/>
      <c r="L498" s="4166"/>
      <c r="M498" s="44"/>
      <c r="N498" s="44"/>
      <c r="O498" s="44"/>
      <c r="P498" s="4166"/>
      <c r="Q498" s="44"/>
      <c r="R498" s="44"/>
      <c r="S498" s="44"/>
      <c r="T498" s="4166"/>
      <c r="U498" s="44"/>
      <c r="V498" s="44"/>
      <c r="W498" s="44"/>
      <c r="X498" s="4166"/>
      <c r="Y498" s="44"/>
      <c r="Z498" s="44"/>
      <c r="AA498" s="44"/>
      <c r="AB498" s="4166"/>
      <c r="AC498" s="44"/>
      <c r="AD498" s="44"/>
      <c r="AE498" s="44"/>
      <c r="AF498" s="4166"/>
      <c r="AI498" s="40"/>
      <c r="AJ498" s="2006">
        <v>0</v>
      </c>
      <c r="AK498" s="2006">
        <v>0</v>
      </c>
      <c r="AL498" s="2006">
        <v>0</v>
      </c>
      <c r="AM498" s="2006">
        <v>0</v>
      </c>
      <c r="AN498" s="2006">
        <v>0</v>
      </c>
      <c r="AO498" s="2006">
        <v>0</v>
      </c>
      <c r="AP498" s="2006">
        <v>0</v>
      </c>
      <c r="AQ498" s="2006">
        <v>0</v>
      </c>
      <c r="AR498" s="2006">
        <v>0</v>
      </c>
      <c r="AS498" s="2006">
        <v>0</v>
      </c>
      <c r="AT498" s="2006">
        <v>0</v>
      </c>
      <c r="AU498" s="2006">
        <v>0</v>
      </c>
      <c r="AV498" s="2006">
        <v>0</v>
      </c>
      <c r="AW498" s="2006">
        <v>0</v>
      </c>
      <c r="AX498" s="2006">
        <v>0</v>
      </c>
      <c r="AY498" s="2006">
        <v>0</v>
      </c>
      <c r="AZ498" s="2006">
        <v>0</v>
      </c>
      <c r="BA498" s="2006">
        <v>0</v>
      </c>
      <c r="BB498" s="2006">
        <v>0</v>
      </c>
      <c r="BC498" s="2006">
        <v>0</v>
      </c>
      <c r="BD498" s="2006">
        <v>0</v>
      </c>
      <c r="BE498" s="2006">
        <v>0</v>
      </c>
      <c r="BF498" s="2006">
        <v>0</v>
      </c>
      <c r="BG498" s="2006">
        <v>0</v>
      </c>
      <c r="BH498" s="2006">
        <v>0</v>
      </c>
      <c r="BI498" s="421"/>
    </row>
    <row r="499" spans="2:61" ht="5.0999999999999996" customHeight="1">
      <c r="B499" s="3402"/>
      <c r="D499" s="4283"/>
      <c r="E499" s="153"/>
      <c r="F499" s="154"/>
      <c r="G499" s="153"/>
      <c r="H499" s="3612"/>
      <c r="I499" s="153"/>
      <c r="J499" s="154"/>
      <c r="K499" s="153"/>
      <c r="L499" s="3612"/>
      <c r="M499" s="153"/>
      <c r="N499" s="154"/>
      <c r="O499" s="153"/>
      <c r="P499" s="3612"/>
      <c r="Q499" s="153"/>
      <c r="R499" s="154"/>
      <c r="S499" s="153"/>
      <c r="T499" s="3612"/>
      <c r="U499" s="153"/>
      <c r="V499" s="154"/>
      <c r="W499" s="153"/>
      <c r="X499" s="3612"/>
      <c r="Y499" s="153"/>
      <c r="Z499" s="154"/>
      <c r="AA499" s="153"/>
      <c r="AB499" s="3612"/>
      <c r="AC499" s="153"/>
      <c r="AD499" s="154"/>
      <c r="AE499" s="153"/>
      <c r="AF499" s="3612"/>
      <c r="AI499" s="90"/>
      <c r="AJ499" s="2006">
        <v>0</v>
      </c>
      <c r="AK499" s="2006">
        <v>0</v>
      </c>
      <c r="AL499" s="2006">
        <v>0</v>
      </c>
      <c r="AM499" s="2006">
        <v>0</v>
      </c>
      <c r="AN499" s="2006">
        <v>0</v>
      </c>
      <c r="AO499" s="2006">
        <v>0</v>
      </c>
      <c r="AP499" s="2006">
        <v>0</v>
      </c>
      <c r="AQ499" s="2006">
        <v>0</v>
      </c>
      <c r="AR499" s="2006">
        <v>0</v>
      </c>
      <c r="AS499" s="2006">
        <v>0</v>
      </c>
      <c r="AT499" s="2006">
        <v>0</v>
      </c>
      <c r="AU499" s="2006">
        <v>0</v>
      </c>
      <c r="AV499" s="2006">
        <v>0</v>
      </c>
      <c r="AW499" s="2006">
        <v>0</v>
      </c>
      <c r="AX499" s="2006">
        <v>0</v>
      </c>
      <c r="AY499" s="2006">
        <v>0</v>
      </c>
      <c r="AZ499" s="2006">
        <v>0</v>
      </c>
      <c r="BA499" s="2006">
        <v>0</v>
      </c>
      <c r="BB499" s="2006">
        <v>0</v>
      </c>
      <c r="BC499" s="2006">
        <v>0</v>
      </c>
      <c r="BD499" s="2006">
        <v>0</v>
      </c>
      <c r="BE499" s="2006">
        <v>0</v>
      </c>
      <c r="BF499" s="2006">
        <v>0</v>
      </c>
      <c r="BG499" s="2006">
        <v>0</v>
      </c>
      <c r="BH499" s="2006">
        <v>0</v>
      </c>
      <c r="BI499" s="421"/>
    </row>
    <row r="500" spans="2:61" ht="9.9499999999999993" customHeight="1">
      <c r="B500" s="3403"/>
      <c r="D500" s="4284"/>
      <c r="E500" s="44"/>
      <c r="F500" s="44"/>
      <c r="G500" s="44"/>
      <c r="H500" s="3613"/>
      <c r="I500" s="44"/>
      <c r="J500" s="44"/>
      <c r="K500" s="44"/>
      <c r="L500" s="3613"/>
      <c r="M500" s="44"/>
      <c r="N500" s="44"/>
      <c r="O500" s="44"/>
      <c r="P500" s="3613"/>
      <c r="Q500" s="44"/>
      <c r="R500" s="44"/>
      <c r="S500" s="44"/>
      <c r="T500" s="3613"/>
      <c r="U500" s="44"/>
      <c r="V500" s="44"/>
      <c r="W500" s="44"/>
      <c r="X500" s="3613"/>
      <c r="Y500" s="44"/>
      <c r="Z500" s="44"/>
      <c r="AA500" s="44"/>
      <c r="AB500" s="3613"/>
      <c r="AC500" s="44"/>
      <c r="AD500" s="44"/>
      <c r="AE500" s="44"/>
      <c r="AF500" s="3613"/>
      <c r="AI500" s="40"/>
      <c r="AJ500" s="2006">
        <v>0</v>
      </c>
      <c r="AK500" s="2006">
        <v>0</v>
      </c>
      <c r="AL500" s="2006">
        <v>0</v>
      </c>
      <c r="AM500" s="2006">
        <v>0</v>
      </c>
      <c r="AN500" s="2006">
        <v>0</v>
      </c>
      <c r="AO500" s="2006">
        <v>0</v>
      </c>
      <c r="AP500" s="2006">
        <v>0</v>
      </c>
      <c r="AQ500" s="2006">
        <v>0</v>
      </c>
      <c r="AR500" s="2006">
        <v>0</v>
      </c>
      <c r="AS500" s="2006">
        <v>0</v>
      </c>
      <c r="AT500" s="2006">
        <v>0</v>
      </c>
      <c r="AU500" s="2006">
        <v>0</v>
      </c>
      <c r="AV500" s="2006">
        <v>0</v>
      </c>
      <c r="AW500" s="2006">
        <v>0</v>
      </c>
      <c r="AX500" s="2006">
        <v>0</v>
      </c>
      <c r="AY500" s="2006">
        <v>0</v>
      </c>
      <c r="AZ500" s="2006">
        <v>0</v>
      </c>
      <c r="BA500" s="2006">
        <v>0</v>
      </c>
      <c r="BB500" s="2006">
        <v>0</v>
      </c>
      <c r="BC500" s="2006">
        <v>0</v>
      </c>
      <c r="BD500" s="2006">
        <v>0</v>
      </c>
      <c r="BE500" s="2006">
        <v>0</v>
      </c>
      <c r="BF500" s="2006">
        <v>0</v>
      </c>
      <c r="BG500" s="2006">
        <v>0</v>
      </c>
      <c r="BH500" s="2006">
        <v>0</v>
      </c>
      <c r="BI500" s="421"/>
    </row>
    <row r="501" spans="2:61" ht="9.9499999999999993" customHeight="1">
      <c r="B501" s="34"/>
      <c r="D501" s="57"/>
      <c r="E501" s="117"/>
      <c r="F501" s="117"/>
      <c r="G501" s="117"/>
      <c r="H501" s="57"/>
      <c r="I501" s="117"/>
      <c r="J501" s="117"/>
      <c r="K501" s="117"/>
      <c r="L501" s="157"/>
      <c r="M501" s="117"/>
      <c r="N501" s="117"/>
      <c r="O501" s="117"/>
      <c r="P501" s="157"/>
      <c r="Q501" s="117"/>
      <c r="R501" s="117"/>
      <c r="S501" s="117"/>
      <c r="T501" s="157"/>
      <c r="U501" s="117"/>
      <c r="V501" s="117"/>
      <c r="W501" s="117"/>
      <c r="X501" s="26"/>
      <c r="Y501" s="117"/>
      <c r="Z501" s="117"/>
      <c r="AA501" s="117"/>
      <c r="AB501" s="157"/>
      <c r="AC501" s="117"/>
      <c r="AD501" s="117"/>
      <c r="AE501" s="117"/>
      <c r="AF501" s="157"/>
      <c r="AI501" s="159"/>
      <c r="AJ501" s="2006">
        <v>0</v>
      </c>
      <c r="AK501" s="2006">
        <v>0</v>
      </c>
      <c r="AL501" s="2006">
        <v>0</v>
      </c>
      <c r="AM501" s="2006">
        <v>0</v>
      </c>
      <c r="AN501" s="2006">
        <v>0</v>
      </c>
      <c r="AO501" s="2006">
        <v>0</v>
      </c>
      <c r="AP501" s="2006">
        <v>0</v>
      </c>
      <c r="AQ501" s="2006">
        <v>0</v>
      </c>
      <c r="AR501" s="2006">
        <v>0</v>
      </c>
      <c r="AS501" s="2006">
        <v>0</v>
      </c>
      <c r="AT501" s="2006">
        <v>0</v>
      </c>
      <c r="AU501" s="2006">
        <v>0</v>
      </c>
      <c r="AV501" s="2006">
        <v>0</v>
      </c>
      <c r="AW501" s="2006">
        <v>0</v>
      </c>
      <c r="AX501" s="2006">
        <v>0</v>
      </c>
      <c r="AY501" s="2006">
        <v>0</v>
      </c>
      <c r="AZ501" s="2006">
        <v>0</v>
      </c>
      <c r="BA501" s="2006">
        <v>0</v>
      </c>
      <c r="BB501" s="2006">
        <v>0</v>
      </c>
      <c r="BC501" s="2006">
        <v>0</v>
      </c>
      <c r="BD501" s="2006">
        <v>0</v>
      </c>
      <c r="BE501" s="2006">
        <v>0</v>
      </c>
      <c r="BF501" s="2006">
        <v>0</v>
      </c>
      <c r="BG501" s="2006">
        <v>0</v>
      </c>
      <c r="BH501" s="2006">
        <v>0</v>
      </c>
      <c r="BI501" s="421"/>
    </row>
    <row r="502" spans="2:61" ht="9.9499999999999993" customHeight="1">
      <c r="B502" s="3401">
        <v>28</v>
      </c>
      <c r="D502" s="4282" t="s">
        <v>570</v>
      </c>
      <c r="E502" s="44"/>
      <c r="F502" s="44"/>
      <c r="G502" s="44"/>
      <c r="H502" s="4166"/>
      <c r="I502" s="44"/>
      <c r="J502" s="44"/>
      <c r="K502" s="44"/>
      <c r="L502" s="4166"/>
      <c r="M502" s="44"/>
      <c r="N502" s="44"/>
      <c r="O502" s="44"/>
      <c r="P502" s="4166"/>
      <c r="Q502" s="44"/>
      <c r="R502" s="44"/>
      <c r="S502" s="44"/>
      <c r="T502" s="4166"/>
      <c r="U502" s="44"/>
      <c r="V502" s="44"/>
      <c r="W502" s="44"/>
      <c r="X502" s="4166"/>
      <c r="Y502" s="44"/>
      <c r="Z502" s="44"/>
      <c r="AA502" s="44"/>
      <c r="AB502" s="4166"/>
      <c r="AC502" s="44"/>
      <c r="AD502" s="44"/>
      <c r="AE502" s="44"/>
      <c r="AF502" s="4166"/>
      <c r="AI502" s="40"/>
      <c r="AJ502" s="2006">
        <v>0</v>
      </c>
      <c r="AK502" s="2006">
        <v>0</v>
      </c>
      <c r="AL502" s="2006">
        <v>0</v>
      </c>
      <c r="AM502" s="2006">
        <v>0</v>
      </c>
      <c r="AN502" s="2006">
        <v>0</v>
      </c>
      <c r="AO502" s="2006">
        <v>0</v>
      </c>
      <c r="AP502" s="2006">
        <v>0</v>
      </c>
      <c r="AQ502" s="2006">
        <v>0</v>
      </c>
      <c r="AR502" s="2006">
        <v>0</v>
      </c>
      <c r="AS502" s="2006">
        <v>0</v>
      </c>
      <c r="AT502" s="2006">
        <v>0</v>
      </c>
      <c r="AU502" s="2006">
        <v>0</v>
      </c>
      <c r="AV502" s="2006">
        <v>0</v>
      </c>
      <c r="AW502" s="2006">
        <v>0</v>
      </c>
      <c r="AX502" s="2006">
        <v>0</v>
      </c>
      <c r="AY502" s="2006">
        <v>0</v>
      </c>
      <c r="AZ502" s="2006">
        <v>0</v>
      </c>
      <c r="BA502" s="2006">
        <v>0</v>
      </c>
      <c r="BB502" s="2006">
        <v>0</v>
      </c>
      <c r="BC502" s="2006">
        <v>0</v>
      </c>
      <c r="BD502" s="2006">
        <v>0</v>
      </c>
      <c r="BE502" s="2006">
        <v>0</v>
      </c>
      <c r="BF502" s="2006">
        <v>0</v>
      </c>
      <c r="BG502" s="2006">
        <v>0</v>
      </c>
      <c r="BH502" s="2006">
        <v>0</v>
      </c>
      <c r="BI502" s="421"/>
    </row>
    <row r="503" spans="2:61" ht="5.0999999999999996" customHeight="1">
      <c r="B503" s="3402"/>
      <c r="D503" s="4283"/>
      <c r="E503" s="153"/>
      <c r="F503" s="154"/>
      <c r="G503" s="153"/>
      <c r="H503" s="3612"/>
      <c r="I503" s="153"/>
      <c r="J503" s="154"/>
      <c r="K503" s="153"/>
      <c r="L503" s="3612"/>
      <c r="M503" s="153"/>
      <c r="N503" s="154"/>
      <c r="O503" s="153"/>
      <c r="P503" s="3612"/>
      <c r="Q503" s="153"/>
      <c r="R503" s="154"/>
      <c r="S503" s="153"/>
      <c r="T503" s="3612"/>
      <c r="U503" s="153"/>
      <c r="V503" s="154"/>
      <c r="W503" s="153"/>
      <c r="X503" s="3612"/>
      <c r="Y503" s="153"/>
      <c r="Z503" s="154"/>
      <c r="AA503" s="153"/>
      <c r="AB503" s="3612"/>
      <c r="AC503" s="153"/>
      <c r="AD503" s="154"/>
      <c r="AE503" s="153"/>
      <c r="AF503" s="3612"/>
      <c r="AI503" s="90"/>
      <c r="AJ503" s="2006">
        <v>0</v>
      </c>
      <c r="AK503" s="2006">
        <v>0</v>
      </c>
      <c r="AL503" s="2006">
        <v>0</v>
      </c>
      <c r="AM503" s="2006">
        <v>0</v>
      </c>
      <c r="AN503" s="2006">
        <v>0</v>
      </c>
      <c r="AO503" s="2006">
        <v>0</v>
      </c>
      <c r="AP503" s="2006">
        <v>0</v>
      </c>
      <c r="AQ503" s="2006">
        <v>0</v>
      </c>
      <c r="AR503" s="2006">
        <v>0</v>
      </c>
      <c r="AS503" s="2006">
        <v>0</v>
      </c>
      <c r="AT503" s="2006">
        <v>0</v>
      </c>
      <c r="AU503" s="2006">
        <v>0</v>
      </c>
      <c r="AV503" s="2006">
        <v>0</v>
      </c>
      <c r="AW503" s="2006">
        <v>0</v>
      </c>
      <c r="AX503" s="2006">
        <v>0</v>
      </c>
      <c r="AY503" s="2006">
        <v>0</v>
      </c>
      <c r="AZ503" s="2006">
        <v>0</v>
      </c>
      <c r="BA503" s="2006">
        <v>0</v>
      </c>
      <c r="BB503" s="2006">
        <v>0</v>
      </c>
      <c r="BC503" s="2006">
        <v>0</v>
      </c>
      <c r="BD503" s="2006">
        <v>0</v>
      </c>
      <c r="BE503" s="2006">
        <v>0</v>
      </c>
      <c r="BF503" s="2006">
        <v>0</v>
      </c>
      <c r="BG503" s="2006">
        <v>0</v>
      </c>
      <c r="BH503" s="2006">
        <v>0</v>
      </c>
      <c r="BI503" s="421"/>
    </row>
    <row r="504" spans="2:61" ht="9.9499999999999993" customHeight="1">
      <c r="B504" s="3403"/>
      <c r="D504" s="4284"/>
      <c r="E504" s="44"/>
      <c r="F504" s="44"/>
      <c r="G504" s="44"/>
      <c r="H504" s="3613"/>
      <c r="I504" s="44"/>
      <c r="J504" s="44"/>
      <c r="K504" s="44"/>
      <c r="L504" s="3613"/>
      <c r="M504" s="44"/>
      <c r="N504" s="44"/>
      <c r="O504" s="44"/>
      <c r="P504" s="3613"/>
      <c r="Q504" s="44"/>
      <c r="R504" s="44"/>
      <c r="S504" s="44"/>
      <c r="T504" s="3613"/>
      <c r="U504" s="44"/>
      <c r="V504" s="44"/>
      <c r="W504" s="44"/>
      <c r="X504" s="3613"/>
      <c r="Y504" s="44"/>
      <c r="Z504" s="44"/>
      <c r="AA504" s="44"/>
      <c r="AB504" s="3613"/>
      <c r="AC504" s="44"/>
      <c r="AD504" s="44"/>
      <c r="AE504" s="44"/>
      <c r="AF504" s="3613"/>
      <c r="AI504" s="40"/>
      <c r="AJ504" s="2006">
        <v>0</v>
      </c>
      <c r="AK504" s="2006">
        <v>0</v>
      </c>
      <c r="AL504" s="2006">
        <v>0</v>
      </c>
      <c r="AM504" s="2006">
        <v>0</v>
      </c>
      <c r="AN504" s="2006">
        <v>0</v>
      </c>
      <c r="AO504" s="2006">
        <v>0</v>
      </c>
      <c r="AP504" s="2006">
        <v>0</v>
      </c>
      <c r="AQ504" s="2006">
        <v>0</v>
      </c>
      <c r="AR504" s="2006">
        <v>0</v>
      </c>
      <c r="AS504" s="2006">
        <v>0</v>
      </c>
      <c r="AT504" s="2006">
        <v>0</v>
      </c>
      <c r="AU504" s="2006">
        <v>0</v>
      </c>
      <c r="AV504" s="2006">
        <v>0</v>
      </c>
      <c r="AW504" s="2006">
        <v>0</v>
      </c>
      <c r="AX504" s="2006">
        <v>0</v>
      </c>
      <c r="AY504" s="2006">
        <v>0</v>
      </c>
      <c r="AZ504" s="2006">
        <v>0</v>
      </c>
      <c r="BA504" s="2006">
        <v>0</v>
      </c>
      <c r="BB504" s="2006">
        <v>0</v>
      </c>
      <c r="BC504" s="2006">
        <v>0</v>
      </c>
      <c r="BD504" s="2006">
        <v>0</v>
      </c>
      <c r="BE504" s="2006">
        <v>0</v>
      </c>
      <c r="BF504" s="2006">
        <v>0</v>
      </c>
      <c r="BG504" s="2006">
        <v>0</v>
      </c>
      <c r="BH504" s="2006">
        <v>0</v>
      </c>
      <c r="BI504" s="421"/>
    </row>
    <row r="505" spans="2:61" ht="9.9499999999999993" customHeight="1">
      <c r="B505" s="34"/>
      <c r="D505" s="57"/>
      <c r="E505" s="117"/>
      <c r="F505" s="117"/>
      <c r="G505" s="117"/>
      <c r="H505" s="57"/>
      <c r="I505" s="117"/>
      <c r="J505" s="117"/>
      <c r="K505" s="117"/>
      <c r="L505" s="396"/>
      <c r="M505" s="117"/>
      <c r="N505" s="117"/>
      <c r="O505" s="117"/>
      <c r="P505" s="157"/>
      <c r="Q505" s="117"/>
      <c r="R505" s="117"/>
      <c r="S505" s="117"/>
      <c r="T505" s="157"/>
      <c r="U505" s="117"/>
      <c r="V505" s="117"/>
      <c r="W505" s="117"/>
      <c r="X505" s="26"/>
      <c r="Y505" s="117"/>
      <c r="Z505" s="117"/>
      <c r="AA505" s="117"/>
      <c r="AB505" s="157"/>
      <c r="AC505" s="117"/>
      <c r="AD505" s="117"/>
      <c r="AE505" s="117"/>
      <c r="AF505" s="157"/>
      <c r="AI505" s="159"/>
      <c r="AJ505" s="2006">
        <v>0</v>
      </c>
      <c r="AK505" s="2006">
        <v>0</v>
      </c>
      <c r="AL505" s="2006">
        <v>0</v>
      </c>
      <c r="AM505" s="2006">
        <v>0</v>
      </c>
      <c r="AN505" s="2006">
        <v>0</v>
      </c>
      <c r="AO505" s="2006">
        <v>0</v>
      </c>
      <c r="AP505" s="2006">
        <v>0</v>
      </c>
      <c r="AQ505" s="2006">
        <v>0</v>
      </c>
      <c r="AR505" s="2006">
        <v>0</v>
      </c>
      <c r="AS505" s="2006">
        <v>0</v>
      </c>
      <c r="AT505" s="2006">
        <v>0</v>
      </c>
      <c r="AU505" s="2006">
        <v>0</v>
      </c>
      <c r="AV505" s="2006">
        <v>0</v>
      </c>
      <c r="AW505" s="2006">
        <v>0</v>
      </c>
      <c r="AX505" s="2006">
        <v>0</v>
      </c>
      <c r="AY505" s="2006">
        <v>0</v>
      </c>
      <c r="AZ505" s="2006">
        <v>0</v>
      </c>
      <c r="BA505" s="2006">
        <v>0</v>
      </c>
      <c r="BB505" s="2006">
        <v>0</v>
      </c>
      <c r="BC505" s="2006">
        <v>0</v>
      </c>
      <c r="BD505" s="2006">
        <v>0</v>
      </c>
      <c r="BE505" s="2006">
        <v>0</v>
      </c>
      <c r="BF505" s="2006">
        <v>0</v>
      </c>
      <c r="BG505" s="2006">
        <v>0</v>
      </c>
      <c r="BH505" s="2006">
        <v>0</v>
      </c>
      <c r="BI505" s="421"/>
    </row>
    <row r="506" spans="2:61" ht="9.9499999999999993" customHeight="1">
      <c r="B506" s="3401">
        <v>29</v>
      </c>
      <c r="D506" s="4282" t="s">
        <v>244</v>
      </c>
      <c r="E506" s="44"/>
      <c r="F506" s="44"/>
      <c r="G506" s="44"/>
      <c r="H506" s="4166"/>
      <c r="I506" s="44"/>
      <c r="J506" s="44"/>
      <c r="K506" s="44"/>
      <c r="L506" s="4166"/>
      <c r="M506" s="44"/>
      <c r="N506" s="44"/>
      <c r="O506" s="44"/>
      <c r="P506" s="4166"/>
      <c r="Q506" s="44"/>
      <c r="R506" s="44"/>
      <c r="S506" s="44"/>
      <c r="T506" s="4166"/>
      <c r="U506" s="44"/>
      <c r="V506" s="44"/>
      <c r="W506" s="44"/>
      <c r="X506" s="4166"/>
      <c r="Y506" s="44"/>
      <c r="Z506" s="44"/>
      <c r="AA506" s="44"/>
      <c r="AB506" s="4166"/>
      <c r="AC506" s="44"/>
      <c r="AD506" s="44"/>
      <c r="AE506" s="44"/>
      <c r="AF506" s="4166"/>
      <c r="AI506" s="40"/>
      <c r="AJ506" s="2006">
        <v>0</v>
      </c>
      <c r="AK506" s="2006">
        <v>0</v>
      </c>
      <c r="AL506" s="2006">
        <v>0</v>
      </c>
      <c r="AM506" s="2006">
        <v>0</v>
      </c>
      <c r="AN506" s="2006">
        <v>0</v>
      </c>
      <c r="AO506" s="2006">
        <v>0</v>
      </c>
      <c r="AP506" s="2006">
        <v>0</v>
      </c>
      <c r="AQ506" s="2006">
        <v>0</v>
      </c>
      <c r="AR506" s="2006">
        <v>0</v>
      </c>
      <c r="AS506" s="2006">
        <v>0</v>
      </c>
      <c r="AT506" s="2006">
        <v>0</v>
      </c>
      <c r="AU506" s="2006">
        <v>0</v>
      </c>
      <c r="AV506" s="2006">
        <v>0</v>
      </c>
      <c r="AW506" s="2006">
        <v>0</v>
      </c>
      <c r="AX506" s="2006">
        <v>0</v>
      </c>
      <c r="AY506" s="2006">
        <v>0</v>
      </c>
      <c r="AZ506" s="2006">
        <v>0</v>
      </c>
      <c r="BA506" s="2006">
        <v>0</v>
      </c>
      <c r="BB506" s="2006">
        <v>0</v>
      </c>
      <c r="BC506" s="2006">
        <v>0</v>
      </c>
      <c r="BD506" s="2006">
        <v>0</v>
      </c>
      <c r="BE506" s="2006">
        <v>0</v>
      </c>
      <c r="BF506" s="2006">
        <v>0</v>
      </c>
      <c r="BG506" s="2006">
        <v>0</v>
      </c>
      <c r="BH506" s="2006">
        <v>0</v>
      </c>
      <c r="BI506" s="421"/>
    </row>
    <row r="507" spans="2:61" ht="5.0999999999999996" customHeight="1">
      <c r="B507" s="3402"/>
      <c r="D507" s="4283"/>
      <c r="E507" s="153"/>
      <c r="F507" s="154"/>
      <c r="G507" s="153"/>
      <c r="H507" s="3612"/>
      <c r="I507" s="153"/>
      <c r="J507" s="154"/>
      <c r="K507" s="153"/>
      <c r="L507" s="3612"/>
      <c r="M507" s="153"/>
      <c r="N507" s="154"/>
      <c r="O507" s="153"/>
      <c r="P507" s="3612"/>
      <c r="Q507" s="153"/>
      <c r="R507" s="154"/>
      <c r="S507" s="153"/>
      <c r="T507" s="3612"/>
      <c r="U507" s="153"/>
      <c r="V507" s="154"/>
      <c r="W507" s="153"/>
      <c r="X507" s="3612"/>
      <c r="Y507" s="153"/>
      <c r="Z507" s="154"/>
      <c r="AA507" s="153"/>
      <c r="AB507" s="3612"/>
      <c r="AC507" s="153"/>
      <c r="AD507" s="154"/>
      <c r="AE507" s="153"/>
      <c r="AF507" s="3612"/>
      <c r="AI507" s="90"/>
      <c r="AJ507" s="2006">
        <v>0</v>
      </c>
      <c r="AK507" s="2006">
        <v>0</v>
      </c>
      <c r="AL507" s="2006">
        <v>0</v>
      </c>
      <c r="AM507" s="2006">
        <v>0</v>
      </c>
      <c r="AN507" s="2006">
        <v>0</v>
      </c>
      <c r="AO507" s="2006">
        <v>0</v>
      </c>
      <c r="AP507" s="2006">
        <v>0</v>
      </c>
      <c r="AQ507" s="2006">
        <v>0</v>
      </c>
      <c r="AR507" s="2006">
        <v>0</v>
      </c>
      <c r="AS507" s="2006">
        <v>0</v>
      </c>
      <c r="AT507" s="2006">
        <v>0</v>
      </c>
      <c r="AU507" s="2006">
        <v>0</v>
      </c>
      <c r="AV507" s="2006">
        <v>0</v>
      </c>
      <c r="AW507" s="2006">
        <v>0</v>
      </c>
      <c r="AX507" s="2006">
        <v>0</v>
      </c>
      <c r="AY507" s="2006">
        <v>0</v>
      </c>
      <c r="AZ507" s="2006">
        <v>0</v>
      </c>
      <c r="BA507" s="2006">
        <v>0</v>
      </c>
      <c r="BB507" s="2006">
        <v>0</v>
      </c>
      <c r="BC507" s="2006">
        <v>0</v>
      </c>
      <c r="BD507" s="2006">
        <v>0</v>
      </c>
      <c r="BE507" s="2006">
        <v>0</v>
      </c>
      <c r="BF507" s="2006">
        <v>0</v>
      </c>
      <c r="BG507" s="2006">
        <v>0</v>
      </c>
      <c r="BH507" s="2006">
        <v>0</v>
      </c>
      <c r="BI507" s="421"/>
    </row>
    <row r="508" spans="2:61" ht="9.9499999999999993" customHeight="1">
      <c r="B508" s="3403"/>
      <c r="D508" s="4284"/>
      <c r="E508" s="44"/>
      <c r="F508" s="44"/>
      <c r="G508" s="44"/>
      <c r="H508" s="3613"/>
      <c r="I508" s="44"/>
      <c r="J508" s="44"/>
      <c r="K508" s="44"/>
      <c r="L508" s="3613"/>
      <c r="M508" s="44"/>
      <c r="N508" s="44"/>
      <c r="O508" s="44"/>
      <c r="P508" s="3613"/>
      <c r="Q508" s="44"/>
      <c r="R508" s="44"/>
      <c r="S508" s="44"/>
      <c r="T508" s="3613"/>
      <c r="U508" s="44"/>
      <c r="V508" s="44"/>
      <c r="W508" s="44"/>
      <c r="X508" s="3613"/>
      <c r="Y508" s="44"/>
      <c r="Z508" s="44"/>
      <c r="AA508" s="44"/>
      <c r="AB508" s="3613"/>
      <c r="AC508" s="44"/>
      <c r="AD508" s="44"/>
      <c r="AE508" s="44"/>
      <c r="AF508" s="3613"/>
      <c r="AI508" s="40"/>
      <c r="AJ508" s="2006">
        <v>0</v>
      </c>
      <c r="AK508" s="2006">
        <v>0</v>
      </c>
      <c r="AL508" s="2006">
        <v>0</v>
      </c>
      <c r="AM508" s="2006">
        <v>0</v>
      </c>
      <c r="AN508" s="2006">
        <v>0</v>
      </c>
      <c r="AO508" s="2006">
        <v>0</v>
      </c>
      <c r="AP508" s="2006">
        <v>0</v>
      </c>
      <c r="AQ508" s="2006">
        <v>0</v>
      </c>
      <c r="AR508" s="2006">
        <v>0</v>
      </c>
      <c r="AS508" s="2006">
        <v>0</v>
      </c>
      <c r="AT508" s="2006">
        <v>0</v>
      </c>
      <c r="AU508" s="2006">
        <v>0</v>
      </c>
      <c r="AV508" s="2006">
        <v>0</v>
      </c>
      <c r="AW508" s="2006">
        <v>0</v>
      </c>
      <c r="AX508" s="2006">
        <v>0</v>
      </c>
      <c r="AY508" s="2006">
        <v>0</v>
      </c>
      <c r="AZ508" s="2006">
        <v>0</v>
      </c>
      <c r="BA508" s="2006">
        <v>0</v>
      </c>
      <c r="BB508" s="2006">
        <v>0</v>
      </c>
      <c r="BC508" s="2006">
        <v>0</v>
      </c>
      <c r="BD508" s="2006">
        <v>0</v>
      </c>
      <c r="BE508" s="2006">
        <v>0</v>
      </c>
      <c r="BF508" s="2006">
        <v>0</v>
      </c>
      <c r="BG508" s="2006">
        <v>0</v>
      </c>
      <c r="BH508" s="2006">
        <v>0</v>
      </c>
      <c r="BI508" s="421"/>
    </row>
    <row r="509" spans="2:61" ht="9.9499999999999993" customHeight="1">
      <c r="B509" s="34"/>
      <c r="D509" s="57"/>
      <c r="E509" s="117"/>
      <c r="F509" s="117"/>
      <c r="G509" s="117"/>
      <c r="H509" s="57"/>
      <c r="I509" s="117"/>
      <c r="J509" s="117"/>
      <c r="K509" s="117"/>
      <c r="L509" s="57"/>
      <c r="M509" s="117"/>
      <c r="N509" s="117"/>
      <c r="O509" s="117"/>
      <c r="P509" s="57"/>
      <c r="Q509" s="117"/>
      <c r="R509" s="117"/>
      <c r="S509" s="117"/>
      <c r="T509" s="57"/>
      <c r="U509" s="117"/>
      <c r="V509" s="117"/>
      <c r="W509" s="117"/>
      <c r="X509" s="26"/>
      <c r="Y509" s="117"/>
      <c r="Z509" s="117"/>
      <c r="AA509" s="117"/>
      <c r="AB509" s="157"/>
      <c r="AC509" s="117"/>
      <c r="AD509" s="117"/>
      <c r="AE509" s="117"/>
      <c r="AF509" s="157"/>
      <c r="AI509" s="159"/>
      <c r="AJ509" s="2006">
        <v>0</v>
      </c>
      <c r="AK509" s="2006">
        <v>0</v>
      </c>
      <c r="AL509" s="2006">
        <v>0</v>
      </c>
      <c r="AM509" s="2006">
        <v>0</v>
      </c>
      <c r="AN509" s="2006">
        <v>0</v>
      </c>
      <c r="AO509" s="2006">
        <v>0</v>
      </c>
      <c r="AP509" s="2006">
        <v>0</v>
      </c>
      <c r="AQ509" s="2006">
        <v>0</v>
      </c>
      <c r="AR509" s="2006">
        <v>0</v>
      </c>
      <c r="AS509" s="2006">
        <v>0</v>
      </c>
      <c r="AT509" s="2006">
        <v>0</v>
      </c>
      <c r="AU509" s="2006">
        <v>0</v>
      </c>
      <c r="AV509" s="2006">
        <v>0</v>
      </c>
      <c r="AW509" s="2006">
        <v>0</v>
      </c>
      <c r="AX509" s="2006">
        <v>0</v>
      </c>
      <c r="AY509" s="2006">
        <v>0</v>
      </c>
      <c r="AZ509" s="2006">
        <v>0</v>
      </c>
      <c r="BA509" s="2006">
        <v>0</v>
      </c>
      <c r="BB509" s="2006">
        <v>0</v>
      </c>
      <c r="BC509" s="2006">
        <v>0</v>
      </c>
      <c r="BD509" s="2006">
        <v>0</v>
      </c>
      <c r="BE509" s="2006">
        <v>0</v>
      </c>
      <c r="BF509" s="2006">
        <v>0</v>
      </c>
      <c r="BG509" s="2006">
        <v>0</v>
      </c>
      <c r="BH509" s="2006">
        <v>0</v>
      </c>
      <c r="BI509" s="421"/>
    </row>
    <row r="510" spans="2:61" ht="9.9499999999999993" customHeight="1">
      <c r="B510" s="3401">
        <v>30</v>
      </c>
      <c r="D510" s="4282" t="s">
        <v>571</v>
      </c>
      <c r="E510" s="44"/>
      <c r="F510" s="44"/>
      <c r="G510" s="44"/>
      <c r="H510" s="4166"/>
      <c r="I510" s="44"/>
      <c r="J510" s="44"/>
      <c r="K510" s="44"/>
      <c r="L510" s="4166"/>
      <c r="M510" s="44"/>
      <c r="N510" s="44"/>
      <c r="O510" s="44"/>
      <c r="P510" s="4166"/>
      <c r="Q510" s="44"/>
      <c r="R510" s="44"/>
      <c r="S510" s="44"/>
      <c r="T510" s="4166"/>
      <c r="U510" s="44"/>
      <c r="V510" s="44"/>
      <c r="W510" s="44"/>
      <c r="X510" s="4166"/>
      <c r="Y510" s="44"/>
      <c r="Z510" s="44"/>
      <c r="AA510" s="44"/>
      <c r="AB510" s="4166"/>
      <c r="AC510" s="44"/>
      <c r="AD510" s="44"/>
      <c r="AE510" s="44"/>
      <c r="AF510" s="4166"/>
      <c r="AI510" s="40"/>
      <c r="AJ510" s="2006">
        <v>0</v>
      </c>
      <c r="AK510" s="2006">
        <v>0</v>
      </c>
      <c r="AL510" s="2006">
        <v>0</v>
      </c>
      <c r="AM510" s="2006">
        <v>0</v>
      </c>
      <c r="AN510" s="2006">
        <v>0</v>
      </c>
      <c r="AO510" s="2006">
        <v>0</v>
      </c>
      <c r="AP510" s="2006">
        <v>0</v>
      </c>
      <c r="AQ510" s="2006">
        <v>0</v>
      </c>
      <c r="AR510" s="2006">
        <v>0</v>
      </c>
      <c r="AS510" s="2006">
        <v>0</v>
      </c>
      <c r="AT510" s="2006">
        <v>0</v>
      </c>
      <c r="AU510" s="2006">
        <v>0</v>
      </c>
      <c r="AV510" s="2006">
        <v>0</v>
      </c>
      <c r="AW510" s="2006">
        <v>0</v>
      </c>
      <c r="AX510" s="2006">
        <v>0</v>
      </c>
      <c r="AY510" s="2006">
        <v>0</v>
      </c>
      <c r="AZ510" s="2006">
        <v>0</v>
      </c>
      <c r="BA510" s="2006">
        <v>0</v>
      </c>
      <c r="BB510" s="2006">
        <v>0</v>
      </c>
      <c r="BC510" s="2006">
        <v>0</v>
      </c>
      <c r="BD510" s="2006">
        <v>0</v>
      </c>
      <c r="BE510" s="2006">
        <v>0</v>
      </c>
      <c r="BF510" s="2006">
        <v>0</v>
      </c>
      <c r="BG510" s="2006">
        <v>0</v>
      </c>
      <c r="BH510" s="2006">
        <v>0</v>
      </c>
      <c r="BI510" s="421"/>
    </row>
    <row r="511" spans="2:61" ht="5.0999999999999996" customHeight="1">
      <c r="B511" s="3402"/>
      <c r="D511" s="4283"/>
      <c r="E511" s="153"/>
      <c r="F511" s="154"/>
      <c r="G511" s="153"/>
      <c r="H511" s="3612"/>
      <c r="I511" s="153"/>
      <c r="J511" s="154"/>
      <c r="K511" s="153"/>
      <c r="L511" s="3612"/>
      <c r="M511" s="153"/>
      <c r="N511" s="154"/>
      <c r="O511" s="153"/>
      <c r="P511" s="3612"/>
      <c r="Q511" s="153"/>
      <c r="R511" s="154"/>
      <c r="S511" s="153"/>
      <c r="T511" s="3612"/>
      <c r="U511" s="153"/>
      <c r="V511" s="154"/>
      <c r="W511" s="153"/>
      <c r="X511" s="3612"/>
      <c r="Y511" s="153"/>
      <c r="Z511" s="154"/>
      <c r="AA511" s="153"/>
      <c r="AB511" s="3612"/>
      <c r="AC511" s="153"/>
      <c r="AD511" s="154"/>
      <c r="AE511" s="153"/>
      <c r="AF511" s="3612"/>
      <c r="AI511" s="90"/>
      <c r="AJ511" s="2006">
        <v>0</v>
      </c>
      <c r="AK511" s="2006">
        <v>0</v>
      </c>
      <c r="AL511" s="2006">
        <v>0</v>
      </c>
      <c r="AM511" s="2006">
        <v>0</v>
      </c>
      <c r="AN511" s="2006">
        <v>0</v>
      </c>
      <c r="AO511" s="2006">
        <v>0</v>
      </c>
      <c r="AP511" s="2006">
        <v>0</v>
      </c>
      <c r="AQ511" s="2006">
        <v>0</v>
      </c>
      <c r="AR511" s="2006">
        <v>0</v>
      </c>
      <c r="AS511" s="2006">
        <v>0</v>
      </c>
      <c r="AT511" s="2006">
        <v>0</v>
      </c>
      <c r="AU511" s="2006">
        <v>0</v>
      </c>
      <c r="AV511" s="2006">
        <v>0</v>
      </c>
      <c r="AW511" s="2006">
        <v>0</v>
      </c>
      <c r="AX511" s="2006">
        <v>0</v>
      </c>
      <c r="AY511" s="2006">
        <v>0</v>
      </c>
      <c r="AZ511" s="2006">
        <v>0</v>
      </c>
      <c r="BA511" s="2006">
        <v>0</v>
      </c>
      <c r="BB511" s="2006">
        <v>0</v>
      </c>
      <c r="BC511" s="2006">
        <v>0</v>
      </c>
      <c r="BD511" s="2006">
        <v>0</v>
      </c>
      <c r="BE511" s="2006">
        <v>0</v>
      </c>
      <c r="BF511" s="2006">
        <v>0</v>
      </c>
      <c r="BG511" s="2006">
        <v>0</v>
      </c>
      <c r="BH511" s="2006">
        <v>0</v>
      </c>
      <c r="BI511" s="421"/>
    </row>
    <row r="512" spans="2:61" ht="9.9499999999999993" customHeight="1">
      <c r="B512" s="3403"/>
      <c r="D512" s="4284"/>
      <c r="E512" s="44"/>
      <c r="F512" s="44"/>
      <c r="G512" s="44"/>
      <c r="H512" s="3613"/>
      <c r="I512" s="44"/>
      <c r="J512" s="44"/>
      <c r="K512" s="44"/>
      <c r="L512" s="3613"/>
      <c r="M512" s="44"/>
      <c r="N512" s="44"/>
      <c r="O512" s="44"/>
      <c r="P512" s="3613"/>
      <c r="Q512" s="44"/>
      <c r="R512" s="44"/>
      <c r="S512" s="44"/>
      <c r="T512" s="3613"/>
      <c r="U512" s="44"/>
      <c r="V512" s="44"/>
      <c r="W512" s="44"/>
      <c r="X512" s="3613"/>
      <c r="Y512" s="44"/>
      <c r="Z512" s="44"/>
      <c r="AA512" s="44"/>
      <c r="AB512" s="3613"/>
      <c r="AC512" s="44"/>
      <c r="AD512" s="44"/>
      <c r="AE512" s="44"/>
      <c r="AF512" s="3613"/>
      <c r="AI512" s="40"/>
      <c r="AJ512" s="2006">
        <v>0</v>
      </c>
      <c r="AK512" s="2006">
        <v>0</v>
      </c>
      <c r="AL512" s="2006">
        <v>0</v>
      </c>
      <c r="AM512" s="2006">
        <v>0</v>
      </c>
      <c r="AN512" s="2006">
        <v>0</v>
      </c>
      <c r="AO512" s="2006">
        <v>0</v>
      </c>
      <c r="AP512" s="2006">
        <v>0</v>
      </c>
      <c r="AQ512" s="2006">
        <v>0</v>
      </c>
      <c r="AR512" s="2006">
        <v>0</v>
      </c>
      <c r="AS512" s="2006">
        <v>0</v>
      </c>
      <c r="AT512" s="2006">
        <v>0</v>
      </c>
      <c r="AU512" s="2006">
        <v>0</v>
      </c>
      <c r="AV512" s="2006">
        <v>0</v>
      </c>
      <c r="AW512" s="2006">
        <v>0</v>
      </c>
      <c r="AX512" s="2006">
        <v>0</v>
      </c>
      <c r="AY512" s="2006">
        <v>0</v>
      </c>
      <c r="AZ512" s="2006">
        <v>0</v>
      </c>
      <c r="BA512" s="2006">
        <v>0</v>
      </c>
      <c r="BB512" s="2006">
        <v>0</v>
      </c>
      <c r="BC512" s="2006">
        <v>0</v>
      </c>
      <c r="BD512" s="2006">
        <v>0</v>
      </c>
      <c r="BE512" s="2006">
        <v>0</v>
      </c>
      <c r="BF512" s="2006">
        <v>0</v>
      </c>
      <c r="BG512" s="2006">
        <v>0</v>
      </c>
      <c r="BH512" s="2006">
        <v>0</v>
      </c>
      <c r="BI512" s="421"/>
    </row>
    <row r="513" spans="2:61" ht="9.9499999999999993" customHeight="1">
      <c r="B513" s="34"/>
      <c r="D513" s="57"/>
      <c r="E513" s="117"/>
      <c r="F513" s="117"/>
      <c r="G513" s="117"/>
      <c r="H513" s="57"/>
      <c r="I513" s="117"/>
      <c r="J513" s="117"/>
      <c r="K513" s="117"/>
      <c r="L513" s="57"/>
      <c r="M513" s="117"/>
      <c r="N513" s="117"/>
      <c r="O513" s="117"/>
      <c r="P513" s="57"/>
      <c r="Q513" s="117"/>
      <c r="R513" s="117"/>
      <c r="S513" s="117"/>
      <c r="T513" s="57"/>
      <c r="U513" s="117"/>
      <c r="V513" s="117"/>
      <c r="W513" s="117"/>
      <c r="X513" s="26"/>
      <c r="Y513" s="117"/>
      <c r="Z513" s="117"/>
      <c r="AA513" s="117"/>
      <c r="AB513" s="157"/>
      <c r="AC513" s="117"/>
      <c r="AD513" s="117"/>
      <c r="AE513" s="117"/>
      <c r="AF513" s="157"/>
      <c r="AI513" s="159"/>
      <c r="AJ513" s="2006">
        <v>0</v>
      </c>
      <c r="AK513" s="2006">
        <v>0</v>
      </c>
      <c r="AL513" s="2006">
        <v>0</v>
      </c>
      <c r="AM513" s="2006">
        <v>0</v>
      </c>
      <c r="AN513" s="2006">
        <v>0</v>
      </c>
      <c r="AO513" s="2006">
        <v>0</v>
      </c>
      <c r="AP513" s="2006">
        <v>0</v>
      </c>
      <c r="AQ513" s="2006">
        <v>0</v>
      </c>
      <c r="AR513" s="2006">
        <v>0</v>
      </c>
      <c r="AS513" s="2006">
        <v>0</v>
      </c>
      <c r="AT513" s="2006">
        <v>0</v>
      </c>
      <c r="AU513" s="2006">
        <v>0</v>
      </c>
      <c r="AV513" s="2006">
        <v>0</v>
      </c>
      <c r="AW513" s="2006">
        <v>0</v>
      </c>
      <c r="AX513" s="2006">
        <v>0</v>
      </c>
      <c r="AY513" s="2006">
        <v>0</v>
      </c>
      <c r="AZ513" s="2006">
        <v>0</v>
      </c>
      <c r="BA513" s="2006">
        <v>0</v>
      </c>
      <c r="BB513" s="2006">
        <v>0</v>
      </c>
      <c r="BC513" s="2006">
        <v>0</v>
      </c>
      <c r="BD513" s="2006">
        <v>0</v>
      </c>
      <c r="BE513" s="2006">
        <v>0</v>
      </c>
      <c r="BF513" s="2006">
        <v>0</v>
      </c>
      <c r="BG513" s="2006">
        <v>0</v>
      </c>
      <c r="BH513" s="2006">
        <v>0</v>
      </c>
      <c r="BI513" s="421"/>
    </row>
    <row r="514" spans="2:61" ht="9.9499999999999993" customHeight="1">
      <c r="B514" s="3401">
        <v>31</v>
      </c>
      <c r="D514" s="4282" t="s">
        <v>246</v>
      </c>
      <c r="E514" s="44"/>
      <c r="F514" s="44"/>
      <c r="G514" s="44"/>
      <c r="H514" s="4166"/>
      <c r="I514" s="44"/>
      <c r="J514" s="44"/>
      <c r="K514" s="44"/>
      <c r="L514" s="4166"/>
      <c r="M514" s="44"/>
      <c r="N514" s="44"/>
      <c r="O514" s="44"/>
      <c r="P514" s="4166"/>
      <c r="Q514" s="44"/>
      <c r="R514" s="44"/>
      <c r="S514" s="44"/>
      <c r="T514" s="4166"/>
      <c r="U514" s="44"/>
      <c r="V514" s="44"/>
      <c r="W514" s="44"/>
      <c r="X514" s="4166"/>
      <c r="Y514" s="44"/>
      <c r="Z514" s="44"/>
      <c r="AA514" s="44"/>
      <c r="AB514" s="4166"/>
      <c r="AC514" s="44"/>
      <c r="AD514" s="44"/>
      <c r="AE514" s="44"/>
      <c r="AF514" s="4166"/>
      <c r="AI514" s="40"/>
      <c r="AJ514" s="2006">
        <v>0</v>
      </c>
      <c r="AK514" s="2006">
        <v>0</v>
      </c>
      <c r="AL514" s="2006">
        <v>0</v>
      </c>
      <c r="AM514" s="2006">
        <v>0</v>
      </c>
      <c r="AN514" s="2006">
        <v>0</v>
      </c>
      <c r="AO514" s="2006">
        <v>0</v>
      </c>
      <c r="AP514" s="2006">
        <v>0</v>
      </c>
      <c r="AQ514" s="2006">
        <v>0</v>
      </c>
      <c r="AR514" s="2006">
        <v>0</v>
      </c>
      <c r="AS514" s="2006">
        <v>0</v>
      </c>
      <c r="AT514" s="2006">
        <v>0</v>
      </c>
      <c r="AU514" s="2006">
        <v>0</v>
      </c>
      <c r="AV514" s="2006">
        <v>0</v>
      </c>
      <c r="AW514" s="2006">
        <v>0</v>
      </c>
      <c r="AX514" s="2006">
        <v>0</v>
      </c>
      <c r="AY514" s="2006">
        <v>0</v>
      </c>
      <c r="AZ514" s="2006">
        <v>0</v>
      </c>
      <c r="BA514" s="2006">
        <v>0</v>
      </c>
      <c r="BB514" s="2006">
        <v>0</v>
      </c>
      <c r="BC514" s="2006">
        <v>0</v>
      </c>
      <c r="BD514" s="2006">
        <v>0</v>
      </c>
      <c r="BE514" s="2006">
        <v>0</v>
      </c>
      <c r="BF514" s="2006">
        <v>0</v>
      </c>
      <c r="BG514" s="2006">
        <v>0</v>
      </c>
      <c r="BH514" s="2006">
        <v>0</v>
      </c>
      <c r="BI514" s="421"/>
    </row>
    <row r="515" spans="2:61" ht="5.0999999999999996" customHeight="1">
      <c r="B515" s="3402"/>
      <c r="D515" s="4283"/>
      <c r="E515" s="153"/>
      <c r="F515" s="154"/>
      <c r="G515" s="153"/>
      <c r="H515" s="3612"/>
      <c r="I515" s="153"/>
      <c r="J515" s="154"/>
      <c r="K515" s="153"/>
      <c r="L515" s="3612"/>
      <c r="M515" s="153"/>
      <c r="N515" s="154"/>
      <c r="O515" s="153"/>
      <c r="P515" s="3612"/>
      <c r="Q515" s="153"/>
      <c r="R515" s="154"/>
      <c r="S515" s="153"/>
      <c r="T515" s="3612"/>
      <c r="U515" s="153"/>
      <c r="V515" s="154"/>
      <c r="W515" s="153"/>
      <c r="X515" s="3612"/>
      <c r="Y515" s="153"/>
      <c r="Z515" s="154"/>
      <c r="AA515" s="153"/>
      <c r="AB515" s="3612"/>
      <c r="AC515" s="153"/>
      <c r="AD515" s="154"/>
      <c r="AE515" s="153"/>
      <c r="AF515" s="3612"/>
      <c r="AI515" s="90"/>
      <c r="AJ515" s="2006">
        <v>0</v>
      </c>
      <c r="AK515" s="2006">
        <v>0</v>
      </c>
      <c r="AL515" s="2006">
        <v>0</v>
      </c>
      <c r="AM515" s="2006">
        <v>0</v>
      </c>
      <c r="AN515" s="2006">
        <v>0</v>
      </c>
      <c r="AO515" s="2006">
        <v>0</v>
      </c>
      <c r="AP515" s="2006">
        <v>0</v>
      </c>
      <c r="AQ515" s="2006">
        <v>0</v>
      </c>
      <c r="AR515" s="2006">
        <v>0</v>
      </c>
      <c r="AS515" s="2006">
        <v>0</v>
      </c>
      <c r="AT515" s="2006">
        <v>0</v>
      </c>
      <c r="AU515" s="2006">
        <v>0</v>
      </c>
      <c r="AV515" s="2006">
        <v>0</v>
      </c>
      <c r="AW515" s="2006">
        <v>0</v>
      </c>
      <c r="AX515" s="2006">
        <v>0</v>
      </c>
      <c r="AY515" s="2006">
        <v>0</v>
      </c>
      <c r="AZ515" s="2006">
        <v>0</v>
      </c>
      <c r="BA515" s="2006">
        <v>0</v>
      </c>
      <c r="BB515" s="2006">
        <v>0</v>
      </c>
      <c r="BC515" s="2006">
        <v>0</v>
      </c>
      <c r="BD515" s="2006">
        <v>0</v>
      </c>
      <c r="BE515" s="2006">
        <v>0</v>
      </c>
      <c r="BF515" s="2006">
        <v>0</v>
      </c>
      <c r="BG515" s="2006">
        <v>0</v>
      </c>
      <c r="BH515" s="2006">
        <v>0</v>
      </c>
      <c r="BI515" s="421"/>
    </row>
    <row r="516" spans="2:61" ht="9.9499999999999993" customHeight="1">
      <c r="B516" s="3403"/>
      <c r="D516" s="4284"/>
      <c r="E516" s="44"/>
      <c r="F516" s="44"/>
      <c r="G516" s="44"/>
      <c r="H516" s="3613"/>
      <c r="I516" s="44"/>
      <c r="J516" s="44"/>
      <c r="K516" s="44"/>
      <c r="L516" s="3613"/>
      <c r="M516" s="44"/>
      <c r="N516" s="44"/>
      <c r="O516" s="44"/>
      <c r="P516" s="3613"/>
      <c r="Q516" s="44"/>
      <c r="R516" s="44"/>
      <c r="S516" s="44"/>
      <c r="T516" s="3613"/>
      <c r="U516" s="44"/>
      <c r="V516" s="44"/>
      <c r="W516" s="44"/>
      <c r="X516" s="3613"/>
      <c r="Y516" s="44"/>
      <c r="Z516" s="44"/>
      <c r="AA516" s="44"/>
      <c r="AB516" s="3613"/>
      <c r="AC516" s="44"/>
      <c r="AD516" s="44"/>
      <c r="AE516" s="44"/>
      <c r="AF516" s="3613"/>
      <c r="AI516" s="40"/>
      <c r="AJ516" s="2006">
        <v>0</v>
      </c>
      <c r="AK516" s="2006">
        <v>0</v>
      </c>
      <c r="AL516" s="2006">
        <v>0</v>
      </c>
      <c r="AM516" s="2006">
        <v>0</v>
      </c>
      <c r="AN516" s="2006">
        <v>0</v>
      </c>
      <c r="AO516" s="2006">
        <v>0</v>
      </c>
      <c r="AP516" s="2006">
        <v>0</v>
      </c>
      <c r="AQ516" s="2006">
        <v>0</v>
      </c>
      <c r="AR516" s="2006">
        <v>0</v>
      </c>
      <c r="AS516" s="2006">
        <v>0</v>
      </c>
      <c r="AT516" s="2006">
        <v>0</v>
      </c>
      <c r="AU516" s="2006">
        <v>0</v>
      </c>
      <c r="AV516" s="2006">
        <v>0</v>
      </c>
      <c r="AW516" s="2006">
        <v>0</v>
      </c>
      <c r="AX516" s="2006">
        <v>0</v>
      </c>
      <c r="AY516" s="2006">
        <v>0</v>
      </c>
      <c r="AZ516" s="2006">
        <v>0</v>
      </c>
      <c r="BA516" s="2006">
        <v>0</v>
      </c>
      <c r="BB516" s="2006">
        <v>0</v>
      </c>
      <c r="BC516" s="2006">
        <v>0</v>
      </c>
      <c r="BD516" s="2006">
        <v>0</v>
      </c>
      <c r="BE516" s="2006">
        <v>0</v>
      </c>
      <c r="BF516" s="2006">
        <v>0</v>
      </c>
      <c r="BG516" s="2006">
        <v>0</v>
      </c>
      <c r="BH516" s="2006">
        <v>0</v>
      </c>
      <c r="BI516" s="421"/>
    </row>
    <row r="517" spans="2:61" ht="9.9499999999999993" customHeight="1">
      <c r="B517" s="34"/>
      <c r="D517" s="57"/>
      <c r="E517" s="117"/>
      <c r="F517" s="117"/>
      <c r="G517" s="117"/>
      <c r="H517" s="57"/>
      <c r="I517" s="117"/>
      <c r="J517" s="117"/>
      <c r="K517" s="117"/>
      <c r="L517" s="57"/>
      <c r="M517" s="117"/>
      <c r="N517" s="117"/>
      <c r="O517" s="117"/>
      <c r="P517" s="57"/>
      <c r="Q517" s="117"/>
      <c r="R517" s="117"/>
      <c r="S517" s="117"/>
      <c r="T517" s="57"/>
      <c r="U517" s="117"/>
      <c r="V517" s="117"/>
      <c r="W517" s="117"/>
      <c r="X517" s="26"/>
      <c r="Y517" s="117"/>
      <c r="Z517" s="117"/>
      <c r="AA517" s="117"/>
      <c r="AB517" s="157"/>
      <c r="AC517" s="117"/>
      <c r="AD517" s="117"/>
      <c r="AE517" s="117"/>
      <c r="AF517" s="157"/>
      <c r="AI517" s="159"/>
      <c r="AJ517" s="2006">
        <v>0</v>
      </c>
      <c r="AK517" s="2006">
        <v>0</v>
      </c>
      <c r="AL517" s="2006">
        <v>0</v>
      </c>
      <c r="AM517" s="2006">
        <v>0</v>
      </c>
      <c r="AN517" s="2006">
        <v>0</v>
      </c>
      <c r="AO517" s="2006">
        <v>0</v>
      </c>
      <c r="AP517" s="2006">
        <v>0</v>
      </c>
      <c r="AQ517" s="2006">
        <v>0</v>
      </c>
      <c r="AR517" s="2006">
        <v>0</v>
      </c>
      <c r="AS517" s="2006">
        <v>0</v>
      </c>
      <c r="AT517" s="2006">
        <v>0</v>
      </c>
      <c r="AU517" s="2006">
        <v>0</v>
      </c>
      <c r="AV517" s="2006">
        <v>0</v>
      </c>
      <c r="AW517" s="2006">
        <v>0</v>
      </c>
      <c r="AX517" s="2006">
        <v>0</v>
      </c>
      <c r="AY517" s="2006">
        <v>0</v>
      </c>
      <c r="AZ517" s="2006">
        <v>0</v>
      </c>
      <c r="BA517" s="2006">
        <v>0</v>
      </c>
      <c r="BB517" s="2006">
        <v>0</v>
      </c>
      <c r="BC517" s="2006">
        <v>0</v>
      </c>
      <c r="BD517" s="2006">
        <v>0</v>
      </c>
      <c r="BE517" s="2006">
        <v>0</v>
      </c>
      <c r="BF517" s="2006">
        <v>0</v>
      </c>
      <c r="BG517" s="2006">
        <v>0</v>
      </c>
      <c r="BH517" s="2006">
        <v>0</v>
      </c>
      <c r="BI517" s="421"/>
    </row>
    <row r="518" spans="2:61" ht="9.9499999999999993" customHeight="1">
      <c r="B518" s="3401">
        <v>32</v>
      </c>
      <c r="D518" s="4282" t="s">
        <v>572</v>
      </c>
      <c r="E518" s="44"/>
      <c r="F518" s="44"/>
      <c r="G518" s="44"/>
      <c r="H518" s="4166"/>
      <c r="I518" s="44"/>
      <c r="J518" s="44"/>
      <c r="K518" s="44"/>
      <c r="L518" s="4166"/>
      <c r="M518" s="44"/>
      <c r="N518" s="44"/>
      <c r="O518" s="44"/>
      <c r="P518" s="4166"/>
      <c r="Q518" s="44"/>
      <c r="R518" s="44"/>
      <c r="S518" s="44"/>
      <c r="T518" s="4166"/>
      <c r="U518" s="44"/>
      <c r="V518" s="44"/>
      <c r="W518" s="44"/>
      <c r="X518" s="4166"/>
      <c r="Y518" s="44"/>
      <c r="Z518" s="44"/>
      <c r="AA518" s="44"/>
      <c r="AB518" s="4166"/>
      <c r="AC518" s="44"/>
      <c r="AD518" s="44"/>
      <c r="AE518" s="44"/>
      <c r="AF518" s="4166"/>
      <c r="AI518" s="40"/>
      <c r="AJ518" s="2006">
        <v>0</v>
      </c>
      <c r="AK518" s="2006">
        <v>0</v>
      </c>
      <c r="AL518" s="2006">
        <v>0</v>
      </c>
      <c r="AM518" s="2006">
        <v>0</v>
      </c>
      <c r="AN518" s="2006">
        <v>0</v>
      </c>
      <c r="AO518" s="2006">
        <v>0</v>
      </c>
      <c r="AP518" s="2006">
        <v>0</v>
      </c>
      <c r="AQ518" s="2006">
        <v>0</v>
      </c>
      <c r="AR518" s="2006">
        <v>0</v>
      </c>
      <c r="AS518" s="2006">
        <v>0</v>
      </c>
      <c r="AT518" s="2006">
        <v>0</v>
      </c>
      <c r="AU518" s="2006">
        <v>0</v>
      </c>
      <c r="AV518" s="2006">
        <v>0</v>
      </c>
      <c r="AW518" s="2006">
        <v>0</v>
      </c>
      <c r="AX518" s="2006">
        <v>0</v>
      </c>
      <c r="AY518" s="2006">
        <v>0</v>
      </c>
      <c r="AZ518" s="2006">
        <v>0</v>
      </c>
      <c r="BA518" s="2006">
        <v>0</v>
      </c>
      <c r="BB518" s="2006">
        <v>0</v>
      </c>
      <c r="BC518" s="2006">
        <v>0</v>
      </c>
      <c r="BD518" s="2006">
        <v>0</v>
      </c>
      <c r="BE518" s="2006">
        <v>0</v>
      </c>
      <c r="BF518" s="2006">
        <v>0</v>
      </c>
      <c r="BG518" s="2006">
        <v>0</v>
      </c>
      <c r="BH518" s="2006">
        <v>0</v>
      </c>
      <c r="BI518" s="421"/>
    </row>
    <row r="519" spans="2:61" ht="5.0999999999999996" customHeight="1">
      <c r="B519" s="3402"/>
      <c r="D519" s="4283"/>
      <c r="E519" s="153"/>
      <c r="F519" s="154"/>
      <c r="G519" s="153"/>
      <c r="H519" s="3612"/>
      <c r="I519" s="153"/>
      <c r="J519" s="154"/>
      <c r="K519" s="153"/>
      <c r="L519" s="3612"/>
      <c r="M519" s="153"/>
      <c r="N519" s="154"/>
      <c r="O519" s="153"/>
      <c r="P519" s="3612"/>
      <c r="Q519" s="153"/>
      <c r="R519" s="154"/>
      <c r="S519" s="153"/>
      <c r="T519" s="3612"/>
      <c r="U519" s="153"/>
      <c r="V519" s="154"/>
      <c r="W519" s="153"/>
      <c r="X519" s="3612"/>
      <c r="Y519" s="153"/>
      <c r="Z519" s="154"/>
      <c r="AA519" s="153"/>
      <c r="AB519" s="3612"/>
      <c r="AC519" s="153"/>
      <c r="AD519" s="154"/>
      <c r="AE519" s="153"/>
      <c r="AF519" s="3612"/>
      <c r="AI519" s="90"/>
      <c r="AJ519" s="2006">
        <v>0</v>
      </c>
      <c r="AK519" s="2006">
        <v>0</v>
      </c>
      <c r="AL519" s="2006">
        <v>0</v>
      </c>
      <c r="AM519" s="2006">
        <v>0</v>
      </c>
      <c r="AN519" s="2006">
        <v>0</v>
      </c>
      <c r="AO519" s="2006">
        <v>0</v>
      </c>
      <c r="AP519" s="2006">
        <v>0</v>
      </c>
      <c r="AQ519" s="2006">
        <v>0</v>
      </c>
      <c r="AR519" s="2006">
        <v>0</v>
      </c>
      <c r="AS519" s="2006">
        <v>0</v>
      </c>
      <c r="AT519" s="2006">
        <v>0</v>
      </c>
      <c r="AU519" s="2006">
        <v>0</v>
      </c>
      <c r="AV519" s="2006">
        <v>0</v>
      </c>
      <c r="AW519" s="2006">
        <v>0</v>
      </c>
      <c r="AX519" s="2006">
        <v>0</v>
      </c>
      <c r="AY519" s="2006">
        <v>0</v>
      </c>
      <c r="AZ519" s="2006">
        <v>0</v>
      </c>
      <c r="BA519" s="2006">
        <v>0</v>
      </c>
      <c r="BB519" s="2006">
        <v>0</v>
      </c>
      <c r="BC519" s="2006">
        <v>0</v>
      </c>
      <c r="BD519" s="2006">
        <v>0</v>
      </c>
      <c r="BE519" s="2006">
        <v>0</v>
      </c>
      <c r="BF519" s="2006">
        <v>0</v>
      </c>
      <c r="BG519" s="2006">
        <v>0</v>
      </c>
      <c r="BH519" s="2006">
        <v>0</v>
      </c>
      <c r="BI519" s="421"/>
    </row>
    <row r="520" spans="2:61" ht="9.9499999999999993" customHeight="1">
      <c r="B520" s="3403"/>
      <c r="D520" s="4284"/>
      <c r="E520" s="44"/>
      <c r="F520" s="44"/>
      <c r="G520" s="44"/>
      <c r="H520" s="3613"/>
      <c r="I520" s="44"/>
      <c r="J520" s="44"/>
      <c r="K520" s="44"/>
      <c r="L520" s="3613"/>
      <c r="M520" s="44"/>
      <c r="N520" s="44"/>
      <c r="O520" s="44"/>
      <c r="P520" s="3613"/>
      <c r="Q520" s="44"/>
      <c r="R520" s="44"/>
      <c r="S520" s="44"/>
      <c r="T520" s="3613"/>
      <c r="U520" s="44"/>
      <c r="V520" s="44"/>
      <c r="W520" s="44"/>
      <c r="X520" s="3613"/>
      <c r="Y520" s="44"/>
      <c r="Z520" s="44"/>
      <c r="AA520" s="44"/>
      <c r="AB520" s="3613"/>
      <c r="AC520" s="44"/>
      <c r="AD520" s="44"/>
      <c r="AE520" s="44"/>
      <c r="AF520" s="3613"/>
      <c r="AI520" s="40"/>
      <c r="AJ520" s="2006">
        <v>0</v>
      </c>
      <c r="AK520" s="2006">
        <v>0</v>
      </c>
      <c r="AL520" s="2006">
        <v>0</v>
      </c>
      <c r="AM520" s="2006">
        <v>0</v>
      </c>
      <c r="AN520" s="2006">
        <v>0</v>
      </c>
      <c r="AO520" s="2006">
        <v>0</v>
      </c>
      <c r="AP520" s="2006">
        <v>0</v>
      </c>
      <c r="AQ520" s="2006">
        <v>0</v>
      </c>
      <c r="AR520" s="2006">
        <v>0</v>
      </c>
      <c r="AS520" s="2006">
        <v>0</v>
      </c>
      <c r="AT520" s="2006">
        <v>0</v>
      </c>
      <c r="AU520" s="2006">
        <v>0</v>
      </c>
      <c r="AV520" s="2006">
        <v>0</v>
      </c>
      <c r="AW520" s="2006">
        <v>0</v>
      </c>
      <c r="AX520" s="2006">
        <v>0</v>
      </c>
      <c r="AY520" s="2006">
        <v>0</v>
      </c>
      <c r="AZ520" s="2006">
        <v>0</v>
      </c>
      <c r="BA520" s="2006">
        <v>0</v>
      </c>
      <c r="BB520" s="2006">
        <v>0</v>
      </c>
      <c r="BC520" s="2006">
        <v>0</v>
      </c>
      <c r="BD520" s="2006">
        <v>0</v>
      </c>
      <c r="BE520" s="2006">
        <v>0</v>
      </c>
      <c r="BF520" s="2006">
        <v>0</v>
      </c>
      <c r="BG520" s="2006">
        <v>0</v>
      </c>
      <c r="BH520" s="2006">
        <v>0</v>
      </c>
      <c r="BI520" s="421"/>
    </row>
    <row r="521" spans="2:61" ht="9.9499999999999993" customHeight="1">
      <c r="B521" s="34"/>
      <c r="D521" s="57"/>
      <c r="E521" s="117"/>
      <c r="F521" s="117"/>
      <c r="G521" s="117"/>
      <c r="H521" s="57"/>
      <c r="I521" s="117"/>
      <c r="J521" s="117"/>
      <c r="K521" s="117"/>
      <c r="L521" s="57"/>
      <c r="M521" s="117"/>
      <c r="N521" s="117"/>
      <c r="O521" s="117"/>
      <c r="P521" s="57"/>
      <c r="Q521" s="117"/>
      <c r="R521" s="117"/>
      <c r="S521" s="117"/>
      <c r="T521" s="57"/>
      <c r="U521" s="117"/>
      <c r="V521" s="117"/>
      <c r="W521" s="117"/>
      <c r="X521" s="26"/>
      <c r="Y521" s="117"/>
      <c r="Z521" s="117"/>
      <c r="AA521" s="117"/>
      <c r="AB521" s="157"/>
      <c r="AC521" s="117"/>
      <c r="AD521" s="117"/>
      <c r="AE521" s="117"/>
      <c r="AF521" s="157"/>
      <c r="AI521" s="159"/>
      <c r="AJ521" s="2006">
        <v>0</v>
      </c>
      <c r="AK521" s="2006">
        <v>0</v>
      </c>
      <c r="AL521" s="2006">
        <v>0</v>
      </c>
      <c r="AM521" s="2006">
        <v>0</v>
      </c>
      <c r="AN521" s="2006">
        <v>0</v>
      </c>
      <c r="AO521" s="2006">
        <v>0</v>
      </c>
      <c r="AP521" s="2006">
        <v>0</v>
      </c>
      <c r="AQ521" s="2006">
        <v>0</v>
      </c>
      <c r="AR521" s="2006">
        <v>0</v>
      </c>
      <c r="AS521" s="2006">
        <v>0</v>
      </c>
      <c r="AT521" s="2006">
        <v>0</v>
      </c>
      <c r="AU521" s="2006">
        <v>0</v>
      </c>
      <c r="AV521" s="2006">
        <v>0</v>
      </c>
      <c r="AW521" s="2006">
        <v>0</v>
      </c>
      <c r="AX521" s="2006">
        <v>0</v>
      </c>
      <c r="AY521" s="2006">
        <v>0</v>
      </c>
      <c r="AZ521" s="2006">
        <v>0</v>
      </c>
      <c r="BA521" s="2006">
        <v>0</v>
      </c>
      <c r="BB521" s="2006">
        <v>0</v>
      </c>
      <c r="BC521" s="2006">
        <v>0</v>
      </c>
      <c r="BD521" s="2006">
        <v>0</v>
      </c>
      <c r="BE521" s="2006">
        <v>0</v>
      </c>
      <c r="BF521" s="2006">
        <v>0</v>
      </c>
      <c r="BG521" s="2006">
        <v>0</v>
      </c>
      <c r="BH521" s="2006">
        <v>0</v>
      </c>
      <c r="BI521" s="421"/>
    </row>
    <row r="522" spans="2:61" ht="9.9499999999999993" customHeight="1">
      <c r="B522" s="3401">
        <v>33</v>
      </c>
      <c r="D522" s="4282" t="s">
        <v>573</v>
      </c>
      <c r="E522" s="44"/>
      <c r="F522" s="44"/>
      <c r="G522" s="44"/>
      <c r="H522" s="4166"/>
      <c r="I522" s="44"/>
      <c r="J522" s="44"/>
      <c r="K522" s="44"/>
      <c r="L522" s="4166"/>
      <c r="M522" s="44"/>
      <c r="N522" s="44"/>
      <c r="O522" s="44"/>
      <c r="P522" s="4166"/>
      <c r="Q522" s="44"/>
      <c r="R522" s="44"/>
      <c r="S522" s="44"/>
      <c r="T522" s="4166"/>
      <c r="U522" s="44"/>
      <c r="V522" s="44"/>
      <c r="W522" s="44"/>
      <c r="X522" s="4166"/>
      <c r="Y522" s="44"/>
      <c r="Z522" s="44"/>
      <c r="AA522" s="44"/>
      <c r="AB522" s="4166"/>
      <c r="AC522" s="44"/>
      <c r="AD522" s="44"/>
      <c r="AE522" s="44"/>
      <c r="AF522" s="4166"/>
      <c r="AI522" s="40"/>
      <c r="AJ522" s="2006">
        <v>0</v>
      </c>
      <c r="AK522" s="2006">
        <v>0</v>
      </c>
      <c r="AL522" s="2006">
        <v>0</v>
      </c>
      <c r="AM522" s="2006">
        <v>0</v>
      </c>
      <c r="AN522" s="2006">
        <v>0</v>
      </c>
      <c r="AO522" s="2006">
        <v>0</v>
      </c>
      <c r="AP522" s="2006">
        <v>0</v>
      </c>
      <c r="AQ522" s="2006">
        <v>0</v>
      </c>
      <c r="AR522" s="2006">
        <v>0</v>
      </c>
      <c r="AS522" s="2006">
        <v>0</v>
      </c>
      <c r="AT522" s="2006">
        <v>0</v>
      </c>
      <c r="AU522" s="2006">
        <v>0</v>
      </c>
      <c r="AV522" s="2006">
        <v>0</v>
      </c>
      <c r="AW522" s="2006">
        <v>0</v>
      </c>
      <c r="AX522" s="2006">
        <v>0</v>
      </c>
      <c r="AY522" s="2006">
        <v>0</v>
      </c>
      <c r="AZ522" s="2006">
        <v>0</v>
      </c>
      <c r="BA522" s="2006">
        <v>0</v>
      </c>
      <c r="BB522" s="2006">
        <v>0</v>
      </c>
      <c r="BC522" s="2006">
        <v>0</v>
      </c>
      <c r="BD522" s="2006">
        <v>0</v>
      </c>
      <c r="BE522" s="2006">
        <v>0</v>
      </c>
      <c r="BF522" s="2006">
        <v>0</v>
      </c>
      <c r="BG522" s="2006">
        <v>0</v>
      </c>
      <c r="BH522" s="2006">
        <v>0</v>
      </c>
      <c r="BI522" s="421"/>
    </row>
    <row r="523" spans="2:61" ht="5.0999999999999996" customHeight="1">
      <c r="B523" s="3402"/>
      <c r="D523" s="4283"/>
      <c r="E523" s="153"/>
      <c r="F523" s="154"/>
      <c r="G523" s="153"/>
      <c r="H523" s="3612"/>
      <c r="I523" s="153"/>
      <c r="J523" s="154"/>
      <c r="K523" s="153"/>
      <c r="L523" s="3612"/>
      <c r="M523" s="153"/>
      <c r="N523" s="154"/>
      <c r="O523" s="153"/>
      <c r="P523" s="3612"/>
      <c r="Q523" s="153"/>
      <c r="R523" s="154"/>
      <c r="S523" s="153"/>
      <c r="T523" s="3612"/>
      <c r="U523" s="153"/>
      <c r="V523" s="154"/>
      <c r="W523" s="153"/>
      <c r="X523" s="3612"/>
      <c r="Y523" s="153"/>
      <c r="Z523" s="154"/>
      <c r="AA523" s="153"/>
      <c r="AB523" s="3612"/>
      <c r="AC523" s="153"/>
      <c r="AD523" s="154"/>
      <c r="AE523" s="153"/>
      <c r="AF523" s="3612"/>
      <c r="AI523" s="90"/>
      <c r="AJ523" s="2006">
        <v>0</v>
      </c>
      <c r="AK523" s="2006">
        <v>0</v>
      </c>
      <c r="AL523" s="2006">
        <v>0</v>
      </c>
      <c r="AM523" s="2006">
        <v>0</v>
      </c>
      <c r="AN523" s="2006">
        <v>0</v>
      </c>
      <c r="AO523" s="2006">
        <v>0</v>
      </c>
      <c r="AP523" s="2006">
        <v>0</v>
      </c>
      <c r="AQ523" s="2006">
        <v>0</v>
      </c>
      <c r="AR523" s="2006">
        <v>0</v>
      </c>
      <c r="AS523" s="2006">
        <v>0</v>
      </c>
      <c r="AT523" s="2006">
        <v>0</v>
      </c>
      <c r="AU523" s="2006">
        <v>0</v>
      </c>
      <c r="AV523" s="2006">
        <v>0</v>
      </c>
      <c r="AW523" s="2006">
        <v>0</v>
      </c>
      <c r="AX523" s="2006">
        <v>0</v>
      </c>
      <c r="AY523" s="2006">
        <v>0</v>
      </c>
      <c r="AZ523" s="2006">
        <v>0</v>
      </c>
      <c r="BA523" s="2006">
        <v>0</v>
      </c>
      <c r="BB523" s="2006">
        <v>0</v>
      </c>
      <c r="BC523" s="2006">
        <v>0</v>
      </c>
      <c r="BD523" s="2006">
        <v>0</v>
      </c>
      <c r="BE523" s="2006">
        <v>0</v>
      </c>
      <c r="BF523" s="2006">
        <v>0</v>
      </c>
      <c r="BG523" s="2006">
        <v>0</v>
      </c>
      <c r="BH523" s="2006">
        <v>0</v>
      </c>
      <c r="BI523" s="421"/>
    </row>
    <row r="524" spans="2:61" ht="9.9499999999999993" customHeight="1">
      <c r="B524" s="3403"/>
      <c r="D524" s="4284"/>
      <c r="E524" s="44"/>
      <c r="F524" s="44"/>
      <c r="G524" s="44"/>
      <c r="H524" s="3613"/>
      <c r="I524" s="44"/>
      <c r="J524" s="44"/>
      <c r="K524" s="44"/>
      <c r="L524" s="3613"/>
      <c r="M524" s="44"/>
      <c r="N524" s="44"/>
      <c r="O524" s="44"/>
      <c r="P524" s="3613"/>
      <c r="Q524" s="44"/>
      <c r="R524" s="44"/>
      <c r="S524" s="44"/>
      <c r="T524" s="3613"/>
      <c r="U524" s="44"/>
      <c r="V524" s="44"/>
      <c r="W524" s="44"/>
      <c r="X524" s="3613"/>
      <c r="Y524" s="44"/>
      <c r="Z524" s="44"/>
      <c r="AA524" s="44"/>
      <c r="AB524" s="3613"/>
      <c r="AC524" s="44"/>
      <c r="AD524" s="44"/>
      <c r="AE524" s="44"/>
      <c r="AF524" s="3613"/>
      <c r="AI524" s="40"/>
      <c r="AJ524" s="2006">
        <v>0</v>
      </c>
      <c r="AK524" s="2006">
        <v>0</v>
      </c>
      <c r="AL524" s="2006">
        <v>0</v>
      </c>
      <c r="AM524" s="2006">
        <v>0</v>
      </c>
      <c r="AN524" s="2006">
        <v>0</v>
      </c>
      <c r="AO524" s="2006">
        <v>0</v>
      </c>
      <c r="AP524" s="2006">
        <v>0</v>
      </c>
      <c r="AQ524" s="2006">
        <v>0</v>
      </c>
      <c r="AR524" s="2006">
        <v>0</v>
      </c>
      <c r="AS524" s="2006">
        <v>0</v>
      </c>
      <c r="AT524" s="2006">
        <v>0</v>
      </c>
      <c r="AU524" s="2006">
        <v>0</v>
      </c>
      <c r="AV524" s="2006">
        <v>0</v>
      </c>
      <c r="AW524" s="2006">
        <v>0</v>
      </c>
      <c r="AX524" s="2006">
        <v>0</v>
      </c>
      <c r="AY524" s="2006">
        <v>0</v>
      </c>
      <c r="AZ524" s="2006">
        <v>0</v>
      </c>
      <c r="BA524" s="2006">
        <v>0</v>
      </c>
      <c r="BB524" s="2006">
        <v>0</v>
      </c>
      <c r="BC524" s="2006">
        <v>0</v>
      </c>
      <c r="BD524" s="2006">
        <v>0</v>
      </c>
      <c r="BE524" s="2006">
        <v>0</v>
      </c>
      <c r="BF524" s="2006">
        <v>0</v>
      </c>
      <c r="BG524" s="2006">
        <v>0</v>
      </c>
      <c r="BH524" s="2006">
        <v>0</v>
      </c>
      <c r="BI524" s="421"/>
    </row>
    <row r="525" spans="2:61" ht="9.9499999999999993" customHeight="1">
      <c r="B525" s="34"/>
      <c r="D525" s="57"/>
      <c r="E525" s="117"/>
      <c r="F525" s="117"/>
      <c r="G525" s="117"/>
      <c r="H525" s="57"/>
      <c r="I525" s="117"/>
      <c r="J525" s="117"/>
      <c r="K525" s="117"/>
      <c r="L525" s="57"/>
      <c r="M525" s="117"/>
      <c r="N525" s="117"/>
      <c r="O525" s="117"/>
      <c r="P525" s="57"/>
      <c r="Q525" s="117"/>
      <c r="R525" s="117"/>
      <c r="S525" s="117"/>
      <c r="T525" s="57"/>
      <c r="U525" s="117"/>
      <c r="V525" s="117"/>
      <c r="W525" s="117"/>
      <c r="X525" s="26"/>
      <c r="Y525" s="117"/>
      <c r="Z525" s="117"/>
      <c r="AA525" s="117"/>
      <c r="AB525" s="157"/>
      <c r="AC525" s="117"/>
      <c r="AD525" s="117"/>
      <c r="AE525" s="117"/>
      <c r="AF525" s="157"/>
      <c r="AI525" s="159"/>
      <c r="AJ525" s="2006">
        <v>0</v>
      </c>
      <c r="AK525" s="2006">
        <v>0</v>
      </c>
      <c r="AL525" s="2006">
        <v>0</v>
      </c>
      <c r="AM525" s="2006">
        <v>0</v>
      </c>
      <c r="AN525" s="2006">
        <v>0</v>
      </c>
      <c r="AO525" s="2006">
        <v>0</v>
      </c>
      <c r="AP525" s="2006">
        <v>0</v>
      </c>
      <c r="AQ525" s="2006">
        <v>0</v>
      </c>
      <c r="AR525" s="2006">
        <v>0</v>
      </c>
      <c r="AS525" s="2006">
        <v>0</v>
      </c>
      <c r="AT525" s="2006">
        <v>0</v>
      </c>
      <c r="AU525" s="2006">
        <v>0</v>
      </c>
      <c r="AV525" s="2006">
        <v>0</v>
      </c>
      <c r="AW525" s="2006">
        <v>0</v>
      </c>
      <c r="AX525" s="2006">
        <v>0</v>
      </c>
      <c r="AY525" s="2006">
        <v>0</v>
      </c>
      <c r="AZ525" s="2006">
        <v>0</v>
      </c>
      <c r="BA525" s="2006">
        <v>0</v>
      </c>
      <c r="BB525" s="2006">
        <v>0</v>
      </c>
      <c r="BC525" s="2006">
        <v>0</v>
      </c>
      <c r="BD525" s="2006">
        <v>0</v>
      </c>
      <c r="BE525" s="2006">
        <v>0</v>
      </c>
      <c r="BF525" s="2006">
        <v>0</v>
      </c>
      <c r="BG525" s="2006">
        <v>0</v>
      </c>
      <c r="BH525" s="2006">
        <v>0</v>
      </c>
      <c r="BI525" s="421"/>
    </row>
    <row r="526" spans="2:61" ht="9.9499999999999993" customHeight="1">
      <c r="B526" s="3401">
        <v>34</v>
      </c>
      <c r="D526" s="4282" t="s">
        <v>538</v>
      </c>
      <c r="E526" s="44"/>
      <c r="F526" s="44"/>
      <c r="G526" s="44"/>
      <c r="H526" s="4166"/>
      <c r="I526" s="44"/>
      <c r="J526" s="44"/>
      <c r="K526" s="44"/>
      <c r="L526" s="4166"/>
      <c r="M526" s="44"/>
      <c r="N526" s="44"/>
      <c r="O526" s="44"/>
      <c r="P526" s="4166"/>
      <c r="Q526" s="44"/>
      <c r="R526" s="44"/>
      <c r="S526" s="44"/>
      <c r="T526" s="4166"/>
      <c r="U526" s="44"/>
      <c r="V526" s="44"/>
      <c r="W526" s="44"/>
      <c r="X526" s="4166"/>
      <c r="Y526" s="44"/>
      <c r="Z526" s="44"/>
      <c r="AA526" s="44"/>
      <c r="AB526" s="4166"/>
      <c r="AC526" s="44"/>
      <c r="AD526" s="44"/>
      <c r="AE526" s="44"/>
      <c r="AF526" s="4166"/>
      <c r="AI526" s="40"/>
      <c r="AJ526" s="2006">
        <v>0</v>
      </c>
      <c r="AK526" s="2006">
        <v>0</v>
      </c>
      <c r="AL526" s="2006">
        <v>0</v>
      </c>
      <c r="AM526" s="2006">
        <v>0</v>
      </c>
      <c r="AN526" s="2006">
        <v>0</v>
      </c>
      <c r="AO526" s="2006">
        <v>0</v>
      </c>
      <c r="AP526" s="2006">
        <v>0</v>
      </c>
      <c r="AQ526" s="2006">
        <v>0</v>
      </c>
      <c r="AR526" s="2006">
        <v>0</v>
      </c>
      <c r="AS526" s="2006">
        <v>0</v>
      </c>
      <c r="AT526" s="2006">
        <v>0</v>
      </c>
      <c r="AU526" s="2006">
        <v>0</v>
      </c>
      <c r="AV526" s="2006">
        <v>0</v>
      </c>
      <c r="AW526" s="2006">
        <v>0</v>
      </c>
      <c r="AX526" s="2006">
        <v>0</v>
      </c>
      <c r="AY526" s="2006">
        <v>0</v>
      </c>
      <c r="AZ526" s="2006">
        <v>0</v>
      </c>
      <c r="BA526" s="2006">
        <v>0</v>
      </c>
      <c r="BB526" s="2006">
        <v>0</v>
      </c>
      <c r="BC526" s="2006">
        <v>0</v>
      </c>
      <c r="BD526" s="2006">
        <v>0</v>
      </c>
      <c r="BE526" s="2006">
        <v>0</v>
      </c>
      <c r="BF526" s="2006">
        <v>0</v>
      </c>
      <c r="BG526" s="2006">
        <v>0</v>
      </c>
      <c r="BH526" s="2006">
        <v>0</v>
      </c>
      <c r="BI526" s="421"/>
    </row>
    <row r="527" spans="2:61" ht="5.0999999999999996" customHeight="1">
      <c r="B527" s="3402"/>
      <c r="D527" s="4283"/>
      <c r="E527" s="153"/>
      <c r="F527" s="154"/>
      <c r="G527" s="153"/>
      <c r="H527" s="3612"/>
      <c r="I527" s="153"/>
      <c r="J527" s="154"/>
      <c r="K527" s="153"/>
      <c r="L527" s="3612"/>
      <c r="M527" s="153"/>
      <c r="N527" s="154"/>
      <c r="O527" s="153"/>
      <c r="P527" s="3612"/>
      <c r="Q527" s="153"/>
      <c r="R527" s="154"/>
      <c r="S527" s="153"/>
      <c r="T527" s="3612"/>
      <c r="U527" s="153"/>
      <c r="V527" s="154"/>
      <c r="W527" s="153"/>
      <c r="X527" s="3612"/>
      <c r="Y527" s="153"/>
      <c r="Z527" s="154"/>
      <c r="AA527" s="153"/>
      <c r="AB527" s="3612"/>
      <c r="AC527" s="153"/>
      <c r="AD527" s="154"/>
      <c r="AE527" s="153"/>
      <c r="AF527" s="3612"/>
      <c r="AI527" s="90"/>
      <c r="AJ527" s="2006">
        <v>0</v>
      </c>
      <c r="AK527" s="2006">
        <v>0</v>
      </c>
      <c r="AL527" s="2006">
        <v>0</v>
      </c>
      <c r="AM527" s="2006">
        <v>0</v>
      </c>
      <c r="AN527" s="2006">
        <v>0</v>
      </c>
      <c r="AO527" s="2006">
        <v>0</v>
      </c>
      <c r="AP527" s="2006">
        <v>0</v>
      </c>
      <c r="AQ527" s="2006">
        <v>0</v>
      </c>
      <c r="AR527" s="2006">
        <v>0</v>
      </c>
      <c r="AS527" s="2006">
        <v>0</v>
      </c>
      <c r="AT527" s="2006">
        <v>0</v>
      </c>
      <c r="AU527" s="2006">
        <v>0</v>
      </c>
      <c r="AV527" s="2006">
        <v>0</v>
      </c>
      <c r="AW527" s="2006">
        <v>0</v>
      </c>
      <c r="AX527" s="2006">
        <v>0</v>
      </c>
      <c r="AY527" s="2006">
        <v>0</v>
      </c>
      <c r="AZ527" s="2006">
        <v>0</v>
      </c>
      <c r="BA527" s="2006">
        <v>0</v>
      </c>
      <c r="BB527" s="2006">
        <v>0</v>
      </c>
      <c r="BC527" s="2006">
        <v>0</v>
      </c>
      <c r="BD527" s="2006">
        <v>0</v>
      </c>
      <c r="BE527" s="2006">
        <v>0</v>
      </c>
      <c r="BF527" s="2006">
        <v>0</v>
      </c>
      <c r="BG527" s="2006">
        <v>0</v>
      </c>
      <c r="BH527" s="2006">
        <v>0</v>
      </c>
      <c r="BI527" s="421"/>
    </row>
    <row r="528" spans="2:61" ht="9.9499999999999993" customHeight="1">
      <c r="B528" s="3403"/>
      <c r="D528" s="4284"/>
      <c r="E528" s="44"/>
      <c r="F528" s="44"/>
      <c r="G528" s="44"/>
      <c r="H528" s="3613"/>
      <c r="I528" s="44"/>
      <c r="J528" s="44"/>
      <c r="K528" s="44"/>
      <c r="L528" s="3613"/>
      <c r="M528" s="44"/>
      <c r="N528" s="44"/>
      <c r="O528" s="44"/>
      <c r="P528" s="3613"/>
      <c r="Q528" s="44"/>
      <c r="R528" s="44"/>
      <c r="S528" s="44"/>
      <c r="T528" s="3613"/>
      <c r="U528" s="44"/>
      <c r="V528" s="44"/>
      <c r="W528" s="44"/>
      <c r="X528" s="3613"/>
      <c r="Y528" s="44"/>
      <c r="Z528" s="44"/>
      <c r="AA528" s="44"/>
      <c r="AB528" s="3613"/>
      <c r="AC528" s="44"/>
      <c r="AD528" s="44"/>
      <c r="AE528" s="44"/>
      <c r="AF528" s="3613"/>
      <c r="AI528" s="40"/>
      <c r="AJ528" s="2006">
        <v>0</v>
      </c>
      <c r="AK528" s="2006">
        <v>0</v>
      </c>
      <c r="AL528" s="2006">
        <v>0</v>
      </c>
      <c r="AM528" s="2006">
        <v>0</v>
      </c>
      <c r="AN528" s="2006">
        <v>0</v>
      </c>
      <c r="AO528" s="2006">
        <v>0</v>
      </c>
      <c r="AP528" s="2006">
        <v>0</v>
      </c>
      <c r="AQ528" s="2006">
        <v>0</v>
      </c>
      <c r="AR528" s="2006">
        <v>0</v>
      </c>
      <c r="AS528" s="2006">
        <v>0</v>
      </c>
      <c r="AT528" s="2006">
        <v>0</v>
      </c>
      <c r="AU528" s="2006">
        <v>0</v>
      </c>
      <c r="AV528" s="2006">
        <v>0</v>
      </c>
      <c r="AW528" s="2006">
        <v>0</v>
      </c>
      <c r="AX528" s="2006">
        <v>0</v>
      </c>
      <c r="AY528" s="2006">
        <v>0</v>
      </c>
      <c r="AZ528" s="2006">
        <v>0</v>
      </c>
      <c r="BA528" s="2006">
        <v>0</v>
      </c>
      <c r="BB528" s="2006">
        <v>0</v>
      </c>
      <c r="BC528" s="2006">
        <v>0</v>
      </c>
      <c r="BD528" s="2006">
        <v>0</v>
      </c>
      <c r="BE528" s="2006">
        <v>0</v>
      </c>
      <c r="BF528" s="2006">
        <v>0</v>
      </c>
      <c r="BG528" s="2006">
        <v>0</v>
      </c>
      <c r="BH528" s="2006">
        <v>0</v>
      </c>
      <c r="BI528" s="421"/>
    </row>
    <row r="529" spans="2:61" ht="9.9499999999999993" customHeight="1">
      <c r="B529" s="34"/>
      <c r="D529" s="57"/>
      <c r="E529" s="117"/>
      <c r="F529" s="117"/>
      <c r="G529" s="117"/>
      <c r="H529" s="57"/>
      <c r="I529" s="117"/>
      <c r="J529" s="117"/>
      <c r="K529" s="117"/>
      <c r="L529" s="57"/>
      <c r="M529" s="117"/>
      <c r="N529" s="117"/>
      <c r="O529" s="117"/>
      <c r="P529" s="57"/>
      <c r="Q529" s="117"/>
      <c r="R529" s="117"/>
      <c r="S529" s="117"/>
      <c r="T529" s="57"/>
      <c r="U529" s="117"/>
      <c r="V529" s="117"/>
      <c r="W529" s="117"/>
      <c r="X529" s="26"/>
      <c r="Y529" s="117"/>
      <c r="Z529" s="117"/>
      <c r="AA529" s="117"/>
      <c r="AB529" s="157"/>
      <c r="AC529" s="117"/>
      <c r="AD529" s="117"/>
      <c r="AE529" s="117"/>
      <c r="AF529" s="157"/>
      <c r="AI529" s="159"/>
      <c r="AJ529" s="2006">
        <v>0</v>
      </c>
      <c r="AK529" s="2006">
        <v>0</v>
      </c>
      <c r="AL529" s="2006">
        <v>0</v>
      </c>
      <c r="AM529" s="2006">
        <v>0</v>
      </c>
      <c r="AN529" s="2006">
        <v>0</v>
      </c>
      <c r="AO529" s="2006">
        <v>0</v>
      </c>
      <c r="AP529" s="2006">
        <v>0</v>
      </c>
      <c r="AQ529" s="2006">
        <v>0</v>
      </c>
      <c r="AR529" s="2006">
        <v>0</v>
      </c>
      <c r="AS529" s="2006">
        <v>0</v>
      </c>
      <c r="AT529" s="2006">
        <v>0</v>
      </c>
      <c r="AU529" s="2006">
        <v>0</v>
      </c>
      <c r="AV529" s="2006">
        <v>0</v>
      </c>
      <c r="AW529" s="2006">
        <v>0</v>
      </c>
      <c r="AX529" s="2006">
        <v>0</v>
      </c>
      <c r="AY529" s="2006">
        <v>0</v>
      </c>
      <c r="AZ529" s="2006">
        <v>0</v>
      </c>
      <c r="BA529" s="2006">
        <v>0</v>
      </c>
      <c r="BB529" s="2006">
        <v>0</v>
      </c>
      <c r="BC529" s="2006">
        <v>0</v>
      </c>
      <c r="BD529" s="2006">
        <v>0</v>
      </c>
      <c r="BE529" s="2006">
        <v>0</v>
      </c>
      <c r="BF529" s="2006">
        <v>0</v>
      </c>
      <c r="BG529" s="2006">
        <v>0</v>
      </c>
      <c r="BH529" s="2006">
        <v>0</v>
      </c>
      <c r="BI529" s="421"/>
    </row>
    <row r="530" spans="2:61" ht="9.9499999999999993" customHeight="1">
      <c r="B530" s="3401">
        <v>35</v>
      </c>
      <c r="D530" s="4282" t="s">
        <v>574</v>
      </c>
      <c r="E530" s="44"/>
      <c r="F530" s="44"/>
      <c r="G530" s="44"/>
      <c r="H530" s="4166"/>
      <c r="I530" s="44"/>
      <c r="J530" s="44"/>
      <c r="K530" s="44"/>
      <c r="L530" s="4166"/>
      <c r="M530" s="44"/>
      <c r="N530" s="44"/>
      <c r="O530" s="44"/>
      <c r="P530" s="4166"/>
      <c r="Q530" s="44"/>
      <c r="R530" s="44"/>
      <c r="S530" s="44"/>
      <c r="T530" s="4166"/>
      <c r="U530" s="44"/>
      <c r="V530" s="44"/>
      <c r="W530" s="44"/>
      <c r="X530" s="4166"/>
      <c r="Y530" s="44"/>
      <c r="Z530" s="44"/>
      <c r="AA530" s="44"/>
      <c r="AB530" s="4166"/>
      <c r="AC530" s="44"/>
      <c r="AD530" s="44"/>
      <c r="AE530" s="44"/>
      <c r="AF530" s="4166"/>
      <c r="AI530" s="40"/>
      <c r="AJ530" s="2006">
        <v>0</v>
      </c>
      <c r="AK530" s="2006">
        <v>0</v>
      </c>
      <c r="AL530" s="2006">
        <v>0</v>
      </c>
      <c r="AM530" s="2006">
        <v>0</v>
      </c>
      <c r="AN530" s="2006">
        <v>0</v>
      </c>
      <c r="AO530" s="2006">
        <v>0</v>
      </c>
      <c r="AP530" s="2006">
        <v>0</v>
      </c>
      <c r="AQ530" s="2006">
        <v>0</v>
      </c>
      <c r="AR530" s="2006">
        <v>0</v>
      </c>
      <c r="AS530" s="2006">
        <v>0</v>
      </c>
      <c r="AT530" s="2006">
        <v>0</v>
      </c>
      <c r="AU530" s="2006">
        <v>0</v>
      </c>
      <c r="AV530" s="2006">
        <v>0</v>
      </c>
      <c r="AW530" s="2006">
        <v>0</v>
      </c>
      <c r="AX530" s="2006">
        <v>0</v>
      </c>
      <c r="AY530" s="2006">
        <v>0</v>
      </c>
      <c r="AZ530" s="2006">
        <v>0</v>
      </c>
      <c r="BA530" s="2006">
        <v>0</v>
      </c>
      <c r="BB530" s="2006">
        <v>0</v>
      </c>
      <c r="BC530" s="2006">
        <v>0</v>
      </c>
      <c r="BD530" s="2006">
        <v>0</v>
      </c>
      <c r="BE530" s="2006">
        <v>0</v>
      </c>
      <c r="BF530" s="2006">
        <v>0</v>
      </c>
      <c r="BG530" s="2006">
        <v>0</v>
      </c>
      <c r="BH530" s="2006">
        <v>0</v>
      </c>
      <c r="BI530" s="421"/>
    </row>
    <row r="531" spans="2:61" ht="5.0999999999999996" customHeight="1">
      <c r="B531" s="3402"/>
      <c r="D531" s="4283"/>
      <c r="E531" s="153"/>
      <c r="F531" s="154"/>
      <c r="G531" s="153"/>
      <c r="H531" s="3612"/>
      <c r="I531" s="153"/>
      <c r="J531" s="154"/>
      <c r="K531" s="153"/>
      <c r="L531" s="3612"/>
      <c r="M531" s="153"/>
      <c r="N531" s="154"/>
      <c r="O531" s="153"/>
      <c r="P531" s="3612"/>
      <c r="Q531" s="153"/>
      <c r="R531" s="154"/>
      <c r="S531" s="153"/>
      <c r="T531" s="3612"/>
      <c r="U531" s="153"/>
      <c r="V531" s="154"/>
      <c r="W531" s="153"/>
      <c r="X531" s="3612"/>
      <c r="Y531" s="153"/>
      <c r="Z531" s="154"/>
      <c r="AA531" s="153"/>
      <c r="AB531" s="3612"/>
      <c r="AC531" s="153"/>
      <c r="AD531" s="154"/>
      <c r="AE531" s="153"/>
      <c r="AF531" s="3612"/>
      <c r="AI531" s="90"/>
      <c r="AJ531" s="2006">
        <v>0</v>
      </c>
      <c r="AK531" s="2006">
        <v>0</v>
      </c>
      <c r="AL531" s="2006">
        <v>0</v>
      </c>
      <c r="AM531" s="2006">
        <v>0</v>
      </c>
      <c r="AN531" s="2006">
        <v>0</v>
      </c>
      <c r="AO531" s="2006">
        <v>0</v>
      </c>
      <c r="AP531" s="2006">
        <v>0</v>
      </c>
      <c r="AQ531" s="2006">
        <v>0</v>
      </c>
      <c r="AR531" s="2006">
        <v>0</v>
      </c>
      <c r="AS531" s="2006">
        <v>0</v>
      </c>
      <c r="AT531" s="2006">
        <v>0</v>
      </c>
      <c r="AU531" s="2006">
        <v>0</v>
      </c>
      <c r="AV531" s="2006">
        <v>0</v>
      </c>
      <c r="AW531" s="2006">
        <v>0</v>
      </c>
      <c r="AX531" s="2006">
        <v>0</v>
      </c>
      <c r="AY531" s="2006">
        <v>0</v>
      </c>
      <c r="AZ531" s="2006">
        <v>0</v>
      </c>
      <c r="BA531" s="2006">
        <v>0</v>
      </c>
      <c r="BB531" s="2006">
        <v>0</v>
      </c>
      <c r="BC531" s="2006">
        <v>0</v>
      </c>
      <c r="BD531" s="2006">
        <v>0</v>
      </c>
      <c r="BE531" s="2006">
        <v>0</v>
      </c>
      <c r="BF531" s="2006">
        <v>0</v>
      </c>
      <c r="BG531" s="2006">
        <v>0</v>
      </c>
      <c r="BH531" s="2006">
        <v>0</v>
      </c>
      <c r="BI531" s="421"/>
    </row>
    <row r="532" spans="2:61" ht="9.9499999999999993" customHeight="1">
      <c r="B532" s="3403"/>
      <c r="D532" s="4284"/>
      <c r="E532" s="44"/>
      <c r="F532" s="44"/>
      <c r="G532" s="44"/>
      <c r="H532" s="3613"/>
      <c r="I532" s="44"/>
      <c r="J532" s="44"/>
      <c r="K532" s="44"/>
      <c r="L532" s="3613"/>
      <c r="M532" s="44"/>
      <c r="N532" s="44"/>
      <c r="O532" s="44"/>
      <c r="P532" s="3613"/>
      <c r="Q532" s="44"/>
      <c r="R532" s="44"/>
      <c r="S532" s="44"/>
      <c r="T532" s="3613"/>
      <c r="U532" s="44"/>
      <c r="V532" s="44"/>
      <c r="W532" s="44"/>
      <c r="X532" s="3613"/>
      <c r="Y532" s="44"/>
      <c r="Z532" s="44"/>
      <c r="AA532" s="44"/>
      <c r="AB532" s="3613"/>
      <c r="AC532" s="44"/>
      <c r="AD532" s="44"/>
      <c r="AE532" s="44"/>
      <c r="AF532" s="3613"/>
      <c r="AI532" s="40"/>
      <c r="AJ532" s="2006">
        <v>0</v>
      </c>
      <c r="AK532" s="2006">
        <v>0</v>
      </c>
      <c r="AL532" s="2006">
        <v>0</v>
      </c>
      <c r="AM532" s="2006">
        <v>0</v>
      </c>
      <c r="AN532" s="2006">
        <v>0</v>
      </c>
      <c r="AO532" s="2006">
        <v>0</v>
      </c>
      <c r="AP532" s="2006">
        <v>0</v>
      </c>
      <c r="AQ532" s="2006">
        <v>0</v>
      </c>
      <c r="AR532" s="2006">
        <v>0</v>
      </c>
      <c r="AS532" s="2006">
        <v>0</v>
      </c>
      <c r="AT532" s="2006">
        <v>0</v>
      </c>
      <c r="AU532" s="2006">
        <v>0</v>
      </c>
      <c r="AV532" s="2006">
        <v>0</v>
      </c>
      <c r="AW532" s="2006">
        <v>0</v>
      </c>
      <c r="AX532" s="2006">
        <v>0</v>
      </c>
      <c r="AY532" s="2006">
        <v>0</v>
      </c>
      <c r="AZ532" s="2006">
        <v>0</v>
      </c>
      <c r="BA532" s="2006">
        <v>0</v>
      </c>
      <c r="BB532" s="2006">
        <v>0</v>
      </c>
      <c r="BC532" s="2006">
        <v>0</v>
      </c>
      <c r="BD532" s="2006">
        <v>0</v>
      </c>
      <c r="BE532" s="2006">
        <v>0</v>
      </c>
      <c r="BF532" s="2006">
        <v>0</v>
      </c>
      <c r="BG532" s="2006">
        <v>0</v>
      </c>
      <c r="BH532" s="2006">
        <v>0</v>
      </c>
      <c r="BI532" s="421"/>
    </row>
    <row r="533" spans="2:61" ht="9.9499999999999993" customHeight="1">
      <c r="B533" s="34"/>
      <c r="D533" s="57"/>
      <c r="E533" s="117"/>
      <c r="F533" s="117"/>
      <c r="G533" s="117"/>
      <c r="H533" s="57"/>
      <c r="I533" s="117"/>
      <c r="J533" s="117"/>
      <c r="K533" s="117"/>
      <c r="L533" s="57"/>
      <c r="M533" s="117"/>
      <c r="N533" s="117"/>
      <c r="O533" s="117"/>
      <c r="P533" s="57"/>
      <c r="Q533" s="117"/>
      <c r="R533" s="117"/>
      <c r="S533" s="117"/>
      <c r="T533" s="57"/>
      <c r="U533" s="117"/>
      <c r="V533" s="117"/>
      <c r="W533" s="117"/>
      <c r="X533" s="26"/>
      <c r="Y533" s="117"/>
      <c r="Z533" s="117"/>
      <c r="AA533" s="117"/>
      <c r="AB533" s="157"/>
      <c r="AC533" s="117"/>
      <c r="AD533" s="117"/>
      <c r="AE533" s="117"/>
      <c r="AF533" s="157"/>
      <c r="AI533" s="159"/>
      <c r="AJ533" s="2006">
        <v>0</v>
      </c>
      <c r="AK533" s="2006">
        <v>0</v>
      </c>
      <c r="AL533" s="2006">
        <v>0</v>
      </c>
      <c r="AM533" s="2006">
        <v>0</v>
      </c>
      <c r="AN533" s="2006">
        <v>0</v>
      </c>
      <c r="AO533" s="2006">
        <v>0</v>
      </c>
      <c r="AP533" s="2006">
        <v>0</v>
      </c>
      <c r="AQ533" s="2006">
        <v>0</v>
      </c>
      <c r="AR533" s="2006">
        <v>0</v>
      </c>
      <c r="AS533" s="2006">
        <v>0</v>
      </c>
      <c r="AT533" s="2006">
        <v>0</v>
      </c>
      <c r="AU533" s="2006">
        <v>0</v>
      </c>
      <c r="AV533" s="2006">
        <v>0</v>
      </c>
      <c r="AW533" s="2006">
        <v>0</v>
      </c>
      <c r="AX533" s="2006">
        <v>0</v>
      </c>
      <c r="AY533" s="2006">
        <v>0</v>
      </c>
      <c r="AZ533" s="2006">
        <v>0</v>
      </c>
      <c r="BA533" s="2006">
        <v>0</v>
      </c>
      <c r="BB533" s="2006">
        <v>0</v>
      </c>
      <c r="BC533" s="2006">
        <v>0</v>
      </c>
      <c r="BD533" s="2006">
        <v>0</v>
      </c>
      <c r="BE533" s="2006">
        <v>0</v>
      </c>
      <c r="BF533" s="2006">
        <v>0</v>
      </c>
      <c r="BG533" s="2006">
        <v>0</v>
      </c>
      <c r="BH533" s="2006">
        <v>0</v>
      </c>
      <c r="BI533" s="421"/>
    </row>
    <row r="534" spans="2:61" ht="9.9499999999999993" customHeight="1">
      <c r="B534" s="3401">
        <v>36</v>
      </c>
      <c r="D534" s="4282"/>
      <c r="E534" s="44"/>
      <c r="F534" s="44"/>
      <c r="G534" s="44"/>
      <c r="H534" s="4166"/>
      <c r="I534" s="44"/>
      <c r="J534" s="44"/>
      <c r="K534" s="44"/>
      <c r="L534" s="4166"/>
      <c r="M534" s="44"/>
      <c r="N534" s="44"/>
      <c r="O534" s="44"/>
      <c r="P534" s="4166"/>
      <c r="Q534" s="44"/>
      <c r="R534" s="44"/>
      <c r="S534" s="44"/>
      <c r="T534" s="4166"/>
      <c r="U534" s="44"/>
      <c r="V534" s="44"/>
      <c r="W534" s="44"/>
      <c r="X534" s="4166"/>
      <c r="Y534" s="44"/>
      <c r="Z534" s="44"/>
      <c r="AA534" s="44"/>
      <c r="AB534" s="4166"/>
      <c r="AC534" s="44"/>
      <c r="AD534" s="44"/>
      <c r="AE534" s="44"/>
      <c r="AF534" s="4166"/>
      <c r="AI534" s="40"/>
      <c r="AJ534" s="2006">
        <v>0</v>
      </c>
      <c r="AK534" s="2006">
        <v>0</v>
      </c>
      <c r="AL534" s="2006">
        <v>0</v>
      </c>
      <c r="AM534" s="2006">
        <v>0</v>
      </c>
      <c r="AN534" s="2006">
        <v>0</v>
      </c>
      <c r="AO534" s="2006">
        <v>0</v>
      </c>
      <c r="AP534" s="2006">
        <v>0</v>
      </c>
      <c r="AQ534" s="2006">
        <v>0</v>
      </c>
      <c r="AR534" s="2006">
        <v>0</v>
      </c>
      <c r="AS534" s="2006">
        <v>0</v>
      </c>
      <c r="AT534" s="2006">
        <v>0</v>
      </c>
      <c r="AU534" s="2006">
        <v>0</v>
      </c>
      <c r="AV534" s="2006">
        <v>0</v>
      </c>
      <c r="AW534" s="2006">
        <v>0</v>
      </c>
      <c r="AX534" s="2006">
        <v>0</v>
      </c>
      <c r="AY534" s="2006">
        <v>0</v>
      </c>
      <c r="AZ534" s="2006">
        <v>0</v>
      </c>
      <c r="BA534" s="2006">
        <v>0</v>
      </c>
      <c r="BB534" s="2006">
        <v>0</v>
      </c>
      <c r="BC534" s="2006">
        <v>0</v>
      </c>
      <c r="BD534" s="2006">
        <v>0</v>
      </c>
      <c r="BE534" s="2006">
        <v>0</v>
      </c>
      <c r="BF534" s="2006">
        <v>0</v>
      </c>
      <c r="BG534" s="2006">
        <v>0</v>
      </c>
      <c r="BH534" s="2006">
        <v>0</v>
      </c>
      <c r="BI534" s="421"/>
    </row>
    <row r="535" spans="2:61" ht="5.0999999999999996" customHeight="1">
      <c r="B535" s="3402"/>
      <c r="D535" s="4283"/>
      <c r="E535" s="153"/>
      <c r="F535" s="154"/>
      <c r="G535" s="153"/>
      <c r="H535" s="3612"/>
      <c r="I535" s="153"/>
      <c r="J535" s="154"/>
      <c r="K535" s="153"/>
      <c r="L535" s="3612"/>
      <c r="M535" s="153"/>
      <c r="N535" s="154"/>
      <c r="O535" s="153"/>
      <c r="P535" s="3612"/>
      <c r="Q535" s="153"/>
      <c r="R535" s="154"/>
      <c r="S535" s="153"/>
      <c r="T535" s="3612"/>
      <c r="U535" s="153"/>
      <c r="V535" s="154"/>
      <c r="W535" s="153"/>
      <c r="X535" s="3612"/>
      <c r="Y535" s="153"/>
      <c r="Z535" s="154"/>
      <c r="AA535" s="153"/>
      <c r="AB535" s="3612"/>
      <c r="AC535" s="153"/>
      <c r="AD535" s="154"/>
      <c r="AE535" s="153"/>
      <c r="AF535" s="3612"/>
      <c r="AI535" s="90"/>
      <c r="AJ535" s="2006">
        <v>0</v>
      </c>
      <c r="AK535" s="2006">
        <v>0</v>
      </c>
      <c r="AL535" s="2006">
        <v>0</v>
      </c>
      <c r="AM535" s="2006">
        <v>0</v>
      </c>
      <c r="AN535" s="2006">
        <v>0</v>
      </c>
      <c r="AO535" s="2006">
        <v>0</v>
      </c>
      <c r="AP535" s="2006">
        <v>0</v>
      </c>
      <c r="AQ535" s="2006">
        <v>0</v>
      </c>
      <c r="AR535" s="2006">
        <v>0</v>
      </c>
      <c r="AS535" s="2006">
        <v>0</v>
      </c>
      <c r="AT535" s="2006">
        <v>0</v>
      </c>
      <c r="AU535" s="2006">
        <v>0</v>
      </c>
      <c r="AV535" s="2006">
        <v>0</v>
      </c>
      <c r="AW535" s="2006">
        <v>0</v>
      </c>
      <c r="AX535" s="2006">
        <v>0</v>
      </c>
      <c r="AY535" s="2006">
        <v>0</v>
      </c>
      <c r="AZ535" s="2006">
        <v>0</v>
      </c>
      <c r="BA535" s="2006">
        <v>0</v>
      </c>
      <c r="BB535" s="2006">
        <v>0</v>
      </c>
      <c r="BC535" s="2006">
        <v>0</v>
      </c>
      <c r="BD535" s="2006">
        <v>0</v>
      </c>
      <c r="BE535" s="2006">
        <v>0</v>
      </c>
      <c r="BF535" s="2006">
        <v>0</v>
      </c>
      <c r="BG535" s="2006">
        <v>0</v>
      </c>
      <c r="BH535" s="2006">
        <v>0</v>
      </c>
      <c r="BI535" s="421"/>
    </row>
    <row r="536" spans="2:61" ht="9.9499999999999993" customHeight="1">
      <c r="B536" s="3403"/>
      <c r="D536" s="4284"/>
      <c r="E536" s="44"/>
      <c r="F536" s="44"/>
      <c r="G536" s="44"/>
      <c r="H536" s="3613"/>
      <c r="I536" s="44"/>
      <c r="J536" s="44"/>
      <c r="K536" s="44"/>
      <c r="L536" s="3613"/>
      <c r="M536" s="44"/>
      <c r="N536" s="44"/>
      <c r="O536" s="44"/>
      <c r="P536" s="3613"/>
      <c r="Q536" s="44"/>
      <c r="R536" s="44"/>
      <c r="S536" s="44"/>
      <c r="T536" s="3613"/>
      <c r="U536" s="44"/>
      <c r="V536" s="44"/>
      <c r="W536" s="44"/>
      <c r="X536" s="3613"/>
      <c r="Y536" s="44"/>
      <c r="Z536" s="44"/>
      <c r="AA536" s="44"/>
      <c r="AB536" s="3613"/>
      <c r="AC536" s="44"/>
      <c r="AD536" s="44"/>
      <c r="AE536" s="44"/>
      <c r="AF536" s="3613"/>
      <c r="AI536" s="40"/>
      <c r="AJ536" s="2006">
        <v>0</v>
      </c>
      <c r="AK536" s="2006">
        <v>0</v>
      </c>
      <c r="AL536" s="2006">
        <v>0</v>
      </c>
      <c r="AM536" s="2006">
        <v>0</v>
      </c>
      <c r="AN536" s="2006">
        <v>0</v>
      </c>
      <c r="AO536" s="2006">
        <v>0</v>
      </c>
      <c r="AP536" s="2006">
        <v>0</v>
      </c>
      <c r="AQ536" s="2006">
        <v>0</v>
      </c>
      <c r="AR536" s="2006">
        <v>0</v>
      </c>
      <c r="AS536" s="2006">
        <v>0</v>
      </c>
      <c r="AT536" s="2006">
        <v>0</v>
      </c>
      <c r="AU536" s="2006">
        <v>0</v>
      </c>
      <c r="AV536" s="2006">
        <v>0</v>
      </c>
      <c r="AW536" s="2006">
        <v>0</v>
      </c>
      <c r="AX536" s="2006">
        <v>0</v>
      </c>
      <c r="AY536" s="2006">
        <v>0</v>
      </c>
      <c r="AZ536" s="2006">
        <v>0</v>
      </c>
      <c r="BA536" s="2006">
        <v>0</v>
      </c>
      <c r="BB536" s="2006">
        <v>0</v>
      </c>
      <c r="BC536" s="2006">
        <v>0</v>
      </c>
      <c r="BD536" s="2006">
        <v>0</v>
      </c>
      <c r="BE536" s="2006">
        <v>0</v>
      </c>
      <c r="BF536" s="2006">
        <v>0</v>
      </c>
      <c r="BG536" s="2006">
        <v>0</v>
      </c>
      <c r="BH536" s="2006">
        <v>0</v>
      </c>
      <c r="BI536" s="421"/>
    </row>
    <row r="537" spans="2:61" ht="11.25" customHeight="1">
      <c r="AB537" s="45"/>
      <c r="AJ537" s="2006">
        <v>0</v>
      </c>
      <c r="AK537" s="2006">
        <v>0</v>
      </c>
      <c r="AL537" s="2006">
        <v>0</v>
      </c>
      <c r="AM537" s="2006">
        <v>0</v>
      </c>
      <c r="AN537" s="2006">
        <v>0</v>
      </c>
      <c r="AO537" s="2006">
        <v>0</v>
      </c>
      <c r="AP537" s="2006">
        <v>0</v>
      </c>
      <c r="AQ537" s="2006">
        <v>0</v>
      </c>
      <c r="AR537" s="2006">
        <v>0</v>
      </c>
      <c r="AS537" s="2006">
        <v>0</v>
      </c>
      <c r="AT537" s="2006">
        <v>0</v>
      </c>
      <c r="AU537" s="2006">
        <v>0</v>
      </c>
      <c r="AV537" s="2006">
        <v>0</v>
      </c>
      <c r="AW537" s="2006">
        <v>0</v>
      </c>
      <c r="AX537" s="2006">
        <v>0</v>
      </c>
      <c r="AY537" s="2006">
        <v>0</v>
      </c>
      <c r="AZ537" s="2006">
        <v>0</v>
      </c>
      <c r="BA537" s="2006">
        <v>0</v>
      </c>
      <c r="BB537" s="2006">
        <v>0</v>
      </c>
      <c r="BC537" s="2006">
        <v>0</v>
      </c>
      <c r="BD537" s="2006">
        <v>0</v>
      </c>
      <c r="BE537" s="2006">
        <v>0</v>
      </c>
      <c r="BF537" s="2006">
        <v>0</v>
      </c>
      <c r="BG537" s="2006">
        <v>0</v>
      </c>
      <c r="BH537" s="2006">
        <v>0</v>
      </c>
      <c r="BI537" s="421"/>
    </row>
    <row r="538" spans="2:61" ht="11.25" customHeight="1">
      <c r="AJ538" s="2006">
        <v>0</v>
      </c>
      <c r="AK538" s="2006">
        <v>0</v>
      </c>
      <c r="AL538" s="2006">
        <v>0</v>
      </c>
      <c r="AM538" s="2006">
        <v>0</v>
      </c>
      <c r="AN538" s="2006">
        <v>0</v>
      </c>
      <c r="AO538" s="2006">
        <v>0</v>
      </c>
      <c r="AP538" s="2006">
        <v>0</v>
      </c>
      <c r="AQ538" s="2006">
        <v>0</v>
      </c>
      <c r="AR538" s="2006">
        <v>0</v>
      </c>
      <c r="AS538" s="2006">
        <v>0</v>
      </c>
      <c r="AT538" s="2006">
        <v>0</v>
      </c>
      <c r="AU538" s="2006">
        <v>0</v>
      </c>
      <c r="AV538" s="2006">
        <v>0</v>
      </c>
      <c r="AW538" s="2006">
        <v>0</v>
      </c>
      <c r="AX538" s="2006">
        <v>0</v>
      </c>
      <c r="AY538" s="2006">
        <v>0</v>
      </c>
      <c r="AZ538" s="2006">
        <v>0</v>
      </c>
      <c r="BA538" s="2006">
        <v>0</v>
      </c>
      <c r="BB538" s="2006">
        <v>0</v>
      </c>
      <c r="BC538" s="2006">
        <v>0</v>
      </c>
      <c r="BD538" s="2006">
        <v>0</v>
      </c>
      <c r="BE538" s="2006">
        <v>0</v>
      </c>
      <c r="BF538" s="2006">
        <v>0</v>
      </c>
      <c r="BG538" s="2006">
        <v>0</v>
      </c>
      <c r="BH538" s="2006">
        <v>0</v>
      </c>
      <c r="BI538" s="421"/>
    </row>
    <row r="539" spans="2:61" ht="23.25">
      <c r="B539" s="34"/>
      <c r="D539" s="3614" t="s">
        <v>575</v>
      </c>
      <c r="E539" s="3615"/>
      <c r="F539" s="3615"/>
      <c r="G539" s="3615"/>
      <c r="H539" s="3615"/>
      <c r="I539" s="3615"/>
      <c r="J539" s="3615"/>
      <c r="K539" s="3615"/>
      <c r="L539" s="3615"/>
      <c r="M539" s="3615"/>
      <c r="N539" s="3615"/>
      <c r="O539" s="3615"/>
      <c r="P539" s="3615"/>
      <c r="Q539" s="3615"/>
      <c r="R539" s="3615"/>
      <c r="S539" s="3615"/>
      <c r="T539" s="3615"/>
      <c r="U539" s="3615"/>
      <c r="V539" s="3615"/>
      <c r="W539" s="3615"/>
      <c r="X539" s="3615"/>
      <c r="Y539" s="3615"/>
      <c r="Z539" s="3615"/>
      <c r="AA539" s="3615"/>
      <c r="AB539" s="3615"/>
      <c r="AC539" s="3615"/>
      <c r="AD539" s="3615"/>
      <c r="AE539" s="3615"/>
      <c r="AF539" s="3615"/>
      <c r="AG539" s="3615"/>
      <c r="AH539" s="3615"/>
      <c r="AI539" s="3615"/>
      <c r="AJ539" s="3615"/>
      <c r="AK539" s="3615"/>
      <c r="AL539" s="3615"/>
      <c r="AM539" s="3615"/>
      <c r="AN539" s="3615"/>
      <c r="AO539" s="3615"/>
      <c r="AP539" s="3615"/>
      <c r="AQ539" s="3615"/>
      <c r="AR539" s="3615"/>
      <c r="AS539" s="3615"/>
      <c r="AT539" s="3615"/>
      <c r="AU539" s="3615"/>
      <c r="AV539" s="3616"/>
      <c r="AW539" s="35"/>
      <c r="BA539" s="2006">
        <v>0</v>
      </c>
      <c r="BB539" s="2006">
        <v>0</v>
      </c>
      <c r="BC539" s="2006">
        <v>0</v>
      </c>
      <c r="BD539" s="2006">
        <v>0</v>
      </c>
      <c r="BE539" s="2006">
        <v>0</v>
      </c>
      <c r="BF539" s="2006">
        <v>0</v>
      </c>
      <c r="BG539" s="2006">
        <v>0</v>
      </c>
      <c r="BH539" s="2006">
        <v>0</v>
      </c>
      <c r="BI539" s="421"/>
    </row>
    <row r="540" spans="2:61" ht="15.75" customHeight="1">
      <c r="BA540" s="2006">
        <v>0</v>
      </c>
      <c r="BB540" s="2006">
        <v>0</v>
      </c>
      <c r="BC540" s="2006">
        <v>0</v>
      </c>
      <c r="BD540" s="2006">
        <v>0</v>
      </c>
      <c r="BE540" s="2006">
        <v>0</v>
      </c>
      <c r="BF540" s="2006">
        <v>0</v>
      </c>
      <c r="BG540" s="2006">
        <v>0</v>
      </c>
      <c r="BH540" s="2006">
        <v>0</v>
      </c>
      <c r="BI540" s="421"/>
    </row>
    <row r="541" spans="2:61" ht="15.75" customHeight="1">
      <c r="B541" s="3656" t="s">
        <v>1130</v>
      </c>
      <c r="C541" s="3656"/>
      <c r="D541" s="3657" t="s">
        <v>1134</v>
      </c>
      <c r="E541" s="166"/>
      <c r="F541" s="166"/>
      <c r="G541" s="166"/>
      <c r="H541" s="3658" t="s">
        <v>1086</v>
      </c>
      <c r="I541" s="4279"/>
      <c r="J541" s="4279"/>
      <c r="K541" s="4279"/>
      <c r="L541" s="4279"/>
      <c r="M541" s="4279"/>
      <c r="N541" s="4279"/>
      <c r="O541" s="4279"/>
      <c r="P541" s="4279"/>
      <c r="Q541" s="4279"/>
      <c r="R541" s="4279"/>
      <c r="S541" s="4279"/>
      <c r="T541" s="4279"/>
      <c r="U541" s="4279"/>
      <c r="V541" s="4279"/>
      <c r="W541" s="4279"/>
      <c r="X541" s="3660"/>
      <c r="BA541" s="2006">
        <v>0</v>
      </c>
      <c r="BB541" s="2006">
        <v>0</v>
      </c>
      <c r="BC541" s="2006">
        <v>0</v>
      </c>
      <c r="BD541" s="2006">
        <v>0</v>
      </c>
      <c r="BE541" s="2006">
        <v>0</v>
      </c>
      <c r="BF541" s="2006">
        <v>0</v>
      </c>
      <c r="BG541" s="2006">
        <v>0</v>
      </c>
      <c r="BH541" s="2006">
        <v>0</v>
      </c>
      <c r="BI541" s="421"/>
    </row>
    <row r="542" spans="2:61" ht="15.75" customHeight="1">
      <c r="B542" s="3656"/>
      <c r="C542" s="3656"/>
      <c r="D542" s="3657"/>
      <c r="H542" s="406" t="s">
        <v>1087</v>
      </c>
      <c r="I542" s="407"/>
      <c r="J542" s="407"/>
      <c r="K542" s="407"/>
      <c r="L542" s="408" t="s">
        <v>1088</v>
      </c>
      <c r="M542" s="409"/>
      <c r="N542" s="409"/>
      <c r="O542" s="409"/>
      <c r="P542" s="408" t="s">
        <v>1089</v>
      </c>
      <c r="Q542" s="407"/>
      <c r="R542" s="407"/>
      <c r="S542" s="407"/>
      <c r="T542" s="408" t="s">
        <v>1090</v>
      </c>
      <c r="U542" s="407"/>
      <c r="V542" s="407"/>
      <c r="W542" s="410"/>
      <c r="X542" s="411" t="s">
        <v>1091</v>
      </c>
      <c r="AG542" s="404"/>
      <c r="AH542" s="404"/>
      <c r="AI542" s="404"/>
      <c r="AJ542" s="3661" t="s">
        <v>1131</v>
      </c>
      <c r="AK542" s="3661"/>
      <c r="AL542" s="3661"/>
      <c r="AM542" s="3661"/>
      <c r="AN542" s="3661"/>
      <c r="AO542" s="3661"/>
      <c r="AP542" s="3661"/>
      <c r="AQ542" s="3661"/>
      <c r="AR542" s="3661"/>
      <c r="AS542" s="3661"/>
      <c r="AT542" s="3661"/>
      <c r="AU542" s="3661"/>
      <c r="AV542" s="3661"/>
      <c r="AW542" s="3661"/>
      <c r="AX542" s="3661"/>
      <c r="AY542" s="3661"/>
      <c r="AZ542" s="3661"/>
      <c r="BA542" s="87"/>
      <c r="BB542" s="87"/>
      <c r="BC542" s="87"/>
      <c r="BD542" s="87"/>
      <c r="BE542" s="87"/>
      <c r="BI542" s="421"/>
    </row>
    <row r="543" spans="2:61" ht="26.25" customHeight="1">
      <c r="B543" s="3656"/>
      <c r="C543" s="3656"/>
      <c r="D543" s="457" t="s">
        <v>1053</v>
      </c>
      <c r="H543" s="3652" t="s">
        <v>1119</v>
      </c>
      <c r="I543" s="345"/>
      <c r="J543" s="345"/>
      <c r="K543" s="345"/>
      <c r="L543" s="3652" t="s">
        <v>1120</v>
      </c>
      <c r="M543" s="345"/>
      <c r="N543" s="345"/>
      <c r="O543" s="345"/>
      <c r="P543" s="3652" t="s">
        <v>1121</v>
      </c>
      <c r="Q543" s="345"/>
      <c r="R543" s="345"/>
      <c r="S543" s="345"/>
      <c r="T543" s="3652" t="s">
        <v>1119</v>
      </c>
      <c r="U543" s="345"/>
      <c r="V543" s="345"/>
      <c r="W543" s="345"/>
      <c r="X543" s="3652" t="s">
        <v>1119</v>
      </c>
      <c r="AB543" s="314" t="s">
        <v>1054</v>
      </c>
      <c r="AG543" s="345"/>
      <c r="AH543" s="345"/>
      <c r="AI543" s="345"/>
      <c r="AJ543" s="346" t="s">
        <v>1055</v>
      </c>
      <c r="AK543" s="181"/>
      <c r="AL543" s="181"/>
      <c r="AM543" s="181"/>
      <c r="AN543" s="181"/>
      <c r="BA543" s="87"/>
      <c r="BB543" s="87"/>
      <c r="BC543" s="87"/>
      <c r="BD543" s="87"/>
      <c r="BE543" s="87"/>
      <c r="BI543" s="421"/>
    </row>
    <row r="544" spans="2:61" ht="24.75" customHeight="1">
      <c r="B544" s="415">
        <f>LEN(D544)</f>
        <v>29</v>
      </c>
      <c r="D544" s="458" t="s">
        <v>1053</v>
      </c>
      <c r="H544" s="3651"/>
      <c r="I544" s="347"/>
      <c r="J544" s="347"/>
      <c r="K544" s="347"/>
      <c r="L544" s="3651"/>
      <c r="M544" s="347"/>
      <c r="N544" s="347"/>
      <c r="O544" s="347"/>
      <c r="P544" s="3651"/>
      <c r="Q544" s="347"/>
      <c r="R544" s="347"/>
      <c r="S544" s="347"/>
      <c r="T544" s="3651"/>
      <c r="U544" s="347"/>
      <c r="V544" s="347"/>
      <c r="W544" s="347"/>
      <c r="X544" s="3651"/>
      <c r="AB544" s="348" t="s">
        <v>1056</v>
      </c>
      <c r="AG544" s="459"/>
      <c r="AH544" s="459"/>
      <c r="AI544" s="459"/>
      <c r="AJ544" s="447">
        <f>LEN(AJ543)</f>
        <v>181</v>
      </c>
      <c r="AK544" s="403"/>
      <c r="AL544" s="403"/>
      <c r="AM544" s="403"/>
      <c r="AN544" s="447" t="s">
        <v>1139</v>
      </c>
      <c r="AO544" s="403"/>
      <c r="AP544" s="403"/>
      <c r="AQ544" s="403"/>
      <c r="AR544" s="403"/>
      <c r="AS544" s="403"/>
      <c r="AT544" s="403"/>
      <c r="AU544" s="403"/>
      <c r="AV544" s="403"/>
      <c r="AW544" s="403"/>
      <c r="AX544" s="403"/>
      <c r="AY544" s="403"/>
      <c r="AZ544" s="403"/>
      <c r="BA544" s="87"/>
      <c r="BB544" s="87"/>
      <c r="BC544" s="87"/>
      <c r="BD544" s="87"/>
      <c r="BE544" s="87"/>
      <c r="BI544" s="421"/>
    </row>
    <row r="545" spans="2:61" ht="40.5" customHeight="1">
      <c r="B545" s="415">
        <f>LEN(D545)</f>
        <v>47</v>
      </c>
      <c r="C545" s="206"/>
      <c r="D545" s="460" t="s">
        <v>1057</v>
      </c>
      <c r="H545" s="4276" t="s">
        <v>1110</v>
      </c>
      <c r="I545" s="349"/>
      <c r="J545" s="349"/>
      <c r="K545" s="349"/>
      <c r="L545" s="4276" t="s">
        <v>1119</v>
      </c>
      <c r="M545" s="349"/>
      <c r="N545" s="349"/>
      <c r="O545" s="349"/>
      <c r="P545" s="4276" t="s">
        <v>1119</v>
      </c>
      <c r="Q545" s="349"/>
      <c r="R545" s="349"/>
      <c r="S545" s="349"/>
      <c r="T545" s="4276" t="s">
        <v>1110</v>
      </c>
      <c r="U545" s="349"/>
      <c r="V545" s="349"/>
      <c r="W545" s="349"/>
      <c r="X545" s="4276" t="s">
        <v>1110</v>
      </c>
      <c r="AB545" s="314" t="s">
        <v>1058</v>
      </c>
      <c r="AG545" s="349"/>
      <c r="AH545" s="349"/>
      <c r="AI545" s="349"/>
      <c r="AJ545" s="350" t="s">
        <v>1059</v>
      </c>
      <c r="AK545" s="181"/>
      <c r="AL545" s="181"/>
      <c r="AM545" s="181"/>
      <c r="AN545" s="181"/>
      <c r="BA545" s="87"/>
      <c r="BB545" s="87"/>
      <c r="BC545" s="87"/>
      <c r="BD545" s="87"/>
      <c r="BE545" s="87"/>
      <c r="BI545" s="421"/>
    </row>
    <row r="546" spans="2:61" ht="26.25" customHeight="1">
      <c r="B546" s="415">
        <f>LEN(D546)</f>
        <v>47</v>
      </c>
      <c r="D546" s="461" t="s">
        <v>1057</v>
      </c>
      <c r="H546" s="3650"/>
      <c r="I546" s="351"/>
      <c r="J546" s="351"/>
      <c r="K546" s="351"/>
      <c r="L546" s="3650"/>
      <c r="M546" s="351"/>
      <c r="N546" s="351"/>
      <c r="O546" s="351"/>
      <c r="P546" s="3650"/>
      <c r="Q546" s="351"/>
      <c r="R546" s="351"/>
      <c r="S546" s="351"/>
      <c r="T546" s="3650"/>
      <c r="U546" s="351"/>
      <c r="V546" s="351"/>
      <c r="W546" s="351"/>
      <c r="X546" s="3650"/>
      <c r="AB546" s="351" t="s">
        <v>1060</v>
      </c>
      <c r="AG546" s="462"/>
      <c r="AH546" s="462"/>
      <c r="AI546" s="462"/>
      <c r="AJ546" s="447">
        <f>LEN(AJ545)</f>
        <v>195</v>
      </c>
      <c r="AK546" s="403"/>
      <c r="AL546" s="403"/>
      <c r="AM546" s="403"/>
      <c r="AN546" s="447" t="s">
        <v>1139</v>
      </c>
      <c r="AO546" s="403"/>
      <c r="AP546" s="403"/>
      <c r="AQ546" s="403"/>
      <c r="AR546" s="403"/>
      <c r="AS546" s="403"/>
      <c r="AT546" s="403"/>
      <c r="AU546" s="403"/>
      <c r="AV546" s="403"/>
      <c r="AW546" s="403"/>
      <c r="AX546" s="403"/>
      <c r="AY546" s="403"/>
      <c r="AZ546" s="403"/>
      <c r="BA546" s="87"/>
      <c r="BB546" s="87"/>
      <c r="BC546" s="87"/>
      <c r="BD546" s="87"/>
      <c r="BE546" s="87"/>
      <c r="BI546" s="421"/>
    </row>
    <row r="547" spans="2:61" ht="54" customHeight="1">
      <c r="B547" s="415">
        <f>LEN(D547)</f>
        <v>60</v>
      </c>
      <c r="D547" s="463" t="s">
        <v>1061</v>
      </c>
      <c r="H547" s="4276" t="s">
        <v>1115</v>
      </c>
      <c r="I547" s="352"/>
      <c r="J547" s="352"/>
      <c r="K547" s="352"/>
      <c r="L547" s="4276" t="s">
        <v>1111</v>
      </c>
      <c r="M547" s="352"/>
      <c r="N547" s="352"/>
      <c r="O547" s="352"/>
      <c r="P547" s="4276" t="s">
        <v>1111</v>
      </c>
      <c r="Q547" s="352"/>
      <c r="R547" s="352"/>
      <c r="S547" s="352"/>
      <c r="T547" s="4276" t="s">
        <v>1110</v>
      </c>
      <c r="U547" s="352"/>
      <c r="V547" s="352"/>
      <c r="W547" s="352"/>
      <c r="X547" s="4276" t="s">
        <v>1110</v>
      </c>
      <c r="AB547" s="314" t="s">
        <v>1062</v>
      </c>
      <c r="AG547" s="3684"/>
      <c r="AH547" s="3684"/>
      <c r="AI547" s="3684"/>
      <c r="AJ547" s="464" t="s">
        <v>1063</v>
      </c>
      <c r="AK547" s="464"/>
      <c r="AL547" s="465"/>
      <c r="AM547" s="465"/>
      <c r="AN547" s="465"/>
      <c r="BI547" s="421"/>
    </row>
    <row r="548" spans="2:61" ht="38.25" customHeight="1">
      <c r="B548" s="415">
        <f>LEN(D548)</f>
        <v>60</v>
      </c>
      <c r="D548" s="466" t="s">
        <v>1061</v>
      </c>
      <c r="H548" s="3683"/>
      <c r="I548" s="353"/>
      <c r="J548" s="353"/>
      <c r="K548" s="353"/>
      <c r="L548" s="3683"/>
      <c r="M548" s="353"/>
      <c r="N548" s="353"/>
      <c r="O548" s="353"/>
      <c r="P548" s="3683"/>
      <c r="Q548" s="353"/>
      <c r="R548" s="353"/>
      <c r="S548" s="353"/>
      <c r="T548" s="3683"/>
      <c r="U548" s="353"/>
      <c r="V548" s="353"/>
      <c r="W548" s="353"/>
      <c r="X548" s="3683"/>
      <c r="AB548" s="353" t="s">
        <v>1064</v>
      </c>
      <c r="AG548" s="3684"/>
      <c r="AH548" s="3684"/>
      <c r="AI548" s="3684"/>
      <c r="AJ548" s="354" t="s">
        <v>1065</v>
      </c>
      <c r="AK548" s="181"/>
      <c r="AL548" s="181"/>
      <c r="AM548" s="181"/>
      <c r="AN548" s="181"/>
      <c r="BI548" s="421"/>
    </row>
    <row r="549" spans="2:61" ht="15.75" customHeight="1">
      <c r="AG549" s="403"/>
      <c r="AH549" s="403"/>
      <c r="AI549" s="403"/>
      <c r="AJ549" s="447">
        <f>LEN(AJ548)</f>
        <v>165</v>
      </c>
      <c r="AK549" s="403"/>
      <c r="AL549" s="403"/>
      <c r="AM549" s="403"/>
      <c r="AN549" s="447" t="s">
        <v>1139</v>
      </c>
      <c r="AO549" s="403"/>
      <c r="AP549" s="403"/>
      <c r="AQ549" s="403"/>
      <c r="AR549" s="403"/>
      <c r="AS549" s="403"/>
      <c r="AT549" s="403"/>
      <c r="AU549" s="403"/>
      <c r="AV549" s="403"/>
      <c r="AW549" s="403"/>
      <c r="AX549" s="403"/>
      <c r="AY549" s="403"/>
      <c r="AZ549" s="403"/>
      <c r="BA549" s="2006">
        <v>0</v>
      </c>
      <c r="BB549" s="2006">
        <v>0</v>
      </c>
      <c r="BC549" s="2006">
        <v>0</v>
      </c>
      <c r="BD549" s="2006">
        <v>0</v>
      </c>
      <c r="BE549" s="2006">
        <v>0</v>
      </c>
      <c r="BF549" s="2006">
        <v>0</v>
      </c>
      <c r="BG549" s="2006">
        <v>0</v>
      </c>
      <c r="BH549" s="2006">
        <v>0</v>
      </c>
      <c r="BI549" s="421"/>
    </row>
    <row r="550" spans="2:61" ht="15.75">
      <c r="B550" s="34"/>
      <c r="D550" s="142" t="s">
        <v>1133</v>
      </c>
      <c r="E550" s="35"/>
      <c r="F550" s="35"/>
      <c r="G550" s="35"/>
      <c r="H550" s="142"/>
      <c r="I550" s="35"/>
      <c r="J550" s="35"/>
      <c r="K550" s="35"/>
      <c r="L550" s="142"/>
      <c r="P550" s="142"/>
      <c r="Q550" s="142"/>
      <c r="R550" s="142"/>
      <c r="S550" s="142"/>
      <c r="T550" s="142"/>
      <c r="U550" s="142"/>
      <c r="V550" s="142"/>
      <c r="W550" s="35"/>
      <c r="X550" s="142"/>
      <c r="Y550" s="142"/>
      <c r="Z550" s="142"/>
      <c r="AA550" s="142"/>
      <c r="AB550" s="142"/>
      <c r="AC550" s="142"/>
      <c r="AD550" s="142"/>
      <c r="AE550" s="142"/>
      <c r="AF550" s="142"/>
      <c r="AI550" s="35"/>
      <c r="AJ550" s="143"/>
      <c r="AK550" s="35"/>
      <c r="AL550" s="35"/>
      <c r="AM550" s="35"/>
      <c r="AN550" s="143"/>
      <c r="AO550" s="35"/>
      <c r="AP550" s="35"/>
      <c r="AQ550" s="35"/>
      <c r="AR550" s="143"/>
      <c r="AS550" s="35"/>
      <c r="AT550" s="35"/>
      <c r="AU550" s="35"/>
      <c r="AV550" s="35"/>
      <c r="AW550" s="35"/>
      <c r="AX550" s="35"/>
      <c r="AY550" s="35"/>
      <c r="AZ550" s="143"/>
      <c r="BA550" s="2006">
        <v>0</v>
      </c>
      <c r="BB550" s="2006">
        <v>0</v>
      </c>
      <c r="BC550" s="2006">
        <v>0</v>
      </c>
      <c r="BD550" s="2006">
        <v>0</v>
      </c>
      <c r="BE550" s="2006">
        <v>0</v>
      </c>
      <c r="BF550" s="2006">
        <v>0</v>
      </c>
      <c r="BG550" s="2006">
        <v>0</v>
      </c>
      <c r="BH550" s="2006">
        <v>0</v>
      </c>
      <c r="BI550" s="421"/>
    </row>
    <row r="551" spans="2:61" ht="15.75">
      <c r="B551" s="34"/>
      <c r="D551" s="142"/>
      <c r="E551" s="35"/>
      <c r="F551" s="35"/>
      <c r="G551" s="35"/>
      <c r="H551" s="142"/>
      <c r="I551" s="35"/>
      <c r="J551" s="35"/>
      <c r="K551" s="35"/>
      <c r="L551" s="142"/>
      <c r="P551" s="142"/>
      <c r="Q551" s="142"/>
      <c r="R551" s="142"/>
      <c r="S551" s="142"/>
      <c r="T551" s="142"/>
      <c r="U551" s="142"/>
      <c r="V551" s="142"/>
      <c r="W551" s="35"/>
      <c r="X551" s="142"/>
      <c r="Y551" s="142"/>
      <c r="Z551" s="142"/>
      <c r="AA551" s="142"/>
      <c r="AB551" s="142"/>
      <c r="AC551" s="142"/>
      <c r="AD551" s="142"/>
      <c r="AE551" s="142"/>
      <c r="AF551" s="142"/>
      <c r="AI551" s="35"/>
      <c r="AJ551" s="143"/>
      <c r="AK551" s="35"/>
      <c r="AL551" s="35"/>
      <c r="AM551" s="35"/>
      <c r="AN551" s="143"/>
      <c r="AO551" s="35"/>
      <c r="AP551" s="35"/>
      <c r="AQ551" s="35"/>
      <c r="AR551" s="143"/>
      <c r="AS551" s="35"/>
      <c r="AT551" s="35"/>
      <c r="AU551" s="35"/>
      <c r="AV551" s="35"/>
      <c r="AW551" s="35"/>
      <c r="AX551" s="35"/>
      <c r="AY551" s="35"/>
      <c r="AZ551" s="143"/>
      <c r="BA551" s="2006">
        <v>0</v>
      </c>
      <c r="BB551" s="2006">
        <v>0</v>
      </c>
      <c r="BC551" s="2006">
        <v>0</v>
      </c>
      <c r="BD551" s="2006">
        <v>0</v>
      </c>
      <c r="BE551" s="2006">
        <v>0</v>
      </c>
      <c r="BF551" s="2006">
        <v>0</v>
      </c>
      <c r="BG551" s="2006">
        <v>0</v>
      </c>
      <c r="BH551" s="2006">
        <v>0</v>
      </c>
      <c r="BI551" s="421"/>
    </row>
    <row r="552" spans="2:61" ht="19.5" thickBot="1">
      <c r="B552" s="34"/>
      <c r="D552" s="3679" t="s">
        <v>576</v>
      </c>
      <c r="E552" s="3679"/>
      <c r="F552" s="3679"/>
      <c r="G552" s="3679"/>
      <c r="H552" s="3679"/>
      <c r="I552" s="3679"/>
      <c r="J552" s="3679"/>
      <c r="K552" s="3679"/>
      <c r="L552" s="3679"/>
      <c r="P552" s="3680" t="s">
        <v>577</v>
      </c>
      <c r="Q552" s="3680"/>
      <c r="R552" s="3680"/>
      <c r="S552" s="3680"/>
      <c r="T552" s="3680"/>
      <c r="U552" s="3680"/>
      <c r="V552" s="3680"/>
      <c r="W552" s="3680"/>
      <c r="X552" s="3680"/>
      <c r="Y552" s="142"/>
      <c r="Z552" s="142"/>
      <c r="AA552" s="142"/>
      <c r="AB552" s="3681" t="s">
        <v>578</v>
      </c>
      <c r="AC552" s="3681"/>
      <c r="AD552" s="3681"/>
      <c r="AE552" s="3681"/>
      <c r="AF552" s="3681"/>
      <c r="AG552" s="3681"/>
      <c r="AH552" s="3681"/>
      <c r="AI552" s="3681"/>
      <c r="AJ552" s="3681"/>
      <c r="AK552" s="3681"/>
      <c r="AL552" s="3681"/>
      <c r="AM552" s="3681"/>
      <c r="AN552" s="3681"/>
      <c r="AO552" s="3681"/>
      <c r="AP552" s="3681"/>
      <c r="AQ552" s="3681"/>
      <c r="AR552" s="3681"/>
      <c r="AS552" s="40"/>
      <c r="AT552" s="35"/>
      <c r="AU552" s="35"/>
      <c r="AV552" s="35"/>
      <c r="BA552" s="2006">
        <v>0</v>
      </c>
      <c r="BB552" s="2006">
        <v>0</v>
      </c>
      <c r="BC552" s="2006">
        <v>0</v>
      </c>
      <c r="BD552" s="2006">
        <v>0</v>
      </c>
      <c r="BE552" s="2006">
        <v>0</v>
      </c>
      <c r="BF552" s="2006">
        <v>0</v>
      </c>
      <c r="BG552" s="2006">
        <v>0</v>
      </c>
      <c r="BH552" s="2006">
        <v>0</v>
      </c>
      <c r="BI552" s="421"/>
    </row>
    <row r="553" spans="2:61" ht="20.100000000000001" customHeight="1">
      <c r="B553" s="3644" t="s">
        <v>124</v>
      </c>
      <c r="D553" s="176" t="s">
        <v>579</v>
      </c>
      <c r="E553" s="40"/>
      <c r="F553" s="40"/>
      <c r="G553" s="40"/>
      <c r="H553" s="176" t="s">
        <v>579</v>
      </c>
      <c r="I553" s="40"/>
      <c r="J553" s="40"/>
      <c r="K553" s="40"/>
      <c r="L553" s="176" t="s">
        <v>579</v>
      </c>
      <c r="M553" s="40"/>
      <c r="N553" s="40"/>
      <c r="O553" s="40"/>
      <c r="P553" s="1896" t="s">
        <v>580</v>
      </c>
      <c r="Q553" s="40"/>
      <c r="R553" s="40"/>
      <c r="S553" s="40"/>
      <c r="T553" s="1896" t="s">
        <v>580</v>
      </c>
      <c r="U553" s="40"/>
      <c r="V553" s="40"/>
      <c r="W553" s="40"/>
      <c r="X553" s="1896" t="s">
        <v>580</v>
      </c>
      <c r="Y553" s="35"/>
      <c r="Z553" s="35"/>
      <c r="AA553" s="36"/>
      <c r="AB553" s="1889" t="s">
        <v>581</v>
      </c>
      <c r="AC553" s="40"/>
      <c r="AD553" s="40"/>
      <c r="AE553" s="40"/>
      <c r="AF553" s="1889" t="s">
        <v>581</v>
      </c>
      <c r="AG553" s="40"/>
      <c r="AH553" s="40"/>
      <c r="AI553" s="40"/>
      <c r="AJ553" s="1889" t="s">
        <v>581</v>
      </c>
      <c r="AK553" s="40"/>
      <c r="AL553" s="40"/>
      <c r="AM553" s="40"/>
      <c r="AN553" s="1889" t="s">
        <v>581</v>
      </c>
      <c r="AO553" s="40"/>
      <c r="AP553" s="40"/>
      <c r="AQ553" s="40"/>
      <c r="AR553" s="1889" t="s">
        <v>581</v>
      </c>
      <c r="AS553" s="40"/>
      <c r="AT553" s="40"/>
      <c r="AU553" s="40"/>
      <c r="AV553" s="177" t="s">
        <v>582</v>
      </c>
      <c r="AW553" s="40"/>
      <c r="AX553" s="40"/>
      <c r="AY553" s="40"/>
      <c r="AZ553" s="1889" t="s">
        <v>581</v>
      </c>
      <c r="BA553" s="2006">
        <v>0</v>
      </c>
      <c r="BB553" s="2006">
        <v>0</v>
      </c>
      <c r="BC553" s="2006">
        <v>0</v>
      </c>
      <c r="BD553" s="2006">
        <v>0</v>
      </c>
      <c r="BE553" s="2006">
        <v>0</v>
      </c>
      <c r="BF553" s="2006">
        <v>0</v>
      </c>
      <c r="BG553" s="2006">
        <v>0</v>
      </c>
      <c r="BH553" s="2006">
        <v>0</v>
      </c>
      <c r="BI553" s="421"/>
    </row>
    <row r="554" spans="2:61" ht="13.5" customHeight="1">
      <c r="B554" s="3645"/>
      <c r="D554" s="3410" t="s">
        <v>583</v>
      </c>
      <c r="E554" s="90"/>
      <c r="F554" s="91"/>
      <c r="G554" s="90"/>
      <c r="H554" s="3410" t="s">
        <v>584</v>
      </c>
      <c r="I554" s="90"/>
      <c r="J554" s="91"/>
      <c r="K554" s="90"/>
      <c r="L554" s="3410" t="s">
        <v>585</v>
      </c>
      <c r="M554" s="90"/>
      <c r="N554" s="91"/>
      <c r="O554" s="90"/>
      <c r="P554" s="3410" t="s">
        <v>583</v>
      </c>
      <c r="Q554" s="90"/>
      <c r="R554" s="91"/>
      <c r="S554" s="90"/>
      <c r="T554" s="3410" t="s">
        <v>584</v>
      </c>
      <c r="U554" s="90"/>
      <c r="V554" s="91"/>
      <c r="W554" s="90"/>
      <c r="X554" s="3410" t="s">
        <v>585</v>
      </c>
      <c r="Y554" s="90"/>
      <c r="Z554" s="91"/>
      <c r="AA554" s="40"/>
      <c r="AB554" s="3410" t="s">
        <v>583</v>
      </c>
      <c r="AC554" s="90"/>
      <c r="AD554" s="91"/>
      <c r="AE554" s="90"/>
      <c r="AF554" s="3410" t="s">
        <v>584</v>
      </c>
      <c r="AG554" s="90"/>
      <c r="AH554" s="91"/>
      <c r="AI554" s="90"/>
      <c r="AJ554" s="3410" t="s">
        <v>584</v>
      </c>
      <c r="AK554" s="90"/>
      <c r="AL554" s="91"/>
      <c r="AM554" s="90"/>
      <c r="AN554" s="3410" t="s">
        <v>586</v>
      </c>
      <c r="AO554" s="90"/>
      <c r="AP554" s="91"/>
      <c r="AQ554" s="90"/>
      <c r="AR554" s="3410" t="s">
        <v>586</v>
      </c>
      <c r="AS554" s="90"/>
      <c r="AT554" s="91"/>
      <c r="AU554" s="90"/>
      <c r="AV554" s="3678" t="s">
        <v>587</v>
      </c>
      <c r="AW554" s="90"/>
      <c r="AX554" s="91"/>
      <c r="AY554" s="90"/>
      <c r="AZ554" s="3410" t="s">
        <v>586</v>
      </c>
      <c r="BA554" s="2006">
        <v>0</v>
      </c>
      <c r="BB554" s="2006">
        <v>0</v>
      </c>
      <c r="BC554" s="2006">
        <v>0</v>
      </c>
      <c r="BD554" s="2006">
        <v>0</v>
      </c>
      <c r="BE554" s="2006">
        <v>0</v>
      </c>
      <c r="BF554" s="2006">
        <v>0</v>
      </c>
      <c r="BG554" s="2006">
        <v>0</v>
      </c>
      <c r="BH554" s="2006">
        <v>0</v>
      </c>
      <c r="BI554" s="421"/>
    </row>
    <row r="555" spans="2:61" ht="11.25" customHeight="1" thickBot="1">
      <c r="B555" s="3646"/>
      <c r="D555" s="3647"/>
      <c r="E555" s="40"/>
      <c r="F555" s="40"/>
      <c r="G555" s="40"/>
      <c r="H555" s="3647"/>
      <c r="I555" s="40"/>
      <c r="J555" s="40"/>
      <c r="K555" s="40"/>
      <c r="L555" s="3647"/>
      <c r="M555" s="40"/>
      <c r="N555" s="40"/>
      <c r="O555" s="40"/>
      <c r="P555" s="3647"/>
      <c r="Q555" s="40"/>
      <c r="R555" s="40"/>
      <c r="S555" s="40"/>
      <c r="T555" s="3647"/>
      <c r="U555" s="40"/>
      <c r="V555" s="40"/>
      <c r="W555" s="40"/>
      <c r="X555" s="3647"/>
      <c r="Y555" s="40"/>
      <c r="Z555" s="40"/>
      <c r="AA555" s="90"/>
      <c r="AB555" s="3647"/>
      <c r="AC555" s="40"/>
      <c r="AD555" s="40"/>
      <c r="AE555" s="40"/>
      <c r="AF555" s="3647"/>
      <c r="AG555" s="40"/>
      <c r="AH555" s="40"/>
      <c r="AI555" s="40"/>
      <c r="AJ555" s="3647"/>
      <c r="AK555" s="40"/>
      <c r="AL555" s="40"/>
      <c r="AM555" s="40"/>
      <c r="AN555" s="3647"/>
      <c r="AO555" s="40"/>
      <c r="AP555" s="40"/>
      <c r="AQ555" s="40"/>
      <c r="AR555" s="3647"/>
      <c r="AS555" s="40"/>
      <c r="AT555" s="40"/>
      <c r="AU555" s="40"/>
      <c r="AV555" s="3647"/>
      <c r="AW555" s="40"/>
      <c r="AX555" s="40"/>
      <c r="AY555" s="40"/>
      <c r="AZ555" s="3647"/>
      <c r="BA555" s="2006">
        <v>0</v>
      </c>
      <c r="BB555" s="2006">
        <v>0</v>
      </c>
      <c r="BC555" s="2006">
        <v>0</v>
      </c>
      <c r="BD555" s="2006">
        <v>0</v>
      </c>
      <c r="BE555" s="2006">
        <v>0</v>
      </c>
      <c r="BF555" s="2006">
        <v>0</v>
      </c>
      <c r="BG555" s="2006">
        <v>0</v>
      </c>
      <c r="BH555" s="2006">
        <v>0</v>
      </c>
      <c r="BI555" s="421"/>
    </row>
    <row r="556" spans="2:61" ht="19.5" customHeight="1" thickTop="1">
      <c r="B556" s="34"/>
      <c r="D556" s="178"/>
      <c r="E556" s="179"/>
      <c r="F556" s="179"/>
      <c r="G556" s="179"/>
      <c r="H556" s="178"/>
      <c r="I556" s="96"/>
      <c r="J556" s="96"/>
      <c r="K556" s="96"/>
      <c r="L556" s="178"/>
      <c r="M556" s="35"/>
      <c r="N556" s="40"/>
      <c r="O556" s="40"/>
      <c r="P556" s="178"/>
      <c r="T556" s="178"/>
      <c r="X556" s="178"/>
      <c r="AB556" s="180" t="s">
        <v>588</v>
      </c>
      <c r="AF556" s="3677" t="s">
        <v>589</v>
      </c>
      <c r="AG556" s="3677"/>
      <c r="AH556" s="3677"/>
      <c r="AI556" s="3677"/>
      <c r="AJ556" s="3677"/>
      <c r="AK556" s="3677"/>
      <c r="AL556" s="3677"/>
      <c r="AM556" s="3677"/>
      <c r="AN556" s="3677"/>
      <c r="AO556" s="3677"/>
      <c r="AP556" s="3677"/>
      <c r="AQ556" s="3677"/>
      <c r="AR556" s="3677"/>
      <c r="AS556" s="1894"/>
      <c r="AT556" s="181"/>
      <c r="AU556" s="181"/>
      <c r="AV556" s="181"/>
      <c r="AX556" s="398"/>
      <c r="BA556" s="2006">
        <v>0</v>
      </c>
      <c r="BB556" s="2006">
        <v>0</v>
      </c>
      <c r="BC556" s="2006">
        <v>0</v>
      </c>
      <c r="BD556" s="2006">
        <v>0</v>
      </c>
      <c r="BE556" s="2006">
        <v>0</v>
      </c>
      <c r="BF556" s="2006">
        <v>0</v>
      </c>
      <c r="BG556" s="2006">
        <v>0</v>
      </c>
      <c r="BH556" s="2006">
        <v>0</v>
      </c>
      <c r="BI556" s="421"/>
    </row>
    <row r="557" spans="2:61" ht="19.5" customHeight="1">
      <c r="B557" s="34"/>
      <c r="D557" s="182"/>
      <c r="E557" s="179"/>
      <c r="F557" s="179"/>
      <c r="G557" s="179"/>
      <c r="H557" s="182"/>
      <c r="I557" s="96"/>
      <c r="J557" s="96"/>
      <c r="K557" s="96"/>
      <c r="L557" s="182"/>
      <c r="M557" s="35"/>
      <c r="P557" s="182"/>
      <c r="T557" s="182"/>
      <c r="X557" s="182"/>
      <c r="AB557" s="180" t="s">
        <v>590</v>
      </c>
      <c r="AF557" s="3677"/>
      <c r="AG557" s="3677"/>
      <c r="AH557" s="3677"/>
      <c r="AI557" s="3677"/>
      <c r="AJ557" s="3677"/>
      <c r="AK557" s="3677"/>
      <c r="AL557" s="3677"/>
      <c r="AM557" s="3677"/>
      <c r="AN557" s="3677"/>
      <c r="AO557" s="3677"/>
      <c r="AP557" s="3677"/>
      <c r="AQ557" s="3677"/>
      <c r="AR557" s="3677"/>
      <c r="AS557" s="1894"/>
      <c r="AT557" s="181"/>
      <c r="AU557" s="181"/>
      <c r="AV557" s="181"/>
      <c r="AX557" s="399"/>
      <c r="BA557" s="2006">
        <v>0</v>
      </c>
      <c r="BB557" s="2006">
        <v>0</v>
      </c>
      <c r="BC557" s="2006">
        <v>0</v>
      </c>
      <c r="BD557" s="2006">
        <v>0</v>
      </c>
      <c r="BE557" s="2006">
        <v>0</v>
      </c>
      <c r="BF557" s="2006">
        <v>0</v>
      </c>
      <c r="BG557" s="2006">
        <v>0</v>
      </c>
      <c r="BH557" s="2006">
        <v>0</v>
      </c>
      <c r="BI557" s="421"/>
    </row>
    <row r="558" spans="2:61" ht="20.25" customHeight="1">
      <c r="B558" s="34"/>
      <c r="D558" s="150"/>
      <c r="E558" s="150"/>
      <c r="F558" s="150"/>
      <c r="G558" s="150"/>
      <c r="H558" s="150"/>
      <c r="I558" s="96"/>
      <c r="J558" s="96"/>
      <c r="K558" s="96"/>
      <c r="L558" s="152"/>
      <c r="M558" s="35"/>
      <c r="P558" s="35"/>
      <c r="Q558" s="96"/>
      <c r="R558" s="96"/>
      <c r="S558" s="96"/>
      <c r="T558" s="35"/>
      <c r="U558" s="96"/>
      <c r="V558" s="96"/>
      <c r="X558" s="175"/>
      <c r="Y558" s="96"/>
      <c r="Z558" s="96"/>
      <c r="AA558" s="96"/>
      <c r="AB558" s="180" t="s">
        <v>591</v>
      </c>
      <c r="AC558" s="96"/>
      <c r="AD558" s="96"/>
      <c r="AF558" s="3677"/>
      <c r="AG558" s="3677"/>
      <c r="AH558" s="3677"/>
      <c r="AI558" s="3677"/>
      <c r="AJ558" s="3677"/>
      <c r="AK558" s="3677"/>
      <c r="AL558" s="3677"/>
      <c r="AM558" s="3677"/>
      <c r="AN558" s="3677"/>
      <c r="AO558" s="3677"/>
      <c r="AP558" s="3677"/>
      <c r="AQ558" s="3677"/>
      <c r="AR558" s="3677"/>
      <c r="AS558" s="1894"/>
      <c r="AT558" s="181"/>
      <c r="AU558" s="181"/>
      <c r="AV558" s="12"/>
      <c r="BA558" s="2006">
        <v>0</v>
      </c>
      <c r="BB558" s="2006">
        <v>0</v>
      </c>
      <c r="BC558" s="2006">
        <v>0</v>
      </c>
      <c r="BD558" s="2006">
        <v>0</v>
      </c>
      <c r="BE558" s="2006">
        <v>0</v>
      </c>
      <c r="BF558" s="2006">
        <v>0</v>
      </c>
      <c r="BG558" s="2006">
        <v>0</v>
      </c>
      <c r="BH558" s="2006">
        <v>0</v>
      </c>
      <c r="BI558" s="421"/>
    </row>
    <row r="559" spans="2:61" ht="9.9499999999999993" customHeight="1">
      <c r="B559" s="3401">
        <v>1</v>
      </c>
      <c r="D559" s="4311" t="s">
        <v>592</v>
      </c>
      <c r="E559" s="40"/>
      <c r="F559" s="40"/>
      <c r="G559" s="40"/>
      <c r="H559" s="4311" t="s">
        <v>592</v>
      </c>
      <c r="I559" s="40"/>
      <c r="J559" s="40"/>
      <c r="K559" s="40"/>
      <c r="L559" s="4311" t="s">
        <v>592</v>
      </c>
      <c r="M559" s="40"/>
      <c r="N559" s="40"/>
      <c r="O559" s="40"/>
      <c r="P559" s="4312" t="s">
        <v>593</v>
      </c>
      <c r="Q559" s="40"/>
      <c r="R559" s="40"/>
      <c r="S559" s="40"/>
      <c r="T559" s="4312" t="s">
        <v>594</v>
      </c>
      <c r="U559" s="40"/>
      <c r="V559" s="40"/>
      <c r="W559" s="40"/>
      <c r="X559" s="4312" t="s">
        <v>595</v>
      </c>
      <c r="Y559" s="40"/>
      <c r="Z559" s="40"/>
      <c r="AA559" s="40"/>
      <c r="AB559" s="4310" t="s">
        <v>596</v>
      </c>
      <c r="AC559" s="40"/>
      <c r="AD559" s="40"/>
      <c r="AE559" s="40"/>
      <c r="AF559" s="4310" t="s">
        <v>593</v>
      </c>
      <c r="AG559" s="40"/>
      <c r="AH559" s="40"/>
      <c r="AI559" s="40"/>
      <c r="AJ559" s="4310" t="s">
        <v>597</v>
      </c>
      <c r="AK559" s="40"/>
      <c r="AL559" s="40"/>
      <c r="AM559" s="40"/>
      <c r="AN559" s="4310" t="s">
        <v>593</v>
      </c>
      <c r="AO559" s="40"/>
      <c r="AP559" s="40"/>
      <c r="AQ559" s="40"/>
      <c r="AR559" s="4310" t="s">
        <v>598</v>
      </c>
      <c r="AS559" s="40"/>
      <c r="AT559" s="40"/>
      <c r="AU559" s="40"/>
      <c r="AV559" s="3674" t="s">
        <v>599</v>
      </c>
      <c r="AW559" s="40"/>
      <c r="AX559" s="40"/>
      <c r="AY559" s="40"/>
      <c r="AZ559" s="4310" t="s">
        <v>598</v>
      </c>
      <c r="BA559" s="2006">
        <v>0</v>
      </c>
      <c r="BB559" s="2006">
        <v>0</v>
      </c>
      <c r="BC559" s="2006">
        <v>0</v>
      </c>
      <c r="BD559" s="2006">
        <v>0</v>
      </c>
      <c r="BE559" s="2006">
        <v>0</v>
      </c>
      <c r="BF559" s="2006">
        <v>0</v>
      </c>
      <c r="BG559" s="2006">
        <v>0</v>
      </c>
      <c r="BH559" s="2006">
        <v>0</v>
      </c>
      <c r="BI559" s="421"/>
    </row>
    <row r="560" spans="2:61" ht="5.0999999999999996" customHeight="1">
      <c r="B560" s="3402"/>
      <c r="D560" s="3666"/>
      <c r="E560" s="90"/>
      <c r="F560" s="91"/>
      <c r="G560" s="90"/>
      <c r="H560" s="3666"/>
      <c r="I560" s="90"/>
      <c r="J560" s="91"/>
      <c r="K560" s="90"/>
      <c r="L560" s="3666"/>
      <c r="M560" s="90"/>
      <c r="N560" s="91"/>
      <c r="O560" s="90"/>
      <c r="P560" s="3663"/>
      <c r="Q560" s="90"/>
      <c r="R560" s="91"/>
      <c r="S560" s="90"/>
      <c r="T560" s="3663"/>
      <c r="U560" s="90"/>
      <c r="V560" s="91"/>
      <c r="W560" s="90"/>
      <c r="X560" s="3663"/>
      <c r="Y560" s="90"/>
      <c r="Z560" s="91"/>
      <c r="AA560" s="90"/>
      <c r="AB560" s="3654"/>
      <c r="AC560" s="90"/>
      <c r="AD560" s="91"/>
      <c r="AE560" s="90"/>
      <c r="AF560" s="3654"/>
      <c r="AG560" s="90"/>
      <c r="AH560" s="91"/>
      <c r="AI560" s="90"/>
      <c r="AJ560" s="3654"/>
      <c r="AK560" s="90"/>
      <c r="AL560" s="91"/>
      <c r="AM560" s="90"/>
      <c r="AN560" s="3654"/>
      <c r="AO560" s="90"/>
      <c r="AP560" s="91"/>
      <c r="AQ560" s="90"/>
      <c r="AR560" s="3654"/>
      <c r="AS560" s="90"/>
      <c r="AT560" s="91"/>
      <c r="AU560" s="90"/>
      <c r="AV560" s="3675"/>
      <c r="AW560" s="90"/>
      <c r="AX560" s="91"/>
      <c r="AY560" s="90"/>
      <c r="AZ560" s="3654"/>
      <c r="BA560" s="2006">
        <v>0</v>
      </c>
      <c r="BB560" s="2006">
        <v>0</v>
      </c>
      <c r="BC560" s="2006">
        <v>0</v>
      </c>
      <c r="BD560" s="2006">
        <v>0</v>
      </c>
      <c r="BE560" s="2006">
        <v>0</v>
      </c>
      <c r="BF560" s="2006">
        <v>0</v>
      </c>
      <c r="BG560" s="2006">
        <v>0</v>
      </c>
      <c r="BH560" s="2006">
        <v>0</v>
      </c>
      <c r="BI560" s="421"/>
    </row>
    <row r="561" spans="2:61" ht="9.9499999999999993" customHeight="1">
      <c r="B561" s="3403"/>
      <c r="D561" s="3667"/>
      <c r="E561" s="40"/>
      <c r="F561" s="40"/>
      <c r="G561" s="40"/>
      <c r="H561" s="3667"/>
      <c r="I561" s="40"/>
      <c r="J561" s="40"/>
      <c r="K561" s="40"/>
      <c r="L561" s="3667"/>
      <c r="M561" s="40"/>
      <c r="N561" s="40"/>
      <c r="O561" s="40"/>
      <c r="P561" s="3664"/>
      <c r="Q561" s="40"/>
      <c r="R561" s="40"/>
      <c r="S561" s="40"/>
      <c r="T561" s="3664"/>
      <c r="U561" s="40"/>
      <c r="V561" s="40"/>
      <c r="W561" s="40"/>
      <c r="X561" s="3664"/>
      <c r="Y561" s="40"/>
      <c r="Z561" s="40"/>
      <c r="AA561" s="40"/>
      <c r="AB561" s="3655"/>
      <c r="AC561" s="40"/>
      <c r="AD561" s="40"/>
      <c r="AE561" s="40"/>
      <c r="AF561" s="3655"/>
      <c r="AG561" s="40"/>
      <c r="AH561" s="40"/>
      <c r="AI561" s="40"/>
      <c r="AJ561" s="3655"/>
      <c r="AK561" s="40"/>
      <c r="AL561" s="40"/>
      <c r="AM561" s="40"/>
      <c r="AN561" s="3655"/>
      <c r="AO561" s="40"/>
      <c r="AP561" s="40"/>
      <c r="AQ561" s="40"/>
      <c r="AR561" s="3655"/>
      <c r="AS561" s="40"/>
      <c r="AT561" s="40"/>
      <c r="AU561" s="40"/>
      <c r="AV561" s="3676"/>
      <c r="AW561" s="40"/>
      <c r="AX561" s="40"/>
      <c r="AY561" s="40"/>
      <c r="AZ561" s="3655"/>
      <c r="BA561" s="2006">
        <v>0</v>
      </c>
      <c r="BB561" s="2006">
        <v>0</v>
      </c>
      <c r="BC561" s="2006">
        <v>0</v>
      </c>
      <c r="BD561" s="2006">
        <v>0</v>
      </c>
      <c r="BE561" s="2006">
        <v>0</v>
      </c>
      <c r="BF561" s="2006">
        <v>0</v>
      </c>
      <c r="BG561" s="2006">
        <v>0</v>
      </c>
      <c r="BH561" s="2006">
        <v>0</v>
      </c>
      <c r="BI561" s="421"/>
    </row>
    <row r="562" spans="2:61" ht="9.9499999999999993" customHeight="1">
      <c r="B562" s="34"/>
      <c r="D562" s="49"/>
      <c r="E562" s="96"/>
      <c r="F562" s="96"/>
      <c r="G562" s="96"/>
      <c r="H562" s="49"/>
      <c r="I562" s="96"/>
      <c r="J562" s="96"/>
      <c r="K562" s="96"/>
      <c r="L562" s="49"/>
      <c r="M562" s="96"/>
      <c r="N562" s="96"/>
      <c r="O562" s="96"/>
      <c r="P562" s="49"/>
      <c r="Q562" s="96"/>
      <c r="R562" s="96"/>
      <c r="S562" s="96"/>
      <c r="T562" s="49"/>
      <c r="U562" s="96"/>
      <c r="V562" s="96"/>
      <c r="W562" s="96"/>
      <c r="X562" s="35"/>
      <c r="Y562" s="96"/>
      <c r="Z562" s="96"/>
      <c r="AA562" s="96"/>
      <c r="AB562" s="35"/>
      <c r="AC562" s="96"/>
      <c r="AD562" s="96"/>
      <c r="AE562" s="96"/>
      <c r="AF562" s="35"/>
      <c r="AG562" s="96"/>
      <c r="AH562" s="96"/>
      <c r="AI562" s="96"/>
      <c r="AJ562" s="35"/>
      <c r="AK562" s="96"/>
      <c r="AL562" s="96"/>
      <c r="AM562" s="96"/>
      <c r="AN562" s="35"/>
      <c r="AO562" s="96"/>
      <c r="AP562" s="96"/>
      <c r="AQ562" s="96"/>
      <c r="AR562" s="35"/>
      <c r="AS562" s="96"/>
      <c r="AT562" s="96"/>
      <c r="AU562" s="96"/>
      <c r="AV562" s="49"/>
      <c r="AW562" s="96"/>
      <c r="AX562" s="96"/>
      <c r="AY562" s="96"/>
      <c r="AZ562" s="35"/>
      <c r="BA562" s="2006">
        <v>0</v>
      </c>
      <c r="BB562" s="2006">
        <v>0</v>
      </c>
      <c r="BC562" s="2006">
        <v>0</v>
      </c>
      <c r="BD562" s="2006">
        <v>0</v>
      </c>
      <c r="BE562" s="2006">
        <v>0</v>
      </c>
      <c r="BF562" s="2006">
        <v>0</v>
      </c>
      <c r="BG562" s="2006">
        <v>0</v>
      </c>
      <c r="BH562" s="2006">
        <v>0</v>
      </c>
      <c r="BI562" s="421"/>
    </row>
    <row r="563" spans="2:61" ht="9.9499999999999993" customHeight="1">
      <c r="B563" s="3401">
        <v>2</v>
      </c>
      <c r="D563" s="4311" t="s">
        <v>600</v>
      </c>
      <c r="E563" s="40"/>
      <c r="F563" s="40"/>
      <c r="G563" s="40"/>
      <c r="H563" s="4311" t="s">
        <v>601</v>
      </c>
      <c r="I563" s="40"/>
      <c r="J563" s="40"/>
      <c r="K563" s="40"/>
      <c r="L563" s="4311" t="s">
        <v>601</v>
      </c>
      <c r="M563" s="40"/>
      <c r="N563" s="40"/>
      <c r="O563" s="40"/>
      <c r="P563" s="4312" t="s">
        <v>602</v>
      </c>
      <c r="Q563" s="40"/>
      <c r="R563" s="40"/>
      <c r="S563" s="40"/>
      <c r="T563" s="4312" t="s">
        <v>603</v>
      </c>
      <c r="U563" s="40"/>
      <c r="V563" s="40"/>
      <c r="W563" s="40"/>
      <c r="X563" s="4312" t="s">
        <v>604</v>
      </c>
      <c r="Y563" s="40"/>
      <c r="Z563" s="40"/>
      <c r="AA563" s="40"/>
      <c r="AB563" s="4310" t="s">
        <v>605</v>
      </c>
      <c r="AC563" s="40"/>
      <c r="AD563" s="40"/>
      <c r="AE563" s="40"/>
      <c r="AF563" s="4310" t="s">
        <v>606</v>
      </c>
      <c r="AG563" s="40"/>
      <c r="AH563" s="40"/>
      <c r="AI563" s="40"/>
      <c r="AJ563" s="4310" t="s">
        <v>607</v>
      </c>
      <c r="AK563" s="40"/>
      <c r="AL563" s="40"/>
      <c r="AM563" s="40"/>
      <c r="AN563" s="4310" t="s">
        <v>606</v>
      </c>
      <c r="AO563" s="40"/>
      <c r="AP563" s="40"/>
      <c r="AQ563" s="40"/>
      <c r="AR563" s="4310" t="s">
        <v>608</v>
      </c>
      <c r="AS563" s="40"/>
      <c r="AT563" s="40"/>
      <c r="AU563" s="40"/>
      <c r="AV563" s="4314" t="s">
        <v>609</v>
      </c>
      <c r="AW563" s="40"/>
      <c r="AX563" s="40"/>
      <c r="AY563" s="40"/>
      <c r="AZ563" s="4310" t="s">
        <v>608</v>
      </c>
      <c r="BA563" s="2006">
        <v>0</v>
      </c>
      <c r="BB563" s="2006">
        <v>0</v>
      </c>
      <c r="BC563" s="2006">
        <v>0</v>
      </c>
      <c r="BD563" s="2006">
        <v>0</v>
      </c>
      <c r="BE563" s="2006">
        <v>0</v>
      </c>
      <c r="BF563" s="2006">
        <v>0</v>
      </c>
      <c r="BG563" s="2006">
        <v>0</v>
      </c>
      <c r="BH563" s="2006">
        <v>0</v>
      </c>
      <c r="BI563" s="421"/>
    </row>
    <row r="564" spans="2:61" ht="5.0999999999999996" customHeight="1">
      <c r="B564" s="3402"/>
      <c r="D564" s="3666"/>
      <c r="E564" s="90"/>
      <c r="F564" s="91"/>
      <c r="G564" s="90"/>
      <c r="H564" s="3666"/>
      <c r="I564" s="90"/>
      <c r="J564" s="91"/>
      <c r="K564" s="90"/>
      <c r="L564" s="3666"/>
      <c r="M564" s="90"/>
      <c r="N564" s="91"/>
      <c r="O564" s="90"/>
      <c r="P564" s="3663"/>
      <c r="Q564" s="90"/>
      <c r="R564" s="91"/>
      <c r="S564" s="90"/>
      <c r="T564" s="3663"/>
      <c r="U564" s="90"/>
      <c r="V564" s="91"/>
      <c r="W564" s="90"/>
      <c r="X564" s="3663"/>
      <c r="Y564" s="90"/>
      <c r="Z564" s="91"/>
      <c r="AA564" s="90"/>
      <c r="AB564" s="3654"/>
      <c r="AC564" s="90"/>
      <c r="AD564" s="91"/>
      <c r="AE564" s="90"/>
      <c r="AF564" s="3654"/>
      <c r="AG564" s="90"/>
      <c r="AH564" s="91"/>
      <c r="AI564" s="90"/>
      <c r="AJ564" s="3654"/>
      <c r="AK564" s="90"/>
      <c r="AL564" s="91"/>
      <c r="AM564" s="90"/>
      <c r="AN564" s="3654"/>
      <c r="AO564" s="90"/>
      <c r="AP564" s="91"/>
      <c r="AQ564" s="90"/>
      <c r="AR564" s="3654"/>
      <c r="AS564" s="90"/>
      <c r="AT564" s="91"/>
      <c r="AU564" s="90"/>
      <c r="AV564" s="3532"/>
      <c r="AW564" s="90"/>
      <c r="AX564" s="91"/>
      <c r="AY564" s="90"/>
      <c r="AZ564" s="3654"/>
      <c r="BA564" s="2006">
        <v>0</v>
      </c>
      <c r="BB564" s="2006">
        <v>0</v>
      </c>
      <c r="BC564" s="2006">
        <v>0</v>
      </c>
      <c r="BD564" s="2006">
        <v>0</v>
      </c>
      <c r="BE564" s="2006">
        <v>0</v>
      </c>
      <c r="BF564" s="2006">
        <v>0</v>
      </c>
      <c r="BG564" s="2006">
        <v>0</v>
      </c>
      <c r="BH564" s="2006">
        <v>0</v>
      </c>
      <c r="BI564" s="421"/>
    </row>
    <row r="565" spans="2:61" ht="9.9499999999999993" customHeight="1">
      <c r="B565" s="3403"/>
      <c r="D565" s="3667"/>
      <c r="E565" s="40"/>
      <c r="F565" s="40"/>
      <c r="G565" s="40"/>
      <c r="H565" s="3667"/>
      <c r="I565" s="40"/>
      <c r="J565" s="40"/>
      <c r="K565" s="40"/>
      <c r="L565" s="3667"/>
      <c r="M565" s="40"/>
      <c r="N565" s="40"/>
      <c r="O565" s="40"/>
      <c r="P565" s="3664"/>
      <c r="Q565" s="40"/>
      <c r="R565" s="40"/>
      <c r="S565" s="40"/>
      <c r="T565" s="3664"/>
      <c r="U565" s="40"/>
      <c r="V565" s="40"/>
      <c r="W565" s="40"/>
      <c r="X565" s="3664"/>
      <c r="Y565" s="40"/>
      <c r="Z565" s="40"/>
      <c r="AA565" s="40"/>
      <c r="AB565" s="3655"/>
      <c r="AC565" s="40"/>
      <c r="AD565" s="40"/>
      <c r="AE565" s="40"/>
      <c r="AF565" s="3655"/>
      <c r="AG565" s="40"/>
      <c r="AH565" s="40"/>
      <c r="AI565" s="40"/>
      <c r="AJ565" s="3655"/>
      <c r="AK565" s="40"/>
      <c r="AL565" s="40"/>
      <c r="AM565" s="40"/>
      <c r="AN565" s="3655"/>
      <c r="AO565" s="40"/>
      <c r="AP565" s="40"/>
      <c r="AQ565" s="40"/>
      <c r="AR565" s="3655"/>
      <c r="AS565" s="40"/>
      <c r="AT565" s="40"/>
      <c r="AU565" s="40"/>
      <c r="AV565" s="3533"/>
      <c r="AW565" s="40"/>
      <c r="AX565" s="40"/>
      <c r="AY565" s="40"/>
      <c r="AZ565" s="3655"/>
      <c r="BA565" s="2006">
        <v>0</v>
      </c>
      <c r="BB565" s="2006">
        <v>0</v>
      </c>
      <c r="BC565" s="2006">
        <v>0</v>
      </c>
      <c r="BD565" s="2006">
        <v>0</v>
      </c>
      <c r="BE565" s="2006">
        <v>0</v>
      </c>
      <c r="BF565" s="2006">
        <v>0</v>
      </c>
      <c r="BG565" s="2006">
        <v>0</v>
      </c>
      <c r="BH565" s="2006">
        <v>0</v>
      </c>
      <c r="BI565" s="421"/>
    </row>
    <row r="566" spans="2:61" ht="9.9499999999999993" customHeight="1">
      <c r="B566" s="34"/>
      <c r="D566" s="49"/>
      <c r="E566" s="96"/>
      <c r="F566" s="96"/>
      <c r="G566" s="96"/>
      <c r="H566" s="49"/>
      <c r="I566" s="96"/>
      <c r="J566" s="96"/>
      <c r="K566" s="96"/>
      <c r="L566" s="49"/>
      <c r="M566" s="96"/>
      <c r="N566" s="96"/>
      <c r="O566" s="96"/>
      <c r="P566" s="49"/>
      <c r="Q566" s="96"/>
      <c r="R566" s="96"/>
      <c r="S566" s="96"/>
      <c r="T566" s="49"/>
      <c r="U566" s="96"/>
      <c r="V566" s="96"/>
      <c r="W566" s="96"/>
      <c r="X566" s="35"/>
      <c r="Y566" s="96"/>
      <c r="Z566" s="96"/>
      <c r="AA566" s="96"/>
      <c r="AB566" s="35"/>
      <c r="AC566" s="96"/>
      <c r="AD566" s="96"/>
      <c r="AE566" s="96"/>
      <c r="AF566" s="35"/>
      <c r="AG566" s="96"/>
      <c r="AH566" s="96"/>
      <c r="AI566" s="96"/>
      <c r="AJ566" s="35"/>
      <c r="AK566" s="96"/>
      <c r="AL566" s="96"/>
      <c r="AM566" s="96"/>
      <c r="AN566" s="35"/>
      <c r="AO566" s="96"/>
      <c r="AP566" s="96"/>
      <c r="AQ566" s="96"/>
      <c r="AR566" s="35"/>
      <c r="AS566" s="96"/>
      <c r="AT566" s="96"/>
      <c r="AU566" s="96"/>
      <c r="AV566" s="49"/>
      <c r="AW566" s="96"/>
      <c r="AX566" s="96"/>
      <c r="AY566" s="96"/>
      <c r="AZ566" s="35"/>
      <c r="BA566" s="2006">
        <v>0</v>
      </c>
      <c r="BB566" s="2006">
        <v>0</v>
      </c>
      <c r="BC566" s="2006">
        <v>0</v>
      </c>
      <c r="BD566" s="2006">
        <v>0</v>
      </c>
      <c r="BE566" s="2006">
        <v>0</v>
      </c>
      <c r="BF566" s="2006">
        <v>0</v>
      </c>
      <c r="BG566" s="2006">
        <v>0</v>
      </c>
      <c r="BH566" s="2006">
        <v>0</v>
      </c>
      <c r="BI566" s="421"/>
    </row>
    <row r="567" spans="2:61" ht="9.9499999999999993" customHeight="1">
      <c r="B567" s="3401">
        <v>3</v>
      </c>
      <c r="D567" s="4311" t="s">
        <v>610</v>
      </c>
      <c r="E567" s="40"/>
      <c r="F567" s="40"/>
      <c r="G567" s="40"/>
      <c r="H567" s="4311" t="s">
        <v>610</v>
      </c>
      <c r="I567" s="40"/>
      <c r="J567" s="40"/>
      <c r="K567" s="40"/>
      <c r="L567" s="4311" t="s">
        <v>610</v>
      </c>
      <c r="M567" s="40"/>
      <c r="N567" s="40"/>
      <c r="O567" s="40"/>
      <c r="P567" s="4312" t="s">
        <v>611</v>
      </c>
      <c r="Q567" s="40"/>
      <c r="R567" s="40"/>
      <c r="S567" s="40"/>
      <c r="T567" s="4312" t="s">
        <v>612</v>
      </c>
      <c r="U567" s="40"/>
      <c r="V567" s="40"/>
      <c r="W567" s="40"/>
      <c r="X567" s="4312" t="s">
        <v>613</v>
      </c>
      <c r="Y567" s="40"/>
      <c r="Z567" s="40"/>
      <c r="AA567" s="40"/>
      <c r="AB567" s="4310" t="s">
        <v>614</v>
      </c>
      <c r="AC567" s="40"/>
      <c r="AD567" s="40"/>
      <c r="AE567" s="40"/>
      <c r="AF567" s="4310" t="s">
        <v>615</v>
      </c>
      <c r="AG567" s="40"/>
      <c r="AH567" s="40"/>
      <c r="AI567" s="40"/>
      <c r="AJ567" s="4310" t="s">
        <v>616</v>
      </c>
      <c r="AK567" s="40"/>
      <c r="AL567" s="40"/>
      <c r="AM567" s="40"/>
      <c r="AN567" s="4310" t="s">
        <v>617</v>
      </c>
      <c r="AO567" s="40"/>
      <c r="AP567" s="40"/>
      <c r="AQ567" s="40"/>
      <c r="AR567" s="4310" t="s">
        <v>596</v>
      </c>
      <c r="AS567" s="40"/>
      <c r="AT567" s="40"/>
      <c r="AU567" s="40"/>
      <c r="AV567" s="4313" t="s">
        <v>618</v>
      </c>
      <c r="AW567" s="40"/>
      <c r="AX567" s="40"/>
      <c r="AY567" s="40"/>
      <c r="AZ567" s="4310" t="s">
        <v>596</v>
      </c>
      <c r="BA567" s="2006">
        <v>0</v>
      </c>
      <c r="BB567" s="2006">
        <v>0</v>
      </c>
      <c r="BC567" s="2006">
        <v>0</v>
      </c>
      <c r="BD567" s="2006">
        <v>0</v>
      </c>
      <c r="BE567" s="2006">
        <v>0</v>
      </c>
      <c r="BF567" s="2006">
        <v>0</v>
      </c>
      <c r="BG567" s="2006">
        <v>0</v>
      </c>
      <c r="BH567" s="2006">
        <v>0</v>
      </c>
      <c r="BI567" s="421"/>
    </row>
    <row r="568" spans="2:61" ht="5.0999999999999996" customHeight="1">
      <c r="B568" s="3402"/>
      <c r="D568" s="3666"/>
      <c r="E568" s="90"/>
      <c r="F568" s="91"/>
      <c r="G568" s="90"/>
      <c r="H568" s="3666"/>
      <c r="I568" s="90"/>
      <c r="J568" s="91"/>
      <c r="K568" s="90"/>
      <c r="L568" s="3666"/>
      <c r="M568" s="90"/>
      <c r="N568" s="91"/>
      <c r="O568" s="90"/>
      <c r="P568" s="3663"/>
      <c r="Q568" s="90"/>
      <c r="R568" s="91"/>
      <c r="S568" s="90"/>
      <c r="T568" s="3663"/>
      <c r="U568" s="90"/>
      <c r="V568" s="91"/>
      <c r="W568" s="90"/>
      <c r="X568" s="3663"/>
      <c r="Y568" s="90"/>
      <c r="Z568" s="91"/>
      <c r="AA568" s="90"/>
      <c r="AB568" s="3654"/>
      <c r="AC568" s="90"/>
      <c r="AD568" s="91"/>
      <c r="AE568" s="90"/>
      <c r="AF568" s="3654"/>
      <c r="AG568" s="90"/>
      <c r="AH568" s="91"/>
      <c r="AI568" s="90"/>
      <c r="AJ568" s="3654"/>
      <c r="AK568" s="90"/>
      <c r="AL568" s="91"/>
      <c r="AM568" s="90"/>
      <c r="AN568" s="3654"/>
      <c r="AO568" s="90"/>
      <c r="AP568" s="91"/>
      <c r="AQ568" s="90"/>
      <c r="AR568" s="3654"/>
      <c r="AS568" s="90"/>
      <c r="AT568" s="91"/>
      <c r="AU568" s="90"/>
      <c r="AV568" s="3672"/>
      <c r="AW568" s="90"/>
      <c r="AX568" s="91"/>
      <c r="AY568" s="90"/>
      <c r="AZ568" s="3654"/>
      <c r="BA568" s="2006">
        <v>0</v>
      </c>
      <c r="BB568" s="2006">
        <v>0</v>
      </c>
      <c r="BC568" s="2006">
        <v>0</v>
      </c>
      <c r="BD568" s="2006">
        <v>0</v>
      </c>
      <c r="BE568" s="2006">
        <v>0</v>
      </c>
      <c r="BF568" s="2006">
        <v>0</v>
      </c>
      <c r="BG568" s="2006">
        <v>0</v>
      </c>
      <c r="BH568" s="2006">
        <v>0</v>
      </c>
      <c r="BI568" s="421"/>
    </row>
    <row r="569" spans="2:61" ht="9.9499999999999993" customHeight="1">
      <c r="B569" s="3403"/>
      <c r="D569" s="3667"/>
      <c r="E569" s="40"/>
      <c r="F569" s="40"/>
      <c r="G569" s="40"/>
      <c r="H569" s="3667"/>
      <c r="I569" s="40"/>
      <c r="J569" s="40"/>
      <c r="K569" s="40"/>
      <c r="L569" s="3667"/>
      <c r="M569" s="40"/>
      <c r="N569" s="40"/>
      <c r="O569" s="40"/>
      <c r="P569" s="3664"/>
      <c r="Q569" s="40"/>
      <c r="R569" s="40"/>
      <c r="S569" s="40"/>
      <c r="T569" s="3664"/>
      <c r="U569" s="40"/>
      <c r="V569" s="40"/>
      <c r="W569" s="40"/>
      <c r="X569" s="3664"/>
      <c r="Y569" s="40"/>
      <c r="Z569" s="40"/>
      <c r="AA569" s="40"/>
      <c r="AB569" s="3655"/>
      <c r="AC569" s="40"/>
      <c r="AD569" s="40"/>
      <c r="AE569" s="40"/>
      <c r="AF569" s="3655"/>
      <c r="AG569" s="40"/>
      <c r="AH569" s="40"/>
      <c r="AI569" s="40"/>
      <c r="AJ569" s="3655"/>
      <c r="AK569" s="40"/>
      <c r="AL569" s="40"/>
      <c r="AM569" s="40"/>
      <c r="AN569" s="3655"/>
      <c r="AO569" s="40"/>
      <c r="AP569" s="40"/>
      <c r="AQ569" s="40"/>
      <c r="AR569" s="3655"/>
      <c r="AS569" s="40"/>
      <c r="AT569" s="40"/>
      <c r="AU569" s="40"/>
      <c r="AV569" s="3673"/>
      <c r="AW569" s="40"/>
      <c r="AX569" s="40"/>
      <c r="AY569" s="40"/>
      <c r="AZ569" s="3655"/>
      <c r="BA569" s="2006">
        <v>0</v>
      </c>
      <c r="BB569" s="2006">
        <v>0</v>
      </c>
      <c r="BC569" s="2006">
        <v>0</v>
      </c>
      <c r="BD569" s="2006">
        <v>0</v>
      </c>
      <c r="BE569" s="2006">
        <v>0</v>
      </c>
      <c r="BF569" s="2006">
        <v>0</v>
      </c>
      <c r="BG569" s="2006">
        <v>0</v>
      </c>
      <c r="BH569" s="2006">
        <v>0</v>
      </c>
      <c r="BI569" s="421"/>
    </row>
    <row r="570" spans="2:61" ht="9.9499999999999993" customHeight="1">
      <c r="B570" s="34"/>
      <c r="D570" s="49"/>
      <c r="E570" s="96"/>
      <c r="F570" s="96"/>
      <c r="G570" s="96"/>
      <c r="H570" s="49"/>
      <c r="I570" s="96"/>
      <c r="J570" s="96"/>
      <c r="K570" s="96"/>
      <c r="L570" s="49"/>
      <c r="M570" s="96"/>
      <c r="N570" s="96"/>
      <c r="O570" s="96"/>
      <c r="P570" s="49"/>
      <c r="Q570" s="96"/>
      <c r="R570" s="96"/>
      <c r="S570" s="96"/>
      <c r="T570" s="49"/>
      <c r="U570" s="96"/>
      <c r="V570" s="96"/>
      <c r="W570" s="96"/>
      <c r="X570" s="35"/>
      <c r="Y570" s="96"/>
      <c r="Z570" s="96"/>
      <c r="AA570" s="96"/>
      <c r="AB570" s="35"/>
      <c r="AC570" s="96"/>
      <c r="AD570" s="96"/>
      <c r="AE570" s="96"/>
      <c r="AF570" s="35"/>
      <c r="AG570" s="96"/>
      <c r="AH570" s="96"/>
      <c r="AI570" s="96"/>
      <c r="AJ570" s="35"/>
      <c r="AK570" s="96"/>
      <c r="AL570" s="96"/>
      <c r="AM570" s="96"/>
      <c r="AN570" s="35"/>
      <c r="AO570" s="96"/>
      <c r="AP570" s="96"/>
      <c r="AQ570" s="96"/>
      <c r="AR570" s="35"/>
      <c r="AS570" s="96"/>
      <c r="AT570" s="96"/>
      <c r="AU570" s="96"/>
      <c r="AV570" s="49"/>
      <c r="AW570" s="96"/>
      <c r="AX570" s="96"/>
      <c r="AY570" s="96"/>
      <c r="AZ570" s="35"/>
      <c r="BA570" s="2006">
        <v>0</v>
      </c>
      <c r="BB570" s="2006">
        <v>0</v>
      </c>
      <c r="BC570" s="2006">
        <v>0</v>
      </c>
      <c r="BD570" s="2006">
        <v>0</v>
      </c>
      <c r="BE570" s="2006">
        <v>0</v>
      </c>
      <c r="BF570" s="2006">
        <v>0</v>
      </c>
      <c r="BG570" s="2006">
        <v>0</v>
      </c>
      <c r="BH570" s="2006">
        <v>0</v>
      </c>
      <c r="BI570" s="421"/>
    </row>
    <row r="571" spans="2:61" ht="9.9499999999999993" customHeight="1">
      <c r="B571" s="3401">
        <v>4</v>
      </c>
      <c r="D571" s="4311" t="s">
        <v>619</v>
      </c>
      <c r="E571" s="40"/>
      <c r="F571" s="40"/>
      <c r="G571" s="40"/>
      <c r="H571" s="4311" t="s">
        <v>619</v>
      </c>
      <c r="I571" s="40"/>
      <c r="J571" s="40"/>
      <c r="K571" s="40"/>
      <c r="L571" s="4311" t="s">
        <v>619</v>
      </c>
      <c r="M571" s="40"/>
      <c r="N571" s="40"/>
      <c r="O571" s="40"/>
      <c r="P571" s="4312" t="s">
        <v>620</v>
      </c>
      <c r="Q571" s="40"/>
      <c r="R571" s="40"/>
      <c r="S571" s="40"/>
      <c r="T571" s="4312" t="s">
        <v>621</v>
      </c>
      <c r="U571" s="40"/>
      <c r="V571" s="40"/>
      <c r="W571" s="40"/>
      <c r="X571" s="4312" t="s">
        <v>620</v>
      </c>
      <c r="Y571" s="40"/>
      <c r="Z571" s="40"/>
      <c r="AA571" s="40"/>
      <c r="AB571" s="4310" t="s">
        <v>622</v>
      </c>
      <c r="AC571" s="40"/>
      <c r="AD571" s="40"/>
      <c r="AE571" s="40"/>
      <c r="AF571" s="4310" t="s">
        <v>622</v>
      </c>
      <c r="AG571" s="40"/>
      <c r="AH571" s="40"/>
      <c r="AI571" s="40"/>
      <c r="AJ571" s="4310" t="s">
        <v>623</v>
      </c>
      <c r="AK571" s="40"/>
      <c r="AL571" s="40"/>
      <c r="AM571" s="40"/>
      <c r="AN571" s="4310" t="s">
        <v>624</v>
      </c>
      <c r="AO571" s="40"/>
      <c r="AP571" s="40"/>
      <c r="AQ571" s="40"/>
      <c r="AR571" s="4310" t="s">
        <v>625</v>
      </c>
      <c r="AS571" s="40"/>
      <c r="AT571" s="40"/>
      <c r="AU571" s="40"/>
      <c r="AV571" s="4313" t="s">
        <v>618</v>
      </c>
      <c r="AW571" s="40"/>
      <c r="AX571" s="40"/>
      <c r="AY571" s="40"/>
      <c r="AZ571" s="4310" t="s">
        <v>625</v>
      </c>
      <c r="BA571" s="2006">
        <v>0</v>
      </c>
      <c r="BB571" s="2006">
        <v>0</v>
      </c>
      <c r="BC571" s="2006">
        <v>0</v>
      </c>
      <c r="BD571" s="2006">
        <v>0</v>
      </c>
      <c r="BE571" s="2006">
        <v>0</v>
      </c>
      <c r="BF571" s="2006">
        <v>0</v>
      </c>
      <c r="BG571" s="2006">
        <v>0</v>
      </c>
      <c r="BH571" s="2006">
        <v>0</v>
      </c>
      <c r="BI571" s="421"/>
    </row>
    <row r="572" spans="2:61" ht="5.0999999999999996" customHeight="1">
      <c r="B572" s="3402"/>
      <c r="D572" s="3666"/>
      <c r="E572" s="90"/>
      <c r="F572" s="91"/>
      <c r="G572" s="90"/>
      <c r="H572" s="3666"/>
      <c r="I572" s="90"/>
      <c r="J572" s="91"/>
      <c r="K572" s="90"/>
      <c r="L572" s="3666"/>
      <c r="M572" s="90"/>
      <c r="N572" s="91"/>
      <c r="O572" s="90"/>
      <c r="P572" s="3663"/>
      <c r="Q572" s="90"/>
      <c r="R572" s="91"/>
      <c r="S572" s="90"/>
      <c r="T572" s="3663"/>
      <c r="U572" s="90"/>
      <c r="V572" s="91"/>
      <c r="W572" s="90"/>
      <c r="X572" s="3663"/>
      <c r="Y572" s="90"/>
      <c r="Z572" s="91"/>
      <c r="AA572" s="90"/>
      <c r="AB572" s="3654"/>
      <c r="AC572" s="90"/>
      <c r="AD572" s="91"/>
      <c r="AE572" s="90"/>
      <c r="AF572" s="3654"/>
      <c r="AG572" s="90"/>
      <c r="AH572" s="91"/>
      <c r="AI572" s="90"/>
      <c r="AJ572" s="3654"/>
      <c r="AK572" s="90"/>
      <c r="AL572" s="91"/>
      <c r="AM572" s="90"/>
      <c r="AN572" s="3654"/>
      <c r="AO572" s="90"/>
      <c r="AP572" s="91"/>
      <c r="AQ572" s="90"/>
      <c r="AR572" s="3654"/>
      <c r="AS572" s="90"/>
      <c r="AT572" s="91"/>
      <c r="AU572" s="90"/>
      <c r="AV572" s="3672"/>
      <c r="AW572" s="90"/>
      <c r="AX572" s="91"/>
      <c r="AY572" s="90"/>
      <c r="AZ572" s="3654"/>
      <c r="BA572" s="2006">
        <v>0</v>
      </c>
      <c r="BB572" s="2006">
        <v>0</v>
      </c>
      <c r="BC572" s="2006">
        <v>0</v>
      </c>
      <c r="BD572" s="2006">
        <v>0</v>
      </c>
      <c r="BE572" s="2006">
        <v>0</v>
      </c>
      <c r="BF572" s="2006">
        <v>0</v>
      </c>
      <c r="BG572" s="2006">
        <v>0</v>
      </c>
      <c r="BH572" s="2006">
        <v>0</v>
      </c>
      <c r="BI572" s="421"/>
    </row>
    <row r="573" spans="2:61" ht="9.9499999999999993" customHeight="1">
      <c r="B573" s="3403"/>
      <c r="D573" s="3667"/>
      <c r="E573" s="40"/>
      <c r="F573" s="40"/>
      <c r="G573" s="40"/>
      <c r="H573" s="3667"/>
      <c r="I573" s="40"/>
      <c r="J573" s="40"/>
      <c r="K573" s="40"/>
      <c r="L573" s="3667"/>
      <c r="M573" s="40"/>
      <c r="N573" s="40"/>
      <c r="O573" s="40"/>
      <c r="P573" s="3664"/>
      <c r="Q573" s="40"/>
      <c r="R573" s="40"/>
      <c r="S573" s="40"/>
      <c r="T573" s="3664"/>
      <c r="U573" s="40"/>
      <c r="V573" s="40"/>
      <c r="W573" s="40"/>
      <c r="X573" s="3664"/>
      <c r="Y573" s="40"/>
      <c r="Z573" s="40"/>
      <c r="AA573" s="40"/>
      <c r="AB573" s="3655"/>
      <c r="AC573" s="40"/>
      <c r="AD573" s="40"/>
      <c r="AE573" s="40"/>
      <c r="AF573" s="3655"/>
      <c r="AG573" s="40"/>
      <c r="AH573" s="40"/>
      <c r="AI573" s="40"/>
      <c r="AJ573" s="3655"/>
      <c r="AK573" s="40"/>
      <c r="AL573" s="40"/>
      <c r="AM573" s="40"/>
      <c r="AN573" s="3655"/>
      <c r="AO573" s="40"/>
      <c r="AP573" s="40"/>
      <c r="AQ573" s="40"/>
      <c r="AR573" s="3655"/>
      <c r="AS573" s="40"/>
      <c r="AT573" s="40"/>
      <c r="AU573" s="40"/>
      <c r="AV573" s="3673"/>
      <c r="AW573" s="40"/>
      <c r="AX573" s="40"/>
      <c r="AY573" s="40"/>
      <c r="AZ573" s="3655"/>
      <c r="BA573" s="2006">
        <v>0</v>
      </c>
      <c r="BB573" s="2006">
        <v>0</v>
      </c>
      <c r="BC573" s="2006">
        <v>0</v>
      </c>
      <c r="BD573" s="2006">
        <v>0</v>
      </c>
      <c r="BE573" s="2006">
        <v>0</v>
      </c>
      <c r="BF573" s="2006">
        <v>0</v>
      </c>
      <c r="BG573" s="2006">
        <v>0</v>
      </c>
      <c r="BH573" s="2006">
        <v>0</v>
      </c>
      <c r="BI573" s="421"/>
    </row>
    <row r="574" spans="2:61" ht="9.9499999999999993" customHeight="1">
      <c r="B574" s="34"/>
      <c r="D574" s="49"/>
      <c r="E574" s="96"/>
      <c r="F574" s="96"/>
      <c r="G574" s="96"/>
      <c r="H574" s="49"/>
      <c r="I574" s="96"/>
      <c r="J574" s="96"/>
      <c r="K574" s="96"/>
      <c r="L574" s="49"/>
      <c r="M574" s="96"/>
      <c r="N574" s="96"/>
      <c r="O574" s="96"/>
      <c r="P574" s="49"/>
      <c r="Q574" s="96"/>
      <c r="R574" s="96"/>
      <c r="S574" s="96"/>
      <c r="T574" s="49"/>
      <c r="U574" s="96"/>
      <c r="V574" s="96"/>
      <c r="W574" s="96"/>
      <c r="X574" s="35"/>
      <c r="Y574" s="96"/>
      <c r="Z574" s="96"/>
      <c r="AA574" s="96"/>
      <c r="AB574" s="35"/>
      <c r="AC574" s="96"/>
      <c r="AD574" s="96"/>
      <c r="AE574" s="96"/>
      <c r="AF574" s="35"/>
      <c r="AG574" s="96"/>
      <c r="AH574" s="96"/>
      <c r="AI574" s="96"/>
      <c r="AJ574" s="35"/>
      <c r="AK574" s="96"/>
      <c r="AL574" s="96"/>
      <c r="AM574" s="96"/>
      <c r="AN574" s="35"/>
      <c r="AO574" s="96"/>
      <c r="AP574" s="96"/>
      <c r="AQ574" s="96"/>
      <c r="AR574" s="35"/>
      <c r="AS574" s="96"/>
      <c r="AT574" s="96"/>
      <c r="AU574" s="96"/>
      <c r="AV574" s="49"/>
      <c r="AW574" s="96"/>
      <c r="AX574" s="96"/>
      <c r="AY574" s="96"/>
      <c r="AZ574" s="35"/>
      <c r="BA574" s="2006">
        <v>0</v>
      </c>
      <c r="BB574" s="2006">
        <v>0</v>
      </c>
      <c r="BC574" s="2006">
        <v>0</v>
      </c>
      <c r="BD574" s="2006">
        <v>0</v>
      </c>
      <c r="BE574" s="2006">
        <v>0</v>
      </c>
      <c r="BF574" s="2006">
        <v>0</v>
      </c>
      <c r="BG574" s="2006">
        <v>0</v>
      </c>
      <c r="BH574" s="2006">
        <v>0</v>
      </c>
      <c r="BI574" s="421"/>
    </row>
    <row r="575" spans="2:61" ht="9.9499999999999993" customHeight="1">
      <c r="B575" s="3401">
        <v>5</v>
      </c>
      <c r="D575" s="4311" t="s">
        <v>626</v>
      </c>
      <c r="E575" s="40"/>
      <c r="F575" s="40"/>
      <c r="G575" s="40"/>
      <c r="H575" s="4311" t="s">
        <v>626</v>
      </c>
      <c r="I575" s="40"/>
      <c r="J575" s="40"/>
      <c r="K575" s="40"/>
      <c r="L575" s="4311" t="s">
        <v>626</v>
      </c>
      <c r="M575" s="40"/>
      <c r="N575" s="40"/>
      <c r="O575" s="40"/>
      <c r="P575" s="4312" t="s">
        <v>627</v>
      </c>
      <c r="Q575" s="40"/>
      <c r="R575" s="40"/>
      <c r="S575" s="40"/>
      <c r="T575" s="4312" t="s">
        <v>628</v>
      </c>
      <c r="U575" s="40"/>
      <c r="V575" s="40"/>
      <c r="W575" s="40"/>
      <c r="X575" s="4312" t="s">
        <v>629</v>
      </c>
      <c r="Y575" s="40"/>
      <c r="Z575" s="40"/>
      <c r="AA575" s="40"/>
      <c r="AB575" s="4310" t="s">
        <v>630</v>
      </c>
      <c r="AC575" s="40"/>
      <c r="AD575" s="40"/>
      <c r="AE575" s="40"/>
      <c r="AF575" s="4310" t="s">
        <v>630</v>
      </c>
      <c r="AG575" s="40"/>
      <c r="AH575" s="40"/>
      <c r="AI575" s="40"/>
      <c r="AJ575" s="4310" t="s">
        <v>21</v>
      </c>
      <c r="AK575" s="40"/>
      <c r="AL575" s="40"/>
      <c r="AM575" s="40"/>
      <c r="AN575" s="4310" t="s">
        <v>630</v>
      </c>
      <c r="AO575" s="40"/>
      <c r="AP575" s="40"/>
      <c r="AQ575" s="40"/>
      <c r="AR575" s="4310" t="s">
        <v>631</v>
      </c>
      <c r="AS575" s="40"/>
      <c r="AT575" s="40"/>
      <c r="AU575" s="40"/>
      <c r="AV575" s="4313" t="s">
        <v>632</v>
      </c>
      <c r="AW575" s="40"/>
      <c r="AX575" s="40"/>
      <c r="AY575" s="40"/>
      <c r="AZ575" s="4310" t="s">
        <v>631</v>
      </c>
      <c r="BA575" s="2006">
        <v>0</v>
      </c>
      <c r="BB575" s="2006">
        <v>0</v>
      </c>
      <c r="BC575" s="2006">
        <v>0</v>
      </c>
      <c r="BD575" s="2006">
        <v>0</v>
      </c>
      <c r="BE575" s="2006">
        <v>0</v>
      </c>
      <c r="BF575" s="2006">
        <v>0</v>
      </c>
      <c r="BG575" s="2006">
        <v>0</v>
      </c>
      <c r="BH575" s="2006">
        <v>0</v>
      </c>
      <c r="BI575" s="421"/>
    </row>
    <row r="576" spans="2:61" ht="5.0999999999999996" customHeight="1">
      <c r="B576" s="3402"/>
      <c r="D576" s="3666"/>
      <c r="E576" s="90"/>
      <c r="F576" s="91"/>
      <c r="G576" s="90"/>
      <c r="H576" s="3666"/>
      <c r="I576" s="90"/>
      <c r="J576" s="91"/>
      <c r="K576" s="90"/>
      <c r="L576" s="3666"/>
      <c r="M576" s="90"/>
      <c r="N576" s="91"/>
      <c r="O576" s="90"/>
      <c r="P576" s="3663"/>
      <c r="Q576" s="90"/>
      <c r="R576" s="91"/>
      <c r="S576" s="90"/>
      <c r="T576" s="3663"/>
      <c r="U576" s="90"/>
      <c r="V576" s="91"/>
      <c r="W576" s="90"/>
      <c r="X576" s="3663"/>
      <c r="Y576" s="90"/>
      <c r="Z576" s="91"/>
      <c r="AA576" s="90"/>
      <c r="AB576" s="3654"/>
      <c r="AC576" s="90"/>
      <c r="AD576" s="91"/>
      <c r="AE576" s="90"/>
      <c r="AF576" s="3654"/>
      <c r="AG576" s="90"/>
      <c r="AH576" s="91"/>
      <c r="AI576" s="90"/>
      <c r="AJ576" s="3654"/>
      <c r="AK576" s="90"/>
      <c r="AL576" s="91"/>
      <c r="AM576" s="90"/>
      <c r="AN576" s="3654"/>
      <c r="AO576" s="90"/>
      <c r="AP576" s="91"/>
      <c r="AQ576" s="90"/>
      <c r="AR576" s="3654"/>
      <c r="AS576" s="90"/>
      <c r="AT576" s="91"/>
      <c r="AU576" s="90"/>
      <c r="AV576" s="3672"/>
      <c r="AW576" s="90"/>
      <c r="AX576" s="91"/>
      <c r="AY576" s="90"/>
      <c r="AZ576" s="3654"/>
      <c r="BA576" s="2006">
        <v>0</v>
      </c>
      <c r="BB576" s="2006">
        <v>0</v>
      </c>
      <c r="BC576" s="2006">
        <v>0</v>
      </c>
      <c r="BD576" s="2006">
        <v>0</v>
      </c>
      <c r="BE576" s="2006">
        <v>0</v>
      </c>
      <c r="BF576" s="2006">
        <v>0</v>
      </c>
      <c r="BG576" s="2006">
        <v>0</v>
      </c>
      <c r="BH576" s="2006">
        <v>0</v>
      </c>
      <c r="BI576" s="421"/>
    </row>
    <row r="577" spans="2:61" ht="9.9499999999999993" customHeight="1">
      <c r="B577" s="3403"/>
      <c r="D577" s="3667"/>
      <c r="E577" s="40"/>
      <c r="F577" s="40"/>
      <c r="G577" s="40"/>
      <c r="H577" s="3667"/>
      <c r="I577" s="40"/>
      <c r="J577" s="40"/>
      <c r="K577" s="40"/>
      <c r="L577" s="3667"/>
      <c r="M577" s="40"/>
      <c r="N577" s="40"/>
      <c r="O577" s="40"/>
      <c r="P577" s="3664"/>
      <c r="Q577" s="40"/>
      <c r="R577" s="40"/>
      <c r="S577" s="40"/>
      <c r="T577" s="3664"/>
      <c r="U577" s="40"/>
      <c r="V577" s="40"/>
      <c r="W577" s="40"/>
      <c r="X577" s="3664"/>
      <c r="Y577" s="40"/>
      <c r="Z577" s="40"/>
      <c r="AA577" s="40"/>
      <c r="AB577" s="3655"/>
      <c r="AC577" s="40"/>
      <c r="AD577" s="40"/>
      <c r="AE577" s="40"/>
      <c r="AF577" s="3655"/>
      <c r="AG577" s="40"/>
      <c r="AH577" s="40"/>
      <c r="AI577" s="40"/>
      <c r="AJ577" s="3655"/>
      <c r="AK577" s="40"/>
      <c r="AL577" s="40"/>
      <c r="AM577" s="40"/>
      <c r="AN577" s="3655"/>
      <c r="AO577" s="40"/>
      <c r="AP577" s="40"/>
      <c r="AQ577" s="40"/>
      <c r="AR577" s="3655"/>
      <c r="AS577" s="40"/>
      <c r="AT577" s="40"/>
      <c r="AU577" s="40"/>
      <c r="AV577" s="3673"/>
      <c r="AW577" s="40"/>
      <c r="AX577" s="40"/>
      <c r="AY577" s="40"/>
      <c r="AZ577" s="3655"/>
      <c r="BA577" s="2006">
        <v>0</v>
      </c>
      <c r="BB577" s="2006">
        <v>0</v>
      </c>
      <c r="BC577" s="2006">
        <v>0</v>
      </c>
      <c r="BD577" s="2006">
        <v>0</v>
      </c>
      <c r="BE577" s="2006">
        <v>0</v>
      </c>
      <c r="BF577" s="2006">
        <v>0</v>
      </c>
      <c r="BG577" s="2006">
        <v>0</v>
      </c>
      <c r="BH577" s="2006">
        <v>0</v>
      </c>
      <c r="BI577" s="421"/>
    </row>
    <row r="578" spans="2:61" ht="9.9499999999999993" customHeight="1">
      <c r="B578" s="34"/>
      <c r="D578" s="49"/>
      <c r="E578" s="96"/>
      <c r="F578" s="96"/>
      <c r="G578" s="96"/>
      <c r="H578" s="49"/>
      <c r="I578" s="96"/>
      <c r="J578" s="96"/>
      <c r="K578" s="96"/>
      <c r="L578" s="49"/>
      <c r="M578" s="96"/>
      <c r="N578" s="96"/>
      <c r="O578" s="96"/>
      <c r="P578" s="49"/>
      <c r="Q578" s="96"/>
      <c r="R578" s="96"/>
      <c r="S578" s="96"/>
      <c r="T578" s="49"/>
      <c r="U578" s="96"/>
      <c r="V578" s="96"/>
      <c r="W578" s="96"/>
      <c r="X578" s="35"/>
      <c r="Y578" s="96"/>
      <c r="Z578" s="96"/>
      <c r="AA578" s="96"/>
      <c r="AB578" s="35"/>
      <c r="AC578" s="96"/>
      <c r="AD578" s="96"/>
      <c r="AE578" s="96"/>
      <c r="AF578" s="35"/>
      <c r="AG578" s="96"/>
      <c r="AH578" s="96"/>
      <c r="AI578" s="96"/>
      <c r="AJ578" s="35"/>
      <c r="AK578" s="96"/>
      <c r="AL578" s="96"/>
      <c r="AM578" s="96"/>
      <c r="AN578" s="35"/>
      <c r="AO578" s="96"/>
      <c r="AP578" s="96"/>
      <c r="AQ578" s="96"/>
      <c r="AR578" s="35"/>
      <c r="AS578" s="96"/>
      <c r="AT578" s="96"/>
      <c r="AU578" s="96"/>
      <c r="AV578" s="49"/>
      <c r="AW578" s="96"/>
      <c r="AX578" s="96"/>
      <c r="AY578" s="96"/>
      <c r="AZ578" s="35"/>
      <c r="BA578" s="2006">
        <v>0</v>
      </c>
      <c r="BB578" s="2006">
        <v>0</v>
      </c>
      <c r="BC578" s="2006">
        <v>0</v>
      </c>
      <c r="BD578" s="2006">
        <v>0</v>
      </c>
      <c r="BE578" s="2006">
        <v>0</v>
      </c>
      <c r="BF578" s="2006">
        <v>0</v>
      </c>
      <c r="BG578" s="2006">
        <v>0</v>
      </c>
      <c r="BH578" s="2006">
        <v>0</v>
      </c>
      <c r="BI578" s="421"/>
    </row>
    <row r="579" spans="2:61" ht="9.9499999999999993" customHeight="1">
      <c r="B579" s="3401">
        <v>6</v>
      </c>
      <c r="D579" s="4311" t="s">
        <v>629</v>
      </c>
      <c r="E579" s="40"/>
      <c r="F579" s="40"/>
      <c r="G579" s="40"/>
      <c r="H579" s="4311" t="s">
        <v>629</v>
      </c>
      <c r="I579" s="40"/>
      <c r="J579" s="40"/>
      <c r="K579" s="40"/>
      <c r="L579" s="4311" t="s">
        <v>633</v>
      </c>
      <c r="M579" s="40"/>
      <c r="N579" s="40"/>
      <c r="O579" s="40"/>
      <c r="P579" s="4312" t="s">
        <v>622</v>
      </c>
      <c r="Q579" s="40"/>
      <c r="R579" s="40"/>
      <c r="S579" s="40"/>
      <c r="T579" s="4312" t="s">
        <v>634</v>
      </c>
      <c r="U579" s="40"/>
      <c r="V579" s="40"/>
      <c r="W579" s="40"/>
      <c r="X579" s="4312" t="s">
        <v>635</v>
      </c>
      <c r="Y579" s="40"/>
      <c r="Z579" s="40"/>
      <c r="AA579" s="40"/>
      <c r="AB579" s="4310" t="s">
        <v>636</v>
      </c>
      <c r="AC579" s="40"/>
      <c r="AD579" s="40"/>
      <c r="AE579" s="40"/>
      <c r="AF579" s="4310" t="s">
        <v>636</v>
      </c>
      <c r="AG579" s="40"/>
      <c r="AH579" s="40"/>
      <c r="AI579" s="40"/>
      <c r="AJ579" s="4310" t="s">
        <v>637</v>
      </c>
      <c r="AK579" s="40"/>
      <c r="AL579" s="40"/>
      <c r="AM579" s="40"/>
      <c r="AN579" s="4310" t="s">
        <v>636</v>
      </c>
      <c r="AO579" s="40"/>
      <c r="AP579" s="40"/>
      <c r="AQ579" s="40"/>
      <c r="AR579" s="4310" t="s">
        <v>638</v>
      </c>
      <c r="AS579" s="40"/>
      <c r="AT579" s="40"/>
      <c r="AU579" s="40"/>
      <c r="AV579" s="4313" t="s">
        <v>639</v>
      </c>
      <c r="AW579" s="40"/>
      <c r="AX579" s="40"/>
      <c r="AY579" s="40"/>
      <c r="AZ579" s="4310" t="s">
        <v>638</v>
      </c>
      <c r="BA579" s="2006">
        <v>0</v>
      </c>
      <c r="BB579" s="2006">
        <v>0</v>
      </c>
      <c r="BC579" s="2006">
        <v>0</v>
      </c>
      <c r="BD579" s="2006">
        <v>0</v>
      </c>
      <c r="BE579" s="2006">
        <v>0</v>
      </c>
      <c r="BF579" s="2006">
        <v>0</v>
      </c>
      <c r="BG579" s="2006">
        <v>0</v>
      </c>
      <c r="BH579" s="2006">
        <v>0</v>
      </c>
      <c r="BI579" s="421"/>
    </row>
    <row r="580" spans="2:61" ht="5.0999999999999996" customHeight="1">
      <c r="B580" s="3402"/>
      <c r="D580" s="3666"/>
      <c r="E580" s="90"/>
      <c r="F580" s="91"/>
      <c r="G580" s="90"/>
      <c r="H580" s="3666"/>
      <c r="I580" s="90"/>
      <c r="J580" s="91"/>
      <c r="K580" s="90"/>
      <c r="L580" s="3666"/>
      <c r="M580" s="90"/>
      <c r="N580" s="91"/>
      <c r="O580" s="90"/>
      <c r="P580" s="3663"/>
      <c r="Q580" s="90"/>
      <c r="R580" s="91"/>
      <c r="S580" s="90"/>
      <c r="T580" s="3663"/>
      <c r="U580" s="90"/>
      <c r="V580" s="91"/>
      <c r="W580" s="90"/>
      <c r="X580" s="3663"/>
      <c r="Y580" s="90"/>
      <c r="Z580" s="91"/>
      <c r="AA580" s="90"/>
      <c r="AB580" s="3654"/>
      <c r="AC580" s="90"/>
      <c r="AD580" s="91"/>
      <c r="AE580" s="90"/>
      <c r="AF580" s="3654"/>
      <c r="AG580" s="90"/>
      <c r="AH580" s="91"/>
      <c r="AI580" s="90"/>
      <c r="AJ580" s="3654"/>
      <c r="AK580" s="90"/>
      <c r="AL580" s="91"/>
      <c r="AM580" s="90"/>
      <c r="AN580" s="3654"/>
      <c r="AO580" s="90"/>
      <c r="AP580" s="91"/>
      <c r="AQ580" s="90"/>
      <c r="AR580" s="3654"/>
      <c r="AS580" s="90"/>
      <c r="AT580" s="91"/>
      <c r="AU580" s="90"/>
      <c r="AV580" s="3672"/>
      <c r="AW580" s="90"/>
      <c r="AX580" s="91"/>
      <c r="AY580" s="90"/>
      <c r="AZ580" s="3654"/>
      <c r="BA580" s="2006">
        <v>0</v>
      </c>
      <c r="BB580" s="2006">
        <v>0</v>
      </c>
      <c r="BC580" s="2006">
        <v>0</v>
      </c>
      <c r="BD580" s="2006">
        <v>0</v>
      </c>
      <c r="BE580" s="2006">
        <v>0</v>
      </c>
      <c r="BF580" s="2006">
        <v>0</v>
      </c>
      <c r="BG580" s="2006">
        <v>0</v>
      </c>
      <c r="BH580" s="2006">
        <v>0</v>
      </c>
      <c r="BI580" s="421"/>
    </row>
    <row r="581" spans="2:61" ht="9.9499999999999993" customHeight="1">
      <c r="B581" s="3403"/>
      <c r="D581" s="3667"/>
      <c r="E581" s="40"/>
      <c r="F581" s="40"/>
      <c r="G581" s="40"/>
      <c r="H581" s="3667"/>
      <c r="I581" s="40"/>
      <c r="J581" s="40"/>
      <c r="K581" s="40"/>
      <c r="L581" s="3667"/>
      <c r="M581" s="40"/>
      <c r="N581" s="40"/>
      <c r="O581" s="40"/>
      <c r="P581" s="3664"/>
      <c r="Q581" s="40"/>
      <c r="R581" s="40"/>
      <c r="S581" s="40"/>
      <c r="T581" s="3664"/>
      <c r="U581" s="40"/>
      <c r="V581" s="40"/>
      <c r="W581" s="40"/>
      <c r="X581" s="3664"/>
      <c r="Y581" s="40"/>
      <c r="Z581" s="40"/>
      <c r="AA581" s="40"/>
      <c r="AB581" s="3655"/>
      <c r="AC581" s="40"/>
      <c r="AD581" s="40"/>
      <c r="AE581" s="40"/>
      <c r="AF581" s="3655"/>
      <c r="AG581" s="40"/>
      <c r="AH581" s="40"/>
      <c r="AI581" s="40"/>
      <c r="AJ581" s="3655"/>
      <c r="AK581" s="40"/>
      <c r="AL581" s="40"/>
      <c r="AM581" s="40"/>
      <c r="AN581" s="3655"/>
      <c r="AO581" s="40"/>
      <c r="AP581" s="40"/>
      <c r="AQ581" s="40"/>
      <c r="AR581" s="3655"/>
      <c r="AS581" s="40"/>
      <c r="AT581" s="40"/>
      <c r="AU581" s="40"/>
      <c r="AV581" s="3673"/>
      <c r="AW581" s="40"/>
      <c r="AX581" s="40"/>
      <c r="AY581" s="40"/>
      <c r="AZ581" s="3655"/>
      <c r="BA581" s="2006">
        <v>0</v>
      </c>
      <c r="BB581" s="2006">
        <v>0</v>
      </c>
      <c r="BC581" s="2006">
        <v>0</v>
      </c>
      <c r="BD581" s="2006">
        <v>0</v>
      </c>
      <c r="BE581" s="2006">
        <v>0</v>
      </c>
      <c r="BF581" s="2006">
        <v>0</v>
      </c>
      <c r="BG581" s="2006">
        <v>0</v>
      </c>
      <c r="BH581" s="2006">
        <v>0</v>
      </c>
      <c r="BI581" s="421"/>
    </row>
    <row r="582" spans="2:61" ht="9.9499999999999993" customHeight="1">
      <c r="B582" s="34"/>
      <c r="D582" s="49"/>
      <c r="E582" s="96"/>
      <c r="F582" s="96"/>
      <c r="G582" s="96"/>
      <c r="H582" s="49"/>
      <c r="I582" s="96"/>
      <c r="J582" s="96"/>
      <c r="K582" s="96"/>
      <c r="L582" s="49"/>
      <c r="M582" s="96"/>
      <c r="N582" s="96"/>
      <c r="O582" s="96"/>
      <c r="P582" s="49"/>
      <c r="Q582" s="96"/>
      <c r="R582" s="96"/>
      <c r="S582" s="96"/>
      <c r="T582" s="49"/>
      <c r="U582" s="96"/>
      <c r="V582" s="96"/>
      <c r="W582" s="96"/>
      <c r="X582" s="35"/>
      <c r="Y582" s="96"/>
      <c r="Z582" s="96"/>
      <c r="AA582" s="96"/>
      <c r="AB582" s="35"/>
      <c r="AC582" s="96"/>
      <c r="AD582" s="96"/>
      <c r="AE582" s="96"/>
      <c r="AF582" s="35"/>
      <c r="AG582" s="96"/>
      <c r="AH582" s="96"/>
      <c r="AI582" s="96"/>
      <c r="AJ582" s="35"/>
      <c r="AK582" s="96"/>
      <c r="AL582" s="96"/>
      <c r="AM582" s="96"/>
      <c r="AN582" s="35"/>
      <c r="AO582" s="96"/>
      <c r="AP582" s="96"/>
      <c r="AQ582" s="96"/>
      <c r="AR582" s="35"/>
      <c r="AS582" s="96"/>
      <c r="AT582" s="96"/>
      <c r="AU582" s="96"/>
      <c r="AV582" s="49"/>
      <c r="AW582" s="96"/>
      <c r="AX582" s="96"/>
      <c r="AY582" s="96"/>
      <c r="AZ582" s="35"/>
      <c r="BA582" s="2006">
        <v>0</v>
      </c>
      <c r="BB582" s="2006">
        <v>0</v>
      </c>
      <c r="BC582" s="2006">
        <v>0</v>
      </c>
      <c r="BD582" s="2006">
        <v>0</v>
      </c>
      <c r="BE582" s="2006">
        <v>0</v>
      </c>
      <c r="BF582" s="2006">
        <v>0</v>
      </c>
      <c r="BG582" s="2006">
        <v>0</v>
      </c>
      <c r="BH582" s="2006">
        <v>0</v>
      </c>
      <c r="BI582" s="421"/>
    </row>
    <row r="583" spans="2:61" ht="9.9499999999999993" customHeight="1">
      <c r="B583" s="3401">
        <v>7</v>
      </c>
      <c r="D583" s="4311" t="s">
        <v>640</v>
      </c>
      <c r="E583" s="40"/>
      <c r="F583" s="40"/>
      <c r="G583" s="40"/>
      <c r="H583" s="4311" t="s">
        <v>633</v>
      </c>
      <c r="I583" s="40"/>
      <c r="J583" s="40"/>
      <c r="K583" s="40"/>
      <c r="L583" s="4311" t="s">
        <v>641</v>
      </c>
      <c r="M583" s="40"/>
      <c r="N583" s="40"/>
      <c r="O583" s="40"/>
      <c r="P583" s="4312" t="s">
        <v>615</v>
      </c>
      <c r="Q583" s="40"/>
      <c r="R583" s="40"/>
      <c r="S583" s="40"/>
      <c r="T583" s="4312" t="s">
        <v>642</v>
      </c>
      <c r="U583" s="40"/>
      <c r="V583" s="40"/>
      <c r="W583" s="40"/>
      <c r="X583" s="4312" t="s">
        <v>643</v>
      </c>
      <c r="Y583" s="40"/>
      <c r="Z583" s="40"/>
      <c r="AA583" s="40"/>
      <c r="AB583" s="4310" t="s">
        <v>644</v>
      </c>
      <c r="AC583" s="40"/>
      <c r="AD583" s="40"/>
      <c r="AE583" s="40"/>
      <c r="AF583" s="4310" t="s">
        <v>644</v>
      </c>
      <c r="AG583" s="40"/>
      <c r="AH583" s="40"/>
      <c r="AI583" s="40"/>
      <c r="AJ583" s="4310" t="s">
        <v>645</v>
      </c>
      <c r="AK583" s="40"/>
      <c r="AL583" s="40"/>
      <c r="AM583" s="40"/>
      <c r="AN583" s="4310" t="s">
        <v>644</v>
      </c>
      <c r="AO583" s="40"/>
      <c r="AP583" s="40"/>
      <c r="AQ583" s="40"/>
      <c r="AR583" s="4310" t="s">
        <v>607</v>
      </c>
      <c r="AS583" s="40"/>
      <c r="AT583" s="40"/>
      <c r="AU583" s="40"/>
      <c r="AV583" s="4313" t="s">
        <v>646</v>
      </c>
      <c r="AW583" s="40"/>
      <c r="AX583" s="40"/>
      <c r="AY583" s="40"/>
      <c r="AZ583" s="4310" t="s">
        <v>607</v>
      </c>
      <c r="BA583" s="2006">
        <v>0</v>
      </c>
      <c r="BB583" s="2006">
        <v>0</v>
      </c>
      <c r="BC583" s="2006">
        <v>0</v>
      </c>
      <c r="BD583" s="2006">
        <v>0</v>
      </c>
      <c r="BE583" s="2006">
        <v>0</v>
      </c>
      <c r="BF583" s="2006">
        <v>0</v>
      </c>
      <c r="BG583" s="2006">
        <v>0</v>
      </c>
      <c r="BH583" s="2006">
        <v>0</v>
      </c>
      <c r="BI583" s="421"/>
    </row>
    <row r="584" spans="2:61" ht="5.0999999999999996" customHeight="1">
      <c r="B584" s="3402"/>
      <c r="D584" s="3666"/>
      <c r="E584" s="90"/>
      <c r="F584" s="91"/>
      <c r="G584" s="90"/>
      <c r="H584" s="3666"/>
      <c r="I584" s="90"/>
      <c r="J584" s="91"/>
      <c r="K584" s="90"/>
      <c r="L584" s="3666"/>
      <c r="M584" s="90"/>
      <c r="N584" s="91"/>
      <c r="O584" s="90"/>
      <c r="P584" s="3663"/>
      <c r="Q584" s="90"/>
      <c r="R584" s="91"/>
      <c r="S584" s="90"/>
      <c r="T584" s="3663"/>
      <c r="U584" s="90"/>
      <c r="V584" s="91"/>
      <c r="W584" s="90"/>
      <c r="X584" s="3663"/>
      <c r="Y584" s="90"/>
      <c r="Z584" s="91"/>
      <c r="AA584" s="90"/>
      <c r="AB584" s="3654"/>
      <c r="AC584" s="90"/>
      <c r="AD584" s="91"/>
      <c r="AE584" s="90"/>
      <c r="AF584" s="3654"/>
      <c r="AG584" s="90"/>
      <c r="AH584" s="91"/>
      <c r="AI584" s="90"/>
      <c r="AJ584" s="3654"/>
      <c r="AK584" s="90"/>
      <c r="AL584" s="91"/>
      <c r="AM584" s="90"/>
      <c r="AN584" s="3654"/>
      <c r="AO584" s="90"/>
      <c r="AP584" s="91"/>
      <c r="AQ584" s="90"/>
      <c r="AR584" s="3654"/>
      <c r="AS584" s="90"/>
      <c r="AT584" s="91"/>
      <c r="AU584" s="90"/>
      <c r="AV584" s="3672"/>
      <c r="AW584" s="90"/>
      <c r="AX584" s="91"/>
      <c r="AY584" s="90"/>
      <c r="AZ584" s="3654"/>
      <c r="BA584" s="2006">
        <v>0</v>
      </c>
      <c r="BB584" s="2006">
        <v>0</v>
      </c>
      <c r="BC584" s="2006">
        <v>0</v>
      </c>
      <c r="BD584" s="2006">
        <v>0</v>
      </c>
      <c r="BE584" s="2006">
        <v>0</v>
      </c>
      <c r="BF584" s="2006">
        <v>0</v>
      </c>
      <c r="BG584" s="2006">
        <v>0</v>
      </c>
      <c r="BH584" s="2006">
        <v>0</v>
      </c>
      <c r="BI584" s="421"/>
    </row>
    <row r="585" spans="2:61" ht="9.9499999999999993" customHeight="1">
      <c r="B585" s="3403"/>
      <c r="D585" s="3667"/>
      <c r="E585" s="40"/>
      <c r="F585" s="40"/>
      <c r="G585" s="40"/>
      <c r="H585" s="3667"/>
      <c r="I585" s="40"/>
      <c r="J585" s="40"/>
      <c r="K585" s="40"/>
      <c r="L585" s="3667"/>
      <c r="M585" s="40"/>
      <c r="N585" s="40"/>
      <c r="O585" s="40"/>
      <c r="P585" s="3664"/>
      <c r="Q585" s="40"/>
      <c r="R585" s="40"/>
      <c r="S585" s="40"/>
      <c r="T585" s="3664"/>
      <c r="U585" s="40"/>
      <c r="V585" s="40"/>
      <c r="W585" s="40"/>
      <c r="X585" s="3664"/>
      <c r="Y585" s="40"/>
      <c r="Z585" s="40"/>
      <c r="AA585" s="40"/>
      <c r="AB585" s="3655"/>
      <c r="AC585" s="40"/>
      <c r="AD585" s="40"/>
      <c r="AE585" s="40"/>
      <c r="AF585" s="3655"/>
      <c r="AG585" s="40"/>
      <c r="AH585" s="40"/>
      <c r="AI585" s="40"/>
      <c r="AJ585" s="3655"/>
      <c r="AK585" s="40"/>
      <c r="AL585" s="40"/>
      <c r="AM585" s="40"/>
      <c r="AN585" s="3655"/>
      <c r="AO585" s="40"/>
      <c r="AP585" s="40"/>
      <c r="AQ585" s="40"/>
      <c r="AR585" s="3655"/>
      <c r="AS585" s="40"/>
      <c r="AT585" s="40"/>
      <c r="AU585" s="40"/>
      <c r="AV585" s="3673"/>
      <c r="AW585" s="40"/>
      <c r="AX585" s="40"/>
      <c r="AY585" s="40"/>
      <c r="AZ585" s="3655"/>
      <c r="BA585" s="2006">
        <v>0</v>
      </c>
      <c r="BB585" s="2006">
        <v>0</v>
      </c>
      <c r="BC585" s="2006">
        <v>0</v>
      </c>
      <c r="BD585" s="2006">
        <v>0</v>
      </c>
      <c r="BE585" s="2006">
        <v>0</v>
      </c>
      <c r="BF585" s="2006">
        <v>0</v>
      </c>
      <c r="BG585" s="2006">
        <v>0</v>
      </c>
      <c r="BH585" s="2006">
        <v>0</v>
      </c>
      <c r="BI585" s="421"/>
    </row>
    <row r="586" spans="2:61" ht="9.9499999999999993" customHeight="1">
      <c r="B586" s="34"/>
      <c r="D586" s="49"/>
      <c r="E586" s="96"/>
      <c r="F586" s="96"/>
      <c r="G586" s="96"/>
      <c r="H586" s="49"/>
      <c r="I586" s="96"/>
      <c r="J586" s="96"/>
      <c r="K586" s="96"/>
      <c r="L586" s="49"/>
      <c r="M586" s="96"/>
      <c r="N586" s="96"/>
      <c r="O586" s="96"/>
      <c r="P586" s="49"/>
      <c r="Q586" s="96"/>
      <c r="R586" s="96"/>
      <c r="S586" s="96"/>
      <c r="T586" s="49"/>
      <c r="U586" s="96"/>
      <c r="V586" s="96"/>
      <c r="W586" s="96"/>
      <c r="X586" s="35"/>
      <c r="Y586" s="96"/>
      <c r="Z586" s="96"/>
      <c r="AA586" s="96"/>
      <c r="AB586" s="35"/>
      <c r="AC586" s="96"/>
      <c r="AD586" s="96"/>
      <c r="AE586" s="96"/>
      <c r="AF586" s="35"/>
      <c r="AG586" s="96"/>
      <c r="AH586" s="96"/>
      <c r="AI586" s="96"/>
      <c r="AJ586" s="35"/>
      <c r="AK586" s="96"/>
      <c r="AL586" s="96"/>
      <c r="AM586" s="96"/>
      <c r="AN586" s="35"/>
      <c r="AO586" s="96"/>
      <c r="AP586" s="96"/>
      <c r="AQ586" s="96"/>
      <c r="AR586" s="35"/>
      <c r="AS586" s="96"/>
      <c r="AT586" s="96"/>
      <c r="AU586" s="96"/>
      <c r="AV586" s="49"/>
      <c r="AW586" s="96"/>
      <c r="AX586" s="96"/>
      <c r="AY586" s="96"/>
      <c r="AZ586" s="35"/>
      <c r="BA586" s="2006">
        <v>0</v>
      </c>
      <c r="BB586" s="2006">
        <v>0</v>
      </c>
      <c r="BC586" s="2006">
        <v>0</v>
      </c>
      <c r="BD586" s="2006">
        <v>0</v>
      </c>
      <c r="BE586" s="2006">
        <v>0</v>
      </c>
      <c r="BF586" s="2006">
        <v>0</v>
      </c>
      <c r="BG586" s="2006">
        <v>0</v>
      </c>
      <c r="BH586" s="2006">
        <v>0</v>
      </c>
      <c r="BI586" s="421"/>
    </row>
    <row r="587" spans="2:61" ht="9.9499999999999993" customHeight="1">
      <c r="B587" s="3401">
        <v>8</v>
      </c>
      <c r="D587" s="4311" t="s">
        <v>633</v>
      </c>
      <c r="E587" s="40"/>
      <c r="F587" s="40"/>
      <c r="G587" s="40"/>
      <c r="H587" s="4311" t="s">
        <v>641</v>
      </c>
      <c r="I587" s="40"/>
      <c r="J587" s="40"/>
      <c r="K587" s="40"/>
      <c r="L587" s="4311" t="s">
        <v>647</v>
      </c>
      <c r="M587" s="40"/>
      <c r="N587" s="40"/>
      <c r="O587" s="40"/>
      <c r="P587" s="4312" t="s">
        <v>648</v>
      </c>
      <c r="Q587" s="40"/>
      <c r="R587" s="40"/>
      <c r="S587" s="40"/>
      <c r="T587" s="4312" t="s">
        <v>649</v>
      </c>
      <c r="U587" s="40"/>
      <c r="V587" s="40"/>
      <c r="W587" s="40"/>
      <c r="X587" s="4312" t="s">
        <v>650</v>
      </c>
      <c r="Y587" s="40"/>
      <c r="Z587" s="40"/>
      <c r="AA587" s="40"/>
      <c r="AB587" s="4310" t="s">
        <v>651</v>
      </c>
      <c r="AC587" s="40"/>
      <c r="AD587" s="40"/>
      <c r="AE587" s="40"/>
      <c r="AF587" s="4310" t="s">
        <v>651</v>
      </c>
      <c r="AG587" s="40"/>
      <c r="AH587" s="40"/>
      <c r="AI587" s="40"/>
      <c r="AJ587" s="4310" t="s">
        <v>652</v>
      </c>
      <c r="AK587" s="40"/>
      <c r="AL587" s="40"/>
      <c r="AM587" s="40"/>
      <c r="AN587" s="4310" t="s">
        <v>651</v>
      </c>
      <c r="AO587" s="40"/>
      <c r="AP587" s="40"/>
      <c r="AQ587" s="40"/>
      <c r="AR587" s="4310" t="s">
        <v>653</v>
      </c>
      <c r="AS587" s="40"/>
      <c r="AT587" s="40"/>
      <c r="AU587" s="40"/>
      <c r="AV587" s="4313" t="s">
        <v>654</v>
      </c>
      <c r="AW587" s="40"/>
      <c r="AX587" s="40"/>
      <c r="AY587" s="40"/>
      <c r="AZ587" s="4310" t="s">
        <v>653</v>
      </c>
      <c r="BA587" s="2006">
        <v>0</v>
      </c>
      <c r="BB587" s="2006">
        <v>0</v>
      </c>
      <c r="BC587" s="2006">
        <v>0</v>
      </c>
      <c r="BD587" s="2006">
        <v>0</v>
      </c>
      <c r="BE587" s="2006">
        <v>0</v>
      </c>
      <c r="BF587" s="2006">
        <v>0</v>
      </c>
      <c r="BG587" s="2006">
        <v>0</v>
      </c>
      <c r="BH587" s="2006">
        <v>0</v>
      </c>
      <c r="BI587" s="421"/>
    </row>
    <row r="588" spans="2:61" ht="5.0999999999999996" customHeight="1">
      <c r="B588" s="3402"/>
      <c r="D588" s="3666"/>
      <c r="E588" s="90"/>
      <c r="F588" s="91"/>
      <c r="G588" s="90"/>
      <c r="H588" s="3666"/>
      <c r="I588" s="90"/>
      <c r="J588" s="91"/>
      <c r="K588" s="90"/>
      <c r="L588" s="3666"/>
      <c r="M588" s="90"/>
      <c r="N588" s="91"/>
      <c r="O588" s="90"/>
      <c r="P588" s="3663"/>
      <c r="Q588" s="90"/>
      <c r="R588" s="91"/>
      <c r="S588" s="90"/>
      <c r="T588" s="3663"/>
      <c r="U588" s="90"/>
      <c r="V588" s="91"/>
      <c r="W588" s="90"/>
      <c r="X588" s="3663"/>
      <c r="Y588" s="90"/>
      <c r="Z588" s="91"/>
      <c r="AA588" s="90"/>
      <c r="AB588" s="3654"/>
      <c r="AC588" s="90"/>
      <c r="AD588" s="91"/>
      <c r="AE588" s="90"/>
      <c r="AF588" s="3654"/>
      <c r="AG588" s="90"/>
      <c r="AH588" s="91"/>
      <c r="AI588" s="90"/>
      <c r="AJ588" s="3654"/>
      <c r="AK588" s="90"/>
      <c r="AL588" s="91"/>
      <c r="AM588" s="90"/>
      <c r="AN588" s="3654"/>
      <c r="AO588" s="90"/>
      <c r="AP588" s="91"/>
      <c r="AQ588" s="90"/>
      <c r="AR588" s="3654"/>
      <c r="AS588" s="90"/>
      <c r="AT588" s="91"/>
      <c r="AU588" s="90"/>
      <c r="AV588" s="3672"/>
      <c r="AW588" s="90"/>
      <c r="AX588" s="91"/>
      <c r="AY588" s="90"/>
      <c r="AZ588" s="3654"/>
      <c r="BA588" s="2006">
        <v>0</v>
      </c>
      <c r="BB588" s="2006">
        <v>0</v>
      </c>
      <c r="BC588" s="2006">
        <v>0</v>
      </c>
      <c r="BD588" s="2006">
        <v>0</v>
      </c>
      <c r="BE588" s="2006">
        <v>0</v>
      </c>
      <c r="BF588" s="2006">
        <v>0</v>
      </c>
      <c r="BG588" s="2006">
        <v>0</v>
      </c>
      <c r="BH588" s="2006">
        <v>0</v>
      </c>
      <c r="BI588" s="421"/>
    </row>
    <row r="589" spans="2:61" ht="9.9499999999999993" customHeight="1">
      <c r="B589" s="3403"/>
      <c r="D589" s="3667"/>
      <c r="E589" s="40"/>
      <c r="F589" s="40"/>
      <c r="G589" s="40"/>
      <c r="H589" s="3667"/>
      <c r="I589" s="40"/>
      <c r="J589" s="40"/>
      <c r="K589" s="40"/>
      <c r="L589" s="3667"/>
      <c r="M589" s="40"/>
      <c r="N589" s="40"/>
      <c r="O589" s="40"/>
      <c r="P589" s="3664"/>
      <c r="Q589" s="40"/>
      <c r="R589" s="40"/>
      <c r="S589" s="40"/>
      <c r="T589" s="3664"/>
      <c r="U589" s="40"/>
      <c r="V589" s="40"/>
      <c r="W589" s="40"/>
      <c r="X589" s="3664"/>
      <c r="Y589" s="40"/>
      <c r="Z589" s="40"/>
      <c r="AA589" s="40"/>
      <c r="AB589" s="3655"/>
      <c r="AC589" s="40"/>
      <c r="AD589" s="40"/>
      <c r="AE589" s="40"/>
      <c r="AF589" s="3655"/>
      <c r="AG589" s="40"/>
      <c r="AH589" s="40"/>
      <c r="AI589" s="40"/>
      <c r="AJ589" s="3655"/>
      <c r="AK589" s="40"/>
      <c r="AL589" s="40"/>
      <c r="AM589" s="40"/>
      <c r="AN589" s="3655"/>
      <c r="AO589" s="40"/>
      <c r="AP589" s="40"/>
      <c r="AQ589" s="40"/>
      <c r="AR589" s="3655"/>
      <c r="AS589" s="40"/>
      <c r="AT589" s="40"/>
      <c r="AU589" s="40"/>
      <c r="AV589" s="3673"/>
      <c r="AW589" s="40"/>
      <c r="AX589" s="40"/>
      <c r="AY589" s="40"/>
      <c r="AZ589" s="3655"/>
      <c r="BA589" s="2006">
        <v>0</v>
      </c>
      <c r="BB589" s="2006">
        <v>0</v>
      </c>
      <c r="BC589" s="2006">
        <v>0</v>
      </c>
      <c r="BD589" s="2006">
        <v>0</v>
      </c>
      <c r="BE589" s="2006">
        <v>0</v>
      </c>
      <c r="BF589" s="2006">
        <v>0</v>
      </c>
      <c r="BG589" s="2006">
        <v>0</v>
      </c>
      <c r="BH589" s="2006">
        <v>0</v>
      </c>
      <c r="BI589" s="421"/>
    </row>
    <row r="590" spans="2:61" ht="9.9499999999999993" customHeight="1">
      <c r="B590" s="34"/>
      <c r="D590" s="49"/>
      <c r="E590" s="96"/>
      <c r="F590" s="96"/>
      <c r="G590" s="96"/>
      <c r="H590" s="49"/>
      <c r="I590" s="96"/>
      <c r="J590" s="96"/>
      <c r="K590" s="96"/>
      <c r="L590" s="49"/>
      <c r="M590" s="96"/>
      <c r="N590" s="96"/>
      <c r="O590" s="96"/>
      <c r="P590" s="49"/>
      <c r="Q590" s="96"/>
      <c r="R590" s="96"/>
      <c r="S590" s="96"/>
      <c r="T590" s="49"/>
      <c r="U590" s="96"/>
      <c r="V590" s="96"/>
      <c r="W590" s="96"/>
      <c r="X590" s="35"/>
      <c r="Y590" s="96"/>
      <c r="Z590" s="96"/>
      <c r="AA590" s="96"/>
      <c r="AB590" s="35"/>
      <c r="AC590" s="96"/>
      <c r="AD590" s="96"/>
      <c r="AE590" s="96"/>
      <c r="AF590" s="35"/>
      <c r="AG590" s="96"/>
      <c r="AH590" s="96"/>
      <c r="AI590" s="96"/>
      <c r="AJ590" s="35"/>
      <c r="AK590" s="96"/>
      <c r="AL590" s="96"/>
      <c r="AM590" s="96"/>
      <c r="AN590" s="35"/>
      <c r="AO590" s="96"/>
      <c r="AP590" s="96"/>
      <c r="AQ590" s="96"/>
      <c r="AR590" s="35"/>
      <c r="AS590" s="96"/>
      <c r="AT590" s="96"/>
      <c r="AU590" s="96"/>
      <c r="AV590" s="49"/>
      <c r="AW590" s="96"/>
      <c r="AX590" s="96"/>
      <c r="AY590" s="96"/>
      <c r="AZ590" s="35"/>
      <c r="BA590" s="2006">
        <v>0</v>
      </c>
      <c r="BB590" s="2006">
        <v>0</v>
      </c>
      <c r="BC590" s="2006">
        <v>0</v>
      </c>
      <c r="BD590" s="2006">
        <v>0</v>
      </c>
      <c r="BE590" s="2006">
        <v>0</v>
      </c>
      <c r="BF590" s="2006">
        <v>0</v>
      </c>
      <c r="BG590" s="2006">
        <v>0</v>
      </c>
      <c r="BH590" s="2006">
        <v>0</v>
      </c>
      <c r="BI590" s="421"/>
    </row>
    <row r="591" spans="2:61" ht="9.9499999999999993" customHeight="1">
      <c r="B591" s="3401">
        <v>9</v>
      </c>
      <c r="D591" s="4311" t="s">
        <v>641</v>
      </c>
      <c r="E591" s="40"/>
      <c r="F591" s="40"/>
      <c r="G591" s="40"/>
      <c r="H591" s="4311" t="s">
        <v>647</v>
      </c>
      <c r="I591" s="40"/>
      <c r="J591" s="40"/>
      <c r="K591" s="40"/>
      <c r="L591" s="4311" t="s">
        <v>655</v>
      </c>
      <c r="M591" s="40"/>
      <c r="N591" s="40"/>
      <c r="O591" s="40"/>
      <c r="P591" s="4312" t="s">
        <v>649</v>
      </c>
      <c r="Q591" s="40"/>
      <c r="R591" s="40"/>
      <c r="S591" s="40"/>
      <c r="T591" s="4312" t="s">
        <v>656</v>
      </c>
      <c r="U591" s="40"/>
      <c r="V591" s="40"/>
      <c r="W591" s="40"/>
      <c r="X591" s="4312" t="s">
        <v>657</v>
      </c>
      <c r="Y591" s="40"/>
      <c r="Z591" s="40"/>
      <c r="AA591" s="40"/>
      <c r="AB591" s="4310" t="s">
        <v>658</v>
      </c>
      <c r="AC591" s="40"/>
      <c r="AD591" s="40"/>
      <c r="AE591" s="40"/>
      <c r="AF591" s="4310" t="s">
        <v>658</v>
      </c>
      <c r="AG591" s="40"/>
      <c r="AH591" s="40"/>
      <c r="AI591" s="40"/>
      <c r="AJ591" s="4310" t="s">
        <v>659</v>
      </c>
      <c r="AK591" s="40"/>
      <c r="AL591" s="40"/>
      <c r="AM591" s="40"/>
      <c r="AN591" s="4310" t="s">
        <v>658</v>
      </c>
      <c r="AO591" s="40"/>
      <c r="AP591" s="40"/>
      <c r="AQ591" s="40"/>
      <c r="AR591" s="4310" t="s">
        <v>660</v>
      </c>
      <c r="AS591" s="40"/>
      <c r="AT591" s="40"/>
      <c r="AU591" s="40"/>
      <c r="AV591" s="4313" t="s">
        <v>661</v>
      </c>
      <c r="AW591" s="40"/>
      <c r="AX591" s="40"/>
      <c r="AY591" s="40"/>
      <c r="AZ591" s="4310" t="s">
        <v>660</v>
      </c>
      <c r="BA591" s="2006">
        <v>0</v>
      </c>
      <c r="BB591" s="2006">
        <v>0</v>
      </c>
      <c r="BC591" s="2006">
        <v>0</v>
      </c>
      <c r="BD591" s="2006">
        <v>0</v>
      </c>
      <c r="BE591" s="2006">
        <v>0</v>
      </c>
      <c r="BF591" s="2006">
        <v>0</v>
      </c>
      <c r="BG591" s="2006">
        <v>0</v>
      </c>
      <c r="BH591" s="2006">
        <v>0</v>
      </c>
      <c r="BI591" s="421"/>
    </row>
    <row r="592" spans="2:61" ht="5.0999999999999996" customHeight="1">
      <c r="B592" s="3402"/>
      <c r="D592" s="3666"/>
      <c r="E592" s="90"/>
      <c r="F592" s="91"/>
      <c r="G592" s="90"/>
      <c r="H592" s="3666"/>
      <c r="I592" s="90"/>
      <c r="J592" s="91"/>
      <c r="K592" s="90"/>
      <c r="L592" s="3666"/>
      <c r="M592" s="90"/>
      <c r="N592" s="91"/>
      <c r="O592" s="90"/>
      <c r="P592" s="3663"/>
      <c r="Q592" s="90"/>
      <c r="R592" s="91"/>
      <c r="S592" s="90"/>
      <c r="T592" s="3663"/>
      <c r="U592" s="90"/>
      <c r="V592" s="91"/>
      <c r="W592" s="90"/>
      <c r="X592" s="3663"/>
      <c r="Y592" s="90"/>
      <c r="Z592" s="91"/>
      <c r="AA592" s="90"/>
      <c r="AB592" s="3654"/>
      <c r="AC592" s="90"/>
      <c r="AD592" s="91"/>
      <c r="AE592" s="90"/>
      <c r="AF592" s="3654"/>
      <c r="AG592" s="90"/>
      <c r="AH592" s="91"/>
      <c r="AI592" s="90"/>
      <c r="AJ592" s="3654"/>
      <c r="AK592" s="90"/>
      <c r="AL592" s="91"/>
      <c r="AM592" s="90"/>
      <c r="AN592" s="3654"/>
      <c r="AO592" s="90"/>
      <c r="AP592" s="91"/>
      <c r="AQ592" s="90"/>
      <c r="AR592" s="3654"/>
      <c r="AS592" s="90"/>
      <c r="AT592" s="91"/>
      <c r="AU592" s="90"/>
      <c r="AV592" s="3672"/>
      <c r="AW592" s="90"/>
      <c r="AX592" s="91"/>
      <c r="AY592" s="90"/>
      <c r="AZ592" s="3654"/>
      <c r="BA592" s="2006">
        <v>0</v>
      </c>
      <c r="BB592" s="2006">
        <v>0</v>
      </c>
      <c r="BC592" s="2006">
        <v>0</v>
      </c>
      <c r="BD592" s="2006">
        <v>0</v>
      </c>
      <c r="BE592" s="2006">
        <v>0</v>
      </c>
      <c r="BF592" s="2006">
        <v>0</v>
      </c>
      <c r="BG592" s="2006">
        <v>0</v>
      </c>
      <c r="BH592" s="2006">
        <v>0</v>
      </c>
      <c r="BI592" s="421"/>
    </row>
    <row r="593" spans="2:61" ht="9.9499999999999993" customHeight="1">
      <c r="B593" s="3403"/>
      <c r="D593" s="3667"/>
      <c r="E593" s="40"/>
      <c r="F593" s="40"/>
      <c r="G593" s="40"/>
      <c r="H593" s="3667"/>
      <c r="I593" s="40"/>
      <c r="J593" s="40"/>
      <c r="K593" s="40"/>
      <c r="L593" s="3667"/>
      <c r="M593" s="40"/>
      <c r="N593" s="40"/>
      <c r="O593" s="40"/>
      <c r="P593" s="3664"/>
      <c r="Q593" s="40"/>
      <c r="R593" s="40"/>
      <c r="S593" s="40"/>
      <c r="T593" s="3664"/>
      <c r="U593" s="40"/>
      <c r="V593" s="40"/>
      <c r="W593" s="40"/>
      <c r="X593" s="3664"/>
      <c r="Y593" s="40"/>
      <c r="Z593" s="40"/>
      <c r="AA593" s="40"/>
      <c r="AB593" s="3655"/>
      <c r="AC593" s="40"/>
      <c r="AD593" s="40"/>
      <c r="AE593" s="40"/>
      <c r="AF593" s="3655"/>
      <c r="AG593" s="40"/>
      <c r="AH593" s="40"/>
      <c r="AI593" s="40"/>
      <c r="AJ593" s="3655"/>
      <c r="AK593" s="40"/>
      <c r="AL593" s="40"/>
      <c r="AM593" s="40"/>
      <c r="AN593" s="3655"/>
      <c r="AO593" s="40"/>
      <c r="AP593" s="40"/>
      <c r="AQ593" s="40"/>
      <c r="AR593" s="3655"/>
      <c r="AS593" s="40"/>
      <c r="AT593" s="40"/>
      <c r="AU593" s="40"/>
      <c r="AV593" s="3673"/>
      <c r="AW593" s="40"/>
      <c r="AX593" s="40"/>
      <c r="AY593" s="40"/>
      <c r="AZ593" s="3655"/>
      <c r="BA593" s="2006">
        <v>0</v>
      </c>
      <c r="BB593" s="2006">
        <v>0</v>
      </c>
      <c r="BC593" s="2006">
        <v>0</v>
      </c>
      <c r="BD593" s="2006">
        <v>0</v>
      </c>
      <c r="BE593" s="2006">
        <v>0</v>
      </c>
      <c r="BF593" s="2006">
        <v>0</v>
      </c>
      <c r="BG593" s="2006">
        <v>0</v>
      </c>
      <c r="BH593" s="2006">
        <v>0</v>
      </c>
      <c r="BI593" s="421"/>
    </row>
    <row r="594" spans="2:61" ht="9.9499999999999993" customHeight="1">
      <c r="B594" s="34"/>
      <c r="D594" s="49"/>
      <c r="E594" s="96"/>
      <c r="F594" s="96"/>
      <c r="G594" s="96"/>
      <c r="H594" s="49"/>
      <c r="I594" s="96"/>
      <c r="J594" s="96"/>
      <c r="K594" s="96"/>
      <c r="L594" s="49"/>
      <c r="M594" s="96"/>
      <c r="N594" s="96"/>
      <c r="O594" s="96"/>
      <c r="P594" s="49"/>
      <c r="Q594" s="96"/>
      <c r="R594" s="96"/>
      <c r="S594" s="96"/>
      <c r="T594" s="49"/>
      <c r="U594" s="96"/>
      <c r="V594" s="96"/>
      <c r="W594" s="96"/>
      <c r="X594" s="35"/>
      <c r="Y594" s="96"/>
      <c r="Z594" s="96"/>
      <c r="AA594" s="96"/>
      <c r="AB594" s="35"/>
      <c r="AC594" s="96"/>
      <c r="AD594" s="96"/>
      <c r="AE594" s="96"/>
      <c r="AF594" s="35"/>
      <c r="AG594" s="96"/>
      <c r="AH594" s="96"/>
      <c r="AI594" s="96"/>
      <c r="AJ594" s="35"/>
      <c r="AK594" s="96"/>
      <c r="AL594" s="96"/>
      <c r="AM594" s="96"/>
      <c r="AN594" s="35"/>
      <c r="AO594" s="96"/>
      <c r="AP594" s="96"/>
      <c r="AQ594" s="96"/>
      <c r="AR594" s="35"/>
      <c r="AS594" s="96"/>
      <c r="AT594" s="96"/>
      <c r="AU594" s="96"/>
      <c r="AV594" s="49"/>
      <c r="AW594" s="96"/>
      <c r="AX594" s="96"/>
      <c r="AY594" s="96"/>
      <c r="AZ594" s="35"/>
      <c r="BA594" s="2006">
        <v>0</v>
      </c>
      <c r="BB594" s="2006">
        <v>0</v>
      </c>
      <c r="BC594" s="2006">
        <v>0</v>
      </c>
      <c r="BD594" s="2006">
        <v>0</v>
      </c>
      <c r="BE594" s="2006">
        <v>0</v>
      </c>
      <c r="BF594" s="2006">
        <v>0</v>
      </c>
      <c r="BG594" s="2006">
        <v>0</v>
      </c>
      <c r="BH594" s="2006">
        <v>0</v>
      </c>
      <c r="BI594" s="421"/>
    </row>
    <row r="595" spans="2:61" ht="9.9499999999999993" customHeight="1">
      <c r="B595" s="3401">
        <v>10</v>
      </c>
      <c r="D595" s="4311" t="s">
        <v>662</v>
      </c>
      <c r="E595" s="40"/>
      <c r="F595" s="40"/>
      <c r="G595" s="40"/>
      <c r="H595" s="4311" t="s">
        <v>655</v>
      </c>
      <c r="I595" s="40"/>
      <c r="J595" s="40"/>
      <c r="K595" s="40"/>
      <c r="L595" s="4311" t="s">
        <v>663</v>
      </c>
      <c r="M595" s="40"/>
      <c r="N595" s="40"/>
      <c r="O595" s="40"/>
      <c r="P595" s="4312" t="s">
        <v>664</v>
      </c>
      <c r="Q595" s="40"/>
      <c r="R595" s="40"/>
      <c r="S595" s="40"/>
      <c r="T595" s="4312" t="s">
        <v>631</v>
      </c>
      <c r="U595" s="40"/>
      <c r="V595" s="40"/>
      <c r="W595" s="40"/>
      <c r="X595" s="4312" t="s">
        <v>665</v>
      </c>
      <c r="Y595" s="40"/>
      <c r="Z595" s="40"/>
      <c r="AA595" s="40"/>
      <c r="AB595" s="4310" t="s">
        <v>666</v>
      </c>
      <c r="AC595" s="40"/>
      <c r="AD595" s="40"/>
      <c r="AE595" s="40"/>
      <c r="AF595" s="4310" t="s">
        <v>666</v>
      </c>
      <c r="AG595" s="40"/>
      <c r="AH595" s="40"/>
      <c r="AI595" s="40"/>
      <c r="AJ595" s="4310" t="s">
        <v>667</v>
      </c>
      <c r="AK595" s="40"/>
      <c r="AL595" s="40"/>
      <c r="AM595" s="40"/>
      <c r="AN595" s="4310" t="s">
        <v>666</v>
      </c>
      <c r="AO595" s="40"/>
      <c r="AP595" s="40"/>
      <c r="AQ595" s="40"/>
      <c r="AR595" s="4310" t="s">
        <v>616</v>
      </c>
      <c r="AS595" s="40"/>
      <c r="AT595" s="40"/>
      <c r="AU595" s="40"/>
      <c r="AV595" s="4313" t="s">
        <v>668</v>
      </c>
      <c r="AW595" s="40"/>
      <c r="AX595" s="40"/>
      <c r="AY595" s="40"/>
      <c r="AZ595" s="4310" t="s">
        <v>616</v>
      </c>
      <c r="BA595" s="2006">
        <v>0</v>
      </c>
      <c r="BB595" s="2006">
        <v>0</v>
      </c>
      <c r="BC595" s="2006">
        <v>0</v>
      </c>
      <c r="BD595" s="2006">
        <v>0</v>
      </c>
      <c r="BE595" s="2006">
        <v>0</v>
      </c>
      <c r="BF595" s="2006">
        <v>0</v>
      </c>
      <c r="BG595" s="2006">
        <v>0</v>
      </c>
      <c r="BH595" s="2006">
        <v>0</v>
      </c>
      <c r="BI595" s="421"/>
    </row>
    <row r="596" spans="2:61" ht="5.0999999999999996" customHeight="1">
      <c r="B596" s="3402"/>
      <c r="D596" s="3666"/>
      <c r="E596" s="90"/>
      <c r="F596" s="91"/>
      <c r="G596" s="90"/>
      <c r="H596" s="3666"/>
      <c r="I596" s="90"/>
      <c r="J596" s="91"/>
      <c r="K596" s="90"/>
      <c r="L596" s="3666"/>
      <c r="M596" s="90"/>
      <c r="N596" s="91"/>
      <c r="O596" s="90"/>
      <c r="P596" s="3663"/>
      <c r="Q596" s="90"/>
      <c r="R596" s="91"/>
      <c r="S596" s="90"/>
      <c r="T596" s="3663"/>
      <c r="U596" s="90"/>
      <c r="V596" s="91"/>
      <c r="W596" s="90"/>
      <c r="X596" s="3663"/>
      <c r="Y596" s="90"/>
      <c r="Z596" s="91"/>
      <c r="AA596" s="90"/>
      <c r="AB596" s="3654"/>
      <c r="AC596" s="90"/>
      <c r="AD596" s="91"/>
      <c r="AE596" s="90"/>
      <c r="AF596" s="3654"/>
      <c r="AG596" s="90"/>
      <c r="AH596" s="91"/>
      <c r="AI596" s="90"/>
      <c r="AJ596" s="3654"/>
      <c r="AK596" s="90"/>
      <c r="AL596" s="91"/>
      <c r="AM596" s="90"/>
      <c r="AN596" s="3654"/>
      <c r="AO596" s="90"/>
      <c r="AP596" s="91"/>
      <c r="AQ596" s="90"/>
      <c r="AR596" s="3654"/>
      <c r="AS596" s="90"/>
      <c r="AT596" s="91"/>
      <c r="AU596" s="90"/>
      <c r="AV596" s="3672"/>
      <c r="AW596" s="90"/>
      <c r="AX596" s="91"/>
      <c r="AY596" s="90"/>
      <c r="AZ596" s="3654"/>
      <c r="BA596" s="2006">
        <v>0</v>
      </c>
      <c r="BB596" s="2006">
        <v>0</v>
      </c>
      <c r="BC596" s="2006">
        <v>0</v>
      </c>
      <c r="BD596" s="2006">
        <v>0</v>
      </c>
      <c r="BE596" s="2006">
        <v>0</v>
      </c>
      <c r="BF596" s="2006">
        <v>0</v>
      </c>
      <c r="BG596" s="2006">
        <v>0</v>
      </c>
      <c r="BH596" s="2006">
        <v>0</v>
      </c>
      <c r="BI596" s="421"/>
    </row>
    <row r="597" spans="2:61" ht="9.9499999999999993" customHeight="1">
      <c r="B597" s="3403"/>
      <c r="D597" s="3667"/>
      <c r="E597" s="40"/>
      <c r="F597" s="40"/>
      <c r="G597" s="40"/>
      <c r="H597" s="3667"/>
      <c r="I597" s="40"/>
      <c r="J597" s="40"/>
      <c r="K597" s="40"/>
      <c r="L597" s="3667"/>
      <c r="M597" s="40"/>
      <c r="N597" s="40"/>
      <c r="O597" s="40"/>
      <c r="P597" s="3664"/>
      <c r="Q597" s="40"/>
      <c r="R597" s="40"/>
      <c r="S597" s="40"/>
      <c r="T597" s="3664"/>
      <c r="U597" s="40"/>
      <c r="V597" s="40"/>
      <c r="W597" s="40"/>
      <c r="X597" s="3664"/>
      <c r="Y597" s="40"/>
      <c r="Z597" s="40"/>
      <c r="AA597" s="40"/>
      <c r="AB597" s="3655"/>
      <c r="AC597" s="40"/>
      <c r="AD597" s="40"/>
      <c r="AE597" s="40"/>
      <c r="AF597" s="3655"/>
      <c r="AG597" s="40"/>
      <c r="AH597" s="40"/>
      <c r="AI597" s="40"/>
      <c r="AJ597" s="3655"/>
      <c r="AK597" s="40"/>
      <c r="AL597" s="40"/>
      <c r="AM597" s="40"/>
      <c r="AN597" s="3655"/>
      <c r="AO597" s="40"/>
      <c r="AP597" s="40"/>
      <c r="AQ597" s="40"/>
      <c r="AR597" s="3655"/>
      <c r="AS597" s="40"/>
      <c r="AT597" s="40"/>
      <c r="AU597" s="40"/>
      <c r="AV597" s="3673"/>
      <c r="AW597" s="40"/>
      <c r="AX597" s="40"/>
      <c r="AY597" s="40"/>
      <c r="AZ597" s="3655"/>
      <c r="BA597" s="2006">
        <v>0</v>
      </c>
      <c r="BB597" s="2006">
        <v>0</v>
      </c>
      <c r="BC597" s="2006">
        <v>0</v>
      </c>
      <c r="BD597" s="2006">
        <v>0</v>
      </c>
      <c r="BE597" s="2006">
        <v>0</v>
      </c>
      <c r="BF597" s="2006">
        <v>0</v>
      </c>
      <c r="BG597" s="2006">
        <v>0</v>
      </c>
      <c r="BH597" s="2006">
        <v>0</v>
      </c>
      <c r="BI597" s="421"/>
    </row>
    <row r="598" spans="2:61" ht="9.9499999999999993" customHeight="1">
      <c r="B598" s="34"/>
      <c r="D598" s="49"/>
      <c r="E598" s="96"/>
      <c r="F598" s="96"/>
      <c r="G598" s="96"/>
      <c r="H598" s="49"/>
      <c r="I598" s="96"/>
      <c r="J598" s="96"/>
      <c r="K598" s="96"/>
      <c r="L598" s="49"/>
      <c r="M598" s="96"/>
      <c r="N598" s="96"/>
      <c r="O598" s="96"/>
      <c r="P598" s="49"/>
      <c r="Q598" s="96"/>
      <c r="R598" s="96"/>
      <c r="S598" s="96"/>
      <c r="T598" s="49"/>
      <c r="U598" s="96"/>
      <c r="V598" s="96"/>
      <c r="W598" s="96"/>
      <c r="X598" s="35"/>
      <c r="Y598" s="96"/>
      <c r="Z598" s="96"/>
      <c r="AA598" s="96"/>
      <c r="AB598" s="35"/>
      <c r="AC598" s="96"/>
      <c r="AD598" s="96"/>
      <c r="AE598" s="96"/>
      <c r="AF598" s="35"/>
      <c r="AG598" s="96"/>
      <c r="AH598" s="96"/>
      <c r="AI598" s="96"/>
      <c r="AJ598" s="35"/>
      <c r="AK598" s="96"/>
      <c r="AL598" s="96"/>
      <c r="AM598" s="96"/>
      <c r="AN598" s="35"/>
      <c r="AO598" s="96"/>
      <c r="AP598" s="96"/>
      <c r="AQ598" s="96"/>
      <c r="AR598" s="35"/>
      <c r="AS598" s="96"/>
      <c r="AT598" s="96"/>
      <c r="AU598" s="96"/>
      <c r="AV598" s="49"/>
      <c r="AW598" s="96"/>
      <c r="AX598" s="96"/>
      <c r="AY598" s="96"/>
      <c r="AZ598" s="35"/>
      <c r="BA598" s="2006">
        <v>0</v>
      </c>
      <c r="BB598" s="2006">
        <v>0</v>
      </c>
      <c r="BC598" s="2006">
        <v>0</v>
      </c>
      <c r="BD598" s="2006">
        <v>0</v>
      </c>
      <c r="BE598" s="2006">
        <v>0</v>
      </c>
      <c r="BF598" s="2006">
        <v>0</v>
      </c>
      <c r="BG598" s="2006">
        <v>0</v>
      </c>
      <c r="BH598" s="2006">
        <v>0</v>
      </c>
      <c r="BI598" s="421"/>
    </row>
    <row r="599" spans="2:61" ht="9.9499999999999993" customHeight="1">
      <c r="B599" s="3401">
        <v>11</v>
      </c>
      <c r="D599" s="4311" t="s">
        <v>647</v>
      </c>
      <c r="E599" s="40"/>
      <c r="F599" s="40"/>
      <c r="G599" s="40"/>
      <c r="H599" s="4311" t="s">
        <v>663</v>
      </c>
      <c r="I599" s="40"/>
      <c r="J599" s="40"/>
      <c r="K599" s="40"/>
      <c r="L599" s="4311" t="s">
        <v>669</v>
      </c>
      <c r="M599" s="40"/>
      <c r="N599" s="40"/>
      <c r="O599" s="40"/>
      <c r="P599" s="4312" t="s">
        <v>625</v>
      </c>
      <c r="Q599" s="40"/>
      <c r="R599" s="40"/>
      <c r="S599" s="40"/>
      <c r="T599" s="4312" t="s">
        <v>670</v>
      </c>
      <c r="U599" s="40"/>
      <c r="V599" s="40"/>
      <c r="W599" s="40"/>
      <c r="X599" s="4312" t="s">
        <v>671</v>
      </c>
      <c r="Y599" s="40"/>
      <c r="Z599" s="40"/>
      <c r="AA599" s="40"/>
      <c r="AB599" s="4310" t="s">
        <v>672</v>
      </c>
      <c r="AC599" s="40"/>
      <c r="AD599" s="40"/>
      <c r="AE599" s="40"/>
      <c r="AF599" s="4310" t="s">
        <v>672</v>
      </c>
      <c r="AG599" s="40"/>
      <c r="AH599" s="40"/>
      <c r="AI599" s="40"/>
      <c r="AJ599" s="4310" t="s">
        <v>673</v>
      </c>
      <c r="AK599" s="40"/>
      <c r="AL599" s="40"/>
      <c r="AM599" s="40"/>
      <c r="AN599" s="4310" t="s">
        <v>672</v>
      </c>
      <c r="AO599" s="40"/>
      <c r="AP599" s="40"/>
      <c r="AQ599" s="40"/>
      <c r="AR599" s="4310" t="s">
        <v>623</v>
      </c>
      <c r="AS599" s="40"/>
      <c r="AT599" s="40"/>
      <c r="AU599" s="40"/>
      <c r="AV599" s="4314"/>
      <c r="AW599" s="40"/>
      <c r="AX599" s="40"/>
      <c r="AY599" s="40"/>
      <c r="AZ599" s="4310" t="s">
        <v>623</v>
      </c>
      <c r="BA599" s="2006">
        <v>0</v>
      </c>
      <c r="BB599" s="2006">
        <v>0</v>
      </c>
      <c r="BC599" s="2006">
        <v>0</v>
      </c>
      <c r="BD599" s="2006">
        <v>0</v>
      </c>
      <c r="BE599" s="2006">
        <v>0</v>
      </c>
      <c r="BF599" s="2006">
        <v>0</v>
      </c>
      <c r="BG599" s="2006">
        <v>0</v>
      </c>
      <c r="BH599" s="2006">
        <v>0</v>
      </c>
      <c r="BI599" s="421"/>
    </row>
    <row r="600" spans="2:61" ht="5.0999999999999996" customHeight="1">
      <c r="B600" s="3402"/>
      <c r="D600" s="3666"/>
      <c r="E600" s="90"/>
      <c r="F600" s="91"/>
      <c r="G600" s="90"/>
      <c r="H600" s="3666"/>
      <c r="I600" s="90"/>
      <c r="J600" s="91"/>
      <c r="K600" s="90"/>
      <c r="L600" s="3666"/>
      <c r="M600" s="90"/>
      <c r="N600" s="91"/>
      <c r="O600" s="90"/>
      <c r="P600" s="3663"/>
      <c r="Q600" s="90"/>
      <c r="R600" s="91"/>
      <c r="S600" s="90"/>
      <c r="T600" s="3663"/>
      <c r="U600" s="90"/>
      <c r="V600" s="91"/>
      <c r="W600" s="90"/>
      <c r="X600" s="3663"/>
      <c r="Y600" s="90"/>
      <c r="Z600" s="91"/>
      <c r="AA600" s="90"/>
      <c r="AB600" s="3654"/>
      <c r="AC600" s="90"/>
      <c r="AD600" s="91"/>
      <c r="AE600" s="90"/>
      <c r="AF600" s="3654"/>
      <c r="AG600" s="90"/>
      <c r="AH600" s="91"/>
      <c r="AI600" s="90"/>
      <c r="AJ600" s="3654"/>
      <c r="AK600" s="90"/>
      <c r="AL600" s="91"/>
      <c r="AM600" s="90"/>
      <c r="AN600" s="3654"/>
      <c r="AO600" s="90"/>
      <c r="AP600" s="91"/>
      <c r="AQ600" s="90"/>
      <c r="AR600" s="3654"/>
      <c r="AS600" s="90"/>
      <c r="AT600" s="91"/>
      <c r="AU600" s="90"/>
      <c r="AV600" s="3532"/>
      <c r="AW600" s="90"/>
      <c r="AX600" s="91"/>
      <c r="AY600" s="90"/>
      <c r="AZ600" s="3654"/>
      <c r="BA600" s="2006">
        <v>0</v>
      </c>
      <c r="BB600" s="2006">
        <v>0</v>
      </c>
      <c r="BC600" s="2006">
        <v>0</v>
      </c>
      <c r="BD600" s="2006">
        <v>0</v>
      </c>
      <c r="BE600" s="2006">
        <v>0</v>
      </c>
      <c r="BF600" s="2006">
        <v>0</v>
      </c>
      <c r="BG600" s="2006">
        <v>0</v>
      </c>
      <c r="BH600" s="2006">
        <v>0</v>
      </c>
      <c r="BI600" s="421"/>
    </row>
    <row r="601" spans="2:61" ht="9.9499999999999993" customHeight="1">
      <c r="B601" s="3403"/>
      <c r="D601" s="3667"/>
      <c r="E601" s="40"/>
      <c r="F601" s="40"/>
      <c r="G601" s="40"/>
      <c r="H601" s="3667"/>
      <c r="I601" s="40"/>
      <c r="J601" s="40"/>
      <c r="K601" s="40"/>
      <c r="L601" s="3667"/>
      <c r="M601" s="40"/>
      <c r="N601" s="40"/>
      <c r="O601" s="40"/>
      <c r="P601" s="3664"/>
      <c r="Q601" s="40"/>
      <c r="R601" s="40"/>
      <c r="S601" s="40"/>
      <c r="T601" s="3664"/>
      <c r="U601" s="40"/>
      <c r="V601" s="40"/>
      <c r="W601" s="40"/>
      <c r="X601" s="3664"/>
      <c r="Y601" s="40"/>
      <c r="Z601" s="40"/>
      <c r="AA601" s="40"/>
      <c r="AB601" s="3655"/>
      <c r="AC601" s="40"/>
      <c r="AD601" s="40"/>
      <c r="AE601" s="40"/>
      <c r="AF601" s="3655"/>
      <c r="AG601" s="40"/>
      <c r="AH601" s="40"/>
      <c r="AI601" s="40"/>
      <c r="AJ601" s="3655"/>
      <c r="AK601" s="40"/>
      <c r="AL601" s="40"/>
      <c r="AM601" s="40"/>
      <c r="AN601" s="3655"/>
      <c r="AO601" s="40"/>
      <c r="AP601" s="40"/>
      <c r="AQ601" s="40"/>
      <c r="AR601" s="3655"/>
      <c r="AS601" s="40"/>
      <c r="AT601" s="40"/>
      <c r="AU601" s="40"/>
      <c r="AV601" s="3533"/>
      <c r="AW601" s="40"/>
      <c r="AX601" s="40"/>
      <c r="AY601" s="40"/>
      <c r="AZ601" s="3655"/>
      <c r="BA601" s="2006">
        <v>0</v>
      </c>
      <c r="BB601" s="2006">
        <v>0</v>
      </c>
      <c r="BC601" s="2006">
        <v>0</v>
      </c>
      <c r="BD601" s="2006">
        <v>0</v>
      </c>
      <c r="BE601" s="2006">
        <v>0</v>
      </c>
      <c r="BF601" s="2006">
        <v>0</v>
      </c>
      <c r="BG601" s="2006">
        <v>0</v>
      </c>
      <c r="BH601" s="2006">
        <v>0</v>
      </c>
      <c r="BI601" s="421"/>
    </row>
    <row r="602" spans="2:61" ht="9.9499999999999993" customHeight="1">
      <c r="B602" s="34"/>
      <c r="D602" s="49"/>
      <c r="E602" s="96"/>
      <c r="F602" s="96"/>
      <c r="G602" s="96"/>
      <c r="H602" s="49"/>
      <c r="I602" s="96"/>
      <c r="J602" s="96"/>
      <c r="K602" s="96"/>
      <c r="L602" s="49"/>
      <c r="M602" s="96"/>
      <c r="N602" s="96"/>
      <c r="O602" s="96"/>
      <c r="P602" s="49"/>
      <c r="Q602" s="96"/>
      <c r="R602" s="96"/>
      <c r="S602" s="96"/>
      <c r="T602" s="49"/>
      <c r="U602" s="96"/>
      <c r="V602" s="96"/>
      <c r="W602" s="96"/>
      <c r="X602" s="35"/>
      <c r="Y602" s="96"/>
      <c r="Z602" s="96"/>
      <c r="AA602" s="96"/>
      <c r="AB602" s="35"/>
      <c r="AC602" s="96"/>
      <c r="AD602" s="96"/>
      <c r="AE602" s="96"/>
      <c r="AF602" s="35"/>
      <c r="AG602" s="96"/>
      <c r="AH602" s="96"/>
      <c r="AI602" s="96"/>
      <c r="AJ602" s="35"/>
      <c r="AK602" s="96"/>
      <c r="AL602" s="96"/>
      <c r="AM602" s="96"/>
      <c r="AN602" s="35"/>
      <c r="AO602" s="96"/>
      <c r="AP602" s="96"/>
      <c r="AQ602" s="96"/>
      <c r="AR602" s="35"/>
      <c r="AS602" s="96"/>
      <c r="AT602" s="96"/>
      <c r="AU602" s="96"/>
      <c r="AW602" s="96"/>
      <c r="AX602" s="96"/>
      <c r="AY602" s="96"/>
      <c r="AZ602" s="35"/>
      <c r="BA602" s="2006">
        <v>0</v>
      </c>
      <c r="BB602" s="2006">
        <v>0</v>
      </c>
      <c r="BC602" s="2006">
        <v>0</v>
      </c>
      <c r="BD602" s="2006">
        <v>0</v>
      </c>
      <c r="BE602" s="2006">
        <v>0</v>
      </c>
      <c r="BF602" s="2006">
        <v>0</v>
      </c>
      <c r="BG602" s="2006">
        <v>0</v>
      </c>
      <c r="BH602" s="2006">
        <v>0</v>
      </c>
      <c r="BI602" s="421"/>
    </row>
    <row r="603" spans="2:61" ht="9.9499999999999993" customHeight="1">
      <c r="B603" s="3401">
        <v>12</v>
      </c>
      <c r="D603" s="4311" t="s">
        <v>631</v>
      </c>
      <c r="E603" s="40"/>
      <c r="F603" s="40"/>
      <c r="G603" s="40"/>
      <c r="H603" s="4311" t="s">
        <v>669</v>
      </c>
      <c r="I603" s="40"/>
      <c r="J603" s="40"/>
      <c r="K603" s="40"/>
      <c r="L603" s="4311"/>
      <c r="M603" s="40"/>
      <c r="N603" s="40"/>
      <c r="O603" s="40"/>
      <c r="P603" s="4312" t="s">
        <v>597</v>
      </c>
      <c r="Q603" s="40"/>
      <c r="R603" s="40"/>
      <c r="S603" s="40"/>
      <c r="T603" s="4312" t="s">
        <v>674</v>
      </c>
      <c r="U603" s="40"/>
      <c r="V603" s="40"/>
      <c r="W603" s="40"/>
      <c r="X603" s="4312"/>
      <c r="Y603" s="40"/>
      <c r="Z603" s="40"/>
      <c r="AA603" s="40"/>
      <c r="AB603" s="4310" t="s">
        <v>675</v>
      </c>
      <c r="AC603" s="40"/>
      <c r="AD603" s="40"/>
      <c r="AE603" s="40"/>
      <c r="AF603" s="4310" t="s">
        <v>675</v>
      </c>
      <c r="AG603" s="40"/>
      <c r="AH603" s="40"/>
      <c r="AI603" s="40"/>
      <c r="AJ603" s="4310" t="s">
        <v>676</v>
      </c>
      <c r="AK603" s="40"/>
      <c r="AL603" s="40"/>
      <c r="AM603" s="40"/>
      <c r="AN603" s="4310" t="s">
        <v>675</v>
      </c>
      <c r="AO603" s="40"/>
      <c r="AP603" s="40"/>
      <c r="AQ603" s="40"/>
      <c r="AR603" s="4310" t="s">
        <v>21</v>
      </c>
      <c r="AS603" s="40"/>
      <c r="AT603" s="40"/>
      <c r="AU603" s="40"/>
      <c r="AW603" s="40"/>
      <c r="AX603" s="40"/>
      <c r="AY603" s="40"/>
      <c r="AZ603" s="4310" t="s">
        <v>21</v>
      </c>
      <c r="BA603" s="2006">
        <v>0</v>
      </c>
      <c r="BB603" s="2006">
        <v>0</v>
      </c>
      <c r="BC603" s="2006">
        <v>0</v>
      </c>
      <c r="BD603" s="2006">
        <v>0</v>
      </c>
      <c r="BE603" s="2006">
        <v>0</v>
      </c>
      <c r="BF603" s="2006">
        <v>0</v>
      </c>
      <c r="BG603" s="2006">
        <v>0</v>
      </c>
      <c r="BH603" s="2006">
        <v>0</v>
      </c>
      <c r="BI603" s="421"/>
    </row>
    <row r="604" spans="2:61" ht="5.0999999999999996" customHeight="1">
      <c r="B604" s="3402"/>
      <c r="D604" s="3666"/>
      <c r="E604" s="90"/>
      <c r="F604" s="91"/>
      <c r="G604" s="90"/>
      <c r="H604" s="3666"/>
      <c r="I604" s="90"/>
      <c r="J604" s="91"/>
      <c r="K604" s="90"/>
      <c r="L604" s="3666"/>
      <c r="M604" s="90"/>
      <c r="N604" s="91"/>
      <c r="O604" s="90"/>
      <c r="P604" s="3663"/>
      <c r="Q604" s="90"/>
      <c r="R604" s="91"/>
      <c r="S604" s="90"/>
      <c r="T604" s="3663"/>
      <c r="U604" s="90"/>
      <c r="V604" s="91"/>
      <c r="W604" s="90"/>
      <c r="X604" s="3663"/>
      <c r="Y604" s="90"/>
      <c r="Z604" s="91"/>
      <c r="AA604" s="90"/>
      <c r="AB604" s="3654"/>
      <c r="AC604" s="90"/>
      <c r="AD604" s="91"/>
      <c r="AE604" s="90"/>
      <c r="AF604" s="3654"/>
      <c r="AG604" s="90"/>
      <c r="AH604" s="91"/>
      <c r="AI604" s="90"/>
      <c r="AJ604" s="3654"/>
      <c r="AK604" s="90"/>
      <c r="AL604" s="91"/>
      <c r="AM604" s="90"/>
      <c r="AN604" s="3654"/>
      <c r="AO604" s="90"/>
      <c r="AP604" s="91"/>
      <c r="AQ604" s="90"/>
      <c r="AR604" s="3654"/>
      <c r="AS604" s="90"/>
      <c r="AT604" s="91"/>
      <c r="AU604" s="90"/>
      <c r="AW604" s="90"/>
      <c r="AX604" s="91"/>
      <c r="AY604" s="90"/>
      <c r="AZ604" s="3654"/>
      <c r="BA604" s="2006">
        <v>0</v>
      </c>
      <c r="BB604" s="2006">
        <v>0</v>
      </c>
      <c r="BC604" s="2006">
        <v>0</v>
      </c>
      <c r="BD604" s="2006">
        <v>0</v>
      </c>
      <c r="BE604" s="2006">
        <v>0</v>
      </c>
      <c r="BF604" s="2006">
        <v>0</v>
      </c>
      <c r="BG604" s="2006">
        <v>0</v>
      </c>
      <c r="BH604" s="2006">
        <v>0</v>
      </c>
      <c r="BI604" s="421"/>
    </row>
    <row r="605" spans="2:61" ht="9.9499999999999993" customHeight="1">
      <c r="B605" s="3403"/>
      <c r="D605" s="3667"/>
      <c r="E605" s="40"/>
      <c r="F605" s="40"/>
      <c r="G605" s="40"/>
      <c r="H605" s="3667"/>
      <c r="I605" s="40"/>
      <c r="J605" s="40"/>
      <c r="K605" s="40"/>
      <c r="L605" s="3667"/>
      <c r="M605" s="40"/>
      <c r="N605" s="40"/>
      <c r="O605" s="40"/>
      <c r="P605" s="3664"/>
      <c r="Q605" s="40"/>
      <c r="R605" s="40"/>
      <c r="S605" s="40"/>
      <c r="T605" s="3664"/>
      <c r="U605" s="40"/>
      <c r="V605" s="40"/>
      <c r="W605" s="40"/>
      <c r="X605" s="3664"/>
      <c r="Y605" s="40"/>
      <c r="Z605" s="40"/>
      <c r="AA605" s="40"/>
      <c r="AB605" s="3655"/>
      <c r="AC605" s="40"/>
      <c r="AD605" s="40"/>
      <c r="AE605" s="40"/>
      <c r="AF605" s="3655"/>
      <c r="AG605" s="40"/>
      <c r="AH605" s="40"/>
      <c r="AI605" s="40"/>
      <c r="AJ605" s="3655"/>
      <c r="AK605" s="40"/>
      <c r="AL605" s="40"/>
      <c r="AM605" s="40"/>
      <c r="AN605" s="3655"/>
      <c r="AO605" s="40"/>
      <c r="AP605" s="40"/>
      <c r="AQ605" s="40"/>
      <c r="AR605" s="3655"/>
      <c r="AS605" s="40"/>
      <c r="AT605" s="40"/>
      <c r="AU605" s="40"/>
      <c r="AW605" s="40"/>
      <c r="AX605" s="40"/>
      <c r="AY605" s="40"/>
      <c r="AZ605" s="3655"/>
      <c r="BA605" s="2006">
        <v>0</v>
      </c>
      <c r="BB605" s="2006">
        <v>0</v>
      </c>
      <c r="BC605" s="2006">
        <v>0</v>
      </c>
      <c r="BD605" s="2006">
        <v>0</v>
      </c>
      <c r="BE605" s="2006">
        <v>0</v>
      </c>
      <c r="BF605" s="2006">
        <v>0</v>
      </c>
      <c r="BG605" s="2006">
        <v>0</v>
      </c>
      <c r="BH605" s="2006">
        <v>0</v>
      </c>
      <c r="BI605" s="421"/>
    </row>
    <row r="606" spans="2:61" ht="9.9499999999999993" customHeight="1">
      <c r="B606" s="34"/>
      <c r="D606" s="49"/>
      <c r="E606" s="96"/>
      <c r="F606" s="96"/>
      <c r="G606" s="96"/>
      <c r="H606" s="49"/>
      <c r="I606" s="96"/>
      <c r="J606" s="96"/>
      <c r="K606" s="96"/>
      <c r="L606" s="49"/>
      <c r="M606" s="96"/>
      <c r="N606" s="96"/>
      <c r="O606" s="96"/>
      <c r="P606" s="49"/>
      <c r="Q606" s="96"/>
      <c r="R606" s="96"/>
      <c r="S606" s="96"/>
      <c r="T606" s="49"/>
      <c r="U606" s="96"/>
      <c r="V606" s="96"/>
      <c r="W606" s="96"/>
      <c r="X606" s="35"/>
      <c r="Y606" s="96"/>
      <c r="Z606" s="96"/>
      <c r="AA606" s="96"/>
      <c r="AB606" s="35"/>
      <c r="AC606" s="96"/>
      <c r="AD606" s="96"/>
      <c r="AE606" s="96"/>
      <c r="AF606" s="35"/>
      <c r="AG606" s="96"/>
      <c r="AH606" s="96"/>
      <c r="AI606" s="96"/>
      <c r="AJ606" s="35"/>
      <c r="AK606" s="96"/>
      <c r="AL606" s="96"/>
      <c r="AM606" s="96"/>
      <c r="AN606" s="35"/>
      <c r="AO606" s="96"/>
      <c r="AP606" s="96"/>
      <c r="AQ606" s="96"/>
      <c r="AR606" s="35"/>
      <c r="AS606" s="96"/>
      <c r="AT606" s="96"/>
      <c r="AU606" s="96"/>
      <c r="AW606" s="96"/>
      <c r="AX606" s="96"/>
      <c r="AY606" s="96"/>
      <c r="AZ606" s="35"/>
      <c r="BA606" s="2006">
        <v>0</v>
      </c>
      <c r="BB606" s="2006">
        <v>0</v>
      </c>
      <c r="BC606" s="2006">
        <v>0</v>
      </c>
      <c r="BD606" s="2006">
        <v>0</v>
      </c>
      <c r="BE606" s="2006">
        <v>0</v>
      </c>
      <c r="BF606" s="2006">
        <v>0</v>
      </c>
      <c r="BG606" s="2006">
        <v>0</v>
      </c>
      <c r="BH606" s="2006">
        <v>0</v>
      </c>
      <c r="BI606" s="421"/>
    </row>
    <row r="607" spans="2:61" ht="9.9499999999999993" customHeight="1">
      <c r="B607" s="3401">
        <v>13</v>
      </c>
      <c r="D607" s="4311" t="s">
        <v>677</v>
      </c>
      <c r="E607" s="40"/>
      <c r="F607" s="40"/>
      <c r="G607" s="40"/>
      <c r="H607" s="4311"/>
      <c r="I607" s="40"/>
      <c r="J607" s="40"/>
      <c r="K607" s="40"/>
      <c r="L607" s="3617"/>
      <c r="M607" s="40"/>
      <c r="N607" s="40"/>
      <c r="O607" s="40"/>
      <c r="P607" s="4312" t="s">
        <v>678</v>
      </c>
      <c r="Q607" s="40"/>
      <c r="R607" s="40"/>
      <c r="S607" s="40"/>
      <c r="T607" s="4312" t="s">
        <v>679</v>
      </c>
      <c r="U607" s="40"/>
      <c r="V607" s="40"/>
      <c r="W607" s="40"/>
      <c r="X607" s="3617"/>
      <c r="Y607" s="40"/>
      <c r="Z607" s="40"/>
      <c r="AA607" s="40"/>
      <c r="AB607" s="4310" t="s">
        <v>680</v>
      </c>
      <c r="AC607" s="40"/>
      <c r="AD607" s="40"/>
      <c r="AE607" s="40"/>
      <c r="AF607" s="4310" t="s">
        <v>681</v>
      </c>
      <c r="AG607" s="40"/>
      <c r="AH607" s="40"/>
      <c r="AI607" s="40"/>
      <c r="AJ607" s="4310"/>
      <c r="AK607" s="40"/>
      <c r="AL607" s="40"/>
      <c r="AM607" s="40"/>
      <c r="AN607" s="4310" t="s">
        <v>615</v>
      </c>
      <c r="AO607" s="40"/>
      <c r="AP607" s="40"/>
      <c r="AQ607" s="40"/>
      <c r="AR607" s="4310" t="s">
        <v>637</v>
      </c>
      <c r="AS607" s="40"/>
      <c r="AT607" s="40"/>
      <c r="AU607" s="40"/>
      <c r="AV607" s="4315" t="s">
        <v>682</v>
      </c>
      <c r="AW607" s="40"/>
      <c r="AX607" s="40"/>
      <c r="AY607" s="40"/>
      <c r="AZ607" s="4310" t="s">
        <v>637</v>
      </c>
      <c r="BA607" s="2006">
        <v>0</v>
      </c>
      <c r="BB607" s="2006">
        <v>0</v>
      </c>
      <c r="BC607" s="2006">
        <v>0</v>
      </c>
      <c r="BD607" s="2006">
        <v>0</v>
      </c>
      <c r="BE607" s="2006">
        <v>0</v>
      </c>
      <c r="BF607" s="2006">
        <v>0</v>
      </c>
      <c r="BG607" s="2006">
        <v>0</v>
      </c>
      <c r="BH607" s="2006">
        <v>0</v>
      </c>
      <c r="BI607" s="421"/>
    </row>
    <row r="608" spans="2:61" ht="5.0999999999999996" customHeight="1">
      <c r="B608" s="3402"/>
      <c r="D608" s="3666"/>
      <c r="E608" s="90"/>
      <c r="F608" s="91"/>
      <c r="G608" s="90"/>
      <c r="H608" s="3666"/>
      <c r="I608" s="90"/>
      <c r="J608" s="91"/>
      <c r="K608" s="90"/>
      <c r="L608" s="3618"/>
      <c r="M608" s="90"/>
      <c r="N608" s="91"/>
      <c r="O608" s="90"/>
      <c r="P608" s="3663"/>
      <c r="Q608" s="90"/>
      <c r="R608" s="91"/>
      <c r="S608" s="90"/>
      <c r="T608" s="3663"/>
      <c r="U608" s="90"/>
      <c r="V608" s="91"/>
      <c r="W608" s="90"/>
      <c r="X608" s="3618"/>
      <c r="Y608" s="90"/>
      <c r="Z608" s="91"/>
      <c r="AA608" s="90"/>
      <c r="AB608" s="3654"/>
      <c r="AC608" s="90"/>
      <c r="AD608" s="91"/>
      <c r="AE608" s="90"/>
      <c r="AF608" s="3654"/>
      <c r="AG608" s="90"/>
      <c r="AH608" s="91"/>
      <c r="AI608" s="90"/>
      <c r="AJ608" s="3654"/>
      <c r="AK608" s="90"/>
      <c r="AL608" s="91"/>
      <c r="AM608" s="90"/>
      <c r="AN608" s="3654"/>
      <c r="AO608" s="90"/>
      <c r="AP608" s="91"/>
      <c r="AQ608" s="90"/>
      <c r="AR608" s="3654"/>
      <c r="AS608" s="90"/>
      <c r="AT608" s="91"/>
      <c r="AU608" s="90"/>
      <c r="AV608" s="3669"/>
      <c r="AW608" s="90"/>
      <c r="AX608" s="91"/>
      <c r="AY608" s="90"/>
      <c r="AZ608" s="3654"/>
      <c r="BA608" s="2006">
        <v>0</v>
      </c>
      <c r="BB608" s="2006">
        <v>0</v>
      </c>
      <c r="BC608" s="2006">
        <v>0</v>
      </c>
      <c r="BD608" s="2006">
        <v>0</v>
      </c>
      <c r="BE608" s="2006">
        <v>0</v>
      </c>
      <c r="BF608" s="2006">
        <v>0</v>
      </c>
      <c r="BG608" s="2006">
        <v>0</v>
      </c>
      <c r="BH608" s="2006">
        <v>0</v>
      </c>
      <c r="BI608" s="421"/>
    </row>
    <row r="609" spans="2:61" ht="9.9499999999999993" customHeight="1">
      <c r="B609" s="3403"/>
      <c r="D609" s="3667"/>
      <c r="E609" s="40"/>
      <c r="F609" s="40"/>
      <c r="G609" s="40"/>
      <c r="H609" s="3667"/>
      <c r="I609" s="40"/>
      <c r="J609" s="40"/>
      <c r="K609" s="40"/>
      <c r="L609" s="3619"/>
      <c r="M609" s="40"/>
      <c r="N609" s="40"/>
      <c r="O609" s="40"/>
      <c r="P609" s="3664"/>
      <c r="Q609" s="40"/>
      <c r="R609" s="40"/>
      <c r="S609" s="40"/>
      <c r="T609" s="3664"/>
      <c r="U609" s="40"/>
      <c r="V609" s="40"/>
      <c r="W609" s="40"/>
      <c r="X609" s="3619"/>
      <c r="Y609" s="40"/>
      <c r="Z609" s="40"/>
      <c r="AA609" s="40"/>
      <c r="AB609" s="3655"/>
      <c r="AC609" s="40"/>
      <c r="AD609" s="40"/>
      <c r="AE609" s="40"/>
      <c r="AF609" s="3655"/>
      <c r="AG609" s="40"/>
      <c r="AH609" s="40"/>
      <c r="AI609" s="40"/>
      <c r="AJ609" s="3655"/>
      <c r="AK609" s="40"/>
      <c r="AL609" s="40"/>
      <c r="AM609" s="40"/>
      <c r="AN609" s="3655"/>
      <c r="AO609" s="40"/>
      <c r="AP609" s="40"/>
      <c r="AQ609" s="40"/>
      <c r="AR609" s="3655"/>
      <c r="AS609" s="40"/>
      <c r="AT609" s="40"/>
      <c r="AU609" s="40"/>
      <c r="AV609" s="3670"/>
      <c r="AW609" s="40"/>
      <c r="AX609" s="40"/>
      <c r="AY609" s="40"/>
      <c r="AZ609" s="3655"/>
      <c r="BA609" s="2006">
        <v>0</v>
      </c>
      <c r="BB609" s="2006">
        <v>0</v>
      </c>
      <c r="BC609" s="2006">
        <v>0</v>
      </c>
      <c r="BD609" s="2006">
        <v>0</v>
      </c>
      <c r="BE609" s="2006">
        <v>0</v>
      </c>
      <c r="BF609" s="2006">
        <v>0</v>
      </c>
      <c r="BG609" s="2006">
        <v>0</v>
      </c>
      <c r="BH609" s="2006">
        <v>0</v>
      </c>
      <c r="BI609" s="421"/>
    </row>
    <row r="610" spans="2:61" ht="9.9499999999999993" customHeight="1">
      <c r="B610" s="34"/>
      <c r="D610" s="49"/>
      <c r="E610" s="96"/>
      <c r="F610" s="96"/>
      <c r="G610" s="96"/>
      <c r="H610" s="49"/>
      <c r="I610" s="96"/>
      <c r="J610" s="96"/>
      <c r="K610" s="96"/>
      <c r="L610" s="49"/>
      <c r="M610" s="96"/>
      <c r="N610" s="96"/>
      <c r="O610" s="96"/>
      <c r="P610" s="49"/>
      <c r="Q610" s="96"/>
      <c r="R610" s="96"/>
      <c r="S610" s="96"/>
      <c r="T610" s="49"/>
      <c r="U610" s="96"/>
      <c r="V610" s="96"/>
      <c r="W610" s="96"/>
      <c r="X610" s="35"/>
      <c r="Y610" s="96"/>
      <c r="Z610" s="96"/>
      <c r="AA610" s="96"/>
      <c r="AB610" s="35"/>
      <c r="AC610" s="96"/>
      <c r="AD610" s="96"/>
      <c r="AE610" s="96"/>
      <c r="AF610" s="35"/>
      <c r="AG610" s="96"/>
      <c r="AH610" s="96"/>
      <c r="AI610" s="96"/>
      <c r="AJ610" s="35"/>
      <c r="AK610" s="96"/>
      <c r="AL610" s="96"/>
      <c r="AM610" s="96"/>
      <c r="AN610" s="35"/>
      <c r="AO610" s="96"/>
      <c r="AP610" s="96"/>
      <c r="AQ610" s="96"/>
      <c r="AR610" s="35"/>
      <c r="AS610" s="96"/>
      <c r="AT610" s="96"/>
      <c r="AU610" s="96"/>
      <c r="AW610" s="96"/>
      <c r="AX610" s="96"/>
      <c r="AY610" s="96"/>
      <c r="AZ610" s="35"/>
      <c r="BA610" s="2006">
        <v>0</v>
      </c>
      <c r="BB610" s="2006">
        <v>0</v>
      </c>
      <c r="BC610" s="2006">
        <v>0</v>
      </c>
      <c r="BD610" s="2006">
        <v>0</v>
      </c>
      <c r="BE610" s="2006">
        <v>0</v>
      </c>
      <c r="BF610" s="2006">
        <v>0</v>
      </c>
      <c r="BG610" s="2006">
        <v>0</v>
      </c>
      <c r="BH610" s="2006">
        <v>0</v>
      </c>
      <c r="BI610" s="421"/>
    </row>
    <row r="611" spans="2:61" ht="9.9499999999999993" customHeight="1">
      <c r="B611" s="3401">
        <v>14</v>
      </c>
      <c r="D611" s="4311" t="s">
        <v>683</v>
      </c>
      <c r="E611" s="40"/>
      <c r="F611" s="40"/>
      <c r="G611" s="40"/>
      <c r="H611" s="3617"/>
      <c r="I611" s="40"/>
      <c r="J611" s="40"/>
      <c r="K611" s="40"/>
      <c r="L611" s="3617"/>
      <c r="M611" s="40"/>
      <c r="N611" s="40"/>
      <c r="O611" s="40"/>
      <c r="P611" s="4312" t="s">
        <v>623</v>
      </c>
      <c r="Q611" s="40"/>
      <c r="R611" s="40"/>
      <c r="S611" s="40"/>
      <c r="T611" s="4312"/>
      <c r="U611" s="40"/>
      <c r="V611" s="40"/>
      <c r="W611" s="40"/>
      <c r="X611" s="3617"/>
      <c r="Y611" s="40"/>
      <c r="Z611" s="40"/>
      <c r="AA611" s="40"/>
      <c r="AB611" s="4310" t="s">
        <v>684</v>
      </c>
      <c r="AC611" s="40"/>
      <c r="AD611" s="40"/>
      <c r="AE611" s="40"/>
      <c r="AF611" s="4310" t="s">
        <v>685</v>
      </c>
      <c r="AG611" s="40"/>
      <c r="AH611" s="40"/>
      <c r="AI611" s="40"/>
      <c r="AJ611" s="3617"/>
      <c r="AK611" s="40"/>
      <c r="AL611" s="40"/>
      <c r="AM611" s="40"/>
      <c r="AN611" s="4310" t="s">
        <v>686</v>
      </c>
      <c r="AO611" s="40"/>
      <c r="AP611" s="40"/>
      <c r="AQ611" s="40"/>
      <c r="AR611" s="4310" t="s">
        <v>645</v>
      </c>
      <c r="AS611" s="40"/>
      <c r="AT611" s="40"/>
      <c r="AU611" s="40"/>
      <c r="AV611" s="4315" t="s">
        <v>687</v>
      </c>
      <c r="AW611" s="40"/>
      <c r="AX611" s="40"/>
      <c r="AY611" s="40"/>
      <c r="AZ611" s="4310" t="s">
        <v>645</v>
      </c>
      <c r="BA611" s="2006">
        <v>0</v>
      </c>
      <c r="BB611" s="2006">
        <v>0</v>
      </c>
      <c r="BC611" s="2006">
        <v>0</v>
      </c>
      <c r="BD611" s="2006">
        <v>0</v>
      </c>
      <c r="BE611" s="2006">
        <v>0</v>
      </c>
      <c r="BF611" s="2006">
        <v>0</v>
      </c>
      <c r="BG611" s="2006">
        <v>0</v>
      </c>
      <c r="BH611" s="2006">
        <v>0</v>
      </c>
      <c r="BI611" s="421"/>
    </row>
    <row r="612" spans="2:61" ht="5.0999999999999996" customHeight="1">
      <c r="B612" s="3402"/>
      <c r="D612" s="3666"/>
      <c r="E612" s="90"/>
      <c r="F612" s="91"/>
      <c r="G612" s="90"/>
      <c r="H612" s="3618"/>
      <c r="I612" s="90"/>
      <c r="J612" s="91"/>
      <c r="K612" s="90"/>
      <c r="L612" s="3618"/>
      <c r="M612" s="90"/>
      <c r="N612" s="91"/>
      <c r="O612" s="90"/>
      <c r="P612" s="3663"/>
      <c r="Q612" s="90"/>
      <c r="R612" s="91"/>
      <c r="S612" s="90"/>
      <c r="T612" s="3663"/>
      <c r="U612" s="90"/>
      <c r="V612" s="91"/>
      <c r="W612" s="90"/>
      <c r="X612" s="3618"/>
      <c r="Y612" s="90"/>
      <c r="Z612" s="91"/>
      <c r="AA612" s="90"/>
      <c r="AB612" s="3654"/>
      <c r="AC612" s="90"/>
      <c r="AD612" s="91"/>
      <c r="AE612" s="90"/>
      <c r="AF612" s="3654"/>
      <c r="AG612" s="90"/>
      <c r="AH612" s="91"/>
      <c r="AI612" s="90"/>
      <c r="AJ612" s="3618"/>
      <c r="AK612" s="90"/>
      <c r="AL612" s="91"/>
      <c r="AM612" s="90"/>
      <c r="AN612" s="3654"/>
      <c r="AO612" s="90"/>
      <c r="AP612" s="91"/>
      <c r="AQ612" s="90"/>
      <c r="AR612" s="3654"/>
      <c r="AS612" s="90"/>
      <c r="AT612" s="91"/>
      <c r="AU612" s="90"/>
      <c r="AV612" s="3669"/>
      <c r="AW612" s="90"/>
      <c r="AX612" s="91"/>
      <c r="AY612" s="90"/>
      <c r="AZ612" s="3654"/>
      <c r="BA612" s="2006">
        <v>0</v>
      </c>
      <c r="BB612" s="2006">
        <v>0</v>
      </c>
      <c r="BC612" s="2006">
        <v>0</v>
      </c>
      <c r="BD612" s="2006">
        <v>0</v>
      </c>
      <c r="BE612" s="2006">
        <v>0</v>
      </c>
      <c r="BF612" s="2006">
        <v>0</v>
      </c>
      <c r="BG612" s="2006">
        <v>0</v>
      </c>
      <c r="BH612" s="2006">
        <v>0</v>
      </c>
      <c r="BI612" s="421"/>
    </row>
    <row r="613" spans="2:61" ht="9.9499999999999993" customHeight="1">
      <c r="B613" s="3403"/>
      <c r="D613" s="3667"/>
      <c r="E613" s="40"/>
      <c r="F613" s="40"/>
      <c r="G613" s="40"/>
      <c r="H613" s="3619"/>
      <c r="I613" s="40"/>
      <c r="J613" s="40"/>
      <c r="K613" s="40"/>
      <c r="L613" s="3619"/>
      <c r="M613" s="40"/>
      <c r="N613" s="40"/>
      <c r="O613" s="40"/>
      <c r="P613" s="3664"/>
      <c r="Q613" s="40"/>
      <c r="R613" s="40"/>
      <c r="S613" s="40"/>
      <c r="T613" s="3664"/>
      <c r="U613" s="40"/>
      <c r="V613" s="40"/>
      <c r="W613" s="40"/>
      <c r="X613" s="3619"/>
      <c r="Y613" s="40"/>
      <c r="Z613" s="40"/>
      <c r="AA613" s="40"/>
      <c r="AB613" s="3655"/>
      <c r="AC613" s="40"/>
      <c r="AD613" s="40"/>
      <c r="AE613" s="40"/>
      <c r="AF613" s="3655"/>
      <c r="AG613" s="40"/>
      <c r="AH613" s="40"/>
      <c r="AI613" s="40"/>
      <c r="AJ613" s="3619"/>
      <c r="AK613" s="40"/>
      <c r="AL613" s="40"/>
      <c r="AM613" s="40"/>
      <c r="AN613" s="3655"/>
      <c r="AO613" s="40"/>
      <c r="AP613" s="40"/>
      <c r="AQ613" s="40"/>
      <c r="AR613" s="3655"/>
      <c r="AS613" s="40"/>
      <c r="AT613" s="40"/>
      <c r="AU613" s="40"/>
      <c r="AV613" s="3670"/>
      <c r="AW613" s="40"/>
      <c r="AX613" s="40"/>
      <c r="AY613" s="40"/>
      <c r="AZ613" s="3655"/>
      <c r="BA613" s="2006">
        <v>0</v>
      </c>
      <c r="BB613" s="2006">
        <v>0</v>
      </c>
      <c r="BC613" s="2006">
        <v>0</v>
      </c>
      <c r="BD613" s="2006">
        <v>0</v>
      </c>
      <c r="BE613" s="2006">
        <v>0</v>
      </c>
      <c r="BF613" s="2006">
        <v>0</v>
      </c>
      <c r="BG613" s="2006">
        <v>0</v>
      </c>
      <c r="BH613" s="2006">
        <v>0</v>
      </c>
      <c r="BI613" s="421"/>
    </row>
    <row r="614" spans="2:61" ht="9.9499999999999993" customHeight="1">
      <c r="B614" s="34"/>
      <c r="D614" s="49"/>
      <c r="E614" s="96"/>
      <c r="F614" s="96"/>
      <c r="G614" s="96"/>
      <c r="H614" s="49"/>
      <c r="I614" s="96"/>
      <c r="J614" s="96"/>
      <c r="K614" s="96"/>
      <c r="L614" s="49"/>
      <c r="M614" s="96"/>
      <c r="N614" s="96"/>
      <c r="O614" s="96"/>
      <c r="P614" s="49"/>
      <c r="Q614" s="96"/>
      <c r="R614" s="96"/>
      <c r="S614" s="96"/>
      <c r="T614" s="49"/>
      <c r="U614" s="96"/>
      <c r="V614" s="96"/>
      <c r="W614" s="96"/>
      <c r="X614" s="35"/>
      <c r="Y614" s="96"/>
      <c r="Z614" s="96"/>
      <c r="AA614" s="96"/>
      <c r="AB614" s="35"/>
      <c r="AC614" s="96"/>
      <c r="AD614" s="96"/>
      <c r="AE614" s="96"/>
      <c r="AF614" s="35"/>
      <c r="AG614" s="96"/>
      <c r="AH614" s="96"/>
      <c r="AI614" s="96"/>
      <c r="AJ614" s="35"/>
      <c r="AK614" s="96"/>
      <c r="AL614" s="96"/>
      <c r="AM614" s="96"/>
      <c r="AN614" s="35"/>
      <c r="AO614" s="96"/>
      <c r="AP614" s="96"/>
      <c r="AQ614" s="96"/>
      <c r="AR614" s="35"/>
      <c r="AS614" s="96"/>
      <c r="AT614" s="96"/>
      <c r="AU614" s="96"/>
      <c r="AW614" s="96"/>
      <c r="AX614" s="96"/>
      <c r="AY614" s="96"/>
      <c r="AZ614" s="35"/>
      <c r="BA614" s="2006">
        <v>0</v>
      </c>
      <c r="BB614" s="2006">
        <v>0</v>
      </c>
      <c r="BC614" s="2006">
        <v>0</v>
      </c>
      <c r="BD614" s="2006">
        <v>0</v>
      </c>
      <c r="BE614" s="2006">
        <v>0</v>
      </c>
      <c r="BF614" s="2006">
        <v>0</v>
      </c>
      <c r="BG614" s="2006">
        <v>0</v>
      </c>
      <c r="BH614" s="2006">
        <v>0</v>
      </c>
      <c r="BI614" s="421"/>
    </row>
    <row r="615" spans="2:61" ht="9.9499999999999993" customHeight="1">
      <c r="B615" s="3401">
        <v>15</v>
      </c>
      <c r="D615" s="4311" t="s">
        <v>655</v>
      </c>
      <c r="E615" s="40"/>
      <c r="F615" s="40"/>
      <c r="G615" s="40"/>
      <c r="H615" s="3617"/>
      <c r="I615" s="40"/>
      <c r="J615" s="40"/>
      <c r="K615" s="40"/>
      <c r="L615" s="3617"/>
      <c r="M615" s="40"/>
      <c r="N615" s="40"/>
      <c r="O615" s="40"/>
      <c r="P615" s="4312" t="s">
        <v>21</v>
      </c>
      <c r="Q615" s="40"/>
      <c r="R615" s="40"/>
      <c r="S615" s="40"/>
      <c r="T615" s="3617"/>
      <c r="U615" s="40"/>
      <c r="V615" s="40"/>
      <c r="W615" s="40"/>
      <c r="X615" s="3617"/>
      <c r="Y615" s="40"/>
      <c r="Z615" s="40"/>
      <c r="AA615" s="40"/>
      <c r="AB615" s="4310" t="s">
        <v>688</v>
      </c>
      <c r="AC615" s="40"/>
      <c r="AD615" s="40"/>
      <c r="AE615" s="40"/>
      <c r="AF615" s="4310" t="s">
        <v>614</v>
      </c>
      <c r="AG615" s="40"/>
      <c r="AH615" s="40"/>
      <c r="AI615" s="40"/>
      <c r="AJ615" s="3617"/>
      <c r="AK615" s="40"/>
      <c r="AL615" s="40"/>
      <c r="AM615" s="40"/>
      <c r="AN615" s="4310" t="s">
        <v>689</v>
      </c>
      <c r="AO615" s="40"/>
      <c r="AP615" s="40"/>
      <c r="AQ615" s="40"/>
      <c r="AR615" s="4310" t="s">
        <v>690</v>
      </c>
      <c r="AS615" s="40"/>
      <c r="AT615" s="40"/>
      <c r="AU615" s="40"/>
      <c r="AV615" s="4315" t="s">
        <v>691</v>
      </c>
      <c r="AW615" s="40"/>
      <c r="AX615" s="40"/>
      <c r="AY615" s="40"/>
      <c r="AZ615" s="4310" t="s">
        <v>690</v>
      </c>
      <c r="BA615" s="2006">
        <v>0</v>
      </c>
      <c r="BB615" s="2006">
        <v>0</v>
      </c>
      <c r="BC615" s="2006">
        <v>0</v>
      </c>
      <c r="BD615" s="2006">
        <v>0</v>
      </c>
      <c r="BE615" s="2006">
        <v>0</v>
      </c>
      <c r="BF615" s="2006">
        <v>0</v>
      </c>
      <c r="BG615" s="2006">
        <v>0</v>
      </c>
      <c r="BH615" s="2006">
        <v>0</v>
      </c>
      <c r="BI615" s="421"/>
    </row>
    <row r="616" spans="2:61" ht="5.0999999999999996" customHeight="1">
      <c r="B616" s="3402"/>
      <c r="D616" s="3666"/>
      <c r="E616" s="90"/>
      <c r="F616" s="91"/>
      <c r="G616" s="90"/>
      <c r="H616" s="3618"/>
      <c r="I616" s="90"/>
      <c r="J616" s="91"/>
      <c r="K616" s="90"/>
      <c r="L616" s="3618"/>
      <c r="M616" s="90"/>
      <c r="N616" s="91"/>
      <c r="O616" s="90"/>
      <c r="P616" s="3663"/>
      <c r="Q616" s="90"/>
      <c r="R616" s="91"/>
      <c r="S616" s="90"/>
      <c r="T616" s="3618"/>
      <c r="U616" s="90"/>
      <c r="V616" s="91"/>
      <c r="W616" s="90"/>
      <c r="X616" s="3618"/>
      <c r="Y616" s="90"/>
      <c r="Z616" s="91"/>
      <c r="AA616" s="90"/>
      <c r="AB616" s="3654"/>
      <c r="AC616" s="90"/>
      <c r="AD616" s="91"/>
      <c r="AE616" s="90"/>
      <c r="AF616" s="3654"/>
      <c r="AG616" s="90"/>
      <c r="AH616" s="91"/>
      <c r="AI616" s="90"/>
      <c r="AJ616" s="3618"/>
      <c r="AK616" s="90"/>
      <c r="AL616" s="91"/>
      <c r="AM616" s="90"/>
      <c r="AN616" s="3654"/>
      <c r="AO616" s="90"/>
      <c r="AP616" s="91"/>
      <c r="AQ616" s="90"/>
      <c r="AR616" s="3654"/>
      <c r="AS616" s="90"/>
      <c r="AT616" s="91"/>
      <c r="AU616" s="90"/>
      <c r="AV616" s="3669"/>
      <c r="AW616" s="90"/>
      <c r="AX616" s="91"/>
      <c r="AY616" s="90"/>
      <c r="AZ616" s="3654"/>
      <c r="BA616" s="2006">
        <v>0</v>
      </c>
      <c r="BB616" s="2006">
        <v>0</v>
      </c>
      <c r="BC616" s="2006">
        <v>0</v>
      </c>
      <c r="BD616" s="2006">
        <v>0</v>
      </c>
      <c r="BE616" s="2006">
        <v>0</v>
      </c>
      <c r="BF616" s="2006">
        <v>0</v>
      </c>
      <c r="BG616" s="2006">
        <v>0</v>
      </c>
      <c r="BH616" s="2006">
        <v>0</v>
      </c>
      <c r="BI616" s="421"/>
    </row>
    <row r="617" spans="2:61" ht="9.9499999999999993" customHeight="1">
      <c r="B617" s="3403"/>
      <c r="D617" s="3667"/>
      <c r="E617" s="40"/>
      <c r="F617" s="40"/>
      <c r="G617" s="40"/>
      <c r="H617" s="3619"/>
      <c r="I617" s="40"/>
      <c r="J617" s="40"/>
      <c r="K617" s="40"/>
      <c r="L617" s="3619"/>
      <c r="M617" s="40"/>
      <c r="N617" s="40"/>
      <c r="O617" s="40"/>
      <c r="P617" s="3664"/>
      <c r="Q617" s="40"/>
      <c r="R617" s="40"/>
      <c r="S617" s="40"/>
      <c r="T617" s="3619"/>
      <c r="U617" s="40"/>
      <c r="V617" s="40"/>
      <c r="W617" s="40"/>
      <c r="X617" s="3619"/>
      <c r="Y617" s="40"/>
      <c r="Z617" s="40"/>
      <c r="AA617" s="40"/>
      <c r="AB617" s="3655"/>
      <c r="AC617" s="40"/>
      <c r="AD617" s="40"/>
      <c r="AE617" s="40"/>
      <c r="AF617" s="3655"/>
      <c r="AG617" s="40"/>
      <c r="AH617" s="40"/>
      <c r="AI617" s="40"/>
      <c r="AJ617" s="3619"/>
      <c r="AK617" s="40"/>
      <c r="AL617" s="40"/>
      <c r="AM617" s="40"/>
      <c r="AN617" s="3655"/>
      <c r="AO617" s="40"/>
      <c r="AP617" s="40"/>
      <c r="AQ617" s="40"/>
      <c r="AR617" s="3655"/>
      <c r="AS617" s="40"/>
      <c r="AT617" s="40"/>
      <c r="AU617" s="40"/>
      <c r="AV617" s="3670"/>
      <c r="AW617" s="40"/>
      <c r="AX617" s="40"/>
      <c r="AY617" s="40"/>
      <c r="AZ617" s="3655"/>
      <c r="BA617" s="2006">
        <v>0</v>
      </c>
      <c r="BB617" s="2006">
        <v>0</v>
      </c>
      <c r="BC617" s="2006">
        <v>0</v>
      </c>
      <c r="BD617" s="2006">
        <v>0</v>
      </c>
      <c r="BE617" s="2006">
        <v>0</v>
      </c>
      <c r="BF617" s="2006">
        <v>0</v>
      </c>
      <c r="BG617" s="2006">
        <v>0</v>
      </c>
      <c r="BH617" s="2006">
        <v>0</v>
      </c>
      <c r="BI617" s="421"/>
    </row>
    <row r="618" spans="2:61" ht="9.9499999999999993" customHeight="1">
      <c r="B618" s="34"/>
      <c r="D618" s="49"/>
      <c r="E618" s="96"/>
      <c r="F618" s="96"/>
      <c r="G618" s="96"/>
      <c r="H618" s="49"/>
      <c r="I618" s="96"/>
      <c r="J618" s="96"/>
      <c r="K618" s="96"/>
      <c r="L618" s="49"/>
      <c r="M618" s="96"/>
      <c r="N618" s="96"/>
      <c r="O618" s="96"/>
      <c r="P618" s="49"/>
      <c r="Q618" s="96"/>
      <c r="R618" s="96"/>
      <c r="S618" s="96"/>
      <c r="T618" s="49"/>
      <c r="U618" s="96"/>
      <c r="V618" s="96"/>
      <c r="W618" s="96"/>
      <c r="X618" s="35"/>
      <c r="Y618" s="96"/>
      <c r="Z618" s="96"/>
      <c r="AA618" s="96"/>
      <c r="AB618" s="35"/>
      <c r="AC618" s="96"/>
      <c r="AD618" s="96"/>
      <c r="AE618" s="96"/>
      <c r="AF618" s="35"/>
      <c r="AG618" s="96"/>
      <c r="AH618" s="96"/>
      <c r="AI618" s="96"/>
      <c r="AJ618" s="35"/>
      <c r="AK618" s="96"/>
      <c r="AL618" s="96"/>
      <c r="AM618" s="96"/>
      <c r="AN618" s="35"/>
      <c r="AO618" s="96"/>
      <c r="AP618" s="96"/>
      <c r="AQ618" s="96"/>
      <c r="AR618" s="35"/>
      <c r="AS618" s="96"/>
      <c r="AT618" s="96"/>
      <c r="AU618" s="96"/>
      <c r="AW618" s="96"/>
      <c r="AX618" s="96"/>
      <c r="AY618" s="96"/>
      <c r="AZ618" s="35"/>
      <c r="BA618" s="2006">
        <v>0</v>
      </c>
      <c r="BB618" s="2006">
        <v>0</v>
      </c>
      <c r="BC618" s="2006">
        <v>0</v>
      </c>
      <c r="BD618" s="2006">
        <v>0</v>
      </c>
      <c r="BE618" s="2006">
        <v>0</v>
      </c>
      <c r="BF618" s="2006">
        <v>0</v>
      </c>
      <c r="BG618" s="2006">
        <v>0</v>
      </c>
      <c r="BH618" s="2006">
        <v>0</v>
      </c>
      <c r="BI618" s="421"/>
    </row>
    <row r="619" spans="2:61" ht="9.9499999999999993" customHeight="1">
      <c r="B619" s="3401">
        <v>16</v>
      </c>
      <c r="D619" s="4311" t="s">
        <v>663</v>
      </c>
      <c r="E619" s="40"/>
      <c r="F619" s="40"/>
      <c r="G619" s="40"/>
      <c r="H619" s="3617"/>
      <c r="I619" s="40"/>
      <c r="J619" s="40"/>
      <c r="K619" s="40"/>
      <c r="L619" s="3617"/>
      <c r="M619" s="40"/>
      <c r="N619" s="40"/>
      <c r="O619" s="40"/>
      <c r="P619" s="4312" t="s">
        <v>637</v>
      </c>
      <c r="Q619" s="40"/>
      <c r="R619" s="40"/>
      <c r="S619" s="40"/>
      <c r="T619" s="3617"/>
      <c r="U619" s="40"/>
      <c r="V619" s="40"/>
      <c r="W619" s="40"/>
      <c r="X619" s="3617"/>
      <c r="Y619" s="40"/>
      <c r="Z619" s="40"/>
      <c r="AA619" s="40"/>
      <c r="AB619" s="4310" t="s">
        <v>692</v>
      </c>
      <c r="AC619" s="40"/>
      <c r="AD619" s="40"/>
      <c r="AE619" s="40"/>
      <c r="AF619" s="4310" t="s">
        <v>680</v>
      </c>
      <c r="AG619" s="40"/>
      <c r="AH619" s="40"/>
      <c r="AI619" s="40"/>
      <c r="AJ619" s="3617"/>
      <c r="AK619" s="40"/>
      <c r="AL619" s="40"/>
      <c r="AM619" s="40"/>
      <c r="AN619" s="4310" t="s">
        <v>693</v>
      </c>
      <c r="AO619" s="40"/>
      <c r="AP619" s="40"/>
      <c r="AQ619" s="40"/>
      <c r="AR619" s="4310" t="s">
        <v>659</v>
      </c>
      <c r="AS619" s="40"/>
      <c r="AT619" s="40"/>
      <c r="AU619" s="40"/>
      <c r="AW619" s="40"/>
      <c r="AX619" s="40"/>
      <c r="AY619" s="40"/>
      <c r="AZ619" s="4310" t="s">
        <v>659</v>
      </c>
      <c r="BA619" s="2006">
        <v>0</v>
      </c>
      <c r="BB619" s="2006">
        <v>0</v>
      </c>
      <c r="BC619" s="2006">
        <v>0</v>
      </c>
      <c r="BD619" s="2006">
        <v>0</v>
      </c>
      <c r="BE619" s="2006">
        <v>0</v>
      </c>
      <c r="BF619" s="2006">
        <v>0</v>
      </c>
      <c r="BG619" s="2006">
        <v>0</v>
      </c>
      <c r="BH619" s="2006">
        <v>0</v>
      </c>
      <c r="BI619" s="421"/>
    </row>
    <row r="620" spans="2:61" ht="5.0999999999999996" customHeight="1">
      <c r="B620" s="3402"/>
      <c r="D620" s="3666"/>
      <c r="E620" s="90"/>
      <c r="F620" s="91"/>
      <c r="G620" s="90"/>
      <c r="H620" s="3618"/>
      <c r="I620" s="90"/>
      <c r="J620" s="91"/>
      <c r="K620" s="90"/>
      <c r="L620" s="3618"/>
      <c r="M620" s="90"/>
      <c r="N620" s="91"/>
      <c r="O620" s="90"/>
      <c r="P620" s="3663"/>
      <c r="Q620" s="90"/>
      <c r="R620" s="91"/>
      <c r="S620" s="90"/>
      <c r="T620" s="3618"/>
      <c r="U620" s="90"/>
      <c r="V620" s="91"/>
      <c r="W620" s="90"/>
      <c r="X620" s="3618"/>
      <c r="Y620" s="90"/>
      <c r="Z620" s="91"/>
      <c r="AA620" s="90"/>
      <c r="AB620" s="3654"/>
      <c r="AC620" s="90"/>
      <c r="AD620" s="91"/>
      <c r="AE620" s="90"/>
      <c r="AF620" s="3654"/>
      <c r="AG620" s="90"/>
      <c r="AH620" s="91"/>
      <c r="AI620" s="90"/>
      <c r="AJ620" s="3618"/>
      <c r="AK620" s="90"/>
      <c r="AL620" s="91"/>
      <c r="AM620" s="90"/>
      <c r="AN620" s="3654"/>
      <c r="AO620" s="90"/>
      <c r="AP620" s="91"/>
      <c r="AQ620" s="90"/>
      <c r="AR620" s="3654"/>
      <c r="AS620" s="90"/>
      <c r="AT620" s="91"/>
      <c r="AU620" s="90"/>
      <c r="AW620" s="90"/>
      <c r="AX620" s="91"/>
      <c r="AY620" s="90"/>
      <c r="AZ620" s="3654"/>
      <c r="BA620" s="2006">
        <v>0</v>
      </c>
      <c r="BB620" s="2006">
        <v>0</v>
      </c>
      <c r="BC620" s="2006">
        <v>0</v>
      </c>
      <c r="BD620" s="2006">
        <v>0</v>
      </c>
      <c r="BE620" s="2006">
        <v>0</v>
      </c>
      <c r="BF620" s="2006">
        <v>0</v>
      </c>
      <c r="BG620" s="2006">
        <v>0</v>
      </c>
      <c r="BH620" s="2006">
        <v>0</v>
      </c>
      <c r="BI620" s="421"/>
    </row>
    <row r="621" spans="2:61" ht="9.9499999999999993" customHeight="1">
      <c r="B621" s="3403"/>
      <c r="D621" s="3667"/>
      <c r="E621" s="40"/>
      <c r="F621" s="40"/>
      <c r="G621" s="40"/>
      <c r="H621" s="3619"/>
      <c r="I621" s="40"/>
      <c r="J621" s="40"/>
      <c r="K621" s="40"/>
      <c r="L621" s="3619"/>
      <c r="M621" s="40"/>
      <c r="N621" s="40"/>
      <c r="O621" s="40"/>
      <c r="P621" s="3664"/>
      <c r="Q621" s="40"/>
      <c r="R621" s="40"/>
      <c r="S621" s="40"/>
      <c r="T621" s="3619"/>
      <c r="U621" s="40"/>
      <c r="V621" s="40"/>
      <c r="W621" s="40"/>
      <c r="X621" s="3619"/>
      <c r="Y621" s="40"/>
      <c r="Z621" s="40"/>
      <c r="AA621" s="40"/>
      <c r="AB621" s="3655"/>
      <c r="AC621" s="40"/>
      <c r="AD621" s="40"/>
      <c r="AE621" s="40"/>
      <c r="AF621" s="3655"/>
      <c r="AG621" s="40"/>
      <c r="AH621" s="40"/>
      <c r="AI621" s="40"/>
      <c r="AJ621" s="3619"/>
      <c r="AK621" s="40"/>
      <c r="AL621" s="40"/>
      <c r="AM621" s="40"/>
      <c r="AN621" s="3655"/>
      <c r="AO621" s="40"/>
      <c r="AP621" s="40"/>
      <c r="AQ621" s="40"/>
      <c r="AR621" s="3655"/>
      <c r="AS621" s="40"/>
      <c r="AT621" s="40"/>
      <c r="AU621" s="40"/>
      <c r="AW621" s="40"/>
      <c r="AX621" s="40"/>
      <c r="AY621" s="40"/>
      <c r="AZ621" s="3655"/>
      <c r="BA621" s="2006">
        <v>0</v>
      </c>
      <c r="BB621" s="2006">
        <v>0</v>
      </c>
      <c r="BC621" s="2006">
        <v>0</v>
      </c>
      <c r="BD621" s="2006">
        <v>0</v>
      </c>
      <c r="BE621" s="2006">
        <v>0</v>
      </c>
      <c r="BF621" s="2006">
        <v>0</v>
      </c>
      <c r="BG621" s="2006">
        <v>0</v>
      </c>
      <c r="BH621" s="2006">
        <v>0</v>
      </c>
      <c r="BI621" s="421"/>
    </row>
    <row r="622" spans="2:61" ht="9.9499999999999993" customHeight="1">
      <c r="B622" s="34"/>
      <c r="D622" s="49"/>
      <c r="E622" s="96"/>
      <c r="F622" s="96"/>
      <c r="G622" s="96"/>
      <c r="H622" s="49"/>
      <c r="I622" s="96"/>
      <c r="J622" s="96"/>
      <c r="K622" s="96"/>
      <c r="L622" s="49"/>
      <c r="M622" s="96"/>
      <c r="N622" s="96"/>
      <c r="O622" s="96"/>
      <c r="P622" s="49"/>
      <c r="Q622" s="96"/>
      <c r="R622" s="96"/>
      <c r="S622" s="96"/>
      <c r="T622" s="49"/>
      <c r="U622" s="96"/>
      <c r="V622" s="96"/>
      <c r="W622" s="96"/>
      <c r="X622" s="35"/>
      <c r="Y622" s="96"/>
      <c r="Z622" s="96"/>
      <c r="AA622" s="96"/>
      <c r="AB622" s="35"/>
      <c r="AC622" s="96"/>
      <c r="AD622" s="96"/>
      <c r="AE622" s="96"/>
      <c r="AF622" s="35"/>
      <c r="AG622" s="96"/>
      <c r="AH622" s="96"/>
      <c r="AI622" s="96"/>
      <c r="AJ622" s="35"/>
      <c r="AK622" s="96"/>
      <c r="AL622" s="96"/>
      <c r="AM622" s="96"/>
      <c r="AN622" s="35"/>
      <c r="AO622" s="96"/>
      <c r="AP622" s="96"/>
      <c r="AQ622" s="96"/>
      <c r="AR622" s="35"/>
      <c r="AS622" s="96"/>
      <c r="AT622" s="96"/>
      <c r="AU622" s="96"/>
      <c r="AW622" s="96"/>
      <c r="AX622" s="96"/>
      <c r="AY622" s="96"/>
      <c r="AZ622" s="35"/>
      <c r="BA622" s="2006">
        <v>0</v>
      </c>
      <c r="BB622" s="2006">
        <v>0</v>
      </c>
      <c r="BC622" s="2006">
        <v>0</v>
      </c>
      <c r="BD622" s="2006">
        <v>0</v>
      </c>
      <c r="BE622" s="2006">
        <v>0</v>
      </c>
      <c r="BF622" s="2006">
        <v>0</v>
      </c>
      <c r="BG622" s="2006">
        <v>0</v>
      </c>
      <c r="BH622" s="2006">
        <v>0</v>
      </c>
      <c r="BI622" s="421"/>
    </row>
    <row r="623" spans="2:61" ht="9.9499999999999993" customHeight="1">
      <c r="B623" s="3401">
        <v>17</v>
      </c>
      <c r="D623" s="4311" t="s">
        <v>669</v>
      </c>
      <c r="E623" s="40"/>
      <c r="F623" s="40"/>
      <c r="G623" s="40"/>
      <c r="H623" s="3617"/>
      <c r="I623" s="40"/>
      <c r="J623" s="40"/>
      <c r="K623" s="40"/>
      <c r="L623" s="3617"/>
      <c r="M623" s="40"/>
      <c r="N623" s="40"/>
      <c r="O623" s="40"/>
      <c r="P623" s="4312" t="s">
        <v>645</v>
      </c>
      <c r="Q623" s="40"/>
      <c r="R623" s="40"/>
      <c r="S623" s="40"/>
      <c r="T623" s="3617"/>
      <c r="U623" s="40"/>
      <c r="V623" s="40"/>
      <c r="W623" s="40"/>
      <c r="X623" s="3617"/>
      <c r="Y623" s="40"/>
      <c r="Z623" s="40"/>
      <c r="AA623" s="40"/>
      <c r="AB623" s="4310" t="s">
        <v>608</v>
      </c>
      <c r="AC623" s="40"/>
      <c r="AD623" s="40"/>
      <c r="AE623" s="40"/>
      <c r="AF623" s="4310" t="s">
        <v>605</v>
      </c>
      <c r="AG623" s="40"/>
      <c r="AH623" s="40"/>
      <c r="AI623" s="40"/>
      <c r="AJ623" s="3617"/>
      <c r="AK623" s="40"/>
      <c r="AL623" s="40"/>
      <c r="AM623" s="40"/>
      <c r="AN623" s="4310" t="s">
        <v>694</v>
      </c>
      <c r="AO623" s="40"/>
      <c r="AP623" s="40"/>
      <c r="AQ623" s="40"/>
      <c r="AR623" s="4310" t="s">
        <v>695</v>
      </c>
      <c r="AS623" s="40"/>
      <c r="AT623" s="40"/>
      <c r="AU623" s="40"/>
      <c r="AW623" s="40"/>
      <c r="AX623" s="40"/>
      <c r="AY623" s="40"/>
      <c r="AZ623" s="4310" t="s">
        <v>695</v>
      </c>
      <c r="BA623" s="2006">
        <v>0</v>
      </c>
      <c r="BB623" s="2006">
        <v>0</v>
      </c>
      <c r="BC623" s="2006">
        <v>0</v>
      </c>
      <c r="BD623" s="2006">
        <v>0</v>
      </c>
      <c r="BE623" s="2006">
        <v>0</v>
      </c>
      <c r="BF623" s="2006">
        <v>0</v>
      </c>
      <c r="BG623" s="2006">
        <v>0</v>
      </c>
      <c r="BH623" s="2006">
        <v>0</v>
      </c>
      <c r="BI623" s="421"/>
    </row>
    <row r="624" spans="2:61" ht="5.0999999999999996" customHeight="1">
      <c r="B624" s="3402"/>
      <c r="D624" s="3666"/>
      <c r="E624" s="90"/>
      <c r="F624" s="91"/>
      <c r="G624" s="90"/>
      <c r="H624" s="3618"/>
      <c r="I624" s="90"/>
      <c r="J624" s="91"/>
      <c r="K624" s="90"/>
      <c r="L624" s="3618"/>
      <c r="M624" s="90"/>
      <c r="N624" s="91"/>
      <c r="O624" s="90"/>
      <c r="P624" s="3663"/>
      <c r="Q624" s="90"/>
      <c r="R624" s="91"/>
      <c r="S624" s="90"/>
      <c r="T624" s="3618"/>
      <c r="U624" s="90"/>
      <c r="V624" s="91"/>
      <c r="W624" s="90"/>
      <c r="X624" s="3618"/>
      <c r="Y624" s="90"/>
      <c r="Z624" s="91"/>
      <c r="AA624" s="90"/>
      <c r="AB624" s="3654"/>
      <c r="AC624" s="90"/>
      <c r="AD624" s="91"/>
      <c r="AE624" s="90"/>
      <c r="AF624" s="3654"/>
      <c r="AG624" s="90"/>
      <c r="AH624" s="91"/>
      <c r="AI624" s="90"/>
      <c r="AJ624" s="3618"/>
      <c r="AK624" s="90"/>
      <c r="AL624" s="91"/>
      <c r="AM624" s="90"/>
      <c r="AN624" s="3654"/>
      <c r="AO624" s="90"/>
      <c r="AP624" s="91"/>
      <c r="AQ624" s="90"/>
      <c r="AR624" s="3654"/>
      <c r="AS624" s="90"/>
      <c r="AT624" s="91"/>
      <c r="AU624" s="90"/>
      <c r="AW624" s="90"/>
      <c r="AX624" s="91"/>
      <c r="AY624" s="90"/>
      <c r="AZ624" s="3654"/>
      <c r="BA624" s="2006">
        <v>0</v>
      </c>
      <c r="BB624" s="2006">
        <v>0</v>
      </c>
      <c r="BC624" s="2006">
        <v>0</v>
      </c>
      <c r="BD624" s="2006">
        <v>0</v>
      </c>
      <c r="BE624" s="2006">
        <v>0</v>
      </c>
      <c r="BF624" s="2006">
        <v>0</v>
      </c>
      <c r="BG624" s="2006">
        <v>0</v>
      </c>
      <c r="BH624" s="2006">
        <v>0</v>
      </c>
      <c r="BI624" s="421"/>
    </row>
    <row r="625" spans="2:61" ht="9.9499999999999993" customHeight="1">
      <c r="B625" s="3403"/>
      <c r="D625" s="3667"/>
      <c r="E625" s="40"/>
      <c r="F625" s="40"/>
      <c r="G625" s="40"/>
      <c r="H625" s="3619"/>
      <c r="I625" s="40"/>
      <c r="J625" s="40"/>
      <c r="K625" s="40"/>
      <c r="L625" s="3619"/>
      <c r="M625" s="40"/>
      <c r="N625" s="40"/>
      <c r="O625" s="40"/>
      <c r="P625" s="3664"/>
      <c r="Q625" s="40"/>
      <c r="R625" s="40"/>
      <c r="S625" s="40"/>
      <c r="T625" s="3619"/>
      <c r="U625" s="40"/>
      <c r="V625" s="40"/>
      <c r="W625" s="40"/>
      <c r="X625" s="3619"/>
      <c r="Y625" s="40"/>
      <c r="Z625" s="40"/>
      <c r="AA625" s="40"/>
      <c r="AB625" s="3655"/>
      <c r="AC625" s="40"/>
      <c r="AD625" s="40"/>
      <c r="AE625" s="40"/>
      <c r="AF625" s="3655"/>
      <c r="AG625" s="40"/>
      <c r="AH625" s="40"/>
      <c r="AI625" s="40"/>
      <c r="AJ625" s="3619"/>
      <c r="AK625" s="40"/>
      <c r="AL625" s="40"/>
      <c r="AM625" s="40"/>
      <c r="AN625" s="3655"/>
      <c r="AO625" s="40"/>
      <c r="AP625" s="40"/>
      <c r="AQ625" s="40"/>
      <c r="AR625" s="3655"/>
      <c r="AS625" s="40"/>
      <c r="AT625" s="40"/>
      <c r="AU625" s="40"/>
      <c r="AW625" s="40"/>
      <c r="AX625" s="40"/>
      <c r="AY625" s="40"/>
      <c r="AZ625" s="3655"/>
      <c r="BA625" s="2006">
        <v>0</v>
      </c>
      <c r="BB625" s="2006">
        <v>0</v>
      </c>
      <c r="BC625" s="2006">
        <v>0</v>
      </c>
      <c r="BD625" s="2006">
        <v>0</v>
      </c>
      <c r="BE625" s="2006">
        <v>0</v>
      </c>
      <c r="BF625" s="2006">
        <v>0</v>
      </c>
      <c r="BG625" s="2006">
        <v>0</v>
      </c>
      <c r="BH625" s="2006">
        <v>0</v>
      </c>
      <c r="BI625" s="421"/>
    </row>
    <row r="626" spans="2:61" ht="9.9499999999999993" customHeight="1">
      <c r="B626" s="34"/>
      <c r="D626" s="49"/>
      <c r="E626" s="96"/>
      <c r="F626" s="96"/>
      <c r="G626" s="96"/>
      <c r="H626" s="49"/>
      <c r="I626" s="96"/>
      <c r="J626" s="96"/>
      <c r="K626" s="96"/>
      <c r="L626" s="49"/>
      <c r="M626" s="96"/>
      <c r="N626" s="96"/>
      <c r="O626" s="96"/>
      <c r="P626" s="49"/>
      <c r="Q626" s="96"/>
      <c r="R626" s="96"/>
      <c r="S626" s="96"/>
      <c r="T626" s="49"/>
      <c r="U626" s="96"/>
      <c r="V626" s="96"/>
      <c r="W626" s="96"/>
      <c r="X626" s="35"/>
      <c r="Y626" s="96"/>
      <c r="Z626" s="96"/>
      <c r="AA626" s="96"/>
      <c r="AB626" s="35"/>
      <c r="AC626" s="96"/>
      <c r="AD626" s="96"/>
      <c r="AE626" s="96"/>
      <c r="AF626" s="35"/>
      <c r="AG626" s="96"/>
      <c r="AH626" s="96"/>
      <c r="AI626" s="96"/>
      <c r="AJ626" s="35"/>
      <c r="AK626" s="96"/>
      <c r="AL626" s="96"/>
      <c r="AM626" s="96"/>
      <c r="AN626" s="35"/>
      <c r="AO626" s="96"/>
      <c r="AP626" s="96"/>
      <c r="AQ626" s="96"/>
      <c r="AR626" s="35"/>
      <c r="AS626" s="96"/>
      <c r="AT626" s="96"/>
      <c r="AU626" s="96"/>
      <c r="AW626" s="96"/>
      <c r="AX626" s="96"/>
      <c r="AY626" s="96"/>
      <c r="AZ626" s="35"/>
      <c r="BA626" s="2006">
        <v>0</v>
      </c>
      <c r="BB626" s="2006">
        <v>0</v>
      </c>
      <c r="BC626" s="2006">
        <v>0</v>
      </c>
      <c r="BD626" s="2006">
        <v>0</v>
      </c>
      <c r="BE626" s="2006">
        <v>0</v>
      </c>
      <c r="BF626" s="2006">
        <v>0</v>
      </c>
      <c r="BG626" s="2006">
        <v>0</v>
      </c>
      <c r="BH626" s="2006">
        <v>0</v>
      </c>
      <c r="BI626" s="421"/>
    </row>
    <row r="627" spans="2:61" ht="9.9499999999999993" customHeight="1">
      <c r="B627" s="3401">
        <v>18</v>
      </c>
      <c r="D627" s="4311" t="s">
        <v>679</v>
      </c>
      <c r="E627" s="40"/>
      <c r="F627" s="40"/>
      <c r="G627" s="40"/>
      <c r="H627" s="3617"/>
      <c r="I627" s="40"/>
      <c r="J627" s="40"/>
      <c r="K627" s="40"/>
      <c r="L627" s="3617"/>
      <c r="M627" s="40"/>
      <c r="N627" s="40"/>
      <c r="O627" s="40"/>
      <c r="P627" s="4312" t="s">
        <v>696</v>
      </c>
      <c r="Q627" s="40"/>
      <c r="R627" s="40"/>
      <c r="S627" s="40"/>
      <c r="T627" s="3617"/>
      <c r="U627" s="40"/>
      <c r="V627" s="40"/>
      <c r="W627" s="40"/>
      <c r="X627" s="3617"/>
      <c r="Y627" s="40"/>
      <c r="Z627" s="40"/>
      <c r="AA627" s="40"/>
      <c r="AB627" s="4310" t="s">
        <v>697</v>
      </c>
      <c r="AC627" s="40"/>
      <c r="AD627" s="40"/>
      <c r="AE627" s="40"/>
      <c r="AF627" s="4310" t="s">
        <v>688</v>
      </c>
      <c r="AG627" s="40"/>
      <c r="AH627" s="40"/>
      <c r="AI627" s="40"/>
      <c r="AJ627" s="3617"/>
      <c r="AK627" s="40"/>
      <c r="AL627" s="40"/>
      <c r="AM627" s="40"/>
      <c r="AN627" s="4310" t="s">
        <v>614</v>
      </c>
      <c r="AO627" s="40"/>
      <c r="AP627" s="40"/>
      <c r="AQ627" s="40"/>
      <c r="AR627" s="4310" t="s">
        <v>673</v>
      </c>
      <c r="AS627" s="40"/>
      <c r="AT627" s="40"/>
      <c r="AU627" s="40"/>
      <c r="AW627" s="40"/>
      <c r="AX627" s="40"/>
      <c r="AY627" s="40"/>
      <c r="AZ627" s="4310" t="s">
        <v>673</v>
      </c>
      <c r="BA627" s="2006">
        <v>0</v>
      </c>
      <c r="BB627" s="2006">
        <v>0</v>
      </c>
      <c r="BC627" s="2006">
        <v>0</v>
      </c>
      <c r="BD627" s="2006">
        <v>0</v>
      </c>
      <c r="BE627" s="2006">
        <v>0</v>
      </c>
      <c r="BF627" s="2006">
        <v>0</v>
      </c>
      <c r="BG627" s="2006">
        <v>0</v>
      </c>
      <c r="BH627" s="2006">
        <v>0</v>
      </c>
      <c r="BI627" s="421"/>
    </row>
    <row r="628" spans="2:61" ht="5.0999999999999996" customHeight="1">
      <c r="B628" s="3402"/>
      <c r="D628" s="3666"/>
      <c r="E628" s="90"/>
      <c r="F628" s="91"/>
      <c r="G628" s="90"/>
      <c r="H628" s="3618"/>
      <c r="I628" s="90"/>
      <c r="J628" s="91"/>
      <c r="K628" s="90"/>
      <c r="L628" s="3618"/>
      <c r="M628" s="90"/>
      <c r="N628" s="91"/>
      <c r="O628" s="90"/>
      <c r="P628" s="3663"/>
      <c r="Q628" s="90"/>
      <c r="R628" s="91"/>
      <c r="S628" s="90"/>
      <c r="T628" s="3618"/>
      <c r="U628" s="90"/>
      <c r="V628" s="91"/>
      <c r="W628" s="90"/>
      <c r="X628" s="3618"/>
      <c r="Y628" s="90"/>
      <c r="Z628" s="91"/>
      <c r="AA628" s="90"/>
      <c r="AB628" s="3654"/>
      <c r="AC628" s="90"/>
      <c r="AD628" s="91"/>
      <c r="AE628" s="90"/>
      <c r="AF628" s="3654"/>
      <c r="AG628" s="90"/>
      <c r="AH628" s="91"/>
      <c r="AI628" s="90"/>
      <c r="AJ628" s="3618"/>
      <c r="AK628" s="90"/>
      <c r="AL628" s="91"/>
      <c r="AM628" s="90"/>
      <c r="AN628" s="3654"/>
      <c r="AO628" s="90"/>
      <c r="AP628" s="91"/>
      <c r="AQ628" s="90"/>
      <c r="AR628" s="3654"/>
      <c r="AS628" s="90"/>
      <c r="AT628" s="91"/>
      <c r="AU628" s="90"/>
      <c r="AW628" s="90"/>
      <c r="AX628" s="91"/>
      <c r="AY628" s="90"/>
      <c r="AZ628" s="3654"/>
      <c r="BA628" s="2006">
        <v>0</v>
      </c>
      <c r="BB628" s="2006">
        <v>0</v>
      </c>
      <c r="BC628" s="2006">
        <v>0</v>
      </c>
      <c r="BD628" s="2006">
        <v>0</v>
      </c>
      <c r="BE628" s="2006">
        <v>0</v>
      </c>
      <c r="BF628" s="2006">
        <v>0</v>
      </c>
      <c r="BG628" s="2006">
        <v>0</v>
      </c>
      <c r="BH628" s="2006">
        <v>0</v>
      </c>
      <c r="BI628" s="421"/>
    </row>
    <row r="629" spans="2:61" ht="9.9499999999999993" customHeight="1">
      <c r="B629" s="3403"/>
      <c r="D629" s="3667"/>
      <c r="E629" s="40"/>
      <c r="F629" s="40"/>
      <c r="G629" s="40"/>
      <c r="H629" s="3619"/>
      <c r="I629" s="40"/>
      <c r="J629" s="40"/>
      <c r="K629" s="40"/>
      <c r="L629" s="3619"/>
      <c r="M629" s="40"/>
      <c r="N629" s="40"/>
      <c r="O629" s="40"/>
      <c r="P629" s="3664"/>
      <c r="Q629" s="40"/>
      <c r="R629" s="40"/>
      <c r="S629" s="40"/>
      <c r="T629" s="3619"/>
      <c r="U629" s="40"/>
      <c r="V629" s="40"/>
      <c r="W629" s="40"/>
      <c r="X629" s="3619"/>
      <c r="Y629" s="40"/>
      <c r="Z629" s="40"/>
      <c r="AA629" s="40"/>
      <c r="AB629" s="3655"/>
      <c r="AC629" s="40"/>
      <c r="AD629" s="40"/>
      <c r="AE629" s="40"/>
      <c r="AF629" s="3655"/>
      <c r="AG629" s="40"/>
      <c r="AH629" s="40"/>
      <c r="AI629" s="40"/>
      <c r="AJ629" s="3619"/>
      <c r="AK629" s="40"/>
      <c r="AL629" s="40"/>
      <c r="AM629" s="40"/>
      <c r="AN629" s="3655"/>
      <c r="AO629" s="40"/>
      <c r="AP629" s="40"/>
      <c r="AQ629" s="40"/>
      <c r="AR629" s="3655"/>
      <c r="AS629" s="40"/>
      <c r="AT629" s="40"/>
      <c r="AU629" s="40"/>
      <c r="AW629" s="40"/>
      <c r="AX629" s="40"/>
      <c r="AY629" s="40"/>
      <c r="AZ629" s="3655"/>
      <c r="BA629" s="2006">
        <v>0</v>
      </c>
      <c r="BB629" s="2006">
        <v>0</v>
      </c>
      <c r="BC629" s="2006">
        <v>0</v>
      </c>
      <c r="BD629" s="2006">
        <v>0</v>
      </c>
      <c r="BE629" s="2006">
        <v>0</v>
      </c>
      <c r="BF629" s="2006">
        <v>0</v>
      </c>
      <c r="BG629" s="2006">
        <v>0</v>
      </c>
      <c r="BH629" s="2006">
        <v>0</v>
      </c>
      <c r="BI629" s="421"/>
    </row>
    <row r="630" spans="2:61" ht="9.9499999999999993" customHeight="1">
      <c r="B630" s="34"/>
      <c r="D630" s="49"/>
      <c r="E630" s="96"/>
      <c r="F630" s="96"/>
      <c r="G630" s="96"/>
      <c r="H630" s="49"/>
      <c r="I630" s="96"/>
      <c r="J630" s="96"/>
      <c r="K630" s="96"/>
      <c r="L630" s="49"/>
      <c r="M630" s="96"/>
      <c r="N630" s="96"/>
      <c r="O630" s="96"/>
      <c r="P630" s="49"/>
      <c r="Q630" s="96"/>
      <c r="R630" s="96"/>
      <c r="S630" s="96"/>
      <c r="T630" s="49"/>
      <c r="U630" s="96"/>
      <c r="V630" s="96"/>
      <c r="W630" s="96"/>
      <c r="X630" s="35"/>
      <c r="Y630" s="96"/>
      <c r="Z630" s="96"/>
      <c r="AA630" s="96"/>
      <c r="AB630" s="35"/>
      <c r="AC630" s="96"/>
      <c r="AD630" s="96"/>
      <c r="AE630" s="96"/>
      <c r="AF630" s="183"/>
      <c r="AG630" s="96"/>
      <c r="AH630" s="96"/>
      <c r="AI630" s="96"/>
      <c r="AJ630" s="35"/>
      <c r="AK630" s="96"/>
      <c r="AL630" s="96"/>
      <c r="AM630" s="96"/>
      <c r="AN630" s="35"/>
      <c r="AO630" s="96"/>
      <c r="AP630" s="96"/>
      <c r="AQ630" s="96"/>
      <c r="AR630" s="35"/>
      <c r="AS630" s="96"/>
      <c r="AT630" s="96"/>
      <c r="AU630" s="96"/>
      <c r="AW630" s="96"/>
      <c r="AX630" s="96"/>
      <c r="AY630" s="96"/>
      <c r="AZ630" s="35"/>
      <c r="BA630" s="2006">
        <v>0</v>
      </c>
      <c r="BB630" s="2006">
        <v>0</v>
      </c>
      <c r="BC630" s="2006">
        <v>0</v>
      </c>
      <c r="BD630" s="2006">
        <v>0</v>
      </c>
      <c r="BE630" s="2006">
        <v>0</v>
      </c>
      <c r="BF630" s="2006">
        <v>0</v>
      </c>
      <c r="BG630" s="2006">
        <v>0</v>
      </c>
      <c r="BH630" s="2006">
        <v>0</v>
      </c>
      <c r="BI630" s="421"/>
    </row>
    <row r="631" spans="2:61" ht="9.9499999999999993" customHeight="1">
      <c r="B631" s="3401">
        <v>19</v>
      </c>
      <c r="D631" s="4311"/>
      <c r="E631" s="40"/>
      <c r="F631" s="40"/>
      <c r="G631" s="40"/>
      <c r="H631" s="3617"/>
      <c r="I631" s="40"/>
      <c r="J631" s="40"/>
      <c r="K631" s="40"/>
      <c r="L631" s="3617"/>
      <c r="M631" s="40"/>
      <c r="N631" s="40"/>
      <c r="O631" s="40"/>
      <c r="P631" s="4312" t="s">
        <v>698</v>
      </c>
      <c r="Q631" s="40"/>
      <c r="R631" s="40"/>
      <c r="S631" s="40"/>
      <c r="T631" s="3617"/>
      <c r="U631" s="40"/>
      <c r="V631" s="40"/>
      <c r="W631" s="40"/>
      <c r="X631" s="3617"/>
      <c r="Y631" s="40"/>
      <c r="Z631" s="40"/>
      <c r="AA631" s="40"/>
      <c r="AB631" s="4310" t="s">
        <v>607</v>
      </c>
      <c r="AC631" s="40"/>
      <c r="AD631" s="40"/>
      <c r="AE631" s="40"/>
      <c r="AF631" s="4310" t="s">
        <v>699</v>
      </c>
      <c r="AG631" s="40"/>
      <c r="AH631" s="40"/>
      <c r="AI631" s="40"/>
      <c r="AJ631" s="3617"/>
      <c r="AK631" s="40"/>
      <c r="AL631" s="40"/>
      <c r="AM631" s="40"/>
      <c r="AN631" s="4310" t="s">
        <v>649</v>
      </c>
      <c r="AO631" s="40"/>
      <c r="AP631" s="40"/>
      <c r="AQ631" s="40"/>
      <c r="AR631" s="4310" t="s">
        <v>676</v>
      </c>
      <c r="AS631" s="40"/>
      <c r="AT631" s="40"/>
      <c r="AU631" s="40"/>
      <c r="AW631" s="40"/>
      <c r="AX631" s="40"/>
      <c r="AY631" s="40"/>
      <c r="AZ631" s="4310" t="s">
        <v>676</v>
      </c>
      <c r="BA631" s="2006">
        <v>0</v>
      </c>
      <c r="BB631" s="2006">
        <v>0</v>
      </c>
      <c r="BC631" s="2006">
        <v>0</v>
      </c>
      <c r="BD631" s="2006">
        <v>0</v>
      </c>
      <c r="BE631" s="2006">
        <v>0</v>
      </c>
      <c r="BF631" s="2006">
        <v>0</v>
      </c>
      <c r="BG631" s="2006">
        <v>0</v>
      </c>
      <c r="BH631" s="2006">
        <v>0</v>
      </c>
      <c r="BI631" s="421"/>
    </row>
    <row r="632" spans="2:61" ht="5.0999999999999996" customHeight="1">
      <c r="B632" s="3402"/>
      <c r="D632" s="3666"/>
      <c r="E632" s="90"/>
      <c r="F632" s="91"/>
      <c r="G632" s="90"/>
      <c r="H632" s="3618"/>
      <c r="I632" s="90"/>
      <c r="J632" s="91"/>
      <c r="K632" s="90"/>
      <c r="L632" s="3618"/>
      <c r="M632" s="90"/>
      <c r="N632" s="91"/>
      <c r="O632" s="90"/>
      <c r="P632" s="3663"/>
      <c r="Q632" s="90"/>
      <c r="R632" s="91"/>
      <c r="S632" s="90"/>
      <c r="T632" s="3618"/>
      <c r="U632" s="90"/>
      <c r="V632" s="91"/>
      <c r="W632" s="90"/>
      <c r="X632" s="3618"/>
      <c r="Y632" s="90"/>
      <c r="Z632" s="91"/>
      <c r="AA632" s="90"/>
      <c r="AB632" s="3654"/>
      <c r="AC632" s="90"/>
      <c r="AD632" s="91"/>
      <c r="AE632" s="90"/>
      <c r="AF632" s="3654"/>
      <c r="AG632" s="90"/>
      <c r="AH632" s="91"/>
      <c r="AI632" s="90"/>
      <c r="AJ632" s="3618"/>
      <c r="AK632" s="90"/>
      <c r="AL632" s="91"/>
      <c r="AM632" s="90"/>
      <c r="AN632" s="3654"/>
      <c r="AO632" s="90"/>
      <c r="AP632" s="91"/>
      <c r="AQ632" s="90"/>
      <c r="AR632" s="3654"/>
      <c r="AS632" s="90"/>
      <c r="AT632" s="91"/>
      <c r="AU632" s="90"/>
      <c r="AW632" s="90"/>
      <c r="AX632" s="91"/>
      <c r="AY632" s="90"/>
      <c r="AZ632" s="3654"/>
      <c r="BA632" s="2006">
        <v>0</v>
      </c>
      <c r="BB632" s="2006">
        <v>0</v>
      </c>
      <c r="BC632" s="2006">
        <v>0</v>
      </c>
      <c r="BD632" s="2006">
        <v>0</v>
      </c>
      <c r="BE632" s="2006">
        <v>0</v>
      </c>
      <c r="BF632" s="2006">
        <v>0</v>
      </c>
      <c r="BG632" s="2006">
        <v>0</v>
      </c>
      <c r="BH632" s="2006">
        <v>0</v>
      </c>
      <c r="BI632" s="421"/>
    </row>
    <row r="633" spans="2:61" ht="9.9499999999999993" customHeight="1">
      <c r="B633" s="3403"/>
      <c r="D633" s="3667"/>
      <c r="E633" s="40"/>
      <c r="F633" s="40"/>
      <c r="G633" s="40"/>
      <c r="H633" s="3619"/>
      <c r="I633" s="40"/>
      <c r="J633" s="40"/>
      <c r="K633" s="40"/>
      <c r="L633" s="3619"/>
      <c r="M633" s="40"/>
      <c r="N633" s="40"/>
      <c r="O633" s="40"/>
      <c r="P633" s="3664"/>
      <c r="Q633" s="40"/>
      <c r="R633" s="40"/>
      <c r="S633" s="40"/>
      <c r="T633" s="3619"/>
      <c r="U633" s="40"/>
      <c r="V633" s="40"/>
      <c r="W633" s="40"/>
      <c r="X633" s="3619"/>
      <c r="Y633" s="40"/>
      <c r="Z633" s="40"/>
      <c r="AA633" s="40"/>
      <c r="AB633" s="3655"/>
      <c r="AC633" s="40"/>
      <c r="AD633" s="40"/>
      <c r="AE633" s="40"/>
      <c r="AF633" s="3655"/>
      <c r="AG633" s="40"/>
      <c r="AH633" s="40"/>
      <c r="AI633" s="40"/>
      <c r="AJ633" s="3619"/>
      <c r="AK633" s="40"/>
      <c r="AL633" s="40"/>
      <c r="AM633" s="40"/>
      <c r="AN633" s="3655"/>
      <c r="AO633" s="40"/>
      <c r="AP633" s="40"/>
      <c r="AQ633" s="40"/>
      <c r="AR633" s="3655"/>
      <c r="AS633" s="40"/>
      <c r="AT633" s="40"/>
      <c r="AU633" s="40"/>
      <c r="AW633" s="40"/>
      <c r="AX633" s="40"/>
      <c r="AY633" s="40"/>
      <c r="AZ633" s="3655"/>
      <c r="BA633" s="2006">
        <v>0</v>
      </c>
      <c r="BB633" s="2006">
        <v>0</v>
      </c>
      <c r="BC633" s="2006">
        <v>0</v>
      </c>
      <c r="BD633" s="2006">
        <v>0</v>
      </c>
      <c r="BE633" s="2006">
        <v>0</v>
      </c>
      <c r="BF633" s="2006">
        <v>0</v>
      </c>
      <c r="BG633" s="2006">
        <v>0</v>
      </c>
      <c r="BH633" s="2006">
        <v>0</v>
      </c>
      <c r="BI633" s="421"/>
    </row>
    <row r="634" spans="2:61" ht="9.9499999999999993" customHeight="1">
      <c r="B634" s="34"/>
      <c r="D634" s="49"/>
      <c r="E634" s="96"/>
      <c r="F634" s="96"/>
      <c r="G634" s="96"/>
      <c r="H634" s="49"/>
      <c r="I634" s="96"/>
      <c r="J634" s="96"/>
      <c r="K634" s="96"/>
      <c r="L634" s="49"/>
      <c r="M634" s="96"/>
      <c r="N634" s="96"/>
      <c r="O634" s="96"/>
      <c r="P634" s="49"/>
      <c r="Q634" s="96"/>
      <c r="R634" s="96"/>
      <c r="S634" s="96"/>
      <c r="T634" s="49"/>
      <c r="U634" s="96"/>
      <c r="V634" s="96"/>
      <c r="W634" s="96"/>
      <c r="X634" s="35"/>
      <c r="Y634" s="96"/>
      <c r="Z634" s="96"/>
      <c r="AA634" s="96"/>
      <c r="AB634" s="35"/>
      <c r="AC634" s="96"/>
      <c r="AD634" s="96"/>
      <c r="AE634" s="96"/>
      <c r="AF634" s="35"/>
      <c r="AG634" s="96"/>
      <c r="AH634" s="96"/>
      <c r="AI634" s="96"/>
      <c r="AJ634" s="35"/>
      <c r="AK634" s="96"/>
      <c r="AL634" s="96"/>
      <c r="AM634" s="96"/>
      <c r="AN634" s="35"/>
      <c r="AO634" s="96"/>
      <c r="AP634" s="96"/>
      <c r="AQ634" s="96"/>
      <c r="AR634" s="35"/>
      <c r="AS634" s="96"/>
      <c r="AT634" s="96"/>
      <c r="AU634" s="96"/>
      <c r="AW634" s="96"/>
      <c r="AX634" s="96"/>
      <c r="AY634" s="96"/>
      <c r="AZ634" s="35"/>
      <c r="BA634" s="2006">
        <v>0</v>
      </c>
      <c r="BB634" s="2006">
        <v>0</v>
      </c>
      <c r="BC634" s="2006">
        <v>0</v>
      </c>
      <c r="BD634" s="2006">
        <v>0</v>
      </c>
      <c r="BE634" s="2006">
        <v>0</v>
      </c>
      <c r="BF634" s="2006">
        <v>0</v>
      </c>
      <c r="BG634" s="2006">
        <v>0</v>
      </c>
      <c r="BH634" s="2006">
        <v>0</v>
      </c>
      <c r="BI634" s="421"/>
    </row>
    <row r="635" spans="2:61" ht="9.9499999999999993" customHeight="1">
      <c r="B635" s="3401">
        <v>20</v>
      </c>
      <c r="D635" s="3617"/>
      <c r="E635" s="40"/>
      <c r="F635" s="40"/>
      <c r="G635" s="40"/>
      <c r="H635" s="3617"/>
      <c r="I635" s="40"/>
      <c r="J635" s="40"/>
      <c r="K635" s="40"/>
      <c r="L635" s="3617"/>
      <c r="M635" s="40"/>
      <c r="N635" s="40"/>
      <c r="O635" s="40"/>
      <c r="P635" s="4312"/>
      <c r="Q635" s="40"/>
      <c r="R635" s="40"/>
      <c r="S635" s="40"/>
      <c r="T635" s="3617"/>
      <c r="U635" s="40"/>
      <c r="V635" s="40"/>
      <c r="W635" s="40"/>
      <c r="X635" s="3617"/>
      <c r="Y635" s="40"/>
      <c r="Z635" s="40"/>
      <c r="AA635" s="40"/>
      <c r="AB635" s="4310" t="s">
        <v>659</v>
      </c>
      <c r="AC635" s="40"/>
      <c r="AD635" s="40"/>
      <c r="AE635" s="40"/>
      <c r="AF635" s="4310" t="s">
        <v>700</v>
      </c>
      <c r="AG635" s="40"/>
      <c r="AH635" s="40"/>
      <c r="AI635" s="40"/>
      <c r="AJ635" s="3617"/>
      <c r="AK635" s="40"/>
      <c r="AL635" s="40"/>
      <c r="AM635" s="40"/>
      <c r="AN635" s="4310" t="s">
        <v>680</v>
      </c>
      <c r="AO635" s="40"/>
      <c r="AP635" s="40"/>
      <c r="AQ635" s="40"/>
      <c r="AR635" s="4310" t="s">
        <v>701</v>
      </c>
      <c r="AS635" s="40"/>
      <c r="AT635" s="40"/>
      <c r="AU635" s="40"/>
      <c r="AW635" s="40"/>
      <c r="AX635" s="40"/>
      <c r="AY635" s="40"/>
      <c r="AZ635" s="4310" t="s">
        <v>701</v>
      </c>
      <c r="BA635" s="2006">
        <v>0</v>
      </c>
      <c r="BB635" s="2006">
        <v>0</v>
      </c>
      <c r="BC635" s="2006">
        <v>0</v>
      </c>
      <c r="BD635" s="2006">
        <v>0</v>
      </c>
      <c r="BE635" s="2006">
        <v>0</v>
      </c>
      <c r="BF635" s="2006">
        <v>0</v>
      </c>
      <c r="BG635" s="2006">
        <v>0</v>
      </c>
      <c r="BH635" s="2006">
        <v>0</v>
      </c>
      <c r="BI635" s="421"/>
    </row>
    <row r="636" spans="2:61" ht="5.0999999999999996" customHeight="1">
      <c r="B636" s="3402"/>
      <c r="D636" s="3618"/>
      <c r="E636" s="90"/>
      <c r="F636" s="91"/>
      <c r="G636" s="90"/>
      <c r="H636" s="3618"/>
      <c r="I636" s="90"/>
      <c r="J636" s="91"/>
      <c r="K636" s="90"/>
      <c r="L636" s="3618"/>
      <c r="M636" s="90"/>
      <c r="N636" s="91"/>
      <c r="O636" s="90"/>
      <c r="P636" s="3663"/>
      <c r="Q636" s="90"/>
      <c r="R636" s="91"/>
      <c r="S636" s="90"/>
      <c r="T636" s="3618"/>
      <c r="U636" s="90"/>
      <c r="V636" s="91"/>
      <c r="W636" s="90"/>
      <c r="X636" s="3618"/>
      <c r="Y636" s="90"/>
      <c r="Z636" s="91"/>
      <c r="AA636" s="90"/>
      <c r="AB636" s="3654"/>
      <c r="AC636" s="90"/>
      <c r="AD636" s="91"/>
      <c r="AE636" s="90"/>
      <c r="AF636" s="3654"/>
      <c r="AG636" s="90"/>
      <c r="AH636" s="91"/>
      <c r="AI636" s="90"/>
      <c r="AJ636" s="3618"/>
      <c r="AK636" s="90"/>
      <c r="AL636" s="91"/>
      <c r="AM636" s="90"/>
      <c r="AN636" s="3654"/>
      <c r="AO636" s="90"/>
      <c r="AP636" s="91"/>
      <c r="AQ636" s="90"/>
      <c r="AR636" s="3654"/>
      <c r="AS636" s="90"/>
      <c r="AT636" s="91"/>
      <c r="AU636" s="90"/>
      <c r="AW636" s="90"/>
      <c r="AX636" s="91"/>
      <c r="AY636" s="90"/>
      <c r="AZ636" s="3654"/>
      <c r="BA636" s="2006">
        <v>0</v>
      </c>
      <c r="BB636" s="2006">
        <v>0</v>
      </c>
      <c r="BC636" s="2006">
        <v>0</v>
      </c>
      <c r="BD636" s="2006">
        <v>0</v>
      </c>
      <c r="BE636" s="2006">
        <v>0</v>
      </c>
      <c r="BF636" s="2006">
        <v>0</v>
      </c>
      <c r="BG636" s="2006">
        <v>0</v>
      </c>
      <c r="BH636" s="2006">
        <v>0</v>
      </c>
      <c r="BI636" s="421"/>
    </row>
    <row r="637" spans="2:61" ht="9.9499999999999993" customHeight="1">
      <c r="B637" s="3403"/>
      <c r="D637" s="3619"/>
      <c r="E637" s="40"/>
      <c r="F637" s="40"/>
      <c r="G637" s="40"/>
      <c r="H637" s="3619"/>
      <c r="I637" s="40"/>
      <c r="J637" s="40"/>
      <c r="K637" s="40"/>
      <c r="L637" s="3619"/>
      <c r="M637" s="40"/>
      <c r="N637" s="40"/>
      <c r="O637" s="40"/>
      <c r="P637" s="3664"/>
      <c r="Q637" s="40"/>
      <c r="R637" s="40"/>
      <c r="S637" s="40"/>
      <c r="T637" s="3619"/>
      <c r="U637" s="40"/>
      <c r="V637" s="40"/>
      <c r="W637" s="40"/>
      <c r="X637" s="3619"/>
      <c r="Y637" s="40"/>
      <c r="Z637" s="40"/>
      <c r="AA637" s="40"/>
      <c r="AB637" s="3655"/>
      <c r="AC637" s="40"/>
      <c r="AD637" s="40"/>
      <c r="AE637" s="40"/>
      <c r="AF637" s="3655"/>
      <c r="AG637" s="40"/>
      <c r="AH637" s="40"/>
      <c r="AI637" s="40"/>
      <c r="AJ637" s="3619"/>
      <c r="AK637" s="40"/>
      <c r="AL637" s="40"/>
      <c r="AM637" s="40"/>
      <c r="AN637" s="3655"/>
      <c r="AO637" s="40"/>
      <c r="AP637" s="40"/>
      <c r="AQ637" s="40"/>
      <c r="AR637" s="3655"/>
      <c r="AS637" s="40"/>
      <c r="AT637" s="40"/>
      <c r="AU637" s="40"/>
      <c r="AW637" s="40"/>
      <c r="AX637" s="40"/>
      <c r="AY637" s="40"/>
      <c r="AZ637" s="3655"/>
      <c r="BA637" s="2006">
        <v>0</v>
      </c>
      <c r="BB637" s="2006">
        <v>0</v>
      </c>
      <c r="BC637" s="2006">
        <v>0</v>
      </c>
      <c r="BD637" s="2006">
        <v>0</v>
      </c>
      <c r="BE637" s="2006">
        <v>0</v>
      </c>
      <c r="BF637" s="2006">
        <v>0</v>
      </c>
      <c r="BG637" s="2006">
        <v>0</v>
      </c>
      <c r="BH637" s="2006">
        <v>0</v>
      </c>
      <c r="BI637" s="421"/>
    </row>
    <row r="638" spans="2:61" ht="9.9499999999999993" customHeight="1">
      <c r="B638" s="34"/>
      <c r="D638" s="49"/>
      <c r="E638" s="96"/>
      <c r="F638" s="96"/>
      <c r="G638" s="96"/>
      <c r="H638" s="49"/>
      <c r="I638" s="96"/>
      <c r="J638" s="96"/>
      <c r="K638" s="96"/>
      <c r="L638" s="49"/>
      <c r="M638" s="96"/>
      <c r="N638" s="96"/>
      <c r="O638" s="96"/>
      <c r="P638" s="49"/>
      <c r="Q638" s="96"/>
      <c r="R638" s="96"/>
      <c r="S638" s="96"/>
      <c r="T638" s="49"/>
      <c r="U638" s="96"/>
      <c r="V638" s="96"/>
      <c r="W638" s="96"/>
      <c r="X638" s="35"/>
      <c r="Y638" s="96"/>
      <c r="Z638" s="96"/>
      <c r="AA638" s="96"/>
      <c r="AB638" s="35"/>
      <c r="AC638" s="96"/>
      <c r="AD638" s="96"/>
      <c r="AE638" s="96"/>
      <c r="AF638" s="35"/>
      <c r="AG638" s="96"/>
      <c r="AH638" s="96"/>
      <c r="AI638" s="96"/>
      <c r="AJ638" s="35"/>
      <c r="AK638" s="96"/>
      <c r="AL638" s="96"/>
      <c r="AM638" s="96"/>
      <c r="AN638" s="35"/>
      <c r="AO638" s="96"/>
      <c r="AP638" s="96"/>
      <c r="AQ638" s="96"/>
      <c r="AR638" s="35"/>
      <c r="AS638" s="96"/>
      <c r="AT638" s="96"/>
      <c r="AU638" s="96"/>
      <c r="AW638" s="96"/>
      <c r="AX638" s="96"/>
      <c r="AY638" s="96"/>
      <c r="AZ638" s="35"/>
      <c r="BA638" s="2006">
        <v>0</v>
      </c>
      <c r="BB638" s="2006">
        <v>0</v>
      </c>
      <c r="BC638" s="2006">
        <v>0</v>
      </c>
      <c r="BD638" s="2006">
        <v>0</v>
      </c>
      <c r="BE638" s="2006">
        <v>0</v>
      </c>
      <c r="BF638" s="2006">
        <v>0</v>
      </c>
      <c r="BG638" s="2006">
        <v>0</v>
      </c>
      <c r="BH638" s="2006">
        <v>0</v>
      </c>
      <c r="BI638" s="421"/>
    </row>
    <row r="639" spans="2:61" ht="9.9499999999999993" customHeight="1">
      <c r="B639" s="3401">
        <v>21</v>
      </c>
      <c r="D639" s="3617"/>
      <c r="E639" s="40"/>
      <c r="F639" s="40"/>
      <c r="G639" s="40"/>
      <c r="H639" s="3617"/>
      <c r="I639" s="40"/>
      <c r="J639" s="40"/>
      <c r="K639" s="40"/>
      <c r="L639" s="3617"/>
      <c r="M639" s="40"/>
      <c r="N639" s="40"/>
      <c r="O639" s="40"/>
      <c r="P639" s="3617"/>
      <c r="Q639" s="40"/>
      <c r="R639" s="40"/>
      <c r="S639" s="40"/>
      <c r="T639" s="3617"/>
      <c r="U639" s="40"/>
      <c r="V639" s="40"/>
      <c r="W639" s="40"/>
      <c r="X639" s="3617"/>
      <c r="Y639" s="40"/>
      <c r="Z639" s="40"/>
      <c r="AA639" s="40"/>
      <c r="AB639" s="4310" t="s">
        <v>702</v>
      </c>
      <c r="AC639" s="40"/>
      <c r="AD639" s="40"/>
      <c r="AE639" s="40"/>
      <c r="AF639" s="4310" t="s">
        <v>596</v>
      </c>
      <c r="AG639" s="40"/>
      <c r="AH639" s="40"/>
      <c r="AI639" s="40"/>
      <c r="AJ639" s="3617"/>
      <c r="AK639" s="40"/>
      <c r="AL639" s="40"/>
      <c r="AM639" s="40"/>
      <c r="AN639" s="4310" t="s">
        <v>605</v>
      </c>
      <c r="AO639" s="40"/>
      <c r="AP639" s="40"/>
      <c r="AQ639" s="40"/>
      <c r="AR639" s="4310"/>
      <c r="AS639" s="40"/>
      <c r="AT639" s="40"/>
      <c r="AU639" s="40"/>
      <c r="AW639" s="40"/>
      <c r="AX639" s="40"/>
      <c r="AY639" s="40"/>
      <c r="AZ639" s="4310"/>
      <c r="BA639" s="2006">
        <v>0</v>
      </c>
      <c r="BB639" s="2006">
        <v>0</v>
      </c>
      <c r="BC639" s="2006">
        <v>0</v>
      </c>
      <c r="BD639" s="2006">
        <v>0</v>
      </c>
      <c r="BE639" s="2006">
        <v>0</v>
      </c>
      <c r="BF639" s="2006">
        <v>0</v>
      </c>
      <c r="BG639" s="2006">
        <v>0</v>
      </c>
      <c r="BH639" s="2006">
        <v>0</v>
      </c>
      <c r="BI639" s="421"/>
    </row>
    <row r="640" spans="2:61" ht="5.0999999999999996" customHeight="1">
      <c r="B640" s="3402"/>
      <c r="D640" s="3618"/>
      <c r="E640" s="90"/>
      <c r="F640" s="91"/>
      <c r="G640" s="90"/>
      <c r="H640" s="3618"/>
      <c r="I640" s="90"/>
      <c r="J640" s="91"/>
      <c r="K640" s="90"/>
      <c r="L640" s="3618"/>
      <c r="M640" s="90"/>
      <c r="N640" s="91"/>
      <c r="O640" s="90"/>
      <c r="P640" s="3618"/>
      <c r="Q640" s="90"/>
      <c r="R640" s="91"/>
      <c r="S640" s="90"/>
      <c r="T640" s="3618"/>
      <c r="U640" s="90"/>
      <c r="V640" s="91"/>
      <c r="W640" s="90"/>
      <c r="X640" s="3618"/>
      <c r="Y640" s="90"/>
      <c r="Z640" s="91"/>
      <c r="AA640" s="90"/>
      <c r="AB640" s="3654"/>
      <c r="AC640" s="90"/>
      <c r="AD640" s="91"/>
      <c r="AE640" s="90"/>
      <c r="AF640" s="3654"/>
      <c r="AG640" s="90"/>
      <c r="AH640" s="91"/>
      <c r="AI640" s="90"/>
      <c r="AJ640" s="3618"/>
      <c r="AK640" s="90"/>
      <c r="AL640" s="91"/>
      <c r="AM640" s="90"/>
      <c r="AN640" s="3654"/>
      <c r="AO640" s="90"/>
      <c r="AP640" s="91"/>
      <c r="AQ640" s="90"/>
      <c r="AR640" s="3654"/>
      <c r="AS640" s="90"/>
      <c r="AT640" s="91"/>
      <c r="AU640" s="90"/>
      <c r="AW640" s="90"/>
      <c r="AX640" s="91"/>
      <c r="AY640" s="90"/>
      <c r="AZ640" s="3654"/>
      <c r="BA640" s="2006">
        <v>0</v>
      </c>
      <c r="BB640" s="2006">
        <v>0</v>
      </c>
      <c r="BC640" s="2006">
        <v>0</v>
      </c>
      <c r="BD640" s="2006">
        <v>0</v>
      </c>
      <c r="BE640" s="2006">
        <v>0</v>
      </c>
      <c r="BF640" s="2006">
        <v>0</v>
      </c>
      <c r="BG640" s="2006">
        <v>0</v>
      </c>
      <c r="BH640" s="2006">
        <v>0</v>
      </c>
      <c r="BI640" s="421"/>
    </row>
    <row r="641" spans="2:61" ht="9.9499999999999993" customHeight="1">
      <c r="B641" s="3403"/>
      <c r="D641" s="3619"/>
      <c r="E641" s="40"/>
      <c r="F641" s="40"/>
      <c r="G641" s="40"/>
      <c r="H641" s="3619"/>
      <c r="I641" s="40"/>
      <c r="J641" s="40"/>
      <c r="K641" s="40"/>
      <c r="L641" s="3619"/>
      <c r="M641" s="40"/>
      <c r="N641" s="40"/>
      <c r="O641" s="40"/>
      <c r="P641" s="3619"/>
      <c r="Q641" s="40"/>
      <c r="R641" s="40"/>
      <c r="S641" s="40"/>
      <c r="T641" s="3619"/>
      <c r="U641" s="40"/>
      <c r="V641" s="40"/>
      <c r="W641" s="40"/>
      <c r="X641" s="3619"/>
      <c r="Y641" s="40"/>
      <c r="Z641" s="40"/>
      <c r="AA641" s="40"/>
      <c r="AB641" s="3655"/>
      <c r="AC641" s="40"/>
      <c r="AD641" s="40"/>
      <c r="AE641" s="40"/>
      <c r="AF641" s="3655"/>
      <c r="AG641" s="40"/>
      <c r="AH641" s="40"/>
      <c r="AI641" s="40"/>
      <c r="AJ641" s="3619"/>
      <c r="AK641" s="40"/>
      <c r="AL641" s="40"/>
      <c r="AM641" s="40"/>
      <c r="AN641" s="3655"/>
      <c r="AO641" s="40"/>
      <c r="AP641" s="40"/>
      <c r="AQ641" s="40"/>
      <c r="AR641" s="3655"/>
      <c r="AS641" s="40"/>
      <c r="AT641" s="40"/>
      <c r="AU641" s="40"/>
      <c r="AW641" s="40"/>
      <c r="AX641" s="40"/>
      <c r="AY641" s="40"/>
      <c r="AZ641" s="3655"/>
      <c r="BA641" s="2006">
        <v>0</v>
      </c>
      <c r="BB641" s="2006">
        <v>0</v>
      </c>
      <c r="BC641" s="2006">
        <v>0</v>
      </c>
      <c r="BD641" s="2006">
        <v>0</v>
      </c>
      <c r="BE641" s="2006">
        <v>0</v>
      </c>
      <c r="BF641" s="2006">
        <v>0</v>
      </c>
      <c r="BG641" s="2006">
        <v>0</v>
      </c>
      <c r="BH641" s="2006">
        <v>0</v>
      </c>
      <c r="BI641" s="421"/>
    </row>
    <row r="642" spans="2:61" ht="9.9499999999999993" customHeight="1">
      <c r="B642" s="34"/>
      <c r="D642" s="49"/>
      <c r="E642" s="96"/>
      <c r="F642" s="96"/>
      <c r="G642" s="96"/>
      <c r="H642" s="49"/>
      <c r="I642" s="96"/>
      <c r="J642" s="96"/>
      <c r="K642" s="96"/>
      <c r="L642" s="49"/>
      <c r="M642" s="96"/>
      <c r="N642" s="96"/>
      <c r="O642" s="96"/>
      <c r="P642" s="49"/>
      <c r="Q642" s="96"/>
      <c r="R642" s="96"/>
      <c r="S642" s="96"/>
      <c r="T642" s="49"/>
      <c r="U642" s="96"/>
      <c r="V642" s="96"/>
      <c r="W642" s="96"/>
      <c r="X642" s="35"/>
      <c r="Y642" s="96"/>
      <c r="Z642" s="96"/>
      <c r="AA642" s="96"/>
      <c r="AB642" s="35"/>
      <c r="AC642" s="96"/>
      <c r="AD642" s="96"/>
      <c r="AE642" s="96"/>
      <c r="AF642" s="35"/>
      <c r="AG642" s="96"/>
      <c r="AH642" s="96"/>
      <c r="AI642" s="96"/>
      <c r="AJ642" s="35"/>
      <c r="AK642" s="96"/>
      <c r="AL642" s="96"/>
      <c r="AM642" s="96"/>
      <c r="AN642" s="35"/>
      <c r="AO642" s="96"/>
      <c r="AP642" s="96"/>
      <c r="AQ642" s="96"/>
      <c r="AR642" s="35"/>
      <c r="AS642" s="96"/>
      <c r="AT642" s="96"/>
      <c r="AU642" s="96"/>
      <c r="AW642" s="96"/>
      <c r="AX642" s="96"/>
      <c r="AY642" s="96"/>
      <c r="AZ642" s="35"/>
      <c r="BA642" s="2006">
        <v>0</v>
      </c>
      <c r="BB642" s="2006">
        <v>0</v>
      </c>
      <c r="BC642" s="2006">
        <v>0</v>
      </c>
      <c r="BD642" s="2006">
        <v>0</v>
      </c>
      <c r="BE642" s="2006">
        <v>0</v>
      </c>
      <c r="BF642" s="2006">
        <v>0</v>
      </c>
      <c r="BG642" s="2006">
        <v>0</v>
      </c>
      <c r="BH642" s="2006">
        <v>0</v>
      </c>
      <c r="BI642" s="421"/>
    </row>
    <row r="643" spans="2:61" ht="9.9499999999999993" customHeight="1">
      <c r="B643" s="3401">
        <v>22</v>
      </c>
      <c r="D643" s="3617"/>
      <c r="E643" s="40"/>
      <c r="F643" s="40"/>
      <c r="G643" s="40"/>
      <c r="H643" s="3617"/>
      <c r="I643" s="40"/>
      <c r="J643" s="40"/>
      <c r="K643" s="40"/>
      <c r="L643" s="3617"/>
      <c r="M643" s="40"/>
      <c r="N643" s="40"/>
      <c r="O643" s="40"/>
      <c r="P643" s="3617"/>
      <c r="Q643" s="40"/>
      <c r="R643" s="40"/>
      <c r="S643" s="40"/>
      <c r="T643" s="3617"/>
      <c r="U643" s="40"/>
      <c r="V643" s="40"/>
      <c r="W643" s="40"/>
      <c r="X643" s="3617"/>
      <c r="Y643" s="40"/>
      <c r="Z643" s="40"/>
      <c r="AA643" s="40"/>
      <c r="AB643" s="4310" t="s">
        <v>676</v>
      </c>
      <c r="AC643" s="40"/>
      <c r="AD643" s="40"/>
      <c r="AE643" s="40"/>
      <c r="AF643" s="4310" t="s">
        <v>625</v>
      </c>
      <c r="AG643" s="40"/>
      <c r="AH643" s="40"/>
      <c r="AI643" s="40"/>
      <c r="AJ643" s="3617"/>
      <c r="AK643" s="40"/>
      <c r="AL643" s="40"/>
      <c r="AM643" s="40"/>
      <c r="AN643" s="4310" t="s">
        <v>703</v>
      </c>
      <c r="AO643" s="40"/>
      <c r="AP643" s="40"/>
      <c r="AQ643" s="40"/>
      <c r="AR643" s="3617"/>
      <c r="AS643" s="40"/>
      <c r="AT643" s="40"/>
      <c r="AU643" s="40"/>
      <c r="AW643" s="40"/>
      <c r="AX643" s="40"/>
      <c r="AY643" s="40"/>
      <c r="AZ643" s="3617"/>
      <c r="BA643" s="2006">
        <v>0</v>
      </c>
      <c r="BB643" s="2006">
        <v>0</v>
      </c>
      <c r="BC643" s="2006">
        <v>0</v>
      </c>
      <c r="BD643" s="2006">
        <v>0</v>
      </c>
      <c r="BE643" s="2006">
        <v>0</v>
      </c>
      <c r="BF643" s="2006">
        <v>0</v>
      </c>
      <c r="BG643" s="2006">
        <v>0</v>
      </c>
      <c r="BH643" s="2006">
        <v>0</v>
      </c>
      <c r="BI643" s="421"/>
    </row>
    <row r="644" spans="2:61" ht="5.0999999999999996" customHeight="1">
      <c r="B644" s="3402"/>
      <c r="D644" s="3618"/>
      <c r="E644" s="90"/>
      <c r="F644" s="91"/>
      <c r="G644" s="90"/>
      <c r="H644" s="3618"/>
      <c r="I644" s="90"/>
      <c r="J644" s="91"/>
      <c r="K644" s="90"/>
      <c r="L644" s="3618"/>
      <c r="M644" s="90"/>
      <c r="N644" s="91"/>
      <c r="O644" s="90"/>
      <c r="P644" s="3618"/>
      <c r="Q644" s="90"/>
      <c r="R644" s="91"/>
      <c r="S644" s="90"/>
      <c r="T644" s="3618"/>
      <c r="U644" s="90"/>
      <c r="V644" s="91"/>
      <c r="W644" s="90"/>
      <c r="X644" s="3618"/>
      <c r="Y644" s="90"/>
      <c r="Z644" s="91"/>
      <c r="AA644" s="90"/>
      <c r="AB644" s="3654"/>
      <c r="AC644" s="90"/>
      <c r="AD644" s="91"/>
      <c r="AE644" s="90"/>
      <c r="AF644" s="3654"/>
      <c r="AG644" s="90"/>
      <c r="AH644" s="91"/>
      <c r="AI644" s="90"/>
      <c r="AJ644" s="3618"/>
      <c r="AK644" s="90"/>
      <c r="AL644" s="91"/>
      <c r="AM644" s="90"/>
      <c r="AN644" s="3654"/>
      <c r="AO644" s="90"/>
      <c r="AP644" s="91"/>
      <c r="AQ644" s="90"/>
      <c r="AR644" s="3618"/>
      <c r="AS644" s="90"/>
      <c r="AT644" s="91"/>
      <c r="AU644" s="90"/>
      <c r="AW644" s="90"/>
      <c r="AX644" s="91"/>
      <c r="AY644" s="90"/>
      <c r="AZ644" s="3618"/>
      <c r="BA644" s="2006">
        <v>0</v>
      </c>
      <c r="BB644" s="2006">
        <v>0</v>
      </c>
      <c r="BC644" s="2006">
        <v>0</v>
      </c>
      <c r="BD644" s="2006">
        <v>0</v>
      </c>
      <c r="BE644" s="2006">
        <v>0</v>
      </c>
      <c r="BF644" s="2006">
        <v>0</v>
      </c>
      <c r="BG644" s="2006">
        <v>0</v>
      </c>
      <c r="BH644" s="2006">
        <v>0</v>
      </c>
      <c r="BI644" s="421"/>
    </row>
    <row r="645" spans="2:61" ht="9.9499999999999993" customHeight="1">
      <c r="B645" s="3403"/>
      <c r="D645" s="3619"/>
      <c r="E645" s="40"/>
      <c r="F645" s="40"/>
      <c r="G645" s="40"/>
      <c r="H645" s="3619"/>
      <c r="I645" s="40"/>
      <c r="J645" s="40"/>
      <c r="K645" s="40"/>
      <c r="L645" s="3619"/>
      <c r="M645" s="40"/>
      <c r="N645" s="40"/>
      <c r="O645" s="40"/>
      <c r="P645" s="3619"/>
      <c r="Q645" s="40"/>
      <c r="R645" s="40"/>
      <c r="S645" s="40"/>
      <c r="T645" s="3619"/>
      <c r="U645" s="40"/>
      <c r="V645" s="40"/>
      <c r="W645" s="40"/>
      <c r="X645" s="3619"/>
      <c r="Y645" s="40"/>
      <c r="Z645" s="40"/>
      <c r="AA645" s="40"/>
      <c r="AB645" s="3655"/>
      <c r="AC645" s="40"/>
      <c r="AD645" s="40"/>
      <c r="AE645" s="40"/>
      <c r="AF645" s="3655"/>
      <c r="AG645" s="40"/>
      <c r="AH645" s="40"/>
      <c r="AI645" s="40"/>
      <c r="AJ645" s="3619"/>
      <c r="AK645" s="40"/>
      <c r="AL645" s="40"/>
      <c r="AM645" s="40"/>
      <c r="AN645" s="3655"/>
      <c r="AO645" s="40"/>
      <c r="AP645" s="40"/>
      <c r="AQ645" s="40"/>
      <c r="AR645" s="3619"/>
      <c r="AS645" s="40"/>
      <c r="AT645" s="40"/>
      <c r="AU645" s="40"/>
      <c r="AW645" s="40"/>
      <c r="AX645" s="40"/>
      <c r="AY645" s="40"/>
      <c r="AZ645" s="3619"/>
      <c r="BA645" s="2006">
        <v>0</v>
      </c>
      <c r="BB645" s="2006">
        <v>0</v>
      </c>
      <c r="BC645" s="2006">
        <v>0</v>
      </c>
      <c r="BD645" s="2006">
        <v>0</v>
      </c>
      <c r="BE645" s="2006">
        <v>0</v>
      </c>
      <c r="BF645" s="2006">
        <v>0</v>
      </c>
      <c r="BG645" s="2006">
        <v>0</v>
      </c>
      <c r="BH645" s="2006">
        <v>0</v>
      </c>
      <c r="BI645" s="421"/>
    </row>
    <row r="646" spans="2:61">
      <c r="BA646" s="2006">
        <v>0</v>
      </c>
      <c r="BB646" s="2006">
        <v>0</v>
      </c>
      <c r="BC646" s="2006">
        <v>0</v>
      </c>
      <c r="BD646" s="2006">
        <v>0</v>
      </c>
      <c r="BE646" s="2006">
        <v>0</v>
      </c>
      <c r="BF646" s="2006">
        <v>0</v>
      </c>
      <c r="BG646" s="2006">
        <v>0</v>
      </c>
      <c r="BH646" s="2006">
        <v>0</v>
      </c>
      <c r="BI646" s="421"/>
    </row>
    <row r="647" spans="2:61">
      <c r="BA647" s="2006">
        <v>0</v>
      </c>
      <c r="BB647" s="2006">
        <v>0</v>
      </c>
      <c r="BC647" s="2006">
        <v>0</v>
      </c>
      <c r="BD647" s="2006">
        <v>0</v>
      </c>
      <c r="BE647" s="2006">
        <v>0</v>
      </c>
      <c r="BF647" s="2006">
        <v>0</v>
      </c>
      <c r="BG647" s="2006">
        <v>0</v>
      </c>
      <c r="BH647" s="2006">
        <v>0</v>
      </c>
      <c r="BI647" s="421"/>
    </row>
    <row r="648" spans="2:61" ht="23.25" customHeight="1">
      <c r="B648" s="3656" t="s">
        <v>1130</v>
      </c>
      <c r="C648" s="3656"/>
      <c r="D648" s="3614" t="s">
        <v>704</v>
      </c>
      <c r="E648" s="3615"/>
      <c r="F648" s="3615"/>
      <c r="G648" s="3615"/>
      <c r="H648" s="3615"/>
      <c r="I648" s="3615"/>
      <c r="J648" s="3615"/>
      <c r="K648" s="3615"/>
      <c r="L648" s="3615"/>
      <c r="M648" s="3615"/>
      <c r="N648" s="3615"/>
      <c r="O648" s="3615"/>
      <c r="P648" s="3615"/>
      <c r="Q648" s="3615"/>
      <c r="R648" s="3615"/>
      <c r="S648" s="3615"/>
      <c r="T648" s="3615"/>
      <c r="U648" s="3615"/>
      <c r="V648" s="3615"/>
      <c r="W648" s="3615"/>
      <c r="X648" s="3615"/>
      <c r="Y648" s="3615"/>
      <c r="Z648" s="3615"/>
      <c r="AA648" s="3615"/>
      <c r="AB648" s="3615"/>
      <c r="AC648" s="3615"/>
      <c r="AD648" s="3615"/>
      <c r="AE648" s="3615"/>
      <c r="AF648" s="3616"/>
      <c r="AG648" s="35"/>
      <c r="AH648" s="35"/>
      <c r="AI648" s="35"/>
      <c r="AJ648" s="35"/>
      <c r="AK648" s="35"/>
      <c r="AL648" s="35"/>
      <c r="AM648" s="35"/>
      <c r="AN648" s="35"/>
      <c r="AO648" s="35"/>
      <c r="AP648" s="35"/>
      <c r="AQ648" s="35"/>
      <c r="AR648" s="35"/>
      <c r="AS648" s="35"/>
      <c r="AT648" s="35"/>
      <c r="AU648" s="35"/>
      <c r="AV648" s="35"/>
      <c r="AW648" s="35"/>
      <c r="AX648" s="35"/>
      <c r="AY648" s="35"/>
      <c r="AZ648" s="35"/>
      <c r="BA648" s="2006">
        <v>0</v>
      </c>
      <c r="BB648" s="2006">
        <v>0</v>
      </c>
      <c r="BC648" s="2006">
        <v>0</v>
      </c>
      <c r="BD648" s="2006">
        <v>0</v>
      </c>
      <c r="BE648" s="2006">
        <v>0</v>
      </c>
      <c r="BF648" s="2006">
        <v>0</v>
      </c>
      <c r="BG648" s="2006">
        <v>0</v>
      </c>
      <c r="BH648" s="2006">
        <v>0</v>
      </c>
      <c r="BI648" s="421"/>
    </row>
    <row r="649" spans="2:61" ht="11.25" customHeight="1">
      <c r="B649" s="3656"/>
      <c r="C649" s="3656"/>
      <c r="AJ649" s="35"/>
      <c r="BI649" s="421"/>
    </row>
    <row r="650" spans="2:61" ht="11.25" customHeight="1">
      <c r="B650" s="3656"/>
      <c r="C650" s="3656"/>
      <c r="D650" s="3657" t="s">
        <v>1134</v>
      </c>
      <c r="E650" s="166"/>
      <c r="F650" s="166"/>
      <c r="G650" s="166"/>
      <c r="H650" s="3658" t="s">
        <v>1086</v>
      </c>
      <c r="I650" s="4279"/>
      <c r="J650" s="4279"/>
      <c r="K650" s="4279"/>
      <c r="L650" s="4279"/>
      <c r="M650" s="4279"/>
      <c r="N650" s="4279"/>
      <c r="O650" s="4279"/>
      <c r="P650" s="4279"/>
      <c r="Q650" s="4279"/>
      <c r="R650" s="4279"/>
      <c r="S650" s="4279"/>
      <c r="T650" s="4279"/>
      <c r="U650" s="4279"/>
      <c r="V650" s="4279"/>
      <c r="W650" s="4279"/>
      <c r="X650" s="3660"/>
      <c r="AG650" s="404"/>
      <c r="AH650" s="404"/>
      <c r="AI650" s="404"/>
      <c r="AJ650" s="3661" t="s">
        <v>1131</v>
      </c>
      <c r="AK650" s="3661"/>
      <c r="AL650" s="3661"/>
      <c r="AM650" s="3661"/>
      <c r="AN650" s="3661"/>
      <c r="AO650" s="3661"/>
      <c r="AP650" s="3661"/>
      <c r="AQ650" s="3661"/>
      <c r="AR650" s="3661"/>
      <c r="AS650" s="3661"/>
      <c r="AT650" s="3661"/>
      <c r="AU650" s="3661"/>
      <c r="AV650" s="3661"/>
      <c r="AW650" s="3661"/>
      <c r="AX650" s="3661"/>
      <c r="AY650" s="3661"/>
      <c r="AZ650" s="3661"/>
      <c r="BA650" s="467"/>
      <c r="BI650" s="421"/>
    </row>
    <row r="651" spans="2:61" ht="11.25" customHeight="1">
      <c r="D651" s="3657"/>
      <c r="H651" s="406" t="s">
        <v>1087</v>
      </c>
      <c r="I651" s="407"/>
      <c r="J651" s="407"/>
      <c r="K651" s="407"/>
      <c r="L651" s="408" t="s">
        <v>1088</v>
      </c>
      <c r="M651" s="409"/>
      <c r="N651" s="409"/>
      <c r="O651" s="409"/>
      <c r="P651" s="408" t="s">
        <v>1089</v>
      </c>
      <c r="Q651" s="407"/>
      <c r="R651" s="407"/>
      <c r="S651" s="407"/>
      <c r="T651" s="408" t="s">
        <v>1090</v>
      </c>
      <c r="U651" s="407"/>
      <c r="V651" s="407"/>
      <c r="W651" s="410"/>
      <c r="X651" s="411" t="s">
        <v>1091</v>
      </c>
      <c r="AJ651" s="468">
        <f>LEN(AJ652)</f>
        <v>457</v>
      </c>
      <c r="AK651" s="469"/>
      <c r="AL651" s="469"/>
      <c r="AM651" s="470" t="s">
        <v>1132</v>
      </c>
      <c r="AN651" s="471"/>
      <c r="BI651" s="421"/>
    </row>
    <row r="652" spans="2:61" ht="27" customHeight="1">
      <c r="B652" s="415">
        <f>LEN(D652)</f>
        <v>42</v>
      </c>
      <c r="C652" s="206"/>
      <c r="D652" s="472" t="s">
        <v>1066</v>
      </c>
      <c r="H652" s="3652" t="s">
        <v>1123</v>
      </c>
      <c r="I652" s="355"/>
      <c r="J652" s="355"/>
      <c r="K652" s="355"/>
      <c r="L652" s="3652" t="s">
        <v>1124</v>
      </c>
      <c r="M652" s="355"/>
      <c r="N652" s="355"/>
      <c r="O652" s="355"/>
      <c r="P652" s="3652" t="s">
        <v>1124</v>
      </c>
      <c r="Q652" s="355"/>
      <c r="R652" s="355"/>
      <c r="S652" s="355"/>
      <c r="T652" s="3652" t="s">
        <v>1104</v>
      </c>
      <c r="U652" s="355"/>
      <c r="V652" s="355"/>
      <c r="W652" s="355"/>
      <c r="X652" s="3652" t="s">
        <v>1096</v>
      </c>
      <c r="AB652" s="314" t="s">
        <v>998</v>
      </c>
      <c r="AG652" s="356"/>
      <c r="AH652" s="356"/>
      <c r="AI652" s="356"/>
      <c r="AJ652" s="473" t="s">
        <v>1067</v>
      </c>
      <c r="BI652" s="421"/>
    </row>
    <row r="653" spans="2:61" ht="30.75" customHeight="1">
      <c r="B653" s="206"/>
      <c r="C653" s="206"/>
      <c r="D653" s="474" t="s">
        <v>1066</v>
      </c>
      <c r="H653" s="3651"/>
      <c r="I653" s="357"/>
      <c r="J653" s="357"/>
      <c r="K653" s="357"/>
      <c r="L653" s="3651"/>
      <c r="M653" s="357"/>
      <c r="N653" s="357"/>
      <c r="O653" s="357"/>
      <c r="P653" s="3651"/>
      <c r="Q653" s="357"/>
      <c r="R653" s="357"/>
      <c r="S653" s="357"/>
      <c r="T653" s="3651"/>
      <c r="U653" s="357"/>
      <c r="V653" s="357"/>
      <c r="W653" s="357"/>
      <c r="X653" s="3651"/>
      <c r="AB653" s="314" t="s">
        <v>1000</v>
      </c>
      <c r="AG653" s="358"/>
      <c r="AH653" s="358"/>
      <c r="AI653" s="358"/>
      <c r="AJ653" s="475" t="s">
        <v>1068</v>
      </c>
      <c r="BI653" s="421"/>
    </row>
    <row r="654" spans="2:61" ht="33.75" customHeight="1">
      <c r="B654" s="415">
        <f>LEN(D654)</f>
        <v>39</v>
      </c>
      <c r="C654" s="206"/>
      <c r="D654" s="476" t="s">
        <v>1069</v>
      </c>
      <c r="H654" s="4275" t="s">
        <v>1100</v>
      </c>
      <c r="I654" s="359"/>
      <c r="J654" s="359"/>
      <c r="K654" s="359"/>
      <c r="L654" s="4275" t="s">
        <v>1101</v>
      </c>
      <c r="M654" s="359"/>
      <c r="N654" s="359"/>
      <c r="O654" s="359"/>
      <c r="P654" s="4275" t="s">
        <v>1098</v>
      </c>
      <c r="Q654" s="359"/>
      <c r="R654" s="359"/>
      <c r="S654" s="359"/>
      <c r="T654" s="4275" t="s">
        <v>1100</v>
      </c>
      <c r="U654" s="359"/>
      <c r="V654" s="359"/>
      <c r="W654" s="359"/>
      <c r="X654" s="4275" t="s">
        <v>1102</v>
      </c>
      <c r="AB654" s="314" t="s">
        <v>1007</v>
      </c>
      <c r="AG654" s="403"/>
      <c r="AH654" s="403"/>
      <c r="AI654" s="403"/>
      <c r="AJ654" s="403"/>
      <c r="AK654" s="403"/>
      <c r="AL654" s="403"/>
      <c r="AM654" s="403"/>
      <c r="AN654" s="403"/>
      <c r="AO654" s="403"/>
      <c r="AP654" s="403"/>
      <c r="AQ654" s="403"/>
      <c r="AR654" s="403"/>
      <c r="AS654" s="403"/>
      <c r="AT654" s="403"/>
      <c r="AU654" s="403"/>
      <c r="AV654" s="403"/>
      <c r="AW654" s="403"/>
      <c r="AX654" s="403"/>
      <c r="AY654" s="403"/>
      <c r="AZ654" s="403"/>
      <c r="BI654" s="421"/>
    </row>
    <row r="655" spans="2:61" ht="26.25" customHeight="1">
      <c r="B655" s="206"/>
      <c r="C655" s="206"/>
      <c r="D655" s="477" t="s">
        <v>1069</v>
      </c>
      <c r="H655" s="3649"/>
      <c r="I655" s="360"/>
      <c r="J655" s="360"/>
      <c r="K655" s="360"/>
      <c r="L655" s="3649"/>
      <c r="M655" s="360"/>
      <c r="N655" s="360"/>
      <c r="O655" s="360"/>
      <c r="P655" s="3649"/>
      <c r="Q655" s="360"/>
      <c r="R655" s="360"/>
      <c r="S655" s="360"/>
      <c r="T655" s="3649"/>
      <c r="U655" s="360"/>
      <c r="V655" s="360"/>
      <c r="W655" s="360"/>
      <c r="X655" s="3649"/>
      <c r="AB655" s="361" t="s">
        <v>1009</v>
      </c>
      <c r="AG655" s="403"/>
      <c r="AH655" s="403"/>
      <c r="AI655" s="403"/>
      <c r="AJ655" s="403"/>
      <c r="AK655" s="403"/>
      <c r="AL655" s="403"/>
      <c r="AM655" s="403"/>
      <c r="AN655" s="403"/>
      <c r="AO655" s="403"/>
      <c r="AP655" s="403"/>
      <c r="AQ655" s="403"/>
      <c r="AR655" s="403"/>
      <c r="AS655" s="403"/>
      <c r="AT655" s="403"/>
      <c r="AU655" s="403"/>
      <c r="AV655" s="403"/>
      <c r="AW655" s="403"/>
      <c r="AX655" s="403"/>
      <c r="AY655" s="403"/>
      <c r="AZ655" s="403"/>
      <c r="BI655" s="421"/>
    </row>
    <row r="656" spans="2:61" ht="42.75" customHeight="1">
      <c r="B656" s="415">
        <f>LEN(D656)</f>
        <v>56</v>
      </c>
      <c r="C656" s="206"/>
      <c r="D656" s="478" t="s">
        <v>1070</v>
      </c>
      <c r="H656" s="4275" t="s">
        <v>1104</v>
      </c>
      <c r="I656" s="362"/>
      <c r="J656" s="362"/>
      <c r="K656" s="362"/>
      <c r="L656" s="4275"/>
      <c r="M656" s="362"/>
      <c r="N656" s="363"/>
      <c r="O656" s="362"/>
      <c r="P656" s="4275"/>
      <c r="Q656" s="362"/>
      <c r="R656" s="362"/>
      <c r="S656" s="362"/>
      <c r="T656" s="4275"/>
      <c r="U656" s="362"/>
      <c r="V656" s="362"/>
      <c r="W656" s="362"/>
      <c r="X656" s="4275"/>
      <c r="AB656" s="314" t="s">
        <v>1071</v>
      </c>
      <c r="AG656" s="364"/>
      <c r="AH656" s="364"/>
      <c r="AI656" s="364"/>
      <c r="AJ656" s="451" t="s">
        <v>1072</v>
      </c>
      <c r="BI656" s="421"/>
    </row>
    <row r="657" spans="2:61" ht="38.25" customHeight="1">
      <c r="B657" s="206"/>
      <c r="C657" s="206"/>
      <c r="D657" s="479" t="s">
        <v>1070</v>
      </c>
      <c r="H657" s="3649"/>
      <c r="I657" s="365"/>
      <c r="J657" s="365"/>
      <c r="K657" s="365"/>
      <c r="L657" s="3649"/>
      <c r="M657" s="365"/>
      <c r="N657" s="365"/>
      <c r="O657" s="365"/>
      <c r="P657" s="3649"/>
      <c r="Q657" s="365"/>
      <c r="R657" s="365"/>
      <c r="S657" s="365"/>
      <c r="T657" s="3649"/>
      <c r="U657" s="365"/>
      <c r="V657" s="365"/>
      <c r="W657" s="365"/>
      <c r="X657" s="3649"/>
      <c r="AB657" s="314" t="s">
        <v>1073</v>
      </c>
      <c r="AG657" s="403"/>
      <c r="AH657" s="403"/>
      <c r="AI657" s="403"/>
      <c r="AJ657" s="480">
        <f>LEN(AJ656)</f>
        <v>154</v>
      </c>
      <c r="AK657" s="481"/>
      <c r="AL657" s="481"/>
      <c r="AM657" s="482" t="s">
        <v>1139</v>
      </c>
      <c r="AN657" s="481"/>
      <c r="AO657" s="403"/>
      <c r="AP657" s="403"/>
      <c r="AQ657" s="403"/>
      <c r="AR657" s="403"/>
      <c r="AS657" s="403"/>
      <c r="AT657" s="403"/>
      <c r="AU657" s="403"/>
      <c r="AV657" s="403"/>
      <c r="AW657" s="403"/>
      <c r="AX657" s="403"/>
      <c r="AY657" s="403"/>
      <c r="AZ657" s="403"/>
      <c r="BI657" s="421"/>
    </row>
    <row r="658" spans="2:61" ht="69.75" customHeight="1">
      <c r="B658" s="415">
        <f>LEN(D658)</f>
        <v>100</v>
      </c>
      <c r="C658" s="206"/>
      <c r="D658" s="483" t="s">
        <v>1074</v>
      </c>
      <c r="H658" s="3650" t="s">
        <v>1097</v>
      </c>
      <c r="I658" s="331"/>
      <c r="J658" s="331"/>
      <c r="K658" s="331"/>
      <c r="L658" s="3650" t="s">
        <v>1095</v>
      </c>
      <c r="M658" s="331"/>
      <c r="N658" s="331"/>
      <c r="O658" s="331"/>
      <c r="P658" s="3650" t="s">
        <v>1095</v>
      </c>
      <c r="Q658" s="331"/>
      <c r="R658" s="331"/>
      <c r="S658" s="331"/>
      <c r="T658" s="3650" t="s">
        <v>1098</v>
      </c>
      <c r="U658" s="331"/>
      <c r="V658" s="331"/>
      <c r="W658" s="331"/>
      <c r="X658" s="3650" t="s">
        <v>1099</v>
      </c>
      <c r="AB658" s="314" t="s">
        <v>1042</v>
      </c>
      <c r="AG658" s="333"/>
      <c r="AH658" s="333"/>
      <c r="AI658" s="333"/>
      <c r="AJ658" s="448" t="s">
        <v>1075</v>
      </c>
      <c r="BI658" s="421"/>
    </row>
    <row r="659" spans="2:61" ht="41.25" customHeight="1">
      <c r="B659" s="415">
        <f>LEN(D659)</f>
        <v>100</v>
      </c>
      <c r="C659" s="206"/>
      <c r="D659" s="484" t="s">
        <v>1074</v>
      </c>
      <c r="H659" s="3651"/>
      <c r="I659" s="366"/>
      <c r="J659" s="366"/>
      <c r="K659" s="366"/>
      <c r="L659" s="3651"/>
      <c r="M659" s="366"/>
      <c r="N659" s="366"/>
      <c r="O659" s="366"/>
      <c r="P659" s="3651"/>
      <c r="Q659" s="366"/>
      <c r="R659" s="366"/>
      <c r="S659" s="366"/>
      <c r="T659" s="3651"/>
      <c r="U659" s="366"/>
      <c r="V659" s="366"/>
      <c r="W659" s="366"/>
      <c r="X659" s="3651"/>
      <c r="AB659" s="366" t="s">
        <v>1076</v>
      </c>
      <c r="AG659" s="403"/>
      <c r="AH659" s="403"/>
      <c r="AI659" s="403"/>
      <c r="AJ659" s="403"/>
      <c r="AK659" s="403"/>
      <c r="AL659" s="403"/>
      <c r="AM659" s="403"/>
      <c r="AN659" s="403"/>
      <c r="AO659" s="403"/>
      <c r="AP659" s="403"/>
      <c r="AQ659" s="403"/>
      <c r="AR659" s="403"/>
      <c r="AS659" s="403"/>
      <c r="AT659" s="403"/>
      <c r="AU659" s="403"/>
      <c r="AV659" s="403"/>
      <c r="AW659" s="403"/>
      <c r="AX659" s="403"/>
      <c r="AY659" s="403"/>
      <c r="AZ659" s="403"/>
      <c r="BI659" s="421"/>
    </row>
    <row r="660" spans="2:61" ht="39.75" customHeight="1">
      <c r="B660" s="415">
        <f>LEN(D660)</f>
        <v>44</v>
      </c>
      <c r="C660" s="206"/>
      <c r="D660" s="485" t="s">
        <v>1077</v>
      </c>
      <c r="H660" s="1895" t="s">
        <v>1104</v>
      </c>
      <c r="I660" s="367"/>
      <c r="J660" s="367"/>
      <c r="K660" s="367"/>
      <c r="L660" s="1895"/>
      <c r="M660" s="367"/>
      <c r="N660" s="367"/>
      <c r="O660" s="367"/>
      <c r="P660" s="1895"/>
      <c r="Q660" s="367"/>
      <c r="R660" s="367"/>
      <c r="S660" s="367"/>
      <c r="T660" s="1895"/>
      <c r="U660" s="367"/>
      <c r="V660" s="367"/>
      <c r="W660" s="367"/>
      <c r="X660" s="1895"/>
      <c r="AB660" s="314" t="s">
        <v>1034</v>
      </c>
      <c r="AG660" s="368"/>
      <c r="AH660" s="368"/>
      <c r="AI660" s="368"/>
      <c r="AJ660" s="452" t="s">
        <v>1078</v>
      </c>
      <c r="BI660" s="421"/>
    </row>
    <row r="661" spans="2:61" ht="21" customHeight="1">
      <c r="B661" s="206"/>
      <c r="C661" s="206"/>
      <c r="D661" s="369" t="s">
        <v>62</v>
      </c>
      <c r="H661" s="1895"/>
      <c r="I661" s="369"/>
      <c r="J661" s="369"/>
      <c r="K661" s="369"/>
      <c r="L661" s="1895"/>
      <c r="M661" s="369"/>
      <c r="N661" s="369"/>
      <c r="O661" s="369"/>
      <c r="P661" s="1895"/>
      <c r="Q661" s="369"/>
      <c r="R661" s="369"/>
      <c r="S661" s="369"/>
      <c r="T661" s="1895"/>
      <c r="U661" s="369"/>
      <c r="V661" s="369"/>
      <c r="W661" s="369"/>
      <c r="X661" s="1895"/>
      <c r="AB661" s="314" t="s">
        <v>1079</v>
      </c>
      <c r="AG661" s="403"/>
      <c r="AH661" s="403"/>
      <c r="AI661" s="403"/>
      <c r="AJ661" s="403"/>
      <c r="AK661" s="403"/>
      <c r="AL661" s="403"/>
      <c r="AM661" s="403"/>
      <c r="AN661" s="403"/>
      <c r="AO661" s="403"/>
      <c r="AP661" s="403"/>
      <c r="AQ661" s="403"/>
      <c r="AR661" s="403"/>
      <c r="AS661" s="403"/>
      <c r="AT661" s="403"/>
      <c r="AU661" s="403"/>
      <c r="AV661" s="403"/>
      <c r="AW661" s="403"/>
      <c r="AX661" s="403"/>
      <c r="AY661" s="403"/>
      <c r="AZ661" s="403"/>
      <c r="BA661" s="2006">
        <v>0</v>
      </c>
      <c r="BB661" s="2006">
        <v>0</v>
      </c>
      <c r="BC661" s="2006">
        <v>0</v>
      </c>
      <c r="BD661" s="2006">
        <v>0</v>
      </c>
      <c r="BE661" s="2006">
        <v>0</v>
      </c>
      <c r="BF661" s="2006">
        <v>0</v>
      </c>
      <c r="BG661" s="2006">
        <v>0</v>
      </c>
      <c r="BH661" s="2006">
        <v>0</v>
      </c>
      <c r="BI661" s="421"/>
    </row>
    <row r="662" spans="2:61" ht="21" customHeight="1">
      <c r="B662" s="206"/>
      <c r="C662" s="206"/>
      <c r="D662" s="370" t="s">
        <v>64</v>
      </c>
      <c r="H662" s="486"/>
      <c r="I662" s="370"/>
      <c r="J662" s="370"/>
      <c r="K662" s="370"/>
      <c r="L662" s="486"/>
      <c r="M662" s="370"/>
      <c r="N662" s="370"/>
      <c r="O662" s="370"/>
      <c r="P662" s="486"/>
      <c r="Q662" s="370"/>
      <c r="R662" s="370"/>
      <c r="S662" s="370"/>
      <c r="T662" s="486"/>
      <c r="U662" s="370"/>
      <c r="V662" s="370"/>
      <c r="W662" s="370"/>
      <c r="X662" s="486"/>
      <c r="AB662" s="314" t="s">
        <v>1048</v>
      </c>
      <c r="BA662" s="2006">
        <v>0</v>
      </c>
      <c r="BB662" s="2006">
        <v>0</v>
      </c>
      <c r="BC662" s="2006">
        <v>0</v>
      </c>
      <c r="BD662" s="2006">
        <v>0</v>
      </c>
      <c r="BE662" s="2006">
        <v>0</v>
      </c>
      <c r="BF662" s="2006">
        <v>0</v>
      </c>
      <c r="BG662" s="2006">
        <v>0</v>
      </c>
      <c r="BH662" s="2006">
        <v>0</v>
      </c>
      <c r="BI662" s="421"/>
    </row>
    <row r="663" spans="2:61" ht="15.75" customHeight="1">
      <c r="BA663" s="2006">
        <v>0</v>
      </c>
      <c r="BB663" s="2006">
        <v>0</v>
      </c>
      <c r="BC663" s="2006">
        <v>0</v>
      </c>
      <c r="BD663" s="2006">
        <v>0</v>
      </c>
      <c r="BE663" s="2006">
        <v>0</v>
      </c>
      <c r="BF663" s="2006">
        <v>0</v>
      </c>
      <c r="BG663" s="2006">
        <v>0</v>
      </c>
      <c r="BH663" s="2006">
        <v>0</v>
      </c>
      <c r="BI663" s="421"/>
    </row>
    <row r="664" spans="2:61" ht="15.75">
      <c r="B664" s="34"/>
      <c r="D664" s="142" t="s">
        <v>1133</v>
      </c>
      <c r="E664" s="35"/>
      <c r="F664" s="35"/>
      <c r="G664" s="35"/>
      <c r="H664" s="142"/>
      <c r="I664" s="35"/>
      <c r="J664" s="35"/>
      <c r="K664" s="35"/>
      <c r="L664" s="142"/>
      <c r="P664" s="142"/>
      <c r="Q664" s="142"/>
      <c r="R664" s="142"/>
      <c r="S664" s="142"/>
      <c r="T664" s="142"/>
      <c r="U664" s="142"/>
      <c r="V664" s="142"/>
      <c r="W664" s="35"/>
      <c r="X664" s="142"/>
      <c r="Y664" s="142"/>
      <c r="Z664" s="142"/>
      <c r="AA664" s="142"/>
      <c r="AB664" s="142"/>
      <c r="AC664" s="142"/>
      <c r="AD664" s="142"/>
      <c r="AE664" s="142"/>
      <c r="AF664" s="142"/>
      <c r="AI664" s="35"/>
      <c r="AJ664" s="143"/>
      <c r="AK664" s="35"/>
      <c r="AL664" s="35"/>
      <c r="AM664" s="35"/>
      <c r="AN664" s="143"/>
      <c r="AO664" s="35"/>
      <c r="AP664" s="35"/>
      <c r="AQ664" s="35"/>
      <c r="AR664" s="143"/>
      <c r="AS664" s="35"/>
      <c r="AT664" s="35"/>
      <c r="AU664" s="35"/>
      <c r="AV664" s="35"/>
      <c r="AW664" s="35"/>
      <c r="AX664" s="35"/>
      <c r="AY664" s="35"/>
      <c r="AZ664" s="143"/>
      <c r="BA664" s="2006">
        <v>0</v>
      </c>
      <c r="BB664" s="2006">
        <v>0</v>
      </c>
      <c r="BC664" s="2006">
        <v>0</v>
      </c>
      <c r="BD664" s="2006">
        <v>0</v>
      </c>
      <c r="BE664" s="2006">
        <v>0</v>
      </c>
      <c r="BF664" s="2006">
        <v>0</v>
      </c>
      <c r="BG664" s="2006">
        <v>0</v>
      </c>
      <c r="BH664" s="2006">
        <v>0</v>
      </c>
      <c r="BI664" s="421"/>
    </row>
    <row r="665" spans="2:61" ht="15.75">
      <c r="B665" s="34"/>
      <c r="D665" s="142"/>
      <c r="E665" s="35"/>
      <c r="F665" s="35"/>
      <c r="G665" s="35"/>
      <c r="H665" s="142"/>
      <c r="I665" s="35"/>
      <c r="J665" s="35"/>
      <c r="K665" s="35"/>
      <c r="L665" s="142"/>
      <c r="P665" s="143"/>
      <c r="Q665" s="142"/>
      <c r="R665" s="142"/>
      <c r="S665" s="142"/>
      <c r="T665" s="143"/>
      <c r="U665" s="142"/>
      <c r="V665" s="142"/>
      <c r="W665" s="35"/>
      <c r="X665" s="142"/>
      <c r="Y665" s="142"/>
      <c r="Z665" s="142"/>
      <c r="AA665" s="142"/>
      <c r="AB665" s="142"/>
      <c r="AC665" s="142"/>
      <c r="AD665" s="142"/>
      <c r="AE665" s="142"/>
      <c r="AF665" s="142"/>
      <c r="AI665" s="35"/>
      <c r="AK665" s="35"/>
      <c r="AL665" s="35"/>
      <c r="AM665" s="35"/>
      <c r="AN665" s="35"/>
      <c r="AO665" s="35"/>
      <c r="AP665" s="35"/>
      <c r="AQ665" s="35"/>
      <c r="AR665" s="35"/>
      <c r="AS665" s="35"/>
      <c r="AT665" s="35"/>
      <c r="AU665" s="35"/>
      <c r="AV665" s="35"/>
      <c r="AW665" s="35"/>
      <c r="AX665" s="35"/>
      <c r="AY665" s="35"/>
      <c r="AZ665" s="35"/>
      <c r="BA665" s="2006">
        <v>0</v>
      </c>
      <c r="BB665" s="2006">
        <v>0</v>
      </c>
      <c r="BC665" s="2006">
        <v>0</v>
      </c>
      <c r="BD665" s="2006">
        <v>0</v>
      </c>
      <c r="BE665" s="2006">
        <v>0</v>
      </c>
      <c r="BF665" s="2006">
        <v>0</v>
      </c>
      <c r="BG665" s="2006">
        <v>0</v>
      </c>
      <c r="BH665" s="2006">
        <v>0</v>
      </c>
      <c r="BI665" s="421"/>
    </row>
    <row r="666" spans="2:61" ht="20.100000000000001" customHeight="1">
      <c r="B666" s="3644" t="s">
        <v>124</v>
      </c>
      <c r="D666" s="144" t="s">
        <v>128</v>
      </c>
      <c r="E666" s="40"/>
      <c r="F666" s="40"/>
      <c r="G666" s="40"/>
      <c r="H666" s="145" t="s">
        <v>127</v>
      </c>
      <c r="I666" s="40"/>
      <c r="J666" s="40"/>
      <c r="K666" s="40"/>
      <c r="L666" s="146" t="s">
        <v>129</v>
      </c>
      <c r="M666" s="40"/>
      <c r="N666" s="40"/>
      <c r="O666" s="40"/>
      <c r="P666" s="371" t="s">
        <v>705</v>
      </c>
      <c r="Q666" s="40"/>
      <c r="R666" s="40"/>
      <c r="S666" s="40"/>
      <c r="T666" s="375" t="s">
        <v>293</v>
      </c>
      <c r="U666" s="40"/>
      <c r="V666" s="40"/>
      <c r="W666" s="40"/>
      <c r="X666" s="371" t="s">
        <v>706</v>
      </c>
      <c r="Y666" s="40"/>
      <c r="Z666" s="40"/>
      <c r="AA666" s="40"/>
      <c r="AB666" s="172"/>
      <c r="AC666" s="40"/>
      <c r="AD666" s="40"/>
      <c r="AE666" s="40"/>
      <c r="AF666" s="172"/>
      <c r="AG666" s="40"/>
      <c r="AH666" s="40"/>
      <c r="AI666" s="40"/>
      <c r="AK666" s="35"/>
      <c r="AL666" s="35"/>
      <c r="AM666" s="35"/>
      <c r="AN666" s="35"/>
      <c r="AO666" s="35"/>
      <c r="AP666" s="35"/>
      <c r="AQ666" s="35"/>
      <c r="AR666" s="35"/>
      <c r="AS666" s="35"/>
      <c r="AT666" s="35"/>
      <c r="AU666" s="35"/>
      <c r="AV666" s="35"/>
      <c r="AW666" s="35"/>
      <c r="AX666" s="35"/>
      <c r="AY666" s="35"/>
      <c r="AZ666" s="35"/>
      <c r="BA666" s="2006">
        <v>0</v>
      </c>
      <c r="BB666" s="2006">
        <v>0</v>
      </c>
      <c r="BC666" s="2006">
        <v>0</v>
      </c>
      <c r="BD666" s="2006">
        <v>0</v>
      </c>
      <c r="BE666" s="2006">
        <v>0</v>
      </c>
      <c r="BF666" s="2006">
        <v>0</v>
      </c>
      <c r="BG666" s="2006">
        <v>0</v>
      </c>
      <c r="BH666" s="2006">
        <v>0</v>
      </c>
      <c r="BI666" s="421"/>
    </row>
    <row r="667" spans="2:61" ht="13.5" customHeight="1">
      <c r="B667" s="3645"/>
      <c r="D667" s="3410" t="s">
        <v>707</v>
      </c>
      <c r="E667" s="90"/>
      <c r="F667" s="91"/>
      <c r="G667" s="90"/>
      <c r="H667" s="3410" t="s">
        <v>708</v>
      </c>
      <c r="I667" s="90"/>
      <c r="J667" s="91"/>
      <c r="K667" s="90"/>
      <c r="L667" s="3410" t="s">
        <v>709</v>
      </c>
      <c r="M667" s="90"/>
      <c r="N667" s="91"/>
      <c r="O667" s="90"/>
      <c r="P667" s="3437" t="s">
        <v>709</v>
      </c>
      <c r="Q667" s="90"/>
      <c r="R667" s="91"/>
      <c r="S667" s="90"/>
      <c r="T667" s="3437" t="s">
        <v>710</v>
      </c>
      <c r="U667" s="90"/>
      <c r="V667" s="91"/>
      <c r="W667" s="90"/>
      <c r="X667" s="3437" t="s">
        <v>710</v>
      </c>
      <c r="Y667" s="90"/>
      <c r="Z667" s="91"/>
      <c r="AA667" s="90"/>
      <c r="AB667" s="3404"/>
      <c r="AC667" s="90"/>
      <c r="AD667" s="91"/>
      <c r="AE667" s="90"/>
      <c r="AF667" s="3404"/>
      <c r="AG667" s="90"/>
      <c r="AH667" s="91"/>
      <c r="AI667" s="90"/>
      <c r="AJ667" s="35"/>
      <c r="AK667" s="35"/>
      <c r="AL667" s="35"/>
      <c r="AM667" s="35"/>
      <c r="AN667" s="35"/>
      <c r="BA667" s="2006">
        <v>0</v>
      </c>
      <c r="BB667" s="2006">
        <v>0</v>
      </c>
      <c r="BC667" s="2006">
        <v>0</v>
      </c>
      <c r="BD667" s="2006">
        <v>0</v>
      </c>
      <c r="BE667" s="2006">
        <v>0</v>
      </c>
      <c r="BF667" s="2006">
        <v>0</v>
      </c>
      <c r="BG667" s="2006">
        <v>0</v>
      </c>
      <c r="BH667" s="2006">
        <v>0</v>
      </c>
      <c r="BI667" s="421"/>
    </row>
    <row r="668" spans="2:61" ht="11.25" customHeight="1" thickBot="1">
      <c r="B668" s="3646"/>
      <c r="D668" s="3647"/>
      <c r="E668" s="40"/>
      <c r="F668" s="40"/>
      <c r="G668" s="40"/>
      <c r="H668" s="3647"/>
      <c r="I668" s="40"/>
      <c r="J668" s="40"/>
      <c r="K668" s="40"/>
      <c r="L668" s="3647"/>
      <c r="M668" s="40"/>
      <c r="N668" s="40"/>
      <c r="O668" s="40"/>
      <c r="P668" s="3638"/>
      <c r="Q668" s="40"/>
      <c r="R668" s="40"/>
      <c r="S668" s="40"/>
      <c r="T668" s="3638"/>
      <c r="U668" s="40"/>
      <c r="V668" s="40"/>
      <c r="W668" s="40"/>
      <c r="X668" s="3638"/>
      <c r="Y668" s="40"/>
      <c r="Z668" s="40"/>
      <c r="AA668" s="40"/>
      <c r="AB668" s="3639"/>
      <c r="AC668" s="40"/>
      <c r="AD668" s="40"/>
      <c r="AE668" s="40"/>
      <c r="AF668" s="3639"/>
      <c r="AG668" s="40"/>
      <c r="AH668" s="40"/>
      <c r="AI668" s="40"/>
      <c r="AJ668" s="35"/>
      <c r="AK668" s="35"/>
      <c r="AL668" s="35"/>
      <c r="AM668" s="35"/>
      <c r="AN668" s="35"/>
      <c r="BA668" s="2006">
        <v>0</v>
      </c>
      <c r="BB668" s="2006">
        <v>0</v>
      </c>
      <c r="BC668" s="2006">
        <v>0</v>
      </c>
      <c r="BD668" s="2006">
        <v>0</v>
      </c>
      <c r="BE668" s="2006">
        <v>0</v>
      </c>
      <c r="BF668" s="2006">
        <v>0</v>
      </c>
      <c r="BG668" s="2006">
        <v>0</v>
      </c>
      <c r="BH668" s="2006">
        <v>0</v>
      </c>
      <c r="BI668" s="421"/>
    </row>
    <row r="669" spans="2:61" ht="19.5" customHeight="1" thickTop="1">
      <c r="B669" s="34"/>
      <c r="D669" s="3640" t="s">
        <v>711</v>
      </c>
      <c r="E669" s="148"/>
      <c r="F669" s="148"/>
      <c r="G669" s="148"/>
      <c r="H669" s="3640" t="s">
        <v>712</v>
      </c>
      <c r="I669" s="96"/>
      <c r="J669" s="96"/>
      <c r="K669" s="96"/>
      <c r="L669" s="3642" t="s">
        <v>713</v>
      </c>
      <c r="M669" s="35"/>
      <c r="N669" s="40"/>
      <c r="O669" s="40"/>
      <c r="P669" s="3640" t="s">
        <v>714</v>
      </c>
      <c r="Q669" s="35"/>
      <c r="R669" s="40"/>
      <c r="S669" s="40"/>
      <c r="T669" s="3640" t="s">
        <v>529</v>
      </c>
      <c r="X669" s="184"/>
      <c r="AB669" s="184"/>
      <c r="AC669" s="35"/>
      <c r="AD669" s="40"/>
      <c r="AE669" s="40"/>
      <c r="AF669" s="184"/>
      <c r="AJ669" s="35"/>
      <c r="AK669" s="35"/>
      <c r="AL669" s="35"/>
      <c r="AM669" s="35"/>
      <c r="AN669" s="35"/>
      <c r="BA669" s="2006">
        <v>0</v>
      </c>
      <c r="BB669" s="2006">
        <v>0</v>
      </c>
      <c r="BC669" s="2006">
        <v>0</v>
      </c>
      <c r="BD669" s="2006">
        <v>0</v>
      </c>
      <c r="BE669" s="2006">
        <v>0</v>
      </c>
      <c r="BF669" s="2006">
        <v>0</v>
      </c>
      <c r="BG669" s="2006">
        <v>0</v>
      </c>
      <c r="BH669" s="2006">
        <v>0</v>
      </c>
      <c r="BI669" s="421"/>
    </row>
    <row r="670" spans="2:61" ht="19.5" customHeight="1">
      <c r="B670" s="34"/>
      <c r="D670" s="3641"/>
      <c r="E670" s="148"/>
      <c r="F670" s="148"/>
      <c r="G670" s="148"/>
      <c r="H670" s="3641"/>
      <c r="I670" s="96"/>
      <c r="J670" s="96"/>
      <c r="K670" s="96"/>
      <c r="L670" s="3643"/>
      <c r="M670" s="35"/>
      <c r="P670" s="3641"/>
      <c r="Q670" s="35"/>
      <c r="T670" s="3641"/>
      <c r="X670" s="175" t="s">
        <v>715</v>
      </c>
      <c r="AB670" s="185"/>
      <c r="AC670" s="35"/>
      <c r="AF670" s="185"/>
      <c r="AJ670" s="35"/>
      <c r="AK670" s="35"/>
      <c r="AL670" s="35"/>
      <c r="AM670" s="35"/>
      <c r="AN670" s="35"/>
      <c r="BA670" s="2006">
        <v>0</v>
      </c>
      <c r="BB670" s="2006">
        <v>0</v>
      </c>
      <c r="BC670" s="2006">
        <v>0</v>
      </c>
      <c r="BD670" s="2006">
        <v>0</v>
      </c>
      <c r="BE670" s="2006">
        <v>0</v>
      </c>
      <c r="BF670" s="2006">
        <v>0</v>
      </c>
      <c r="BG670" s="2006">
        <v>0</v>
      </c>
      <c r="BH670" s="2006">
        <v>0</v>
      </c>
      <c r="BI670" s="421"/>
    </row>
    <row r="671" spans="2:61" ht="19.5" customHeight="1">
      <c r="B671" s="34"/>
      <c r="D671" s="3641"/>
      <c r="E671" s="148"/>
      <c r="F671" s="148"/>
      <c r="G671" s="148"/>
      <c r="H671" s="3641"/>
      <c r="I671" s="96"/>
      <c r="J671" s="96"/>
      <c r="K671" s="96"/>
      <c r="L671" s="3643"/>
      <c r="M671" s="35"/>
      <c r="P671" s="3641"/>
      <c r="Q671" s="35"/>
      <c r="T671" s="3641"/>
      <c r="X671" s="175" t="s">
        <v>716</v>
      </c>
      <c r="AB671" s="185"/>
      <c r="AC671" s="35"/>
      <c r="AF671" s="185"/>
      <c r="AJ671" s="35"/>
      <c r="AK671" s="35"/>
      <c r="AL671" s="35"/>
      <c r="AM671" s="35"/>
      <c r="AN671" s="35"/>
      <c r="BB671" s="2006">
        <v>0</v>
      </c>
      <c r="BC671" s="2006">
        <v>0</v>
      </c>
      <c r="BD671" s="2006">
        <v>0</v>
      </c>
      <c r="BE671" s="2006">
        <v>0</v>
      </c>
      <c r="BF671" s="2006">
        <v>0</v>
      </c>
      <c r="BG671" s="2006">
        <v>0</v>
      </c>
      <c r="BH671" s="2006">
        <v>0</v>
      </c>
      <c r="BI671" s="421"/>
    </row>
    <row r="672" spans="2:61" ht="20.25" customHeight="1">
      <c r="B672" s="34"/>
      <c r="D672" s="186" t="s">
        <v>300</v>
      </c>
      <c r="E672" s="151"/>
      <c r="F672" s="151"/>
      <c r="G672" s="151"/>
      <c r="H672" s="150"/>
      <c r="I672" s="96"/>
      <c r="J672" s="96"/>
      <c r="K672" s="96"/>
      <c r="L672" s="152"/>
      <c r="M672" s="35"/>
      <c r="P672" s="35"/>
      <c r="Q672" s="96"/>
      <c r="R672" s="96"/>
      <c r="S672" s="96"/>
      <c r="T672" s="35"/>
      <c r="U672" s="96"/>
      <c r="V672" s="96"/>
      <c r="X672" s="175" t="s">
        <v>717</v>
      </c>
      <c r="Y672" s="96"/>
      <c r="Z672" s="96"/>
      <c r="AA672" s="96"/>
      <c r="AB672" s="152"/>
      <c r="AC672" s="35"/>
      <c r="AF672" s="35"/>
      <c r="AG672" s="96"/>
      <c r="AH672" s="96"/>
      <c r="AI672" s="96"/>
      <c r="AJ672" s="35"/>
      <c r="AK672" s="35"/>
      <c r="AL672" s="35"/>
      <c r="AM672" s="35"/>
      <c r="AN672" s="35"/>
      <c r="AZ672" s="2006">
        <v>0</v>
      </c>
      <c r="BA672" s="2006">
        <v>0</v>
      </c>
      <c r="BB672" s="2006">
        <v>0</v>
      </c>
      <c r="BC672" s="2006">
        <v>0</v>
      </c>
      <c r="BD672" s="2006">
        <v>0</v>
      </c>
      <c r="BE672" s="2006">
        <v>0</v>
      </c>
      <c r="BF672" s="2006">
        <v>0</v>
      </c>
      <c r="BG672" s="2006">
        <v>0</v>
      </c>
      <c r="BH672" s="2006">
        <v>0</v>
      </c>
      <c r="BI672" s="421"/>
    </row>
    <row r="673" spans="2:61" ht="9.9499999999999993" customHeight="1">
      <c r="B673" s="3401">
        <v>1</v>
      </c>
      <c r="D673" s="4281" t="s">
        <v>718</v>
      </c>
      <c r="E673" s="40"/>
      <c r="F673" s="40"/>
      <c r="G673" s="40"/>
      <c r="H673" s="4287" t="s">
        <v>719</v>
      </c>
      <c r="I673" s="40"/>
      <c r="J673" s="40"/>
      <c r="K673" s="40"/>
      <c r="L673" s="4303" t="s">
        <v>720</v>
      </c>
      <c r="M673" s="40"/>
      <c r="N673" s="40"/>
      <c r="O673" s="40"/>
      <c r="P673" s="4316" t="s">
        <v>705</v>
      </c>
      <c r="Q673" s="40"/>
      <c r="R673" s="40"/>
      <c r="S673" s="40"/>
      <c r="T673" s="4316" t="s">
        <v>721</v>
      </c>
      <c r="U673" s="40"/>
      <c r="V673" s="40"/>
      <c r="W673" s="40"/>
      <c r="X673" s="4317" t="s">
        <v>722</v>
      </c>
      <c r="Y673" s="40"/>
      <c r="Z673" s="40"/>
      <c r="AA673" s="40"/>
      <c r="AB673" s="3617"/>
      <c r="AC673" s="40"/>
      <c r="AD673" s="40"/>
      <c r="AE673" s="40"/>
      <c r="AF673" s="3617"/>
      <c r="AG673" s="40"/>
      <c r="AH673" s="40"/>
      <c r="AI673" s="40"/>
      <c r="AJ673" s="2006">
        <v>0</v>
      </c>
      <c r="AK673" s="2006">
        <v>0</v>
      </c>
      <c r="AL673" s="2006">
        <v>0</v>
      </c>
      <c r="AM673" s="2006">
        <v>0</v>
      </c>
      <c r="AN673" s="2006">
        <v>0</v>
      </c>
      <c r="AO673" s="2006">
        <v>0</v>
      </c>
      <c r="AP673" s="2006">
        <v>0</v>
      </c>
      <c r="AQ673" s="2006">
        <v>0</v>
      </c>
      <c r="AR673" s="2006">
        <v>0</v>
      </c>
      <c r="AS673" s="2006">
        <v>0</v>
      </c>
      <c r="AT673" s="2006">
        <v>0</v>
      </c>
      <c r="AU673" s="2006">
        <v>0</v>
      </c>
      <c r="AV673" s="2006">
        <v>0</v>
      </c>
      <c r="AW673" s="2006">
        <v>0</v>
      </c>
      <c r="AX673" s="2006">
        <v>0</v>
      </c>
      <c r="AY673" s="2006">
        <v>0</v>
      </c>
      <c r="AZ673" s="2006">
        <v>0</v>
      </c>
      <c r="BA673" s="2006">
        <v>0</v>
      </c>
      <c r="BB673" s="2006">
        <v>0</v>
      </c>
      <c r="BC673" s="2006">
        <v>0</v>
      </c>
      <c r="BD673" s="2006">
        <v>0</v>
      </c>
      <c r="BE673" s="2006">
        <v>0</v>
      </c>
      <c r="BF673" s="2006">
        <v>0</v>
      </c>
      <c r="BG673" s="2006">
        <v>0</v>
      </c>
      <c r="BH673" s="2006">
        <v>0</v>
      </c>
      <c r="BI673" s="421"/>
    </row>
    <row r="674" spans="2:61" ht="5.0999999999999996" customHeight="1">
      <c r="B674" s="3402"/>
      <c r="D674" s="3624"/>
      <c r="E674" s="90"/>
      <c r="F674" s="91"/>
      <c r="G674" s="90"/>
      <c r="H674" s="3636"/>
      <c r="I674" s="90"/>
      <c r="J674" s="91"/>
      <c r="K674" s="90"/>
      <c r="L674" s="3630"/>
      <c r="M674" s="90"/>
      <c r="N674" s="91"/>
      <c r="O674" s="90"/>
      <c r="P674" s="3621"/>
      <c r="Q674" s="90"/>
      <c r="R674" s="91"/>
      <c r="S674" s="90"/>
      <c r="T674" s="3621"/>
      <c r="U674" s="90"/>
      <c r="V674" s="91"/>
      <c r="W674" s="90"/>
      <c r="X674" s="3633"/>
      <c r="Y674" s="90"/>
      <c r="Z674" s="91"/>
      <c r="AA674" s="90"/>
      <c r="AB674" s="3618"/>
      <c r="AC674" s="90"/>
      <c r="AD674" s="91"/>
      <c r="AE674" s="90"/>
      <c r="AF674" s="3618"/>
      <c r="AG674" s="90"/>
      <c r="AH674" s="91"/>
      <c r="AI674" s="90"/>
      <c r="AJ674" s="2006">
        <v>0</v>
      </c>
      <c r="AK674" s="2006">
        <v>0</v>
      </c>
      <c r="AL674" s="2006">
        <v>0</v>
      </c>
      <c r="AM674" s="2006">
        <v>0</v>
      </c>
      <c r="AN674" s="2006">
        <v>0</v>
      </c>
      <c r="AO674" s="2006">
        <v>0</v>
      </c>
      <c r="AP674" s="2006">
        <v>0</v>
      </c>
      <c r="AQ674" s="2006">
        <v>0</v>
      </c>
      <c r="AR674" s="2006">
        <v>0</v>
      </c>
      <c r="AS674" s="2006">
        <v>0</v>
      </c>
      <c r="AT674" s="2006">
        <v>0</v>
      </c>
      <c r="AU674" s="2006">
        <v>0</v>
      </c>
      <c r="AV674" s="2006">
        <v>0</v>
      </c>
      <c r="AW674" s="2006">
        <v>0</v>
      </c>
      <c r="AX674" s="2006">
        <v>0</v>
      </c>
      <c r="AY674" s="2006">
        <v>0</v>
      </c>
      <c r="AZ674" s="2006">
        <v>0</v>
      </c>
      <c r="BA674" s="2006">
        <v>0</v>
      </c>
      <c r="BB674" s="2006">
        <v>0</v>
      </c>
      <c r="BC674" s="2006">
        <v>0</v>
      </c>
      <c r="BD674" s="2006">
        <v>0</v>
      </c>
      <c r="BE674" s="2006">
        <v>0</v>
      </c>
      <c r="BF674" s="2006">
        <v>0</v>
      </c>
      <c r="BG674" s="2006">
        <v>0</v>
      </c>
      <c r="BH674" s="2006">
        <v>0</v>
      </c>
      <c r="BI674" s="421"/>
    </row>
    <row r="675" spans="2:61" ht="9.9499999999999993" customHeight="1">
      <c r="B675" s="3403"/>
      <c r="D675" s="3625"/>
      <c r="E675" s="40"/>
      <c r="F675" s="40"/>
      <c r="G675" s="40"/>
      <c r="H675" s="3637"/>
      <c r="I675" s="40"/>
      <c r="J675" s="40"/>
      <c r="K675" s="40"/>
      <c r="L675" s="3631"/>
      <c r="M675" s="40"/>
      <c r="N675" s="40"/>
      <c r="O675" s="40"/>
      <c r="P675" s="3622"/>
      <c r="Q675" s="40"/>
      <c r="R675" s="40"/>
      <c r="S675" s="40"/>
      <c r="T675" s="3622"/>
      <c r="U675" s="40"/>
      <c r="V675" s="40"/>
      <c r="W675" s="40"/>
      <c r="X675" s="3634"/>
      <c r="Y675" s="40"/>
      <c r="Z675" s="40"/>
      <c r="AA675" s="40"/>
      <c r="AB675" s="3619"/>
      <c r="AC675" s="40"/>
      <c r="AD675" s="40"/>
      <c r="AE675" s="40"/>
      <c r="AF675" s="3619"/>
      <c r="AG675" s="40"/>
      <c r="AH675" s="40"/>
      <c r="AI675" s="40"/>
      <c r="AJ675" s="2006">
        <v>0</v>
      </c>
      <c r="AK675" s="2006">
        <v>0</v>
      </c>
      <c r="AL675" s="2006">
        <v>0</v>
      </c>
      <c r="AM675" s="2006">
        <v>0</v>
      </c>
      <c r="AN675" s="2006">
        <v>0</v>
      </c>
      <c r="AO675" s="2006">
        <v>0</v>
      </c>
      <c r="AP675" s="2006">
        <v>0</v>
      </c>
      <c r="AQ675" s="2006">
        <v>0</v>
      </c>
      <c r="AR675" s="2006">
        <v>0</v>
      </c>
      <c r="AS675" s="2006">
        <v>0</v>
      </c>
      <c r="AT675" s="2006">
        <v>0</v>
      </c>
      <c r="AU675" s="2006">
        <v>0</v>
      </c>
      <c r="AV675" s="2006">
        <v>0</v>
      </c>
      <c r="AW675" s="2006">
        <v>0</v>
      </c>
      <c r="AX675" s="2006">
        <v>0</v>
      </c>
      <c r="AY675" s="2006">
        <v>0</v>
      </c>
      <c r="AZ675" s="2006">
        <v>0</v>
      </c>
      <c r="BA675" s="2006">
        <v>0</v>
      </c>
      <c r="BB675" s="2006">
        <v>0</v>
      </c>
      <c r="BC675" s="2006">
        <v>0</v>
      </c>
      <c r="BD675" s="2006">
        <v>0</v>
      </c>
      <c r="BE675" s="2006">
        <v>0</v>
      </c>
      <c r="BF675" s="2006">
        <v>0</v>
      </c>
      <c r="BG675" s="2006">
        <v>0</v>
      </c>
      <c r="BH675" s="2006">
        <v>0</v>
      </c>
      <c r="BI675" s="421"/>
    </row>
    <row r="676" spans="2:61" ht="9.9499999999999993" customHeight="1">
      <c r="B676" s="34"/>
      <c r="D676" s="49"/>
      <c r="E676" s="96"/>
      <c r="F676" s="96"/>
      <c r="G676" s="96"/>
      <c r="H676" s="49"/>
      <c r="I676" s="96"/>
      <c r="J676" s="96"/>
      <c r="K676" s="96"/>
      <c r="L676" s="49"/>
      <c r="M676" s="96"/>
      <c r="N676" s="96"/>
      <c r="O676" s="96"/>
      <c r="P676" s="49"/>
      <c r="Q676" s="96"/>
      <c r="R676" s="96"/>
      <c r="S676" s="96"/>
      <c r="T676" s="49"/>
      <c r="U676" s="96"/>
      <c r="V676" s="96"/>
      <c r="W676" s="96"/>
      <c r="X676" s="35"/>
      <c r="Y676" s="96"/>
      <c r="Z676" s="96"/>
      <c r="AA676" s="96"/>
      <c r="AB676" s="49"/>
      <c r="AC676" s="96"/>
      <c r="AD676" s="96"/>
      <c r="AE676" s="96"/>
      <c r="AF676" s="49"/>
      <c r="AG676" s="96"/>
      <c r="AH676" s="96"/>
      <c r="AI676" s="96"/>
      <c r="AJ676" s="2006">
        <v>0</v>
      </c>
      <c r="AK676" s="2006">
        <v>0</v>
      </c>
      <c r="AL676" s="2006">
        <v>0</v>
      </c>
      <c r="AM676" s="2006">
        <v>0</v>
      </c>
      <c r="AN676" s="2006">
        <v>0</v>
      </c>
      <c r="AO676" s="2006">
        <v>0</v>
      </c>
      <c r="AP676" s="2006">
        <v>0</v>
      </c>
      <c r="AQ676" s="2006">
        <v>0</v>
      </c>
      <c r="AR676" s="2006">
        <v>0</v>
      </c>
      <c r="AS676" s="2006">
        <v>0</v>
      </c>
      <c r="AT676" s="2006">
        <v>0</v>
      </c>
      <c r="AU676" s="2006">
        <v>0</v>
      </c>
      <c r="AV676" s="2006">
        <v>0</v>
      </c>
      <c r="AW676" s="2006">
        <v>0</v>
      </c>
      <c r="AX676" s="2006">
        <v>0</v>
      </c>
      <c r="AY676" s="2006">
        <v>0</v>
      </c>
      <c r="AZ676" s="2006">
        <v>0</v>
      </c>
      <c r="BA676" s="2006">
        <v>0</v>
      </c>
      <c r="BB676" s="2006">
        <v>0</v>
      </c>
      <c r="BC676" s="2006">
        <v>0</v>
      </c>
      <c r="BD676" s="2006">
        <v>0</v>
      </c>
      <c r="BE676" s="2006">
        <v>0</v>
      </c>
      <c r="BF676" s="2006">
        <v>0</v>
      </c>
      <c r="BG676" s="2006">
        <v>0</v>
      </c>
      <c r="BH676" s="2006">
        <v>0</v>
      </c>
      <c r="BI676" s="421"/>
    </row>
    <row r="677" spans="2:61" ht="9.9499999999999993" customHeight="1">
      <c r="B677" s="3401">
        <v>2</v>
      </c>
      <c r="D677" s="4281" t="s">
        <v>128</v>
      </c>
      <c r="E677" s="40"/>
      <c r="F677" s="40"/>
      <c r="G677" s="40"/>
      <c r="H677" s="4287" t="s">
        <v>723</v>
      </c>
      <c r="I677" s="40"/>
      <c r="J677" s="40"/>
      <c r="K677" s="40"/>
      <c r="L677" s="4303" t="s">
        <v>724</v>
      </c>
      <c r="M677" s="40"/>
      <c r="N677" s="40"/>
      <c r="O677" s="40"/>
      <c r="P677" s="4316" t="s">
        <v>725</v>
      </c>
      <c r="Q677" s="40"/>
      <c r="R677" s="40"/>
      <c r="S677" s="40"/>
      <c r="T677" s="4286" t="s">
        <v>726</v>
      </c>
      <c r="U677" s="40"/>
      <c r="V677" s="40"/>
      <c r="W677" s="40"/>
      <c r="X677" s="4317" t="s">
        <v>727</v>
      </c>
      <c r="Y677" s="40"/>
      <c r="Z677" s="40"/>
      <c r="AA677" s="40"/>
      <c r="AB677" s="3617"/>
      <c r="AC677" s="40"/>
      <c r="AD677" s="40"/>
      <c r="AE677" s="40"/>
      <c r="AF677" s="3617"/>
      <c r="AG677" s="40"/>
      <c r="AH677" s="40"/>
      <c r="AI677" s="40"/>
      <c r="AJ677" s="2006">
        <v>0</v>
      </c>
      <c r="AK677" s="2006">
        <v>0</v>
      </c>
      <c r="AL677" s="2006">
        <v>0</v>
      </c>
      <c r="AM677" s="2006">
        <v>0</v>
      </c>
      <c r="AN677" s="2006">
        <v>0</v>
      </c>
      <c r="AO677" s="2006">
        <v>0</v>
      </c>
      <c r="AP677" s="2006">
        <v>0</v>
      </c>
      <c r="AQ677" s="2006">
        <v>0</v>
      </c>
      <c r="AR677" s="2006">
        <v>0</v>
      </c>
      <c r="AS677" s="2006">
        <v>0</v>
      </c>
      <c r="AT677" s="2006">
        <v>0</v>
      </c>
      <c r="AU677" s="2006">
        <v>0</v>
      </c>
      <c r="AV677" s="2006">
        <v>0</v>
      </c>
      <c r="AW677" s="2006">
        <v>0</v>
      </c>
      <c r="AX677" s="2006">
        <v>0</v>
      </c>
      <c r="AY677" s="2006">
        <v>0</v>
      </c>
      <c r="AZ677" s="2006">
        <v>0</v>
      </c>
      <c r="BA677" s="2006">
        <v>0</v>
      </c>
      <c r="BB677" s="2006">
        <v>0</v>
      </c>
      <c r="BC677" s="2006">
        <v>0</v>
      </c>
      <c r="BD677" s="2006">
        <v>0</v>
      </c>
      <c r="BE677" s="2006">
        <v>0</v>
      </c>
      <c r="BF677" s="2006">
        <v>0</v>
      </c>
      <c r="BG677" s="2006">
        <v>0</v>
      </c>
      <c r="BH677" s="2006">
        <v>0</v>
      </c>
      <c r="BI677" s="421"/>
    </row>
    <row r="678" spans="2:61" ht="5.0999999999999996" customHeight="1">
      <c r="B678" s="3402"/>
      <c r="D678" s="3624"/>
      <c r="E678" s="90"/>
      <c r="F678" s="91"/>
      <c r="G678" s="90"/>
      <c r="H678" s="3636"/>
      <c r="I678" s="90"/>
      <c r="J678" s="91"/>
      <c r="K678" s="90"/>
      <c r="L678" s="3630"/>
      <c r="M678" s="90"/>
      <c r="N678" s="91"/>
      <c r="O678" s="90"/>
      <c r="P678" s="3621"/>
      <c r="Q678" s="90"/>
      <c r="R678" s="91"/>
      <c r="S678" s="90"/>
      <c r="T678" s="3627"/>
      <c r="U678" s="90"/>
      <c r="V678" s="91"/>
      <c r="W678" s="90"/>
      <c r="X678" s="3633"/>
      <c r="Y678" s="90"/>
      <c r="Z678" s="91"/>
      <c r="AA678" s="90"/>
      <c r="AB678" s="3618"/>
      <c r="AC678" s="90"/>
      <c r="AD678" s="91"/>
      <c r="AE678" s="90"/>
      <c r="AF678" s="3618"/>
      <c r="AG678" s="90"/>
      <c r="AH678" s="91"/>
      <c r="AI678" s="90"/>
      <c r="AJ678" s="2006">
        <v>0</v>
      </c>
      <c r="AK678" s="2006">
        <v>0</v>
      </c>
      <c r="AL678" s="2006">
        <v>0</v>
      </c>
      <c r="AM678" s="2006">
        <v>0</v>
      </c>
      <c r="AN678" s="2006">
        <v>0</v>
      </c>
      <c r="AO678" s="2006">
        <v>0</v>
      </c>
      <c r="AP678" s="2006">
        <v>0</v>
      </c>
      <c r="AQ678" s="2006">
        <v>0</v>
      </c>
      <c r="AR678" s="2006">
        <v>0</v>
      </c>
      <c r="AS678" s="2006">
        <v>0</v>
      </c>
      <c r="AT678" s="2006">
        <v>0</v>
      </c>
      <c r="AU678" s="2006">
        <v>0</v>
      </c>
      <c r="AV678" s="2006">
        <v>0</v>
      </c>
      <c r="AW678" s="2006">
        <v>0</v>
      </c>
      <c r="AX678" s="2006">
        <v>0</v>
      </c>
      <c r="AY678" s="2006">
        <v>0</v>
      </c>
      <c r="AZ678" s="2006">
        <v>0</v>
      </c>
      <c r="BA678" s="2006">
        <v>0</v>
      </c>
      <c r="BB678" s="2006">
        <v>0</v>
      </c>
      <c r="BC678" s="2006">
        <v>0</v>
      </c>
      <c r="BD678" s="2006">
        <v>0</v>
      </c>
      <c r="BE678" s="2006">
        <v>0</v>
      </c>
      <c r="BF678" s="2006">
        <v>0</v>
      </c>
      <c r="BG678" s="2006">
        <v>0</v>
      </c>
      <c r="BH678" s="2006">
        <v>0</v>
      </c>
      <c r="BI678" s="421"/>
    </row>
    <row r="679" spans="2:61" ht="9.9499999999999993" customHeight="1">
      <c r="B679" s="3403"/>
      <c r="D679" s="3625"/>
      <c r="E679" s="40"/>
      <c r="F679" s="40"/>
      <c r="G679" s="40"/>
      <c r="H679" s="3637"/>
      <c r="I679" s="40"/>
      <c r="J679" s="40"/>
      <c r="K679" s="40"/>
      <c r="L679" s="3631"/>
      <c r="M679" s="40"/>
      <c r="N679" s="40"/>
      <c r="O679" s="40"/>
      <c r="P679" s="3622"/>
      <c r="Q679" s="40"/>
      <c r="R679" s="40"/>
      <c r="S679" s="40"/>
      <c r="T679" s="3628"/>
      <c r="U679" s="40"/>
      <c r="V679" s="40"/>
      <c r="W679" s="40"/>
      <c r="X679" s="3634"/>
      <c r="Y679" s="40"/>
      <c r="Z679" s="40"/>
      <c r="AA679" s="40"/>
      <c r="AB679" s="3619"/>
      <c r="AC679" s="40"/>
      <c r="AD679" s="40"/>
      <c r="AE679" s="40"/>
      <c r="AF679" s="3619"/>
      <c r="AG679" s="40"/>
      <c r="AH679" s="40"/>
      <c r="AI679" s="40"/>
      <c r="AJ679" s="2006">
        <v>0</v>
      </c>
      <c r="AK679" s="2006">
        <v>0</v>
      </c>
      <c r="AL679" s="2006">
        <v>0</v>
      </c>
      <c r="AM679" s="2006">
        <v>0</v>
      </c>
      <c r="AN679" s="2006">
        <v>0</v>
      </c>
      <c r="AO679" s="2006">
        <v>0</v>
      </c>
      <c r="AP679" s="2006">
        <v>0</v>
      </c>
      <c r="AQ679" s="2006">
        <v>0</v>
      </c>
      <c r="AR679" s="2006">
        <v>0</v>
      </c>
      <c r="AS679" s="2006">
        <v>0</v>
      </c>
      <c r="AT679" s="2006">
        <v>0</v>
      </c>
      <c r="AU679" s="2006">
        <v>0</v>
      </c>
      <c r="AV679" s="2006">
        <v>0</v>
      </c>
      <c r="AW679" s="2006">
        <v>0</v>
      </c>
      <c r="AX679" s="2006">
        <v>0</v>
      </c>
      <c r="AY679" s="2006">
        <v>0</v>
      </c>
      <c r="AZ679" s="2006">
        <v>0</v>
      </c>
      <c r="BA679" s="2006">
        <v>0</v>
      </c>
      <c r="BB679" s="2006">
        <v>0</v>
      </c>
      <c r="BC679" s="2006">
        <v>0</v>
      </c>
      <c r="BD679" s="2006">
        <v>0</v>
      </c>
      <c r="BE679" s="2006">
        <v>0</v>
      </c>
      <c r="BF679" s="2006">
        <v>0</v>
      </c>
      <c r="BG679" s="2006">
        <v>0</v>
      </c>
      <c r="BH679" s="2006">
        <v>0</v>
      </c>
      <c r="BI679" s="421"/>
    </row>
    <row r="680" spans="2:61" ht="9.9499999999999993" customHeight="1">
      <c r="B680" s="34"/>
      <c r="D680" s="49"/>
      <c r="E680" s="96"/>
      <c r="F680" s="96"/>
      <c r="G680" s="96"/>
      <c r="H680" s="49"/>
      <c r="I680" s="96"/>
      <c r="J680" s="96"/>
      <c r="K680" s="96"/>
      <c r="L680" s="49"/>
      <c r="M680" s="96"/>
      <c r="N680" s="96"/>
      <c r="O680" s="96"/>
      <c r="P680" s="49"/>
      <c r="Q680" s="96"/>
      <c r="R680" s="96"/>
      <c r="S680" s="96"/>
      <c r="T680" s="49"/>
      <c r="U680" s="96"/>
      <c r="V680" s="96"/>
      <c r="W680" s="96"/>
      <c r="X680" s="35"/>
      <c r="Y680" s="96"/>
      <c r="Z680" s="96"/>
      <c r="AA680" s="96"/>
      <c r="AB680" s="49"/>
      <c r="AC680" s="96"/>
      <c r="AD680" s="96"/>
      <c r="AE680" s="96"/>
      <c r="AF680" s="49"/>
      <c r="AG680" s="96"/>
      <c r="AH680" s="96"/>
      <c r="AI680" s="96"/>
      <c r="AJ680" s="2006">
        <v>0</v>
      </c>
      <c r="AK680" s="2006">
        <v>0</v>
      </c>
      <c r="AL680" s="2006">
        <v>0</v>
      </c>
      <c r="AM680" s="2006">
        <v>0</v>
      </c>
      <c r="AN680" s="2006">
        <v>0</v>
      </c>
      <c r="AO680" s="2006">
        <v>0</v>
      </c>
      <c r="AP680" s="2006">
        <v>0</v>
      </c>
      <c r="AQ680" s="2006">
        <v>0</v>
      </c>
      <c r="AR680" s="2006">
        <v>0</v>
      </c>
      <c r="AS680" s="2006">
        <v>0</v>
      </c>
      <c r="AT680" s="2006">
        <v>0</v>
      </c>
      <c r="AU680" s="2006">
        <v>0</v>
      </c>
      <c r="AV680" s="2006">
        <v>0</v>
      </c>
      <c r="AW680" s="2006">
        <v>0</v>
      </c>
      <c r="AX680" s="2006">
        <v>0</v>
      </c>
      <c r="AY680" s="2006">
        <v>0</v>
      </c>
      <c r="AZ680" s="2006">
        <v>0</v>
      </c>
      <c r="BA680" s="2006">
        <v>0</v>
      </c>
      <c r="BB680" s="2006">
        <v>0</v>
      </c>
      <c r="BC680" s="2006">
        <v>0</v>
      </c>
      <c r="BD680" s="2006">
        <v>0</v>
      </c>
      <c r="BE680" s="2006">
        <v>0</v>
      </c>
      <c r="BF680" s="2006">
        <v>0</v>
      </c>
      <c r="BG680" s="2006">
        <v>0</v>
      </c>
      <c r="BH680" s="2006">
        <v>0</v>
      </c>
      <c r="BI680" s="421"/>
    </row>
    <row r="681" spans="2:61" ht="9.9499999999999993" customHeight="1">
      <c r="B681" s="3401">
        <v>3</v>
      </c>
      <c r="D681" s="4281" t="s">
        <v>728</v>
      </c>
      <c r="E681" s="40"/>
      <c r="F681" s="40"/>
      <c r="G681" s="40"/>
      <c r="H681" s="4287" t="s">
        <v>276</v>
      </c>
      <c r="I681" s="40"/>
      <c r="J681" s="40"/>
      <c r="K681" s="40"/>
      <c r="L681" s="4303" t="s">
        <v>729</v>
      </c>
      <c r="M681" s="40"/>
      <c r="N681" s="40"/>
      <c r="O681" s="40"/>
      <c r="P681" s="4316" t="s">
        <v>730</v>
      </c>
      <c r="Q681" s="40"/>
      <c r="R681" s="40"/>
      <c r="S681" s="40"/>
      <c r="T681" s="4286" t="s">
        <v>731</v>
      </c>
      <c r="U681" s="40"/>
      <c r="V681" s="40"/>
      <c r="W681" s="40"/>
      <c r="X681" s="4317" t="s">
        <v>732</v>
      </c>
      <c r="Y681" s="40"/>
      <c r="Z681" s="40"/>
      <c r="AA681" s="40"/>
      <c r="AB681" s="3617"/>
      <c r="AC681" s="40"/>
      <c r="AD681" s="40"/>
      <c r="AE681" s="40"/>
      <c r="AF681" s="3617"/>
      <c r="AG681" s="40"/>
      <c r="AH681" s="40"/>
      <c r="AI681" s="40"/>
      <c r="AJ681" s="2006">
        <v>0</v>
      </c>
      <c r="AK681" s="2006">
        <v>0</v>
      </c>
      <c r="AL681" s="2006">
        <v>0</v>
      </c>
      <c r="AM681" s="2006">
        <v>0</v>
      </c>
      <c r="AN681" s="2006">
        <v>0</v>
      </c>
      <c r="AO681" s="2006">
        <v>0</v>
      </c>
      <c r="AP681" s="2006">
        <v>0</v>
      </c>
      <c r="AQ681" s="2006">
        <v>0</v>
      </c>
      <c r="AR681" s="2006">
        <v>0</v>
      </c>
      <c r="AS681" s="2006">
        <v>0</v>
      </c>
      <c r="AT681" s="2006">
        <v>0</v>
      </c>
      <c r="AU681" s="2006">
        <v>0</v>
      </c>
      <c r="AV681" s="2006">
        <v>0</v>
      </c>
      <c r="AW681" s="2006">
        <v>0</v>
      </c>
      <c r="AX681" s="2006">
        <v>0</v>
      </c>
      <c r="AY681" s="2006">
        <v>0</v>
      </c>
      <c r="AZ681" s="2006">
        <v>0</v>
      </c>
      <c r="BA681" s="2006">
        <v>0</v>
      </c>
      <c r="BB681" s="2006">
        <v>0</v>
      </c>
      <c r="BC681" s="2006">
        <v>0</v>
      </c>
      <c r="BD681" s="2006">
        <v>0</v>
      </c>
      <c r="BE681" s="2006">
        <v>0</v>
      </c>
      <c r="BF681" s="2006">
        <v>0</v>
      </c>
      <c r="BG681" s="2006">
        <v>0</v>
      </c>
      <c r="BH681" s="2006">
        <v>0</v>
      </c>
      <c r="BI681" s="421"/>
    </row>
    <row r="682" spans="2:61" ht="5.0999999999999996" customHeight="1">
      <c r="B682" s="3402"/>
      <c r="D682" s="3624"/>
      <c r="E682" s="90"/>
      <c r="F682" s="91"/>
      <c r="G682" s="90"/>
      <c r="H682" s="3636"/>
      <c r="I682" s="90"/>
      <c r="J682" s="91"/>
      <c r="K682" s="90"/>
      <c r="L682" s="3630"/>
      <c r="M682" s="90"/>
      <c r="N682" s="91"/>
      <c r="O682" s="90"/>
      <c r="P682" s="3621"/>
      <c r="Q682" s="90"/>
      <c r="R682" s="91"/>
      <c r="S682" s="90"/>
      <c r="T682" s="3627"/>
      <c r="U682" s="90"/>
      <c r="V682" s="91"/>
      <c r="W682" s="90"/>
      <c r="X682" s="3633"/>
      <c r="Y682" s="90"/>
      <c r="Z682" s="91"/>
      <c r="AA682" s="90"/>
      <c r="AB682" s="3618"/>
      <c r="AC682" s="90"/>
      <c r="AD682" s="91"/>
      <c r="AE682" s="90"/>
      <c r="AF682" s="3618"/>
      <c r="AG682" s="90"/>
      <c r="AH682" s="91"/>
      <c r="AI682" s="90"/>
      <c r="AJ682" s="2006">
        <v>0</v>
      </c>
      <c r="AK682" s="2006">
        <v>0</v>
      </c>
      <c r="AL682" s="2006">
        <v>0</v>
      </c>
      <c r="AM682" s="2006">
        <v>0</v>
      </c>
      <c r="AN682" s="2006">
        <v>0</v>
      </c>
      <c r="AO682" s="2006">
        <v>0</v>
      </c>
      <c r="AP682" s="2006">
        <v>0</v>
      </c>
      <c r="AQ682" s="2006">
        <v>0</v>
      </c>
      <c r="AR682" s="2006">
        <v>0</v>
      </c>
      <c r="AS682" s="2006">
        <v>0</v>
      </c>
      <c r="AT682" s="2006">
        <v>0</v>
      </c>
      <c r="AU682" s="2006">
        <v>0</v>
      </c>
      <c r="AV682" s="2006">
        <v>0</v>
      </c>
      <c r="AW682" s="2006">
        <v>0</v>
      </c>
      <c r="AX682" s="2006">
        <v>0</v>
      </c>
      <c r="AY682" s="2006">
        <v>0</v>
      </c>
      <c r="AZ682" s="2006">
        <v>0</v>
      </c>
      <c r="BA682" s="2006">
        <v>0</v>
      </c>
      <c r="BB682" s="2006">
        <v>0</v>
      </c>
      <c r="BC682" s="2006">
        <v>0</v>
      </c>
      <c r="BD682" s="2006">
        <v>0</v>
      </c>
      <c r="BE682" s="2006">
        <v>0</v>
      </c>
      <c r="BF682" s="2006">
        <v>0</v>
      </c>
      <c r="BG682" s="2006">
        <v>0</v>
      </c>
      <c r="BH682" s="2006">
        <v>0</v>
      </c>
      <c r="BI682" s="421"/>
    </row>
    <row r="683" spans="2:61" ht="9.9499999999999993" customHeight="1">
      <c r="B683" s="3403"/>
      <c r="D683" s="3625"/>
      <c r="E683" s="40"/>
      <c r="F683" s="40"/>
      <c r="G683" s="40"/>
      <c r="H683" s="3637"/>
      <c r="I683" s="40"/>
      <c r="J683" s="40"/>
      <c r="K683" s="40"/>
      <c r="L683" s="3631"/>
      <c r="M683" s="40"/>
      <c r="N683" s="40"/>
      <c r="O683" s="40"/>
      <c r="P683" s="3622"/>
      <c r="Q683" s="40"/>
      <c r="R683" s="40"/>
      <c r="S683" s="40"/>
      <c r="T683" s="3628"/>
      <c r="U683" s="40"/>
      <c r="V683" s="40"/>
      <c r="W683" s="40"/>
      <c r="X683" s="3634"/>
      <c r="Y683" s="40"/>
      <c r="Z683" s="40"/>
      <c r="AA683" s="40"/>
      <c r="AB683" s="3619"/>
      <c r="AC683" s="40"/>
      <c r="AD683" s="40"/>
      <c r="AE683" s="40"/>
      <c r="AF683" s="3619"/>
      <c r="AG683" s="40"/>
      <c r="AH683" s="40"/>
      <c r="AI683" s="40"/>
      <c r="AJ683" s="2006">
        <v>0</v>
      </c>
      <c r="AK683" s="2006">
        <v>0</v>
      </c>
      <c r="AL683" s="2006">
        <v>0</v>
      </c>
      <c r="AM683" s="2006">
        <v>0</v>
      </c>
      <c r="AN683" s="2006">
        <v>0</v>
      </c>
      <c r="AO683" s="2006">
        <v>0</v>
      </c>
      <c r="AP683" s="2006">
        <v>0</v>
      </c>
      <c r="AQ683" s="2006">
        <v>0</v>
      </c>
      <c r="AR683" s="2006">
        <v>0</v>
      </c>
      <c r="AS683" s="2006">
        <v>0</v>
      </c>
      <c r="AT683" s="2006">
        <v>0</v>
      </c>
      <c r="AU683" s="2006">
        <v>0</v>
      </c>
      <c r="AV683" s="2006">
        <v>0</v>
      </c>
      <c r="AW683" s="2006">
        <v>0</v>
      </c>
      <c r="AX683" s="2006">
        <v>0</v>
      </c>
      <c r="AY683" s="2006">
        <v>0</v>
      </c>
      <c r="AZ683" s="2006">
        <v>0</v>
      </c>
      <c r="BA683" s="2006">
        <v>0</v>
      </c>
      <c r="BB683" s="2006">
        <v>0</v>
      </c>
      <c r="BC683" s="2006">
        <v>0</v>
      </c>
      <c r="BD683" s="2006">
        <v>0</v>
      </c>
      <c r="BE683" s="2006">
        <v>0</v>
      </c>
      <c r="BF683" s="2006">
        <v>0</v>
      </c>
      <c r="BG683" s="2006">
        <v>0</v>
      </c>
      <c r="BH683" s="2006">
        <v>0</v>
      </c>
      <c r="BI683" s="421"/>
    </row>
    <row r="684" spans="2:61" ht="9.9499999999999993" customHeight="1">
      <c r="B684" s="34"/>
      <c r="D684" s="49"/>
      <c r="E684" s="96"/>
      <c r="F684" s="96"/>
      <c r="G684" s="96"/>
      <c r="H684" s="49"/>
      <c r="I684" s="96"/>
      <c r="J684" s="96"/>
      <c r="K684" s="96"/>
      <c r="L684" s="49"/>
      <c r="M684" s="96"/>
      <c r="N684" s="96"/>
      <c r="O684" s="96"/>
      <c r="P684" s="49"/>
      <c r="Q684" s="96"/>
      <c r="R684" s="96"/>
      <c r="S684" s="96"/>
      <c r="T684" s="49"/>
      <c r="U684" s="96"/>
      <c r="V684" s="96"/>
      <c r="W684" s="96"/>
      <c r="X684" s="35"/>
      <c r="Y684" s="96"/>
      <c r="Z684" s="96"/>
      <c r="AA684" s="96"/>
      <c r="AB684" s="49"/>
      <c r="AC684" s="96"/>
      <c r="AD684" s="96"/>
      <c r="AE684" s="96"/>
      <c r="AF684" s="49"/>
      <c r="AG684" s="96"/>
      <c r="AH684" s="96"/>
      <c r="AI684" s="96"/>
      <c r="AJ684" s="2006">
        <v>0</v>
      </c>
      <c r="AK684" s="2006">
        <v>0</v>
      </c>
      <c r="AL684" s="2006">
        <v>0</v>
      </c>
      <c r="AM684" s="2006">
        <v>0</v>
      </c>
      <c r="AN684" s="2006">
        <v>0</v>
      </c>
      <c r="AO684" s="2006">
        <v>0</v>
      </c>
      <c r="AP684" s="2006">
        <v>0</v>
      </c>
      <c r="AQ684" s="2006">
        <v>0</v>
      </c>
      <c r="AR684" s="2006">
        <v>0</v>
      </c>
      <c r="AS684" s="2006">
        <v>0</v>
      </c>
      <c r="AT684" s="2006">
        <v>0</v>
      </c>
      <c r="AU684" s="2006">
        <v>0</v>
      </c>
      <c r="AV684" s="2006">
        <v>0</v>
      </c>
      <c r="AW684" s="2006">
        <v>0</v>
      </c>
      <c r="AX684" s="2006">
        <v>0</v>
      </c>
      <c r="AY684" s="2006">
        <v>0</v>
      </c>
      <c r="AZ684" s="2006">
        <v>0</v>
      </c>
      <c r="BA684" s="2006">
        <v>0</v>
      </c>
      <c r="BB684" s="2006">
        <v>0</v>
      </c>
      <c r="BC684" s="2006">
        <v>0</v>
      </c>
      <c r="BD684" s="2006">
        <v>0</v>
      </c>
      <c r="BE684" s="2006">
        <v>0</v>
      </c>
      <c r="BF684" s="2006">
        <v>0</v>
      </c>
      <c r="BG684" s="2006">
        <v>0</v>
      </c>
      <c r="BH684" s="2006">
        <v>0</v>
      </c>
      <c r="BI684" s="421"/>
    </row>
    <row r="685" spans="2:61" ht="9.9499999999999993" customHeight="1">
      <c r="B685" s="3401">
        <v>4</v>
      </c>
      <c r="D685" s="4281" t="s">
        <v>733</v>
      </c>
      <c r="E685" s="40"/>
      <c r="F685" s="40"/>
      <c r="G685" s="40"/>
      <c r="H685" s="4287" t="s">
        <v>734</v>
      </c>
      <c r="I685" s="40"/>
      <c r="J685" s="40"/>
      <c r="K685" s="40"/>
      <c r="L685" s="4303" t="s">
        <v>735</v>
      </c>
      <c r="M685" s="40"/>
      <c r="N685" s="40"/>
      <c r="O685" s="40"/>
      <c r="P685" s="4316" t="s">
        <v>736</v>
      </c>
      <c r="Q685" s="40"/>
      <c r="R685" s="40"/>
      <c r="S685" s="40"/>
      <c r="T685" s="4286" t="s">
        <v>737</v>
      </c>
      <c r="U685" s="40"/>
      <c r="V685" s="40"/>
      <c r="W685" s="40"/>
      <c r="X685" s="4317" t="s">
        <v>738</v>
      </c>
      <c r="Y685" s="40"/>
      <c r="Z685" s="40"/>
      <c r="AA685" s="40"/>
      <c r="AB685" s="3617"/>
      <c r="AC685" s="40"/>
      <c r="AD685" s="40"/>
      <c r="AE685" s="40"/>
      <c r="AF685" s="3617"/>
      <c r="AG685" s="40"/>
      <c r="AH685" s="40"/>
      <c r="AI685" s="40"/>
      <c r="AJ685" s="2006">
        <v>0</v>
      </c>
      <c r="AK685" s="2006">
        <v>0</v>
      </c>
      <c r="AL685" s="2006">
        <v>0</v>
      </c>
      <c r="AM685" s="2006">
        <v>0</v>
      </c>
      <c r="AN685" s="2006">
        <v>0</v>
      </c>
      <c r="AO685" s="2006">
        <v>0</v>
      </c>
      <c r="AP685" s="2006">
        <v>0</v>
      </c>
      <c r="AQ685" s="2006">
        <v>0</v>
      </c>
      <c r="AR685" s="2006">
        <v>0</v>
      </c>
      <c r="AS685" s="2006">
        <v>0</v>
      </c>
      <c r="AT685" s="2006">
        <v>0</v>
      </c>
      <c r="AU685" s="2006">
        <v>0</v>
      </c>
      <c r="AV685" s="2006">
        <v>0</v>
      </c>
      <c r="AW685" s="2006">
        <v>0</v>
      </c>
      <c r="AX685" s="2006">
        <v>0</v>
      </c>
      <c r="AY685" s="2006">
        <v>0</v>
      </c>
      <c r="AZ685" s="2006">
        <v>0</v>
      </c>
      <c r="BA685" s="2006">
        <v>0</v>
      </c>
      <c r="BB685" s="2006">
        <v>0</v>
      </c>
      <c r="BC685" s="2006">
        <v>0</v>
      </c>
      <c r="BD685" s="2006">
        <v>0</v>
      </c>
      <c r="BE685" s="2006">
        <v>0</v>
      </c>
      <c r="BF685" s="2006">
        <v>0</v>
      </c>
      <c r="BG685" s="2006">
        <v>0</v>
      </c>
      <c r="BH685" s="2006">
        <v>0</v>
      </c>
      <c r="BI685" s="421"/>
    </row>
    <row r="686" spans="2:61" ht="5.0999999999999996" customHeight="1">
      <c r="B686" s="3402"/>
      <c r="D686" s="3624"/>
      <c r="E686" s="90"/>
      <c r="F686" s="91"/>
      <c r="G686" s="90"/>
      <c r="H686" s="3636"/>
      <c r="I686" s="90"/>
      <c r="J686" s="91"/>
      <c r="K686" s="90"/>
      <c r="L686" s="3630"/>
      <c r="M686" s="90"/>
      <c r="N686" s="91"/>
      <c r="O686" s="90"/>
      <c r="P686" s="3621"/>
      <c r="Q686" s="90"/>
      <c r="R686" s="91"/>
      <c r="S686" s="90"/>
      <c r="T686" s="3627"/>
      <c r="U686" s="90"/>
      <c r="V686" s="91"/>
      <c r="W686" s="90"/>
      <c r="X686" s="3633"/>
      <c r="Y686" s="90"/>
      <c r="Z686" s="91"/>
      <c r="AA686" s="90"/>
      <c r="AB686" s="3618"/>
      <c r="AC686" s="90"/>
      <c r="AD686" s="91"/>
      <c r="AE686" s="90"/>
      <c r="AF686" s="3618"/>
      <c r="AG686" s="90"/>
      <c r="AH686" s="91"/>
      <c r="AI686" s="90"/>
      <c r="AJ686" s="2006">
        <v>0</v>
      </c>
      <c r="AK686" s="2006">
        <v>0</v>
      </c>
      <c r="AL686" s="2006">
        <v>0</v>
      </c>
      <c r="AM686" s="2006">
        <v>0</v>
      </c>
      <c r="AN686" s="2006">
        <v>0</v>
      </c>
      <c r="AO686" s="2006">
        <v>0</v>
      </c>
      <c r="AP686" s="2006">
        <v>0</v>
      </c>
      <c r="AQ686" s="2006">
        <v>0</v>
      </c>
      <c r="AR686" s="2006">
        <v>0</v>
      </c>
      <c r="AS686" s="2006">
        <v>0</v>
      </c>
      <c r="AT686" s="2006">
        <v>0</v>
      </c>
      <c r="AU686" s="2006">
        <v>0</v>
      </c>
      <c r="AV686" s="2006">
        <v>0</v>
      </c>
      <c r="AW686" s="2006">
        <v>0</v>
      </c>
      <c r="AX686" s="2006">
        <v>0</v>
      </c>
      <c r="AY686" s="2006">
        <v>0</v>
      </c>
      <c r="AZ686" s="2006">
        <v>0</v>
      </c>
      <c r="BA686" s="2006">
        <v>0</v>
      </c>
      <c r="BB686" s="2006">
        <v>0</v>
      </c>
      <c r="BC686" s="2006">
        <v>0</v>
      </c>
      <c r="BD686" s="2006">
        <v>0</v>
      </c>
      <c r="BE686" s="2006">
        <v>0</v>
      </c>
      <c r="BF686" s="2006">
        <v>0</v>
      </c>
      <c r="BG686" s="2006">
        <v>0</v>
      </c>
      <c r="BH686" s="2006">
        <v>0</v>
      </c>
      <c r="BI686" s="421"/>
    </row>
    <row r="687" spans="2:61" ht="9.9499999999999993" customHeight="1">
      <c r="B687" s="3403"/>
      <c r="D687" s="3625"/>
      <c r="E687" s="40"/>
      <c r="F687" s="40"/>
      <c r="G687" s="40"/>
      <c r="H687" s="3637"/>
      <c r="I687" s="40"/>
      <c r="J687" s="40"/>
      <c r="K687" s="40"/>
      <c r="L687" s="3631"/>
      <c r="M687" s="40"/>
      <c r="N687" s="40"/>
      <c r="O687" s="40"/>
      <c r="P687" s="3622"/>
      <c r="Q687" s="40"/>
      <c r="R687" s="40"/>
      <c r="S687" s="40"/>
      <c r="T687" s="3628"/>
      <c r="U687" s="40"/>
      <c r="V687" s="40"/>
      <c r="W687" s="40"/>
      <c r="X687" s="3634"/>
      <c r="Y687" s="40"/>
      <c r="Z687" s="40"/>
      <c r="AA687" s="40"/>
      <c r="AB687" s="3619"/>
      <c r="AC687" s="40"/>
      <c r="AD687" s="40"/>
      <c r="AE687" s="40"/>
      <c r="AF687" s="3619"/>
      <c r="AG687" s="40"/>
      <c r="AH687" s="40"/>
      <c r="AI687" s="40"/>
      <c r="AJ687" s="2006">
        <v>0</v>
      </c>
      <c r="AK687" s="2006">
        <v>0</v>
      </c>
      <c r="AL687" s="2006">
        <v>0</v>
      </c>
      <c r="AM687" s="2006">
        <v>0</v>
      </c>
      <c r="AN687" s="2006">
        <v>0</v>
      </c>
      <c r="AO687" s="2006">
        <v>0</v>
      </c>
      <c r="AP687" s="2006">
        <v>0</v>
      </c>
      <c r="AQ687" s="2006">
        <v>0</v>
      </c>
      <c r="AR687" s="2006">
        <v>0</v>
      </c>
      <c r="AS687" s="2006">
        <v>0</v>
      </c>
      <c r="AT687" s="2006">
        <v>0</v>
      </c>
      <c r="AU687" s="2006">
        <v>0</v>
      </c>
      <c r="AV687" s="2006">
        <v>0</v>
      </c>
      <c r="AW687" s="2006">
        <v>0</v>
      </c>
      <c r="AX687" s="2006">
        <v>0</v>
      </c>
      <c r="AY687" s="2006">
        <v>0</v>
      </c>
      <c r="AZ687" s="2006">
        <v>0</v>
      </c>
      <c r="BA687" s="2006">
        <v>0</v>
      </c>
      <c r="BB687" s="2006">
        <v>0</v>
      </c>
      <c r="BC687" s="2006">
        <v>0</v>
      </c>
      <c r="BD687" s="2006">
        <v>0</v>
      </c>
      <c r="BE687" s="2006">
        <v>0</v>
      </c>
      <c r="BF687" s="2006">
        <v>0</v>
      </c>
      <c r="BG687" s="2006">
        <v>0</v>
      </c>
      <c r="BH687" s="2006">
        <v>0</v>
      </c>
      <c r="BI687" s="421"/>
    </row>
    <row r="688" spans="2:61" ht="9.9499999999999993" customHeight="1">
      <c r="B688" s="34"/>
      <c r="D688" s="49"/>
      <c r="E688" s="96"/>
      <c r="F688" s="96"/>
      <c r="G688" s="96"/>
      <c r="H688" s="49"/>
      <c r="I688" s="96"/>
      <c r="J688" s="96"/>
      <c r="K688" s="96"/>
      <c r="L688" s="49"/>
      <c r="M688" s="96"/>
      <c r="N688" s="96"/>
      <c r="O688" s="96"/>
      <c r="P688" s="49"/>
      <c r="Q688" s="96"/>
      <c r="R688" s="96"/>
      <c r="S688" s="96"/>
      <c r="T688" s="49"/>
      <c r="U688" s="96"/>
      <c r="V688" s="96"/>
      <c r="W688" s="96"/>
      <c r="X688" s="35"/>
      <c r="Y688" s="96"/>
      <c r="Z688" s="96"/>
      <c r="AA688" s="96"/>
      <c r="AB688" s="49"/>
      <c r="AC688" s="96"/>
      <c r="AD688" s="96"/>
      <c r="AE688" s="96"/>
      <c r="AF688" s="49"/>
      <c r="AG688" s="96"/>
      <c r="AH688" s="96"/>
      <c r="AI688" s="96"/>
      <c r="AJ688" s="2006">
        <v>0</v>
      </c>
      <c r="AK688" s="2006">
        <v>0</v>
      </c>
      <c r="AL688" s="2006">
        <v>0</v>
      </c>
      <c r="AM688" s="2006">
        <v>0</v>
      </c>
      <c r="AN688" s="2006">
        <v>0</v>
      </c>
      <c r="AO688" s="2006">
        <v>0</v>
      </c>
      <c r="AP688" s="2006">
        <v>0</v>
      </c>
      <c r="AQ688" s="2006">
        <v>0</v>
      </c>
      <c r="AR688" s="2006">
        <v>0</v>
      </c>
      <c r="AS688" s="2006">
        <v>0</v>
      </c>
      <c r="AT688" s="2006">
        <v>0</v>
      </c>
      <c r="AU688" s="2006">
        <v>0</v>
      </c>
      <c r="AV688" s="2006">
        <v>0</v>
      </c>
      <c r="AW688" s="2006">
        <v>0</v>
      </c>
      <c r="AX688" s="2006">
        <v>0</v>
      </c>
      <c r="AY688" s="2006">
        <v>0</v>
      </c>
      <c r="AZ688" s="2006">
        <v>0</v>
      </c>
      <c r="BA688" s="2006">
        <v>0</v>
      </c>
      <c r="BB688" s="2006">
        <v>0</v>
      </c>
      <c r="BC688" s="2006">
        <v>0</v>
      </c>
      <c r="BD688" s="2006">
        <v>0</v>
      </c>
      <c r="BE688" s="2006">
        <v>0</v>
      </c>
      <c r="BF688" s="2006">
        <v>0</v>
      </c>
      <c r="BG688" s="2006">
        <v>0</v>
      </c>
      <c r="BH688" s="2006">
        <v>0</v>
      </c>
      <c r="BI688" s="421"/>
    </row>
    <row r="689" spans="2:61" ht="9.9499999999999993" customHeight="1">
      <c r="B689" s="3401">
        <v>5</v>
      </c>
      <c r="D689" s="4281" t="s">
        <v>739</v>
      </c>
      <c r="E689" s="40"/>
      <c r="F689" s="40"/>
      <c r="G689" s="40"/>
      <c r="H689" s="4287" t="s">
        <v>740</v>
      </c>
      <c r="I689" s="40"/>
      <c r="J689" s="40"/>
      <c r="K689" s="40"/>
      <c r="L689" s="4303" t="s">
        <v>741</v>
      </c>
      <c r="M689" s="40"/>
      <c r="N689" s="40"/>
      <c r="O689" s="40"/>
      <c r="P689" s="4316" t="s">
        <v>742</v>
      </c>
      <c r="Q689" s="40"/>
      <c r="R689" s="40"/>
      <c r="S689" s="40"/>
      <c r="T689" s="4286" t="s">
        <v>743</v>
      </c>
      <c r="U689" s="40"/>
      <c r="V689" s="40"/>
      <c r="W689" s="40"/>
      <c r="X689" s="4317" t="s">
        <v>744</v>
      </c>
      <c r="Y689" s="40"/>
      <c r="Z689" s="40"/>
      <c r="AA689" s="40"/>
      <c r="AB689" s="3617"/>
      <c r="AC689" s="40"/>
      <c r="AD689" s="40"/>
      <c r="AE689" s="40"/>
      <c r="AF689" s="3617"/>
      <c r="AG689" s="40"/>
      <c r="AH689" s="40"/>
      <c r="AI689" s="40"/>
      <c r="AJ689" s="2006">
        <v>0</v>
      </c>
      <c r="AK689" s="2006">
        <v>0</v>
      </c>
      <c r="AL689" s="2006">
        <v>0</v>
      </c>
      <c r="AM689" s="2006">
        <v>0</v>
      </c>
      <c r="AN689" s="2006">
        <v>0</v>
      </c>
      <c r="AO689" s="2006">
        <v>0</v>
      </c>
      <c r="AP689" s="2006">
        <v>0</v>
      </c>
      <c r="AQ689" s="2006">
        <v>0</v>
      </c>
      <c r="AR689" s="2006">
        <v>0</v>
      </c>
      <c r="AS689" s="2006">
        <v>0</v>
      </c>
      <c r="AT689" s="2006">
        <v>0</v>
      </c>
      <c r="AU689" s="2006">
        <v>0</v>
      </c>
      <c r="AV689" s="2006">
        <v>0</v>
      </c>
      <c r="AW689" s="2006">
        <v>0</v>
      </c>
      <c r="AX689" s="2006">
        <v>0</v>
      </c>
      <c r="AY689" s="2006">
        <v>0</v>
      </c>
      <c r="AZ689" s="2006">
        <v>0</v>
      </c>
      <c r="BA689" s="2006">
        <v>0</v>
      </c>
      <c r="BB689" s="2006">
        <v>0</v>
      </c>
      <c r="BC689" s="2006">
        <v>0</v>
      </c>
      <c r="BD689" s="2006">
        <v>0</v>
      </c>
      <c r="BE689" s="2006">
        <v>0</v>
      </c>
      <c r="BF689" s="2006">
        <v>0</v>
      </c>
      <c r="BG689" s="2006">
        <v>0</v>
      </c>
      <c r="BH689" s="2006">
        <v>0</v>
      </c>
      <c r="BI689" s="421"/>
    </row>
    <row r="690" spans="2:61" ht="5.0999999999999996" customHeight="1">
      <c r="B690" s="3402"/>
      <c r="D690" s="3624"/>
      <c r="E690" s="90"/>
      <c r="F690" s="91"/>
      <c r="G690" s="90"/>
      <c r="H690" s="3636"/>
      <c r="I690" s="90"/>
      <c r="J690" s="91"/>
      <c r="K690" s="90"/>
      <c r="L690" s="3630"/>
      <c r="M690" s="90"/>
      <c r="N690" s="91"/>
      <c r="O690" s="90"/>
      <c r="P690" s="3621"/>
      <c r="Q690" s="90"/>
      <c r="R690" s="91"/>
      <c r="S690" s="90"/>
      <c r="T690" s="3627"/>
      <c r="U690" s="90"/>
      <c r="V690" s="91"/>
      <c r="W690" s="90"/>
      <c r="X690" s="3633"/>
      <c r="Y690" s="90"/>
      <c r="Z690" s="91"/>
      <c r="AA690" s="90"/>
      <c r="AB690" s="3618"/>
      <c r="AC690" s="90"/>
      <c r="AD690" s="91"/>
      <c r="AE690" s="90"/>
      <c r="AF690" s="3618"/>
      <c r="AG690" s="90"/>
      <c r="AH690" s="91"/>
      <c r="AI690" s="90"/>
      <c r="AJ690" s="2006">
        <v>0</v>
      </c>
      <c r="AK690" s="2006">
        <v>0</v>
      </c>
      <c r="AL690" s="2006">
        <v>0</v>
      </c>
      <c r="AM690" s="2006">
        <v>0</v>
      </c>
      <c r="AN690" s="2006">
        <v>0</v>
      </c>
      <c r="AO690" s="2006">
        <v>0</v>
      </c>
      <c r="AP690" s="2006">
        <v>0</v>
      </c>
      <c r="AQ690" s="2006">
        <v>0</v>
      </c>
      <c r="AR690" s="2006">
        <v>0</v>
      </c>
      <c r="AS690" s="2006">
        <v>0</v>
      </c>
      <c r="AT690" s="2006">
        <v>0</v>
      </c>
      <c r="AU690" s="2006">
        <v>0</v>
      </c>
      <c r="AV690" s="2006">
        <v>0</v>
      </c>
      <c r="AW690" s="2006">
        <v>0</v>
      </c>
      <c r="AX690" s="2006">
        <v>0</v>
      </c>
      <c r="AY690" s="2006">
        <v>0</v>
      </c>
      <c r="AZ690" s="2006">
        <v>0</v>
      </c>
      <c r="BA690" s="2006">
        <v>0</v>
      </c>
      <c r="BB690" s="2006">
        <v>0</v>
      </c>
      <c r="BC690" s="2006">
        <v>0</v>
      </c>
      <c r="BD690" s="2006">
        <v>0</v>
      </c>
      <c r="BE690" s="2006">
        <v>0</v>
      </c>
      <c r="BF690" s="2006">
        <v>0</v>
      </c>
      <c r="BG690" s="2006">
        <v>0</v>
      </c>
      <c r="BH690" s="2006">
        <v>0</v>
      </c>
      <c r="BI690" s="421"/>
    </row>
    <row r="691" spans="2:61" ht="9.9499999999999993" customHeight="1">
      <c r="B691" s="3403"/>
      <c r="D691" s="3625"/>
      <c r="E691" s="40"/>
      <c r="F691" s="40"/>
      <c r="G691" s="40"/>
      <c r="H691" s="3637"/>
      <c r="I691" s="40"/>
      <c r="J691" s="40"/>
      <c r="K691" s="40"/>
      <c r="L691" s="3631"/>
      <c r="M691" s="40"/>
      <c r="N691" s="40"/>
      <c r="O691" s="40"/>
      <c r="P691" s="3622"/>
      <c r="Q691" s="40"/>
      <c r="R691" s="40"/>
      <c r="S691" s="40"/>
      <c r="T691" s="3628"/>
      <c r="U691" s="40"/>
      <c r="V691" s="40"/>
      <c r="W691" s="40"/>
      <c r="X691" s="3634"/>
      <c r="Y691" s="40"/>
      <c r="Z691" s="40"/>
      <c r="AA691" s="40"/>
      <c r="AB691" s="3619"/>
      <c r="AC691" s="40"/>
      <c r="AD691" s="40"/>
      <c r="AE691" s="40"/>
      <c r="AF691" s="3619"/>
      <c r="AG691" s="40"/>
      <c r="AH691" s="40"/>
      <c r="AI691" s="40"/>
      <c r="AJ691" s="2006">
        <v>0</v>
      </c>
      <c r="AK691" s="2006">
        <v>0</v>
      </c>
      <c r="AL691" s="2006">
        <v>0</v>
      </c>
      <c r="AM691" s="2006">
        <v>0</v>
      </c>
      <c r="AN691" s="2006">
        <v>0</v>
      </c>
      <c r="AO691" s="2006">
        <v>0</v>
      </c>
      <c r="AP691" s="2006">
        <v>0</v>
      </c>
      <c r="AQ691" s="2006">
        <v>0</v>
      </c>
      <c r="AR691" s="2006">
        <v>0</v>
      </c>
      <c r="AS691" s="2006">
        <v>0</v>
      </c>
      <c r="AT691" s="2006">
        <v>0</v>
      </c>
      <c r="AU691" s="2006">
        <v>0</v>
      </c>
      <c r="AV691" s="2006">
        <v>0</v>
      </c>
      <c r="AW691" s="2006">
        <v>0</v>
      </c>
      <c r="AX691" s="2006">
        <v>0</v>
      </c>
      <c r="AY691" s="2006">
        <v>0</v>
      </c>
      <c r="AZ691" s="2006">
        <v>0</v>
      </c>
      <c r="BA691" s="2006">
        <v>0</v>
      </c>
      <c r="BB691" s="2006">
        <v>0</v>
      </c>
      <c r="BC691" s="2006">
        <v>0</v>
      </c>
      <c r="BD691" s="2006">
        <v>0</v>
      </c>
      <c r="BE691" s="2006">
        <v>0</v>
      </c>
      <c r="BF691" s="2006">
        <v>0</v>
      </c>
      <c r="BG691" s="2006">
        <v>0</v>
      </c>
      <c r="BH691" s="2006">
        <v>0</v>
      </c>
      <c r="BI691" s="421"/>
    </row>
    <row r="692" spans="2:61" ht="9.9499999999999993" customHeight="1">
      <c r="B692" s="34"/>
      <c r="D692" s="49"/>
      <c r="E692" s="96"/>
      <c r="F692" s="96"/>
      <c r="G692" s="96"/>
      <c r="H692" s="49"/>
      <c r="I692" s="96"/>
      <c r="J692" s="96"/>
      <c r="K692" s="96"/>
      <c r="L692" s="49"/>
      <c r="M692" s="96"/>
      <c r="N692" s="96"/>
      <c r="O692" s="96"/>
      <c r="P692" s="49"/>
      <c r="Q692" s="96"/>
      <c r="R692" s="96"/>
      <c r="S692" s="96"/>
      <c r="T692" s="49"/>
      <c r="U692" s="96"/>
      <c r="V692" s="96"/>
      <c r="W692" s="96"/>
      <c r="X692" s="35"/>
      <c r="Y692" s="96"/>
      <c r="Z692" s="96"/>
      <c r="AA692" s="96"/>
      <c r="AB692" s="49"/>
      <c r="AC692" s="96"/>
      <c r="AD692" s="96"/>
      <c r="AE692" s="96"/>
      <c r="AF692" s="49"/>
      <c r="AG692" s="96"/>
      <c r="AH692" s="96"/>
      <c r="AI692" s="96"/>
      <c r="AJ692" s="2006">
        <v>0</v>
      </c>
      <c r="AK692" s="2006">
        <v>0</v>
      </c>
      <c r="AL692" s="2006">
        <v>0</v>
      </c>
      <c r="AM692" s="2006">
        <v>0</v>
      </c>
      <c r="AN692" s="2006">
        <v>0</v>
      </c>
      <c r="AO692" s="2006">
        <v>0</v>
      </c>
      <c r="AP692" s="2006">
        <v>0</v>
      </c>
      <c r="AQ692" s="2006">
        <v>0</v>
      </c>
      <c r="AR692" s="2006">
        <v>0</v>
      </c>
      <c r="AS692" s="2006">
        <v>0</v>
      </c>
      <c r="AT692" s="2006">
        <v>0</v>
      </c>
      <c r="AU692" s="2006">
        <v>0</v>
      </c>
      <c r="AV692" s="2006">
        <v>0</v>
      </c>
      <c r="AW692" s="2006">
        <v>0</v>
      </c>
      <c r="AX692" s="2006">
        <v>0</v>
      </c>
      <c r="AY692" s="2006">
        <v>0</v>
      </c>
      <c r="AZ692" s="2006">
        <v>0</v>
      </c>
      <c r="BA692" s="2006">
        <v>0</v>
      </c>
      <c r="BB692" s="2006">
        <v>0</v>
      </c>
      <c r="BC692" s="2006">
        <v>0</v>
      </c>
      <c r="BD692" s="2006">
        <v>0</v>
      </c>
      <c r="BE692" s="2006">
        <v>0</v>
      </c>
      <c r="BF692" s="2006">
        <v>0</v>
      </c>
      <c r="BG692" s="2006">
        <v>0</v>
      </c>
      <c r="BH692" s="2006">
        <v>0</v>
      </c>
      <c r="BI692" s="421"/>
    </row>
    <row r="693" spans="2:61" ht="9.9499999999999993" customHeight="1">
      <c r="B693" s="3401">
        <v>6</v>
      </c>
      <c r="D693" s="4281" t="s">
        <v>745</v>
      </c>
      <c r="E693" s="40"/>
      <c r="F693" s="40"/>
      <c r="G693" s="40"/>
      <c r="H693" s="4287" t="s">
        <v>746</v>
      </c>
      <c r="I693" s="40"/>
      <c r="J693" s="40"/>
      <c r="K693" s="40"/>
      <c r="L693" s="4303" t="s">
        <v>747</v>
      </c>
      <c r="M693" s="40"/>
      <c r="N693" s="40"/>
      <c r="O693" s="40"/>
      <c r="P693" s="4316" t="s">
        <v>748</v>
      </c>
      <c r="Q693" s="40"/>
      <c r="R693" s="40"/>
      <c r="S693" s="40"/>
      <c r="T693" s="4286" t="s">
        <v>749</v>
      </c>
      <c r="U693" s="40"/>
      <c r="V693" s="40"/>
      <c r="W693" s="40"/>
      <c r="X693" s="4317" t="s">
        <v>750</v>
      </c>
      <c r="Y693" s="40"/>
      <c r="Z693" s="40"/>
      <c r="AA693" s="40"/>
      <c r="AB693" s="3617"/>
      <c r="AC693" s="40"/>
      <c r="AD693" s="40"/>
      <c r="AE693" s="40"/>
      <c r="AF693" s="3617"/>
      <c r="AG693" s="40"/>
      <c r="AH693" s="40"/>
      <c r="AI693" s="40"/>
      <c r="AJ693" s="2006">
        <v>0</v>
      </c>
      <c r="AK693" s="2006">
        <v>0</v>
      </c>
      <c r="AL693" s="2006">
        <v>0</v>
      </c>
      <c r="AM693" s="2006">
        <v>0</v>
      </c>
      <c r="AN693" s="2006">
        <v>0</v>
      </c>
      <c r="AO693" s="2006">
        <v>0</v>
      </c>
      <c r="AP693" s="2006">
        <v>0</v>
      </c>
      <c r="AQ693" s="2006">
        <v>0</v>
      </c>
      <c r="AR693" s="2006">
        <v>0</v>
      </c>
      <c r="AS693" s="2006">
        <v>0</v>
      </c>
      <c r="AT693" s="2006">
        <v>0</v>
      </c>
      <c r="AU693" s="2006">
        <v>0</v>
      </c>
      <c r="AV693" s="2006">
        <v>0</v>
      </c>
      <c r="AW693" s="2006">
        <v>0</v>
      </c>
      <c r="AX693" s="2006">
        <v>0</v>
      </c>
      <c r="AY693" s="2006">
        <v>0</v>
      </c>
      <c r="AZ693" s="2006">
        <v>0</v>
      </c>
      <c r="BA693" s="2006">
        <v>0</v>
      </c>
      <c r="BB693" s="2006">
        <v>0</v>
      </c>
      <c r="BC693" s="2006">
        <v>0</v>
      </c>
      <c r="BD693" s="2006">
        <v>0</v>
      </c>
      <c r="BE693" s="2006">
        <v>0</v>
      </c>
      <c r="BF693" s="2006">
        <v>0</v>
      </c>
      <c r="BG693" s="2006">
        <v>0</v>
      </c>
      <c r="BH693" s="2006">
        <v>0</v>
      </c>
      <c r="BI693" s="421"/>
    </row>
    <row r="694" spans="2:61" ht="5.0999999999999996" customHeight="1">
      <c r="B694" s="3402"/>
      <c r="D694" s="3624"/>
      <c r="E694" s="90"/>
      <c r="F694" s="91"/>
      <c r="G694" s="90"/>
      <c r="H694" s="3636"/>
      <c r="I694" s="90"/>
      <c r="J694" s="91"/>
      <c r="K694" s="90"/>
      <c r="L694" s="3630"/>
      <c r="M694" s="90"/>
      <c r="N694" s="91"/>
      <c r="O694" s="90"/>
      <c r="P694" s="3621"/>
      <c r="Q694" s="90"/>
      <c r="R694" s="91"/>
      <c r="S694" s="90"/>
      <c r="T694" s="3627"/>
      <c r="U694" s="90"/>
      <c r="V694" s="91"/>
      <c r="W694" s="90"/>
      <c r="X694" s="3633"/>
      <c r="Y694" s="90"/>
      <c r="Z694" s="91"/>
      <c r="AA694" s="90"/>
      <c r="AB694" s="3618"/>
      <c r="AC694" s="90"/>
      <c r="AD694" s="91"/>
      <c r="AE694" s="90"/>
      <c r="AF694" s="3618"/>
      <c r="AG694" s="90"/>
      <c r="AH694" s="91"/>
      <c r="AI694" s="90"/>
      <c r="AJ694" s="2006">
        <v>0</v>
      </c>
      <c r="AK694" s="2006">
        <v>0</v>
      </c>
      <c r="AL694" s="2006">
        <v>0</v>
      </c>
      <c r="AM694" s="2006">
        <v>0</v>
      </c>
      <c r="AN694" s="2006">
        <v>0</v>
      </c>
      <c r="AO694" s="2006">
        <v>0</v>
      </c>
      <c r="AP694" s="2006">
        <v>0</v>
      </c>
      <c r="AQ694" s="2006">
        <v>0</v>
      </c>
      <c r="AR694" s="2006">
        <v>0</v>
      </c>
      <c r="AS694" s="2006">
        <v>0</v>
      </c>
      <c r="AT694" s="2006">
        <v>0</v>
      </c>
      <c r="AU694" s="2006">
        <v>0</v>
      </c>
      <c r="AV694" s="2006">
        <v>0</v>
      </c>
      <c r="AW694" s="2006">
        <v>0</v>
      </c>
      <c r="AX694" s="2006">
        <v>0</v>
      </c>
      <c r="AY694" s="2006">
        <v>0</v>
      </c>
      <c r="AZ694" s="2006">
        <v>0</v>
      </c>
      <c r="BA694" s="2006">
        <v>0</v>
      </c>
      <c r="BB694" s="2006">
        <v>0</v>
      </c>
      <c r="BC694" s="2006">
        <v>0</v>
      </c>
      <c r="BD694" s="2006">
        <v>0</v>
      </c>
      <c r="BE694" s="2006">
        <v>0</v>
      </c>
      <c r="BF694" s="2006">
        <v>0</v>
      </c>
      <c r="BG694" s="2006">
        <v>0</v>
      </c>
      <c r="BH694" s="2006">
        <v>0</v>
      </c>
      <c r="BI694" s="421"/>
    </row>
    <row r="695" spans="2:61" ht="9.9499999999999993" customHeight="1">
      <c r="B695" s="3403"/>
      <c r="D695" s="3625"/>
      <c r="E695" s="40"/>
      <c r="F695" s="40"/>
      <c r="G695" s="40"/>
      <c r="H695" s="3637"/>
      <c r="I695" s="40"/>
      <c r="J695" s="40"/>
      <c r="K695" s="40"/>
      <c r="L695" s="3631"/>
      <c r="M695" s="40"/>
      <c r="N695" s="40"/>
      <c r="O695" s="40"/>
      <c r="P695" s="3622"/>
      <c r="Q695" s="40"/>
      <c r="R695" s="40"/>
      <c r="S695" s="40"/>
      <c r="T695" s="3628"/>
      <c r="U695" s="40"/>
      <c r="V695" s="40"/>
      <c r="W695" s="40"/>
      <c r="X695" s="3634"/>
      <c r="Y695" s="40"/>
      <c r="Z695" s="40"/>
      <c r="AA695" s="40"/>
      <c r="AB695" s="3619"/>
      <c r="AC695" s="40"/>
      <c r="AD695" s="40"/>
      <c r="AE695" s="40"/>
      <c r="AF695" s="3619"/>
      <c r="AG695" s="40"/>
      <c r="AH695" s="40"/>
      <c r="AI695" s="40"/>
      <c r="AJ695" s="2006">
        <v>0</v>
      </c>
      <c r="AK695" s="2006">
        <v>0</v>
      </c>
      <c r="AL695" s="2006">
        <v>0</v>
      </c>
      <c r="AM695" s="2006">
        <v>0</v>
      </c>
      <c r="AN695" s="2006">
        <v>0</v>
      </c>
      <c r="AO695" s="2006">
        <v>0</v>
      </c>
      <c r="AP695" s="2006">
        <v>0</v>
      </c>
      <c r="AQ695" s="2006">
        <v>0</v>
      </c>
      <c r="AR695" s="2006">
        <v>0</v>
      </c>
      <c r="AS695" s="2006">
        <v>0</v>
      </c>
      <c r="AT695" s="2006">
        <v>0</v>
      </c>
      <c r="AU695" s="2006">
        <v>0</v>
      </c>
      <c r="AV695" s="2006">
        <v>0</v>
      </c>
      <c r="AW695" s="2006">
        <v>0</v>
      </c>
      <c r="AX695" s="2006">
        <v>0</v>
      </c>
      <c r="AY695" s="2006">
        <v>0</v>
      </c>
      <c r="AZ695" s="2006">
        <v>0</v>
      </c>
      <c r="BA695" s="2006">
        <v>0</v>
      </c>
      <c r="BB695" s="2006">
        <v>0</v>
      </c>
      <c r="BC695" s="2006">
        <v>0</v>
      </c>
      <c r="BD695" s="2006">
        <v>0</v>
      </c>
      <c r="BE695" s="2006">
        <v>0</v>
      </c>
      <c r="BF695" s="2006">
        <v>0</v>
      </c>
      <c r="BG695" s="2006">
        <v>0</v>
      </c>
      <c r="BH695" s="2006">
        <v>0</v>
      </c>
      <c r="BI695" s="421"/>
    </row>
    <row r="696" spans="2:61" ht="9.9499999999999993" customHeight="1">
      <c r="B696" s="34"/>
      <c r="D696" s="49"/>
      <c r="E696" s="96"/>
      <c r="F696" s="96"/>
      <c r="G696" s="96"/>
      <c r="H696" s="49"/>
      <c r="I696" s="96"/>
      <c r="J696" s="96"/>
      <c r="K696" s="96"/>
      <c r="L696" s="49"/>
      <c r="M696" s="96"/>
      <c r="N696" s="96"/>
      <c r="O696" s="96"/>
      <c r="P696" s="49"/>
      <c r="Q696" s="96"/>
      <c r="R696" s="96"/>
      <c r="S696" s="96"/>
      <c r="T696" s="49"/>
      <c r="U696" s="96"/>
      <c r="V696" s="96"/>
      <c r="W696" s="96"/>
      <c r="X696" s="35"/>
      <c r="Y696" s="96"/>
      <c r="Z696" s="96"/>
      <c r="AA696" s="96"/>
      <c r="AB696" s="49"/>
      <c r="AC696" s="96"/>
      <c r="AD696" s="96"/>
      <c r="AE696" s="96"/>
      <c r="AF696" s="49"/>
      <c r="AG696" s="96"/>
      <c r="AH696" s="96"/>
      <c r="AI696" s="96"/>
      <c r="AJ696" s="2006">
        <v>0</v>
      </c>
      <c r="AK696" s="2006">
        <v>0</v>
      </c>
      <c r="AL696" s="2006">
        <v>0</v>
      </c>
      <c r="AM696" s="2006">
        <v>0</v>
      </c>
      <c r="AN696" s="2006">
        <v>0</v>
      </c>
      <c r="AO696" s="2006">
        <v>0</v>
      </c>
      <c r="AP696" s="2006">
        <v>0</v>
      </c>
      <c r="AQ696" s="2006">
        <v>0</v>
      </c>
      <c r="AR696" s="2006">
        <v>0</v>
      </c>
      <c r="AS696" s="2006">
        <v>0</v>
      </c>
      <c r="AT696" s="2006">
        <v>0</v>
      </c>
      <c r="AU696" s="2006">
        <v>0</v>
      </c>
      <c r="AV696" s="2006">
        <v>0</v>
      </c>
      <c r="AW696" s="2006">
        <v>0</v>
      </c>
      <c r="AX696" s="2006">
        <v>0</v>
      </c>
      <c r="AY696" s="2006">
        <v>0</v>
      </c>
      <c r="AZ696" s="2006">
        <v>0</v>
      </c>
      <c r="BA696" s="2006">
        <v>0</v>
      </c>
      <c r="BB696" s="2006">
        <v>0</v>
      </c>
      <c r="BC696" s="2006">
        <v>0</v>
      </c>
      <c r="BD696" s="2006">
        <v>0</v>
      </c>
      <c r="BE696" s="2006">
        <v>0</v>
      </c>
      <c r="BF696" s="2006">
        <v>0</v>
      </c>
      <c r="BG696" s="2006">
        <v>0</v>
      </c>
      <c r="BH696" s="2006">
        <v>0</v>
      </c>
      <c r="BI696" s="421"/>
    </row>
    <row r="697" spans="2:61" ht="9.9499999999999993" customHeight="1">
      <c r="B697" s="3401">
        <v>7</v>
      </c>
      <c r="D697" s="4281" t="s">
        <v>751</v>
      </c>
      <c r="E697" s="40"/>
      <c r="F697" s="40"/>
      <c r="G697" s="40"/>
      <c r="H697" s="4287" t="s">
        <v>752</v>
      </c>
      <c r="I697" s="40"/>
      <c r="J697" s="40"/>
      <c r="K697" s="40"/>
      <c r="L697" s="4303" t="s">
        <v>753</v>
      </c>
      <c r="M697" s="40"/>
      <c r="N697" s="40"/>
      <c r="O697" s="40"/>
      <c r="P697" s="4316" t="s">
        <v>754</v>
      </c>
      <c r="Q697" s="40"/>
      <c r="R697" s="40"/>
      <c r="S697" s="40"/>
      <c r="T697" s="4286" t="s">
        <v>755</v>
      </c>
      <c r="U697" s="40"/>
      <c r="V697" s="40"/>
      <c r="W697" s="40"/>
      <c r="X697" s="4317" t="s">
        <v>756</v>
      </c>
      <c r="Y697" s="40"/>
      <c r="Z697" s="40"/>
      <c r="AA697" s="40"/>
      <c r="AB697" s="3617"/>
      <c r="AC697" s="40"/>
      <c r="AD697" s="40"/>
      <c r="AE697" s="40"/>
      <c r="AF697" s="3617"/>
      <c r="AG697" s="40"/>
      <c r="AH697" s="40"/>
      <c r="AI697" s="40"/>
      <c r="AJ697" s="2006">
        <v>0</v>
      </c>
      <c r="AK697" s="2006">
        <v>0</v>
      </c>
      <c r="AL697" s="2006">
        <v>0</v>
      </c>
      <c r="AM697" s="2006">
        <v>0</v>
      </c>
      <c r="AN697" s="2006">
        <v>0</v>
      </c>
      <c r="AO697" s="2006">
        <v>0</v>
      </c>
      <c r="AP697" s="2006">
        <v>0</v>
      </c>
      <c r="AQ697" s="2006">
        <v>0</v>
      </c>
      <c r="AR697" s="2006">
        <v>0</v>
      </c>
      <c r="AS697" s="2006">
        <v>0</v>
      </c>
      <c r="AT697" s="2006">
        <v>0</v>
      </c>
      <c r="AU697" s="2006">
        <v>0</v>
      </c>
      <c r="AV697" s="2006">
        <v>0</v>
      </c>
      <c r="AW697" s="2006">
        <v>0</v>
      </c>
      <c r="AX697" s="2006">
        <v>0</v>
      </c>
      <c r="AY697" s="2006">
        <v>0</v>
      </c>
      <c r="AZ697" s="2006">
        <v>0</v>
      </c>
      <c r="BA697" s="2006">
        <v>0</v>
      </c>
      <c r="BB697" s="2006">
        <v>0</v>
      </c>
      <c r="BC697" s="2006">
        <v>0</v>
      </c>
      <c r="BD697" s="2006">
        <v>0</v>
      </c>
      <c r="BE697" s="2006">
        <v>0</v>
      </c>
      <c r="BF697" s="2006">
        <v>0</v>
      </c>
      <c r="BG697" s="2006">
        <v>0</v>
      </c>
      <c r="BH697" s="2006">
        <v>0</v>
      </c>
      <c r="BI697" s="421"/>
    </row>
    <row r="698" spans="2:61" ht="5.0999999999999996" customHeight="1">
      <c r="B698" s="3402"/>
      <c r="D698" s="3624"/>
      <c r="E698" s="90"/>
      <c r="F698" s="91"/>
      <c r="G698" s="90"/>
      <c r="H698" s="3636"/>
      <c r="I698" s="90"/>
      <c r="J698" s="91"/>
      <c r="K698" s="90"/>
      <c r="L698" s="3630"/>
      <c r="M698" s="90"/>
      <c r="N698" s="91"/>
      <c r="O698" s="90"/>
      <c r="P698" s="3621"/>
      <c r="Q698" s="90"/>
      <c r="R698" s="91"/>
      <c r="S698" s="90"/>
      <c r="T698" s="3627"/>
      <c r="U698" s="90"/>
      <c r="V698" s="91"/>
      <c r="W698" s="90"/>
      <c r="X698" s="3633"/>
      <c r="Y698" s="90"/>
      <c r="Z698" s="91"/>
      <c r="AA698" s="90"/>
      <c r="AB698" s="3618"/>
      <c r="AC698" s="90"/>
      <c r="AD698" s="91"/>
      <c r="AE698" s="90"/>
      <c r="AF698" s="3618"/>
      <c r="AG698" s="90"/>
      <c r="AH698" s="91"/>
      <c r="AI698" s="90"/>
      <c r="AJ698" s="2006">
        <v>0</v>
      </c>
      <c r="AK698" s="2006">
        <v>0</v>
      </c>
      <c r="AL698" s="2006">
        <v>0</v>
      </c>
      <c r="AM698" s="2006">
        <v>0</v>
      </c>
      <c r="AN698" s="2006">
        <v>0</v>
      </c>
      <c r="AO698" s="2006">
        <v>0</v>
      </c>
      <c r="AP698" s="2006">
        <v>0</v>
      </c>
      <c r="AQ698" s="2006">
        <v>0</v>
      </c>
      <c r="AR698" s="2006">
        <v>0</v>
      </c>
      <c r="AS698" s="2006">
        <v>0</v>
      </c>
      <c r="AT698" s="2006">
        <v>0</v>
      </c>
      <c r="AU698" s="2006">
        <v>0</v>
      </c>
      <c r="AV698" s="2006">
        <v>0</v>
      </c>
      <c r="AW698" s="2006">
        <v>0</v>
      </c>
      <c r="AX698" s="2006">
        <v>0</v>
      </c>
      <c r="AY698" s="2006">
        <v>0</v>
      </c>
      <c r="AZ698" s="2006">
        <v>0</v>
      </c>
      <c r="BA698" s="2006">
        <v>0</v>
      </c>
      <c r="BB698" s="2006">
        <v>0</v>
      </c>
      <c r="BC698" s="2006">
        <v>0</v>
      </c>
      <c r="BD698" s="2006">
        <v>0</v>
      </c>
      <c r="BE698" s="2006">
        <v>0</v>
      </c>
      <c r="BF698" s="2006">
        <v>0</v>
      </c>
      <c r="BG698" s="2006">
        <v>0</v>
      </c>
      <c r="BH698" s="2006">
        <v>0</v>
      </c>
      <c r="BI698" s="421"/>
    </row>
    <row r="699" spans="2:61" ht="9.9499999999999993" customHeight="1">
      <c r="B699" s="3403"/>
      <c r="D699" s="3625"/>
      <c r="E699" s="40"/>
      <c r="F699" s="40"/>
      <c r="G699" s="40"/>
      <c r="H699" s="3637"/>
      <c r="I699" s="40"/>
      <c r="J699" s="40"/>
      <c r="K699" s="40"/>
      <c r="L699" s="3631"/>
      <c r="M699" s="40"/>
      <c r="N699" s="40"/>
      <c r="O699" s="40"/>
      <c r="P699" s="3622"/>
      <c r="Q699" s="40"/>
      <c r="R699" s="40"/>
      <c r="S699" s="40"/>
      <c r="T699" s="3628"/>
      <c r="U699" s="40"/>
      <c r="V699" s="40"/>
      <c r="W699" s="40"/>
      <c r="X699" s="3634"/>
      <c r="Y699" s="40"/>
      <c r="Z699" s="40"/>
      <c r="AA699" s="40"/>
      <c r="AB699" s="3619"/>
      <c r="AC699" s="40"/>
      <c r="AD699" s="40"/>
      <c r="AE699" s="40"/>
      <c r="AF699" s="3619"/>
      <c r="AG699" s="40"/>
      <c r="AH699" s="40"/>
      <c r="AI699" s="40"/>
      <c r="AJ699" s="2006">
        <v>0</v>
      </c>
      <c r="AK699" s="2006">
        <v>0</v>
      </c>
      <c r="AL699" s="2006">
        <v>0</v>
      </c>
      <c r="AM699" s="2006">
        <v>0</v>
      </c>
      <c r="AN699" s="2006">
        <v>0</v>
      </c>
      <c r="AO699" s="2006">
        <v>0</v>
      </c>
      <c r="AP699" s="2006">
        <v>0</v>
      </c>
      <c r="AQ699" s="2006">
        <v>0</v>
      </c>
      <c r="AR699" s="2006">
        <v>0</v>
      </c>
      <c r="AS699" s="2006">
        <v>0</v>
      </c>
      <c r="AT699" s="2006">
        <v>0</v>
      </c>
      <c r="AU699" s="2006">
        <v>0</v>
      </c>
      <c r="AV699" s="2006">
        <v>0</v>
      </c>
      <c r="AW699" s="2006">
        <v>0</v>
      </c>
      <c r="AX699" s="2006">
        <v>0</v>
      </c>
      <c r="AY699" s="2006">
        <v>0</v>
      </c>
      <c r="AZ699" s="2006">
        <v>0</v>
      </c>
      <c r="BA699" s="2006">
        <v>0</v>
      </c>
      <c r="BB699" s="2006">
        <v>0</v>
      </c>
      <c r="BC699" s="2006">
        <v>0</v>
      </c>
      <c r="BD699" s="2006">
        <v>0</v>
      </c>
      <c r="BE699" s="2006">
        <v>0</v>
      </c>
      <c r="BF699" s="2006">
        <v>0</v>
      </c>
      <c r="BG699" s="2006">
        <v>0</v>
      </c>
      <c r="BH699" s="2006">
        <v>0</v>
      </c>
      <c r="BI699" s="421"/>
    </row>
    <row r="700" spans="2:61" ht="9.9499999999999993" customHeight="1">
      <c r="B700" s="34"/>
      <c r="D700" s="49"/>
      <c r="E700" s="96"/>
      <c r="F700" s="96"/>
      <c r="G700" s="96"/>
      <c r="H700" s="49"/>
      <c r="I700" s="96"/>
      <c r="J700" s="96"/>
      <c r="K700" s="96"/>
      <c r="L700" s="49"/>
      <c r="M700" s="96"/>
      <c r="N700" s="96"/>
      <c r="O700" s="96"/>
      <c r="P700" s="49"/>
      <c r="Q700" s="96"/>
      <c r="R700" s="96"/>
      <c r="S700" s="96"/>
      <c r="T700" s="49"/>
      <c r="U700" s="96"/>
      <c r="V700" s="96"/>
      <c r="W700" s="96"/>
      <c r="X700" s="35"/>
      <c r="Y700" s="96"/>
      <c r="Z700" s="96"/>
      <c r="AA700" s="96"/>
      <c r="AB700" s="49"/>
      <c r="AC700" s="96"/>
      <c r="AD700" s="96"/>
      <c r="AE700" s="96"/>
      <c r="AF700" s="49"/>
      <c r="AG700" s="96"/>
      <c r="AH700" s="96"/>
      <c r="AI700" s="96"/>
      <c r="AJ700" s="2006">
        <v>0</v>
      </c>
      <c r="AK700" s="2006">
        <v>0</v>
      </c>
      <c r="AL700" s="2006">
        <v>0</v>
      </c>
      <c r="AM700" s="2006">
        <v>0</v>
      </c>
      <c r="AN700" s="2006">
        <v>0</v>
      </c>
      <c r="AO700" s="2006">
        <v>0</v>
      </c>
      <c r="AP700" s="2006">
        <v>0</v>
      </c>
      <c r="AQ700" s="2006">
        <v>0</v>
      </c>
      <c r="AR700" s="2006">
        <v>0</v>
      </c>
      <c r="AS700" s="2006">
        <v>0</v>
      </c>
      <c r="AT700" s="2006">
        <v>0</v>
      </c>
      <c r="AU700" s="2006">
        <v>0</v>
      </c>
      <c r="AV700" s="2006">
        <v>0</v>
      </c>
      <c r="AW700" s="2006">
        <v>0</v>
      </c>
      <c r="AX700" s="2006">
        <v>0</v>
      </c>
      <c r="AY700" s="2006">
        <v>0</v>
      </c>
      <c r="AZ700" s="2006">
        <v>0</v>
      </c>
      <c r="BA700" s="2006">
        <v>0</v>
      </c>
      <c r="BB700" s="2006">
        <v>0</v>
      </c>
      <c r="BC700" s="2006">
        <v>0</v>
      </c>
      <c r="BD700" s="2006">
        <v>0</v>
      </c>
      <c r="BE700" s="2006">
        <v>0</v>
      </c>
      <c r="BF700" s="2006">
        <v>0</v>
      </c>
      <c r="BG700" s="2006">
        <v>0</v>
      </c>
      <c r="BH700" s="2006">
        <v>0</v>
      </c>
      <c r="BI700" s="421"/>
    </row>
    <row r="701" spans="2:61" ht="9.9499999999999993" customHeight="1">
      <c r="B701" s="3401">
        <v>8</v>
      </c>
      <c r="D701" s="4281" t="s">
        <v>757</v>
      </c>
      <c r="E701" s="40"/>
      <c r="F701" s="40"/>
      <c r="G701" s="40"/>
      <c r="H701" s="4287" t="s">
        <v>758</v>
      </c>
      <c r="I701" s="40"/>
      <c r="J701" s="40"/>
      <c r="K701" s="40"/>
      <c r="L701" s="4303" t="s">
        <v>759</v>
      </c>
      <c r="M701" s="40"/>
      <c r="N701" s="40"/>
      <c r="O701" s="40"/>
      <c r="P701" s="4316" t="s">
        <v>760</v>
      </c>
      <c r="Q701" s="40"/>
      <c r="R701" s="40"/>
      <c r="S701" s="40"/>
      <c r="T701" s="4316" t="s">
        <v>761</v>
      </c>
      <c r="U701" s="40"/>
      <c r="V701" s="40"/>
      <c r="W701" s="40"/>
      <c r="X701" s="4317" t="s">
        <v>762</v>
      </c>
      <c r="Y701" s="40"/>
      <c r="Z701" s="40"/>
      <c r="AA701" s="40"/>
      <c r="AB701" s="3617"/>
      <c r="AC701" s="40"/>
      <c r="AD701" s="40"/>
      <c r="AE701" s="40"/>
      <c r="AF701" s="3617"/>
      <c r="AG701" s="40"/>
      <c r="AH701" s="40"/>
      <c r="AI701" s="40"/>
      <c r="AJ701" s="2006">
        <v>0</v>
      </c>
      <c r="AK701" s="2006">
        <v>0</v>
      </c>
      <c r="AL701" s="2006">
        <v>0</v>
      </c>
      <c r="AM701" s="2006">
        <v>0</v>
      </c>
      <c r="AN701" s="2006">
        <v>0</v>
      </c>
      <c r="AO701" s="2006">
        <v>0</v>
      </c>
      <c r="AP701" s="2006">
        <v>0</v>
      </c>
      <c r="AQ701" s="2006">
        <v>0</v>
      </c>
      <c r="AR701" s="2006">
        <v>0</v>
      </c>
      <c r="AS701" s="2006">
        <v>0</v>
      </c>
      <c r="AT701" s="2006">
        <v>0</v>
      </c>
      <c r="AU701" s="2006">
        <v>0</v>
      </c>
      <c r="AV701" s="2006">
        <v>0</v>
      </c>
      <c r="AW701" s="2006">
        <v>0</v>
      </c>
      <c r="AX701" s="2006">
        <v>0</v>
      </c>
      <c r="AY701" s="2006">
        <v>0</v>
      </c>
      <c r="AZ701" s="2006">
        <v>0</v>
      </c>
      <c r="BA701" s="2006">
        <v>0</v>
      </c>
      <c r="BB701" s="2006">
        <v>0</v>
      </c>
      <c r="BC701" s="2006">
        <v>0</v>
      </c>
      <c r="BD701" s="2006">
        <v>0</v>
      </c>
      <c r="BE701" s="2006">
        <v>0</v>
      </c>
      <c r="BF701" s="2006">
        <v>0</v>
      </c>
      <c r="BG701" s="2006">
        <v>0</v>
      </c>
      <c r="BH701" s="2006">
        <v>0</v>
      </c>
      <c r="BI701" s="421"/>
    </row>
    <row r="702" spans="2:61" ht="5.0999999999999996" customHeight="1">
      <c r="B702" s="3402"/>
      <c r="D702" s="3624"/>
      <c r="E702" s="90"/>
      <c r="F702" s="91"/>
      <c r="G702" s="90"/>
      <c r="H702" s="3636"/>
      <c r="I702" s="90"/>
      <c r="J702" s="91"/>
      <c r="K702" s="90"/>
      <c r="L702" s="3630"/>
      <c r="M702" s="90"/>
      <c r="N702" s="91"/>
      <c r="O702" s="90"/>
      <c r="P702" s="3621"/>
      <c r="Q702" s="90"/>
      <c r="R702" s="91"/>
      <c r="S702" s="90"/>
      <c r="T702" s="3621"/>
      <c r="U702" s="90"/>
      <c r="V702" s="91"/>
      <c r="W702" s="90"/>
      <c r="X702" s="3633"/>
      <c r="Y702" s="90"/>
      <c r="Z702" s="91"/>
      <c r="AA702" s="90"/>
      <c r="AB702" s="3618"/>
      <c r="AC702" s="90"/>
      <c r="AD702" s="91"/>
      <c r="AE702" s="90"/>
      <c r="AF702" s="3618"/>
      <c r="AG702" s="90"/>
      <c r="AH702" s="91"/>
      <c r="AI702" s="90"/>
      <c r="AJ702" s="2006">
        <v>0</v>
      </c>
      <c r="AK702" s="2006">
        <v>0</v>
      </c>
      <c r="AL702" s="2006">
        <v>0</v>
      </c>
      <c r="AM702" s="2006">
        <v>0</v>
      </c>
      <c r="AN702" s="2006">
        <v>0</v>
      </c>
      <c r="AO702" s="2006">
        <v>0</v>
      </c>
      <c r="AP702" s="2006">
        <v>0</v>
      </c>
      <c r="AQ702" s="2006">
        <v>0</v>
      </c>
      <c r="AR702" s="2006">
        <v>0</v>
      </c>
      <c r="AS702" s="2006">
        <v>0</v>
      </c>
      <c r="AT702" s="2006">
        <v>0</v>
      </c>
      <c r="AU702" s="2006">
        <v>0</v>
      </c>
      <c r="AV702" s="2006">
        <v>0</v>
      </c>
      <c r="AW702" s="2006">
        <v>0</v>
      </c>
      <c r="AX702" s="2006">
        <v>0</v>
      </c>
      <c r="AY702" s="2006">
        <v>0</v>
      </c>
      <c r="AZ702" s="2006">
        <v>0</v>
      </c>
      <c r="BA702" s="2006">
        <v>0</v>
      </c>
      <c r="BB702" s="2006">
        <v>0</v>
      </c>
      <c r="BC702" s="2006">
        <v>0</v>
      </c>
      <c r="BD702" s="2006">
        <v>0</v>
      </c>
      <c r="BE702" s="2006">
        <v>0</v>
      </c>
      <c r="BF702" s="2006">
        <v>0</v>
      </c>
      <c r="BG702" s="2006">
        <v>0</v>
      </c>
      <c r="BH702" s="2006">
        <v>0</v>
      </c>
      <c r="BI702" s="421"/>
    </row>
    <row r="703" spans="2:61" ht="9.9499999999999993" customHeight="1">
      <c r="B703" s="3403"/>
      <c r="D703" s="3625"/>
      <c r="E703" s="40"/>
      <c r="F703" s="40"/>
      <c r="G703" s="40"/>
      <c r="H703" s="3637"/>
      <c r="I703" s="40"/>
      <c r="J703" s="40"/>
      <c r="K703" s="40"/>
      <c r="L703" s="3631"/>
      <c r="M703" s="40"/>
      <c r="N703" s="40"/>
      <c r="O703" s="40"/>
      <c r="P703" s="3622"/>
      <c r="Q703" s="40"/>
      <c r="R703" s="40"/>
      <c r="S703" s="40"/>
      <c r="T703" s="3622"/>
      <c r="U703" s="40"/>
      <c r="V703" s="40"/>
      <c r="W703" s="40"/>
      <c r="X703" s="3634"/>
      <c r="Y703" s="40"/>
      <c r="Z703" s="40"/>
      <c r="AA703" s="40"/>
      <c r="AB703" s="3619"/>
      <c r="AC703" s="40"/>
      <c r="AD703" s="40"/>
      <c r="AE703" s="40"/>
      <c r="AF703" s="3619"/>
      <c r="AG703" s="40"/>
      <c r="AH703" s="40"/>
      <c r="AI703" s="40"/>
      <c r="AJ703" s="2006">
        <v>0</v>
      </c>
      <c r="AK703" s="2006">
        <v>0</v>
      </c>
      <c r="AL703" s="2006">
        <v>0</v>
      </c>
      <c r="AM703" s="2006">
        <v>0</v>
      </c>
      <c r="AN703" s="2006">
        <v>0</v>
      </c>
      <c r="AO703" s="2006">
        <v>0</v>
      </c>
      <c r="AP703" s="2006">
        <v>0</v>
      </c>
      <c r="AQ703" s="2006">
        <v>0</v>
      </c>
      <c r="AR703" s="2006">
        <v>0</v>
      </c>
      <c r="AS703" s="2006">
        <v>0</v>
      </c>
      <c r="AT703" s="2006">
        <v>0</v>
      </c>
      <c r="AU703" s="2006">
        <v>0</v>
      </c>
      <c r="AV703" s="2006">
        <v>0</v>
      </c>
      <c r="AW703" s="2006">
        <v>0</v>
      </c>
      <c r="AX703" s="2006">
        <v>0</v>
      </c>
      <c r="AY703" s="2006">
        <v>0</v>
      </c>
      <c r="AZ703" s="2006">
        <v>0</v>
      </c>
      <c r="BA703" s="2006">
        <v>0</v>
      </c>
      <c r="BB703" s="2006">
        <v>0</v>
      </c>
      <c r="BC703" s="2006">
        <v>0</v>
      </c>
      <c r="BD703" s="2006">
        <v>0</v>
      </c>
      <c r="BE703" s="2006">
        <v>0</v>
      </c>
      <c r="BF703" s="2006">
        <v>0</v>
      </c>
      <c r="BG703" s="2006">
        <v>0</v>
      </c>
      <c r="BH703" s="2006">
        <v>0</v>
      </c>
      <c r="BI703" s="421"/>
    </row>
    <row r="704" spans="2:61" ht="9.9499999999999993" customHeight="1">
      <c r="B704" s="34"/>
      <c r="D704" s="49"/>
      <c r="E704" s="96"/>
      <c r="F704" s="96"/>
      <c r="G704" s="96"/>
      <c r="H704" s="49"/>
      <c r="I704" s="96"/>
      <c r="J704" s="96"/>
      <c r="K704" s="96"/>
      <c r="L704" s="49"/>
      <c r="M704" s="96"/>
      <c r="N704" s="96"/>
      <c r="O704" s="96"/>
      <c r="P704" s="49"/>
      <c r="Q704" s="96"/>
      <c r="R704" s="96"/>
      <c r="S704" s="96"/>
      <c r="T704" s="49"/>
      <c r="U704" s="96"/>
      <c r="V704" s="96"/>
      <c r="W704" s="96"/>
      <c r="X704" s="35"/>
      <c r="Y704" s="96"/>
      <c r="Z704" s="96"/>
      <c r="AA704" s="96"/>
      <c r="AB704" s="49"/>
      <c r="AC704" s="96"/>
      <c r="AD704" s="96"/>
      <c r="AE704" s="96"/>
      <c r="AF704" s="49"/>
      <c r="AG704" s="96"/>
      <c r="AH704" s="96"/>
      <c r="AI704" s="96"/>
      <c r="AJ704" s="2006">
        <v>0</v>
      </c>
      <c r="AK704" s="2006">
        <v>0</v>
      </c>
      <c r="AL704" s="2006">
        <v>0</v>
      </c>
      <c r="AM704" s="2006">
        <v>0</v>
      </c>
      <c r="AN704" s="2006">
        <v>0</v>
      </c>
      <c r="AO704" s="2006">
        <v>0</v>
      </c>
      <c r="AP704" s="2006">
        <v>0</v>
      </c>
      <c r="AQ704" s="2006">
        <v>0</v>
      </c>
      <c r="AR704" s="2006">
        <v>0</v>
      </c>
      <c r="AS704" s="2006">
        <v>0</v>
      </c>
      <c r="AT704" s="2006">
        <v>0</v>
      </c>
      <c r="AU704" s="2006">
        <v>0</v>
      </c>
      <c r="AV704" s="2006">
        <v>0</v>
      </c>
      <c r="AW704" s="2006">
        <v>0</v>
      </c>
      <c r="AX704" s="2006">
        <v>0</v>
      </c>
      <c r="AY704" s="2006">
        <v>0</v>
      </c>
      <c r="AZ704" s="2006">
        <v>0</v>
      </c>
      <c r="BA704" s="2006">
        <v>0</v>
      </c>
      <c r="BB704" s="2006">
        <v>0</v>
      </c>
      <c r="BC704" s="2006">
        <v>0</v>
      </c>
      <c r="BD704" s="2006">
        <v>0</v>
      </c>
      <c r="BE704" s="2006">
        <v>0</v>
      </c>
      <c r="BF704" s="2006">
        <v>0</v>
      </c>
      <c r="BG704" s="2006">
        <v>0</v>
      </c>
      <c r="BH704" s="2006">
        <v>0</v>
      </c>
      <c r="BI704" s="421"/>
    </row>
    <row r="705" spans="2:61" ht="9.9499999999999993" customHeight="1">
      <c r="B705" s="3401">
        <v>9</v>
      </c>
      <c r="D705" s="4281" t="s">
        <v>763</v>
      </c>
      <c r="E705" s="40"/>
      <c r="F705" s="40"/>
      <c r="G705" s="40"/>
      <c r="H705" s="4287"/>
      <c r="I705" s="40"/>
      <c r="J705" s="40"/>
      <c r="K705" s="40"/>
      <c r="L705" s="4303" t="s">
        <v>764</v>
      </c>
      <c r="M705" s="40"/>
      <c r="N705" s="40"/>
      <c r="O705" s="40"/>
      <c r="P705" s="4316" t="s">
        <v>765</v>
      </c>
      <c r="Q705" s="40"/>
      <c r="R705" s="40"/>
      <c r="S705" s="40"/>
      <c r="T705" s="4286" t="s">
        <v>766</v>
      </c>
      <c r="U705" s="40"/>
      <c r="V705" s="40"/>
      <c r="W705" s="40"/>
      <c r="X705" s="4317" t="s">
        <v>767</v>
      </c>
      <c r="Y705" s="40"/>
      <c r="Z705" s="40"/>
      <c r="AA705" s="40"/>
      <c r="AB705" s="3617"/>
      <c r="AC705" s="40"/>
      <c r="AD705" s="40"/>
      <c r="AE705" s="40"/>
      <c r="AF705" s="3617"/>
      <c r="AG705" s="40"/>
      <c r="AH705" s="40"/>
      <c r="AI705" s="40"/>
      <c r="AJ705" s="2006">
        <v>0</v>
      </c>
      <c r="AK705" s="2006">
        <v>0</v>
      </c>
      <c r="AL705" s="2006">
        <v>0</v>
      </c>
      <c r="AM705" s="2006">
        <v>0</v>
      </c>
      <c r="AN705" s="2006">
        <v>0</v>
      </c>
      <c r="AO705" s="2006">
        <v>0</v>
      </c>
      <c r="AP705" s="2006">
        <v>0</v>
      </c>
      <c r="AQ705" s="2006">
        <v>0</v>
      </c>
      <c r="AR705" s="2006">
        <v>0</v>
      </c>
      <c r="AS705" s="2006">
        <v>0</v>
      </c>
      <c r="AT705" s="2006">
        <v>0</v>
      </c>
      <c r="AU705" s="2006">
        <v>0</v>
      </c>
      <c r="AV705" s="2006">
        <v>0</v>
      </c>
      <c r="AW705" s="2006">
        <v>0</v>
      </c>
      <c r="AX705" s="2006">
        <v>0</v>
      </c>
      <c r="AY705" s="2006">
        <v>0</v>
      </c>
      <c r="AZ705" s="2006">
        <v>0</v>
      </c>
      <c r="BA705" s="2006">
        <v>0</v>
      </c>
      <c r="BB705" s="2006">
        <v>0</v>
      </c>
      <c r="BC705" s="2006">
        <v>0</v>
      </c>
      <c r="BD705" s="2006">
        <v>0</v>
      </c>
      <c r="BE705" s="2006">
        <v>0</v>
      </c>
      <c r="BF705" s="2006">
        <v>0</v>
      </c>
      <c r="BG705" s="2006">
        <v>0</v>
      </c>
      <c r="BH705" s="2006">
        <v>0</v>
      </c>
      <c r="BI705" s="421"/>
    </row>
    <row r="706" spans="2:61" ht="5.0999999999999996" customHeight="1">
      <c r="B706" s="3402"/>
      <c r="D706" s="3624"/>
      <c r="E706" s="90"/>
      <c r="F706" s="91"/>
      <c r="G706" s="90"/>
      <c r="H706" s="3636"/>
      <c r="I706" s="90"/>
      <c r="J706" s="91"/>
      <c r="K706" s="90"/>
      <c r="L706" s="3630"/>
      <c r="M706" s="90"/>
      <c r="N706" s="91"/>
      <c r="O706" s="90"/>
      <c r="P706" s="3621"/>
      <c r="Q706" s="90"/>
      <c r="R706" s="91"/>
      <c r="S706" s="90"/>
      <c r="T706" s="3627"/>
      <c r="U706" s="90"/>
      <c r="V706" s="91"/>
      <c r="W706" s="90"/>
      <c r="X706" s="3633"/>
      <c r="Y706" s="90"/>
      <c r="Z706" s="91"/>
      <c r="AA706" s="90"/>
      <c r="AB706" s="3618"/>
      <c r="AC706" s="90"/>
      <c r="AD706" s="91"/>
      <c r="AE706" s="90"/>
      <c r="AF706" s="3618"/>
      <c r="AG706" s="90"/>
      <c r="AH706" s="91"/>
      <c r="AI706" s="90"/>
      <c r="AJ706" s="2006">
        <v>0</v>
      </c>
      <c r="AK706" s="2006">
        <v>0</v>
      </c>
      <c r="AL706" s="2006">
        <v>0</v>
      </c>
      <c r="AM706" s="2006">
        <v>0</v>
      </c>
      <c r="AN706" s="2006">
        <v>0</v>
      </c>
      <c r="AO706" s="2006">
        <v>0</v>
      </c>
      <c r="AP706" s="2006">
        <v>0</v>
      </c>
      <c r="AQ706" s="2006">
        <v>0</v>
      </c>
      <c r="AR706" s="2006">
        <v>0</v>
      </c>
      <c r="AS706" s="2006">
        <v>0</v>
      </c>
      <c r="AT706" s="2006">
        <v>0</v>
      </c>
      <c r="AU706" s="2006">
        <v>0</v>
      </c>
      <c r="AV706" s="2006">
        <v>0</v>
      </c>
      <c r="AW706" s="2006">
        <v>0</v>
      </c>
      <c r="AX706" s="2006">
        <v>0</v>
      </c>
      <c r="AY706" s="2006">
        <v>0</v>
      </c>
      <c r="AZ706" s="2006">
        <v>0</v>
      </c>
      <c r="BA706" s="2006">
        <v>0</v>
      </c>
      <c r="BB706" s="2006">
        <v>0</v>
      </c>
      <c r="BC706" s="2006">
        <v>0</v>
      </c>
      <c r="BD706" s="2006">
        <v>0</v>
      </c>
      <c r="BE706" s="2006">
        <v>0</v>
      </c>
      <c r="BF706" s="2006">
        <v>0</v>
      </c>
      <c r="BG706" s="2006">
        <v>0</v>
      </c>
      <c r="BH706" s="2006">
        <v>0</v>
      </c>
      <c r="BI706" s="421"/>
    </row>
    <row r="707" spans="2:61" ht="9.9499999999999993" customHeight="1">
      <c r="B707" s="3403"/>
      <c r="D707" s="3625"/>
      <c r="E707" s="40"/>
      <c r="F707" s="40"/>
      <c r="G707" s="40"/>
      <c r="H707" s="3637"/>
      <c r="I707" s="40"/>
      <c r="J707" s="40"/>
      <c r="K707" s="40"/>
      <c r="L707" s="3631"/>
      <c r="M707" s="40"/>
      <c r="N707" s="40"/>
      <c r="O707" s="40"/>
      <c r="P707" s="3622"/>
      <c r="Q707" s="40"/>
      <c r="R707" s="40"/>
      <c r="S707" s="40"/>
      <c r="T707" s="3628"/>
      <c r="U707" s="40"/>
      <c r="V707" s="40"/>
      <c r="W707" s="40"/>
      <c r="X707" s="3634"/>
      <c r="Y707" s="40"/>
      <c r="Z707" s="40"/>
      <c r="AA707" s="40"/>
      <c r="AB707" s="3619"/>
      <c r="AC707" s="40"/>
      <c r="AD707" s="40"/>
      <c r="AE707" s="40"/>
      <c r="AF707" s="3619"/>
      <c r="AG707" s="40"/>
      <c r="AH707" s="40"/>
      <c r="AI707" s="40"/>
      <c r="AJ707" s="2006">
        <v>0</v>
      </c>
      <c r="AK707" s="2006">
        <v>0</v>
      </c>
      <c r="AL707" s="2006">
        <v>0</v>
      </c>
      <c r="AM707" s="2006">
        <v>0</v>
      </c>
      <c r="AN707" s="2006">
        <v>0</v>
      </c>
      <c r="AO707" s="2006">
        <v>0</v>
      </c>
      <c r="AP707" s="2006">
        <v>0</v>
      </c>
      <c r="AQ707" s="2006">
        <v>0</v>
      </c>
      <c r="AR707" s="2006">
        <v>0</v>
      </c>
      <c r="AS707" s="2006">
        <v>0</v>
      </c>
      <c r="AT707" s="2006">
        <v>0</v>
      </c>
      <c r="AU707" s="2006">
        <v>0</v>
      </c>
      <c r="AV707" s="2006">
        <v>0</v>
      </c>
      <c r="AW707" s="2006">
        <v>0</v>
      </c>
      <c r="AX707" s="2006">
        <v>0</v>
      </c>
      <c r="AY707" s="2006">
        <v>0</v>
      </c>
      <c r="AZ707" s="2006">
        <v>0</v>
      </c>
      <c r="BA707" s="2006">
        <v>0</v>
      </c>
      <c r="BB707" s="2006">
        <v>0</v>
      </c>
      <c r="BC707" s="2006">
        <v>0</v>
      </c>
      <c r="BD707" s="2006">
        <v>0</v>
      </c>
      <c r="BE707" s="2006">
        <v>0</v>
      </c>
      <c r="BF707" s="2006">
        <v>0</v>
      </c>
      <c r="BG707" s="2006">
        <v>0</v>
      </c>
      <c r="BH707" s="2006">
        <v>0</v>
      </c>
      <c r="BI707" s="421"/>
    </row>
    <row r="708" spans="2:61" ht="9.9499999999999993" customHeight="1">
      <c r="B708" s="34"/>
      <c r="D708" s="49"/>
      <c r="E708" s="96"/>
      <c r="F708" s="96"/>
      <c r="G708" s="96"/>
      <c r="H708" s="49"/>
      <c r="I708" s="96"/>
      <c r="J708" s="96"/>
      <c r="K708" s="96"/>
      <c r="L708" s="49"/>
      <c r="M708" s="96"/>
      <c r="N708" s="96"/>
      <c r="O708" s="96"/>
      <c r="P708" s="49"/>
      <c r="Q708" s="96"/>
      <c r="R708" s="96"/>
      <c r="S708" s="96"/>
      <c r="T708" s="49"/>
      <c r="U708" s="96"/>
      <c r="V708" s="96"/>
      <c r="W708" s="96"/>
      <c r="X708" s="35"/>
      <c r="Y708" s="96"/>
      <c r="Z708" s="96"/>
      <c r="AA708" s="96"/>
      <c r="AB708" s="49"/>
      <c r="AC708" s="96"/>
      <c r="AD708" s="96"/>
      <c r="AE708" s="96"/>
      <c r="AF708" s="49"/>
      <c r="AG708" s="96"/>
      <c r="AH708" s="96"/>
      <c r="AI708" s="96"/>
      <c r="AJ708" s="2006">
        <v>0</v>
      </c>
      <c r="AK708" s="2006">
        <v>0</v>
      </c>
      <c r="AL708" s="2006">
        <v>0</v>
      </c>
      <c r="AM708" s="2006">
        <v>0</v>
      </c>
      <c r="AN708" s="2006">
        <v>0</v>
      </c>
      <c r="AO708" s="2006">
        <v>0</v>
      </c>
      <c r="AP708" s="2006">
        <v>0</v>
      </c>
      <c r="AQ708" s="2006">
        <v>0</v>
      </c>
      <c r="AR708" s="2006">
        <v>0</v>
      </c>
      <c r="AS708" s="2006">
        <v>0</v>
      </c>
      <c r="AT708" s="2006">
        <v>0</v>
      </c>
      <c r="AU708" s="2006">
        <v>0</v>
      </c>
      <c r="AV708" s="2006">
        <v>0</v>
      </c>
      <c r="AW708" s="2006">
        <v>0</v>
      </c>
      <c r="AX708" s="2006">
        <v>0</v>
      </c>
      <c r="AY708" s="2006">
        <v>0</v>
      </c>
      <c r="AZ708" s="2006">
        <v>0</v>
      </c>
      <c r="BA708" s="2006">
        <v>0</v>
      </c>
      <c r="BB708" s="2006">
        <v>0</v>
      </c>
      <c r="BC708" s="2006">
        <v>0</v>
      </c>
      <c r="BD708" s="2006">
        <v>0</v>
      </c>
      <c r="BE708" s="2006">
        <v>0</v>
      </c>
      <c r="BF708" s="2006">
        <v>0</v>
      </c>
      <c r="BG708" s="2006">
        <v>0</v>
      </c>
      <c r="BH708" s="2006">
        <v>0</v>
      </c>
      <c r="BI708" s="421"/>
    </row>
    <row r="709" spans="2:61" ht="9.9499999999999993" customHeight="1">
      <c r="B709" s="3401">
        <v>10</v>
      </c>
      <c r="D709" s="4281" t="s">
        <v>768</v>
      </c>
      <c r="E709" s="40"/>
      <c r="F709" s="40"/>
      <c r="G709" s="40"/>
      <c r="H709" s="3617"/>
      <c r="I709" s="40"/>
      <c r="J709" s="40"/>
      <c r="K709" s="40"/>
      <c r="L709" s="4303" t="s">
        <v>769</v>
      </c>
      <c r="M709" s="40"/>
      <c r="N709" s="40"/>
      <c r="O709" s="40"/>
      <c r="P709" s="4316" t="s">
        <v>770</v>
      </c>
      <c r="Q709" s="40"/>
      <c r="R709" s="40"/>
      <c r="S709" s="40"/>
      <c r="T709" s="4286" t="s">
        <v>771</v>
      </c>
      <c r="U709" s="40"/>
      <c r="V709" s="40"/>
      <c r="W709" s="40"/>
      <c r="X709" s="4317" t="s">
        <v>772</v>
      </c>
      <c r="Y709" s="40"/>
      <c r="Z709" s="40"/>
      <c r="AA709" s="40"/>
      <c r="AB709" s="3617"/>
      <c r="AC709" s="40"/>
      <c r="AD709" s="40"/>
      <c r="AE709" s="40"/>
      <c r="AF709" s="3617"/>
      <c r="AG709" s="40"/>
      <c r="AH709" s="40"/>
      <c r="AI709" s="40"/>
      <c r="AJ709" s="2006">
        <v>0</v>
      </c>
      <c r="AK709" s="2006">
        <v>0</v>
      </c>
      <c r="AL709" s="2006">
        <v>0</v>
      </c>
      <c r="AM709" s="2006">
        <v>0</v>
      </c>
      <c r="AN709" s="2006">
        <v>0</v>
      </c>
      <c r="AO709" s="2006">
        <v>0</v>
      </c>
      <c r="AP709" s="2006">
        <v>0</v>
      </c>
      <c r="AQ709" s="2006">
        <v>0</v>
      </c>
      <c r="AR709" s="2006">
        <v>0</v>
      </c>
      <c r="AS709" s="2006">
        <v>0</v>
      </c>
      <c r="AT709" s="2006">
        <v>0</v>
      </c>
      <c r="AU709" s="2006">
        <v>0</v>
      </c>
      <c r="AV709" s="2006">
        <v>0</v>
      </c>
      <c r="AW709" s="2006">
        <v>0</v>
      </c>
      <c r="AX709" s="2006">
        <v>0</v>
      </c>
      <c r="AY709" s="2006">
        <v>0</v>
      </c>
      <c r="AZ709" s="2006">
        <v>0</v>
      </c>
      <c r="BA709" s="2006">
        <v>0</v>
      </c>
      <c r="BB709" s="2006">
        <v>0</v>
      </c>
      <c r="BC709" s="2006">
        <v>0</v>
      </c>
      <c r="BD709" s="2006">
        <v>0</v>
      </c>
      <c r="BE709" s="2006">
        <v>0</v>
      </c>
      <c r="BF709" s="2006">
        <v>0</v>
      </c>
      <c r="BG709" s="2006">
        <v>0</v>
      </c>
      <c r="BH709" s="2006">
        <v>0</v>
      </c>
      <c r="BI709" s="421"/>
    </row>
    <row r="710" spans="2:61" ht="5.0999999999999996" customHeight="1">
      <c r="B710" s="3402"/>
      <c r="D710" s="3624"/>
      <c r="E710" s="90"/>
      <c r="F710" s="91"/>
      <c r="G710" s="90"/>
      <c r="H710" s="3618"/>
      <c r="I710" s="90"/>
      <c r="J710" s="91"/>
      <c r="K710" s="90"/>
      <c r="L710" s="3630"/>
      <c r="M710" s="90"/>
      <c r="N710" s="91"/>
      <c r="O710" s="90"/>
      <c r="P710" s="3621"/>
      <c r="Q710" s="90"/>
      <c r="R710" s="91"/>
      <c r="S710" s="90"/>
      <c r="T710" s="3627"/>
      <c r="U710" s="90"/>
      <c r="V710" s="91"/>
      <c r="W710" s="90"/>
      <c r="X710" s="3633"/>
      <c r="Y710" s="90"/>
      <c r="Z710" s="91"/>
      <c r="AA710" s="90"/>
      <c r="AB710" s="3618"/>
      <c r="AC710" s="90"/>
      <c r="AD710" s="91"/>
      <c r="AE710" s="90"/>
      <c r="AF710" s="3618"/>
      <c r="AG710" s="90"/>
      <c r="AH710" s="91"/>
      <c r="AI710" s="90"/>
      <c r="AJ710" s="2006">
        <v>0</v>
      </c>
      <c r="AK710" s="2006">
        <v>0</v>
      </c>
      <c r="AL710" s="2006">
        <v>0</v>
      </c>
      <c r="AM710" s="2006">
        <v>0</v>
      </c>
      <c r="AN710" s="2006">
        <v>0</v>
      </c>
      <c r="AO710" s="2006">
        <v>0</v>
      </c>
      <c r="AP710" s="2006">
        <v>0</v>
      </c>
      <c r="AQ710" s="2006">
        <v>0</v>
      </c>
      <c r="AR710" s="2006">
        <v>0</v>
      </c>
      <c r="AS710" s="2006">
        <v>0</v>
      </c>
      <c r="AT710" s="2006">
        <v>0</v>
      </c>
      <c r="AU710" s="2006">
        <v>0</v>
      </c>
      <c r="AV710" s="2006">
        <v>0</v>
      </c>
      <c r="AW710" s="2006">
        <v>0</v>
      </c>
      <c r="AX710" s="2006">
        <v>0</v>
      </c>
      <c r="AY710" s="2006">
        <v>0</v>
      </c>
      <c r="AZ710" s="2006">
        <v>0</v>
      </c>
      <c r="BA710" s="2006">
        <v>0</v>
      </c>
      <c r="BB710" s="2006">
        <v>0</v>
      </c>
      <c r="BC710" s="2006">
        <v>0</v>
      </c>
      <c r="BD710" s="2006">
        <v>0</v>
      </c>
      <c r="BE710" s="2006">
        <v>0</v>
      </c>
      <c r="BF710" s="2006">
        <v>0</v>
      </c>
      <c r="BG710" s="2006">
        <v>0</v>
      </c>
      <c r="BH710" s="2006">
        <v>0</v>
      </c>
      <c r="BI710" s="421"/>
    </row>
    <row r="711" spans="2:61" ht="9.9499999999999993" customHeight="1">
      <c r="B711" s="3403"/>
      <c r="D711" s="3625"/>
      <c r="E711" s="40"/>
      <c r="F711" s="40"/>
      <c r="G711" s="40"/>
      <c r="H711" s="3619"/>
      <c r="I711" s="40"/>
      <c r="J711" s="40"/>
      <c r="K711" s="40"/>
      <c r="L711" s="3631"/>
      <c r="M711" s="40"/>
      <c r="N711" s="40"/>
      <c r="O711" s="40"/>
      <c r="P711" s="3622"/>
      <c r="Q711" s="40"/>
      <c r="R711" s="40"/>
      <c r="S711" s="40"/>
      <c r="T711" s="3628"/>
      <c r="U711" s="40"/>
      <c r="V711" s="40"/>
      <c r="W711" s="40"/>
      <c r="X711" s="3634"/>
      <c r="Y711" s="40"/>
      <c r="Z711" s="40"/>
      <c r="AA711" s="40"/>
      <c r="AB711" s="3619"/>
      <c r="AC711" s="40"/>
      <c r="AD711" s="40"/>
      <c r="AE711" s="40"/>
      <c r="AF711" s="3619"/>
      <c r="AG711" s="40"/>
      <c r="AH711" s="40"/>
      <c r="AI711" s="40"/>
      <c r="AJ711" s="2006">
        <v>0</v>
      </c>
      <c r="AK711" s="2006">
        <v>0</v>
      </c>
      <c r="AL711" s="2006">
        <v>0</v>
      </c>
      <c r="AM711" s="2006">
        <v>0</v>
      </c>
      <c r="AN711" s="2006">
        <v>0</v>
      </c>
      <c r="AO711" s="2006">
        <v>0</v>
      </c>
      <c r="AP711" s="2006">
        <v>0</v>
      </c>
      <c r="AQ711" s="2006">
        <v>0</v>
      </c>
      <c r="AR711" s="2006">
        <v>0</v>
      </c>
      <c r="AS711" s="2006">
        <v>0</v>
      </c>
      <c r="AT711" s="2006">
        <v>0</v>
      </c>
      <c r="AU711" s="2006">
        <v>0</v>
      </c>
      <c r="AV711" s="2006">
        <v>0</v>
      </c>
      <c r="AW711" s="2006">
        <v>0</v>
      </c>
      <c r="AX711" s="2006">
        <v>0</v>
      </c>
      <c r="AY711" s="2006">
        <v>0</v>
      </c>
      <c r="AZ711" s="2006">
        <v>0</v>
      </c>
      <c r="BA711" s="2006">
        <v>0</v>
      </c>
      <c r="BB711" s="2006">
        <v>0</v>
      </c>
      <c r="BC711" s="2006">
        <v>0</v>
      </c>
      <c r="BD711" s="2006">
        <v>0</v>
      </c>
      <c r="BE711" s="2006">
        <v>0</v>
      </c>
      <c r="BF711" s="2006">
        <v>0</v>
      </c>
      <c r="BG711" s="2006">
        <v>0</v>
      </c>
      <c r="BH711" s="2006">
        <v>0</v>
      </c>
      <c r="BI711" s="421"/>
    </row>
    <row r="712" spans="2:61" ht="9.9499999999999993" customHeight="1">
      <c r="B712" s="34"/>
      <c r="D712" s="49"/>
      <c r="E712" s="96"/>
      <c r="F712" s="96"/>
      <c r="G712" s="96"/>
      <c r="H712" s="49"/>
      <c r="I712" s="96"/>
      <c r="J712" s="96"/>
      <c r="K712" s="96"/>
      <c r="L712" s="49"/>
      <c r="M712" s="96"/>
      <c r="N712" s="96"/>
      <c r="O712" s="96"/>
      <c r="P712" s="49"/>
      <c r="Q712" s="96"/>
      <c r="R712" s="96"/>
      <c r="S712" s="96"/>
      <c r="T712" s="49"/>
      <c r="U712" s="96"/>
      <c r="V712" s="96"/>
      <c r="W712" s="96"/>
      <c r="X712" s="35"/>
      <c r="Y712" s="96"/>
      <c r="Z712" s="96"/>
      <c r="AA712" s="96"/>
      <c r="AB712" s="49"/>
      <c r="AC712" s="96"/>
      <c r="AD712" s="96"/>
      <c r="AE712" s="96"/>
      <c r="AF712" s="49"/>
      <c r="AG712" s="96"/>
      <c r="AH712" s="96"/>
      <c r="AI712" s="96"/>
      <c r="AJ712" s="2006">
        <v>0</v>
      </c>
      <c r="AK712" s="2006">
        <v>0</v>
      </c>
      <c r="AL712" s="2006">
        <v>0</v>
      </c>
      <c r="AM712" s="2006">
        <v>0</v>
      </c>
      <c r="AN712" s="2006">
        <v>0</v>
      </c>
      <c r="AO712" s="2006">
        <v>0</v>
      </c>
      <c r="AP712" s="2006">
        <v>0</v>
      </c>
      <c r="AQ712" s="2006">
        <v>0</v>
      </c>
      <c r="AR712" s="2006">
        <v>0</v>
      </c>
      <c r="AS712" s="2006">
        <v>0</v>
      </c>
      <c r="AT712" s="2006">
        <v>0</v>
      </c>
      <c r="AU712" s="2006">
        <v>0</v>
      </c>
      <c r="AV712" s="2006">
        <v>0</v>
      </c>
      <c r="AW712" s="2006">
        <v>0</v>
      </c>
      <c r="AX712" s="2006">
        <v>0</v>
      </c>
      <c r="AY712" s="2006">
        <v>0</v>
      </c>
      <c r="AZ712" s="2006">
        <v>0</v>
      </c>
      <c r="BA712" s="2006">
        <v>0</v>
      </c>
      <c r="BB712" s="2006">
        <v>0</v>
      </c>
      <c r="BC712" s="2006">
        <v>0</v>
      </c>
      <c r="BD712" s="2006">
        <v>0</v>
      </c>
      <c r="BE712" s="2006">
        <v>0</v>
      </c>
      <c r="BF712" s="2006">
        <v>0</v>
      </c>
      <c r="BG712" s="2006">
        <v>0</v>
      </c>
      <c r="BH712" s="2006">
        <v>0</v>
      </c>
      <c r="BI712" s="421"/>
    </row>
    <row r="713" spans="2:61" ht="9.9499999999999993" customHeight="1">
      <c r="B713" s="3401">
        <v>11</v>
      </c>
      <c r="D713" s="4281" t="s">
        <v>773</v>
      </c>
      <c r="E713" s="40"/>
      <c r="F713" s="40"/>
      <c r="G713" s="40"/>
      <c r="H713" s="3617"/>
      <c r="I713" s="40"/>
      <c r="J713" s="40"/>
      <c r="K713" s="40"/>
      <c r="L713" s="4303" t="s">
        <v>774</v>
      </c>
      <c r="M713" s="40"/>
      <c r="N713" s="40"/>
      <c r="O713" s="40"/>
      <c r="P713" s="4316" t="s">
        <v>775</v>
      </c>
      <c r="Q713" s="40"/>
      <c r="R713" s="40"/>
      <c r="S713" s="40"/>
      <c r="T713" s="4286" t="s">
        <v>776</v>
      </c>
      <c r="U713" s="40"/>
      <c r="V713" s="40"/>
      <c r="W713" s="40"/>
      <c r="X713" s="4316"/>
      <c r="Y713" s="40"/>
      <c r="Z713" s="40"/>
      <c r="AA713" s="40"/>
      <c r="AB713" s="3617"/>
      <c r="AC713" s="40"/>
      <c r="AD713" s="40"/>
      <c r="AE713" s="40"/>
      <c r="AF713" s="3617"/>
      <c r="AG713" s="40"/>
      <c r="AH713" s="40"/>
      <c r="AI713" s="40"/>
      <c r="AJ713" s="2006">
        <v>0</v>
      </c>
      <c r="AK713" s="2006">
        <v>0</v>
      </c>
      <c r="AL713" s="2006">
        <v>0</v>
      </c>
      <c r="AM713" s="2006">
        <v>0</v>
      </c>
      <c r="AN713" s="2006">
        <v>0</v>
      </c>
      <c r="AO713" s="2006">
        <v>0</v>
      </c>
      <c r="AP713" s="2006">
        <v>0</v>
      </c>
      <c r="AQ713" s="2006">
        <v>0</v>
      </c>
      <c r="AR713" s="2006">
        <v>0</v>
      </c>
      <c r="AS713" s="2006">
        <v>0</v>
      </c>
      <c r="AT713" s="2006">
        <v>0</v>
      </c>
      <c r="AU713" s="2006">
        <v>0</v>
      </c>
      <c r="AV713" s="2006">
        <v>0</v>
      </c>
      <c r="AW713" s="2006">
        <v>0</v>
      </c>
      <c r="AX713" s="2006">
        <v>0</v>
      </c>
      <c r="AY713" s="2006">
        <v>0</v>
      </c>
      <c r="AZ713" s="2006">
        <v>0</v>
      </c>
      <c r="BA713" s="2006">
        <v>0</v>
      </c>
      <c r="BB713" s="2006">
        <v>0</v>
      </c>
      <c r="BC713" s="2006">
        <v>0</v>
      </c>
      <c r="BD713" s="2006">
        <v>0</v>
      </c>
      <c r="BE713" s="2006">
        <v>0</v>
      </c>
      <c r="BF713" s="2006">
        <v>0</v>
      </c>
      <c r="BG713" s="2006">
        <v>0</v>
      </c>
      <c r="BH713" s="2006">
        <v>0</v>
      </c>
      <c r="BI713" s="421"/>
    </row>
    <row r="714" spans="2:61" ht="5.0999999999999996" customHeight="1">
      <c r="B714" s="3402"/>
      <c r="D714" s="3624"/>
      <c r="E714" s="90"/>
      <c r="F714" s="91"/>
      <c r="G714" s="90"/>
      <c r="H714" s="3618"/>
      <c r="I714" s="90"/>
      <c r="J714" s="91"/>
      <c r="K714" s="90"/>
      <c r="L714" s="3630"/>
      <c r="M714" s="90"/>
      <c r="N714" s="91"/>
      <c r="O714" s="90"/>
      <c r="P714" s="3621"/>
      <c r="Q714" s="90"/>
      <c r="R714" s="91"/>
      <c r="S714" s="90"/>
      <c r="T714" s="3627"/>
      <c r="U714" s="90"/>
      <c r="V714" s="91"/>
      <c r="W714" s="90"/>
      <c r="X714" s="3621"/>
      <c r="Y714" s="90"/>
      <c r="Z714" s="91"/>
      <c r="AA714" s="90"/>
      <c r="AB714" s="3618"/>
      <c r="AC714" s="90"/>
      <c r="AD714" s="91"/>
      <c r="AE714" s="90"/>
      <c r="AF714" s="3618"/>
      <c r="AG714" s="90"/>
      <c r="AH714" s="91"/>
      <c r="AI714" s="90"/>
      <c r="AJ714" s="2006">
        <v>0</v>
      </c>
      <c r="AK714" s="2006">
        <v>0</v>
      </c>
      <c r="AL714" s="2006">
        <v>0</v>
      </c>
      <c r="AM714" s="2006">
        <v>0</v>
      </c>
      <c r="AN714" s="2006">
        <v>0</v>
      </c>
      <c r="AO714" s="2006">
        <v>0</v>
      </c>
      <c r="AP714" s="2006">
        <v>0</v>
      </c>
      <c r="AQ714" s="2006">
        <v>0</v>
      </c>
      <c r="AR714" s="2006">
        <v>0</v>
      </c>
      <c r="AS714" s="2006">
        <v>0</v>
      </c>
      <c r="AT714" s="2006">
        <v>0</v>
      </c>
      <c r="AU714" s="2006">
        <v>0</v>
      </c>
      <c r="AV714" s="2006">
        <v>0</v>
      </c>
      <c r="AW714" s="2006">
        <v>0</v>
      </c>
      <c r="AX714" s="2006">
        <v>0</v>
      </c>
      <c r="AY714" s="2006">
        <v>0</v>
      </c>
      <c r="AZ714" s="2006">
        <v>0</v>
      </c>
      <c r="BA714" s="2006">
        <v>0</v>
      </c>
      <c r="BB714" s="2006">
        <v>0</v>
      </c>
      <c r="BC714" s="2006">
        <v>0</v>
      </c>
      <c r="BD714" s="2006">
        <v>0</v>
      </c>
      <c r="BE714" s="2006">
        <v>0</v>
      </c>
      <c r="BF714" s="2006">
        <v>0</v>
      </c>
      <c r="BG714" s="2006">
        <v>0</v>
      </c>
      <c r="BH714" s="2006">
        <v>0</v>
      </c>
      <c r="BI714" s="421"/>
    </row>
    <row r="715" spans="2:61" ht="9.9499999999999993" customHeight="1">
      <c r="B715" s="3403"/>
      <c r="D715" s="3625"/>
      <c r="E715" s="40"/>
      <c r="F715" s="40"/>
      <c r="G715" s="40"/>
      <c r="H715" s="3619"/>
      <c r="I715" s="40"/>
      <c r="J715" s="40"/>
      <c r="K715" s="40"/>
      <c r="L715" s="3631"/>
      <c r="M715" s="40"/>
      <c r="N715" s="40"/>
      <c r="O715" s="40"/>
      <c r="P715" s="3622"/>
      <c r="Q715" s="40"/>
      <c r="R715" s="40"/>
      <c r="S715" s="40"/>
      <c r="T715" s="3628"/>
      <c r="U715" s="40"/>
      <c r="V715" s="40"/>
      <c r="W715" s="40"/>
      <c r="X715" s="3622"/>
      <c r="Y715" s="40"/>
      <c r="Z715" s="40"/>
      <c r="AA715" s="40"/>
      <c r="AB715" s="3619"/>
      <c r="AC715" s="40"/>
      <c r="AD715" s="40"/>
      <c r="AE715" s="40"/>
      <c r="AF715" s="3619"/>
      <c r="AG715" s="40"/>
      <c r="AH715" s="40"/>
      <c r="AI715" s="40"/>
      <c r="AJ715" s="2006">
        <v>0</v>
      </c>
      <c r="AK715" s="2006">
        <v>0</v>
      </c>
      <c r="AL715" s="2006">
        <v>0</v>
      </c>
      <c r="AM715" s="2006">
        <v>0</v>
      </c>
      <c r="AN715" s="2006">
        <v>0</v>
      </c>
      <c r="AO715" s="2006">
        <v>0</v>
      </c>
      <c r="AP715" s="2006">
        <v>0</v>
      </c>
      <c r="AQ715" s="2006">
        <v>0</v>
      </c>
      <c r="AR715" s="2006">
        <v>0</v>
      </c>
      <c r="AS715" s="2006">
        <v>0</v>
      </c>
      <c r="AT715" s="2006">
        <v>0</v>
      </c>
      <c r="AU715" s="2006">
        <v>0</v>
      </c>
      <c r="AV715" s="2006">
        <v>0</v>
      </c>
      <c r="AW715" s="2006">
        <v>0</v>
      </c>
      <c r="AX715" s="2006">
        <v>0</v>
      </c>
      <c r="AY715" s="2006">
        <v>0</v>
      </c>
      <c r="AZ715" s="2006">
        <v>0</v>
      </c>
      <c r="BA715" s="2006">
        <v>0</v>
      </c>
      <c r="BB715" s="2006">
        <v>0</v>
      </c>
      <c r="BC715" s="2006">
        <v>0</v>
      </c>
      <c r="BD715" s="2006">
        <v>0</v>
      </c>
      <c r="BE715" s="2006">
        <v>0</v>
      </c>
      <c r="BF715" s="2006">
        <v>0</v>
      </c>
      <c r="BG715" s="2006">
        <v>0</v>
      </c>
      <c r="BH715" s="2006">
        <v>0</v>
      </c>
      <c r="BI715" s="421"/>
    </row>
    <row r="716" spans="2:61" ht="9.9499999999999993" customHeight="1">
      <c r="B716" s="34"/>
      <c r="D716" s="49"/>
      <c r="E716" s="96"/>
      <c r="F716" s="96"/>
      <c r="G716" s="96"/>
      <c r="H716" s="49"/>
      <c r="I716" s="96"/>
      <c r="J716" s="96"/>
      <c r="K716" s="96"/>
      <c r="L716" s="49"/>
      <c r="M716" s="96"/>
      <c r="N716" s="96"/>
      <c r="O716" s="96"/>
      <c r="P716" s="49"/>
      <c r="Q716" s="96"/>
      <c r="R716" s="96"/>
      <c r="S716" s="96"/>
      <c r="T716" s="49"/>
      <c r="U716" s="96"/>
      <c r="V716" s="96"/>
      <c r="W716" s="96"/>
      <c r="X716" s="35"/>
      <c r="Y716" s="96"/>
      <c r="Z716" s="96"/>
      <c r="AA716" s="96"/>
      <c r="AB716" s="49"/>
      <c r="AC716" s="96"/>
      <c r="AD716" s="96"/>
      <c r="AE716" s="96"/>
      <c r="AF716" s="49"/>
      <c r="AG716" s="96"/>
      <c r="AH716" s="96"/>
      <c r="AI716" s="96"/>
      <c r="AJ716" s="2006">
        <v>0</v>
      </c>
      <c r="AK716" s="2006">
        <v>0</v>
      </c>
      <c r="AL716" s="2006">
        <v>0</v>
      </c>
      <c r="AM716" s="2006">
        <v>0</v>
      </c>
      <c r="AN716" s="2006">
        <v>0</v>
      </c>
      <c r="AO716" s="2006">
        <v>0</v>
      </c>
      <c r="AP716" s="2006">
        <v>0</v>
      </c>
      <c r="AQ716" s="2006">
        <v>0</v>
      </c>
      <c r="AR716" s="2006">
        <v>0</v>
      </c>
      <c r="AS716" s="2006">
        <v>0</v>
      </c>
      <c r="AT716" s="2006">
        <v>0</v>
      </c>
      <c r="AU716" s="2006">
        <v>0</v>
      </c>
      <c r="AV716" s="2006">
        <v>0</v>
      </c>
      <c r="AW716" s="2006">
        <v>0</v>
      </c>
      <c r="AX716" s="2006">
        <v>0</v>
      </c>
      <c r="AY716" s="2006">
        <v>0</v>
      </c>
      <c r="AZ716" s="2006">
        <v>0</v>
      </c>
      <c r="BA716" s="2006">
        <v>0</v>
      </c>
      <c r="BB716" s="2006">
        <v>0</v>
      </c>
      <c r="BC716" s="2006">
        <v>0</v>
      </c>
      <c r="BD716" s="2006">
        <v>0</v>
      </c>
      <c r="BE716" s="2006">
        <v>0</v>
      </c>
      <c r="BF716" s="2006">
        <v>0</v>
      </c>
      <c r="BG716" s="2006">
        <v>0</v>
      </c>
      <c r="BH716" s="2006">
        <v>0</v>
      </c>
      <c r="BI716" s="421"/>
    </row>
    <row r="717" spans="2:61" ht="9.9499999999999993" customHeight="1">
      <c r="B717" s="3401">
        <v>12</v>
      </c>
      <c r="D717" s="4281" t="s">
        <v>777</v>
      </c>
      <c r="E717" s="40"/>
      <c r="F717" s="40"/>
      <c r="G717" s="40"/>
      <c r="H717" s="3617"/>
      <c r="I717" s="40"/>
      <c r="J717" s="40"/>
      <c r="K717" s="40"/>
      <c r="L717" s="4303" t="s">
        <v>778</v>
      </c>
      <c r="M717" s="40"/>
      <c r="N717" s="40"/>
      <c r="O717" s="40"/>
      <c r="P717" s="4316" t="s">
        <v>779</v>
      </c>
      <c r="Q717" s="40"/>
      <c r="R717" s="40"/>
      <c r="S717" s="40"/>
      <c r="T717" s="4286" t="s">
        <v>780</v>
      </c>
      <c r="U717" s="187"/>
      <c r="V717" s="187"/>
      <c r="W717" s="187"/>
      <c r="X717" s="3617"/>
      <c r="Y717" s="40"/>
      <c r="Z717" s="40"/>
      <c r="AA717" s="40"/>
      <c r="AB717" s="3617"/>
      <c r="AC717" s="40"/>
      <c r="AD717" s="40"/>
      <c r="AE717" s="40"/>
      <c r="AF717" s="3617"/>
      <c r="AG717" s="40"/>
      <c r="AH717" s="40"/>
      <c r="AI717" s="40"/>
      <c r="AJ717" s="2006">
        <v>0</v>
      </c>
      <c r="AK717" s="2006">
        <v>0</v>
      </c>
      <c r="AL717" s="2006">
        <v>0</v>
      </c>
      <c r="AM717" s="2006">
        <v>0</v>
      </c>
      <c r="AN717" s="2006">
        <v>0</v>
      </c>
      <c r="AO717" s="2006">
        <v>0</v>
      </c>
      <c r="AP717" s="2006">
        <v>0</v>
      </c>
      <c r="AQ717" s="2006">
        <v>0</v>
      </c>
      <c r="AR717" s="2006">
        <v>0</v>
      </c>
      <c r="AS717" s="2006">
        <v>0</v>
      </c>
      <c r="AT717" s="2006">
        <v>0</v>
      </c>
      <c r="AU717" s="2006">
        <v>0</v>
      </c>
      <c r="AV717" s="2006">
        <v>0</v>
      </c>
      <c r="AW717" s="2006">
        <v>0</v>
      </c>
      <c r="AX717" s="2006">
        <v>0</v>
      </c>
      <c r="AY717" s="2006">
        <v>0</v>
      </c>
      <c r="AZ717" s="2006">
        <v>0</v>
      </c>
      <c r="BA717" s="2006">
        <v>0</v>
      </c>
      <c r="BB717" s="2006">
        <v>0</v>
      </c>
      <c r="BC717" s="2006">
        <v>0</v>
      </c>
      <c r="BD717" s="2006">
        <v>0</v>
      </c>
      <c r="BE717" s="2006">
        <v>0</v>
      </c>
      <c r="BF717" s="2006">
        <v>0</v>
      </c>
      <c r="BG717" s="2006">
        <v>0</v>
      </c>
      <c r="BH717" s="2006">
        <v>0</v>
      </c>
      <c r="BI717" s="421"/>
    </row>
    <row r="718" spans="2:61" ht="5.0999999999999996" customHeight="1">
      <c r="B718" s="3402"/>
      <c r="D718" s="3624"/>
      <c r="E718" s="90"/>
      <c r="F718" s="91"/>
      <c r="G718" s="90"/>
      <c r="H718" s="3618"/>
      <c r="I718" s="90"/>
      <c r="J718" s="91"/>
      <c r="K718" s="90"/>
      <c r="L718" s="3630"/>
      <c r="M718" s="90"/>
      <c r="N718" s="91"/>
      <c r="O718" s="90"/>
      <c r="P718" s="3621"/>
      <c r="Q718" s="90"/>
      <c r="R718" s="91"/>
      <c r="S718" s="90"/>
      <c r="T718" s="3627"/>
      <c r="U718" s="188"/>
      <c r="V718" s="189"/>
      <c r="W718" s="188"/>
      <c r="X718" s="3618"/>
      <c r="Y718" s="90"/>
      <c r="Z718" s="91"/>
      <c r="AA718" s="90"/>
      <c r="AB718" s="3618"/>
      <c r="AC718" s="90"/>
      <c r="AD718" s="91"/>
      <c r="AE718" s="90"/>
      <c r="AF718" s="3618"/>
      <c r="AG718" s="90"/>
      <c r="AH718" s="91"/>
      <c r="AI718" s="90"/>
      <c r="AJ718" s="2006">
        <v>0</v>
      </c>
      <c r="AK718" s="2006">
        <v>0</v>
      </c>
      <c r="AL718" s="2006">
        <v>0</v>
      </c>
      <c r="AM718" s="2006">
        <v>0</v>
      </c>
      <c r="AN718" s="2006">
        <v>0</v>
      </c>
      <c r="AO718" s="2006">
        <v>0</v>
      </c>
      <c r="AP718" s="2006">
        <v>0</v>
      </c>
      <c r="AQ718" s="2006">
        <v>0</v>
      </c>
      <c r="AR718" s="2006">
        <v>0</v>
      </c>
      <c r="AS718" s="2006">
        <v>0</v>
      </c>
      <c r="AT718" s="2006">
        <v>0</v>
      </c>
      <c r="AU718" s="2006">
        <v>0</v>
      </c>
      <c r="AV718" s="2006">
        <v>0</v>
      </c>
      <c r="AW718" s="2006">
        <v>0</v>
      </c>
      <c r="AX718" s="2006">
        <v>0</v>
      </c>
      <c r="AY718" s="2006">
        <v>0</v>
      </c>
      <c r="AZ718" s="2006">
        <v>0</v>
      </c>
      <c r="BA718" s="2006">
        <v>0</v>
      </c>
      <c r="BB718" s="2006">
        <v>0</v>
      </c>
      <c r="BC718" s="2006">
        <v>0</v>
      </c>
      <c r="BD718" s="2006">
        <v>0</v>
      </c>
      <c r="BE718" s="2006">
        <v>0</v>
      </c>
      <c r="BF718" s="2006">
        <v>0</v>
      </c>
      <c r="BG718" s="2006">
        <v>0</v>
      </c>
      <c r="BH718" s="2006">
        <v>0</v>
      </c>
      <c r="BI718" s="421"/>
    </row>
    <row r="719" spans="2:61" ht="9.9499999999999993" customHeight="1">
      <c r="B719" s="3403"/>
      <c r="D719" s="3625"/>
      <c r="E719" s="40"/>
      <c r="F719" s="40"/>
      <c r="G719" s="40"/>
      <c r="H719" s="3619"/>
      <c r="I719" s="40"/>
      <c r="J719" s="40"/>
      <c r="K719" s="40"/>
      <c r="L719" s="3631"/>
      <c r="M719" s="40"/>
      <c r="N719" s="40"/>
      <c r="O719" s="40"/>
      <c r="P719" s="3622"/>
      <c r="Q719" s="40"/>
      <c r="R719" s="40"/>
      <c r="S719" s="40"/>
      <c r="T719" s="3628"/>
      <c r="U719" s="187"/>
      <c r="V719" s="187"/>
      <c r="W719" s="187"/>
      <c r="X719" s="3619"/>
      <c r="Y719" s="40"/>
      <c r="Z719" s="40"/>
      <c r="AA719" s="40"/>
      <c r="AB719" s="3619"/>
      <c r="AC719" s="40"/>
      <c r="AD719" s="40"/>
      <c r="AE719" s="40"/>
      <c r="AF719" s="3619"/>
      <c r="AG719" s="40"/>
      <c r="AH719" s="40"/>
      <c r="AI719" s="40"/>
      <c r="AJ719" s="2006">
        <v>0</v>
      </c>
      <c r="AK719" s="2006">
        <v>0</v>
      </c>
      <c r="AL719" s="2006">
        <v>0</v>
      </c>
      <c r="AM719" s="2006">
        <v>0</v>
      </c>
      <c r="AN719" s="2006">
        <v>0</v>
      </c>
      <c r="AO719" s="2006">
        <v>0</v>
      </c>
      <c r="AP719" s="2006">
        <v>0</v>
      </c>
      <c r="AQ719" s="2006">
        <v>0</v>
      </c>
      <c r="AR719" s="2006">
        <v>0</v>
      </c>
      <c r="AS719" s="2006">
        <v>0</v>
      </c>
      <c r="AT719" s="2006">
        <v>0</v>
      </c>
      <c r="AU719" s="2006">
        <v>0</v>
      </c>
      <c r="AV719" s="2006">
        <v>0</v>
      </c>
      <c r="AW719" s="2006">
        <v>0</v>
      </c>
      <c r="AX719" s="2006">
        <v>0</v>
      </c>
      <c r="AY719" s="2006">
        <v>0</v>
      </c>
      <c r="AZ719" s="2006">
        <v>0</v>
      </c>
      <c r="BA719" s="2006">
        <v>0</v>
      </c>
      <c r="BB719" s="2006">
        <v>0</v>
      </c>
      <c r="BC719" s="2006">
        <v>0</v>
      </c>
      <c r="BD719" s="2006">
        <v>0</v>
      </c>
      <c r="BE719" s="2006">
        <v>0</v>
      </c>
      <c r="BF719" s="2006">
        <v>0</v>
      </c>
      <c r="BG719" s="2006">
        <v>0</v>
      </c>
      <c r="BH719" s="2006">
        <v>0</v>
      </c>
      <c r="BI719" s="421"/>
    </row>
    <row r="720" spans="2:61" ht="9.9499999999999993" customHeight="1">
      <c r="B720" s="34"/>
      <c r="D720" s="49"/>
      <c r="E720" s="96"/>
      <c r="F720" s="96"/>
      <c r="G720" s="96"/>
      <c r="H720" s="49"/>
      <c r="I720" s="96"/>
      <c r="J720" s="96"/>
      <c r="K720" s="96"/>
      <c r="L720" s="49"/>
      <c r="M720" s="96"/>
      <c r="N720" s="96"/>
      <c r="O720" s="96"/>
      <c r="P720" s="49"/>
      <c r="Q720" s="96"/>
      <c r="R720" s="96"/>
      <c r="S720" s="96"/>
      <c r="T720" s="49"/>
      <c r="U720" s="96"/>
      <c r="V720" s="96"/>
      <c r="W720" s="96"/>
      <c r="X720" s="35"/>
      <c r="Y720" s="96"/>
      <c r="Z720" s="96"/>
      <c r="AA720" s="96"/>
      <c r="AB720" s="49"/>
      <c r="AC720" s="96"/>
      <c r="AD720" s="96"/>
      <c r="AE720" s="96"/>
      <c r="AF720" s="49"/>
      <c r="AG720" s="96"/>
      <c r="AH720" s="96"/>
      <c r="AI720" s="96"/>
      <c r="AJ720" s="2006">
        <v>0</v>
      </c>
      <c r="AK720" s="2006">
        <v>0</v>
      </c>
      <c r="AL720" s="2006">
        <v>0</v>
      </c>
      <c r="AM720" s="2006">
        <v>0</v>
      </c>
      <c r="AN720" s="2006">
        <v>0</v>
      </c>
      <c r="AO720" s="2006">
        <v>0</v>
      </c>
      <c r="AP720" s="2006">
        <v>0</v>
      </c>
      <c r="AQ720" s="2006">
        <v>0</v>
      </c>
      <c r="AR720" s="2006">
        <v>0</v>
      </c>
      <c r="AS720" s="2006">
        <v>0</v>
      </c>
      <c r="AT720" s="2006">
        <v>0</v>
      </c>
      <c r="AU720" s="2006">
        <v>0</v>
      </c>
      <c r="AV720" s="2006">
        <v>0</v>
      </c>
      <c r="AW720" s="2006">
        <v>0</v>
      </c>
      <c r="AX720" s="2006">
        <v>0</v>
      </c>
      <c r="AY720" s="2006">
        <v>0</v>
      </c>
      <c r="AZ720" s="2006">
        <v>0</v>
      </c>
      <c r="BA720" s="2006">
        <v>0</v>
      </c>
      <c r="BB720" s="2006">
        <v>0</v>
      </c>
      <c r="BC720" s="2006">
        <v>0</v>
      </c>
      <c r="BD720" s="2006">
        <v>0</v>
      </c>
      <c r="BE720" s="2006">
        <v>0</v>
      </c>
      <c r="BF720" s="2006">
        <v>0</v>
      </c>
      <c r="BG720" s="2006">
        <v>0</v>
      </c>
      <c r="BH720" s="2006">
        <v>0</v>
      </c>
      <c r="BI720" s="421"/>
    </row>
    <row r="721" spans="2:61" ht="9.9499999999999993" customHeight="1">
      <c r="B721" s="3401">
        <v>13</v>
      </c>
      <c r="D721" s="4281" t="s">
        <v>781</v>
      </c>
      <c r="E721" s="40"/>
      <c r="F721" s="40"/>
      <c r="G721" s="40"/>
      <c r="H721" s="3617"/>
      <c r="I721" s="40"/>
      <c r="J721" s="40"/>
      <c r="K721" s="40"/>
      <c r="L721" s="4303" t="s">
        <v>782</v>
      </c>
      <c r="M721" s="40"/>
      <c r="N721" s="40"/>
      <c r="O721" s="40"/>
      <c r="P721" s="4316" t="s">
        <v>783</v>
      </c>
      <c r="Q721" s="40"/>
      <c r="R721" s="40"/>
      <c r="S721" s="40"/>
      <c r="T721" s="4286" t="s">
        <v>784</v>
      </c>
      <c r="U721" s="187"/>
      <c r="V721" s="187"/>
      <c r="W721" s="187"/>
      <c r="X721" s="3617"/>
      <c r="Y721" s="40"/>
      <c r="Z721" s="40"/>
      <c r="AA721" s="40"/>
      <c r="AB721" s="3617"/>
      <c r="AC721" s="40"/>
      <c r="AD721" s="40"/>
      <c r="AE721" s="40"/>
      <c r="AF721" s="3617"/>
      <c r="AG721" s="40"/>
      <c r="AH721" s="40"/>
      <c r="AI721" s="40"/>
      <c r="AJ721" s="2006">
        <v>0</v>
      </c>
      <c r="AK721" s="2006">
        <v>0</v>
      </c>
      <c r="AL721" s="2006">
        <v>0</v>
      </c>
      <c r="AM721" s="2006">
        <v>0</v>
      </c>
      <c r="AN721" s="2006">
        <v>0</v>
      </c>
      <c r="AO721" s="2006">
        <v>0</v>
      </c>
      <c r="AP721" s="2006">
        <v>0</v>
      </c>
      <c r="AQ721" s="2006">
        <v>0</v>
      </c>
      <c r="AR721" s="2006">
        <v>0</v>
      </c>
      <c r="AS721" s="2006">
        <v>0</v>
      </c>
      <c r="AT721" s="2006">
        <v>0</v>
      </c>
      <c r="AU721" s="2006">
        <v>0</v>
      </c>
      <c r="AV721" s="2006">
        <v>0</v>
      </c>
      <c r="AW721" s="2006">
        <v>0</v>
      </c>
      <c r="AX721" s="2006">
        <v>0</v>
      </c>
      <c r="AY721" s="2006">
        <v>0</v>
      </c>
      <c r="AZ721" s="2006">
        <v>0</v>
      </c>
      <c r="BA721" s="2006">
        <v>0</v>
      </c>
      <c r="BB721" s="2006">
        <v>0</v>
      </c>
      <c r="BC721" s="2006">
        <v>0</v>
      </c>
      <c r="BD721" s="2006">
        <v>0</v>
      </c>
      <c r="BE721" s="2006">
        <v>0</v>
      </c>
      <c r="BF721" s="2006">
        <v>0</v>
      </c>
      <c r="BG721" s="2006">
        <v>0</v>
      </c>
      <c r="BH721" s="2006">
        <v>0</v>
      </c>
      <c r="BI721" s="421"/>
    </row>
    <row r="722" spans="2:61" ht="5.0999999999999996" customHeight="1">
      <c r="B722" s="3402"/>
      <c r="D722" s="3624"/>
      <c r="E722" s="90"/>
      <c r="F722" s="91"/>
      <c r="G722" s="90"/>
      <c r="H722" s="3618"/>
      <c r="I722" s="90"/>
      <c r="J722" s="91"/>
      <c r="K722" s="90"/>
      <c r="L722" s="3630"/>
      <c r="M722" s="90"/>
      <c r="N722" s="91"/>
      <c r="O722" s="90"/>
      <c r="P722" s="3621"/>
      <c r="Q722" s="90"/>
      <c r="R722" s="91"/>
      <c r="S722" s="90"/>
      <c r="T722" s="3627"/>
      <c r="U722" s="188"/>
      <c r="V722" s="189"/>
      <c r="W722" s="188"/>
      <c r="X722" s="3618"/>
      <c r="Y722" s="90"/>
      <c r="Z722" s="91"/>
      <c r="AA722" s="90"/>
      <c r="AB722" s="3618"/>
      <c r="AC722" s="90"/>
      <c r="AD722" s="91"/>
      <c r="AE722" s="90"/>
      <c r="AF722" s="3618"/>
      <c r="AG722" s="90"/>
      <c r="AH722" s="91"/>
      <c r="AI722" s="90"/>
      <c r="AJ722" s="2006">
        <v>0</v>
      </c>
      <c r="AK722" s="2006">
        <v>0</v>
      </c>
      <c r="AL722" s="2006">
        <v>0</v>
      </c>
      <c r="AM722" s="2006">
        <v>0</v>
      </c>
      <c r="AN722" s="2006">
        <v>0</v>
      </c>
      <c r="AO722" s="2006">
        <v>0</v>
      </c>
      <c r="AP722" s="2006">
        <v>0</v>
      </c>
      <c r="AQ722" s="2006">
        <v>0</v>
      </c>
      <c r="AR722" s="2006">
        <v>0</v>
      </c>
      <c r="AS722" s="2006">
        <v>0</v>
      </c>
      <c r="AT722" s="2006">
        <v>0</v>
      </c>
      <c r="AU722" s="2006">
        <v>0</v>
      </c>
      <c r="AV722" s="2006">
        <v>0</v>
      </c>
      <c r="AW722" s="2006">
        <v>0</v>
      </c>
      <c r="AX722" s="2006">
        <v>0</v>
      </c>
      <c r="AY722" s="2006">
        <v>0</v>
      </c>
      <c r="AZ722" s="2006">
        <v>0</v>
      </c>
      <c r="BA722" s="2006">
        <v>0</v>
      </c>
      <c r="BB722" s="2006">
        <v>0</v>
      </c>
      <c r="BC722" s="2006">
        <v>0</v>
      </c>
      <c r="BD722" s="2006">
        <v>0</v>
      </c>
      <c r="BE722" s="2006">
        <v>0</v>
      </c>
      <c r="BF722" s="2006">
        <v>0</v>
      </c>
      <c r="BG722" s="2006">
        <v>0</v>
      </c>
      <c r="BH722" s="2006">
        <v>0</v>
      </c>
      <c r="BI722" s="421"/>
    </row>
    <row r="723" spans="2:61" ht="9.9499999999999993" customHeight="1">
      <c r="B723" s="3403"/>
      <c r="D723" s="3625"/>
      <c r="E723" s="40"/>
      <c r="F723" s="40"/>
      <c r="G723" s="40"/>
      <c r="H723" s="3619"/>
      <c r="I723" s="40"/>
      <c r="J723" s="40"/>
      <c r="K723" s="40"/>
      <c r="L723" s="3631"/>
      <c r="M723" s="40"/>
      <c r="N723" s="40"/>
      <c r="O723" s="40"/>
      <c r="P723" s="3622"/>
      <c r="Q723" s="40"/>
      <c r="R723" s="40"/>
      <c r="S723" s="40"/>
      <c r="T723" s="3628"/>
      <c r="U723" s="187"/>
      <c r="V723" s="187"/>
      <c r="W723" s="187"/>
      <c r="X723" s="3619"/>
      <c r="Y723" s="40"/>
      <c r="Z723" s="40"/>
      <c r="AA723" s="40"/>
      <c r="AB723" s="3619"/>
      <c r="AC723" s="40"/>
      <c r="AD723" s="40"/>
      <c r="AE723" s="40"/>
      <c r="AF723" s="3619"/>
      <c r="AG723" s="40"/>
      <c r="AH723" s="40"/>
      <c r="AI723" s="40"/>
      <c r="AJ723" s="2006">
        <v>0</v>
      </c>
      <c r="AK723" s="2006">
        <v>0</v>
      </c>
      <c r="AL723" s="2006">
        <v>0</v>
      </c>
      <c r="AM723" s="2006">
        <v>0</v>
      </c>
      <c r="AN723" s="2006">
        <v>0</v>
      </c>
      <c r="AO723" s="2006">
        <v>0</v>
      </c>
      <c r="AP723" s="2006">
        <v>0</v>
      </c>
      <c r="AQ723" s="2006">
        <v>0</v>
      </c>
      <c r="AR723" s="2006">
        <v>0</v>
      </c>
      <c r="AS723" s="2006">
        <v>0</v>
      </c>
      <c r="AT723" s="2006">
        <v>0</v>
      </c>
      <c r="AU723" s="2006">
        <v>0</v>
      </c>
      <c r="AV723" s="2006">
        <v>0</v>
      </c>
      <c r="AW723" s="2006">
        <v>0</v>
      </c>
      <c r="AX723" s="2006">
        <v>0</v>
      </c>
      <c r="AY723" s="2006">
        <v>0</v>
      </c>
      <c r="AZ723" s="2006">
        <v>0</v>
      </c>
      <c r="BA723" s="2006">
        <v>0</v>
      </c>
      <c r="BB723" s="2006">
        <v>0</v>
      </c>
      <c r="BC723" s="2006">
        <v>0</v>
      </c>
      <c r="BD723" s="2006">
        <v>0</v>
      </c>
      <c r="BE723" s="2006">
        <v>0</v>
      </c>
      <c r="BF723" s="2006">
        <v>0</v>
      </c>
      <c r="BG723" s="2006">
        <v>0</v>
      </c>
      <c r="BH723" s="2006">
        <v>0</v>
      </c>
      <c r="BI723" s="421"/>
    </row>
    <row r="724" spans="2:61" ht="9.9499999999999993" customHeight="1">
      <c r="B724" s="34"/>
      <c r="D724" s="49"/>
      <c r="E724" s="96"/>
      <c r="F724" s="96"/>
      <c r="G724" s="96"/>
      <c r="H724" s="49"/>
      <c r="I724" s="96"/>
      <c r="J724" s="96"/>
      <c r="K724" s="96"/>
      <c r="L724" s="49"/>
      <c r="M724" s="96"/>
      <c r="N724" s="96"/>
      <c r="O724" s="96"/>
      <c r="P724" s="49"/>
      <c r="Q724" s="96"/>
      <c r="R724" s="96"/>
      <c r="S724" s="96"/>
      <c r="T724" s="49"/>
      <c r="U724" s="96"/>
      <c r="V724" s="96"/>
      <c r="W724" s="96"/>
      <c r="X724" s="35"/>
      <c r="Y724" s="96"/>
      <c r="Z724" s="96"/>
      <c r="AA724" s="96"/>
      <c r="AB724" s="49"/>
      <c r="AC724" s="96"/>
      <c r="AD724" s="96"/>
      <c r="AE724" s="96"/>
      <c r="AF724" s="49"/>
      <c r="AG724" s="96"/>
      <c r="AH724" s="96"/>
      <c r="AI724" s="96"/>
      <c r="AJ724" s="2006">
        <v>0</v>
      </c>
      <c r="AK724" s="2006">
        <v>0</v>
      </c>
      <c r="AL724" s="2006">
        <v>0</v>
      </c>
      <c r="AM724" s="2006">
        <v>0</v>
      </c>
      <c r="AN724" s="2006">
        <v>0</v>
      </c>
      <c r="AO724" s="2006">
        <v>0</v>
      </c>
      <c r="AP724" s="2006">
        <v>0</v>
      </c>
      <c r="AQ724" s="2006">
        <v>0</v>
      </c>
      <c r="AR724" s="2006">
        <v>0</v>
      </c>
      <c r="AS724" s="2006">
        <v>0</v>
      </c>
      <c r="AT724" s="2006">
        <v>0</v>
      </c>
      <c r="AU724" s="2006">
        <v>0</v>
      </c>
      <c r="AV724" s="2006">
        <v>0</v>
      </c>
      <c r="AW724" s="2006">
        <v>0</v>
      </c>
      <c r="AX724" s="2006">
        <v>0</v>
      </c>
      <c r="AY724" s="2006">
        <v>0</v>
      </c>
      <c r="AZ724" s="2006">
        <v>0</v>
      </c>
      <c r="BA724" s="2006">
        <v>0</v>
      </c>
      <c r="BB724" s="2006">
        <v>0</v>
      </c>
      <c r="BC724" s="2006">
        <v>0</v>
      </c>
      <c r="BD724" s="2006">
        <v>0</v>
      </c>
      <c r="BE724" s="2006">
        <v>0</v>
      </c>
      <c r="BF724" s="2006">
        <v>0</v>
      </c>
      <c r="BG724" s="2006">
        <v>0</v>
      </c>
      <c r="BH724" s="2006">
        <v>0</v>
      </c>
      <c r="BI724" s="421"/>
    </row>
    <row r="725" spans="2:61" ht="9.9499999999999993" customHeight="1">
      <c r="B725" s="3401">
        <v>14</v>
      </c>
      <c r="D725" s="4281" t="s">
        <v>785</v>
      </c>
      <c r="E725" s="40"/>
      <c r="F725" s="40"/>
      <c r="G725" s="40"/>
      <c r="H725" s="3617"/>
      <c r="I725" s="40"/>
      <c r="J725" s="40"/>
      <c r="K725" s="40"/>
      <c r="L725" s="4303" t="s">
        <v>786</v>
      </c>
      <c r="M725" s="40"/>
      <c r="N725" s="40"/>
      <c r="O725" s="40"/>
      <c r="P725" s="4316" t="s">
        <v>787</v>
      </c>
      <c r="Q725" s="40"/>
      <c r="R725" s="40"/>
      <c r="S725" s="40"/>
      <c r="T725" s="4286" t="s">
        <v>788</v>
      </c>
      <c r="U725" s="187"/>
      <c r="V725" s="187"/>
      <c r="W725" s="187"/>
      <c r="X725" s="3617"/>
      <c r="Y725" s="40"/>
      <c r="Z725" s="40"/>
      <c r="AA725" s="40"/>
      <c r="AB725" s="3617"/>
      <c r="AC725" s="40"/>
      <c r="AD725" s="40"/>
      <c r="AE725" s="40"/>
      <c r="AF725" s="3617"/>
      <c r="AG725" s="40"/>
      <c r="AH725" s="40"/>
      <c r="AI725" s="40"/>
      <c r="AJ725" s="2006">
        <v>0</v>
      </c>
      <c r="AK725" s="2006">
        <v>0</v>
      </c>
      <c r="AL725" s="2006">
        <v>0</v>
      </c>
      <c r="AM725" s="2006">
        <v>0</v>
      </c>
      <c r="AN725" s="2006">
        <v>0</v>
      </c>
      <c r="AO725" s="2006">
        <v>0</v>
      </c>
      <c r="AP725" s="2006">
        <v>0</v>
      </c>
      <c r="AQ725" s="2006">
        <v>0</v>
      </c>
      <c r="AR725" s="2006">
        <v>0</v>
      </c>
      <c r="AS725" s="2006">
        <v>0</v>
      </c>
      <c r="AT725" s="2006">
        <v>0</v>
      </c>
      <c r="AU725" s="2006">
        <v>0</v>
      </c>
      <c r="AV725" s="2006">
        <v>0</v>
      </c>
      <c r="AW725" s="2006">
        <v>0</v>
      </c>
      <c r="AX725" s="2006">
        <v>0</v>
      </c>
      <c r="AY725" s="2006">
        <v>0</v>
      </c>
      <c r="AZ725" s="2006">
        <v>0</v>
      </c>
      <c r="BA725" s="2006">
        <v>0</v>
      </c>
      <c r="BB725" s="2006">
        <v>0</v>
      </c>
      <c r="BC725" s="2006">
        <v>0</v>
      </c>
      <c r="BD725" s="2006">
        <v>0</v>
      </c>
      <c r="BE725" s="2006">
        <v>0</v>
      </c>
      <c r="BF725" s="2006">
        <v>0</v>
      </c>
      <c r="BG725" s="2006">
        <v>0</v>
      </c>
      <c r="BH725" s="2006">
        <v>0</v>
      </c>
      <c r="BI725" s="421"/>
    </row>
    <row r="726" spans="2:61" ht="5.0999999999999996" customHeight="1">
      <c r="B726" s="3402"/>
      <c r="D726" s="3624"/>
      <c r="E726" s="90"/>
      <c r="F726" s="91"/>
      <c r="G726" s="90"/>
      <c r="H726" s="3618"/>
      <c r="I726" s="90"/>
      <c r="J726" s="91"/>
      <c r="K726" s="90"/>
      <c r="L726" s="3630"/>
      <c r="M726" s="90"/>
      <c r="N726" s="91"/>
      <c r="O726" s="90"/>
      <c r="P726" s="3621"/>
      <c r="Q726" s="90"/>
      <c r="R726" s="91"/>
      <c r="S726" s="90"/>
      <c r="T726" s="3627"/>
      <c r="U726" s="188"/>
      <c r="V726" s="189"/>
      <c r="W726" s="188"/>
      <c r="X726" s="3618"/>
      <c r="Y726" s="90"/>
      <c r="Z726" s="91"/>
      <c r="AA726" s="90"/>
      <c r="AB726" s="3618"/>
      <c r="AC726" s="90"/>
      <c r="AD726" s="91"/>
      <c r="AE726" s="90"/>
      <c r="AF726" s="3618"/>
      <c r="AG726" s="90"/>
      <c r="AH726" s="91"/>
      <c r="AI726" s="90"/>
      <c r="AJ726" s="2006">
        <v>0</v>
      </c>
      <c r="AK726" s="2006">
        <v>0</v>
      </c>
      <c r="AL726" s="2006">
        <v>0</v>
      </c>
      <c r="AM726" s="2006">
        <v>0</v>
      </c>
      <c r="AN726" s="2006">
        <v>0</v>
      </c>
      <c r="AO726" s="2006">
        <v>0</v>
      </c>
      <c r="AP726" s="2006">
        <v>0</v>
      </c>
      <c r="AQ726" s="2006">
        <v>0</v>
      </c>
      <c r="AR726" s="2006">
        <v>0</v>
      </c>
      <c r="AS726" s="2006">
        <v>0</v>
      </c>
      <c r="AT726" s="2006">
        <v>0</v>
      </c>
      <c r="AU726" s="2006">
        <v>0</v>
      </c>
      <c r="AV726" s="2006">
        <v>0</v>
      </c>
      <c r="AW726" s="2006">
        <v>0</v>
      </c>
      <c r="AX726" s="2006">
        <v>0</v>
      </c>
      <c r="AY726" s="2006">
        <v>0</v>
      </c>
      <c r="AZ726" s="2006">
        <v>0</v>
      </c>
      <c r="BA726" s="2006">
        <v>0</v>
      </c>
      <c r="BB726" s="2006">
        <v>0</v>
      </c>
      <c r="BC726" s="2006">
        <v>0</v>
      </c>
      <c r="BD726" s="2006">
        <v>0</v>
      </c>
      <c r="BE726" s="2006">
        <v>0</v>
      </c>
      <c r="BF726" s="2006">
        <v>0</v>
      </c>
      <c r="BG726" s="2006">
        <v>0</v>
      </c>
      <c r="BH726" s="2006">
        <v>0</v>
      </c>
      <c r="BI726" s="421"/>
    </row>
    <row r="727" spans="2:61" ht="9.9499999999999993" customHeight="1">
      <c r="B727" s="3403"/>
      <c r="D727" s="3625"/>
      <c r="E727" s="40"/>
      <c r="F727" s="40"/>
      <c r="G727" s="40"/>
      <c r="H727" s="3619"/>
      <c r="I727" s="40"/>
      <c r="J727" s="40"/>
      <c r="K727" s="40"/>
      <c r="L727" s="3631"/>
      <c r="M727" s="40"/>
      <c r="N727" s="40"/>
      <c r="O727" s="40"/>
      <c r="P727" s="3622"/>
      <c r="Q727" s="40"/>
      <c r="R727" s="40"/>
      <c r="S727" s="40"/>
      <c r="T727" s="3628"/>
      <c r="U727" s="187"/>
      <c r="V727" s="187"/>
      <c r="W727" s="187"/>
      <c r="X727" s="3619"/>
      <c r="Y727" s="40"/>
      <c r="Z727" s="40"/>
      <c r="AA727" s="40"/>
      <c r="AB727" s="3619"/>
      <c r="AC727" s="40"/>
      <c r="AD727" s="40"/>
      <c r="AE727" s="40"/>
      <c r="AF727" s="3619"/>
      <c r="AG727" s="40"/>
      <c r="AH727" s="40"/>
      <c r="AI727" s="40"/>
      <c r="AJ727" s="2006">
        <v>0</v>
      </c>
      <c r="AK727" s="2006">
        <v>0</v>
      </c>
      <c r="AL727" s="2006">
        <v>0</v>
      </c>
      <c r="AM727" s="2006">
        <v>0</v>
      </c>
      <c r="AN727" s="2006">
        <v>0</v>
      </c>
      <c r="AO727" s="2006">
        <v>0</v>
      </c>
      <c r="AP727" s="2006">
        <v>0</v>
      </c>
      <c r="AQ727" s="2006">
        <v>0</v>
      </c>
      <c r="AR727" s="2006">
        <v>0</v>
      </c>
      <c r="AS727" s="2006">
        <v>0</v>
      </c>
      <c r="AT727" s="2006">
        <v>0</v>
      </c>
      <c r="AU727" s="2006">
        <v>0</v>
      </c>
      <c r="AV727" s="2006">
        <v>0</v>
      </c>
      <c r="AW727" s="2006">
        <v>0</v>
      </c>
      <c r="AX727" s="2006">
        <v>0</v>
      </c>
      <c r="AY727" s="2006">
        <v>0</v>
      </c>
      <c r="AZ727" s="2006">
        <v>0</v>
      </c>
      <c r="BA727" s="2006">
        <v>0</v>
      </c>
      <c r="BB727" s="2006">
        <v>0</v>
      </c>
      <c r="BC727" s="2006">
        <v>0</v>
      </c>
      <c r="BD727" s="2006">
        <v>0</v>
      </c>
      <c r="BE727" s="2006">
        <v>0</v>
      </c>
      <c r="BF727" s="2006">
        <v>0</v>
      </c>
      <c r="BG727" s="2006">
        <v>0</v>
      </c>
      <c r="BH727" s="2006">
        <v>0</v>
      </c>
      <c r="BI727" s="421"/>
    </row>
    <row r="728" spans="2:61" ht="9.9499999999999993" customHeight="1">
      <c r="B728" s="34"/>
      <c r="D728" s="49"/>
      <c r="E728" s="96"/>
      <c r="F728" s="96"/>
      <c r="G728" s="96"/>
      <c r="H728" s="49"/>
      <c r="I728" s="96"/>
      <c r="J728" s="96"/>
      <c r="K728" s="96"/>
      <c r="L728" s="49"/>
      <c r="M728" s="96"/>
      <c r="N728" s="96"/>
      <c r="O728" s="96"/>
      <c r="P728" s="49"/>
      <c r="Q728" s="96"/>
      <c r="R728" s="96"/>
      <c r="S728" s="96"/>
      <c r="T728" s="49"/>
      <c r="U728" s="96"/>
      <c r="V728" s="96"/>
      <c r="W728" s="96"/>
      <c r="X728" s="35"/>
      <c r="Y728" s="96"/>
      <c r="Z728" s="96"/>
      <c r="AA728" s="96"/>
      <c r="AB728" s="49"/>
      <c r="AC728" s="96"/>
      <c r="AD728" s="96"/>
      <c r="AE728" s="96"/>
      <c r="AF728" s="49"/>
      <c r="AG728" s="96"/>
      <c r="AH728" s="96"/>
      <c r="AI728" s="96"/>
      <c r="AJ728" s="2006">
        <v>0</v>
      </c>
      <c r="AK728" s="2006">
        <v>0</v>
      </c>
      <c r="AL728" s="2006">
        <v>0</v>
      </c>
      <c r="AM728" s="2006">
        <v>0</v>
      </c>
      <c r="AN728" s="2006">
        <v>0</v>
      </c>
      <c r="AO728" s="2006">
        <v>0</v>
      </c>
      <c r="AP728" s="2006">
        <v>0</v>
      </c>
      <c r="AQ728" s="2006">
        <v>0</v>
      </c>
      <c r="AR728" s="2006">
        <v>0</v>
      </c>
      <c r="AS728" s="2006">
        <v>0</v>
      </c>
      <c r="AT728" s="2006">
        <v>0</v>
      </c>
      <c r="AU728" s="2006">
        <v>0</v>
      </c>
      <c r="AV728" s="2006">
        <v>0</v>
      </c>
      <c r="AW728" s="2006">
        <v>0</v>
      </c>
      <c r="AX728" s="2006">
        <v>0</v>
      </c>
      <c r="AY728" s="2006">
        <v>0</v>
      </c>
      <c r="AZ728" s="2006">
        <v>0</v>
      </c>
      <c r="BA728" s="2006">
        <v>0</v>
      </c>
      <c r="BB728" s="2006">
        <v>0</v>
      </c>
      <c r="BC728" s="2006">
        <v>0</v>
      </c>
      <c r="BD728" s="2006">
        <v>0</v>
      </c>
      <c r="BE728" s="2006">
        <v>0</v>
      </c>
      <c r="BF728" s="2006">
        <v>0</v>
      </c>
      <c r="BG728" s="2006">
        <v>0</v>
      </c>
      <c r="BH728" s="2006">
        <v>0</v>
      </c>
      <c r="BI728" s="421"/>
    </row>
    <row r="729" spans="2:61" ht="9.9499999999999993" customHeight="1">
      <c r="B729" s="3401">
        <v>15</v>
      </c>
      <c r="D729" s="4281" t="s">
        <v>789</v>
      </c>
      <c r="E729" s="40"/>
      <c r="F729" s="40"/>
      <c r="G729" s="40"/>
      <c r="H729" s="3617"/>
      <c r="I729" s="40"/>
      <c r="J729" s="40"/>
      <c r="K729" s="40"/>
      <c r="L729" s="4303"/>
      <c r="M729" s="40"/>
      <c r="N729" s="40"/>
      <c r="O729" s="40"/>
      <c r="P729" s="4316" t="s">
        <v>790</v>
      </c>
      <c r="Q729" s="40"/>
      <c r="R729" s="40"/>
      <c r="S729" s="40"/>
      <c r="T729" s="4286" t="s">
        <v>791</v>
      </c>
      <c r="U729" s="187"/>
      <c r="V729" s="187"/>
      <c r="W729" s="187"/>
      <c r="X729" s="3617"/>
      <c r="Y729" s="40"/>
      <c r="Z729" s="40"/>
      <c r="AA729" s="40"/>
      <c r="AB729" s="3617"/>
      <c r="AC729" s="40"/>
      <c r="AD729" s="40"/>
      <c r="AE729" s="40"/>
      <c r="AF729" s="3617"/>
      <c r="AG729" s="40"/>
      <c r="AH729" s="40"/>
      <c r="AI729" s="40"/>
      <c r="AJ729" s="2006">
        <v>0</v>
      </c>
      <c r="AK729" s="2006">
        <v>0</v>
      </c>
      <c r="AL729" s="2006">
        <v>0</v>
      </c>
      <c r="AM729" s="2006">
        <v>0</v>
      </c>
      <c r="AN729" s="2006">
        <v>0</v>
      </c>
      <c r="AO729" s="2006">
        <v>0</v>
      </c>
      <c r="AP729" s="2006">
        <v>0</v>
      </c>
      <c r="AQ729" s="2006">
        <v>0</v>
      </c>
      <c r="AR729" s="2006">
        <v>0</v>
      </c>
      <c r="AS729" s="2006">
        <v>0</v>
      </c>
      <c r="AT729" s="2006">
        <v>0</v>
      </c>
      <c r="AU729" s="2006">
        <v>0</v>
      </c>
      <c r="AV729" s="2006">
        <v>0</v>
      </c>
      <c r="AW729" s="2006">
        <v>0</v>
      </c>
      <c r="AX729" s="2006">
        <v>0</v>
      </c>
      <c r="AY729" s="2006">
        <v>0</v>
      </c>
      <c r="AZ729" s="2006">
        <v>0</v>
      </c>
      <c r="BA729" s="2006">
        <v>0</v>
      </c>
      <c r="BB729" s="2006">
        <v>0</v>
      </c>
      <c r="BC729" s="2006">
        <v>0</v>
      </c>
      <c r="BD729" s="2006">
        <v>0</v>
      </c>
      <c r="BE729" s="2006">
        <v>0</v>
      </c>
      <c r="BF729" s="2006">
        <v>0</v>
      </c>
      <c r="BG729" s="2006">
        <v>0</v>
      </c>
      <c r="BH729" s="2006">
        <v>0</v>
      </c>
      <c r="BI729" s="421"/>
    </row>
    <row r="730" spans="2:61" ht="5.0999999999999996" customHeight="1">
      <c r="B730" s="3402"/>
      <c r="D730" s="3624"/>
      <c r="E730" s="90"/>
      <c r="F730" s="91"/>
      <c r="G730" s="90"/>
      <c r="H730" s="3618"/>
      <c r="I730" s="90"/>
      <c r="J730" s="91"/>
      <c r="K730" s="90"/>
      <c r="L730" s="3630"/>
      <c r="M730" s="90"/>
      <c r="N730" s="91"/>
      <c r="O730" s="90"/>
      <c r="P730" s="3621"/>
      <c r="Q730" s="90"/>
      <c r="R730" s="91"/>
      <c r="S730" s="90"/>
      <c r="T730" s="3627"/>
      <c r="U730" s="188"/>
      <c r="V730" s="189"/>
      <c r="W730" s="188"/>
      <c r="X730" s="3618"/>
      <c r="Y730" s="90"/>
      <c r="Z730" s="91"/>
      <c r="AA730" s="90"/>
      <c r="AB730" s="3618"/>
      <c r="AC730" s="90"/>
      <c r="AD730" s="91"/>
      <c r="AE730" s="90"/>
      <c r="AF730" s="3618"/>
      <c r="AG730" s="90"/>
      <c r="AH730" s="91"/>
      <c r="AI730" s="90"/>
      <c r="AJ730" s="2006">
        <v>0</v>
      </c>
      <c r="AK730" s="2006">
        <v>0</v>
      </c>
      <c r="AL730" s="2006">
        <v>0</v>
      </c>
      <c r="AM730" s="2006">
        <v>0</v>
      </c>
      <c r="AN730" s="2006">
        <v>0</v>
      </c>
      <c r="AO730" s="2006">
        <v>0</v>
      </c>
      <c r="AP730" s="2006">
        <v>0</v>
      </c>
      <c r="AQ730" s="2006">
        <v>0</v>
      </c>
      <c r="AR730" s="2006">
        <v>0</v>
      </c>
      <c r="AS730" s="2006">
        <v>0</v>
      </c>
      <c r="AT730" s="2006">
        <v>0</v>
      </c>
      <c r="AU730" s="2006">
        <v>0</v>
      </c>
      <c r="AV730" s="2006">
        <v>0</v>
      </c>
      <c r="AW730" s="2006">
        <v>0</v>
      </c>
      <c r="AX730" s="2006">
        <v>0</v>
      </c>
      <c r="AY730" s="2006">
        <v>0</v>
      </c>
      <c r="AZ730" s="2006">
        <v>0</v>
      </c>
      <c r="BA730" s="2006">
        <v>0</v>
      </c>
      <c r="BB730" s="2006">
        <v>0</v>
      </c>
      <c r="BC730" s="2006">
        <v>0</v>
      </c>
      <c r="BD730" s="2006">
        <v>0</v>
      </c>
      <c r="BE730" s="2006">
        <v>0</v>
      </c>
      <c r="BF730" s="2006">
        <v>0</v>
      </c>
      <c r="BG730" s="2006">
        <v>0</v>
      </c>
      <c r="BH730" s="2006">
        <v>0</v>
      </c>
      <c r="BI730" s="421"/>
    </row>
    <row r="731" spans="2:61" ht="9.9499999999999993" customHeight="1">
      <c r="B731" s="3403"/>
      <c r="D731" s="3625"/>
      <c r="E731" s="40"/>
      <c r="F731" s="40"/>
      <c r="G731" s="40"/>
      <c r="H731" s="3619"/>
      <c r="I731" s="40"/>
      <c r="J731" s="40"/>
      <c r="K731" s="40"/>
      <c r="L731" s="3631"/>
      <c r="M731" s="40"/>
      <c r="N731" s="40"/>
      <c r="O731" s="40"/>
      <c r="P731" s="3622"/>
      <c r="Q731" s="40"/>
      <c r="R731" s="40"/>
      <c r="S731" s="40"/>
      <c r="T731" s="3628"/>
      <c r="U731" s="187"/>
      <c r="V731" s="187"/>
      <c r="W731" s="187"/>
      <c r="X731" s="3619"/>
      <c r="Y731" s="40"/>
      <c r="Z731" s="40"/>
      <c r="AA731" s="40"/>
      <c r="AB731" s="3619"/>
      <c r="AC731" s="40"/>
      <c r="AD731" s="40"/>
      <c r="AE731" s="40"/>
      <c r="AF731" s="3619"/>
      <c r="AG731" s="40"/>
      <c r="AH731" s="40"/>
      <c r="AI731" s="40"/>
      <c r="AJ731" s="2006">
        <v>0</v>
      </c>
      <c r="AK731" s="2006">
        <v>0</v>
      </c>
      <c r="AL731" s="2006">
        <v>0</v>
      </c>
      <c r="AM731" s="2006">
        <v>0</v>
      </c>
      <c r="AN731" s="2006">
        <v>0</v>
      </c>
      <c r="AO731" s="2006">
        <v>0</v>
      </c>
      <c r="AP731" s="2006">
        <v>0</v>
      </c>
      <c r="AQ731" s="2006">
        <v>0</v>
      </c>
      <c r="AR731" s="2006">
        <v>0</v>
      </c>
      <c r="AS731" s="2006">
        <v>0</v>
      </c>
      <c r="AT731" s="2006">
        <v>0</v>
      </c>
      <c r="AU731" s="2006">
        <v>0</v>
      </c>
      <c r="AV731" s="2006">
        <v>0</v>
      </c>
      <c r="AW731" s="2006">
        <v>0</v>
      </c>
      <c r="AX731" s="2006">
        <v>0</v>
      </c>
      <c r="AY731" s="2006">
        <v>0</v>
      </c>
      <c r="AZ731" s="2006">
        <v>0</v>
      </c>
      <c r="BA731" s="2006">
        <v>0</v>
      </c>
      <c r="BB731" s="2006">
        <v>0</v>
      </c>
      <c r="BC731" s="2006">
        <v>0</v>
      </c>
      <c r="BD731" s="2006">
        <v>0</v>
      </c>
      <c r="BE731" s="2006">
        <v>0</v>
      </c>
      <c r="BF731" s="2006">
        <v>0</v>
      </c>
      <c r="BG731" s="2006">
        <v>0</v>
      </c>
      <c r="BH731" s="2006">
        <v>0</v>
      </c>
      <c r="BI731" s="421"/>
    </row>
    <row r="732" spans="2:61" ht="9.9499999999999993" customHeight="1">
      <c r="B732" s="34"/>
      <c r="D732" s="49"/>
      <c r="E732" s="96"/>
      <c r="F732" s="96"/>
      <c r="G732" s="96"/>
      <c r="H732" s="49"/>
      <c r="I732" s="96"/>
      <c r="J732" s="96"/>
      <c r="K732" s="96"/>
      <c r="L732" s="49"/>
      <c r="M732" s="96"/>
      <c r="N732" s="96"/>
      <c r="O732" s="96"/>
      <c r="P732" s="49"/>
      <c r="Q732" s="96"/>
      <c r="R732" s="96"/>
      <c r="S732" s="96"/>
      <c r="T732" s="49"/>
      <c r="U732" s="96"/>
      <c r="V732" s="96"/>
      <c r="W732" s="96"/>
      <c r="X732" s="35"/>
      <c r="Y732" s="96"/>
      <c r="Z732" s="96"/>
      <c r="AA732" s="96"/>
      <c r="AB732" s="49"/>
      <c r="AC732" s="96"/>
      <c r="AD732" s="96"/>
      <c r="AE732" s="96"/>
      <c r="AF732" s="49"/>
      <c r="AG732" s="96"/>
      <c r="AH732" s="96"/>
      <c r="AI732" s="96"/>
      <c r="AJ732" s="2006">
        <v>0</v>
      </c>
      <c r="AK732" s="2006">
        <v>0</v>
      </c>
      <c r="AL732" s="2006">
        <v>0</v>
      </c>
      <c r="AM732" s="2006">
        <v>0</v>
      </c>
      <c r="AN732" s="2006">
        <v>0</v>
      </c>
      <c r="AO732" s="2006">
        <v>0</v>
      </c>
      <c r="AP732" s="2006">
        <v>0</v>
      </c>
      <c r="AQ732" s="2006">
        <v>0</v>
      </c>
      <c r="AR732" s="2006">
        <v>0</v>
      </c>
      <c r="AS732" s="2006">
        <v>0</v>
      </c>
      <c r="AT732" s="2006">
        <v>0</v>
      </c>
      <c r="AU732" s="2006">
        <v>0</v>
      </c>
      <c r="AV732" s="2006">
        <v>0</v>
      </c>
      <c r="AW732" s="2006">
        <v>0</v>
      </c>
      <c r="AX732" s="2006">
        <v>0</v>
      </c>
      <c r="AY732" s="2006">
        <v>0</v>
      </c>
      <c r="AZ732" s="2006">
        <v>0</v>
      </c>
      <c r="BA732" s="2006">
        <v>0</v>
      </c>
      <c r="BB732" s="2006">
        <v>0</v>
      </c>
      <c r="BC732" s="2006">
        <v>0</v>
      </c>
      <c r="BD732" s="2006">
        <v>0</v>
      </c>
      <c r="BE732" s="2006">
        <v>0</v>
      </c>
      <c r="BF732" s="2006">
        <v>0</v>
      </c>
      <c r="BG732" s="2006">
        <v>0</v>
      </c>
      <c r="BH732" s="2006">
        <v>0</v>
      </c>
      <c r="BI732" s="421"/>
    </row>
    <row r="733" spans="2:61" ht="9.9499999999999993" customHeight="1">
      <c r="B733" s="3401">
        <v>16</v>
      </c>
      <c r="D733" s="4281" t="s">
        <v>792</v>
      </c>
      <c r="E733" s="40"/>
      <c r="F733" s="40"/>
      <c r="G733" s="40"/>
      <c r="H733" s="3617"/>
      <c r="I733" s="40"/>
      <c r="J733" s="40"/>
      <c r="K733" s="40"/>
      <c r="L733" s="3617"/>
      <c r="M733" s="40"/>
      <c r="N733" s="40"/>
      <c r="O733" s="40"/>
      <c r="P733" s="4316" t="s">
        <v>793</v>
      </c>
      <c r="Q733" s="40"/>
      <c r="R733" s="40"/>
      <c r="S733" s="40"/>
      <c r="T733" s="4286" t="s">
        <v>794</v>
      </c>
      <c r="U733" s="187"/>
      <c r="V733" s="187"/>
      <c r="W733" s="187"/>
      <c r="X733" s="3617"/>
      <c r="Y733" s="40"/>
      <c r="Z733" s="40"/>
      <c r="AA733" s="40"/>
      <c r="AB733" s="3617"/>
      <c r="AC733" s="40"/>
      <c r="AD733" s="40"/>
      <c r="AE733" s="40"/>
      <c r="AF733" s="3617"/>
      <c r="AG733" s="40"/>
      <c r="AH733" s="40"/>
      <c r="AI733" s="40"/>
      <c r="AJ733" s="2006">
        <v>0</v>
      </c>
      <c r="AK733" s="2006">
        <v>0</v>
      </c>
      <c r="AL733" s="2006">
        <v>0</v>
      </c>
      <c r="AM733" s="2006">
        <v>0</v>
      </c>
      <c r="AN733" s="2006">
        <v>0</v>
      </c>
      <c r="AO733" s="2006">
        <v>0</v>
      </c>
      <c r="AP733" s="2006">
        <v>0</v>
      </c>
      <c r="AQ733" s="2006">
        <v>0</v>
      </c>
      <c r="AR733" s="2006">
        <v>0</v>
      </c>
      <c r="AS733" s="2006">
        <v>0</v>
      </c>
      <c r="AT733" s="2006">
        <v>0</v>
      </c>
      <c r="AU733" s="2006">
        <v>0</v>
      </c>
      <c r="AV733" s="2006">
        <v>0</v>
      </c>
      <c r="AW733" s="2006">
        <v>0</v>
      </c>
      <c r="AX733" s="2006">
        <v>0</v>
      </c>
      <c r="AY733" s="2006">
        <v>0</v>
      </c>
      <c r="AZ733" s="2006">
        <v>0</v>
      </c>
      <c r="BA733" s="2006">
        <v>0</v>
      </c>
      <c r="BB733" s="2006">
        <v>0</v>
      </c>
      <c r="BC733" s="2006">
        <v>0</v>
      </c>
      <c r="BD733" s="2006">
        <v>0</v>
      </c>
      <c r="BE733" s="2006">
        <v>0</v>
      </c>
      <c r="BF733" s="2006">
        <v>0</v>
      </c>
      <c r="BG733" s="2006">
        <v>0</v>
      </c>
      <c r="BH733" s="2006">
        <v>0</v>
      </c>
      <c r="BI733" s="421"/>
    </row>
    <row r="734" spans="2:61" ht="5.0999999999999996" customHeight="1">
      <c r="B734" s="3402"/>
      <c r="D734" s="3624"/>
      <c r="E734" s="90"/>
      <c r="F734" s="91"/>
      <c r="G734" s="90"/>
      <c r="H734" s="3618"/>
      <c r="I734" s="90"/>
      <c r="J734" s="91"/>
      <c r="K734" s="90"/>
      <c r="L734" s="3618"/>
      <c r="M734" s="90"/>
      <c r="N734" s="91"/>
      <c r="O734" s="90"/>
      <c r="P734" s="3621"/>
      <c r="Q734" s="90"/>
      <c r="R734" s="91"/>
      <c r="S734" s="90"/>
      <c r="T734" s="3627"/>
      <c r="U734" s="188"/>
      <c r="V734" s="189"/>
      <c r="W734" s="188"/>
      <c r="X734" s="3618"/>
      <c r="Y734" s="90"/>
      <c r="Z734" s="91"/>
      <c r="AA734" s="90"/>
      <c r="AB734" s="3618"/>
      <c r="AC734" s="90"/>
      <c r="AD734" s="91"/>
      <c r="AE734" s="90"/>
      <c r="AF734" s="3618"/>
      <c r="AG734" s="90"/>
      <c r="AH734" s="91"/>
      <c r="AI734" s="90"/>
      <c r="AJ734" s="2006">
        <v>0</v>
      </c>
      <c r="AK734" s="2006">
        <v>0</v>
      </c>
      <c r="AL734" s="2006">
        <v>0</v>
      </c>
      <c r="AM734" s="2006">
        <v>0</v>
      </c>
      <c r="AN734" s="2006">
        <v>0</v>
      </c>
      <c r="AO734" s="2006">
        <v>0</v>
      </c>
      <c r="AP734" s="2006">
        <v>0</v>
      </c>
      <c r="AQ734" s="2006">
        <v>0</v>
      </c>
      <c r="AR734" s="2006">
        <v>0</v>
      </c>
      <c r="AS734" s="2006">
        <v>0</v>
      </c>
      <c r="AT734" s="2006">
        <v>0</v>
      </c>
      <c r="AU734" s="2006">
        <v>0</v>
      </c>
      <c r="AV734" s="2006">
        <v>0</v>
      </c>
      <c r="AW734" s="2006">
        <v>0</v>
      </c>
      <c r="AX734" s="2006">
        <v>0</v>
      </c>
      <c r="AY734" s="2006">
        <v>0</v>
      </c>
      <c r="AZ734" s="2006">
        <v>0</v>
      </c>
      <c r="BA734" s="2006">
        <v>0</v>
      </c>
      <c r="BB734" s="2006">
        <v>0</v>
      </c>
      <c r="BC734" s="2006">
        <v>0</v>
      </c>
      <c r="BD734" s="2006">
        <v>0</v>
      </c>
      <c r="BE734" s="2006">
        <v>0</v>
      </c>
      <c r="BF734" s="2006">
        <v>0</v>
      </c>
      <c r="BG734" s="2006">
        <v>0</v>
      </c>
      <c r="BH734" s="2006">
        <v>0</v>
      </c>
      <c r="BI734" s="421"/>
    </row>
    <row r="735" spans="2:61" ht="9.9499999999999993" customHeight="1">
      <c r="B735" s="3403"/>
      <c r="D735" s="3625"/>
      <c r="E735" s="40"/>
      <c r="F735" s="40"/>
      <c r="G735" s="40"/>
      <c r="H735" s="3619"/>
      <c r="I735" s="40"/>
      <c r="J735" s="40"/>
      <c r="K735" s="40"/>
      <c r="L735" s="3619"/>
      <c r="M735" s="40"/>
      <c r="N735" s="40"/>
      <c r="O735" s="40"/>
      <c r="P735" s="3622"/>
      <c r="Q735" s="40"/>
      <c r="R735" s="40"/>
      <c r="S735" s="40"/>
      <c r="T735" s="3628"/>
      <c r="U735" s="187"/>
      <c r="V735" s="187"/>
      <c r="W735" s="187"/>
      <c r="X735" s="3619"/>
      <c r="Y735" s="40"/>
      <c r="Z735" s="40"/>
      <c r="AA735" s="40"/>
      <c r="AB735" s="3619"/>
      <c r="AC735" s="40"/>
      <c r="AD735" s="40"/>
      <c r="AE735" s="40"/>
      <c r="AF735" s="3619"/>
      <c r="AG735" s="40"/>
      <c r="AH735" s="40"/>
      <c r="AI735" s="40"/>
      <c r="AJ735" s="2006">
        <v>0</v>
      </c>
      <c r="AK735" s="2006">
        <v>0</v>
      </c>
      <c r="AL735" s="2006">
        <v>0</v>
      </c>
      <c r="AM735" s="2006">
        <v>0</v>
      </c>
      <c r="AN735" s="2006">
        <v>0</v>
      </c>
      <c r="AO735" s="2006">
        <v>0</v>
      </c>
      <c r="AP735" s="2006">
        <v>0</v>
      </c>
      <c r="AQ735" s="2006">
        <v>0</v>
      </c>
      <c r="AR735" s="2006">
        <v>0</v>
      </c>
      <c r="AS735" s="2006">
        <v>0</v>
      </c>
      <c r="AT735" s="2006">
        <v>0</v>
      </c>
      <c r="AU735" s="2006">
        <v>0</v>
      </c>
      <c r="AV735" s="2006">
        <v>0</v>
      </c>
      <c r="AW735" s="2006">
        <v>0</v>
      </c>
      <c r="AX735" s="2006">
        <v>0</v>
      </c>
      <c r="AY735" s="2006">
        <v>0</v>
      </c>
      <c r="AZ735" s="2006">
        <v>0</v>
      </c>
      <c r="BA735" s="2006">
        <v>0</v>
      </c>
      <c r="BB735" s="2006">
        <v>0</v>
      </c>
      <c r="BC735" s="2006">
        <v>0</v>
      </c>
      <c r="BD735" s="2006">
        <v>0</v>
      </c>
      <c r="BE735" s="2006">
        <v>0</v>
      </c>
      <c r="BF735" s="2006">
        <v>0</v>
      </c>
      <c r="BG735" s="2006">
        <v>0</v>
      </c>
      <c r="BH735" s="2006">
        <v>0</v>
      </c>
      <c r="BI735" s="421"/>
    </row>
    <row r="736" spans="2:61" ht="9.9499999999999993" customHeight="1">
      <c r="B736" s="34"/>
      <c r="D736" s="49"/>
      <c r="E736" s="96"/>
      <c r="F736" s="96"/>
      <c r="G736" s="96"/>
      <c r="H736" s="49"/>
      <c r="I736" s="96"/>
      <c r="J736" s="96"/>
      <c r="K736" s="96"/>
      <c r="L736" s="49"/>
      <c r="M736" s="96"/>
      <c r="N736" s="96"/>
      <c r="O736" s="96"/>
      <c r="P736" s="49"/>
      <c r="Q736" s="96"/>
      <c r="R736" s="96"/>
      <c r="S736" s="96"/>
      <c r="T736" s="49"/>
      <c r="U736" s="96"/>
      <c r="V736" s="96"/>
      <c r="W736" s="96"/>
      <c r="X736" s="35"/>
      <c r="Y736" s="96"/>
      <c r="Z736" s="96"/>
      <c r="AA736" s="96"/>
      <c r="AB736" s="49"/>
      <c r="AC736" s="96"/>
      <c r="AD736" s="96"/>
      <c r="AE736" s="96"/>
      <c r="AF736" s="49"/>
      <c r="AG736" s="96"/>
      <c r="AH736" s="96"/>
      <c r="AI736" s="96"/>
      <c r="AJ736" s="2006">
        <v>0</v>
      </c>
      <c r="AK736" s="2006">
        <v>0</v>
      </c>
      <c r="AL736" s="2006">
        <v>0</v>
      </c>
      <c r="AM736" s="2006">
        <v>0</v>
      </c>
      <c r="AN736" s="2006">
        <v>0</v>
      </c>
      <c r="AO736" s="2006">
        <v>0</v>
      </c>
      <c r="AP736" s="2006">
        <v>0</v>
      </c>
      <c r="AQ736" s="2006">
        <v>0</v>
      </c>
      <c r="AR736" s="2006">
        <v>0</v>
      </c>
      <c r="AS736" s="2006">
        <v>0</v>
      </c>
      <c r="AT736" s="2006">
        <v>0</v>
      </c>
      <c r="AU736" s="2006">
        <v>0</v>
      </c>
      <c r="AV736" s="2006">
        <v>0</v>
      </c>
      <c r="AW736" s="2006">
        <v>0</v>
      </c>
      <c r="AX736" s="2006">
        <v>0</v>
      </c>
      <c r="AY736" s="2006">
        <v>0</v>
      </c>
      <c r="AZ736" s="2006">
        <v>0</v>
      </c>
      <c r="BA736" s="2006">
        <v>0</v>
      </c>
      <c r="BB736" s="2006">
        <v>0</v>
      </c>
      <c r="BC736" s="2006">
        <v>0</v>
      </c>
      <c r="BD736" s="2006">
        <v>0</v>
      </c>
      <c r="BE736" s="2006">
        <v>0</v>
      </c>
      <c r="BF736" s="2006">
        <v>0</v>
      </c>
      <c r="BG736" s="2006">
        <v>0</v>
      </c>
      <c r="BH736" s="2006">
        <v>0</v>
      </c>
      <c r="BI736" s="421"/>
    </row>
    <row r="737" spans="2:61" ht="9.9499999999999993" customHeight="1">
      <c r="B737" s="3401">
        <v>17</v>
      </c>
      <c r="D737" s="4281" t="s">
        <v>795</v>
      </c>
      <c r="E737" s="40"/>
      <c r="F737" s="40"/>
      <c r="G737" s="40"/>
      <c r="H737" s="3617"/>
      <c r="I737" s="40"/>
      <c r="J737" s="40"/>
      <c r="K737" s="40"/>
      <c r="L737" s="3617"/>
      <c r="M737" s="40"/>
      <c r="N737" s="40"/>
      <c r="O737" s="40"/>
      <c r="P737" s="4316" t="s">
        <v>796</v>
      </c>
      <c r="Q737" s="40"/>
      <c r="R737" s="40"/>
      <c r="S737" s="40"/>
      <c r="T737" s="4286" t="s">
        <v>797</v>
      </c>
      <c r="U737" s="187"/>
      <c r="V737" s="187"/>
      <c r="W737" s="187"/>
      <c r="X737" s="3617"/>
      <c r="Y737" s="40"/>
      <c r="Z737" s="40"/>
      <c r="AA737" s="40"/>
      <c r="AB737" s="3617"/>
      <c r="AC737" s="40"/>
      <c r="AD737" s="40"/>
      <c r="AE737" s="40"/>
      <c r="AF737" s="3617"/>
      <c r="AG737" s="40"/>
      <c r="AH737" s="40"/>
      <c r="AI737" s="40"/>
      <c r="AJ737" s="2006">
        <v>0</v>
      </c>
      <c r="AK737" s="2006">
        <v>0</v>
      </c>
      <c r="AL737" s="2006">
        <v>0</v>
      </c>
      <c r="AM737" s="2006">
        <v>0</v>
      </c>
      <c r="AN737" s="2006">
        <v>0</v>
      </c>
      <c r="AO737" s="2006">
        <v>0</v>
      </c>
      <c r="AP737" s="2006">
        <v>0</v>
      </c>
      <c r="AQ737" s="2006">
        <v>0</v>
      </c>
      <c r="AR737" s="2006">
        <v>0</v>
      </c>
      <c r="AS737" s="2006">
        <v>0</v>
      </c>
      <c r="AT737" s="2006">
        <v>0</v>
      </c>
      <c r="AU737" s="2006">
        <v>0</v>
      </c>
      <c r="AV737" s="2006">
        <v>0</v>
      </c>
      <c r="AW737" s="2006">
        <v>0</v>
      </c>
      <c r="AX737" s="2006">
        <v>0</v>
      </c>
      <c r="AY737" s="2006">
        <v>0</v>
      </c>
      <c r="AZ737" s="2006">
        <v>0</v>
      </c>
      <c r="BA737" s="2006">
        <v>0</v>
      </c>
      <c r="BB737" s="2006">
        <v>0</v>
      </c>
      <c r="BC737" s="2006">
        <v>0</v>
      </c>
      <c r="BD737" s="2006">
        <v>0</v>
      </c>
      <c r="BE737" s="2006">
        <v>0</v>
      </c>
      <c r="BF737" s="2006">
        <v>0</v>
      </c>
      <c r="BG737" s="2006">
        <v>0</v>
      </c>
      <c r="BH737" s="2006">
        <v>0</v>
      </c>
      <c r="BI737" s="421"/>
    </row>
    <row r="738" spans="2:61" ht="5.0999999999999996" customHeight="1">
      <c r="B738" s="3402"/>
      <c r="D738" s="3624"/>
      <c r="E738" s="90"/>
      <c r="F738" s="91"/>
      <c r="G738" s="90"/>
      <c r="H738" s="3618"/>
      <c r="I738" s="90"/>
      <c r="J738" s="91"/>
      <c r="K738" s="90"/>
      <c r="L738" s="3618"/>
      <c r="M738" s="90"/>
      <c r="N738" s="91"/>
      <c r="O738" s="90"/>
      <c r="P738" s="3621"/>
      <c r="Q738" s="90"/>
      <c r="R738" s="91"/>
      <c r="S738" s="90"/>
      <c r="T738" s="3627"/>
      <c r="U738" s="188"/>
      <c r="V738" s="189"/>
      <c r="W738" s="188"/>
      <c r="X738" s="3618"/>
      <c r="Y738" s="90"/>
      <c r="Z738" s="91"/>
      <c r="AA738" s="90"/>
      <c r="AB738" s="3618"/>
      <c r="AC738" s="90"/>
      <c r="AD738" s="91"/>
      <c r="AE738" s="90"/>
      <c r="AF738" s="3618"/>
      <c r="AG738" s="90"/>
      <c r="AH738" s="91"/>
      <c r="AI738" s="90"/>
      <c r="AJ738" s="2006">
        <v>0</v>
      </c>
      <c r="AK738" s="2006">
        <v>0</v>
      </c>
      <c r="AL738" s="2006">
        <v>0</v>
      </c>
      <c r="AM738" s="2006">
        <v>0</v>
      </c>
      <c r="AN738" s="2006">
        <v>0</v>
      </c>
      <c r="AO738" s="2006">
        <v>0</v>
      </c>
      <c r="AP738" s="2006">
        <v>0</v>
      </c>
      <c r="AQ738" s="2006">
        <v>0</v>
      </c>
      <c r="AR738" s="2006">
        <v>0</v>
      </c>
      <c r="AS738" s="2006">
        <v>0</v>
      </c>
      <c r="AT738" s="2006">
        <v>0</v>
      </c>
      <c r="AU738" s="2006">
        <v>0</v>
      </c>
      <c r="AV738" s="2006">
        <v>0</v>
      </c>
      <c r="AW738" s="2006">
        <v>0</v>
      </c>
      <c r="AX738" s="2006">
        <v>0</v>
      </c>
      <c r="AY738" s="2006">
        <v>0</v>
      </c>
      <c r="AZ738" s="2006">
        <v>0</v>
      </c>
      <c r="BA738" s="2006">
        <v>0</v>
      </c>
      <c r="BB738" s="2006">
        <v>0</v>
      </c>
      <c r="BC738" s="2006">
        <v>0</v>
      </c>
      <c r="BD738" s="2006">
        <v>0</v>
      </c>
      <c r="BE738" s="2006">
        <v>0</v>
      </c>
      <c r="BF738" s="2006">
        <v>0</v>
      </c>
      <c r="BG738" s="2006">
        <v>0</v>
      </c>
      <c r="BH738" s="2006">
        <v>0</v>
      </c>
      <c r="BI738" s="421"/>
    </row>
    <row r="739" spans="2:61" ht="9.9499999999999993" customHeight="1">
      <c r="B739" s="3403"/>
      <c r="D739" s="3625"/>
      <c r="E739" s="40"/>
      <c r="F739" s="40"/>
      <c r="G739" s="40"/>
      <c r="H739" s="3619"/>
      <c r="I739" s="40"/>
      <c r="J739" s="40"/>
      <c r="K739" s="40"/>
      <c r="L739" s="3619"/>
      <c r="M739" s="40"/>
      <c r="N739" s="40"/>
      <c r="O739" s="40"/>
      <c r="P739" s="3622"/>
      <c r="Q739" s="40"/>
      <c r="R739" s="40"/>
      <c r="S739" s="40"/>
      <c r="T739" s="3628"/>
      <c r="U739" s="187"/>
      <c r="V739" s="187"/>
      <c r="W739" s="187"/>
      <c r="X739" s="3619"/>
      <c r="Y739" s="40"/>
      <c r="Z739" s="40"/>
      <c r="AA739" s="40"/>
      <c r="AB739" s="3619"/>
      <c r="AC739" s="40"/>
      <c r="AD739" s="40"/>
      <c r="AE739" s="40"/>
      <c r="AF739" s="3619"/>
      <c r="AG739" s="40"/>
      <c r="AH739" s="40"/>
      <c r="AI739" s="40"/>
      <c r="AJ739" s="2006">
        <v>0</v>
      </c>
      <c r="AK739" s="2006">
        <v>0</v>
      </c>
      <c r="AL739" s="2006">
        <v>0</v>
      </c>
      <c r="AM739" s="2006">
        <v>0</v>
      </c>
      <c r="AN739" s="2006">
        <v>0</v>
      </c>
      <c r="AO739" s="2006">
        <v>0</v>
      </c>
      <c r="AP739" s="2006">
        <v>0</v>
      </c>
      <c r="AQ739" s="2006">
        <v>0</v>
      </c>
      <c r="AR739" s="2006">
        <v>0</v>
      </c>
      <c r="AS739" s="2006">
        <v>0</v>
      </c>
      <c r="AT739" s="2006">
        <v>0</v>
      </c>
      <c r="AU739" s="2006">
        <v>0</v>
      </c>
      <c r="AV739" s="2006">
        <v>0</v>
      </c>
      <c r="AW739" s="2006">
        <v>0</v>
      </c>
      <c r="AX739" s="2006">
        <v>0</v>
      </c>
      <c r="AY739" s="2006">
        <v>0</v>
      </c>
      <c r="AZ739" s="2006">
        <v>0</v>
      </c>
      <c r="BA739" s="2006">
        <v>0</v>
      </c>
      <c r="BB739" s="2006">
        <v>0</v>
      </c>
      <c r="BC739" s="2006">
        <v>0</v>
      </c>
      <c r="BD739" s="2006">
        <v>0</v>
      </c>
      <c r="BE739" s="2006">
        <v>0</v>
      </c>
      <c r="BF739" s="2006">
        <v>0</v>
      </c>
      <c r="BG739" s="2006">
        <v>0</v>
      </c>
      <c r="BH739" s="2006">
        <v>0</v>
      </c>
      <c r="BI739" s="421"/>
    </row>
    <row r="740" spans="2:61" ht="9.9499999999999993" customHeight="1">
      <c r="B740" s="34"/>
      <c r="D740" s="49"/>
      <c r="E740" s="96"/>
      <c r="F740" s="96"/>
      <c r="G740" s="96"/>
      <c r="H740" s="49"/>
      <c r="I740" s="96"/>
      <c r="J740" s="96"/>
      <c r="K740" s="96"/>
      <c r="L740" s="49"/>
      <c r="M740" s="96"/>
      <c r="N740" s="96"/>
      <c r="O740" s="96"/>
      <c r="P740" s="49"/>
      <c r="Q740" s="96"/>
      <c r="R740" s="96"/>
      <c r="S740" s="96"/>
      <c r="T740" s="49"/>
      <c r="U740" s="96"/>
      <c r="V740" s="96"/>
      <c r="W740" s="96"/>
      <c r="X740" s="35"/>
      <c r="Y740" s="96"/>
      <c r="Z740" s="96"/>
      <c r="AA740" s="96"/>
      <c r="AB740" s="49"/>
      <c r="AC740" s="96"/>
      <c r="AD740" s="96"/>
      <c r="AE740" s="96"/>
      <c r="AF740" s="49"/>
      <c r="AG740" s="96"/>
      <c r="AH740" s="96"/>
      <c r="AI740" s="96"/>
      <c r="AJ740" s="2006">
        <v>0</v>
      </c>
      <c r="AK740" s="2006">
        <v>0</v>
      </c>
      <c r="AL740" s="2006">
        <v>0</v>
      </c>
      <c r="AM740" s="2006">
        <v>0</v>
      </c>
      <c r="AN740" s="2006">
        <v>0</v>
      </c>
      <c r="AO740" s="2006">
        <v>0</v>
      </c>
      <c r="AP740" s="2006">
        <v>0</v>
      </c>
      <c r="AQ740" s="2006">
        <v>0</v>
      </c>
      <c r="AR740" s="2006">
        <v>0</v>
      </c>
      <c r="AS740" s="2006">
        <v>0</v>
      </c>
      <c r="AT740" s="2006">
        <v>0</v>
      </c>
      <c r="AU740" s="2006">
        <v>0</v>
      </c>
      <c r="AV740" s="2006">
        <v>0</v>
      </c>
      <c r="AW740" s="2006">
        <v>0</v>
      </c>
      <c r="AX740" s="2006">
        <v>0</v>
      </c>
      <c r="AY740" s="2006">
        <v>0</v>
      </c>
      <c r="AZ740" s="2006">
        <v>0</v>
      </c>
      <c r="BA740" s="2006">
        <v>0</v>
      </c>
      <c r="BB740" s="2006">
        <v>0</v>
      </c>
      <c r="BC740" s="2006">
        <v>0</v>
      </c>
      <c r="BD740" s="2006">
        <v>0</v>
      </c>
      <c r="BE740" s="2006">
        <v>0</v>
      </c>
      <c r="BF740" s="2006">
        <v>0</v>
      </c>
      <c r="BG740" s="2006">
        <v>0</v>
      </c>
      <c r="BH740" s="2006">
        <v>0</v>
      </c>
      <c r="BI740" s="421"/>
    </row>
    <row r="741" spans="2:61" ht="9.9499999999999993" customHeight="1">
      <c r="B741" s="3401">
        <v>18</v>
      </c>
      <c r="D741" s="4281" t="s">
        <v>798</v>
      </c>
      <c r="E741" s="40"/>
      <c r="F741" s="40"/>
      <c r="G741" s="40"/>
      <c r="H741" s="3617"/>
      <c r="I741" s="40"/>
      <c r="J741" s="40"/>
      <c r="K741" s="40"/>
      <c r="L741" s="3617"/>
      <c r="M741" s="40"/>
      <c r="N741" s="40"/>
      <c r="O741" s="40"/>
      <c r="P741" s="4316" t="s">
        <v>799</v>
      </c>
      <c r="Q741" s="40"/>
      <c r="R741" s="40"/>
      <c r="S741" s="40"/>
      <c r="T741" s="4286" t="s">
        <v>800</v>
      </c>
      <c r="U741" s="187"/>
      <c r="V741" s="187"/>
      <c r="W741" s="187"/>
      <c r="X741" s="3617"/>
      <c r="Y741" s="40"/>
      <c r="Z741" s="40"/>
      <c r="AA741" s="40"/>
      <c r="AB741" s="3617"/>
      <c r="AC741" s="40"/>
      <c r="AD741" s="40"/>
      <c r="AE741" s="40"/>
      <c r="AF741" s="3617"/>
      <c r="AG741" s="40"/>
      <c r="AH741" s="40"/>
      <c r="AI741" s="40"/>
      <c r="AJ741" s="2006">
        <v>0</v>
      </c>
      <c r="AK741" s="2006">
        <v>0</v>
      </c>
      <c r="AL741" s="2006">
        <v>0</v>
      </c>
      <c r="AM741" s="2006">
        <v>0</v>
      </c>
      <c r="AN741" s="2006">
        <v>0</v>
      </c>
      <c r="AO741" s="2006">
        <v>0</v>
      </c>
      <c r="AP741" s="2006">
        <v>0</v>
      </c>
      <c r="AQ741" s="2006">
        <v>0</v>
      </c>
      <c r="AR741" s="2006">
        <v>0</v>
      </c>
      <c r="AS741" s="2006">
        <v>0</v>
      </c>
      <c r="AT741" s="2006">
        <v>0</v>
      </c>
      <c r="AU741" s="2006">
        <v>0</v>
      </c>
      <c r="AV741" s="2006">
        <v>0</v>
      </c>
      <c r="AW741" s="2006">
        <v>0</v>
      </c>
      <c r="AX741" s="2006">
        <v>0</v>
      </c>
      <c r="AY741" s="2006">
        <v>0</v>
      </c>
      <c r="AZ741" s="2006">
        <v>0</v>
      </c>
      <c r="BA741" s="2006">
        <v>0</v>
      </c>
      <c r="BB741" s="2006">
        <v>0</v>
      </c>
      <c r="BC741" s="2006">
        <v>0</v>
      </c>
      <c r="BD741" s="2006">
        <v>0</v>
      </c>
      <c r="BE741" s="2006">
        <v>0</v>
      </c>
      <c r="BF741" s="2006">
        <v>0</v>
      </c>
      <c r="BG741" s="2006">
        <v>0</v>
      </c>
      <c r="BH741" s="2006">
        <v>0</v>
      </c>
      <c r="BI741" s="421"/>
    </row>
    <row r="742" spans="2:61" ht="5.0999999999999996" customHeight="1">
      <c r="B742" s="3402"/>
      <c r="D742" s="3624"/>
      <c r="E742" s="90"/>
      <c r="F742" s="91"/>
      <c r="G742" s="90"/>
      <c r="H742" s="3618"/>
      <c r="I742" s="90"/>
      <c r="J742" s="91"/>
      <c r="K742" s="90"/>
      <c r="L742" s="3618"/>
      <c r="M742" s="90"/>
      <c r="N742" s="91"/>
      <c r="O742" s="90"/>
      <c r="P742" s="3621"/>
      <c r="Q742" s="90"/>
      <c r="R742" s="91"/>
      <c r="S742" s="90"/>
      <c r="T742" s="3627"/>
      <c r="U742" s="188"/>
      <c r="V742" s="189"/>
      <c r="W742" s="188"/>
      <c r="X742" s="3618"/>
      <c r="Y742" s="90"/>
      <c r="Z742" s="91"/>
      <c r="AA742" s="90"/>
      <c r="AB742" s="3618"/>
      <c r="AC742" s="90"/>
      <c r="AD742" s="91"/>
      <c r="AE742" s="90"/>
      <c r="AF742" s="3618"/>
      <c r="AG742" s="90"/>
      <c r="AH742" s="91"/>
      <c r="AI742" s="90"/>
      <c r="AJ742" s="2006">
        <v>0</v>
      </c>
      <c r="AK742" s="2006">
        <v>0</v>
      </c>
      <c r="AL742" s="2006">
        <v>0</v>
      </c>
      <c r="AM742" s="2006">
        <v>0</v>
      </c>
      <c r="AN742" s="2006">
        <v>0</v>
      </c>
      <c r="AO742" s="2006">
        <v>0</v>
      </c>
      <c r="AP742" s="2006">
        <v>0</v>
      </c>
      <c r="AQ742" s="2006">
        <v>0</v>
      </c>
      <c r="AR742" s="2006">
        <v>0</v>
      </c>
      <c r="AS742" s="2006">
        <v>0</v>
      </c>
      <c r="AT742" s="2006">
        <v>0</v>
      </c>
      <c r="AU742" s="2006">
        <v>0</v>
      </c>
      <c r="AV742" s="2006">
        <v>0</v>
      </c>
      <c r="AW742" s="2006">
        <v>0</v>
      </c>
      <c r="AX742" s="2006">
        <v>0</v>
      </c>
      <c r="AY742" s="2006">
        <v>0</v>
      </c>
      <c r="AZ742" s="2006">
        <v>0</v>
      </c>
      <c r="BA742" s="2006">
        <v>0</v>
      </c>
      <c r="BB742" s="2006">
        <v>0</v>
      </c>
      <c r="BC742" s="2006">
        <v>0</v>
      </c>
      <c r="BD742" s="2006">
        <v>0</v>
      </c>
      <c r="BE742" s="2006">
        <v>0</v>
      </c>
      <c r="BF742" s="2006">
        <v>0</v>
      </c>
      <c r="BG742" s="2006">
        <v>0</v>
      </c>
      <c r="BH742" s="2006">
        <v>0</v>
      </c>
      <c r="BI742" s="421"/>
    </row>
    <row r="743" spans="2:61" ht="9.9499999999999993" customHeight="1">
      <c r="B743" s="3403"/>
      <c r="D743" s="3625"/>
      <c r="E743" s="40"/>
      <c r="F743" s="40"/>
      <c r="G743" s="40"/>
      <c r="H743" s="3619"/>
      <c r="I743" s="40"/>
      <c r="J743" s="40"/>
      <c r="K743" s="40"/>
      <c r="L743" s="3619"/>
      <c r="M743" s="40"/>
      <c r="N743" s="40"/>
      <c r="O743" s="40"/>
      <c r="P743" s="3622"/>
      <c r="Q743" s="40"/>
      <c r="R743" s="40"/>
      <c r="S743" s="40"/>
      <c r="T743" s="3628"/>
      <c r="U743" s="187"/>
      <c r="V743" s="187"/>
      <c r="W743" s="187"/>
      <c r="X743" s="3619"/>
      <c r="Y743" s="40"/>
      <c r="Z743" s="40"/>
      <c r="AA743" s="40"/>
      <c r="AB743" s="3619"/>
      <c r="AC743" s="40"/>
      <c r="AD743" s="40"/>
      <c r="AE743" s="40"/>
      <c r="AF743" s="3619"/>
      <c r="AG743" s="40"/>
      <c r="AH743" s="40"/>
      <c r="AI743" s="40"/>
      <c r="AJ743" s="2006">
        <v>0</v>
      </c>
      <c r="AK743" s="2006">
        <v>0</v>
      </c>
      <c r="AL743" s="2006">
        <v>0</v>
      </c>
      <c r="AM743" s="2006">
        <v>0</v>
      </c>
      <c r="AN743" s="2006">
        <v>0</v>
      </c>
      <c r="AO743" s="2006">
        <v>0</v>
      </c>
      <c r="AP743" s="2006">
        <v>0</v>
      </c>
      <c r="AQ743" s="2006">
        <v>0</v>
      </c>
      <c r="AR743" s="2006">
        <v>0</v>
      </c>
      <c r="AS743" s="2006">
        <v>0</v>
      </c>
      <c r="AT743" s="2006">
        <v>0</v>
      </c>
      <c r="AU743" s="2006">
        <v>0</v>
      </c>
      <c r="AV743" s="2006">
        <v>0</v>
      </c>
      <c r="AW743" s="2006">
        <v>0</v>
      </c>
      <c r="AX743" s="2006">
        <v>0</v>
      </c>
      <c r="AY743" s="2006">
        <v>0</v>
      </c>
      <c r="AZ743" s="2006">
        <v>0</v>
      </c>
      <c r="BA743" s="2006">
        <v>0</v>
      </c>
      <c r="BB743" s="2006">
        <v>0</v>
      </c>
      <c r="BC743" s="2006">
        <v>0</v>
      </c>
      <c r="BD743" s="2006">
        <v>0</v>
      </c>
      <c r="BE743" s="2006">
        <v>0</v>
      </c>
      <c r="BF743" s="2006">
        <v>0</v>
      </c>
      <c r="BG743" s="2006">
        <v>0</v>
      </c>
      <c r="BH743" s="2006">
        <v>0</v>
      </c>
      <c r="BI743" s="421"/>
    </row>
    <row r="744" spans="2:61" ht="9.9499999999999993" customHeight="1">
      <c r="B744" s="34"/>
      <c r="D744" s="49"/>
      <c r="E744" s="96"/>
      <c r="F744" s="96"/>
      <c r="G744" s="96"/>
      <c r="H744" s="49"/>
      <c r="I744" s="96"/>
      <c r="J744" s="96"/>
      <c r="K744" s="96"/>
      <c r="L744" s="49"/>
      <c r="M744" s="96"/>
      <c r="N744" s="96"/>
      <c r="O744" s="96"/>
      <c r="P744" s="49"/>
      <c r="Q744" s="96"/>
      <c r="R744" s="96"/>
      <c r="S744" s="96"/>
      <c r="T744" s="49"/>
      <c r="U744" s="96"/>
      <c r="V744" s="96"/>
      <c r="W744" s="96"/>
      <c r="X744" s="35"/>
      <c r="Y744" s="96"/>
      <c r="Z744" s="96"/>
      <c r="AA744" s="96"/>
      <c r="AB744" s="49"/>
      <c r="AC744" s="96"/>
      <c r="AD744" s="96"/>
      <c r="AE744" s="96"/>
      <c r="AF744" s="49"/>
      <c r="AG744" s="96"/>
      <c r="AH744" s="96"/>
      <c r="AI744" s="96"/>
      <c r="AJ744" s="2006">
        <v>0</v>
      </c>
      <c r="AK744" s="2006">
        <v>0</v>
      </c>
      <c r="AL744" s="2006">
        <v>0</v>
      </c>
      <c r="AM744" s="2006">
        <v>0</v>
      </c>
      <c r="AN744" s="2006">
        <v>0</v>
      </c>
      <c r="AO744" s="2006">
        <v>0</v>
      </c>
      <c r="AP744" s="2006">
        <v>0</v>
      </c>
      <c r="AQ744" s="2006">
        <v>0</v>
      </c>
      <c r="AR744" s="2006">
        <v>0</v>
      </c>
      <c r="AS744" s="2006">
        <v>0</v>
      </c>
      <c r="AT744" s="2006">
        <v>0</v>
      </c>
      <c r="AU744" s="2006">
        <v>0</v>
      </c>
      <c r="AV744" s="2006">
        <v>0</v>
      </c>
      <c r="AW744" s="2006">
        <v>0</v>
      </c>
      <c r="AX744" s="2006">
        <v>0</v>
      </c>
      <c r="AY744" s="2006">
        <v>0</v>
      </c>
      <c r="AZ744" s="2006">
        <v>0</v>
      </c>
      <c r="BA744" s="2006">
        <v>0</v>
      </c>
      <c r="BB744" s="2006">
        <v>0</v>
      </c>
      <c r="BC744" s="2006">
        <v>0</v>
      </c>
      <c r="BD744" s="2006">
        <v>0</v>
      </c>
      <c r="BE744" s="2006">
        <v>0</v>
      </c>
      <c r="BF744" s="2006">
        <v>0</v>
      </c>
      <c r="BG744" s="2006">
        <v>0</v>
      </c>
      <c r="BH744" s="2006">
        <v>0</v>
      </c>
      <c r="BI744" s="421"/>
    </row>
    <row r="745" spans="2:61" ht="9.9499999999999993" customHeight="1">
      <c r="B745" s="3401">
        <v>19</v>
      </c>
      <c r="D745" s="4281" t="s">
        <v>801</v>
      </c>
      <c r="E745" s="40"/>
      <c r="F745" s="40"/>
      <c r="G745" s="40"/>
      <c r="H745" s="3617"/>
      <c r="I745" s="40"/>
      <c r="J745" s="40"/>
      <c r="K745" s="40"/>
      <c r="L745" s="3617"/>
      <c r="M745" s="40"/>
      <c r="N745" s="40"/>
      <c r="O745" s="40"/>
      <c r="P745" s="4316" t="s">
        <v>802</v>
      </c>
      <c r="Q745" s="40"/>
      <c r="R745" s="40"/>
      <c r="S745" s="40"/>
      <c r="T745" s="4286" t="s">
        <v>803</v>
      </c>
      <c r="U745" s="187"/>
      <c r="V745" s="187"/>
      <c r="W745" s="187"/>
      <c r="X745" s="3617"/>
      <c r="Y745" s="40"/>
      <c r="Z745" s="40"/>
      <c r="AA745" s="40"/>
      <c r="AB745" s="3617"/>
      <c r="AC745" s="40"/>
      <c r="AD745" s="40"/>
      <c r="AE745" s="40"/>
      <c r="AF745" s="3617"/>
      <c r="AG745" s="40"/>
      <c r="AH745" s="40"/>
      <c r="AI745" s="40"/>
      <c r="AJ745" s="2006">
        <v>0</v>
      </c>
      <c r="AK745" s="2006">
        <v>0</v>
      </c>
      <c r="AL745" s="2006">
        <v>0</v>
      </c>
      <c r="AM745" s="2006">
        <v>0</v>
      </c>
      <c r="AN745" s="2006">
        <v>0</v>
      </c>
      <c r="AO745" s="2006">
        <v>0</v>
      </c>
      <c r="AP745" s="2006">
        <v>0</v>
      </c>
      <c r="AQ745" s="2006">
        <v>0</v>
      </c>
      <c r="AR745" s="2006">
        <v>0</v>
      </c>
      <c r="AS745" s="2006">
        <v>0</v>
      </c>
      <c r="AT745" s="2006">
        <v>0</v>
      </c>
      <c r="AU745" s="2006">
        <v>0</v>
      </c>
      <c r="AV745" s="2006">
        <v>0</v>
      </c>
      <c r="AW745" s="2006">
        <v>0</v>
      </c>
      <c r="AX745" s="2006">
        <v>0</v>
      </c>
      <c r="AY745" s="2006">
        <v>0</v>
      </c>
      <c r="AZ745" s="2006">
        <v>0</v>
      </c>
      <c r="BA745" s="2006">
        <v>0</v>
      </c>
      <c r="BB745" s="2006">
        <v>0</v>
      </c>
      <c r="BC745" s="2006">
        <v>0</v>
      </c>
      <c r="BD745" s="2006">
        <v>0</v>
      </c>
      <c r="BE745" s="2006">
        <v>0</v>
      </c>
      <c r="BF745" s="2006">
        <v>0</v>
      </c>
      <c r="BG745" s="2006">
        <v>0</v>
      </c>
      <c r="BH745" s="2006">
        <v>0</v>
      </c>
      <c r="BI745" s="421"/>
    </row>
    <row r="746" spans="2:61" ht="5.0999999999999996" customHeight="1">
      <c r="B746" s="3402"/>
      <c r="D746" s="3624"/>
      <c r="E746" s="90"/>
      <c r="F746" s="91"/>
      <c r="G746" s="90"/>
      <c r="H746" s="3618"/>
      <c r="I746" s="90"/>
      <c r="J746" s="91"/>
      <c r="K746" s="90"/>
      <c r="L746" s="3618"/>
      <c r="M746" s="90"/>
      <c r="N746" s="91"/>
      <c r="O746" s="90"/>
      <c r="P746" s="3621"/>
      <c r="Q746" s="90"/>
      <c r="R746" s="91"/>
      <c r="S746" s="90"/>
      <c r="T746" s="3627"/>
      <c r="U746" s="188"/>
      <c r="V746" s="189"/>
      <c r="W746" s="188"/>
      <c r="X746" s="3618"/>
      <c r="Y746" s="90"/>
      <c r="Z746" s="91"/>
      <c r="AA746" s="90"/>
      <c r="AB746" s="3618"/>
      <c r="AC746" s="90"/>
      <c r="AD746" s="91"/>
      <c r="AE746" s="90"/>
      <c r="AF746" s="3618"/>
      <c r="AG746" s="90"/>
      <c r="AH746" s="91"/>
      <c r="AI746" s="90"/>
      <c r="AJ746" s="2006">
        <v>0</v>
      </c>
      <c r="AK746" s="2006">
        <v>0</v>
      </c>
      <c r="AL746" s="2006">
        <v>0</v>
      </c>
      <c r="AM746" s="2006">
        <v>0</v>
      </c>
      <c r="AN746" s="2006">
        <v>0</v>
      </c>
      <c r="AO746" s="2006">
        <v>0</v>
      </c>
      <c r="AP746" s="2006">
        <v>0</v>
      </c>
      <c r="AQ746" s="2006">
        <v>0</v>
      </c>
      <c r="AR746" s="2006">
        <v>0</v>
      </c>
      <c r="AS746" s="2006">
        <v>0</v>
      </c>
      <c r="AT746" s="2006">
        <v>0</v>
      </c>
      <c r="AU746" s="2006">
        <v>0</v>
      </c>
      <c r="AV746" s="2006">
        <v>0</v>
      </c>
      <c r="AW746" s="2006">
        <v>0</v>
      </c>
      <c r="AX746" s="2006">
        <v>0</v>
      </c>
      <c r="AY746" s="2006">
        <v>0</v>
      </c>
      <c r="AZ746" s="2006">
        <v>0</v>
      </c>
      <c r="BA746" s="2006">
        <v>0</v>
      </c>
      <c r="BB746" s="2006">
        <v>0</v>
      </c>
      <c r="BC746" s="2006">
        <v>0</v>
      </c>
      <c r="BD746" s="2006">
        <v>0</v>
      </c>
      <c r="BE746" s="2006">
        <v>0</v>
      </c>
      <c r="BF746" s="2006">
        <v>0</v>
      </c>
      <c r="BG746" s="2006">
        <v>0</v>
      </c>
      <c r="BH746" s="2006">
        <v>0</v>
      </c>
      <c r="BI746" s="421"/>
    </row>
    <row r="747" spans="2:61" ht="9.9499999999999993" customHeight="1">
      <c r="B747" s="3403"/>
      <c r="D747" s="3625"/>
      <c r="E747" s="40"/>
      <c r="F747" s="40"/>
      <c r="G747" s="40"/>
      <c r="H747" s="3619"/>
      <c r="I747" s="40"/>
      <c r="J747" s="40"/>
      <c r="K747" s="40"/>
      <c r="L747" s="3619"/>
      <c r="M747" s="40"/>
      <c r="N747" s="40"/>
      <c r="O747" s="40"/>
      <c r="P747" s="3622"/>
      <c r="Q747" s="40"/>
      <c r="R747" s="40"/>
      <c r="S747" s="40"/>
      <c r="T747" s="3628"/>
      <c r="U747" s="187"/>
      <c r="V747" s="187"/>
      <c r="W747" s="187"/>
      <c r="X747" s="3619"/>
      <c r="Y747" s="40"/>
      <c r="Z747" s="40"/>
      <c r="AA747" s="40"/>
      <c r="AB747" s="3619"/>
      <c r="AC747" s="40"/>
      <c r="AD747" s="40"/>
      <c r="AE747" s="40"/>
      <c r="AF747" s="3619"/>
      <c r="AG747" s="40"/>
      <c r="AH747" s="40"/>
      <c r="AI747" s="40"/>
      <c r="AJ747" s="2006">
        <v>0</v>
      </c>
      <c r="AK747" s="2006">
        <v>0</v>
      </c>
      <c r="AL747" s="2006">
        <v>0</v>
      </c>
      <c r="AM747" s="2006">
        <v>0</v>
      </c>
      <c r="AN747" s="2006">
        <v>0</v>
      </c>
      <c r="AO747" s="2006">
        <v>0</v>
      </c>
      <c r="AP747" s="2006">
        <v>0</v>
      </c>
      <c r="AQ747" s="2006">
        <v>0</v>
      </c>
      <c r="AR747" s="2006">
        <v>0</v>
      </c>
      <c r="AS747" s="2006">
        <v>0</v>
      </c>
      <c r="AT747" s="2006">
        <v>0</v>
      </c>
      <c r="AU747" s="2006">
        <v>0</v>
      </c>
      <c r="AV747" s="2006">
        <v>0</v>
      </c>
      <c r="AW747" s="2006">
        <v>0</v>
      </c>
      <c r="AX747" s="2006">
        <v>0</v>
      </c>
      <c r="AY747" s="2006">
        <v>0</v>
      </c>
      <c r="AZ747" s="2006">
        <v>0</v>
      </c>
      <c r="BA747" s="2006">
        <v>0</v>
      </c>
      <c r="BB747" s="2006">
        <v>0</v>
      </c>
      <c r="BC747" s="2006">
        <v>0</v>
      </c>
      <c r="BD747" s="2006">
        <v>0</v>
      </c>
      <c r="BE747" s="2006">
        <v>0</v>
      </c>
      <c r="BF747" s="2006">
        <v>0</v>
      </c>
      <c r="BG747" s="2006">
        <v>0</v>
      </c>
      <c r="BH747" s="2006">
        <v>0</v>
      </c>
      <c r="BI747" s="421"/>
    </row>
    <row r="748" spans="2:61" ht="9.9499999999999993" customHeight="1">
      <c r="B748" s="34"/>
      <c r="D748" s="49"/>
      <c r="E748" s="96"/>
      <c r="F748" s="96"/>
      <c r="G748" s="96"/>
      <c r="H748" s="49"/>
      <c r="I748" s="96"/>
      <c r="J748" s="96"/>
      <c r="K748" s="96"/>
      <c r="L748" s="49"/>
      <c r="M748" s="96"/>
      <c r="N748" s="96"/>
      <c r="O748" s="96"/>
      <c r="P748" s="49"/>
      <c r="Q748" s="96"/>
      <c r="R748" s="96"/>
      <c r="S748" s="96"/>
      <c r="T748" s="49"/>
      <c r="U748" s="96"/>
      <c r="V748" s="96"/>
      <c r="W748" s="96"/>
      <c r="X748" s="35"/>
      <c r="Y748" s="96"/>
      <c r="Z748" s="96"/>
      <c r="AA748" s="96"/>
      <c r="AB748" s="49"/>
      <c r="AC748" s="96"/>
      <c r="AD748" s="96"/>
      <c r="AE748" s="96"/>
      <c r="AF748" s="49"/>
      <c r="AG748" s="96"/>
      <c r="AH748" s="96"/>
      <c r="AI748" s="96"/>
      <c r="AJ748" s="2006">
        <v>0</v>
      </c>
      <c r="AK748" s="2006">
        <v>0</v>
      </c>
      <c r="AL748" s="2006">
        <v>0</v>
      </c>
      <c r="AM748" s="2006">
        <v>0</v>
      </c>
      <c r="AN748" s="2006">
        <v>0</v>
      </c>
      <c r="AO748" s="2006">
        <v>0</v>
      </c>
      <c r="AP748" s="2006">
        <v>0</v>
      </c>
      <c r="AQ748" s="2006">
        <v>0</v>
      </c>
      <c r="AR748" s="2006">
        <v>0</v>
      </c>
      <c r="AS748" s="2006">
        <v>0</v>
      </c>
      <c r="AT748" s="2006">
        <v>0</v>
      </c>
      <c r="AU748" s="2006">
        <v>0</v>
      </c>
      <c r="AV748" s="2006">
        <v>0</v>
      </c>
      <c r="AW748" s="2006">
        <v>0</v>
      </c>
      <c r="AX748" s="2006">
        <v>0</v>
      </c>
      <c r="AY748" s="2006">
        <v>0</v>
      </c>
      <c r="AZ748" s="2006">
        <v>0</v>
      </c>
      <c r="BA748" s="2006">
        <v>0</v>
      </c>
      <c r="BB748" s="2006">
        <v>0</v>
      </c>
      <c r="BC748" s="2006">
        <v>0</v>
      </c>
      <c r="BD748" s="2006">
        <v>0</v>
      </c>
      <c r="BE748" s="2006">
        <v>0</v>
      </c>
      <c r="BF748" s="2006">
        <v>0</v>
      </c>
      <c r="BG748" s="2006">
        <v>0</v>
      </c>
      <c r="BH748" s="2006">
        <v>0</v>
      </c>
      <c r="BI748" s="421"/>
    </row>
    <row r="749" spans="2:61" ht="9.9499999999999993" customHeight="1">
      <c r="B749" s="3401">
        <v>20</v>
      </c>
      <c r="D749" s="4281" t="s">
        <v>804</v>
      </c>
      <c r="E749" s="40"/>
      <c r="F749" s="40"/>
      <c r="G749" s="40"/>
      <c r="H749" s="3617"/>
      <c r="I749" s="40"/>
      <c r="J749" s="40"/>
      <c r="K749" s="40"/>
      <c r="L749" s="3617"/>
      <c r="M749" s="40"/>
      <c r="N749" s="40"/>
      <c r="O749" s="40"/>
      <c r="P749" s="4316"/>
      <c r="Q749" s="40"/>
      <c r="R749" s="40"/>
      <c r="S749" s="40"/>
      <c r="T749" s="4286" t="s">
        <v>805</v>
      </c>
      <c r="U749" s="187"/>
      <c r="V749" s="187"/>
      <c r="W749" s="187"/>
      <c r="X749" s="3617"/>
      <c r="Y749" s="40"/>
      <c r="Z749" s="40"/>
      <c r="AA749" s="40"/>
      <c r="AB749" s="3617"/>
      <c r="AC749" s="40"/>
      <c r="AD749" s="40"/>
      <c r="AE749" s="40"/>
      <c r="AF749" s="3617"/>
      <c r="AG749" s="40"/>
      <c r="AH749" s="40"/>
      <c r="AI749" s="40"/>
      <c r="AJ749" s="2006">
        <v>0</v>
      </c>
      <c r="AK749" s="2006">
        <v>0</v>
      </c>
      <c r="AL749" s="2006">
        <v>0</v>
      </c>
      <c r="AM749" s="2006">
        <v>0</v>
      </c>
      <c r="AN749" s="2006">
        <v>0</v>
      </c>
      <c r="AO749" s="2006">
        <v>0</v>
      </c>
      <c r="AP749" s="2006">
        <v>0</v>
      </c>
      <c r="AQ749" s="2006">
        <v>0</v>
      </c>
      <c r="AR749" s="2006">
        <v>0</v>
      </c>
      <c r="AS749" s="2006">
        <v>0</v>
      </c>
      <c r="AT749" s="2006">
        <v>0</v>
      </c>
      <c r="AU749" s="2006">
        <v>0</v>
      </c>
      <c r="AV749" s="2006">
        <v>0</v>
      </c>
      <c r="AW749" s="2006">
        <v>0</v>
      </c>
      <c r="AX749" s="2006">
        <v>0</v>
      </c>
      <c r="AY749" s="2006">
        <v>0</v>
      </c>
      <c r="AZ749" s="2006">
        <v>0</v>
      </c>
      <c r="BA749" s="2006">
        <v>0</v>
      </c>
      <c r="BB749" s="2006">
        <v>0</v>
      </c>
      <c r="BC749" s="2006">
        <v>0</v>
      </c>
      <c r="BD749" s="2006">
        <v>0</v>
      </c>
      <c r="BE749" s="2006">
        <v>0</v>
      </c>
      <c r="BF749" s="2006">
        <v>0</v>
      </c>
      <c r="BG749" s="2006">
        <v>0</v>
      </c>
      <c r="BH749" s="2006">
        <v>0</v>
      </c>
      <c r="BI749" s="421"/>
    </row>
    <row r="750" spans="2:61" ht="5.0999999999999996" customHeight="1">
      <c r="B750" s="3402"/>
      <c r="D750" s="3624"/>
      <c r="E750" s="90"/>
      <c r="F750" s="91"/>
      <c r="G750" s="90"/>
      <c r="H750" s="3618"/>
      <c r="I750" s="90"/>
      <c r="J750" s="91"/>
      <c r="K750" s="90"/>
      <c r="L750" s="3618"/>
      <c r="M750" s="90"/>
      <c r="N750" s="91"/>
      <c r="O750" s="90"/>
      <c r="P750" s="3621"/>
      <c r="Q750" s="90"/>
      <c r="R750" s="91"/>
      <c r="S750" s="90"/>
      <c r="T750" s="3627"/>
      <c r="U750" s="188"/>
      <c r="V750" s="189"/>
      <c r="W750" s="188"/>
      <c r="X750" s="3618"/>
      <c r="Y750" s="90"/>
      <c r="Z750" s="91"/>
      <c r="AA750" s="90"/>
      <c r="AB750" s="3618"/>
      <c r="AC750" s="90"/>
      <c r="AD750" s="91"/>
      <c r="AE750" s="90"/>
      <c r="AF750" s="3618"/>
      <c r="AG750" s="90"/>
      <c r="AH750" s="91"/>
      <c r="AI750" s="90"/>
      <c r="AJ750" s="2006">
        <v>0</v>
      </c>
      <c r="AK750" s="2006">
        <v>0</v>
      </c>
      <c r="AL750" s="2006">
        <v>0</v>
      </c>
      <c r="AM750" s="2006">
        <v>0</v>
      </c>
      <c r="AN750" s="2006">
        <v>0</v>
      </c>
      <c r="AO750" s="2006">
        <v>0</v>
      </c>
      <c r="AP750" s="2006">
        <v>0</v>
      </c>
      <c r="AQ750" s="2006">
        <v>0</v>
      </c>
      <c r="AR750" s="2006">
        <v>0</v>
      </c>
      <c r="AS750" s="2006">
        <v>0</v>
      </c>
      <c r="AT750" s="2006">
        <v>0</v>
      </c>
      <c r="AU750" s="2006">
        <v>0</v>
      </c>
      <c r="AV750" s="2006">
        <v>0</v>
      </c>
      <c r="AW750" s="2006">
        <v>0</v>
      </c>
      <c r="AX750" s="2006">
        <v>0</v>
      </c>
      <c r="AY750" s="2006">
        <v>0</v>
      </c>
      <c r="AZ750" s="2006">
        <v>0</v>
      </c>
      <c r="BA750" s="2006">
        <v>0</v>
      </c>
      <c r="BB750" s="2006">
        <v>0</v>
      </c>
      <c r="BC750" s="2006">
        <v>0</v>
      </c>
      <c r="BD750" s="2006">
        <v>0</v>
      </c>
      <c r="BE750" s="2006">
        <v>0</v>
      </c>
      <c r="BF750" s="2006">
        <v>0</v>
      </c>
      <c r="BG750" s="2006">
        <v>0</v>
      </c>
      <c r="BH750" s="2006">
        <v>0</v>
      </c>
      <c r="BI750" s="421"/>
    </row>
    <row r="751" spans="2:61" ht="9.9499999999999993" customHeight="1">
      <c r="B751" s="3403"/>
      <c r="D751" s="3625"/>
      <c r="E751" s="40"/>
      <c r="F751" s="40"/>
      <c r="G751" s="40"/>
      <c r="H751" s="3619"/>
      <c r="I751" s="40"/>
      <c r="J751" s="40"/>
      <c r="K751" s="40"/>
      <c r="L751" s="3619"/>
      <c r="M751" s="40"/>
      <c r="N751" s="40"/>
      <c r="O751" s="40"/>
      <c r="P751" s="3622"/>
      <c r="Q751" s="40"/>
      <c r="R751" s="40"/>
      <c r="S751" s="40"/>
      <c r="T751" s="3628"/>
      <c r="U751" s="187"/>
      <c r="V751" s="187"/>
      <c r="W751" s="187"/>
      <c r="X751" s="3619"/>
      <c r="Y751" s="40"/>
      <c r="Z751" s="40"/>
      <c r="AA751" s="40"/>
      <c r="AB751" s="3619"/>
      <c r="AC751" s="40"/>
      <c r="AD751" s="40"/>
      <c r="AE751" s="40"/>
      <c r="AF751" s="3619"/>
      <c r="AG751" s="40"/>
      <c r="AH751" s="40"/>
      <c r="AI751" s="40"/>
      <c r="AJ751" s="2006">
        <v>0</v>
      </c>
      <c r="AK751" s="2006">
        <v>0</v>
      </c>
      <c r="AL751" s="2006">
        <v>0</v>
      </c>
      <c r="AM751" s="2006">
        <v>0</v>
      </c>
      <c r="AN751" s="2006">
        <v>0</v>
      </c>
      <c r="AO751" s="2006">
        <v>0</v>
      </c>
      <c r="AP751" s="2006">
        <v>0</v>
      </c>
      <c r="AQ751" s="2006">
        <v>0</v>
      </c>
      <c r="AR751" s="2006">
        <v>0</v>
      </c>
      <c r="AS751" s="2006">
        <v>0</v>
      </c>
      <c r="AT751" s="2006">
        <v>0</v>
      </c>
      <c r="AU751" s="2006">
        <v>0</v>
      </c>
      <c r="AV751" s="2006">
        <v>0</v>
      </c>
      <c r="AW751" s="2006">
        <v>0</v>
      </c>
      <c r="AX751" s="2006">
        <v>0</v>
      </c>
      <c r="AY751" s="2006">
        <v>0</v>
      </c>
      <c r="AZ751" s="2006">
        <v>0</v>
      </c>
      <c r="BA751" s="2006">
        <v>0</v>
      </c>
      <c r="BB751" s="2006">
        <v>0</v>
      </c>
      <c r="BC751" s="2006">
        <v>0</v>
      </c>
      <c r="BD751" s="2006">
        <v>0</v>
      </c>
      <c r="BE751" s="2006">
        <v>0</v>
      </c>
      <c r="BF751" s="2006">
        <v>0</v>
      </c>
      <c r="BG751" s="2006">
        <v>0</v>
      </c>
      <c r="BH751" s="2006">
        <v>0</v>
      </c>
      <c r="BI751" s="421"/>
    </row>
    <row r="752" spans="2:61" ht="9.9499999999999993" customHeight="1">
      <c r="B752" s="34"/>
      <c r="D752" s="49"/>
      <c r="E752" s="96"/>
      <c r="F752" s="96"/>
      <c r="G752" s="96"/>
      <c r="H752" s="49"/>
      <c r="I752" s="96"/>
      <c r="J752" s="96"/>
      <c r="K752" s="96"/>
      <c r="L752" s="49"/>
      <c r="M752" s="96"/>
      <c r="N752" s="96"/>
      <c r="O752" s="96"/>
      <c r="P752" s="49"/>
      <c r="Q752" s="96"/>
      <c r="R752" s="96"/>
      <c r="S752" s="96"/>
      <c r="T752" s="49"/>
      <c r="U752" s="96"/>
      <c r="V752" s="96"/>
      <c r="W752" s="96"/>
      <c r="X752" s="35"/>
      <c r="Y752" s="96"/>
      <c r="Z752" s="96"/>
      <c r="AA752" s="96"/>
      <c r="AB752" s="49"/>
      <c r="AC752" s="96"/>
      <c r="AD752" s="96"/>
      <c r="AE752" s="96"/>
      <c r="AF752" s="49"/>
      <c r="AG752" s="96"/>
      <c r="AH752" s="96"/>
      <c r="AI752" s="96"/>
      <c r="AJ752" s="2006">
        <v>0</v>
      </c>
      <c r="AK752" s="2006">
        <v>0</v>
      </c>
      <c r="AL752" s="2006">
        <v>0</v>
      </c>
      <c r="AM752" s="2006">
        <v>0</v>
      </c>
      <c r="AN752" s="2006">
        <v>0</v>
      </c>
      <c r="AO752" s="2006">
        <v>0</v>
      </c>
      <c r="AP752" s="2006">
        <v>0</v>
      </c>
      <c r="AQ752" s="2006">
        <v>0</v>
      </c>
      <c r="AR752" s="2006">
        <v>0</v>
      </c>
      <c r="AS752" s="2006">
        <v>0</v>
      </c>
      <c r="AT752" s="2006">
        <v>0</v>
      </c>
      <c r="AU752" s="2006">
        <v>0</v>
      </c>
      <c r="AV752" s="2006">
        <v>0</v>
      </c>
      <c r="AW752" s="2006">
        <v>0</v>
      </c>
      <c r="AX752" s="2006">
        <v>0</v>
      </c>
      <c r="AY752" s="2006">
        <v>0</v>
      </c>
      <c r="AZ752" s="2006">
        <v>0</v>
      </c>
      <c r="BA752" s="2006">
        <v>0</v>
      </c>
      <c r="BB752" s="2006">
        <v>0</v>
      </c>
      <c r="BC752" s="2006">
        <v>0</v>
      </c>
      <c r="BD752" s="2006">
        <v>0</v>
      </c>
      <c r="BE752" s="2006">
        <v>0</v>
      </c>
      <c r="BF752" s="2006">
        <v>0</v>
      </c>
      <c r="BG752" s="2006">
        <v>0</v>
      </c>
      <c r="BH752" s="2006">
        <v>0</v>
      </c>
      <c r="BI752" s="421"/>
    </row>
    <row r="753" spans="2:61" ht="9.9499999999999993" customHeight="1">
      <c r="B753" s="3401">
        <v>21</v>
      </c>
      <c r="D753" s="4281" t="s">
        <v>806</v>
      </c>
      <c r="E753" s="40"/>
      <c r="F753" s="40"/>
      <c r="G753" s="40"/>
      <c r="H753" s="3617"/>
      <c r="I753" s="40"/>
      <c r="J753" s="40"/>
      <c r="K753" s="40"/>
      <c r="L753" s="3617"/>
      <c r="M753" s="40"/>
      <c r="N753" s="40"/>
      <c r="O753" s="40"/>
      <c r="P753" s="3617"/>
      <c r="Q753" s="187"/>
      <c r="R753" s="187"/>
      <c r="S753" s="187"/>
      <c r="T753" s="4286" t="s">
        <v>807</v>
      </c>
      <c r="U753" s="187"/>
      <c r="V753" s="187"/>
      <c r="W753" s="187"/>
      <c r="X753" s="3617"/>
      <c r="Y753" s="40"/>
      <c r="Z753" s="40"/>
      <c r="AA753" s="40"/>
      <c r="AB753" s="3617"/>
      <c r="AC753" s="40"/>
      <c r="AD753" s="40"/>
      <c r="AE753" s="40"/>
      <c r="AF753" s="3617"/>
      <c r="AG753" s="40"/>
      <c r="AH753" s="40"/>
      <c r="AI753" s="40"/>
      <c r="AJ753" s="2006">
        <v>0</v>
      </c>
      <c r="AK753" s="2006">
        <v>0</v>
      </c>
      <c r="AL753" s="2006">
        <v>0</v>
      </c>
      <c r="AM753" s="2006">
        <v>0</v>
      </c>
      <c r="AN753" s="2006">
        <v>0</v>
      </c>
      <c r="AO753" s="2006">
        <v>0</v>
      </c>
      <c r="AP753" s="2006">
        <v>0</v>
      </c>
      <c r="AQ753" s="2006">
        <v>0</v>
      </c>
      <c r="AR753" s="2006">
        <v>0</v>
      </c>
      <c r="AS753" s="2006">
        <v>0</v>
      </c>
      <c r="AT753" s="2006">
        <v>0</v>
      </c>
      <c r="AU753" s="2006">
        <v>0</v>
      </c>
      <c r="AV753" s="2006">
        <v>0</v>
      </c>
      <c r="AW753" s="2006">
        <v>0</v>
      </c>
      <c r="AX753" s="2006">
        <v>0</v>
      </c>
      <c r="AY753" s="2006">
        <v>0</v>
      </c>
      <c r="AZ753" s="2006">
        <v>0</v>
      </c>
      <c r="BA753" s="2006">
        <v>0</v>
      </c>
      <c r="BB753" s="2006">
        <v>0</v>
      </c>
      <c r="BC753" s="2006">
        <v>0</v>
      </c>
      <c r="BD753" s="2006">
        <v>0</v>
      </c>
      <c r="BE753" s="2006">
        <v>0</v>
      </c>
      <c r="BF753" s="2006">
        <v>0</v>
      </c>
      <c r="BG753" s="2006">
        <v>0</v>
      </c>
      <c r="BH753" s="2006">
        <v>0</v>
      </c>
      <c r="BI753" s="421"/>
    </row>
    <row r="754" spans="2:61" ht="5.0999999999999996" customHeight="1">
      <c r="B754" s="3402"/>
      <c r="D754" s="3624"/>
      <c r="E754" s="90"/>
      <c r="F754" s="91"/>
      <c r="G754" s="90"/>
      <c r="H754" s="3618"/>
      <c r="I754" s="90"/>
      <c r="J754" s="91"/>
      <c r="K754" s="90"/>
      <c r="L754" s="3618"/>
      <c r="M754" s="90"/>
      <c r="N754" s="91"/>
      <c r="O754" s="90"/>
      <c r="P754" s="3618"/>
      <c r="Q754" s="188"/>
      <c r="R754" s="189"/>
      <c r="S754" s="188"/>
      <c r="T754" s="3627"/>
      <c r="U754" s="188"/>
      <c r="V754" s="189"/>
      <c r="W754" s="188"/>
      <c r="X754" s="3618"/>
      <c r="Y754" s="90"/>
      <c r="Z754" s="91"/>
      <c r="AA754" s="90"/>
      <c r="AB754" s="3618"/>
      <c r="AC754" s="90"/>
      <c r="AD754" s="91"/>
      <c r="AE754" s="90"/>
      <c r="AF754" s="3618"/>
      <c r="AG754" s="90"/>
      <c r="AH754" s="91"/>
      <c r="AI754" s="90"/>
      <c r="AJ754" s="2006">
        <v>0</v>
      </c>
      <c r="AK754" s="2006">
        <v>0</v>
      </c>
      <c r="AL754" s="2006">
        <v>0</v>
      </c>
      <c r="AM754" s="2006">
        <v>0</v>
      </c>
      <c r="AN754" s="2006">
        <v>0</v>
      </c>
      <c r="AO754" s="2006">
        <v>0</v>
      </c>
      <c r="AP754" s="2006">
        <v>0</v>
      </c>
      <c r="AQ754" s="2006">
        <v>0</v>
      </c>
      <c r="AR754" s="2006">
        <v>0</v>
      </c>
      <c r="AS754" s="2006">
        <v>0</v>
      </c>
      <c r="AT754" s="2006">
        <v>0</v>
      </c>
      <c r="AU754" s="2006">
        <v>0</v>
      </c>
      <c r="AV754" s="2006">
        <v>0</v>
      </c>
      <c r="AW754" s="2006">
        <v>0</v>
      </c>
      <c r="AX754" s="2006">
        <v>0</v>
      </c>
      <c r="AY754" s="2006">
        <v>0</v>
      </c>
      <c r="AZ754" s="2006">
        <v>0</v>
      </c>
      <c r="BA754" s="2006">
        <v>0</v>
      </c>
      <c r="BB754" s="2006">
        <v>0</v>
      </c>
      <c r="BC754" s="2006">
        <v>0</v>
      </c>
      <c r="BD754" s="2006">
        <v>0</v>
      </c>
      <c r="BE754" s="2006">
        <v>0</v>
      </c>
      <c r="BF754" s="2006">
        <v>0</v>
      </c>
      <c r="BG754" s="2006">
        <v>0</v>
      </c>
      <c r="BH754" s="2006">
        <v>0</v>
      </c>
      <c r="BI754" s="421"/>
    </row>
    <row r="755" spans="2:61" ht="9.9499999999999993" customHeight="1">
      <c r="B755" s="3403"/>
      <c r="D755" s="3625"/>
      <c r="E755" s="40"/>
      <c r="F755" s="40"/>
      <c r="G755" s="40"/>
      <c r="H755" s="3619"/>
      <c r="I755" s="40"/>
      <c r="J755" s="40"/>
      <c r="K755" s="40"/>
      <c r="L755" s="3619"/>
      <c r="M755" s="40"/>
      <c r="N755" s="40"/>
      <c r="O755" s="40"/>
      <c r="P755" s="3619"/>
      <c r="Q755" s="187"/>
      <c r="R755" s="187"/>
      <c r="S755" s="187"/>
      <c r="T755" s="3628"/>
      <c r="U755" s="187"/>
      <c r="V755" s="187"/>
      <c r="W755" s="187"/>
      <c r="X755" s="3619"/>
      <c r="Y755" s="40"/>
      <c r="Z755" s="40"/>
      <c r="AA755" s="40"/>
      <c r="AB755" s="3619"/>
      <c r="AC755" s="40"/>
      <c r="AD755" s="40"/>
      <c r="AE755" s="40"/>
      <c r="AF755" s="3619"/>
      <c r="AG755" s="40"/>
      <c r="AH755" s="40"/>
      <c r="AI755" s="40"/>
      <c r="AJ755" s="2006">
        <v>0</v>
      </c>
      <c r="AK755" s="2006">
        <v>0</v>
      </c>
      <c r="AL755" s="2006">
        <v>0</v>
      </c>
      <c r="AM755" s="2006">
        <v>0</v>
      </c>
      <c r="AN755" s="2006">
        <v>0</v>
      </c>
      <c r="AO755" s="2006">
        <v>0</v>
      </c>
      <c r="AP755" s="2006">
        <v>0</v>
      </c>
      <c r="AQ755" s="2006">
        <v>0</v>
      </c>
      <c r="AR755" s="2006">
        <v>0</v>
      </c>
      <c r="AS755" s="2006">
        <v>0</v>
      </c>
      <c r="AT755" s="2006">
        <v>0</v>
      </c>
      <c r="AU755" s="2006">
        <v>0</v>
      </c>
      <c r="AV755" s="2006">
        <v>0</v>
      </c>
      <c r="AW755" s="2006">
        <v>0</v>
      </c>
      <c r="AX755" s="2006">
        <v>0</v>
      </c>
      <c r="AY755" s="2006">
        <v>0</v>
      </c>
      <c r="AZ755" s="2006">
        <v>0</v>
      </c>
      <c r="BA755" s="2006">
        <v>0</v>
      </c>
      <c r="BB755" s="2006">
        <v>0</v>
      </c>
      <c r="BC755" s="2006">
        <v>0</v>
      </c>
      <c r="BD755" s="2006">
        <v>0</v>
      </c>
      <c r="BE755" s="2006">
        <v>0</v>
      </c>
      <c r="BF755" s="2006">
        <v>0</v>
      </c>
      <c r="BG755" s="2006">
        <v>0</v>
      </c>
      <c r="BH755" s="2006">
        <v>0</v>
      </c>
      <c r="BI755" s="421"/>
    </row>
    <row r="756" spans="2:61" ht="9.9499999999999993" customHeight="1">
      <c r="B756" s="34"/>
      <c r="D756" s="49"/>
      <c r="E756" s="96"/>
      <c r="F756" s="96"/>
      <c r="G756" s="96"/>
      <c r="H756" s="49"/>
      <c r="I756" s="96"/>
      <c r="J756" s="96"/>
      <c r="K756" s="96"/>
      <c r="L756" s="49"/>
      <c r="M756" s="96"/>
      <c r="N756" s="96"/>
      <c r="O756" s="96"/>
      <c r="P756" s="49"/>
      <c r="Q756" s="96"/>
      <c r="R756" s="96"/>
      <c r="S756" s="96"/>
      <c r="T756" s="49"/>
      <c r="U756" s="96"/>
      <c r="V756" s="96"/>
      <c r="W756" s="96"/>
      <c r="X756" s="35"/>
      <c r="Y756" s="96"/>
      <c r="Z756" s="96"/>
      <c r="AA756" s="96"/>
      <c r="AB756" s="49"/>
      <c r="AC756" s="96"/>
      <c r="AD756" s="96"/>
      <c r="AE756" s="96"/>
      <c r="AF756" s="49"/>
      <c r="AG756" s="96"/>
      <c r="AH756" s="96"/>
      <c r="AI756" s="96"/>
      <c r="AJ756" s="2006">
        <v>0</v>
      </c>
      <c r="AK756" s="2006">
        <v>0</v>
      </c>
      <c r="AL756" s="2006">
        <v>0</v>
      </c>
      <c r="AM756" s="2006">
        <v>0</v>
      </c>
      <c r="AN756" s="2006">
        <v>0</v>
      </c>
      <c r="AO756" s="2006">
        <v>0</v>
      </c>
      <c r="AP756" s="2006">
        <v>0</v>
      </c>
      <c r="AQ756" s="2006">
        <v>0</v>
      </c>
      <c r="AR756" s="2006">
        <v>0</v>
      </c>
      <c r="AS756" s="2006">
        <v>0</v>
      </c>
      <c r="AT756" s="2006">
        <v>0</v>
      </c>
      <c r="AU756" s="2006">
        <v>0</v>
      </c>
      <c r="AV756" s="2006">
        <v>0</v>
      </c>
      <c r="AW756" s="2006">
        <v>0</v>
      </c>
      <c r="AX756" s="2006">
        <v>0</v>
      </c>
      <c r="AY756" s="2006">
        <v>0</v>
      </c>
      <c r="AZ756" s="2006">
        <v>0</v>
      </c>
      <c r="BA756" s="2006">
        <v>0</v>
      </c>
      <c r="BB756" s="2006">
        <v>0</v>
      </c>
      <c r="BC756" s="2006">
        <v>0</v>
      </c>
      <c r="BD756" s="2006">
        <v>0</v>
      </c>
      <c r="BE756" s="2006">
        <v>0</v>
      </c>
      <c r="BF756" s="2006">
        <v>0</v>
      </c>
      <c r="BG756" s="2006">
        <v>0</v>
      </c>
      <c r="BH756" s="2006">
        <v>0</v>
      </c>
      <c r="BI756" s="421"/>
    </row>
    <row r="757" spans="2:61" ht="9.9499999999999993" customHeight="1">
      <c r="B757" s="3401">
        <v>22</v>
      </c>
      <c r="D757" s="4281" t="s">
        <v>808</v>
      </c>
      <c r="E757" s="40"/>
      <c r="F757" s="40"/>
      <c r="G757" s="40"/>
      <c r="H757" s="3617"/>
      <c r="I757" s="40"/>
      <c r="J757" s="40"/>
      <c r="K757" s="40"/>
      <c r="L757" s="3617"/>
      <c r="M757" s="40"/>
      <c r="N757" s="40"/>
      <c r="O757" s="40"/>
      <c r="P757" s="3617"/>
      <c r="Q757" s="187"/>
      <c r="R757" s="187"/>
      <c r="S757" s="187"/>
      <c r="T757" s="4286" t="s">
        <v>809</v>
      </c>
      <c r="U757" s="187"/>
      <c r="V757" s="187"/>
      <c r="W757" s="187"/>
      <c r="X757" s="3617"/>
      <c r="Y757" s="40"/>
      <c r="Z757" s="40"/>
      <c r="AA757" s="40"/>
      <c r="AB757" s="3617"/>
      <c r="AC757" s="40"/>
      <c r="AD757" s="40"/>
      <c r="AE757" s="40"/>
      <c r="AF757" s="3617"/>
      <c r="AG757" s="40"/>
      <c r="AH757" s="40"/>
      <c r="AI757" s="40"/>
      <c r="AJ757" s="2006">
        <v>0</v>
      </c>
      <c r="AK757" s="2006">
        <v>0</v>
      </c>
      <c r="AL757" s="2006">
        <v>0</v>
      </c>
      <c r="AM757" s="2006">
        <v>0</v>
      </c>
      <c r="AN757" s="2006">
        <v>0</v>
      </c>
      <c r="AO757" s="2006">
        <v>0</v>
      </c>
      <c r="AP757" s="2006">
        <v>0</v>
      </c>
      <c r="AQ757" s="2006">
        <v>0</v>
      </c>
      <c r="AR757" s="2006">
        <v>0</v>
      </c>
      <c r="AS757" s="2006">
        <v>0</v>
      </c>
      <c r="AT757" s="2006">
        <v>0</v>
      </c>
      <c r="AU757" s="2006">
        <v>0</v>
      </c>
      <c r="AV757" s="2006">
        <v>0</v>
      </c>
      <c r="AW757" s="2006">
        <v>0</v>
      </c>
      <c r="AX757" s="2006">
        <v>0</v>
      </c>
      <c r="AY757" s="2006">
        <v>0</v>
      </c>
      <c r="AZ757" s="2006">
        <v>0</v>
      </c>
      <c r="BA757" s="2006">
        <v>0</v>
      </c>
      <c r="BB757" s="2006">
        <v>0</v>
      </c>
      <c r="BC757" s="2006">
        <v>0</v>
      </c>
      <c r="BD757" s="2006">
        <v>0</v>
      </c>
      <c r="BE757" s="2006">
        <v>0</v>
      </c>
      <c r="BF757" s="2006">
        <v>0</v>
      </c>
      <c r="BG757" s="2006">
        <v>0</v>
      </c>
      <c r="BH757" s="2006">
        <v>0</v>
      </c>
      <c r="BI757" s="421"/>
    </row>
    <row r="758" spans="2:61" ht="5.0999999999999996" customHeight="1">
      <c r="B758" s="3402"/>
      <c r="D758" s="3624"/>
      <c r="E758" s="90"/>
      <c r="F758" s="91"/>
      <c r="G758" s="90"/>
      <c r="H758" s="3618"/>
      <c r="I758" s="90"/>
      <c r="J758" s="91"/>
      <c r="K758" s="90"/>
      <c r="L758" s="3618"/>
      <c r="M758" s="90"/>
      <c r="N758" s="91"/>
      <c r="O758" s="90"/>
      <c r="P758" s="3618"/>
      <c r="Q758" s="188"/>
      <c r="R758" s="189"/>
      <c r="S758" s="188"/>
      <c r="T758" s="3627"/>
      <c r="U758" s="188"/>
      <c r="V758" s="189"/>
      <c r="W758" s="188"/>
      <c r="X758" s="3618"/>
      <c r="Y758" s="90"/>
      <c r="Z758" s="91"/>
      <c r="AA758" s="90"/>
      <c r="AB758" s="3618"/>
      <c r="AC758" s="90"/>
      <c r="AD758" s="91"/>
      <c r="AE758" s="90"/>
      <c r="AF758" s="3618"/>
      <c r="AG758" s="90"/>
      <c r="AH758" s="91"/>
      <c r="AI758" s="90"/>
      <c r="AJ758" s="2006">
        <v>0</v>
      </c>
      <c r="AK758" s="2006">
        <v>0</v>
      </c>
      <c r="AL758" s="2006">
        <v>0</v>
      </c>
      <c r="AM758" s="2006">
        <v>0</v>
      </c>
      <c r="AN758" s="2006">
        <v>0</v>
      </c>
      <c r="AO758" s="2006">
        <v>0</v>
      </c>
      <c r="AP758" s="2006">
        <v>0</v>
      </c>
      <c r="AQ758" s="2006">
        <v>0</v>
      </c>
      <c r="AR758" s="2006">
        <v>0</v>
      </c>
      <c r="AS758" s="2006">
        <v>0</v>
      </c>
      <c r="AT758" s="2006">
        <v>0</v>
      </c>
      <c r="AU758" s="2006">
        <v>0</v>
      </c>
      <c r="AV758" s="2006">
        <v>0</v>
      </c>
      <c r="AW758" s="2006">
        <v>0</v>
      </c>
      <c r="AX758" s="2006">
        <v>0</v>
      </c>
      <c r="AY758" s="2006">
        <v>0</v>
      </c>
      <c r="AZ758" s="2006">
        <v>0</v>
      </c>
      <c r="BA758" s="2006">
        <v>0</v>
      </c>
      <c r="BB758" s="2006">
        <v>0</v>
      </c>
      <c r="BC758" s="2006">
        <v>0</v>
      </c>
      <c r="BD758" s="2006">
        <v>0</v>
      </c>
      <c r="BE758" s="2006">
        <v>0</v>
      </c>
      <c r="BF758" s="2006">
        <v>0</v>
      </c>
      <c r="BG758" s="2006">
        <v>0</v>
      </c>
      <c r="BH758" s="2006">
        <v>0</v>
      </c>
      <c r="BI758" s="421"/>
    </row>
    <row r="759" spans="2:61" ht="9.9499999999999993" customHeight="1">
      <c r="B759" s="3403"/>
      <c r="D759" s="3625"/>
      <c r="E759" s="40"/>
      <c r="F759" s="40"/>
      <c r="G759" s="40"/>
      <c r="H759" s="3619"/>
      <c r="I759" s="40"/>
      <c r="J759" s="40"/>
      <c r="K759" s="40"/>
      <c r="L759" s="3619"/>
      <c r="M759" s="40"/>
      <c r="N759" s="40"/>
      <c r="O759" s="40"/>
      <c r="P759" s="3619"/>
      <c r="Q759" s="187"/>
      <c r="R759" s="187"/>
      <c r="S759" s="187"/>
      <c r="T759" s="3628"/>
      <c r="U759" s="187"/>
      <c r="V759" s="187"/>
      <c r="W759" s="187"/>
      <c r="X759" s="3619"/>
      <c r="Y759" s="40"/>
      <c r="Z759" s="40"/>
      <c r="AA759" s="40"/>
      <c r="AB759" s="3619"/>
      <c r="AC759" s="40"/>
      <c r="AD759" s="40"/>
      <c r="AE759" s="40"/>
      <c r="AF759" s="3619"/>
      <c r="AG759" s="40"/>
      <c r="AH759" s="40"/>
      <c r="AI759" s="40"/>
      <c r="AJ759" s="2006">
        <v>0</v>
      </c>
      <c r="AK759" s="2006">
        <v>0</v>
      </c>
      <c r="AL759" s="2006">
        <v>0</v>
      </c>
      <c r="AM759" s="2006">
        <v>0</v>
      </c>
      <c r="AN759" s="2006">
        <v>0</v>
      </c>
      <c r="AO759" s="2006">
        <v>0</v>
      </c>
      <c r="AP759" s="2006">
        <v>0</v>
      </c>
      <c r="AQ759" s="2006">
        <v>0</v>
      </c>
      <c r="AR759" s="2006">
        <v>0</v>
      </c>
      <c r="AS759" s="2006">
        <v>0</v>
      </c>
      <c r="AT759" s="2006">
        <v>0</v>
      </c>
      <c r="AU759" s="2006">
        <v>0</v>
      </c>
      <c r="AV759" s="2006">
        <v>0</v>
      </c>
      <c r="AW759" s="2006">
        <v>0</v>
      </c>
      <c r="AX759" s="2006">
        <v>0</v>
      </c>
      <c r="AY759" s="2006">
        <v>0</v>
      </c>
      <c r="AZ759" s="2006">
        <v>0</v>
      </c>
      <c r="BA759" s="2006">
        <v>0</v>
      </c>
      <c r="BB759" s="2006">
        <v>0</v>
      </c>
      <c r="BC759" s="2006">
        <v>0</v>
      </c>
      <c r="BD759" s="2006">
        <v>0</v>
      </c>
      <c r="BE759" s="2006">
        <v>0</v>
      </c>
      <c r="BF759" s="2006">
        <v>0</v>
      </c>
      <c r="BG759" s="2006">
        <v>0</v>
      </c>
      <c r="BH759" s="2006">
        <v>0</v>
      </c>
      <c r="BI759" s="421"/>
    </row>
    <row r="760" spans="2:61" ht="9.9499999999999993" customHeight="1">
      <c r="B760" s="34"/>
      <c r="D760" s="49"/>
      <c r="E760" s="96"/>
      <c r="F760" s="96"/>
      <c r="G760" s="96"/>
      <c r="H760" s="49"/>
      <c r="I760" s="96"/>
      <c r="J760" s="96"/>
      <c r="K760" s="96"/>
      <c r="L760" s="49"/>
      <c r="M760" s="96"/>
      <c r="N760" s="96"/>
      <c r="O760" s="96"/>
      <c r="P760" s="49"/>
      <c r="Q760" s="96"/>
      <c r="R760" s="96"/>
      <c r="S760" s="96"/>
      <c r="T760" s="49"/>
      <c r="U760" s="96"/>
      <c r="V760" s="96"/>
      <c r="W760" s="96"/>
      <c r="X760" s="35"/>
      <c r="Y760" s="96"/>
      <c r="Z760" s="96"/>
      <c r="AA760" s="96"/>
      <c r="AB760" s="49"/>
      <c r="AC760" s="96"/>
      <c r="AD760" s="96"/>
      <c r="AE760" s="96"/>
      <c r="AF760" s="49"/>
      <c r="AG760" s="96"/>
      <c r="AH760" s="96"/>
      <c r="AI760" s="96"/>
      <c r="AJ760" s="2006">
        <v>0</v>
      </c>
      <c r="AK760" s="2006">
        <v>0</v>
      </c>
      <c r="AL760" s="2006">
        <v>0</v>
      </c>
      <c r="AM760" s="2006">
        <v>0</v>
      </c>
      <c r="AN760" s="2006">
        <v>0</v>
      </c>
      <c r="AO760" s="2006">
        <v>0</v>
      </c>
      <c r="AP760" s="2006">
        <v>0</v>
      </c>
      <c r="AQ760" s="2006">
        <v>0</v>
      </c>
      <c r="AR760" s="2006">
        <v>0</v>
      </c>
      <c r="AS760" s="2006">
        <v>0</v>
      </c>
      <c r="AT760" s="2006">
        <v>0</v>
      </c>
      <c r="AU760" s="2006">
        <v>0</v>
      </c>
      <c r="AV760" s="2006">
        <v>0</v>
      </c>
      <c r="AW760" s="2006">
        <v>0</v>
      </c>
      <c r="AX760" s="2006">
        <v>0</v>
      </c>
      <c r="AY760" s="2006">
        <v>0</v>
      </c>
      <c r="AZ760" s="2006">
        <v>0</v>
      </c>
      <c r="BA760" s="2006">
        <v>0</v>
      </c>
      <c r="BB760" s="2006">
        <v>0</v>
      </c>
      <c r="BC760" s="2006">
        <v>0</v>
      </c>
      <c r="BD760" s="2006">
        <v>0</v>
      </c>
      <c r="BE760" s="2006">
        <v>0</v>
      </c>
      <c r="BF760" s="2006">
        <v>0</v>
      </c>
      <c r="BG760" s="2006">
        <v>0</v>
      </c>
      <c r="BH760" s="2006">
        <v>0</v>
      </c>
      <c r="BI760" s="421"/>
    </row>
    <row r="761" spans="2:61" ht="9.9499999999999993" customHeight="1">
      <c r="B761" s="3401">
        <v>23</v>
      </c>
      <c r="D761" s="4281" t="s">
        <v>810</v>
      </c>
      <c r="E761" s="40"/>
      <c r="F761" s="40"/>
      <c r="G761" s="40"/>
      <c r="H761" s="3617"/>
      <c r="I761" s="40"/>
      <c r="J761" s="40"/>
      <c r="K761" s="40"/>
      <c r="L761" s="3617"/>
      <c r="M761" s="40"/>
      <c r="N761" s="40"/>
      <c r="O761" s="40"/>
      <c r="P761" s="3617"/>
      <c r="Q761" s="187"/>
      <c r="R761" s="187"/>
      <c r="S761" s="187"/>
      <c r="T761" s="4286" t="s">
        <v>811</v>
      </c>
      <c r="U761" s="187"/>
      <c r="V761" s="187"/>
      <c r="W761" s="187"/>
      <c r="X761" s="3617"/>
      <c r="Y761" s="40"/>
      <c r="Z761" s="40"/>
      <c r="AA761" s="40"/>
      <c r="AB761" s="3617"/>
      <c r="AC761" s="40"/>
      <c r="AD761" s="40"/>
      <c r="AE761" s="40"/>
      <c r="AF761" s="3617"/>
      <c r="AG761" s="40"/>
      <c r="AH761" s="40"/>
      <c r="AI761" s="40"/>
      <c r="AJ761" s="2006">
        <v>0</v>
      </c>
      <c r="AK761" s="2006">
        <v>0</v>
      </c>
      <c r="AL761" s="2006">
        <v>0</v>
      </c>
      <c r="AM761" s="2006">
        <v>0</v>
      </c>
      <c r="AN761" s="2006">
        <v>0</v>
      </c>
      <c r="AO761" s="2006">
        <v>0</v>
      </c>
      <c r="AP761" s="2006">
        <v>0</v>
      </c>
      <c r="AQ761" s="2006">
        <v>0</v>
      </c>
      <c r="AR761" s="2006">
        <v>0</v>
      </c>
      <c r="AS761" s="2006">
        <v>0</v>
      </c>
      <c r="AT761" s="2006">
        <v>0</v>
      </c>
      <c r="AU761" s="2006">
        <v>0</v>
      </c>
      <c r="AV761" s="2006">
        <v>0</v>
      </c>
      <c r="AW761" s="2006">
        <v>0</v>
      </c>
      <c r="AX761" s="2006">
        <v>0</v>
      </c>
      <c r="AY761" s="2006">
        <v>0</v>
      </c>
      <c r="AZ761" s="2006">
        <v>0</v>
      </c>
      <c r="BA761" s="2006">
        <v>0</v>
      </c>
      <c r="BB761" s="2006">
        <v>0</v>
      </c>
      <c r="BC761" s="2006">
        <v>0</v>
      </c>
      <c r="BD761" s="2006">
        <v>0</v>
      </c>
      <c r="BE761" s="2006">
        <v>0</v>
      </c>
      <c r="BF761" s="2006">
        <v>0</v>
      </c>
      <c r="BG761" s="2006">
        <v>0</v>
      </c>
      <c r="BH761" s="2006">
        <v>0</v>
      </c>
      <c r="BI761" s="421"/>
    </row>
    <row r="762" spans="2:61" ht="5.0999999999999996" customHeight="1">
      <c r="B762" s="3402"/>
      <c r="D762" s="3624"/>
      <c r="E762" s="90"/>
      <c r="F762" s="91"/>
      <c r="G762" s="90"/>
      <c r="H762" s="3618"/>
      <c r="I762" s="90"/>
      <c r="J762" s="91"/>
      <c r="K762" s="90"/>
      <c r="L762" s="3618"/>
      <c r="M762" s="90"/>
      <c r="N762" s="91"/>
      <c r="O762" s="90"/>
      <c r="P762" s="3618"/>
      <c r="Q762" s="188"/>
      <c r="R762" s="189"/>
      <c r="S762" s="188"/>
      <c r="T762" s="3627"/>
      <c r="U762" s="188"/>
      <c r="V762" s="189"/>
      <c r="W762" s="188"/>
      <c r="X762" s="3618"/>
      <c r="Y762" s="90"/>
      <c r="Z762" s="91"/>
      <c r="AA762" s="90"/>
      <c r="AB762" s="3618"/>
      <c r="AC762" s="90"/>
      <c r="AD762" s="91"/>
      <c r="AE762" s="90"/>
      <c r="AF762" s="3618"/>
      <c r="AG762" s="90"/>
      <c r="AH762" s="91"/>
      <c r="AI762" s="90"/>
      <c r="AJ762" s="2006">
        <v>0</v>
      </c>
      <c r="AK762" s="2006">
        <v>0</v>
      </c>
      <c r="AL762" s="2006">
        <v>0</v>
      </c>
      <c r="AM762" s="2006">
        <v>0</v>
      </c>
      <c r="AN762" s="2006">
        <v>0</v>
      </c>
      <c r="AO762" s="2006">
        <v>0</v>
      </c>
      <c r="AP762" s="2006">
        <v>0</v>
      </c>
      <c r="AQ762" s="2006">
        <v>0</v>
      </c>
      <c r="AR762" s="2006">
        <v>0</v>
      </c>
      <c r="AS762" s="2006">
        <v>0</v>
      </c>
      <c r="AT762" s="2006">
        <v>0</v>
      </c>
      <c r="AU762" s="2006">
        <v>0</v>
      </c>
      <c r="AV762" s="2006">
        <v>0</v>
      </c>
      <c r="AW762" s="2006">
        <v>0</v>
      </c>
      <c r="AX762" s="2006">
        <v>0</v>
      </c>
      <c r="AY762" s="2006">
        <v>0</v>
      </c>
      <c r="AZ762" s="2006">
        <v>0</v>
      </c>
      <c r="BA762" s="2006">
        <v>0</v>
      </c>
      <c r="BB762" s="2006">
        <v>0</v>
      </c>
      <c r="BC762" s="2006">
        <v>0</v>
      </c>
      <c r="BD762" s="2006">
        <v>0</v>
      </c>
      <c r="BE762" s="2006">
        <v>0</v>
      </c>
      <c r="BF762" s="2006">
        <v>0</v>
      </c>
      <c r="BG762" s="2006">
        <v>0</v>
      </c>
      <c r="BH762" s="2006">
        <v>0</v>
      </c>
      <c r="BI762" s="421"/>
    </row>
    <row r="763" spans="2:61" ht="9.9499999999999993" customHeight="1">
      <c r="B763" s="3403"/>
      <c r="D763" s="3625"/>
      <c r="E763" s="40"/>
      <c r="F763" s="40"/>
      <c r="G763" s="40"/>
      <c r="H763" s="3619"/>
      <c r="I763" s="40"/>
      <c r="J763" s="40"/>
      <c r="K763" s="40"/>
      <c r="L763" s="3619"/>
      <c r="M763" s="40"/>
      <c r="N763" s="40"/>
      <c r="O763" s="40"/>
      <c r="P763" s="3619"/>
      <c r="Q763" s="187"/>
      <c r="R763" s="187"/>
      <c r="S763" s="187"/>
      <c r="T763" s="3628"/>
      <c r="U763" s="187"/>
      <c r="V763" s="187"/>
      <c r="W763" s="187"/>
      <c r="X763" s="3619"/>
      <c r="Y763" s="40"/>
      <c r="Z763" s="40"/>
      <c r="AA763" s="40"/>
      <c r="AB763" s="3619"/>
      <c r="AC763" s="40"/>
      <c r="AD763" s="40"/>
      <c r="AE763" s="40"/>
      <c r="AF763" s="3619"/>
      <c r="AG763" s="40"/>
      <c r="AH763" s="40"/>
      <c r="AI763" s="40"/>
      <c r="AJ763" s="2006">
        <v>0</v>
      </c>
      <c r="AK763" s="2006">
        <v>0</v>
      </c>
      <c r="AL763" s="2006">
        <v>0</v>
      </c>
      <c r="AM763" s="2006">
        <v>0</v>
      </c>
      <c r="AN763" s="2006">
        <v>0</v>
      </c>
      <c r="AO763" s="2006">
        <v>0</v>
      </c>
      <c r="AP763" s="2006">
        <v>0</v>
      </c>
      <c r="AQ763" s="2006">
        <v>0</v>
      </c>
      <c r="AR763" s="2006">
        <v>0</v>
      </c>
      <c r="AS763" s="2006">
        <v>0</v>
      </c>
      <c r="AT763" s="2006">
        <v>0</v>
      </c>
      <c r="AU763" s="2006">
        <v>0</v>
      </c>
      <c r="AV763" s="2006">
        <v>0</v>
      </c>
      <c r="AW763" s="2006">
        <v>0</v>
      </c>
      <c r="AX763" s="2006">
        <v>0</v>
      </c>
      <c r="AY763" s="2006">
        <v>0</v>
      </c>
      <c r="AZ763" s="2006">
        <v>0</v>
      </c>
      <c r="BA763" s="2006">
        <v>0</v>
      </c>
      <c r="BB763" s="2006">
        <v>0</v>
      </c>
      <c r="BC763" s="2006">
        <v>0</v>
      </c>
      <c r="BD763" s="2006">
        <v>0</v>
      </c>
      <c r="BE763" s="2006">
        <v>0</v>
      </c>
      <c r="BF763" s="2006">
        <v>0</v>
      </c>
      <c r="BG763" s="2006">
        <v>0</v>
      </c>
      <c r="BH763" s="2006">
        <v>0</v>
      </c>
      <c r="BI763" s="421"/>
    </row>
    <row r="764" spans="2:61" ht="9.9499999999999993" customHeight="1">
      <c r="B764" s="34"/>
      <c r="D764" s="49"/>
      <c r="E764" s="96"/>
      <c r="F764" s="96"/>
      <c r="G764" s="96"/>
      <c r="H764" s="49"/>
      <c r="I764" s="96"/>
      <c r="J764" s="96"/>
      <c r="K764" s="96"/>
      <c r="L764" s="49"/>
      <c r="M764" s="96"/>
      <c r="N764" s="96"/>
      <c r="O764" s="96"/>
      <c r="P764" s="49"/>
      <c r="Q764" s="96"/>
      <c r="R764" s="96"/>
      <c r="S764" s="96"/>
      <c r="T764" s="49"/>
      <c r="U764" s="96"/>
      <c r="V764" s="96"/>
      <c r="W764" s="96"/>
      <c r="X764" s="35"/>
      <c r="Y764" s="96"/>
      <c r="Z764" s="96"/>
      <c r="AA764" s="96"/>
      <c r="AB764" s="49"/>
      <c r="AC764" s="96"/>
      <c r="AD764" s="96"/>
      <c r="AE764" s="96"/>
      <c r="AF764" s="49"/>
      <c r="AG764" s="96"/>
      <c r="AH764" s="96"/>
      <c r="AI764" s="96"/>
      <c r="AJ764" s="2006">
        <v>0</v>
      </c>
      <c r="AK764" s="2006">
        <v>0</v>
      </c>
      <c r="AL764" s="2006">
        <v>0</v>
      </c>
      <c r="AM764" s="2006">
        <v>0</v>
      </c>
      <c r="AN764" s="2006">
        <v>0</v>
      </c>
      <c r="AO764" s="2006">
        <v>0</v>
      </c>
      <c r="AP764" s="2006">
        <v>0</v>
      </c>
      <c r="AQ764" s="2006">
        <v>0</v>
      </c>
      <c r="AR764" s="2006">
        <v>0</v>
      </c>
      <c r="AS764" s="2006">
        <v>0</v>
      </c>
      <c r="AT764" s="2006">
        <v>0</v>
      </c>
      <c r="AU764" s="2006">
        <v>0</v>
      </c>
      <c r="AV764" s="2006">
        <v>0</v>
      </c>
      <c r="AW764" s="2006">
        <v>0</v>
      </c>
      <c r="AX764" s="2006">
        <v>0</v>
      </c>
      <c r="AY764" s="2006">
        <v>0</v>
      </c>
      <c r="AZ764" s="2006">
        <v>0</v>
      </c>
      <c r="BA764" s="2006">
        <v>0</v>
      </c>
      <c r="BB764" s="2006">
        <v>0</v>
      </c>
      <c r="BC764" s="2006">
        <v>0</v>
      </c>
      <c r="BD764" s="2006">
        <v>0</v>
      </c>
      <c r="BE764" s="2006">
        <v>0</v>
      </c>
      <c r="BF764" s="2006">
        <v>0</v>
      </c>
      <c r="BG764" s="2006">
        <v>0</v>
      </c>
      <c r="BH764" s="2006">
        <v>0</v>
      </c>
      <c r="BI764" s="421"/>
    </row>
    <row r="765" spans="2:61" ht="9.9499999999999993" customHeight="1">
      <c r="B765" s="3401">
        <v>24</v>
      </c>
      <c r="D765" s="4281" t="s">
        <v>812</v>
      </c>
      <c r="E765" s="40"/>
      <c r="F765" s="40"/>
      <c r="G765" s="40"/>
      <c r="H765" s="3617"/>
      <c r="I765" s="40"/>
      <c r="J765" s="40"/>
      <c r="K765" s="40"/>
      <c r="L765" s="3617"/>
      <c r="M765" s="40"/>
      <c r="N765" s="40"/>
      <c r="O765" s="40"/>
      <c r="P765" s="3617"/>
      <c r="Q765" s="187"/>
      <c r="R765" s="187"/>
      <c r="S765" s="187"/>
      <c r="T765" s="4286" t="s">
        <v>813</v>
      </c>
      <c r="U765" s="187"/>
      <c r="V765" s="187"/>
      <c r="W765" s="187"/>
      <c r="X765" s="3617"/>
      <c r="Y765" s="40"/>
      <c r="Z765" s="40"/>
      <c r="AA765" s="40"/>
      <c r="AB765" s="3617"/>
      <c r="AC765" s="40"/>
      <c r="AD765" s="40"/>
      <c r="AE765" s="40"/>
      <c r="AF765" s="3617"/>
      <c r="AG765" s="40"/>
      <c r="AH765" s="40"/>
      <c r="AI765" s="40"/>
      <c r="AJ765" s="2006">
        <v>0</v>
      </c>
      <c r="AK765" s="2006">
        <v>0</v>
      </c>
      <c r="AL765" s="2006">
        <v>0</v>
      </c>
      <c r="AM765" s="2006">
        <v>0</v>
      </c>
      <c r="AN765" s="2006">
        <v>0</v>
      </c>
      <c r="AO765" s="2006">
        <v>0</v>
      </c>
      <c r="AP765" s="2006">
        <v>0</v>
      </c>
      <c r="AQ765" s="2006">
        <v>0</v>
      </c>
      <c r="AR765" s="2006">
        <v>0</v>
      </c>
      <c r="AS765" s="2006">
        <v>0</v>
      </c>
      <c r="AT765" s="2006">
        <v>0</v>
      </c>
      <c r="AU765" s="2006">
        <v>0</v>
      </c>
      <c r="AV765" s="2006">
        <v>0</v>
      </c>
      <c r="AW765" s="2006">
        <v>0</v>
      </c>
      <c r="AX765" s="2006">
        <v>0</v>
      </c>
      <c r="AY765" s="2006">
        <v>0</v>
      </c>
      <c r="AZ765" s="2006">
        <v>0</v>
      </c>
      <c r="BA765" s="2006">
        <v>0</v>
      </c>
      <c r="BB765" s="2006">
        <v>0</v>
      </c>
      <c r="BC765" s="2006">
        <v>0</v>
      </c>
      <c r="BD765" s="2006">
        <v>0</v>
      </c>
      <c r="BE765" s="2006">
        <v>0</v>
      </c>
      <c r="BF765" s="2006">
        <v>0</v>
      </c>
      <c r="BG765" s="2006">
        <v>0</v>
      </c>
      <c r="BH765" s="2006">
        <v>0</v>
      </c>
      <c r="BI765" s="421"/>
    </row>
    <row r="766" spans="2:61" ht="5.0999999999999996" customHeight="1">
      <c r="B766" s="3402"/>
      <c r="D766" s="3624"/>
      <c r="E766" s="90"/>
      <c r="F766" s="91"/>
      <c r="G766" s="90"/>
      <c r="H766" s="3618"/>
      <c r="I766" s="90"/>
      <c r="J766" s="91"/>
      <c r="K766" s="90"/>
      <c r="L766" s="3618"/>
      <c r="M766" s="90"/>
      <c r="N766" s="91"/>
      <c r="O766" s="90"/>
      <c r="P766" s="3618"/>
      <c r="Q766" s="188"/>
      <c r="R766" s="189"/>
      <c r="S766" s="188"/>
      <c r="T766" s="3627"/>
      <c r="U766" s="188"/>
      <c r="V766" s="189"/>
      <c r="W766" s="188"/>
      <c r="X766" s="3618"/>
      <c r="Y766" s="90"/>
      <c r="Z766" s="91"/>
      <c r="AA766" s="90"/>
      <c r="AB766" s="3618"/>
      <c r="AC766" s="90"/>
      <c r="AD766" s="91"/>
      <c r="AE766" s="90"/>
      <c r="AF766" s="3618"/>
      <c r="AG766" s="90"/>
      <c r="AH766" s="91"/>
      <c r="AI766" s="90"/>
      <c r="AJ766" s="2006">
        <v>0</v>
      </c>
      <c r="AK766" s="2006">
        <v>0</v>
      </c>
      <c r="AL766" s="2006">
        <v>0</v>
      </c>
      <c r="AM766" s="2006">
        <v>0</v>
      </c>
      <c r="AN766" s="2006">
        <v>0</v>
      </c>
      <c r="AO766" s="2006">
        <v>0</v>
      </c>
      <c r="AP766" s="2006">
        <v>0</v>
      </c>
      <c r="AQ766" s="2006">
        <v>0</v>
      </c>
      <c r="AR766" s="2006">
        <v>0</v>
      </c>
      <c r="AS766" s="2006">
        <v>0</v>
      </c>
      <c r="AT766" s="2006">
        <v>0</v>
      </c>
      <c r="AU766" s="2006">
        <v>0</v>
      </c>
      <c r="AV766" s="2006">
        <v>0</v>
      </c>
      <c r="AW766" s="2006">
        <v>0</v>
      </c>
      <c r="AX766" s="2006">
        <v>0</v>
      </c>
      <c r="AY766" s="2006">
        <v>0</v>
      </c>
      <c r="AZ766" s="2006">
        <v>0</v>
      </c>
      <c r="BA766" s="2006">
        <v>0</v>
      </c>
      <c r="BB766" s="2006">
        <v>0</v>
      </c>
      <c r="BC766" s="2006">
        <v>0</v>
      </c>
      <c r="BD766" s="2006">
        <v>0</v>
      </c>
      <c r="BE766" s="2006">
        <v>0</v>
      </c>
      <c r="BF766" s="2006">
        <v>0</v>
      </c>
      <c r="BG766" s="2006">
        <v>0</v>
      </c>
      <c r="BH766" s="2006">
        <v>0</v>
      </c>
      <c r="BI766" s="421"/>
    </row>
    <row r="767" spans="2:61" ht="9.9499999999999993" customHeight="1">
      <c r="B767" s="3403"/>
      <c r="D767" s="3625"/>
      <c r="E767" s="40"/>
      <c r="F767" s="40"/>
      <c r="G767" s="40"/>
      <c r="H767" s="3619"/>
      <c r="I767" s="40"/>
      <c r="J767" s="40"/>
      <c r="K767" s="40"/>
      <c r="L767" s="3619"/>
      <c r="M767" s="40"/>
      <c r="N767" s="40"/>
      <c r="O767" s="40"/>
      <c r="P767" s="3619"/>
      <c r="Q767" s="187"/>
      <c r="R767" s="187"/>
      <c r="S767" s="187"/>
      <c r="T767" s="3628"/>
      <c r="U767" s="187"/>
      <c r="V767" s="187"/>
      <c r="W767" s="187"/>
      <c r="X767" s="3619"/>
      <c r="Y767" s="40"/>
      <c r="Z767" s="40"/>
      <c r="AA767" s="40"/>
      <c r="AB767" s="3619"/>
      <c r="AC767" s="40"/>
      <c r="AD767" s="40"/>
      <c r="AE767" s="40"/>
      <c r="AF767" s="3619"/>
      <c r="AG767" s="40"/>
      <c r="AH767" s="40"/>
      <c r="AI767" s="40"/>
      <c r="AJ767" s="2006">
        <v>0</v>
      </c>
      <c r="AK767" s="2006">
        <v>0</v>
      </c>
      <c r="AL767" s="2006">
        <v>0</v>
      </c>
      <c r="AM767" s="2006">
        <v>0</v>
      </c>
      <c r="AN767" s="2006">
        <v>0</v>
      </c>
      <c r="AO767" s="2006">
        <v>0</v>
      </c>
      <c r="AP767" s="2006">
        <v>0</v>
      </c>
      <c r="AQ767" s="2006">
        <v>0</v>
      </c>
      <c r="AR767" s="2006">
        <v>0</v>
      </c>
      <c r="AS767" s="2006">
        <v>0</v>
      </c>
      <c r="AT767" s="2006">
        <v>0</v>
      </c>
      <c r="AU767" s="2006">
        <v>0</v>
      </c>
      <c r="AV767" s="2006">
        <v>0</v>
      </c>
      <c r="AW767" s="2006">
        <v>0</v>
      </c>
      <c r="AX767" s="2006">
        <v>0</v>
      </c>
      <c r="AY767" s="2006">
        <v>0</v>
      </c>
      <c r="AZ767" s="2006">
        <v>0</v>
      </c>
      <c r="BA767" s="2006">
        <v>0</v>
      </c>
      <c r="BB767" s="2006">
        <v>0</v>
      </c>
      <c r="BC767" s="2006">
        <v>0</v>
      </c>
      <c r="BD767" s="2006">
        <v>0</v>
      </c>
      <c r="BE767" s="2006">
        <v>0</v>
      </c>
      <c r="BF767" s="2006">
        <v>0</v>
      </c>
      <c r="BG767" s="2006">
        <v>0</v>
      </c>
      <c r="BH767" s="2006">
        <v>0</v>
      </c>
      <c r="BI767" s="421"/>
    </row>
    <row r="768" spans="2:61" ht="9.9499999999999993" customHeight="1">
      <c r="B768" s="34"/>
      <c r="D768" s="49"/>
      <c r="E768" s="96"/>
      <c r="F768" s="96"/>
      <c r="G768" s="96"/>
      <c r="H768" s="49"/>
      <c r="I768" s="96"/>
      <c r="J768" s="96"/>
      <c r="K768" s="96"/>
      <c r="L768" s="49"/>
      <c r="M768" s="96"/>
      <c r="N768" s="96"/>
      <c r="O768" s="96"/>
      <c r="P768" s="49"/>
      <c r="Q768" s="96"/>
      <c r="R768" s="96"/>
      <c r="S768" s="96"/>
      <c r="T768" s="49"/>
      <c r="U768" s="96"/>
      <c r="V768" s="96"/>
      <c r="W768" s="96"/>
      <c r="X768" s="35"/>
      <c r="Y768" s="96"/>
      <c r="Z768" s="96"/>
      <c r="AA768" s="96"/>
      <c r="AB768" s="49"/>
      <c r="AC768" s="96"/>
      <c r="AD768" s="96"/>
      <c r="AE768" s="96"/>
      <c r="AF768" s="49"/>
      <c r="AG768" s="96"/>
      <c r="AH768" s="96"/>
      <c r="AI768" s="96"/>
      <c r="AJ768" s="2006">
        <v>0</v>
      </c>
      <c r="AK768" s="2006">
        <v>0</v>
      </c>
      <c r="AL768" s="2006">
        <v>0</v>
      </c>
      <c r="AM768" s="2006">
        <v>0</v>
      </c>
      <c r="AN768" s="2006">
        <v>0</v>
      </c>
      <c r="AO768" s="2006">
        <v>0</v>
      </c>
      <c r="AP768" s="2006">
        <v>0</v>
      </c>
      <c r="AQ768" s="2006">
        <v>0</v>
      </c>
      <c r="AR768" s="2006">
        <v>0</v>
      </c>
      <c r="AS768" s="2006">
        <v>0</v>
      </c>
      <c r="AT768" s="2006">
        <v>0</v>
      </c>
      <c r="AU768" s="2006">
        <v>0</v>
      </c>
      <c r="AV768" s="2006">
        <v>0</v>
      </c>
      <c r="AW768" s="2006">
        <v>0</v>
      </c>
      <c r="AX768" s="2006">
        <v>0</v>
      </c>
      <c r="AY768" s="2006">
        <v>0</v>
      </c>
      <c r="AZ768" s="2006">
        <v>0</v>
      </c>
      <c r="BA768" s="2006">
        <v>0</v>
      </c>
      <c r="BB768" s="2006">
        <v>0</v>
      </c>
      <c r="BC768" s="2006">
        <v>0</v>
      </c>
      <c r="BD768" s="2006">
        <v>0</v>
      </c>
      <c r="BE768" s="2006">
        <v>0</v>
      </c>
      <c r="BF768" s="2006">
        <v>0</v>
      </c>
      <c r="BG768" s="2006">
        <v>0</v>
      </c>
      <c r="BH768" s="2006">
        <v>0</v>
      </c>
      <c r="BI768" s="421"/>
    </row>
    <row r="769" spans="2:61" ht="9.9499999999999993" customHeight="1">
      <c r="B769" s="3401">
        <v>25</v>
      </c>
      <c r="D769" s="4281" t="s">
        <v>814</v>
      </c>
      <c r="E769" s="40"/>
      <c r="F769" s="40"/>
      <c r="G769" s="40"/>
      <c r="H769" s="3617"/>
      <c r="I769" s="40"/>
      <c r="J769" s="40"/>
      <c r="K769" s="40"/>
      <c r="L769" s="3617"/>
      <c r="M769" s="40"/>
      <c r="N769" s="40"/>
      <c r="O769" s="40"/>
      <c r="P769" s="3617"/>
      <c r="Q769" s="187"/>
      <c r="R769" s="187"/>
      <c r="S769" s="187"/>
      <c r="T769" s="4286" t="s">
        <v>815</v>
      </c>
      <c r="U769" s="187"/>
      <c r="V769" s="187"/>
      <c r="W769" s="187"/>
      <c r="X769" s="3617"/>
      <c r="Y769" s="40"/>
      <c r="Z769" s="40"/>
      <c r="AA769" s="40"/>
      <c r="AB769" s="3617"/>
      <c r="AC769" s="40"/>
      <c r="AD769" s="40"/>
      <c r="AE769" s="40"/>
      <c r="AF769" s="3617"/>
      <c r="AG769" s="40"/>
      <c r="AH769" s="40"/>
      <c r="AI769" s="40"/>
      <c r="AJ769" s="2006">
        <v>0</v>
      </c>
      <c r="AK769" s="2006">
        <v>0</v>
      </c>
      <c r="AL769" s="2006">
        <v>0</v>
      </c>
      <c r="AM769" s="2006">
        <v>0</v>
      </c>
      <c r="AN769" s="2006">
        <v>0</v>
      </c>
      <c r="AO769" s="2006">
        <v>0</v>
      </c>
      <c r="AP769" s="2006">
        <v>0</v>
      </c>
      <c r="AQ769" s="2006">
        <v>0</v>
      </c>
      <c r="AR769" s="2006">
        <v>0</v>
      </c>
      <c r="AS769" s="2006">
        <v>0</v>
      </c>
      <c r="AT769" s="2006">
        <v>0</v>
      </c>
      <c r="AU769" s="2006">
        <v>0</v>
      </c>
      <c r="AV769" s="2006">
        <v>0</v>
      </c>
      <c r="AW769" s="2006">
        <v>0</v>
      </c>
      <c r="AX769" s="2006">
        <v>0</v>
      </c>
      <c r="AY769" s="2006">
        <v>0</v>
      </c>
      <c r="AZ769" s="2006">
        <v>0</v>
      </c>
      <c r="BA769" s="2006">
        <v>0</v>
      </c>
      <c r="BB769" s="2006">
        <v>0</v>
      </c>
      <c r="BC769" s="2006">
        <v>0</v>
      </c>
      <c r="BD769" s="2006">
        <v>0</v>
      </c>
      <c r="BE769" s="2006">
        <v>0</v>
      </c>
      <c r="BF769" s="2006">
        <v>0</v>
      </c>
      <c r="BG769" s="2006">
        <v>0</v>
      </c>
      <c r="BH769" s="2006">
        <v>0</v>
      </c>
      <c r="BI769" s="421"/>
    </row>
    <row r="770" spans="2:61" ht="5.0999999999999996" customHeight="1">
      <c r="B770" s="3402"/>
      <c r="D770" s="3624"/>
      <c r="E770" s="90"/>
      <c r="F770" s="91"/>
      <c r="G770" s="90"/>
      <c r="H770" s="3618"/>
      <c r="I770" s="90"/>
      <c r="J770" s="91"/>
      <c r="K770" s="90"/>
      <c r="L770" s="3618"/>
      <c r="M770" s="90"/>
      <c r="N770" s="91"/>
      <c r="O770" s="90"/>
      <c r="P770" s="3618"/>
      <c r="Q770" s="188"/>
      <c r="R770" s="189"/>
      <c r="S770" s="188"/>
      <c r="T770" s="3627"/>
      <c r="U770" s="188"/>
      <c r="V770" s="189"/>
      <c r="W770" s="188"/>
      <c r="X770" s="3618"/>
      <c r="Y770" s="90"/>
      <c r="Z770" s="91"/>
      <c r="AA770" s="90"/>
      <c r="AB770" s="3618"/>
      <c r="AC770" s="90"/>
      <c r="AD770" s="91"/>
      <c r="AE770" s="90"/>
      <c r="AF770" s="3618"/>
      <c r="AG770" s="90"/>
      <c r="AH770" s="91"/>
      <c r="AI770" s="90"/>
      <c r="AJ770" s="2006">
        <v>0</v>
      </c>
      <c r="AK770" s="2006">
        <v>0</v>
      </c>
      <c r="AL770" s="2006">
        <v>0</v>
      </c>
      <c r="AM770" s="2006">
        <v>0</v>
      </c>
      <c r="AN770" s="2006">
        <v>0</v>
      </c>
      <c r="AO770" s="2006">
        <v>0</v>
      </c>
      <c r="AP770" s="2006">
        <v>0</v>
      </c>
      <c r="AQ770" s="2006">
        <v>0</v>
      </c>
      <c r="AR770" s="2006">
        <v>0</v>
      </c>
      <c r="AS770" s="2006">
        <v>0</v>
      </c>
      <c r="AT770" s="2006">
        <v>0</v>
      </c>
      <c r="AU770" s="2006">
        <v>0</v>
      </c>
      <c r="AV770" s="2006">
        <v>0</v>
      </c>
      <c r="AW770" s="2006">
        <v>0</v>
      </c>
      <c r="AX770" s="2006">
        <v>0</v>
      </c>
      <c r="AY770" s="2006">
        <v>0</v>
      </c>
      <c r="AZ770" s="2006">
        <v>0</v>
      </c>
      <c r="BA770" s="2006">
        <v>0</v>
      </c>
      <c r="BB770" s="2006">
        <v>0</v>
      </c>
      <c r="BC770" s="2006">
        <v>0</v>
      </c>
      <c r="BD770" s="2006">
        <v>0</v>
      </c>
      <c r="BE770" s="2006">
        <v>0</v>
      </c>
      <c r="BF770" s="2006">
        <v>0</v>
      </c>
      <c r="BG770" s="2006">
        <v>0</v>
      </c>
      <c r="BH770" s="2006">
        <v>0</v>
      </c>
      <c r="BI770" s="421"/>
    </row>
    <row r="771" spans="2:61" ht="9.9499999999999993" customHeight="1">
      <c r="B771" s="3403"/>
      <c r="D771" s="3625"/>
      <c r="E771" s="40"/>
      <c r="F771" s="40"/>
      <c r="G771" s="40"/>
      <c r="H771" s="3619"/>
      <c r="I771" s="40"/>
      <c r="J771" s="40"/>
      <c r="K771" s="40"/>
      <c r="L771" s="3619"/>
      <c r="M771" s="40"/>
      <c r="N771" s="40"/>
      <c r="O771" s="40"/>
      <c r="P771" s="3619"/>
      <c r="Q771" s="187"/>
      <c r="R771" s="187"/>
      <c r="S771" s="187"/>
      <c r="T771" s="3628"/>
      <c r="U771" s="187"/>
      <c r="V771" s="187"/>
      <c r="W771" s="187"/>
      <c r="X771" s="3619"/>
      <c r="Y771" s="40"/>
      <c r="Z771" s="40"/>
      <c r="AA771" s="40"/>
      <c r="AB771" s="3619"/>
      <c r="AC771" s="40"/>
      <c r="AD771" s="40"/>
      <c r="AE771" s="40"/>
      <c r="AF771" s="3619"/>
      <c r="AG771" s="40"/>
      <c r="AH771" s="40"/>
      <c r="AI771" s="40"/>
      <c r="AJ771" s="2006">
        <v>0</v>
      </c>
      <c r="AK771" s="2006">
        <v>0</v>
      </c>
      <c r="AL771" s="2006">
        <v>0</v>
      </c>
      <c r="AM771" s="2006">
        <v>0</v>
      </c>
      <c r="AN771" s="2006">
        <v>0</v>
      </c>
      <c r="AO771" s="2006">
        <v>0</v>
      </c>
      <c r="AP771" s="2006">
        <v>0</v>
      </c>
      <c r="AQ771" s="2006">
        <v>0</v>
      </c>
      <c r="AR771" s="2006">
        <v>0</v>
      </c>
      <c r="AS771" s="2006">
        <v>0</v>
      </c>
      <c r="AT771" s="2006">
        <v>0</v>
      </c>
      <c r="AU771" s="2006">
        <v>0</v>
      </c>
      <c r="AV771" s="2006">
        <v>0</v>
      </c>
      <c r="AW771" s="2006">
        <v>0</v>
      </c>
      <c r="AX771" s="2006">
        <v>0</v>
      </c>
      <c r="AY771" s="2006">
        <v>0</v>
      </c>
      <c r="AZ771" s="2006">
        <v>0</v>
      </c>
      <c r="BA771" s="2006">
        <v>0</v>
      </c>
      <c r="BB771" s="2006">
        <v>0</v>
      </c>
      <c r="BC771" s="2006">
        <v>0</v>
      </c>
      <c r="BD771" s="2006">
        <v>0</v>
      </c>
      <c r="BE771" s="2006">
        <v>0</v>
      </c>
      <c r="BF771" s="2006">
        <v>0</v>
      </c>
      <c r="BG771" s="2006">
        <v>0</v>
      </c>
      <c r="BH771" s="2006">
        <v>0</v>
      </c>
      <c r="BI771" s="421"/>
    </row>
    <row r="772" spans="2:61" ht="9.9499999999999993" customHeight="1">
      <c r="B772" s="34"/>
      <c r="D772" s="49"/>
      <c r="E772" s="96"/>
      <c r="F772" s="96"/>
      <c r="G772" s="96"/>
      <c r="H772" s="49"/>
      <c r="I772" s="96"/>
      <c r="J772" s="96"/>
      <c r="K772" s="96"/>
      <c r="L772" s="49"/>
      <c r="M772" s="96"/>
      <c r="N772" s="96"/>
      <c r="O772" s="96"/>
      <c r="P772" s="49"/>
      <c r="Q772" s="96"/>
      <c r="R772" s="96"/>
      <c r="S772" s="96"/>
      <c r="T772" s="49"/>
      <c r="U772" s="96"/>
      <c r="V772" s="96"/>
      <c r="W772" s="96"/>
      <c r="X772" s="35"/>
      <c r="Y772" s="96"/>
      <c r="Z772" s="96"/>
      <c r="AA772" s="96"/>
      <c r="AB772" s="49"/>
      <c r="AC772" s="96"/>
      <c r="AD772" s="96"/>
      <c r="AE772" s="96"/>
      <c r="AF772" s="49"/>
      <c r="AG772" s="96"/>
      <c r="AH772" s="96"/>
      <c r="AI772" s="96"/>
      <c r="AJ772" s="2006">
        <v>0</v>
      </c>
      <c r="AK772" s="2006">
        <v>0</v>
      </c>
      <c r="AL772" s="2006">
        <v>0</v>
      </c>
      <c r="AM772" s="2006">
        <v>0</v>
      </c>
      <c r="AN772" s="2006">
        <v>0</v>
      </c>
      <c r="AO772" s="2006">
        <v>0</v>
      </c>
      <c r="AP772" s="2006">
        <v>0</v>
      </c>
      <c r="AQ772" s="2006">
        <v>0</v>
      </c>
      <c r="AR772" s="2006">
        <v>0</v>
      </c>
      <c r="AS772" s="2006">
        <v>0</v>
      </c>
      <c r="AT772" s="2006">
        <v>0</v>
      </c>
      <c r="AU772" s="2006">
        <v>0</v>
      </c>
      <c r="AV772" s="2006">
        <v>0</v>
      </c>
      <c r="AW772" s="2006">
        <v>0</v>
      </c>
      <c r="AX772" s="2006">
        <v>0</v>
      </c>
      <c r="AY772" s="2006">
        <v>0</v>
      </c>
      <c r="AZ772" s="2006">
        <v>0</v>
      </c>
      <c r="BA772" s="2006">
        <v>0</v>
      </c>
      <c r="BB772" s="2006">
        <v>0</v>
      </c>
      <c r="BC772" s="2006">
        <v>0</v>
      </c>
      <c r="BD772" s="2006">
        <v>0</v>
      </c>
      <c r="BE772" s="2006">
        <v>0</v>
      </c>
      <c r="BF772" s="2006">
        <v>0</v>
      </c>
      <c r="BG772" s="2006">
        <v>0</v>
      </c>
      <c r="BH772" s="2006">
        <v>0</v>
      </c>
      <c r="BI772" s="421"/>
    </row>
    <row r="773" spans="2:61" ht="9.9499999999999993" customHeight="1">
      <c r="B773" s="3401">
        <v>26</v>
      </c>
      <c r="D773" s="4281" t="s">
        <v>816</v>
      </c>
      <c r="E773" s="40"/>
      <c r="F773" s="40"/>
      <c r="G773" s="40"/>
      <c r="H773" s="3617"/>
      <c r="I773" s="40"/>
      <c r="J773" s="40"/>
      <c r="K773" s="40"/>
      <c r="L773" s="3617"/>
      <c r="M773" s="40"/>
      <c r="N773" s="40"/>
      <c r="O773" s="40"/>
      <c r="P773" s="3617"/>
      <c r="Q773" s="187"/>
      <c r="R773" s="187"/>
      <c r="S773" s="187"/>
      <c r="T773" s="4286" t="s">
        <v>817</v>
      </c>
      <c r="U773" s="187"/>
      <c r="V773" s="187"/>
      <c r="W773" s="187"/>
      <c r="X773" s="3617"/>
      <c r="Y773" s="40"/>
      <c r="Z773" s="40"/>
      <c r="AA773" s="40"/>
      <c r="AB773" s="3617"/>
      <c r="AC773" s="40"/>
      <c r="AD773" s="40"/>
      <c r="AE773" s="40"/>
      <c r="AF773" s="3617"/>
      <c r="AG773" s="40"/>
      <c r="AH773" s="40"/>
      <c r="AI773" s="40"/>
      <c r="AJ773" s="2006">
        <v>0</v>
      </c>
      <c r="AK773" s="2006">
        <v>0</v>
      </c>
      <c r="AL773" s="2006">
        <v>0</v>
      </c>
      <c r="AM773" s="2006">
        <v>0</v>
      </c>
      <c r="AN773" s="2006">
        <v>0</v>
      </c>
      <c r="AO773" s="2006">
        <v>0</v>
      </c>
      <c r="AP773" s="2006">
        <v>0</v>
      </c>
      <c r="AQ773" s="2006">
        <v>0</v>
      </c>
      <c r="AR773" s="2006">
        <v>0</v>
      </c>
      <c r="AS773" s="2006">
        <v>0</v>
      </c>
      <c r="AT773" s="2006">
        <v>0</v>
      </c>
      <c r="AU773" s="2006">
        <v>0</v>
      </c>
      <c r="AV773" s="2006">
        <v>0</v>
      </c>
      <c r="AW773" s="2006">
        <v>0</v>
      </c>
      <c r="AX773" s="2006">
        <v>0</v>
      </c>
      <c r="AY773" s="2006">
        <v>0</v>
      </c>
      <c r="AZ773" s="2006">
        <v>0</v>
      </c>
      <c r="BA773" s="2006">
        <v>0</v>
      </c>
      <c r="BB773" s="2006">
        <v>0</v>
      </c>
      <c r="BC773" s="2006">
        <v>0</v>
      </c>
      <c r="BD773" s="2006">
        <v>0</v>
      </c>
      <c r="BE773" s="2006">
        <v>0</v>
      </c>
      <c r="BF773" s="2006">
        <v>0</v>
      </c>
      <c r="BG773" s="2006">
        <v>0</v>
      </c>
      <c r="BH773" s="2006">
        <v>0</v>
      </c>
      <c r="BI773" s="421"/>
    </row>
    <row r="774" spans="2:61" ht="5.0999999999999996" customHeight="1">
      <c r="B774" s="3402"/>
      <c r="D774" s="3624"/>
      <c r="E774" s="90"/>
      <c r="F774" s="91"/>
      <c r="G774" s="90"/>
      <c r="H774" s="3618"/>
      <c r="I774" s="90"/>
      <c r="J774" s="91"/>
      <c r="K774" s="90"/>
      <c r="L774" s="3618"/>
      <c r="M774" s="90"/>
      <c r="N774" s="91"/>
      <c r="O774" s="90"/>
      <c r="P774" s="3618"/>
      <c r="Q774" s="188"/>
      <c r="R774" s="189"/>
      <c r="S774" s="188"/>
      <c r="T774" s="3627"/>
      <c r="U774" s="188"/>
      <c r="V774" s="189"/>
      <c r="W774" s="188"/>
      <c r="X774" s="3618"/>
      <c r="Y774" s="90"/>
      <c r="Z774" s="91"/>
      <c r="AA774" s="90"/>
      <c r="AB774" s="3618"/>
      <c r="AC774" s="90"/>
      <c r="AD774" s="91"/>
      <c r="AE774" s="90"/>
      <c r="AF774" s="3618"/>
      <c r="AG774" s="90"/>
      <c r="AH774" s="91"/>
      <c r="AI774" s="90"/>
      <c r="AJ774" s="2006">
        <v>0</v>
      </c>
      <c r="AK774" s="2006">
        <v>0</v>
      </c>
      <c r="AL774" s="2006">
        <v>0</v>
      </c>
      <c r="AM774" s="2006">
        <v>0</v>
      </c>
      <c r="AN774" s="2006">
        <v>0</v>
      </c>
      <c r="AO774" s="2006">
        <v>0</v>
      </c>
      <c r="AP774" s="2006">
        <v>0</v>
      </c>
      <c r="AQ774" s="2006">
        <v>0</v>
      </c>
      <c r="AR774" s="2006">
        <v>0</v>
      </c>
      <c r="AS774" s="2006">
        <v>0</v>
      </c>
      <c r="AT774" s="2006">
        <v>0</v>
      </c>
      <c r="AU774" s="2006">
        <v>0</v>
      </c>
      <c r="AV774" s="2006">
        <v>0</v>
      </c>
      <c r="AW774" s="2006">
        <v>0</v>
      </c>
      <c r="AX774" s="2006">
        <v>0</v>
      </c>
      <c r="AY774" s="2006">
        <v>0</v>
      </c>
      <c r="AZ774" s="2006">
        <v>0</v>
      </c>
      <c r="BA774" s="2006">
        <v>0</v>
      </c>
      <c r="BB774" s="2006">
        <v>0</v>
      </c>
      <c r="BC774" s="2006">
        <v>0</v>
      </c>
      <c r="BD774" s="2006">
        <v>0</v>
      </c>
      <c r="BE774" s="2006">
        <v>0</v>
      </c>
      <c r="BF774" s="2006">
        <v>0</v>
      </c>
      <c r="BG774" s="2006">
        <v>0</v>
      </c>
      <c r="BH774" s="2006">
        <v>0</v>
      </c>
      <c r="BI774" s="421"/>
    </row>
    <row r="775" spans="2:61" ht="9.9499999999999993" customHeight="1">
      <c r="B775" s="3403"/>
      <c r="D775" s="3625"/>
      <c r="E775" s="40"/>
      <c r="F775" s="40"/>
      <c r="G775" s="40"/>
      <c r="H775" s="3619"/>
      <c r="I775" s="40"/>
      <c r="J775" s="40"/>
      <c r="K775" s="40"/>
      <c r="L775" s="3619"/>
      <c r="M775" s="40"/>
      <c r="N775" s="40"/>
      <c r="O775" s="40"/>
      <c r="P775" s="3619"/>
      <c r="Q775" s="187"/>
      <c r="R775" s="187"/>
      <c r="S775" s="187"/>
      <c r="T775" s="3628"/>
      <c r="U775" s="187"/>
      <c r="V775" s="187"/>
      <c r="W775" s="187"/>
      <c r="X775" s="3619"/>
      <c r="Y775" s="40"/>
      <c r="Z775" s="40"/>
      <c r="AA775" s="40"/>
      <c r="AB775" s="3619"/>
      <c r="AC775" s="40"/>
      <c r="AD775" s="40"/>
      <c r="AE775" s="40"/>
      <c r="AF775" s="3619"/>
      <c r="AG775" s="40"/>
      <c r="AH775" s="40"/>
      <c r="AI775" s="40"/>
      <c r="AJ775" s="2006">
        <v>0</v>
      </c>
      <c r="AK775" s="2006">
        <v>0</v>
      </c>
      <c r="AL775" s="2006">
        <v>0</v>
      </c>
      <c r="AM775" s="2006">
        <v>0</v>
      </c>
      <c r="AN775" s="2006">
        <v>0</v>
      </c>
      <c r="AO775" s="2006">
        <v>0</v>
      </c>
      <c r="AP775" s="2006">
        <v>0</v>
      </c>
      <c r="AQ775" s="2006">
        <v>0</v>
      </c>
      <c r="AR775" s="2006">
        <v>0</v>
      </c>
      <c r="AS775" s="2006">
        <v>0</v>
      </c>
      <c r="AT775" s="2006">
        <v>0</v>
      </c>
      <c r="AU775" s="2006">
        <v>0</v>
      </c>
      <c r="AV775" s="2006">
        <v>0</v>
      </c>
      <c r="AW775" s="2006">
        <v>0</v>
      </c>
      <c r="AX775" s="2006">
        <v>0</v>
      </c>
      <c r="AY775" s="2006">
        <v>0</v>
      </c>
      <c r="AZ775" s="2006">
        <v>0</v>
      </c>
      <c r="BA775" s="2006">
        <v>0</v>
      </c>
      <c r="BB775" s="2006">
        <v>0</v>
      </c>
      <c r="BC775" s="2006">
        <v>0</v>
      </c>
      <c r="BD775" s="2006">
        <v>0</v>
      </c>
      <c r="BE775" s="2006">
        <v>0</v>
      </c>
      <c r="BF775" s="2006">
        <v>0</v>
      </c>
      <c r="BG775" s="2006">
        <v>0</v>
      </c>
      <c r="BH775" s="2006">
        <v>0</v>
      </c>
      <c r="BI775" s="421"/>
    </row>
    <row r="776" spans="2:61" ht="9.9499999999999993" customHeight="1">
      <c r="B776" s="34"/>
      <c r="D776" s="49"/>
      <c r="E776" s="96"/>
      <c r="F776" s="96"/>
      <c r="G776" s="96"/>
      <c r="H776" s="49"/>
      <c r="I776" s="96"/>
      <c r="J776" s="96"/>
      <c r="K776" s="96"/>
      <c r="L776" s="49"/>
      <c r="M776" s="96"/>
      <c r="N776" s="96"/>
      <c r="O776" s="96"/>
      <c r="P776" s="49"/>
      <c r="Q776" s="96"/>
      <c r="R776" s="96"/>
      <c r="S776" s="96"/>
      <c r="T776" s="49"/>
      <c r="U776" s="96"/>
      <c r="V776" s="96"/>
      <c r="W776" s="96"/>
      <c r="X776" s="35"/>
      <c r="Y776" s="96"/>
      <c r="Z776" s="96"/>
      <c r="AA776" s="96"/>
      <c r="AB776" s="49"/>
      <c r="AC776" s="96"/>
      <c r="AD776" s="96"/>
      <c r="AE776" s="96"/>
      <c r="AF776" s="49"/>
      <c r="AG776" s="96"/>
      <c r="AH776" s="96"/>
      <c r="AI776" s="96"/>
      <c r="AJ776" s="2006">
        <v>0</v>
      </c>
      <c r="AK776" s="2006">
        <v>0</v>
      </c>
      <c r="AL776" s="2006">
        <v>0</v>
      </c>
      <c r="AM776" s="2006">
        <v>0</v>
      </c>
      <c r="AN776" s="2006">
        <v>0</v>
      </c>
      <c r="AO776" s="2006">
        <v>0</v>
      </c>
      <c r="AP776" s="2006">
        <v>0</v>
      </c>
      <c r="AQ776" s="2006">
        <v>0</v>
      </c>
      <c r="AR776" s="2006">
        <v>0</v>
      </c>
      <c r="AS776" s="2006">
        <v>0</v>
      </c>
      <c r="AT776" s="2006">
        <v>0</v>
      </c>
      <c r="AU776" s="2006">
        <v>0</v>
      </c>
      <c r="AV776" s="2006">
        <v>0</v>
      </c>
      <c r="AW776" s="2006">
        <v>0</v>
      </c>
      <c r="AX776" s="2006">
        <v>0</v>
      </c>
      <c r="AY776" s="2006">
        <v>0</v>
      </c>
      <c r="AZ776" s="2006">
        <v>0</v>
      </c>
      <c r="BA776" s="2006">
        <v>0</v>
      </c>
      <c r="BB776" s="2006">
        <v>0</v>
      </c>
      <c r="BC776" s="2006">
        <v>0</v>
      </c>
      <c r="BD776" s="2006">
        <v>0</v>
      </c>
      <c r="BE776" s="2006">
        <v>0</v>
      </c>
      <c r="BF776" s="2006">
        <v>0</v>
      </c>
      <c r="BG776" s="2006">
        <v>0</v>
      </c>
      <c r="BH776" s="2006">
        <v>0</v>
      </c>
      <c r="BI776" s="421"/>
    </row>
    <row r="777" spans="2:61" ht="9.9499999999999993" customHeight="1">
      <c r="B777" s="3401">
        <v>27</v>
      </c>
      <c r="D777" s="4281" t="s">
        <v>818</v>
      </c>
      <c r="E777" s="40"/>
      <c r="F777" s="40"/>
      <c r="G777" s="40"/>
      <c r="H777" s="3617"/>
      <c r="I777" s="40"/>
      <c r="J777" s="40"/>
      <c r="K777" s="40"/>
      <c r="L777" s="3617"/>
      <c r="M777" s="40"/>
      <c r="N777" s="40"/>
      <c r="O777" s="40"/>
      <c r="P777" s="3617"/>
      <c r="Q777" s="187"/>
      <c r="R777" s="187"/>
      <c r="S777" s="187"/>
      <c r="T777" s="4286" t="s">
        <v>819</v>
      </c>
      <c r="U777" s="187"/>
      <c r="V777" s="187"/>
      <c r="W777" s="187"/>
      <c r="X777" s="3617"/>
      <c r="Y777" s="40"/>
      <c r="Z777" s="40"/>
      <c r="AA777" s="40"/>
      <c r="AB777" s="3617"/>
      <c r="AC777" s="40"/>
      <c r="AD777" s="40"/>
      <c r="AE777" s="40"/>
      <c r="AF777" s="3617"/>
      <c r="AG777" s="40"/>
      <c r="AH777" s="40"/>
      <c r="AI777" s="40"/>
      <c r="AJ777" s="2006">
        <v>0</v>
      </c>
      <c r="AK777" s="2006">
        <v>0</v>
      </c>
      <c r="AL777" s="2006">
        <v>0</v>
      </c>
      <c r="AM777" s="2006">
        <v>0</v>
      </c>
      <c r="AN777" s="2006">
        <v>0</v>
      </c>
      <c r="AO777" s="2006">
        <v>0</v>
      </c>
      <c r="AP777" s="2006">
        <v>0</v>
      </c>
      <c r="AQ777" s="2006">
        <v>0</v>
      </c>
      <c r="AR777" s="2006">
        <v>0</v>
      </c>
      <c r="AS777" s="2006">
        <v>0</v>
      </c>
      <c r="AT777" s="2006">
        <v>0</v>
      </c>
      <c r="AU777" s="2006">
        <v>0</v>
      </c>
      <c r="AV777" s="2006">
        <v>0</v>
      </c>
      <c r="AW777" s="2006">
        <v>0</v>
      </c>
      <c r="AX777" s="2006">
        <v>0</v>
      </c>
      <c r="AY777" s="2006">
        <v>0</v>
      </c>
      <c r="AZ777" s="2006">
        <v>0</v>
      </c>
      <c r="BA777" s="2006">
        <v>0</v>
      </c>
      <c r="BB777" s="2006">
        <v>0</v>
      </c>
      <c r="BC777" s="2006">
        <v>0</v>
      </c>
      <c r="BD777" s="2006">
        <v>0</v>
      </c>
      <c r="BE777" s="2006">
        <v>0</v>
      </c>
      <c r="BF777" s="2006">
        <v>0</v>
      </c>
      <c r="BG777" s="2006">
        <v>0</v>
      </c>
      <c r="BH777" s="2006">
        <v>0</v>
      </c>
      <c r="BI777" s="421"/>
    </row>
    <row r="778" spans="2:61" ht="5.0999999999999996" customHeight="1">
      <c r="B778" s="3402"/>
      <c r="D778" s="3624"/>
      <c r="E778" s="90"/>
      <c r="F778" s="91"/>
      <c r="G778" s="90"/>
      <c r="H778" s="3618"/>
      <c r="I778" s="90"/>
      <c r="J778" s="91"/>
      <c r="K778" s="90"/>
      <c r="L778" s="3618"/>
      <c r="M778" s="90"/>
      <c r="N778" s="91"/>
      <c r="O778" s="90"/>
      <c r="P778" s="3618"/>
      <c r="Q778" s="188"/>
      <c r="R778" s="189"/>
      <c r="S778" s="188"/>
      <c r="T778" s="3627"/>
      <c r="U778" s="188"/>
      <c r="V778" s="189"/>
      <c r="W778" s="188"/>
      <c r="X778" s="3618"/>
      <c r="Y778" s="90"/>
      <c r="Z778" s="91"/>
      <c r="AA778" s="90"/>
      <c r="AB778" s="3618"/>
      <c r="AC778" s="90"/>
      <c r="AD778" s="91"/>
      <c r="AE778" s="90"/>
      <c r="AF778" s="3618"/>
      <c r="AG778" s="90"/>
      <c r="AH778" s="91"/>
      <c r="AI778" s="90"/>
      <c r="AJ778" s="2006">
        <v>0</v>
      </c>
      <c r="AK778" s="2006">
        <v>0</v>
      </c>
      <c r="AL778" s="2006">
        <v>0</v>
      </c>
      <c r="AM778" s="2006">
        <v>0</v>
      </c>
      <c r="AN778" s="2006">
        <v>0</v>
      </c>
      <c r="AO778" s="2006">
        <v>0</v>
      </c>
      <c r="AP778" s="2006">
        <v>0</v>
      </c>
      <c r="AQ778" s="2006">
        <v>0</v>
      </c>
      <c r="AR778" s="2006">
        <v>0</v>
      </c>
      <c r="AS778" s="2006">
        <v>0</v>
      </c>
      <c r="AT778" s="2006">
        <v>0</v>
      </c>
      <c r="AU778" s="2006">
        <v>0</v>
      </c>
      <c r="AV778" s="2006">
        <v>0</v>
      </c>
      <c r="AW778" s="2006">
        <v>0</v>
      </c>
      <c r="AX778" s="2006">
        <v>0</v>
      </c>
      <c r="AY778" s="2006">
        <v>0</v>
      </c>
      <c r="AZ778" s="2006">
        <v>0</v>
      </c>
      <c r="BA778" s="2006">
        <v>0</v>
      </c>
      <c r="BB778" s="2006">
        <v>0</v>
      </c>
      <c r="BC778" s="2006">
        <v>0</v>
      </c>
      <c r="BD778" s="2006">
        <v>0</v>
      </c>
      <c r="BE778" s="2006">
        <v>0</v>
      </c>
      <c r="BF778" s="2006">
        <v>0</v>
      </c>
      <c r="BG778" s="2006">
        <v>0</v>
      </c>
      <c r="BH778" s="2006">
        <v>0</v>
      </c>
      <c r="BI778" s="421"/>
    </row>
    <row r="779" spans="2:61" ht="9.9499999999999993" customHeight="1">
      <c r="B779" s="3403"/>
      <c r="D779" s="3625"/>
      <c r="E779" s="40"/>
      <c r="F779" s="40"/>
      <c r="G779" s="40"/>
      <c r="H779" s="3619"/>
      <c r="I779" s="40"/>
      <c r="J779" s="40"/>
      <c r="K779" s="40"/>
      <c r="L779" s="3619"/>
      <c r="M779" s="40"/>
      <c r="N779" s="40"/>
      <c r="O779" s="40"/>
      <c r="P779" s="3619"/>
      <c r="Q779" s="187"/>
      <c r="R779" s="187"/>
      <c r="S779" s="187"/>
      <c r="T779" s="3628"/>
      <c r="U779" s="187"/>
      <c r="V779" s="187"/>
      <c r="W779" s="187"/>
      <c r="X779" s="3619"/>
      <c r="Y779" s="40"/>
      <c r="Z779" s="40"/>
      <c r="AA779" s="40"/>
      <c r="AB779" s="3619"/>
      <c r="AC779" s="40"/>
      <c r="AD779" s="40"/>
      <c r="AE779" s="40"/>
      <c r="AF779" s="3619"/>
      <c r="AG779" s="40"/>
      <c r="AH779" s="40"/>
      <c r="AI779" s="40"/>
      <c r="AJ779" s="2006">
        <v>0</v>
      </c>
      <c r="AK779" s="2006">
        <v>0</v>
      </c>
      <c r="AL779" s="2006">
        <v>0</v>
      </c>
      <c r="AM779" s="2006">
        <v>0</v>
      </c>
      <c r="AN779" s="2006">
        <v>0</v>
      </c>
      <c r="AO779" s="2006">
        <v>0</v>
      </c>
      <c r="AP779" s="2006">
        <v>0</v>
      </c>
      <c r="AQ779" s="2006">
        <v>0</v>
      </c>
      <c r="AR779" s="2006">
        <v>0</v>
      </c>
      <c r="AS779" s="2006">
        <v>0</v>
      </c>
      <c r="AT779" s="2006">
        <v>0</v>
      </c>
      <c r="AU779" s="2006">
        <v>0</v>
      </c>
      <c r="AV779" s="2006">
        <v>0</v>
      </c>
      <c r="AW779" s="2006">
        <v>0</v>
      </c>
      <c r="AX779" s="2006">
        <v>0</v>
      </c>
      <c r="AY779" s="2006">
        <v>0</v>
      </c>
      <c r="AZ779" s="2006">
        <v>0</v>
      </c>
      <c r="BA779" s="2006">
        <v>0</v>
      </c>
      <c r="BB779" s="2006">
        <v>0</v>
      </c>
      <c r="BC779" s="2006">
        <v>0</v>
      </c>
      <c r="BD779" s="2006">
        <v>0</v>
      </c>
      <c r="BE779" s="2006">
        <v>0</v>
      </c>
      <c r="BF779" s="2006">
        <v>0</v>
      </c>
      <c r="BG779" s="2006">
        <v>0</v>
      </c>
      <c r="BH779" s="2006">
        <v>0</v>
      </c>
      <c r="BI779" s="421"/>
    </row>
    <row r="780" spans="2:61" ht="9.9499999999999993" customHeight="1">
      <c r="B780" s="34"/>
      <c r="D780" s="49"/>
      <c r="E780" s="96"/>
      <c r="F780" s="96"/>
      <c r="G780" s="96"/>
      <c r="H780" s="49"/>
      <c r="I780" s="96"/>
      <c r="J780" s="96"/>
      <c r="K780" s="96"/>
      <c r="L780" s="49"/>
      <c r="M780" s="96"/>
      <c r="N780" s="96"/>
      <c r="O780" s="96"/>
      <c r="P780" s="49"/>
      <c r="Q780" s="96"/>
      <c r="R780" s="96"/>
      <c r="S780" s="96"/>
      <c r="T780" s="49"/>
      <c r="U780" s="96"/>
      <c r="V780" s="96"/>
      <c r="W780" s="96"/>
      <c r="X780" s="35"/>
      <c r="Y780" s="96"/>
      <c r="Z780" s="96"/>
      <c r="AA780" s="96"/>
      <c r="AB780" s="49"/>
      <c r="AC780" s="96"/>
      <c r="AD780" s="96"/>
      <c r="AE780" s="96"/>
      <c r="AF780" s="49"/>
      <c r="AG780" s="96"/>
      <c r="AH780" s="96"/>
      <c r="AI780" s="96"/>
      <c r="AJ780" s="2006">
        <v>0</v>
      </c>
      <c r="AK780" s="2006">
        <v>0</v>
      </c>
      <c r="AL780" s="2006">
        <v>0</v>
      </c>
      <c r="AM780" s="2006">
        <v>0</v>
      </c>
      <c r="AN780" s="2006">
        <v>0</v>
      </c>
      <c r="AO780" s="2006">
        <v>0</v>
      </c>
      <c r="AP780" s="2006">
        <v>0</v>
      </c>
      <c r="AQ780" s="2006">
        <v>0</v>
      </c>
      <c r="AR780" s="2006">
        <v>0</v>
      </c>
      <c r="AS780" s="2006">
        <v>0</v>
      </c>
      <c r="AT780" s="2006">
        <v>0</v>
      </c>
      <c r="AU780" s="2006">
        <v>0</v>
      </c>
      <c r="AV780" s="2006">
        <v>0</v>
      </c>
      <c r="AW780" s="2006">
        <v>0</v>
      </c>
      <c r="AX780" s="2006">
        <v>0</v>
      </c>
      <c r="AY780" s="2006">
        <v>0</v>
      </c>
      <c r="AZ780" s="2006">
        <v>0</v>
      </c>
      <c r="BA780" s="2006">
        <v>0</v>
      </c>
      <c r="BB780" s="2006">
        <v>0</v>
      </c>
      <c r="BC780" s="2006">
        <v>0</v>
      </c>
      <c r="BD780" s="2006">
        <v>0</v>
      </c>
      <c r="BE780" s="2006">
        <v>0</v>
      </c>
      <c r="BF780" s="2006">
        <v>0</v>
      </c>
      <c r="BG780" s="2006">
        <v>0</v>
      </c>
      <c r="BH780" s="2006">
        <v>0</v>
      </c>
      <c r="BI780" s="421"/>
    </row>
    <row r="781" spans="2:61" ht="9.9499999999999993" customHeight="1">
      <c r="B781" s="3401">
        <v>28</v>
      </c>
      <c r="D781" s="4281" t="s">
        <v>820</v>
      </c>
      <c r="E781" s="40"/>
      <c r="F781" s="40"/>
      <c r="G781" s="40"/>
      <c r="H781" s="3617"/>
      <c r="I781" s="40"/>
      <c r="J781" s="40"/>
      <c r="K781" s="40"/>
      <c r="L781" s="3617"/>
      <c r="M781" s="40"/>
      <c r="N781" s="40"/>
      <c r="O781" s="40"/>
      <c r="P781" s="3617"/>
      <c r="Q781" s="187"/>
      <c r="R781" s="187"/>
      <c r="S781" s="187"/>
      <c r="T781" s="4316" t="s">
        <v>821</v>
      </c>
      <c r="U781" s="187"/>
      <c r="V781" s="187"/>
      <c r="W781" s="187"/>
      <c r="X781" s="3617"/>
      <c r="Y781" s="40"/>
      <c r="Z781" s="40"/>
      <c r="AA781" s="40"/>
      <c r="AB781" s="3617"/>
      <c r="AC781" s="40"/>
      <c r="AD781" s="40"/>
      <c r="AE781" s="40"/>
      <c r="AF781" s="3617"/>
      <c r="AG781" s="40"/>
      <c r="AH781" s="40"/>
      <c r="AI781" s="40"/>
      <c r="AJ781" s="2006">
        <v>0</v>
      </c>
      <c r="AK781" s="2006">
        <v>0</v>
      </c>
      <c r="AL781" s="2006">
        <v>0</v>
      </c>
      <c r="AM781" s="2006">
        <v>0</v>
      </c>
      <c r="AN781" s="2006">
        <v>0</v>
      </c>
      <c r="AO781" s="2006">
        <v>0</v>
      </c>
      <c r="AP781" s="2006">
        <v>0</v>
      </c>
      <c r="AQ781" s="2006">
        <v>0</v>
      </c>
      <c r="AR781" s="2006">
        <v>0</v>
      </c>
      <c r="AS781" s="2006">
        <v>0</v>
      </c>
      <c r="AT781" s="2006">
        <v>0</v>
      </c>
      <c r="AU781" s="2006">
        <v>0</v>
      </c>
      <c r="AV781" s="2006">
        <v>0</v>
      </c>
      <c r="AW781" s="2006">
        <v>0</v>
      </c>
      <c r="AX781" s="2006">
        <v>0</v>
      </c>
      <c r="AY781" s="2006">
        <v>0</v>
      </c>
      <c r="AZ781" s="2006">
        <v>0</v>
      </c>
      <c r="BA781" s="2006">
        <v>0</v>
      </c>
      <c r="BB781" s="2006">
        <v>0</v>
      </c>
      <c r="BC781" s="2006">
        <v>0</v>
      </c>
      <c r="BD781" s="2006">
        <v>0</v>
      </c>
      <c r="BE781" s="2006">
        <v>0</v>
      </c>
      <c r="BF781" s="2006">
        <v>0</v>
      </c>
      <c r="BG781" s="2006">
        <v>0</v>
      </c>
      <c r="BH781" s="2006">
        <v>0</v>
      </c>
      <c r="BI781" s="421"/>
    </row>
    <row r="782" spans="2:61" ht="5.0999999999999996" customHeight="1">
      <c r="B782" s="3402"/>
      <c r="D782" s="3624"/>
      <c r="E782" s="90"/>
      <c r="F782" s="91"/>
      <c r="G782" s="90"/>
      <c r="H782" s="3618"/>
      <c r="I782" s="90"/>
      <c r="J782" s="91"/>
      <c r="K782" s="90"/>
      <c r="L782" s="3618"/>
      <c r="M782" s="90"/>
      <c r="N782" s="91"/>
      <c r="O782" s="90"/>
      <c r="P782" s="3618"/>
      <c r="Q782" s="188"/>
      <c r="R782" s="189"/>
      <c r="S782" s="188"/>
      <c r="T782" s="3621"/>
      <c r="U782" s="188"/>
      <c r="V782" s="189"/>
      <c r="W782" s="188"/>
      <c r="X782" s="3618"/>
      <c r="Y782" s="90"/>
      <c r="Z782" s="91"/>
      <c r="AA782" s="90"/>
      <c r="AB782" s="3618"/>
      <c r="AC782" s="90"/>
      <c r="AD782" s="91"/>
      <c r="AE782" s="90"/>
      <c r="AF782" s="3618"/>
      <c r="AG782" s="90"/>
      <c r="AH782" s="91"/>
      <c r="AI782" s="90"/>
      <c r="AJ782" s="2006">
        <v>0</v>
      </c>
      <c r="AK782" s="2006">
        <v>0</v>
      </c>
      <c r="AL782" s="2006">
        <v>0</v>
      </c>
      <c r="AM782" s="2006">
        <v>0</v>
      </c>
      <c r="AN782" s="2006">
        <v>0</v>
      </c>
      <c r="AO782" s="2006">
        <v>0</v>
      </c>
      <c r="AP782" s="2006">
        <v>0</v>
      </c>
      <c r="AQ782" s="2006">
        <v>0</v>
      </c>
      <c r="AR782" s="2006">
        <v>0</v>
      </c>
      <c r="AS782" s="2006">
        <v>0</v>
      </c>
      <c r="AT782" s="2006">
        <v>0</v>
      </c>
      <c r="AU782" s="2006">
        <v>0</v>
      </c>
      <c r="AV782" s="2006">
        <v>0</v>
      </c>
      <c r="AW782" s="2006">
        <v>0</v>
      </c>
      <c r="AX782" s="2006">
        <v>0</v>
      </c>
      <c r="AY782" s="2006">
        <v>0</v>
      </c>
      <c r="AZ782" s="2006">
        <v>0</v>
      </c>
      <c r="BA782" s="2006">
        <v>0</v>
      </c>
      <c r="BB782" s="2006">
        <v>0</v>
      </c>
      <c r="BC782" s="2006">
        <v>0</v>
      </c>
      <c r="BD782" s="2006">
        <v>0</v>
      </c>
      <c r="BE782" s="2006">
        <v>0</v>
      </c>
      <c r="BF782" s="2006">
        <v>0</v>
      </c>
      <c r="BG782" s="2006">
        <v>0</v>
      </c>
      <c r="BH782" s="2006">
        <v>0</v>
      </c>
      <c r="BI782" s="421"/>
    </row>
    <row r="783" spans="2:61" ht="9.9499999999999993" customHeight="1">
      <c r="B783" s="3403"/>
      <c r="D783" s="3625"/>
      <c r="E783" s="40"/>
      <c r="F783" s="40"/>
      <c r="G783" s="40"/>
      <c r="H783" s="3619"/>
      <c r="I783" s="40"/>
      <c r="J783" s="40"/>
      <c r="K783" s="40"/>
      <c r="L783" s="3619"/>
      <c r="M783" s="40"/>
      <c r="N783" s="40"/>
      <c r="O783" s="40"/>
      <c r="P783" s="3619"/>
      <c r="Q783" s="187"/>
      <c r="R783" s="187"/>
      <c r="S783" s="187"/>
      <c r="T783" s="3622"/>
      <c r="U783" s="187"/>
      <c r="V783" s="187"/>
      <c r="W783" s="187"/>
      <c r="X783" s="3619"/>
      <c r="Y783" s="40"/>
      <c r="Z783" s="40"/>
      <c r="AA783" s="40"/>
      <c r="AB783" s="3619"/>
      <c r="AC783" s="40"/>
      <c r="AD783" s="40"/>
      <c r="AE783" s="40"/>
      <c r="AF783" s="3619"/>
      <c r="AG783" s="40"/>
      <c r="AH783" s="40"/>
      <c r="AI783" s="40"/>
      <c r="AJ783" s="2006">
        <v>0</v>
      </c>
      <c r="AK783" s="2006">
        <v>0</v>
      </c>
      <c r="AL783" s="2006">
        <v>0</v>
      </c>
      <c r="AM783" s="2006">
        <v>0</v>
      </c>
      <c r="AN783" s="2006">
        <v>0</v>
      </c>
      <c r="AO783" s="2006">
        <v>0</v>
      </c>
      <c r="AP783" s="2006">
        <v>0</v>
      </c>
      <c r="AQ783" s="2006">
        <v>0</v>
      </c>
      <c r="AR783" s="2006">
        <v>0</v>
      </c>
      <c r="AS783" s="2006">
        <v>0</v>
      </c>
      <c r="AT783" s="2006">
        <v>0</v>
      </c>
      <c r="AU783" s="2006">
        <v>0</v>
      </c>
      <c r="AV783" s="2006">
        <v>0</v>
      </c>
      <c r="AW783" s="2006">
        <v>0</v>
      </c>
      <c r="AX783" s="2006">
        <v>0</v>
      </c>
      <c r="AY783" s="2006">
        <v>0</v>
      </c>
      <c r="AZ783" s="2006">
        <v>0</v>
      </c>
      <c r="BA783" s="2006">
        <v>0</v>
      </c>
      <c r="BB783" s="2006">
        <v>0</v>
      </c>
      <c r="BC783" s="2006">
        <v>0</v>
      </c>
      <c r="BD783" s="2006">
        <v>0</v>
      </c>
      <c r="BE783" s="2006">
        <v>0</v>
      </c>
      <c r="BF783" s="2006">
        <v>0</v>
      </c>
      <c r="BG783" s="2006">
        <v>0</v>
      </c>
      <c r="BH783" s="2006">
        <v>0</v>
      </c>
      <c r="BI783" s="421"/>
    </row>
    <row r="784" spans="2:61" ht="9.9499999999999993" customHeight="1">
      <c r="B784" s="34"/>
      <c r="D784" s="49"/>
      <c r="E784" s="96"/>
      <c r="F784" s="96"/>
      <c r="G784" s="96"/>
      <c r="H784" s="49"/>
      <c r="I784" s="96"/>
      <c r="J784" s="96"/>
      <c r="K784" s="96"/>
      <c r="L784" s="49"/>
      <c r="M784" s="96"/>
      <c r="N784" s="96"/>
      <c r="O784" s="96"/>
      <c r="P784" s="49"/>
      <c r="Q784" s="96"/>
      <c r="R784" s="96"/>
      <c r="S784" s="96"/>
      <c r="T784" s="49"/>
      <c r="U784" s="96"/>
      <c r="V784" s="96"/>
      <c r="W784" s="96"/>
      <c r="X784" s="35"/>
      <c r="Y784" s="96"/>
      <c r="Z784" s="96"/>
      <c r="AA784" s="96"/>
      <c r="AB784" s="49"/>
      <c r="AC784" s="96"/>
      <c r="AD784" s="96"/>
      <c r="AE784" s="96"/>
      <c r="AF784" s="49"/>
      <c r="AG784" s="96"/>
      <c r="AH784" s="96"/>
      <c r="AI784" s="96"/>
      <c r="AJ784" s="2006">
        <v>0</v>
      </c>
      <c r="AK784" s="2006">
        <v>0</v>
      </c>
      <c r="AL784" s="2006">
        <v>0</v>
      </c>
      <c r="AM784" s="2006">
        <v>0</v>
      </c>
      <c r="AN784" s="2006">
        <v>0</v>
      </c>
      <c r="AO784" s="2006">
        <v>0</v>
      </c>
      <c r="AP784" s="2006">
        <v>0</v>
      </c>
      <c r="AQ784" s="2006">
        <v>0</v>
      </c>
      <c r="AR784" s="2006">
        <v>0</v>
      </c>
      <c r="AS784" s="2006">
        <v>0</v>
      </c>
      <c r="AT784" s="2006">
        <v>0</v>
      </c>
      <c r="AU784" s="2006">
        <v>0</v>
      </c>
      <c r="AV784" s="2006">
        <v>0</v>
      </c>
      <c r="AW784" s="2006">
        <v>0</v>
      </c>
      <c r="AX784" s="2006">
        <v>0</v>
      </c>
      <c r="AY784" s="2006">
        <v>0</v>
      </c>
      <c r="AZ784" s="2006">
        <v>0</v>
      </c>
      <c r="BA784" s="2006">
        <v>0</v>
      </c>
      <c r="BB784" s="2006">
        <v>0</v>
      </c>
      <c r="BC784" s="2006">
        <v>0</v>
      </c>
      <c r="BD784" s="2006">
        <v>0</v>
      </c>
      <c r="BE784" s="2006">
        <v>0</v>
      </c>
      <c r="BF784" s="2006">
        <v>0</v>
      </c>
      <c r="BG784" s="2006">
        <v>0</v>
      </c>
      <c r="BH784" s="2006">
        <v>0</v>
      </c>
      <c r="BI784" s="421"/>
    </row>
    <row r="785" spans="2:61" ht="9.9499999999999993" customHeight="1">
      <c r="B785" s="3401">
        <v>29</v>
      </c>
      <c r="D785" s="4281" t="s">
        <v>822</v>
      </c>
      <c r="E785" s="40"/>
      <c r="F785" s="40"/>
      <c r="G785" s="40"/>
      <c r="H785" s="3617"/>
      <c r="I785" s="40"/>
      <c r="J785" s="40"/>
      <c r="K785" s="40"/>
      <c r="L785" s="3617"/>
      <c r="M785" s="40"/>
      <c r="N785" s="40"/>
      <c r="O785" s="40"/>
      <c r="P785" s="3617"/>
      <c r="Q785" s="187"/>
      <c r="R785" s="187"/>
      <c r="S785" s="187"/>
      <c r="T785" s="4316" t="s">
        <v>823</v>
      </c>
      <c r="U785" s="187"/>
      <c r="V785" s="187"/>
      <c r="W785" s="187"/>
      <c r="X785" s="3617"/>
      <c r="Y785" s="40"/>
      <c r="Z785" s="40"/>
      <c r="AA785" s="40"/>
      <c r="AB785" s="3617"/>
      <c r="AC785" s="40"/>
      <c r="AD785" s="40"/>
      <c r="AE785" s="40"/>
      <c r="AF785" s="3617"/>
      <c r="AG785" s="40"/>
      <c r="AH785" s="40"/>
      <c r="AI785" s="40"/>
      <c r="AJ785" s="2006">
        <v>0</v>
      </c>
      <c r="AK785" s="2006">
        <v>0</v>
      </c>
      <c r="AL785" s="2006">
        <v>0</v>
      </c>
      <c r="AM785" s="2006">
        <v>0</v>
      </c>
      <c r="AN785" s="2006">
        <v>0</v>
      </c>
      <c r="AO785" s="2006">
        <v>0</v>
      </c>
      <c r="AP785" s="2006">
        <v>0</v>
      </c>
      <c r="AQ785" s="2006">
        <v>0</v>
      </c>
      <c r="AR785" s="2006">
        <v>0</v>
      </c>
      <c r="AS785" s="2006">
        <v>0</v>
      </c>
      <c r="AT785" s="2006">
        <v>0</v>
      </c>
      <c r="AU785" s="2006">
        <v>0</v>
      </c>
      <c r="AV785" s="2006">
        <v>0</v>
      </c>
      <c r="AW785" s="2006">
        <v>0</v>
      </c>
      <c r="AX785" s="2006">
        <v>0</v>
      </c>
      <c r="AY785" s="2006">
        <v>0</v>
      </c>
      <c r="AZ785" s="2006">
        <v>0</v>
      </c>
      <c r="BA785" s="2006">
        <v>0</v>
      </c>
      <c r="BB785" s="2006">
        <v>0</v>
      </c>
      <c r="BC785" s="2006">
        <v>0</v>
      </c>
      <c r="BD785" s="2006">
        <v>0</v>
      </c>
      <c r="BE785" s="2006">
        <v>0</v>
      </c>
      <c r="BF785" s="2006">
        <v>0</v>
      </c>
      <c r="BG785" s="2006">
        <v>0</v>
      </c>
      <c r="BH785" s="2006">
        <v>0</v>
      </c>
      <c r="BI785" s="421"/>
    </row>
    <row r="786" spans="2:61" ht="5.0999999999999996" customHeight="1">
      <c r="B786" s="3402"/>
      <c r="D786" s="3624"/>
      <c r="E786" s="90"/>
      <c r="F786" s="91"/>
      <c r="G786" s="90"/>
      <c r="H786" s="3618"/>
      <c r="I786" s="90"/>
      <c r="J786" s="91"/>
      <c r="K786" s="90"/>
      <c r="L786" s="3618"/>
      <c r="M786" s="90"/>
      <c r="N786" s="91"/>
      <c r="O786" s="90"/>
      <c r="P786" s="3618"/>
      <c r="Q786" s="188"/>
      <c r="R786" s="189"/>
      <c r="S786" s="188"/>
      <c r="T786" s="3621"/>
      <c r="U786" s="188"/>
      <c r="V786" s="189"/>
      <c r="W786" s="188"/>
      <c r="X786" s="3618"/>
      <c r="Y786" s="90"/>
      <c r="Z786" s="91"/>
      <c r="AA786" s="90"/>
      <c r="AB786" s="3618"/>
      <c r="AC786" s="90"/>
      <c r="AD786" s="91"/>
      <c r="AE786" s="90"/>
      <c r="AF786" s="3618"/>
      <c r="AG786" s="90"/>
      <c r="AH786" s="91"/>
      <c r="AI786" s="90"/>
      <c r="AJ786" s="2006">
        <v>0</v>
      </c>
      <c r="AK786" s="2006">
        <v>0</v>
      </c>
      <c r="AL786" s="2006">
        <v>0</v>
      </c>
      <c r="AM786" s="2006">
        <v>0</v>
      </c>
      <c r="AN786" s="2006">
        <v>0</v>
      </c>
      <c r="AO786" s="2006">
        <v>0</v>
      </c>
      <c r="AP786" s="2006">
        <v>0</v>
      </c>
      <c r="AQ786" s="2006">
        <v>0</v>
      </c>
      <c r="AR786" s="2006">
        <v>0</v>
      </c>
      <c r="AS786" s="2006">
        <v>0</v>
      </c>
      <c r="AT786" s="2006">
        <v>0</v>
      </c>
      <c r="AU786" s="2006">
        <v>0</v>
      </c>
      <c r="AV786" s="2006">
        <v>0</v>
      </c>
      <c r="AW786" s="2006">
        <v>0</v>
      </c>
      <c r="AX786" s="2006">
        <v>0</v>
      </c>
      <c r="AY786" s="2006">
        <v>0</v>
      </c>
      <c r="AZ786" s="2006">
        <v>0</v>
      </c>
      <c r="BA786" s="2006">
        <v>0</v>
      </c>
      <c r="BB786" s="2006">
        <v>0</v>
      </c>
      <c r="BC786" s="2006">
        <v>0</v>
      </c>
      <c r="BD786" s="2006">
        <v>0</v>
      </c>
      <c r="BE786" s="2006">
        <v>0</v>
      </c>
      <c r="BF786" s="2006">
        <v>0</v>
      </c>
      <c r="BG786" s="2006">
        <v>0</v>
      </c>
      <c r="BH786" s="2006">
        <v>0</v>
      </c>
      <c r="BI786" s="421"/>
    </row>
    <row r="787" spans="2:61" ht="9.9499999999999993" customHeight="1">
      <c r="B787" s="3403"/>
      <c r="D787" s="3625"/>
      <c r="E787" s="40"/>
      <c r="F787" s="40"/>
      <c r="G787" s="40"/>
      <c r="H787" s="3619"/>
      <c r="I787" s="40"/>
      <c r="J787" s="40"/>
      <c r="K787" s="40"/>
      <c r="L787" s="3619"/>
      <c r="M787" s="40"/>
      <c r="N787" s="40"/>
      <c r="O787" s="40"/>
      <c r="P787" s="3619"/>
      <c r="Q787" s="187"/>
      <c r="R787" s="187"/>
      <c r="S787" s="187"/>
      <c r="T787" s="3622"/>
      <c r="U787" s="187"/>
      <c r="V787" s="187"/>
      <c r="W787" s="187"/>
      <c r="X787" s="3619"/>
      <c r="Y787" s="40"/>
      <c r="Z787" s="40"/>
      <c r="AA787" s="40"/>
      <c r="AB787" s="3619"/>
      <c r="AC787" s="40"/>
      <c r="AD787" s="40"/>
      <c r="AE787" s="40"/>
      <c r="AF787" s="3619"/>
      <c r="AG787" s="40"/>
      <c r="AH787" s="40"/>
      <c r="AI787" s="40"/>
      <c r="AJ787" s="2006">
        <v>0</v>
      </c>
      <c r="AK787" s="2006">
        <v>0</v>
      </c>
      <c r="AL787" s="2006">
        <v>0</v>
      </c>
      <c r="AM787" s="2006">
        <v>0</v>
      </c>
      <c r="AN787" s="2006">
        <v>0</v>
      </c>
      <c r="AO787" s="2006">
        <v>0</v>
      </c>
      <c r="AP787" s="2006">
        <v>0</v>
      </c>
      <c r="AQ787" s="2006">
        <v>0</v>
      </c>
      <c r="AR787" s="2006">
        <v>0</v>
      </c>
      <c r="AS787" s="2006">
        <v>0</v>
      </c>
      <c r="AT787" s="2006">
        <v>0</v>
      </c>
      <c r="AU787" s="2006">
        <v>0</v>
      </c>
      <c r="AV787" s="2006">
        <v>0</v>
      </c>
      <c r="AW787" s="2006">
        <v>0</v>
      </c>
      <c r="AX787" s="2006">
        <v>0</v>
      </c>
      <c r="AY787" s="2006">
        <v>0</v>
      </c>
      <c r="AZ787" s="2006">
        <v>0</v>
      </c>
      <c r="BA787" s="2006">
        <v>0</v>
      </c>
      <c r="BB787" s="2006">
        <v>0</v>
      </c>
      <c r="BC787" s="2006">
        <v>0</v>
      </c>
      <c r="BD787" s="2006">
        <v>0</v>
      </c>
      <c r="BE787" s="2006">
        <v>0</v>
      </c>
      <c r="BF787" s="2006">
        <v>0</v>
      </c>
      <c r="BG787" s="2006">
        <v>0</v>
      </c>
      <c r="BH787" s="2006">
        <v>0</v>
      </c>
      <c r="BI787" s="421"/>
    </row>
    <row r="788" spans="2:61" ht="9.9499999999999993" customHeight="1">
      <c r="B788" s="34"/>
      <c r="D788" s="49"/>
      <c r="E788" s="96"/>
      <c r="F788" s="96"/>
      <c r="G788" s="96"/>
      <c r="H788" s="49"/>
      <c r="I788" s="96"/>
      <c r="J788" s="96"/>
      <c r="K788" s="96"/>
      <c r="L788" s="49"/>
      <c r="M788" s="96"/>
      <c r="N788" s="96"/>
      <c r="O788" s="96"/>
      <c r="P788" s="49"/>
      <c r="Q788" s="96"/>
      <c r="R788" s="96"/>
      <c r="S788" s="96"/>
      <c r="T788" s="49"/>
      <c r="U788" s="96"/>
      <c r="V788" s="96"/>
      <c r="W788" s="96"/>
      <c r="X788" s="35"/>
      <c r="Y788" s="96"/>
      <c r="Z788" s="96"/>
      <c r="AA788" s="96"/>
      <c r="AB788" s="49"/>
      <c r="AC788" s="96"/>
      <c r="AD788" s="96"/>
      <c r="AE788" s="96"/>
      <c r="AF788" s="49"/>
      <c r="AG788" s="96"/>
      <c r="AH788" s="96"/>
      <c r="AI788" s="96"/>
      <c r="AJ788" s="2006">
        <v>0</v>
      </c>
      <c r="AK788" s="2006">
        <v>0</v>
      </c>
      <c r="AL788" s="2006">
        <v>0</v>
      </c>
      <c r="AM788" s="2006">
        <v>0</v>
      </c>
      <c r="AN788" s="2006">
        <v>0</v>
      </c>
      <c r="AO788" s="2006">
        <v>0</v>
      </c>
      <c r="AP788" s="2006">
        <v>0</v>
      </c>
      <c r="AQ788" s="2006">
        <v>0</v>
      </c>
      <c r="AR788" s="2006">
        <v>0</v>
      </c>
      <c r="AS788" s="2006">
        <v>0</v>
      </c>
      <c r="AT788" s="2006">
        <v>0</v>
      </c>
      <c r="AU788" s="2006">
        <v>0</v>
      </c>
      <c r="AV788" s="2006">
        <v>0</v>
      </c>
      <c r="AW788" s="2006">
        <v>0</v>
      </c>
      <c r="AX788" s="2006">
        <v>0</v>
      </c>
      <c r="AY788" s="2006">
        <v>0</v>
      </c>
      <c r="AZ788" s="2006">
        <v>0</v>
      </c>
      <c r="BA788" s="2006">
        <v>0</v>
      </c>
      <c r="BB788" s="2006">
        <v>0</v>
      </c>
      <c r="BC788" s="2006">
        <v>0</v>
      </c>
      <c r="BD788" s="2006">
        <v>0</v>
      </c>
      <c r="BE788" s="2006">
        <v>0</v>
      </c>
      <c r="BF788" s="2006">
        <v>0</v>
      </c>
      <c r="BG788" s="2006">
        <v>0</v>
      </c>
      <c r="BH788" s="2006">
        <v>0</v>
      </c>
      <c r="BI788" s="421"/>
    </row>
    <row r="789" spans="2:61" ht="9.9499999999999993" customHeight="1">
      <c r="B789" s="3401">
        <v>30</v>
      </c>
      <c r="D789" s="4281" t="s">
        <v>824</v>
      </c>
      <c r="E789" s="40"/>
      <c r="F789" s="40"/>
      <c r="G789" s="40"/>
      <c r="H789" s="3617"/>
      <c r="I789" s="40"/>
      <c r="J789" s="40"/>
      <c r="K789" s="40"/>
      <c r="L789" s="3617"/>
      <c r="M789" s="40"/>
      <c r="N789" s="40"/>
      <c r="O789" s="40"/>
      <c r="P789" s="3617"/>
      <c r="Q789" s="187"/>
      <c r="R789" s="187"/>
      <c r="S789" s="187"/>
      <c r="T789" s="4316" t="s">
        <v>825</v>
      </c>
      <c r="U789" s="187"/>
      <c r="V789" s="187"/>
      <c r="W789" s="187"/>
      <c r="X789" s="3617"/>
      <c r="Y789" s="40"/>
      <c r="Z789" s="40"/>
      <c r="AA789" s="40"/>
      <c r="AB789" s="3617"/>
      <c r="AC789" s="40"/>
      <c r="AD789" s="40"/>
      <c r="AE789" s="40"/>
      <c r="AF789" s="3617"/>
      <c r="AG789" s="40"/>
      <c r="AH789" s="40"/>
      <c r="AI789" s="40"/>
      <c r="AJ789" s="2006">
        <v>0</v>
      </c>
      <c r="AK789" s="2006">
        <v>0</v>
      </c>
      <c r="AL789" s="2006">
        <v>0</v>
      </c>
      <c r="AM789" s="2006">
        <v>0</v>
      </c>
      <c r="AN789" s="2006">
        <v>0</v>
      </c>
      <c r="AO789" s="2006">
        <v>0</v>
      </c>
      <c r="AP789" s="2006">
        <v>0</v>
      </c>
      <c r="AQ789" s="2006">
        <v>0</v>
      </c>
      <c r="AR789" s="2006">
        <v>0</v>
      </c>
      <c r="AS789" s="2006">
        <v>0</v>
      </c>
      <c r="AT789" s="2006">
        <v>0</v>
      </c>
      <c r="AU789" s="2006">
        <v>0</v>
      </c>
      <c r="AV789" s="2006">
        <v>0</v>
      </c>
      <c r="AW789" s="2006">
        <v>0</v>
      </c>
      <c r="AX789" s="2006">
        <v>0</v>
      </c>
      <c r="AY789" s="2006">
        <v>0</v>
      </c>
      <c r="AZ789" s="2006">
        <v>0</v>
      </c>
      <c r="BA789" s="2006">
        <v>0</v>
      </c>
      <c r="BB789" s="2006">
        <v>0</v>
      </c>
      <c r="BC789" s="2006">
        <v>0</v>
      </c>
      <c r="BD789" s="2006">
        <v>0</v>
      </c>
      <c r="BE789" s="2006">
        <v>0</v>
      </c>
      <c r="BF789" s="2006">
        <v>0</v>
      </c>
      <c r="BG789" s="2006">
        <v>0</v>
      </c>
      <c r="BH789" s="2006">
        <v>0</v>
      </c>
      <c r="BI789" s="421"/>
    </row>
    <row r="790" spans="2:61" ht="5.0999999999999996" customHeight="1">
      <c r="B790" s="3402"/>
      <c r="D790" s="3624"/>
      <c r="E790" s="90"/>
      <c r="F790" s="91"/>
      <c r="G790" s="90"/>
      <c r="H790" s="3618"/>
      <c r="I790" s="90"/>
      <c r="J790" s="91"/>
      <c r="K790" s="90"/>
      <c r="L790" s="3618"/>
      <c r="M790" s="90"/>
      <c r="N790" s="91"/>
      <c r="O790" s="90"/>
      <c r="P790" s="3618"/>
      <c r="Q790" s="188"/>
      <c r="R790" s="189"/>
      <c r="S790" s="188"/>
      <c r="T790" s="3621"/>
      <c r="U790" s="188"/>
      <c r="V790" s="189"/>
      <c r="W790" s="188"/>
      <c r="X790" s="3618"/>
      <c r="Y790" s="90"/>
      <c r="Z790" s="91"/>
      <c r="AA790" s="90"/>
      <c r="AB790" s="3618"/>
      <c r="AC790" s="90"/>
      <c r="AD790" s="91"/>
      <c r="AE790" s="90"/>
      <c r="AF790" s="3618"/>
      <c r="AG790" s="90"/>
      <c r="AH790" s="91"/>
      <c r="AI790" s="90"/>
      <c r="AJ790" s="2006">
        <v>0</v>
      </c>
      <c r="AK790" s="2006">
        <v>0</v>
      </c>
      <c r="AL790" s="2006">
        <v>0</v>
      </c>
      <c r="AM790" s="2006">
        <v>0</v>
      </c>
      <c r="AN790" s="2006">
        <v>0</v>
      </c>
      <c r="AO790" s="2006">
        <v>0</v>
      </c>
      <c r="AP790" s="2006">
        <v>0</v>
      </c>
      <c r="AQ790" s="2006">
        <v>0</v>
      </c>
      <c r="AR790" s="2006">
        <v>0</v>
      </c>
      <c r="AS790" s="2006">
        <v>0</v>
      </c>
      <c r="AT790" s="2006">
        <v>0</v>
      </c>
      <c r="AU790" s="2006">
        <v>0</v>
      </c>
      <c r="AV790" s="2006">
        <v>0</v>
      </c>
      <c r="AW790" s="2006">
        <v>0</v>
      </c>
      <c r="AX790" s="2006">
        <v>0</v>
      </c>
      <c r="AY790" s="2006">
        <v>0</v>
      </c>
      <c r="AZ790" s="2006">
        <v>0</v>
      </c>
      <c r="BA790" s="2006">
        <v>0</v>
      </c>
      <c r="BB790" s="2006">
        <v>0</v>
      </c>
      <c r="BC790" s="2006">
        <v>0</v>
      </c>
      <c r="BD790" s="2006">
        <v>0</v>
      </c>
      <c r="BE790" s="2006">
        <v>0</v>
      </c>
      <c r="BF790" s="2006">
        <v>0</v>
      </c>
      <c r="BG790" s="2006">
        <v>0</v>
      </c>
      <c r="BH790" s="2006">
        <v>0</v>
      </c>
      <c r="BI790" s="421"/>
    </row>
    <row r="791" spans="2:61" ht="9.9499999999999993" customHeight="1">
      <c r="B791" s="3403"/>
      <c r="D791" s="3625"/>
      <c r="E791" s="40"/>
      <c r="F791" s="40"/>
      <c r="G791" s="40"/>
      <c r="H791" s="3619"/>
      <c r="I791" s="40"/>
      <c r="J791" s="40"/>
      <c r="K791" s="40"/>
      <c r="L791" s="3619"/>
      <c r="M791" s="40"/>
      <c r="N791" s="40"/>
      <c r="O791" s="40"/>
      <c r="P791" s="3619"/>
      <c r="Q791" s="187"/>
      <c r="R791" s="187"/>
      <c r="S791" s="187"/>
      <c r="T791" s="3622"/>
      <c r="U791" s="187"/>
      <c r="V791" s="187"/>
      <c r="W791" s="187"/>
      <c r="X791" s="3619"/>
      <c r="Y791" s="40"/>
      <c r="Z791" s="40"/>
      <c r="AA791" s="40"/>
      <c r="AB791" s="3619"/>
      <c r="AC791" s="40"/>
      <c r="AD791" s="40"/>
      <c r="AE791" s="40"/>
      <c r="AF791" s="3619"/>
      <c r="AG791" s="40"/>
      <c r="AH791" s="40"/>
      <c r="AI791" s="40"/>
      <c r="AJ791" s="2006">
        <v>0</v>
      </c>
      <c r="AK791" s="2006">
        <v>0</v>
      </c>
      <c r="AL791" s="2006">
        <v>0</v>
      </c>
      <c r="AM791" s="2006">
        <v>0</v>
      </c>
      <c r="AN791" s="2006">
        <v>0</v>
      </c>
      <c r="AO791" s="2006">
        <v>0</v>
      </c>
      <c r="AP791" s="2006">
        <v>0</v>
      </c>
      <c r="AQ791" s="2006">
        <v>0</v>
      </c>
      <c r="AR791" s="2006">
        <v>0</v>
      </c>
      <c r="AS791" s="2006">
        <v>0</v>
      </c>
      <c r="AT791" s="2006">
        <v>0</v>
      </c>
      <c r="AU791" s="2006">
        <v>0</v>
      </c>
      <c r="AV791" s="2006">
        <v>0</v>
      </c>
      <c r="AW791" s="2006">
        <v>0</v>
      </c>
      <c r="AX791" s="2006">
        <v>0</v>
      </c>
      <c r="AY791" s="2006">
        <v>0</v>
      </c>
      <c r="AZ791" s="2006">
        <v>0</v>
      </c>
      <c r="BA791" s="2006">
        <v>0</v>
      </c>
      <c r="BB791" s="2006">
        <v>0</v>
      </c>
      <c r="BC791" s="2006">
        <v>0</v>
      </c>
      <c r="BD791" s="2006">
        <v>0</v>
      </c>
      <c r="BE791" s="2006">
        <v>0</v>
      </c>
      <c r="BF791" s="2006">
        <v>0</v>
      </c>
      <c r="BG791" s="2006">
        <v>0</v>
      </c>
      <c r="BH791" s="2006">
        <v>0</v>
      </c>
      <c r="BI791" s="421"/>
    </row>
    <row r="792" spans="2:61" ht="9.9499999999999993" customHeight="1">
      <c r="B792" s="34"/>
      <c r="D792" s="49"/>
      <c r="E792" s="96"/>
      <c r="F792" s="96"/>
      <c r="G792" s="96"/>
      <c r="H792" s="49"/>
      <c r="I792" s="96"/>
      <c r="J792" s="96"/>
      <c r="K792" s="96"/>
      <c r="L792" s="49"/>
      <c r="M792" s="96"/>
      <c r="N792" s="96"/>
      <c r="O792" s="96"/>
      <c r="P792" s="49"/>
      <c r="Q792" s="96"/>
      <c r="R792" s="96"/>
      <c r="S792" s="96"/>
      <c r="T792" s="49"/>
      <c r="U792" s="96"/>
      <c r="V792" s="96"/>
      <c r="W792" s="96"/>
      <c r="X792" s="35"/>
      <c r="Y792" s="96"/>
      <c r="Z792" s="96"/>
      <c r="AA792" s="96"/>
      <c r="AB792" s="49"/>
      <c r="AC792" s="96"/>
      <c r="AD792" s="96"/>
      <c r="AE792" s="96"/>
      <c r="AF792" s="49"/>
      <c r="AG792" s="96"/>
      <c r="AH792" s="96"/>
      <c r="AI792" s="96"/>
      <c r="AJ792" s="2006">
        <v>0</v>
      </c>
      <c r="AK792" s="2006">
        <v>0</v>
      </c>
      <c r="AL792" s="2006">
        <v>0</v>
      </c>
      <c r="AM792" s="2006">
        <v>0</v>
      </c>
      <c r="AN792" s="2006">
        <v>0</v>
      </c>
      <c r="AO792" s="2006">
        <v>0</v>
      </c>
      <c r="AP792" s="2006">
        <v>0</v>
      </c>
      <c r="AQ792" s="2006">
        <v>0</v>
      </c>
      <c r="AR792" s="2006">
        <v>0</v>
      </c>
      <c r="AS792" s="2006">
        <v>0</v>
      </c>
      <c r="AT792" s="2006">
        <v>0</v>
      </c>
      <c r="AU792" s="2006">
        <v>0</v>
      </c>
      <c r="AV792" s="2006">
        <v>0</v>
      </c>
      <c r="AW792" s="2006">
        <v>0</v>
      </c>
      <c r="AX792" s="2006">
        <v>0</v>
      </c>
      <c r="AY792" s="2006">
        <v>0</v>
      </c>
      <c r="AZ792" s="2006">
        <v>0</v>
      </c>
      <c r="BA792" s="2006">
        <v>0</v>
      </c>
      <c r="BB792" s="2006">
        <v>0</v>
      </c>
      <c r="BC792" s="2006">
        <v>0</v>
      </c>
      <c r="BD792" s="2006">
        <v>0</v>
      </c>
      <c r="BE792" s="2006">
        <v>0</v>
      </c>
      <c r="BF792" s="2006">
        <v>0</v>
      </c>
      <c r="BG792" s="2006">
        <v>0</v>
      </c>
      <c r="BH792" s="2006">
        <v>0</v>
      </c>
      <c r="BI792" s="421"/>
    </row>
    <row r="793" spans="2:61" ht="9.9499999999999993" customHeight="1">
      <c r="B793" s="3401">
        <v>31</v>
      </c>
      <c r="D793" s="4281"/>
      <c r="E793" s="40"/>
      <c r="F793" s="40"/>
      <c r="G793" s="40"/>
      <c r="H793" s="3617"/>
      <c r="I793" s="40"/>
      <c r="J793" s="40"/>
      <c r="K793" s="40"/>
      <c r="L793" s="3617"/>
      <c r="M793" s="40"/>
      <c r="N793" s="40"/>
      <c r="O793" s="40"/>
      <c r="P793" s="3617"/>
      <c r="Q793" s="187"/>
      <c r="R793" s="187"/>
      <c r="S793" s="187"/>
      <c r="T793" s="4286" t="s">
        <v>826</v>
      </c>
      <c r="U793" s="187"/>
      <c r="V793" s="187"/>
      <c r="W793" s="187"/>
      <c r="X793" s="3617"/>
      <c r="Y793" s="40"/>
      <c r="Z793" s="40"/>
      <c r="AA793" s="40"/>
      <c r="AB793" s="3617"/>
      <c r="AC793" s="40"/>
      <c r="AD793" s="40"/>
      <c r="AE793" s="40"/>
      <c r="AF793" s="3617"/>
      <c r="AG793" s="40"/>
      <c r="AH793" s="40"/>
      <c r="AI793" s="40"/>
      <c r="AJ793" s="2006">
        <v>0</v>
      </c>
      <c r="AK793" s="2006">
        <v>0</v>
      </c>
      <c r="AL793" s="2006">
        <v>0</v>
      </c>
      <c r="AM793" s="2006">
        <v>0</v>
      </c>
      <c r="AN793" s="2006">
        <v>0</v>
      </c>
      <c r="AO793" s="2006">
        <v>0</v>
      </c>
      <c r="AP793" s="2006">
        <v>0</v>
      </c>
      <c r="AQ793" s="2006">
        <v>0</v>
      </c>
      <c r="AR793" s="2006">
        <v>0</v>
      </c>
      <c r="AS793" s="2006">
        <v>0</v>
      </c>
      <c r="AT793" s="2006">
        <v>0</v>
      </c>
      <c r="AU793" s="2006">
        <v>0</v>
      </c>
      <c r="AV793" s="2006">
        <v>0</v>
      </c>
      <c r="AW793" s="2006">
        <v>0</v>
      </c>
      <c r="AX793" s="2006">
        <v>0</v>
      </c>
      <c r="AY793" s="2006">
        <v>0</v>
      </c>
      <c r="AZ793" s="2006">
        <v>0</v>
      </c>
      <c r="BA793" s="2006">
        <v>0</v>
      </c>
      <c r="BB793" s="2006">
        <v>0</v>
      </c>
      <c r="BC793" s="2006">
        <v>0</v>
      </c>
      <c r="BD793" s="2006">
        <v>0</v>
      </c>
      <c r="BE793" s="2006">
        <v>0</v>
      </c>
      <c r="BF793" s="2006">
        <v>0</v>
      </c>
      <c r="BG793" s="2006">
        <v>0</v>
      </c>
      <c r="BH793" s="2006">
        <v>0</v>
      </c>
      <c r="BI793" s="421"/>
    </row>
    <row r="794" spans="2:61" ht="5.0999999999999996" customHeight="1">
      <c r="B794" s="3402"/>
      <c r="D794" s="3624"/>
      <c r="E794" s="90"/>
      <c r="F794" s="91"/>
      <c r="G794" s="90"/>
      <c r="H794" s="3618"/>
      <c r="I794" s="90"/>
      <c r="J794" s="91"/>
      <c r="K794" s="90"/>
      <c r="L794" s="3618"/>
      <c r="M794" s="90"/>
      <c r="N794" s="91"/>
      <c r="O794" s="90"/>
      <c r="P794" s="3618"/>
      <c r="Q794" s="188"/>
      <c r="R794" s="189"/>
      <c r="S794" s="188"/>
      <c r="T794" s="3627"/>
      <c r="U794" s="188"/>
      <c r="V794" s="189"/>
      <c r="W794" s="188"/>
      <c r="X794" s="3618"/>
      <c r="Y794" s="90"/>
      <c r="Z794" s="91"/>
      <c r="AA794" s="90"/>
      <c r="AB794" s="3618"/>
      <c r="AC794" s="90"/>
      <c r="AD794" s="91"/>
      <c r="AE794" s="90"/>
      <c r="AF794" s="3618"/>
      <c r="AG794" s="90"/>
      <c r="AH794" s="91"/>
      <c r="AI794" s="90"/>
      <c r="AJ794" s="2006">
        <v>0</v>
      </c>
      <c r="AK794" s="2006">
        <v>0</v>
      </c>
      <c r="AL794" s="2006">
        <v>0</v>
      </c>
      <c r="AM794" s="2006">
        <v>0</v>
      </c>
      <c r="AN794" s="2006">
        <v>0</v>
      </c>
      <c r="AO794" s="2006">
        <v>0</v>
      </c>
      <c r="AP794" s="2006">
        <v>0</v>
      </c>
      <c r="AQ794" s="2006">
        <v>0</v>
      </c>
      <c r="AR794" s="2006">
        <v>0</v>
      </c>
      <c r="AS794" s="2006">
        <v>0</v>
      </c>
      <c r="AT794" s="2006">
        <v>0</v>
      </c>
      <c r="AU794" s="2006">
        <v>0</v>
      </c>
      <c r="AV794" s="2006">
        <v>0</v>
      </c>
      <c r="AW794" s="2006">
        <v>0</v>
      </c>
      <c r="AX794" s="2006">
        <v>0</v>
      </c>
      <c r="AY794" s="2006">
        <v>0</v>
      </c>
      <c r="AZ794" s="2006">
        <v>0</v>
      </c>
      <c r="BA794" s="2006">
        <v>0</v>
      </c>
      <c r="BB794" s="2006">
        <v>0</v>
      </c>
      <c r="BC794" s="2006">
        <v>0</v>
      </c>
      <c r="BD794" s="2006">
        <v>0</v>
      </c>
      <c r="BE794" s="2006">
        <v>0</v>
      </c>
      <c r="BF794" s="2006">
        <v>0</v>
      </c>
      <c r="BG794" s="2006">
        <v>0</v>
      </c>
      <c r="BH794" s="2006">
        <v>0</v>
      </c>
      <c r="BI794" s="421"/>
    </row>
    <row r="795" spans="2:61" ht="9.9499999999999993" customHeight="1">
      <c r="B795" s="3403"/>
      <c r="D795" s="3625"/>
      <c r="E795" s="40"/>
      <c r="F795" s="40"/>
      <c r="G795" s="40"/>
      <c r="H795" s="3619"/>
      <c r="I795" s="40"/>
      <c r="J795" s="40"/>
      <c r="K795" s="40"/>
      <c r="L795" s="3619"/>
      <c r="M795" s="40"/>
      <c r="N795" s="40"/>
      <c r="O795" s="40"/>
      <c r="P795" s="3619"/>
      <c r="Q795" s="187"/>
      <c r="R795" s="187"/>
      <c r="S795" s="187"/>
      <c r="T795" s="3628"/>
      <c r="U795" s="187"/>
      <c r="V795" s="187"/>
      <c r="W795" s="187"/>
      <c r="X795" s="3619"/>
      <c r="Y795" s="40"/>
      <c r="Z795" s="40"/>
      <c r="AA795" s="40"/>
      <c r="AB795" s="3619"/>
      <c r="AC795" s="40"/>
      <c r="AD795" s="40"/>
      <c r="AE795" s="40"/>
      <c r="AF795" s="3619"/>
      <c r="AG795" s="40"/>
      <c r="AH795" s="40"/>
      <c r="AI795" s="40"/>
      <c r="AJ795" s="2006">
        <v>0</v>
      </c>
      <c r="AK795" s="2006">
        <v>0</v>
      </c>
      <c r="AL795" s="2006">
        <v>0</v>
      </c>
      <c r="AM795" s="2006">
        <v>0</v>
      </c>
      <c r="AN795" s="2006">
        <v>0</v>
      </c>
      <c r="AO795" s="2006">
        <v>0</v>
      </c>
      <c r="AP795" s="2006">
        <v>0</v>
      </c>
      <c r="AQ795" s="2006">
        <v>0</v>
      </c>
      <c r="AR795" s="2006">
        <v>0</v>
      </c>
      <c r="AS795" s="2006">
        <v>0</v>
      </c>
      <c r="AT795" s="2006">
        <v>0</v>
      </c>
      <c r="AU795" s="2006">
        <v>0</v>
      </c>
      <c r="AV795" s="2006">
        <v>0</v>
      </c>
      <c r="AW795" s="2006">
        <v>0</v>
      </c>
      <c r="AX795" s="2006">
        <v>0</v>
      </c>
      <c r="AY795" s="2006">
        <v>0</v>
      </c>
      <c r="AZ795" s="2006">
        <v>0</v>
      </c>
      <c r="BA795" s="2006">
        <v>0</v>
      </c>
      <c r="BB795" s="2006">
        <v>0</v>
      </c>
      <c r="BC795" s="2006">
        <v>0</v>
      </c>
      <c r="BD795" s="2006">
        <v>0</v>
      </c>
      <c r="BE795" s="2006">
        <v>0</v>
      </c>
      <c r="BF795" s="2006">
        <v>0</v>
      </c>
      <c r="BG795" s="2006">
        <v>0</v>
      </c>
      <c r="BH795" s="2006">
        <v>0</v>
      </c>
      <c r="BI795" s="421"/>
    </row>
    <row r="796" spans="2:61" ht="9.9499999999999993" customHeight="1">
      <c r="B796" s="34"/>
      <c r="D796" s="49"/>
      <c r="E796" s="96"/>
      <c r="F796" s="96"/>
      <c r="G796" s="96"/>
      <c r="H796" s="49"/>
      <c r="I796" s="96"/>
      <c r="J796" s="96"/>
      <c r="K796" s="96"/>
      <c r="L796" s="49"/>
      <c r="M796" s="96"/>
      <c r="N796" s="96"/>
      <c r="O796" s="96"/>
      <c r="P796" s="49"/>
      <c r="Q796" s="96"/>
      <c r="R796" s="96"/>
      <c r="S796" s="96"/>
      <c r="T796" s="49"/>
      <c r="U796" s="96"/>
      <c r="V796" s="96"/>
      <c r="W796" s="96"/>
      <c r="X796" s="35"/>
      <c r="Y796" s="96"/>
      <c r="Z796" s="96"/>
      <c r="AA796" s="96"/>
      <c r="AB796" s="49"/>
      <c r="AC796" s="96"/>
      <c r="AD796" s="96"/>
      <c r="AE796" s="96"/>
      <c r="AF796" s="49"/>
      <c r="AG796" s="96"/>
      <c r="AH796" s="96"/>
      <c r="AI796" s="96"/>
      <c r="AJ796" s="2006">
        <v>0</v>
      </c>
      <c r="AK796" s="2006">
        <v>0</v>
      </c>
      <c r="AL796" s="2006">
        <v>0</v>
      </c>
      <c r="AM796" s="2006">
        <v>0</v>
      </c>
      <c r="AN796" s="2006">
        <v>0</v>
      </c>
      <c r="AO796" s="2006">
        <v>0</v>
      </c>
      <c r="AP796" s="2006">
        <v>0</v>
      </c>
      <c r="AQ796" s="2006">
        <v>0</v>
      </c>
      <c r="AR796" s="2006">
        <v>0</v>
      </c>
      <c r="AS796" s="2006">
        <v>0</v>
      </c>
      <c r="AT796" s="2006">
        <v>0</v>
      </c>
      <c r="AU796" s="2006">
        <v>0</v>
      </c>
      <c r="AV796" s="2006">
        <v>0</v>
      </c>
      <c r="AW796" s="2006">
        <v>0</v>
      </c>
      <c r="AX796" s="2006">
        <v>0</v>
      </c>
      <c r="AY796" s="2006">
        <v>0</v>
      </c>
      <c r="AZ796" s="2006">
        <v>0</v>
      </c>
      <c r="BA796" s="2006">
        <v>0</v>
      </c>
      <c r="BB796" s="2006">
        <v>0</v>
      </c>
      <c r="BC796" s="2006">
        <v>0</v>
      </c>
      <c r="BD796" s="2006">
        <v>0</v>
      </c>
      <c r="BE796" s="2006">
        <v>0</v>
      </c>
      <c r="BF796" s="2006">
        <v>0</v>
      </c>
      <c r="BG796" s="2006">
        <v>0</v>
      </c>
      <c r="BH796" s="2006">
        <v>0</v>
      </c>
      <c r="BI796" s="421"/>
    </row>
    <row r="797" spans="2:61" ht="9.9499999999999993" customHeight="1">
      <c r="B797" s="3401">
        <v>32</v>
      </c>
      <c r="D797" s="3617"/>
      <c r="E797" s="40"/>
      <c r="F797" s="40"/>
      <c r="G797" s="40"/>
      <c r="H797" s="3617"/>
      <c r="I797" s="40"/>
      <c r="J797" s="40"/>
      <c r="K797" s="40"/>
      <c r="L797" s="3617"/>
      <c r="M797" s="40"/>
      <c r="N797" s="40"/>
      <c r="O797" s="40"/>
      <c r="P797" s="3617"/>
      <c r="Q797" s="187"/>
      <c r="R797" s="187"/>
      <c r="S797" s="187"/>
      <c r="T797" s="4316"/>
      <c r="U797" s="187"/>
      <c r="V797" s="187"/>
      <c r="W797" s="187"/>
      <c r="X797" s="3617"/>
      <c r="Y797" s="40"/>
      <c r="Z797" s="40"/>
      <c r="AA797" s="40"/>
      <c r="AB797" s="3617"/>
      <c r="AC797" s="40"/>
      <c r="AD797" s="40"/>
      <c r="AE797" s="40"/>
      <c r="AF797" s="3617"/>
      <c r="AG797" s="40"/>
      <c r="AH797" s="40"/>
      <c r="AI797" s="40"/>
      <c r="AJ797" s="2006">
        <v>0</v>
      </c>
      <c r="AK797" s="2006">
        <v>0</v>
      </c>
      <c r="AL797" s="2006">
        <v>0</v>
      </c>
      <c r="AM797" s="2006">
        <v>0</v>
      </c>
      <c r="AN797" s="2006">
        <v>0</v>
      </c>
      <c r="AO797" s="2006">
        <v>0</v>
      </c>
      <c r="AP797" s="2006">
        <v>0</v>
      </c>
      <c r="AQ797" s="2006">
        <v>0</v>
      </c>
      <c r="AR797" s="2006">
        <v>0</v>
      </c>
      <c r="AS797" s="2006">
        <v>0</v>
      </c>
      <c r="AT797" s="2006">
        <v>0</v>
      </c>
      <c r="AU797" s="2006">
        <v>0</v>
      </c>
      <c r="AV797" s="2006">
        <v>0</v>
      </c>
      <c r="AW797" s="2006">
        <v>0</v>
      </c>
      <c r="AX797" s="2006">
        <v>0</v>
      </c>
      <c r="AY797" s="2006">
        <v>0</v>
      </c>
      <c r="AZ797" s="2006">
        <v>0</v>
      </c>
      <c r="BA797" s="2006">
        <v>0</v>
      </c>
      <c r="BB797" s="2006">
        <v>0</v>
      </c>
      <c r="BC797" s="2006">
        <v>0</v>
      </c>
      <c r="BD797" s="2006">
        <v>0</v>
      </c>
      <c r="BE797" s="2006">
        <v>0</v>
      </c>
      <c r="BF797" s="2006">
        <v>0</v>
      </c>
      <c r="BG797" s="2006">
        <v>0</v>
      </c>
      <c r="BH797" s="2006">
        <v>0</v>
      </c>
      <c r="BI797" s="421"/>
    </row>
    <row r="798" spans="2:61" ht="5.0999999999999996" customHeight="1">
      <c r="B798" s="3402"/>
      <c r="D798" s="3618"/>
      <c r="E798" s="90"/>
      <c r="F798" s="91"/>
      <c r="G798" s="90"/>
      <c r="H798" s="3618"/>
      <c r="I798" s="90"/>
      <c r="J798" s="91"/>
      <c r="K798" s="90"/>
      <c r="L798" s="3618"/>
      <c r="M798" s="90"/>
      <c r="N798" s="91"/>
      <c r="O798" s="90"/>
      <c r="P798" s="3618"/>
      <c r="Q798" s="188"/>
      <c r="R798" s="189"/>
      <c r="S798" s="188"/>
      <c r="T798" s="3621"/>
      <c r="U798" s="188"/>
      <c r="V798" s="189"/>
      <c r="W798" s="188"/>
      <c r="X798" s="3618"/>
      <c r="Y798" s="90"/>
      <c r="Z798" s="91"/>
      <c r="AA798" s="90"/>
      <c r="AB798" s="3618"/>
      <c r="AC798" s="90"/>
      <c r="AD798" s="91"/>
      <c r="AE798" s="90"/>
      <c r="AF798" s="3618"/>
      <c r="AG798" s="90"/>
      <c r="AH798" s="91"/>
      <c r="AI798" s="90"/>
      <c r="AJ798" s="2006">
        <v>0</v>
      </c>
      <c r="AK798" s="2006">
        <v>0</v>
      </c>
      <c r="AL798" s="2006">
        <v>0</v>
      </c>
      <c r="AM798" s="2006">
        <v>0</v>
      </c>
      <c r="AN798" s="2006">
        <v>0</v>
      </c>
      <c r="AO798" s="2006">
        <v>0</v>
      </c>
      <c r="AP798" s="2006">
        <v>0</v>
      </c>
      <c r="AQ798" s="2006">
        <v>0</v>
      </c>
      <c r="AR798" s="2006">
        <v>0</v>
      </c>
      <c r="AS798" s="2006">
        <v>0</v>
      </c>
      <c r="AT798" s="2006">
        <v>0</v>
      </c>
      <c r="AU798" s="2006">
        <v>0</v>
      </c>
      <c r="AV798" s="2006">
        <v>0</v>
      </c>
      <c r="AW798" s="2006">
        <v>0</v>
      </c>
      <c r="AX798" s="2006">
        <v>0</v>
      </c>
      <c r="AY798" s="2006">
        <v>0</v>
      </c>
      <c r="AZ798" s="2006">
        <v>0</v>
      </c>
      <c r="BA798" s="2006">
        <v>0</v>
      </c>
      <c r="BB798" s="2006">
        <v>0</v>
      </c>
      <c r="BC798" s="2006">
        <v>0</v>
      </c>
      <c r="BD798" s="2006">
        <v>0</v>
      </c>
      <c r="BE798" s="2006">
        <v>0</v>
      </c>
      <c r="BF798" s="2006">
        <v>0</v>
      </c>
      <c r="BG798" s="2006">
        <v>0</v>
      </c>
      <c r="BH798" s="2006">
        <v>0</v>
      </c>
      <c r="BI798" s="421"/>
    </row>
    <row r="799" spans="2:61" ht="9.9499999999999993" customHeight="1">
      <c r="B799" s="3403"/>
      <c r="D799" s="3619"/>
      <c r="E799" s="40"/>
      <c r="F799" s="40"/>
      <c r="G799" s="40"/>
      <c r="H799" s="3619"/>
      <c r="I799" s="40"/>
      <c r="J799" s="40"/>
      <c r="K799" s="40"/>
      <c r="L799" s="3619"/>
      <c r="M799" s="40"/>
      <c r="N799" s="40"/>
      <c r="O799" s="40"/>
      <c r="P799" s="3619"/>
      <c r="Q799" s="187"/>
      <c r="R799" s="187"/>
      <c r="S799" s="187"/>
      <c r="T799" s="3622"/>
      <c r="U799" s="187"/>
      <c r="V799" s="187"/>
      <c r="W799" s="187"/>
      <c r="X799" s="3619"/>
      <c r="Y799" s="40"/>
      <c r="Z799" s="40"/>
      <c r="AA799" s="40"/>
      <c r="AB799" s="3619"/>
      <c r="AC799" s="40"/>
      <c r="AD799" s="40"/>
      <c r="AE799" s="40"/>
      <c r="AF799" s="3619"/>
      <c r="AG799" s="40"/>
      <c r="AH799" s="40"/>
      <c r="AI799" s="40"/>
      <c r="AJ799" s="2006">
        <v>0</v>
      </c>
      <c r="AK799" s="2006">
        <v>0</v>
      </c>
      <c r="AL799" s="2006">
        <v>0</v>
      </c>
      <c r="AM799" s="2006">
        <v>0</v>
      </c>
      <c r="AN799" s="2006">
        <v>0</v>
      </c>
      <c r="AO799" s="2006">
        <v>0</v>
      </c>
      <c r="AP799" s="2006">
        <v>0</v>
      </c>
      <c r="AQ799" s="2006">
        <v>0</v>
      </c>
      <c r="AR799" s="2006">
        <v>0</v>
      </c>
      <c r="AS799" s="2006">
        <v>0</v>
      </c>
      <c r="AT799" s="2006">
        <v>0</v>
      </c>
      <c r="AU799" s="2006">
        <v>0</v>
      </c>
      <c r="AV799" s="2006">
        <v>0</v>
      </c>
      <c r="AW799" s="2006">
        <v>0</v>
      </c>
      <c r="AX799" s="2006">
        <v>0</v>
      </c>
      <c r="AY799" s="2006">
        <v>0</v>
      </c>
      <c r="AZ799" s="2006">
        <v>0</v>
      </c>
      <c r="BA799" s="2006">
        <v>0</v>
      </c>
      <c r="BB799" s="2006">
        <v>0</v>
      </c>
      <c r="BC799" s="2006">
        <v>0</v>
      </c>
      <c r="BD799" s="2006">
        <v>0</v>
      </c>
      <c r="BE799" s="2006">
        <v>0</v>
      </c>
      <c r="BF799" s="2006">
        <v>0</v>
      </c>
      <c r="BG799" s="2006">
        <v>0</v>
      </c>
      <c r="BH799" s="2006">
        <v>0</v>
      </c>
      <c r="BI799" s="421"/>
    </row>
    <row r="800" spans="2:61">
      <c r="AJ800" s="2006">
        <v>0</v>
      </c>
      <c r="AK800" s="2006">
        <v>0</v>
      </c>
      <c r="AL800" s="2006">
        <v>0</v>
      </c>
      <c r="AM800" s="2006">
        <v>0</v>
      </c>
      <c r="AN800" s="2006">
        <v>0</v>
      </c>
      <c r="AO800" s="2006">
        <v>0</v>
      </c>
      <c r="AP800" s="2006">
        <v>0</v>
      </c>
      <c r="AQ800" s="2006">
        <v>0</v>
      </c>
      <c r="AR800" s="2006">
        <v>0</v>
      </c>
      <c r="AS800" s="2006">
        <v>0</v>
      </c>
      <c r="AT800" s="2006">
        <v>0</v>
      </c>
      <c r="AU800" s="2006">
        <v>0</v>
      </c>
      <c r="AV800" s="2006">
        <v>0</v>
      </c>
      <c r="AW800" s="2006">
        <v>0</v>
      </c>
      <c r="AX800" s="2006">
        <v>0</v>
      </c>
      <c r="AY800" s="2006">
        <v>0</v>
      </c>
      <c r="AZ800" s="2006">
        <v>0</v>
      </c>
      <c r="BA800" s="2006">
        <v>0</v>
      </c>
      <c r="BB800" s="2006">
        <v>0</v>
      </c>
      <c r="BC800" s="2006">
        <v>0</v>
      </c>
      <c r="BD800" s="2006">
        <v>0</v>
      </c>
      <c r="BE800" s="2006">
        <v>0</v>
      </c>
      <c r="BF800" s="2006">
        <v>0</v>
      </c>
      <c r="BG800" s="2006">
        <v>0</v>
      </c>
      <c r="BH800" s="2006">
        <v>0</v>
      </c>
      <c r="BI800" s="421"/>
    </row>
    <row r="801" spans="1:61">
      <c r="AJ801" s="35"/>
      <c r="AK801" s="35"/>
      <c r="AL801" s="35"/>
      <c r="AM801" s="35"/>
      <c r="AN801" s="35"/>
      <c r="AZ801" s="2006">
        <v>0</v>
      </c>
      <c r="BA801" s="2006">
        <v>0</v>
      </c>
      <c r="BB801" s="2006">
        <v>0</v>
      </c>
      <c r="BC801" s="2006">
        <v>0</v>
      </c>
      <c r="BD801" s="2006">
        <v>0</v>
      </c>
      <c r="BE801" s="2006">
        <v>0</v>
      </c>
      <c r="BF801" s="2006">
        <v>0</v>
      </c>
      <c r="BG801" s="2006">
        <v>0</v>
      </c>
      <c r="BH801" s="2006">
        <v>0</v>
      </c>
      <c r="BI801" s="421"/>
    </row>
    <row r="802" spans="1:61" ht="23.25">
      <c r="B802" s="34"/>
      <c r="D802" s="3614" t="s">
        <v>1140</v>
      </c>
      <c r="E802" s="3615"/>
      <c r="F802" s="3615"/>
      <c r="G802" s="3615"/>
      <c r="H802" s="3615"/>
      <c r="I802" s="3615"/>
      <c r="J802" s="3615"/>
      <c r="K802" s="3615"/>
      <c r="L802" s="3615"/>
      <c r="M802" s="3615"/>
      <c r="N802" s="3615"/>
      <c r="O802" s="3615"/>
      <c r="P802" s="3615"/>
      <c r="Q802" s="3615"/>
      <c r="R802" s="3615"/>
      <c r="S802" s="3615"/>
      <c r="T802" s="3615"/>
      <c r="U802" s="3615"/>
      <c r="V802" s="3615"/>
      <c r="W802" s="3615"/>
      <c r="X802" s="3615"/>
      <c r="Y802" s="3615"/>
      <c r="Z802" s="3615"/>
      <c r="AA802" s="3615"/>
      <c r="AB802" s="3615"/>
      <c r="AC802" s="3615"/>
      <c r="AD802" s="3615"/>
      <c r="AE802" s="3615"/>
      <c r="AF802" s="3615"/>
      <c r="AG802" s="3615"/>
      <c r="AH802" s="3615"/>
      <c r="AI802" s="3615"/>
      <c r="AJ802" s="3615"/>
      <c r="AK802" s="3615"/>
      <c r="AL802" s="3615"/>
      <c r="AM802" s="3615"/>
      <c r="AN802" s="3615"/>
      <c r="AO802" s="3615"/>
      <c r="AP802" s="3615"/>
      <c r="AQ802" s="3615"/>
      <c r="AR802" s="3615"/>
      <c r="AS802" s="3615"/>
      <c r="AT802" s="3615"/>
      <c r="AU802" s="3615"/>
      <c r="AV802" s="3616"/>
      <c r="AW802" s="35"/>
      <c r="AZ802" s="2006">
        <v>0</v>
      </c>
      <c r="BA802" s="2006">
        <v>0</v>
      </c>
      <c r="BB802" s="2006">
        <v>0</v>
      </c>
      <c r="BC802" s="2006">
        <v>0</v>
      </c>
      <c r="BD802" s="2006">
        <v>0</v>
      </c>
      <c r="BE802" s="2006">
        <v>0</v>
      </c>
      <c r="BF802" s="2006">
        <v>0</v>
      </c>
      <c r="BG802" s="2006">
        <v>0</v>
      </c>
      <c r="BH802" s="2006">
        <v>0</v>
      </c>
      <c r="BI802" s="421"/>
    </row>
    <row r="803" spans="1:61">
      <c r="AJ803" s="2006">
        <v>0</v>
      </c>
      <c r="AK803" s="2006">
        <v>0</v>
      </c>
      <c r="AL803" s="2006">
        <v>0</v>
      </c>
      <c r="AM803" s="2006">
        <v>0</v>
      </c>
      <c r="AN803" s="2006">
        <v>0</v>
      </c>
      <c r="AO803" s="2006">
        <v>0</v>
      </c>
      <c r="AP803" s="2006">
        <v>0</v>
      </c>
      <c r="AQ803" s="2006">
        <v>0</v>
      </c>
      <c r="AR803" s="2006">
        <v>0</v>
      </c>
      <c r="AS803" s="2006">
        <v>0</v>
      </c>
      <c r="AT803" s="2006">
        <v>0</v>
      </c>
      <c r="AU803" s="2006">
        <v>0</v>
      </c>
      <c r="AV803" s="2006">
        <v>0</v>
      </c>
      <c r="AW803" s="2006">
        <v>0</v>
      </c>
      <c r="AX803" s="2006">
        <v>0</v>
      </c>
      <c r="AY803" s="2006">
        <v>0</v>
      </c>
      <c r="AZ803" s="2006">
        <v>0</v>
      </c>
      <c r="BA803" s="2006">
        <v>0</v>
      </c>
      <c r="BB803" s="2006">
        <v>0</v>
      </c>
      <c r="BC803" s="2006">
        <v>0</v>
      </c>
      <c r="BD803" s="2006">
        <v>0</v>
      </c>
      <c r="BE803" s="2006">
        <v>0</v>
      </c>
      <c r="BF803" s="2006">
        <v>0</v>
      </c>
      <c r="BG803" s="2006">
        <v>0</v>
      </c>
      <c r="BH803" s="2006">
        <v>0</v>
      </c>
      <c r="BI803" s="421"/>
    </row>
    <row r="804" spans="1:61" s="132" customFormat="1" ht="18" customHeight="1">
      <c r="B804" s="26"/>
      <c r="C804" s="301" t="s">
        <v>1141</v>
      </c>
      <c r="AJ804" s="2006">
        <v>0</v>
      </c>
      <c r="AK804" s="2006">
        <v>0</v>
      </c>
      <c r="AL804" s="2006">
        <v>0</v>
      </c>
      <c r="AM804" s="2006">
        <v>0</v>
      </c>
      <c r="AN804" s="2006">
        <v>0</v>
      </c>
      <c r="AO804" s="2006">
        <v>0</v>
      </c>
      <c r="AP804" s="2006">
        <v>0</v>
      </c>
      <c r="AQ804" s="2006">
        <v>0</v>
      </c>
      <c r="AR804" s="2006">
        <v>0</v>
      </c>
      <c r="AS804" s="2006">
        <v>0</v>
      </c>
      <c r="AT804" s="2006">
        <v>0</v>
      </c>
      <c r="AU804" s="2006">
        <v>0</v>
      </c>
      <c r="AV804" s="2006">
        <v>0</v>
      </c>
      <c r="AW804" s="2006">
        <v>0</v>
      </c>
      <c r="AX804" s="2006">
        <v>0</v>
      </c>
      <c r="AY804" s="2006">
        <v>0</v>
      </c>
      <c r="AZ804" s="2006">
        <v>0</v>
      </c>
      <c r="BA804" s="2006">
        <v>0</v>
      </c>
      <c r="BB804" s="2006">
        <v>0</v>
      </c>
      <c r="BC804" s="2006">
        <v>0</v>
      </c>
      <c r="BD804" s="2006">
        <v>0</v>
      </c>
      <c r="BE804" s="2006">
        <v>0</v>
      </c>
      <c r="BF804" s="2006">
        <v>0</v>
      </c>
      <c r="BG804" s="2006">
        <v>0</v>
      </c>
      <c r="BH804" s="2006">
        <v>0</v>
      </c>
      <c r="BI804" s="2029"/>
    </row>
    <row r="805" spans="1:61" s="132" customFormat="1" ht="18" customHeight="1">
      <c r="H805" s="1908"/>
      <c r="AJ805" s="2006">
        <v>0</v>
      </c>
      <c r="AK805" s="2006">
        <v>0</v>
      </c>
      <c r="AL805" s="2006">
        <v>0</v>
      </c>
      <c r="AM805" s="2006">
        <v>0</v>
      </c>
      <c r="AN805" s="2006">
        <v>0</v>
      </c>
      <c r="AO805" s="2006">
        <v>0</v>
      </c>
      <c r="AP805" s="2006">
        <v>0</v>
      </c>
      <c r="AQ805" s="2006">
        <v>0</v>
      </c>
      <c r="AR805" s="2006">
        <v>0</v>
      </c>
      <c r="AS805" s="2006">
        <v>0</v>
      </c>
      <c r="AT805" s="2006">
        <v>0</v>
      </c>
      <c r="AU805" s="2006">
        <v>0</v>
      </c>
      <c r="AV805" s="2006">
        <v>0</v>
      </c>
      <c r="AW805" s="2006">
        <v>0</v>
      </c>
      <c r="AX805" s="2006">
        <v>0</v>
      </c>
      <c r="AY805" s="2006">
        <v>0</v>
      </c>
      <c r="AZ805" s="2006">
        <v>0</v>
      </c>
      <c r="BA805" s="2006">
        <v>0</v>
      </c>
      <c r="BB805" s="2006">
        <v>0</v>
      </c>
      <c r="BC805" s="2006">
        <v>0</v>
      </c>
      <c r="BD805" s="2006">
        <v>0</v>
      </c>
      <c r="BE805" s="2006">
        <v>0</v>
      </c>
      <c r="BF805" s="2006">
        <v>0</v>
      </c>
      <c r="BG805" s="2006">
        <v>0</v>
      </c>
      <c r="BH805" s="2006">
        <v>0</v>
      </c>
      <c r="BI805" s="2029"/>
    </row>
    <row r="806" spans="1:61" s="132" customFormat="1" ht="18" customHeight="1">
      <c r="D806" s="487" t="s">
        <v>1142</v>
      </c>
      <c r="H806" s="488" t="s">
        <v>1143</v>
      </c>
      <c r="AJ806" s="2006">
        <v>0</v>
      </c>
      <c r="AK806" s="2006">
        <v>0</v>
      </c>
      <c r="AL806" s="2006">
        <v>0</v>
      </c>
      <c r="AM806" s="2006">
        <v>0</v>
      </c>
      <c r="AN806" s="2006">
        <v>0</v>
      </c>
      <c r="AO806" s="2006">
        <v>0</v>
      </c>
      <c r="AP806" s="2006">
        <v>0</v>
      </c>
      <c r="AQ806" s="2006">
        <v>0</v>
      </c>
      <c r="AR806" s="2006">
        <v>0</v>
      </c>
      <c r="AS806" s="2006">
        <v>0</v>
      </c>
      <c r="AT806" s="2006">
        <v>0</v>
      </c>
      <c r="AU806" s="2006">
        <v>0</v>
      </c>
      <c r="AV806" s="2006">
        <v>0</v>
      </c>
      <c r="AW806" s="2006">
        <v>0</v>
      </c>
      <c r="AX806" s="2006">
        <v>0</v>
      </c>
      <c r="AY806" s="2006">
        <v>0</v>
      </c>
      <c r="AZ806" s="2006">
        <v>0</v>
      </c>
      <c r="BA806" s="2006">
        <v>0</v>
      </c>
      <c r="BB806" s="2006">
        <v>0</v>
      </c>
      <c r="BC806" s="2006">
        <v>0</v>
      </c>
      <c r="BD806" s="2006">
        <v>0</v>
      </c>
      <c r="BE806" s="2006">
        <v>0</v>
      </c>
      <c r="BF806" s="2006">
        <v>0</v>
      </c>
      <c r="BG806" s="2006">
        <v>0</v>
      </c>
      <c r="BH806" s="2006">
        <v>0</v>
      </c>
      <c r="BI806" s="2029"/>
    </row>
    <row r="807" spans="1:61" s="132" customFormat="1" ht="18" customHeight="1">
      <c r="D807" s="26"/>
      <c r="H807" s="301"/>
      <c r="AJ807" s="2006">
        <v>0</v>
      </c>
      <c r="AK807" s="2006">
        <v>0</v>
      </c>
      <c r="AL807" s="2006">
        <v>0</v>
      </c>
      <c r="AM807" s="2006">
        <v>0</v>
      </c>
      <c r="AN807" s="2006">
        <v>0</v>
      </c>
      <c r="AO807" s="2006">
        <v>0</v>
      </c>
      <c r="AP807" s="2006">
        <v>0</v>
      </c>
      <c r="AQ807" s="2006">
        <v>0</v>
      </c>
      <c r="AR807" s="2006">
        <v>0</v>
      </c>
      <c r="AS807" s="2006">
        <v>0</v>
      </c>
      <c r="AT807" s="2006">
        <v>0</v>
      </c>
      <c r="AU807" s="2006">
        <v>0</v>
      </c>
      <c r="AV807" s="2006">
        <v>0</v>
      </c>
      <c r="AW807" s="2006">
        <v>0</v>
      </c>
      <c r="AX807" s="2006">
        <v>0</v>
      </c>
      <c r="AY807" s="2006">
        <v>0</v>
      </c>
      <c r="AZ807" s="2006">
        <v>0</v>
      </c>
      <c r="BA807" s="2006">
        <v>0</v>
      </c>
      <c r="BB807" s="2006">
        <v>0</v>
      </c>
      <c r="BC807" s="2006">
        <v>0</v>
      </c>
      <c r="BD807" s="2006">
        <v>0</v>
      </c>
      <c r="BE807" s="2006">
        <v>0</v>
      </c>
      <c r="BF807" s="2006">
        <v>0</v>
      </c>
      <c r="BG807" s="2006">
        <v>0</v>
      </c>
      <c r="BH807" s="2006">
        <v>0</v>
      </c>
      <c r="BI807" s="2029"/>
    </row>
    <row r="808" spans="1:61" s="132" customFormat="1" ht="18" customHeight="1">
      <c r="D808" s="26"/>
      <c r="H808" s="301" t="s">
        <v>1144</v>
      </c>
      <c r="AJ808" s="2006">
        <v>0</v>
      </c>
      <c r="AK808" s="2006">
        <v>0</v>
      </c>
      <c r="AL808" s="2006">
        <v>0</v>
      </c>
      <c r="AM808" s="2006">
        <v>0</v>
      </c>
      <c r="AN808" s="2006">
        <v>0</v>
      </c>
      <c r="AO808" s="2006">
        <v>0</v>
      </c>
      <c r="AP808" s="2006">
        <v>0</v>
      </c>
      <c r="AQ808" s="2006">
        <v>0</v>
      </c>
      <c r="AR808" s="2006">
        <v>0</v>
      </c>
      <c r="AS808" s="2006">
        <v>0</v>
      </c>
      <c r="AT808" s="2006">
        <v>0</v>
      </c>
      <c r="AU808" s="2006">
        <v>0</v>
      </c>
      <c r="AV808" s="2006">
        <v>0</v>
      </c>
      <c r="AW808" s="2006">
        <v>0</v>
      </c>
      <c r="AX808" s="2006">
        <v>0</v>
      </c>
      <c r="AY808" s="2006">
        <v>0</v>
      </c>
      <c r="AZ808" s="2006">
        <v>0</v>
      </c>
      <c r="BA808" s="2006">
        <v>0</v>
      </c>
      <c r="BB808" s="2006">
        <v>0</v>
      </c>
      <c r="BC808" s="2006">
        <v>0</v>
      </c>
      <c r="BD808" s="2006">
        <v>0</v>
      </c>
      <c r="BE808" s="2006">
        <v>0</v>
      </c>
      <c r="BF808" s="2006">
        <v>0</v>
      </c>
      <c r="BG808" s="2006">
        <v>0</v>
      </c>
      <c r="BH808" s="2006">
        <v>0</v>
      </c>
      <c r="BI808" s="2029"/>
    </row>
    <row r="809" spans="1:61" ht="18" customHeight="1">
      <c r="D809" s="487" t="s">
        <v>1142</v>
      </c>
      <c r="H809" s="488" t="s">
        <v>1145</v>
      </c>
      <c r="AJ809" s="2006">
        <v>0</v>
      </c>
      <c r="AK809" s="2006">
        <v>0</v>
      </c>
      <c r="AL809" s="2006">
        <v>0</v>
      </c>
      <c r="AM809" s="2006">
        <v>0</v>
      </c>
      <c r="AN809" s="2006">
        <v>0</v>
      </c>
      <c r="AO809" s="2006">
        <v>0</v>
      </c>
      <c r="AP809" s="2006">
        <v>0</v>
      </c>
      <c r="AQ809" s="2006">
        <v>0</v>
      </c>
      <c r="AR809" s="2006">
        <v>0</v>
      </c>
      <c r="AS809" s="2006">
        <v>0</v>
      </c>
      <c r="AT809" s="2006">
        <v>0</v>
      </c>
      <c r="AU809" s="2006">
        <v>0</v>
      </c>
      <c r="AV809" s="2006">
        <v>0</v>
      </c>
      <c r="AW809" s="2006">
        <v>0</v>
      </c>
      <c r="AX809" s="2006">
        <v>0</v>
      </c>
      <c r="AY809" s="2006">
        <v>0</v>
      </c>
      <c r="AZ809" s="2006">
        <v>0</v>
      </c>
      <c r="BA809" s="2006">
        <v>0</v>
      </c>
      <c r="BB809" s="2006">
        <v>0</v>
      </c>
      <c r="BC809" s="2006">
        <v>0</v>
      </c>
      <c r="BD809" s="2006">
        <v>0</v>
      </c>
      <c r="BE809" s="2006">
        <v>0</v>
      </c>
      <c r="BF809" s="2006">
        <v>0</v>
      </c>
      <c r="BG809" s="2006">
        <v>0</v>
      </c>
      <c r="BH809" s="2006">
        <v>0</v>
      </c>
      <c r="BI809" s="421"/>
    </row>
    <row r="810" spans="1:61" s="132" customFormat="1" ht="18" customHeight="1">
      <c r="D810" s="24"/>
      <c r="H810" s="24"/>
      <c r="AJ810" s="2006">
        <v>0</v>
      </c>
      <c r="AK810" s="2006">
        <v>0</v>
      </c>
      <c r="AL810" s="2006">
        <v>0</v>
      </c>
      <c r="AM810" s="2006">
        <v>0</v>
      </c>
      <c r="AN810" s="2006">
        <v>0</v>
      </c>
      <c r="AO810" s="2006">
        <v>0</v>
      </c>
      <c r="AP810" s="2006">
        <v>0</v>
      </c>
      <c r="AQ810" s="2006">
        <v>0</v>
      </c>
      <c r="AR810" s="2006">
        <v>0</v>
      </c>
      <c r="AS810" s="2006">
        <v>0</v>
      </c>
      <c r="AT810" s="2006">
        <v>0</v>
      </c>
      <c r="AU810" s="2006">
        <v>0</v>
      </c>
      <c r="AV810" s="2006">
        <v>0</v>
      </c>
      <c r="AW810" s="2006">
        <v>0</v>
      </c>
      <c r="AX810" s="2006">
        <v>0</v>
      </c>
      <c r="AY810" s="2006">
        <v>0</v>
      </c>
      <c r="AZ810" s="2006">
        <v>0</v>
      </c>
      <c r="BA810" s="2006">
        <v>0</v>
      </c>
      <c r="BB810" s="2006">
        <v>0</v>
      </c>
      <c r="BC810" s="2006">
        <v>0</v>
      </c>
      <c r="BD810" s="2006">
        <v>0</v>
      </c>
      <c r="BE810" s="2006">
        <v>0</v>
      </c>
      <c r="BF810" s="2006">
        <v>0</v>
      </c>
      <c r="BG810" s="2006">
        <v>0</v>
      </c>
      <c r="BH810" s="2006">
        <v>0</v>
      </c>
      <c r="BI810" s="2029"/>
    </row>
    <row r="811" spans="1:61" s="132" customFormat="1" ht="18" customHeight="1">
      <c r="D811" s="489"/>
      <c r="H811" s="490" t="s">
        <v>1146</v>
      </c>
      <c r="AJ811" s="2006">
        <v>0</v>
      </c>
      <c r="AK811" s="2006">
        <v>0</v>
      </c>
      <c r="AL811" s="2006">
        <v>0</v>
      </c>
      <c r="AM811" s="2006">
        <v>0</v>
      </c>
      <c r="AN811" s="2006">
        <v>0</v>
      </c>
      <c r="AO811" s="2006">
        <v>0</v>
      </c>
      <c r="AP811" s="2006">
        <v>0</v>
      </c>
      <c r="AQ811" s="2006">
        <v>0</v>
      </c>
      <c r="AR811" s="2006">
        <v>0</v>
      </c>
      <c r="AS811" s="2006">
        <v>0</v>
      </c>
      <c r="AT811" s="2006">
        <v>0</v>
      </c>
      <c r="AU811" s="2006">
        <v>0</v>
      </c>
      <c r="AV811" s="2006">
        <v>0</v>
      </c>
      <c r="AW811" s="2006">
        <v>0</v>
      </c>
      <c r="AX811" s="2006">
        <v>0</v>
      </c>
      <c r="AY811" s="2006">
        <v>0</v>
      </c>
      <c r="AZ811" s="2006">
        <v>0</v>
      </c>
      <c r="BA811" s="2006">
        <v>0</v>
      </c>
      <c r="BB811" s="2006">
        <v>0</v>
      </c>
      <c r="BC811" s="2006">
        <v>0</v>
      </c>
      <c r="BD811" s="2006">
        <v>0</v>
      </c>
      <c r="BE811" s="2006">
        <v>0</v>
      </c>
      <c r="BF811" s="2006">
        <v>0</v>
      </c>
      <c r="BG811" s="2006">
        <v>0</v>
      </c>
      <c r="BH811" s="2006">
        <v>0</v>
      </c>
      <c r="BI811" s="2029"/>
    </row>
    <row r="812" spans="1:61" ht="18" customHeight="1">
      <c r="D812" s="487" t="s">
        <v>1142</v>
      </c>
      <c r="H812" s="491" t="s">
        <v>1147</v>
      </c>
      <c r="AZ812" s="2006">
        <v>0</v>
      </c>
      <c r="BA812" s="2006">
        <v>0</v>
      </c>
      <c r="BB812" s="2006">
        <v>0</v>
      </c>
      <c r="BC812" s="2006">
        <v>0</v>
      </c>
      <c r="BD812" s="2006">
        <v>0</v>
      </c>
      <c r="BE812" s="2006">
        <v>0</v>
      </c>
      <c r="BF812" s="2006">
        <v>0</v>
      </c>
      <c r="BG812" s="2006">
        <v>0</v>
      </c>
      <c r="BH812" s="2006">
        <v>0</v>
      </c>
      <c r="BI812" s="421"/>
    </row>
    <row r="813" spans="1:61" ht="18" customHeight="1">
      <c r="AZ813" s="2006">
        <v>0</v>
      </c>
      <c r="BA813" s="2006">
        <v>0</v>
      </c>
      <c r="BB813" s="2006">
        <v>0</v>
      </c>
      <c r="BC813" s="2006">
        <v>0</v>
      </c>
      <c r="BD813" s="2006">
        <v>0</v>
      </c>
      <c r="BE813" s="2006">
        <v>0</v>
      </c>
      <c r="BF813" s="2006">
        <v>0</v>
      </c>
      <c r="BG813" s="2006">
        <v>0</v>
      </c>
      <c r="BH813" s="2006">
        <v>0</v>
      </c>
      <c r="BI813" s="421"/>
    </row>
    <row r="814" spans="1:61" ht="12.75">
      <c r="A814" s="421"/>
      <c r="B814" s="421"/>
      <c r="C814" s="421"/>
      <c r="D814" s="421"/>
      <c r="E814" s="421"/>
      <c r="F814" s="421"/>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c r="AW814" s="421"/>
      <c r="AX814" s="421"/>
      <c r="AY814" s="421"/>
      <c r="AZ814" s="421"/>
      <c r="BA814" s="2029"/>
      <c r="BB814" s="2029"/>
      <c r="BC814" s="2029"/>
      <c r="BD814" s="2029"/>
      <c r="BE814" s="2029"/>
      <c r="BF814" s="421"/>
      <c r="BG814" s="421"/>
      <c r="BH814" s="421"/>
      <c r="BI814" s="2415" t="s">
        <v>4192</v>
      </c>
    </row>
  </sheetData>
  <mergeCells count="1979">
    <mergeCell ref="D802:AV802"/>
    <mergeCell ref="AF793:AF795"/>
    <mergeCell ref="B797:B799"/>
    <mergeCell ref="D797:D799"/>
    <mergeCell ref="H797:H799"/>
    <mergeCell ref="L797:L799"/>
    <mergeCell ref="P797:P799"/>
    <mergeCell ref="T797:T799"/>
    <mergeCell ref="X797:X799"/>
    <mergeCell ref="AB797:AB799"/>
    <mergeCell ref="AF797:AF799"/>
    <mergeCell ref="AB789:AB791"/>
    <mergeCell ref="AF789:AF791"/>
    <mergeCell ref="B793:B795"/>
    <mergeCell ref="D793:D795"/>
    <mergeCell ref="H793:H795"/>
    <mergeCell ref="L793:L795"/>
    <mergeCell ref="P793:P795"/>
    <mergeCell ref="T793:T795"/>
    <mergeCell ref="X793:X795"/>
    <mergeCell ref="AB793:AB795"/>
    <mergeCell ref="X785:X787"/>
    <mergeCell ref="AB785:AB787"/>
    <mergeCell ref="AF785:AF787"/>
    <mergeCell ref="B789:B791"/>
    <mergeCell ref="D789:D791"/>
    <mergeCell ref="H789:H791"/>
    <mergeCell ref="L789:L791"/>
    <mergeCell ref="P789:P791"/>
    <mergeCell ref="T789:T791"/>
    <mergeCell ref="X789:X791"/>
    <mergeCell ref="B785:B787"/>
    <mergeCell ref="D785:D787"/>
    <mergeCell ref="H785:H787"/>
    <mergeCell ref="L785:L787"/>
    <mergeCell ref="P785:P787"/>
    <mergeCell ref="T785:T787"/>
    <mergeCell ref="AF777:AF779"/>
    <mergeCell ref="B781:B783"/>
    <mergeCell ref="D781:D783"/>
    <mergeCell ref="H781:H783"/>
    <mergeCell ref="L781:L783"/>
    <mergeCell ref="P781:P783"/>
    <mergeCell ref="T781:T783"/>
    <mergeCell ref="X781:X783"/>
    <mergeCell ref="AB781:AB783"/>
    <mergeCell ref="AF781:AF783"/>
    <mergeCell ref="AB773:AB775"/>
    <mergeCell ref="AF773:AF775"/>
    <mergeCell ref="B777:B779"/>
    <mergeCell ref="D777:D779"/>
    <mergeCell ref="H777:H779"/>
    <mergeCell ref="L777:L779"/>
    <mergeCell ref="P777:P779"/>
    <mergeCell ref="T777:T779"/>
    <mergeCell ref="X777:X779"/>
    <mergeCell ref="AB777:AB779"/>
    <mergeCell ref="X769:X771"/>
    <mergeCell ref="AB769:AB771"/>
    <mergeCell ref="AF769:AF771"/>
    <mergeCell ref="B773:B775"/>
    <mergeCell ref="D773:D775"/>
    <mergeCell ref="H773:H775"/>
    <mergeCell ref="L773:L775"/>
    <mergeCell ref="P773:P775"/>
    <mergeCell ref="T773:T775"/>
    <mergeCell ref="X773:X775"/>
    <mergeCell ref="B769:B771"/>
    <mergeCell ref="D769:D771"/>
    <mergeCell ref="H769:H771"/>
    <mergeCell ref="L769:L771"/>
    <mergeCell ref="P769:P771"/>
    <mergeCell ref="T769:T771"/>
    <mergeCell ref="AF761:AF763"/>
    <mergeCell ref="B765:B767"/>
    <mergeCell ref="D765:D767"/>
    <mergeCell ref="H765:H767"/>
    <mergeCell ref="L765:L767"/>
    <mergeCell ref="P765:P767"/>
    <mergeCell ref="T765:T767"/>
    <mergeCell ref="X765:X767"/>
    <mergeCell ref="AB765:AB767"/>
    <mergeCell ref="AF765:AF767"/>
    <mergeCell ref="AB757:AB759"/>
    <mergeCell ref="AF757:AF759"/>
    <mergeCell ref="B761:B763"/>
    <mergeCell ref="D761:D763"/>
    <mergeCell ref="H761:H763"/>
    <mergeCell ref="L761:L763"/>
    <mergeCell ref="P761:P763"/>
    <mergeCell ref="T761:T763"/>
    <mergeCell ref="X761:X763"/>
    <mergeCell ref="AB761:AB763"/>
    <mergeCell ref="X753:X755"/>
    <mergeCell ref="AB753:AB755"/>
    <mergeCell ref="AF753:AF755"/>
    <mergeCell ref="B757:B759"/>
    <mergeCell ref="D757:D759"/>
    <mergeCell ref="H757:H759"/>
    <mergeCell ref="L757:L759"/>
    <mergeCell ref="P757:P759"/>
    <mergeCell ref="T757:T759"/>
    <mergeCell ref="X757:X759"/>
    <mergeCell ref="B753:B755"/>
    <mergeCell ref="D753:D755"/>
    <mergeCell ref="H753:H755"/>
    <mergeCell ref="L753:L755"/>
    <mergeCell ref="P753:P755"/>
    <mergeCell ref="T753:T755"/>
    <mergeCell ref="AF745:AF747"/>
    <mergeCell ref="B749:B751"/>
    <mergeCell ref="D749:D751"/>
    <mergeCell ref="H749:H751"/>
    <mergeCell ref="L749:L751"/>
    <mergeCell ref="P749:P751"/>
    <mergeCell ref="T749:T751"/>
    <mergeCell ref="X749:X751"/>
    <mergeCell ref="AB749:AB751"/>
    <mergeCell ref="AF749:AF751"/>
    <mergeCell ref="AB741:AB743"/>
    <mergeCell ref="AF741:AF743"/>
    <mergeCell ref="B745:B747"/>
    <mergeCell ref="D745:D747"/>
    <mergeCell ref="H745:H747"/>
    <mergeCell ref="L745:L747"/>
    <mergeCell ref="P745:P747"/>
    <mergeCell ref="T745:T747"/>
    <mergeCell ref="X745:X747"/>
    <mergeCell ref="AB745:AB747"/>
    <mergeCell ref="X737:X739"/>
    <mergeCell ref="AB737:AB739"/>
    <mergeCell ref="AF737:AF739"/>
    <mergeCell ref="B741:B743"/>
    <mergeCell ref="D741:D743"/>
    <mergeCell ref="H741:H743"/>
    <mergeCell ref="L741:L743"/>
    <mergeCell ref="P741:P743"/>
    <mergeCell ref="T741:T743"/>
    <mergeCell ref="X741:X743"/>
    <mergeCell ref="B737:B739"/>
    <mergeCell ref="D737:D739"/>
    <mergeCell ref="H737:H739"/>
    <mergeCell ref="L737:L739"/>
    <mergeCell ref="P737:P739"/>
    <mergeCell ref="T737:T739"/>
    <mergeCell ref="AF729:AF731"/>
    <mergeCell ref="B733:B735"/>
    <mergeCell ref="D733:D735"/>
    <mergeCell ref="H733:H735"/>
    <mergeCell ref="L733:L735"/>
    <mergeCell ref="P733:P735"/>
    <mergeCell ref="T733:T735"/>
    <mergeCell ref="X733:X735"/>
    <mergeCell ref="AB733:AB735"/>
    <mergeCell ref="AF733:AF735"/>
    <mergeCell ref="AB725:AB727"/>
    <mergeCell ref="AF725:AF727"/>
    <mergeCell ref="B729:B731"/>
    <mergeCell ref="D729:D731"/>
    <mergeCell ref="H729:H731"/>
    <mergeCell ref="L729:L731"/>
    <mergeCell ref="P729:P731"/>
    <mergeCell ref="T729:T731"/>
    <mergeCell ref="X729:X731"/>
    <mergeCell ref="AB729:AB731"/>
    <mergeCell ref="X721:X723"/>
    <mergeCell ref="AB721:AB723"/>
    <mergeCell ref="AF721:AF723"/>
    <mergeCell ref="B725:B727"/>
    <mergeCell ref="D725:D727"/>
    <mergeCell ref="H725:H727"/>
    <mergeCell ref="L725:L727"/>
    <mergeCell ref="P725:P727"/>
    <mergeCell ref="T725:T727"/>
    <mergeCell ref="X725:X727"/>
    <mergeCell ref="B721:B723"/>
    <mergeCell ref="D721:D723"/>
    <mergeCell ref="H721:H723"/>
    <mergeCell ref="L721:L723"/>
    <mergeCell ref="P721:P723"/>
    <mergeCell ref="T721:T723"/>
    <mergeCell ref="AF713:AF715"/>
    <mergeCell ref="B717:B719"/>
    <mergeCell ref="D717:D719"/>
    <mergeCell ref="H717:H719"/>
    <mergeCell ref="L717:L719"/>
    <mergeCell ref="P717:P719"/>
    <mergeCell ref="T717:T719"/>
    <mergeCell ref="X717:X719"/>
    <mergeCell ref="AB717:AB719"/>
    <mergeCell ref="AF717:AF719"/>
    <mergeCell ref="AB709:AB711"/>
    <mergeCell ref="AF709:AF711"/>
    <mergeCell ref="B713:B715"/>
    <mergeCell ref="D713:D715"/>
    <mergeCell ref="H713:H715"/>
    <mergeCell ref="L713:L715"/>
    <mergeCell ref="P713:P715"/>
    <mergeCell ref="T713:T715"/>
    <mergeCell ref="X713:X715"/>
    <mergeCell ref="AB713:AB715"/>
    <mergeCell ref="X705:X707"/>
    <mergeCell ref="AB705:AB707"/>
    <mergeCell ref="AF705:AF707"/>
    <mergeCell ref="B709:B711"/>
    <mergeCell ref="D709:D711"/>
    <mergeCell ref="H709:H711"/>
    <mergeCell ref="L709:L711"/>
    <mergeCell ref="P709:P711"/>
    <mergeCell ref="T709:T711"/>
    <mergeCell ref="X709:X711"/>
    <mergeCell ref="B705:B707"/>
    <mergeCell ref="D705:D707"/>
    <mergeCell ref="H705:H707"/>
    <mergeCell ref="L705:L707"/>
    <mergeCell ref="P705:P707"/>
    <mergeCell ref="T705:T707"/>
    <mergeCell ref="AF697:AF699"/>
    <mergeCell ref="B701:B703"/>
    <mergeCell ref="D701:D703"/>
    <mergeCell ref="H701:H703"/>
    <mergeCell ref="L701:L703"/>
    <mergeCell ref="P701:P703"/>
    <mergeCell ref="T701:T703"/>
    <mergeCell ref="X701:X703"/>
    <mergeCell ref="AB701:AB703"/>
    <mergeCell ref="AF701:AF703"/>
    <mergeCell ref="AB693:AB695"/>
    <mergeCell ref="AF693:AF695"/>
    <mergeCell ref="B697:B699"/>
    <mergeCell ref="D697:D699"/>
    <mergeCell ref="H697:H699"/>
    <mergeCell ref="L697:L699"/>
    <mergeCell ref="P697:P699"/>
    <mergeCell ref="T697:T699"/>
    <mergeCell ref="X697:X699"/>
    <mergeCell ref="AB697:AB699"/>
    <mergeCell ref="X689:X691"/>
    <mergeCell ref="AB689:AB691"/>
    <mergeCell ref="AF689:AF691"/>
    <mergeCell ref="B693:B695"/>
    <mergeCell ref="D693:D695"/>
    <mergeCell ref="H693:H695"/>
    <mergeCell ref="L693:L695"/>
    <mergeCell ref="P693:P695"/>
    <mergeCell ref="T693:T695"/>
    <mergeCell ref="X693:X695"/>
    <mergeCell ref="B689:B691"/>
    <mergeCell ref="D689:D691"/>
    <mergeCell ref="H689:H691"/>
    <mergeCell ref="L689:L691"/>
    <mergeCell ref="P689:P691"/>
    <mergeCell ref="T689:T691"/>
    <mergeCell ref="AF681:AF683"/>
    <mergeCell ref="B685:B687"/>
    <mergeCell ref="D685:D687"/>
    <mergeCell ref="H685:H687"/>
    <mergeCell ref="L685:L687"/>
    <mergeCell ref="P685:P687"/>
    <mergeCell ref="T685:T687"/>
    <mergeCell ref="X685:X687"/>
    <mergeCell ref="AB685:AB687"/>
    <mergeCell ref="AF685:AF687"/>
    <mergeCell ref="AB677:AB679"/>
    <mergeCell ref="AF677:AF679"/>
    <mergeCell ref="B681:B683"/>
    <mergeCell ref="D681:D683"/>
    <mergeCell ref="H681:H683"/>
    <mergeCell ref="L681:L683"/>
    <mergeCell ref="P681:P683"/>
    <mergeCell ref="T681:T683"/>
    <mergeCell ref="X681:X683"/>
    <mergeCell ref="AB681:AB683"/>
    <mergeCell ref="X673:X675"/>
    <mergeCell ref="AB673:AB675"/>
    <mergeCell ref="AF673:AF675"/>
    <mergeCell ref="B677:B679"/>
    <mergeCell ref="D677:D679"/>
    <mergeCell ref="H677:H679"/>
    <mergeCell ref="L677:L679"/>
    <mergeCell ref="P677:P679"/>
    <mergeCell ref="T677:T679"/>
    <mergeCell ref="X677:X679"/>
    <mergeCell ref="B673:B675"/>
    <mergeCell ref="D673:D675"/>
    <mergeCell ref="H673:H675"/>
    <mergeCell ref="L673:L675"/>
    <mergeCell ref="P673:P675"/>
    <mergeCell ref="T673:T675"/>
    <mergeCell ref="X667:X668"/>
    <mergeCell ref="AB667:AB668"/>
    <mergeCell ref="AF667:AF668"/>
    <mergeCell ref="D669:D671"/>
    <mergeCell ref="H669:H671"/>
    <mergeCell ref="L669:L671"/>
    <mergeCell ref="P669:P671"/>
    <mergeCell ref="T669:T671"/>
    <mergeCell ref="B666:B668"/>
    <mergeCell ref="D667:D668"/>
    <mergeCell ref="H667:H668"/>
    <mergeCell ref="L667:L668"/>
    <mergeCell ref="P667:P668"/>
    <mergeCell ref="T667:T668"/>
    <mergeCell ref="H656:H657"/>
    <mergeCell ref="L656:L657"/>
    <mergeCell ref="P656:P657"/>
    <mergeCell ref="T656:T657"/>
    <mergeCell ref="X656:X657"/>
    <mergeCell ref="H658:H659"/>
    <mergeCell ref="L658:L659"/>
    <mergeCell ref="P658:P659"/>
    <mergeCell ref="T658:T659"/>
    <mergeCell ref="X658:X659"/>
    <mergeCell ref="H652:H653"/>
    <mergeCell ref="L652:L653"/>
    <mergeCell ref="P652:P653"/>
    <mergeCell ref="T652:T653"/>
    <mergeCell ref="X652:X653"/>
    <mergeCell ref="H654:H655"/>
    <mergeCell ref="L654:L655"/>
    <mergeCell ref="P654:P655"/>
    <mergeCell ref="T654:T655"/>
    <mergeCell ref="X654:X655"/>
    <mergeCell ref="AJ643:AJ645"/>
    <mergeCell ref="AN643:AN645"/>
    <mergeCell ref="AR643:AR645"/>
    <mergeCell ref="AZ643:AZ645"/>
    <mergeCell ref="B648:C650"/>
    <mergeCell ref="D648:AF648"/>
    <mergeCell ref="D650:D651"/>
    <mergeCell ref="H650:X650"/>
    <mergeCell ref="AJ650:AZ650"/>
    <mergeCell ref="AZ639:AZ641"/>
    <mergeCell ref="B643:B645"/>
    <mergeCell ref="D643:D645"/>
    <mergeCell ref="H643:H645"/>
    <mergeCell ref="L643:L645"/>
    <mergeCell ref="P643:P645"/>
    <mergeCell ref="T643:T645"/>
    <mergeCell ref="X643:X645"/>
    <mergeCell ref="AB643:AB645"/>
    <mergeCell ref="AF643:AF645"/>
    <mergeCell ref="X639:X641"/>
    <mergeCell ref="AB639:AB641"/>
    <mergeCell ref="AF639:AF641"/>
    <mergeCell ref="AJ639:AJ641"/>
    <mergeCell ref="AN639:AN641"/>
    <mergeCell ref="AR639:AR641"/>
    <mergeCell ref="AJ635:AJ637"/>
    <mergeCell ref="AN635:AN637"/>
    <mergeCell ref="AR635:AR637"/>
    <mergeCell ref="AZ635:AZ637"/>
    <mergeCell ref="B639:B641"/>
    <mergeCell ref="D639:D641"/>
    <mergeCell ref="H639:H641"/>
    <mergeCell ref="L639:L641"/>
    <mergeCell ref="P639:P641"/>
    <mergeCell ref="T639:T641"/>
    <mergeCell ref="AZ631:AZ633"/>
    <mergeCell ref="B635:B637"/>
    <mergeCell ref="D635:D637"/>
    <mergeCell ref="H635:H637"/>
    <mergeCell ref="L635:L637"/>
    <mergeCell ref="P635:P637"/>
    <mergeCell ref="T635:T637"/>
    <mergeCell ref="X635:X637"/>
    <mergeCell ref="AB635:AB637"/>
    <mergeCell ref="AF635:AF637"/>
    <mergeCell ref="X631:X633"/>
    <mergeCell ref="AB631:AB633"/>
    <mergeCell ref="AF631:AF633"/>
    <mergeCell ref="AJ631:AJ633"/>
    <mergeCell ref="AN631:AN633"/>
    <mergeCell ref="AR631:AR633"/>
    <mergeCell ref="AJ627:AJ629"/>
    <mergeCell ref="AN627:AN629"/>
    <mergeCell ref="AR627:AR629"/>
    <mergeCell ref="AZ627:AZ629"/>
    <mergeCell ref="B631:B633"/>
    <mergeCell ref="D631:D633"/>
    <mergeCell ref="H631:H633"/>
    <mergeCell ref="L631:L633"/>
    <mergeCell ref="P631:P633"/>
    <mergeCell ref="T631:T633"/>
    <mergeCell ref="AZ623:AZ625"/>
    <mergeCell ref="B627:B629"/>
    <mergeCell ref="D627:D629"/>
    <mergeCell ref="H627:H629"/>
    <mergeCell ref="L627:L629"/>
    <mergeCell ref="P627:P629"/>
    <mergeCell ref="T627:T629"/>
    <mergeCell ref="X627:X629"/>
    <mergeCell ref="AB627:AB629"/>
    <mergeCell ref="AF627:AF629"/>
    <mergeCell ref="X623:X625"/>
    <mergeCell ref="AB623:AB625"/>
    <mergeCell ref="AF623:AF625"/>
    <mergeCell ref="AJ623:AJ625"/>
    <mergeCell ref="AN623:AN625"/>
    <mergeCell ref="AR623:AR625"/>
    <mergeCell ref="AJ619:AJ621"/>
    <mergeCell ref="AN619:AN621"/>
    <mergeCell ref="AR619:AR621"/>
    <mergeCell ref="AZ619:AZ621"/>
    <mergeCell ref="B623:B625"/>
    <mergeCell ref="D623:D625"/>
    <mergeCell ref="H623:H625"/>
    <mergeCell ref="L623:L625"/>
    <mergeCell ref="P623:P625"/>
    <mergeCell ref="T623:T625"/>
    <mergeCell ref="AZ615:AZ617"/>
    <mergeCell ref="B619:B621"/>
    <mergeCell ref="D619:D621"/>
    <mergeCell ref="H619:H621"/>
    <mergeCell ref="L619:L621"/>
    <mergeCell ref="P619:P621"/>
    <mergeCell ref="T619:T621"/>
    <mergeCell ref="X619:X621"/>
    <mergeCell ref="AB619:AB621"/>
    <mergeCell ref="AF619:AF621"/>
    <mergeCell ref="AB615:AB617"/>
    <mergeCell ref="AF615:AF617"/>
    <mergeCell ref="AJ615:AJ617"/>
    <mergeCell ref="AN615:AN617"/>
    <mergeCell ref="AR615:AR617"/>
    <mergeCell ref="AV615:AV617"/>
    <mergeCell ref="AR611:AR613"/>
    <mergeCell ref="AV611:AV613"/>
    <mergeCell ref="AZ611:AZ613"/>
    <mergeCell ref="B615:B617"/>
    <mergeCell ref="D615:D617"/>
    <mergeCell ref="H615:H617"/>
    <mergeCell ref="L615:L617"/>
    <mergeCell ref="P615:P617"/>
    <mergeCell ref="T615:T617"/>
    <mergeCell ref="X615:X617"/>
    <mergeCell ref="T611:T613"/>
    <mergeCell ref="X611:X613"/>
    <mergeCell ref="AB611:AB613"/>
    <mergeCell ref="AF611:AF613"/>
    <mergeCell ref="AJ611:AJ613"/>
    <mergeCell ref="AN611:AN613"/>
    <mergeCell ref="AJ607:AJ609"/>
    <mergeCell ref="AN607:AN609"/>
    <mergeCell ref="AR607:AR609"/>
    <mergeCell ref="AV607:AV609"/>
    <mergeCell ref="AZ607:AZ609"/>
    <mergeCell ref="B611:B613"/>
    <mergeCell ref="D611:D613"/>
    <mergeCell ref="H611:H613"/>
    <mergeCell ref="L611:L613"/>
    <mergeCell ref="P611:P613"/>
    <mergeCell ref="AZ603:AZ605"/>
    <mergeCell ref="B607:B609"/>
    <mergeCell ref="D607:D609"/>
    <mergeCell ref="H607:H609"/>
    <mergeCell ref="L607:L609"/>
    <mergeCell ref="P607:P609"/>
    <mergeCell ref="T607:T609"/>
    <mergeCell ref="X607:X609"/>
    <mergeCell ref="AB607:AB609"/>
    <mergeCell ref="AF607:AF609"/>
    <mergeCell ref="X603:X605"/>
    <mergeCell ref="AB603:AB605"/>
    <mergeCell ref="AF603:AF605"/>
    <mergeCell ref="AJ603:AJ605"/>
    <mergeCell ref="AN603:AN605"/>
    <mergeCell ref="AR603:AR605"/>
    <mergeCell ref="B603:B605"/>
    <mergeCell ref="D603:D605"/>
    <mergeCell ref="H603:H605"/>
    <mergeCell ref="L603:L605"/>
    <mergeCell ref="P603:P605"/>
    <mergeCell ref="T603:T605"/>
    <mergeCell ref="AF599:AF601"/>
    <mergeCell ref="AJ599:AJ601"/>
    <mergeCell ref="AN599:AN601"/>
    <mergeCell ref="AR599:AR601"/>
    <mergeCell ref="AV599:AV601"/>
    <mergeCell ref="AZ599:AZ601"/>
    <mergeCell ref="AV595:AV597"/>
    <mergeCell ref="AZ595:AZ597"/>
    <mergeCell ref="B599:B601"/>
    <mergeCell ref="D599:D601"/>
    <mergeCell ref="H599:H601"/>
    <mergeCell ref="L599:L601"/>
    <mergeCell ref="P599:P601"/>
    <mergeCell ref="T599:T601"/>
    <mergeCell ref="X599:X601"/>
    <mergeCell ref="AB599:AB601"/>
    <mergeCell ref="X595:X597"/>
    <mergeCell ref="AB595:AB597"/>
    <mergeCell ref="AF595:AF597"/>
    <mergeCell ref="AJ595:AJ597"/>
    <mergeCell ref="AN595:AN597"/>
    <mergeCell ref="AR595:AR597"/>
    <mergeCell ref="B595:B597"/>
    <mergeCell ref="D595:D597"/>
    <mergeCell ref="H595:H597"/>
    <mergeCell ref="L595:L597"/>
    <mergeCell ref="P595:P597"/>
    <mergeCell ref="T595:T597"/>
    <mergeCell ref="AF591:AF593"/>
    <mergeCell ref="AJ591:AJ593"/>
    <mergeCell ref="AN591:AN593"/>
    <mergeCell ref="AR591:AR593"/>
    <mergeCell ref="AV591:AV593"/>
    <mergeCell ref="AZ591:AZ593"/>
    <mergeCell ref="AV587:AV589"/>
    <mergeCell ref="AZ587:AZ589"/>
    <mergeCell ref="B591:B593"/>
    <mergeCell ref="D591:D593"/>
    <mergeCell ref="H591:H593"/>
    <mergeCell ref="L591:L593"/>
    <mergeCell ref="P591:P593"/>
    <mergeCell ref="T591:T593"/>
    <mergeCell ref="X591:X593"/>
    <mergeCell ref="AB591:AB593"/>
    <mergeCell ref="X587:X589"/>
    <mergeCell ref="AB587:AB589"/>
    <mergeCell ref="AF587:AF589"/>
    <mergeCell ref="AJ587:AJ589"/>
    <mergeCell ref="AN587:AN589"/>
    <mergeCell ref="AR587:AR589"/>
    <mergeCell ref="B587:B589"/>
    <mergeCell ref="D587:D589"/>
    <mergeCell ref="H587:H589"/>
    <mergeCell ref="L587:L589"/>
    <mergeCell ref="P587:P589"/>
    <mergeCell ref="T587:T589"/>
    <mergeCell ref="AF583:AF585"/>
    <mergeCell ref="AJ583:AJ585"/>
    <mergeCell ref="AN583:AN585"/>
    <mergeCell ref="AR583:AR585"/>
    <mergeCell ref="AV583:AV585"/>
    <mergeCell ref="AZ583:AZ585"/>
    <mergeCell ref="AV579:AV581"/>
    <mergeCell ref="AZ579:AZ581"/>
    <mergeCell ref="B583:B585"/>
    <mergeCell ref="D583:D585"/>
    <mergeCell ref="H583:H585"/>
    <mergeCell ref="L583:L585"/>
    <mergeCell ref="P583:P585"/>
    <mergeCell ref="T583:T585"/>
    <mergeCell ref="X583:X585"/>
    <mergeCell ref="AB583:AB585"/>
    <mergeCell ref="X579:X581"/>
    <mergeCell ref="AB579:AB581"/>
    <mergeCell ref="AF579:AF581"/>
    <mergeCell ref="AJ579:AJ581"/>
    <mergeCell ref="AN579:AN581"/>
    <mergeCell ref="AR579:AR581"/>
    <mergeCell ref="B579:B581"/>
    <mergeCell ref="D579:D581"/>
    <mergeCell ref="H579:H581"/>
    <mergeCell ref="L579:L581"/>
    <mergeCell ref="P579:P581"/>
    <mergeCell ref="T579:T581"/>
    <mergeCell ref="AF575:AF577"/>
    <mergeCell ref="AJ575:AJ577"/>
    <mergeCell ref="AN575:AN577"/>
    <mergeCell ref="AR575:AR577"/>
    <mergeCell ref="AV575:AV577"/>
    <mergeCell ref="AZ575:AZ577"/>
    <mergeCell ref="AV571:AV573"/>
    <mergeCell ref="AZ571:AZ573"/>
    <mergeCell ref="B575:B577"/>
    <mergeCell ref="D575:D577"/>
    <mergeCell ref="H575:H577"/>
    <mergeCell ref="L575:L577"/>
    <mergeCell ref="P575:P577"/>
    <mergeCell ref="T575:T577"/>
    <mergeCell ref="X575:X577"/>
    <mergeCell ref="AB575:AB577"/>
    <mergeCell ref="X571:X573"/>
    <mergeCell ref="AB571:AB573"/>
    <mergeCell ref="AF571:AF573"/>
    <mergeCell ref="AJ571:AJ573"/>
    <mergeCell ref="AN571:AN573"/>
    <mergeCell ref="AR571:AR573"/>
    <mergeCell ref="B571:B573"/>
    <mergeCell ref="D571:D573"/>
    <mergeCell ref="H571:H573"/>
    <mergeCell ref="L571:L573"/>
    <mergeCell ref="P571:P573"/>
    <mergeCell ref="T571:T573"/>
    <mergeCell ref="AF567:AF569"/>
    <mergeCell ref="AJ567:AJ569"/>
    <mergeCell ref="AN567:AN569"/>
    <mergeCell ref="AR567:AR569"/>
    <mergeCell ref="AV567:AV569"/>
    <mergeCell ref="AZ567:AZ569"/>
    <mergeCell ref="AV563:AV565"/>
    <mergeCell ref="AZ563:AZ565"/>
    <mergeCell ref="B567:B569"/>
    <mergeCell ref="D567:D569"/>
    <mergeCell ref="H567:H569"/>
    <mergeCell ref="L567:L569"/>
    <mergeCell ref="P567:P569"/>
    <mergeCell ref="T567:T569"/>
    <mergeCell ref="X567:X569"/>
    <mergeCell ref="AB567:AB569"/>
    <mergeCell ref="X563:X565"/>
    <mergeCell ref="AB563:AB565"/>
    <mergeCell ref="AF563:AF565"/>
    <mergeCell ref="AJ563:AJ565"/>
    <mergeCell ref="AN563:AN565"/>
    <mergeCell ref="AR563:AR565"/>
    <mergeCell ref="B563:B565"/>
    <mergeCell ref="D563:D565"/>
    <mergeCell ref="H563:H565"/>
    <mergeCell ref="L563:L565"/>
    <mergeCell ref="P563:P565"/>
    <mergeCell ref="T563:T565"/>
    <mergeCell ref="AF559:AF561"/>
    <mergeCell ref="AJ559:AJ561"/>
    <mergeCell ref="AN559:AN561"/>
    <mergeCell ref="AR559:AR561"/>
    <mergeCell ref="AV559:AV561"/>
    <mergeCell ref="AZ559:AZ561"/>
    <mergeCell ref="AZ554:AZ555"/>
    <mergeCell ref="AF556:AR558"/>
    <mergeCell ref="B559:B561"/>
    <mergeCell ref="D559:D561"/>
    <mergeCell ref="H559:H561"/>
    <mergeCell ref="L559:L561"/>
    <mergeCell ref="P559:P561"/>
    <mergeCell ref="T559:T561"/>
    <mergeCell ref="X559:X561"/>
    <mergeCell ref="AB559:AB561"/>
    <mergeCell ref="AB554:AB555"/>
    <mergeCell ref="AF554:AF555"/>
    <mergeCell ref="AJ554:AJ555"/>
    <mergeCell ref="AN554:AN555"/>
    <mergeCell ref="AR554:AR555"/>
    <mergeCell ref="AV554:AV555"/>
    <mergeCell ref="D552:L552"/>
    <mergeCell ref="P552:X552"/>
    <mergeCell ref="AB552:AR552"/>
    <mergeCell ref="B553:B555"/>
    <mergeCell ref="D554:D555"/>
    <mergeCell ref="H554:H555"/>
    <mergeCell ref="L554:L555"/>
    <mergeCell ref="P554:P555"/>
    <mergeCell ref="T554:T555"/>
    <mergeCell ref="X554:X555"/>
    <mergeCell ref="H547:H548"/>
    <mergeCell ref="L547:L548"/>
    <mergeCell ref="P547:P548"/>
    <mergeCell ref="T547:T548"/>
    <mergeCell ref="X547:X548"/>
    <mergeCell ref="AG547:AI548"/>
    <mergeCell ref="X543:X544"/>
    <mergeCell ref="H545:H546"/>
    <mergeCell ref="L545:L546"/>
    <mergeCell ref="P545:P546"/>
    <mergeCell ref="T545:T546"/>
    <mergeCell ref="X545:X546"/>
    <mergeCell ref="AF534:AF536"/>
    <mergeCell ref="D539:AV539"/>
    <mergeCell ref="B541:C543"/>
    <mergeCell ref="D541:D542"/>
    <mergeCell ref="H541:X541"/>
    <mergeCell ref="AJ542:AZ542"/>
    <mergeCell ref="H543:H544"/>
    <mergeCell ref="L543:L544"/>
    <mergeCell ref="P543:P544"/>
    <mergeCell ref="T543:T544"/>
    <mergeCell ref="AB530:AB532"/>
    <mergeCell ref="AF530:AF532"/>
    <mergeCell ref="B534:B536"/>
    <mergeCell ref="D534:D536"/>
    <mergeCell ref="H534:H536"/>
    <mergeCell ref="L534:L536"/>
    <mergeCell ref="P534:P536"/>
    <mergeCell ref="T534:T536"/>
    <mergeCell ref="X534:X536"/>
    <mergeCell ref="AB534:AB536"/>
    <mergeCell ref="X526:X528"/>
    <mergeCell ref="AB526:AB528"/>
    <mergeCell ref="AF526:AF528"/>
    <mergeCell ref="B530:B532"/>
    <mergeCell ref="D530:D532"/>
    <mergeCell ref="H530:H532"/>
    <mergeCell ref="L530:L532"/>
    <mergeCell ref="P530:P532"/>
    <mergeCell ref="T530:T532"/>
    <mergeCell ref="X530:X532"/>
    <mergeCell ref="B526:B528"/>
    <mergeCell ref="D526:D528"/>
    <mergeCell ref="H526:H528"/>
    <mergeCell ref="L526:L528"/>
    <mergeCell ref="P526:P528"/>
    <mergeCell ref="T526:T528"/>
    <mergeCell ref="AF518:AF520"/>
    <mergeCell ref="B522:B524"/>
    <mergeCell ref="D522:D524"/>
    <mergeCell ref="H522:H524"/>
    <mergeCell ref="L522:L524"/>
    <mergeCell ref="P522:P524"/>
    <mergeCell ref="T522:T524"/>
    <mergeCell ref="X522:X524"/>
    <mergeCell ref="AB522:AB524"/>
    <mergeCell ref="AF522:AF524"/>
    <mergeCell ref="AB514:AB516"/>
    <mergeCell ref="AF514:AF516"/>
    <mergeCell ref="B518:B520"/>
    <mergeCell ref="D518:D520"/>
    <mergeCell ref="H518:H520"/>
    <mergeCell ref="L518:L520"/>
    <mergeCell ref="P518:P520"/>
    <mergeCell ref="T518:T520"/>
    <mergeCell ref="X518:X520"/>
    <mergeCell ref="AB518:AB520"/>
    <mergeCell ref="X510:X512"/>
    <mergeCell ref="AB510:AB512"/>
    <mergeCell ref="AF510:AF512"/>
    <mergeCell ref="B514:B516"/>
    <mergeCell ref="D514:D516"/>
    <mergeCell ref="H514:H516"/>
    <mergeCell ref="L514:L516"/>
    <mergeCell ref="P514:P516"/>
    <mergeCell ref="T514:T516"/>
    <mergeCell ref="X514:X516"/>
    <mergeCell ref="B510:B512"/>
    <mergeCell ref="D510:D512"/>
    <mergeCell ref="H510:H512"/>
    <mergeCell ref="L510:L512"/>
    <mergeCell ref="P510:P512"/>
    <mergeCell ref="T510:T512"/>
    <mergeCell ref="AF502:AF504"/>
    <mergeCell ref="B506:B508"/>
    <mergeCell ref="D506:D508"/>
    <mergeCell ref="H506:H508"/>
    <mergeCell ref="L506:L508"/>
    <mergeCell ref="P506:P508"/>
    <mergeCell ref="T506:T508"/>
    <mergeCell ref="X506:X508"/>
    <mergeCell ref="AB506:AB508"/>
    <mergeCell ref="AF506:AF508"/>
    <mergeCell ref="AB498:AB500"/>
    <mergeCell ref="AF498:AF500"/>
    <mergeCell ref="B502:B504"/>
    <mergeCell ref="D502:D504"/>
    <mergeCell ref="H502:H504"/>
    <mergeCell ref="L502:L504"/>
    <mergeCell ref="P502:P504"/>
    <mergeCell ref="T502:T504"/>
    <mergeCell ref="X502:X504"/>
    <mergeCell ref="AB502:AB504"/>
    <mergeCell ref="X494:X496"/>
    <mergeCell ref="AB494:AB496"/>
    <mergeCell ref="AF494:AF496"/>
    <mergeCell ref="B498:B500"/>
    <mergeCell ref="D498:D500"/>
    <mergeCell ref="H498:H500"/>
    <mergeCell ref="L498:L500"/>
    <mergeCell ref="P498:P500"/>
    <mergeCell ref="T498:T500"/>
    <mergeCell ref="X498:X500"/>
    <mergeCell ref="B494:B496"/>
    <mergeCell ref="D494:D496"/>
    <mergeCell ref="H494:H496"/>
    <mergeCell ref="L494:L496"/>
    <mergeCell ref="P494:P496"/>
    <mergeCell ref="T494:T496"/>
    <mergeCell ref="AF486:AF488"/>
    <mergeCell ref="B490:B492"/>
    <mergeCell ref="D490:D492"/>
    <mergeCell ref="H490:H492"/>
    <mergeCell ref="L490:L492"/>
    <mergeCell ref="P490:P492"/>
    <mergeCell ref="T490:T492"/>
    <mergeCell ref="X490:X492"/>
    <mergeCell ref="AB490:AB492"/>
    <mergeCell ref="AF490:AF492"/>
    <mergeCell ref="AB482:AB484"/>
    <mergeCell ref="AF482:AF484"/>
    <mergeCell ref="B486:B488"/>
    <mergeCell ref="D486:D488"/>
    <mergeCell ref="H486:H488"/>
    <mergeCell ref="L486:L488"/>
    <mergeCell ref="P486:P488"/>
    <mergeCell ref="T486:T488"/>
    <mergeCell ref="X486:X488"/>
    <mergeCell ref="AB486:AB488"/>
    <mergeCell ref="X478:X480"/>
    <mergeCell ref="AB478:AB480"/>
    <mergeCell ref="AF478:AF480"/>
    <mergeCell ref="B482:B484"/>
    <mergeCell ref="D482:D484"/>
    <mergeCell ref="H482:H484"/>
    <mergeCell ref="L482:L484"/>
    <mergeCell ref="P482:P484"/>
    <mergeCell ref="T482:T484"/>
    <mergeCell ref="X482:X484"/>
    <mergeCell ref="B478:B480"/>
    <mergeCell ref="D478:D480"/>
    <mergeCell ref="H478:H480"/>
    <mergeCell ref="L478:L480"/>
    <mergeCell ref="P478:P480"/>
    <mergeCell ref="T478:T480"/>
    <mergeCell ref="AF470:AF472"/>
    <mergeCell ref="B474:B476"/>
    <mergeCell ref="D474:D476"/>
    <mergeCell ref="H474:H476"/>
    <mergeCell ref="L474:L476"/>
    <mergeCell ref="P474:P476"/>
    <mergeCell ref="T474:T476"/>
    <mergeCell ref="X474:X476"/>
    <mergeCell ref="AB474:AB476"/>
    <mergeCell ref="AF474:AF476"/>
    <mergeCell ref="AB466:AB468"/>
    <mergeCell ref="AF466:AF468"/>
    <mergeCell ref="B470:B472"/>
    <mergeCell ref="D470:D472"/>
    <mergeCell ref="H470:H472"/>
    <mergeCell ref="L470:L472"/>
    <mergeCell ref="P470:P472"/>
    <mergeCell ref="T470:T472"/>
    <mergeCell ref="X470:X472"/>
    <mergeCell ref="AB470:AB472"/>
    <mergeCell ref="X462:X464"/>
    <mergeCell ref="AB462:AB464"/>
    <mergeCell ref="AF462:AF464"/>
    <mergeCell ref="B466:B468"/>
    <mergeCell ref="D466:D468"/>
    <mergeCell ref="H466:H468"/>
    <mergeCell ref="L466:L468"/>
    <mergeCell ref="P466:P468"/>
    <mergeCell ref="T466:T468"/>
    <mergeCell ref="X466:X468"/>
    <mergeCell ref="B462:B464"/>
    <mergeCell ref="D462:D464"/>
    <mergeCell ref="H462:H464"/>
    <mergeCell ref="L462:L464"/>
    <mergeCell ref="P462:P464"/>
    <mergeCell ref="T462:T464"/>
    <mergeCell ref="AF454:AF456"/>
    <mergeCell ref="B458:B460"/>
    <mergeCell ref="D458:D460"/>
    <mergeCell ref="H458:H460"/>
    <mergeCell ref="L458:L460"/>
    <mergeCell ref="P458:P460"/>
    <mergeCell ref="T458:T460"/>
    <mergeCell ref="X458:X460"/>
    <mergeCell ref="AB458:AB460"/>
    <mergeCell ref="AF458:AF460"/>
    <mergeCell ref="AB450:AB452"/>
    <mergeCell ref="AF450:AF452"/>
    <mergeCell ref="B454:B456"/>
    <mergeCell ref="D454:D456"/>
    <mergeCell ref="H454:H456"/>
    <mergeCell ref="L454:L456"/>
    <mergeCell ref="P454:P456"/>
    <mergeCell ref="T454:T456"/>
    <mergeCell ref="X454:X456"/>
    <mergeCell ref="AB454:AB456"/>
    <mergeCell ref="X446:X448"/>
    <mergeCell ref="AB446:AB448"/>
    <mergeCell ref="AF446:AF448"/>
    <mergeCell ref="B450:B452"/>
    <mergeCell ref="D450:D452"/>
    <mergeCell ref="H450:H452"/>
    <mergeCell ref="L450:L452"/>
    <mergeCell ref="P450:P452"/>
    <mergeCell ref="T450:T452"/>
    <mergeCell ref="X450:X452"/>
    <mergeCell ref="B446:B448"/>
    <mergeCell ref="D446:D448"/>
    <mergeCell ref="H446:H448"/>
    <mergeCell ref="L446:L448"/>
    <mergeCell ref="P446:P448"/>
    <mergeCell ref="T446:T448"/>
    <mergeCell ref="AF438:AF440"/>
    <mergeCell ref="B442:B444"/>
    <mergeCell ref="D442:D444"/>
    <mergeCell ref="H442:H444"/>
    <mergeCell ref="L442:L444"/>
    <mergeCell ref="P442:P444"/>
    <mergeCell ref="T442:T444"/>
    <mergeCell ref="X442:X444"/>
    <mergeCell ref="AB442:AB444"/>
    <mergeCell ref="AF442:AF444"/>
    <mergeCell ref="AB434:AB436"/>
    <mergeCell ref="AF434:AF436"/>
    <mergeCell ref="B438:B440"/>
    <mergeCell ref="D438:D440"/>
    <mergeCell ref="H438:H440"/>
    <mergeCell ref="L438:L440"/>
    <mergeCell ref="P438:P440"/>
    <mergeCell ref="T438:T440"/>
    <mergeCell ref="X438:X440"/>
    <mergeCell ref="AB438:AB440"/>
    <mergeCell ref="X430:X432"/>
    <mergeCell ref="AB430:AB432"/>
    <mergeCell ref="AF430:AF432"/>
    <mergeCell ref="B434:B436"/>
    <mergeCell ref="D434:D436"/>
    <mergeCell ref="H434:H436"/>
    <mergeCell ref="L434:L436"/>
    <mergeCell ref="P434:P436"/>
    <mergeCell ref="T434:T436"/>
    <mergeCell ref="X434:X436"/>
    <mergeCell ref="B430:B432"/>
    <mergeCell ref="D430:D432"/>
    <mergeCell ref="H430:H432"/>
    <mergeCell ref="L430:L432"/>
    <mergeCell ref="P430:P432"/>
    <mergeCell ref="T430:T432"/>
    <mergeCell ref="AF422:AF424"/>
    <mergeCell ref="B426:B428"/>
    <mergeCell ref="D426:D428"/>
    <mergeCell ref="H426:H428"/>
    <mergeCell ref="L426:L428"/>
    <mergeCell ref="P426:P428"/>
    <mergeCell ref="T426:T428"/>
    <mergeCell ref="X426:X428"/>
    <mergeCell ref="AB426:AB428"/>
    <mergeCell ref="AF426:AF428"/>
    <mergeCell ref="X418:X420"/>
    <mergeCell ref="AB418:AB420"/>
    <mergeCell ref="B422:B424"/>
    <mergeCell ref="D422:D424"/>
    <mergeCell ref="H422:H424"/>
    <mergeCell ref="L422:L424"/>
    <mergeCell ref="P422:P424"/>
    <mergeCell ref="T422:T424"/>
    <mergeCell ref="X422:X424"/>
    <mergeCell ref="AB422:AB424"/>
    <mergeCell ref="B418:B420"/>
    <mergeCell ref="D418:D420"/>
    <mergeCell ref="H418:H420"/>
    <mergeCell ref="L418:L420"/>
    <mergeCell ref="P418:P420"/>
    <mergeCell ref="T418:T420"/>
    <mergeCell ref="X410:X412"/>
    <mergeCell ref="AB410:AB412"/>
    <mergeCell ref="B414:B416"/>
    <mergeCell ref="D414:D416"/>
    <mergeCell ref="H414:H416"/>
    <mergeCell ref="L414:L416"/>
    <mergeCell ref="P414:P416"/>
    <mergeCell ref="T414:T416"/>
    <mergeCell ref="X414:X416"/>
    <mergeCell ref="AB414:AB416"/>
    <mergeCell ref="B410:B412"/>
    <mergeCell ref="D410:D412"/>
    <mergeCell ref="H410:H412"/>
    <mergeCell ref="L410:L412"/>
    <mergeCell ref="P410:P412"/>
    <mergeCell ref="T410:T412"/>
    <mergeCell ref="X402:X404"/>
    <mergeCell ref="AB402:AB404"/>
    <mergeCell ref="B406:B408"/>
    <mergeCell ref="D406:D408"/>
    <mergeCell ref="H406:H408"/>
    <mergeCell ref="L406:L408"/>
    <mergeCell ref="P406:P408"/>
    <mergeCell ref="T406:T408"/>
    <mergeCell ref="X406:X408"/>
    <mergeCell ref="AB406:AB408"/>
    <mergeCell ref="B402:B404"/>
    <mergeCell ref="D402:D404"/>
    <mergeCell ref="H402:H404"/>
    <mergeCell ref="L402:L404"/>
    <mergeCell ref="P402:P404"/>
    <mergeCell ref="T402:T404"/>
    <mergeCell ref="X394:X396"/>
    <mergeCell ref="AB394:AB396"/>
    <mergeCell ref="B398:B400"/>
    <mergeCell ref="D398:D400"/>
    <mergeCell ref="H398:H400"/>
    <mergeCell ref="L398:L400"/>
    <mergeCell ref="P398:P400"/>
    <mergeCell ref="T398:T400"/>
    <mergeCell ref="X398:X400"/>
    <mergeCell ref="AB398:AB400"/>
    <mergeCell ref="B394:B396"/>
    <mergeCell ref="D394:D396"/>
    <mergeCell ref="H394:H396"/>
    <mergeCell ref="L394:L396"/>
    <mergeCell ref="P394:P396"/>
    <mergeCell ref="T394:T396"/>
    <mergeCell ref="X388:X389"/>
    <mergeCell ref="AB388:AB389"/>
    <mergeCell ref="AF388:AF389"/>
    <mergeCell ref="D390:D392"/>
    <mergeCell ref="H390:H392"/>
    <mergeCell ref="L390:L392"/>
    <mergeCell ref="P390:P392"/>
    <mergeCell ref="T390:T392"/>
    <mergeCell ref="X390:X392"/>
    <mergeCell ref="B387:B389"/>
    <mergeCell ref="D388:D389"/>
    <mergeCell ref="H388:H389"/>
    <mergeCell ref="L388:L389"/>
    <mergeCell ref="P388:P389"/>
    <mergeCell ref="T388:T389"/>
    <mergeCell ref="D379:D380"/>
    <mergeCell ref="H379:H380"/>
    <mergeCell ref="L379:L380"/>
    <mergeCell ref="P379:P380"/>
    <mergeCell ref="T379:T380"/>
    <mergeCell ref="X379:X380"/>
    <mergeCell ref="P375:P376"/>
    <mergeCell ref="T375:T376"/>
    <mergeCell ref="X375:X376"/>
    <mergeCell ref="D377:D378"/>
    <mergeCell ref="H377:H378"/>
    <mergeCell ref="L377:L378"/>
    <mergeCell ref="P377:P378"/>
    <mergeCell ref="T377:T378"/>
    <mergeCell ref="X377:X378"/>
    <mergeCell ref="AV365:AV367"/>
    <mergeCell ref="AZ365:AZ367"/>
    <mergeCell ref="D370:AF370"/>
    <mergeCell ref="B373:C375"/>
    <mergeCell ref="D373:D374"/>
    <mergeCell ref="H373:X373"/>
    <mergeCell ref="AJ373:AZ373"/>
    <mergeCell ref="D375:D376"/>
    <mergeCell ref="H375:H376"/>
    <mergeCell ref="L375:L376"/>
    <mergeCell ref="X365:X367"/>
    <mergeCell ref="AB365:AB367"/>
    <mergeCell ref="AF365:AF367"/>
    <mergeCell ref="AJ365:AJ367"/>
    <mergeCell ref="AN365:AN367"/>
    <mergeCell ref="AR365:AR367"/>
    <mergeCell ref="B365:B367"/>
    <mergeCell ref="D365:D367"/>
    <mergeCell ref="H365:H367"/>
    <mergeCell ref="L365:L367"/>
    <mergeCell ref="P365:P367"/>
    <mergeCell ref="T365:T367"/>
    <mergeCell ref="AF361:AF363"/>
    <mergeCell ref="AJ361:AJ363"/>
    <mergeCell ref="AN361:AN363"/>
    <mergeCell ref="AR361:AR363"/>
    <mergeCell ref="AV361:AV363"/>
    <mergeCell ref="AZ361:AZ363"/>
    <mergeCell ref="AV357:AV359"/>
    <mergeCell ref="AZ357:AZ359"/>
    <mergeCell ref="B361:B363"/>
    <mergeCell ref="D361:D363"/>
    <mergeCell ref="H361:H363"/>
    <mergeCell ref="L361:L363"/>
    <mergeCell ref="P361:P363"/>
    <mergeCell ref="T361:T363"/>
    <mergeCell ref="X361:X363"/>
    <mergeCell ref="AB361:AB363"/>
    <mergeCell ref="X357:X359"/>
    <mergeCell ref="AB357:AB359"/>
    <mergeCell ref="AF357:AF359"/>
    <mergeCell ref="AJ357:AJ359"/>
    <mergeCell ref="AN357:AN359"/>
    <mergeCell ref="AR357:AR359"/>
    <mergeCell ref="B357:B359"/>
    <mergeCell ref="D357:D359"/>
    <mergeCell ref="H357:H359"/>
    <mergeCell ref="L357:L359"/>
    <mergeCell ref="P357:P359"/>
    <mergeCell ref="T357:T359"/>
    <mergeCell ref="AF353:AF355"/>
    <mergeCell ref="AJ353:AJ355"/>
    <mergeCell ref="AN353:AN355"/>
    <mergeCell ref="AR353:AR355"/>
    <mergeCell ref="AV353:AV355"/>
    <mergeCell ref="AZ353:AZ355"/>
    <mergeCell ref="AV349:AV351"/>
    <mergeCell ref="AZ349:AZ351"/>
    <mergeCell ref="B353:B355"/>
    <mergeCell ref="D353:D355"/>
    <mergeCell ref="H353:H355"/>
    <mergeCell ref="L353:L355"/>
    <mergeCell ref="P353:P355"/>
    <mergeCell ref="T353:T355"/>
    <mergeCell ref="X353:X355"/>
    <mergeCell ref="AB353:AB355"/>
    <mergeCell ref="X349:X351"/>
    <mergeCell ref="AB349:AB351"/>
    <mergeCell ref="AF349:AF351"/>
    <mergeCell ref="AJ349:AJ351"/>
    <mergeCell ref="AN349:AN351"/>
    <mergeCell ref="AR349:AR351"/>
    <mergeCell ref="B349:B351"/>
    <mergeCell ref="D349:D351"/>
    <mergeCell ref="H349:H351"/>
    <mergeCell ref="L349:L351"/>
    <mergeCell ref="P349:P351"/>
    <mergeCell ref="T349:T351"/>
    <mergeCell ref="AF345:AF347"/>
    <mergeCell ref="AJ345:AJ347"/>
    <mergeCell ref="AN345:AN347"/>
    <mergeCell ref="AR345:AR347"/>
    <mergeCell ref="AV345:AV347"/>
    <mergeCell ref="AZ345:AZ347"/>
    <mergeCell ref="AV341:AV343"/>
    <mergeCell ref="AZ341:AZ343"/>
    <mergeCell ref="B345:B347"/>
    <mergeCell ref="D345:D347"/>
    <mergeCell ref="H345:H347"/>
    <mergeCell ref="L345:L347"/>
    <mergeCell ref="P345:P347"/>
    <mergeCell ref="T345:T347"/>
    <mergeCell ref="X345:X347"/>
    <mergeCell ref="AB345:AB347"/>
    <mergeCell ref="X341:X343"/>
    <mergeCell ref="AB341:AB343"/>
    <mergeCell ref="AF341:AF343"/>
    <mergeCell ref="AJ341:AJ343"/>
    <mergeCell ref="AN341:AN343"/>
    <mergeCell ref="AR341:AR343"/>
    <mergeCell ref="B341:B343"/>
    <mergeCell ref="D341:D343"/>
    <mergeCell ref="H341:H343"/>
    <mergeCell ref="L341:L343"/>
    <mergeCell ref="P341:P343"/>
    <mergeCell ref="T341:T343"/>
    <mergeCell ref="AF337:AF339"/>
    <mergeCell ref="AJ337:AJ339"/>
    <mergeCell ref="AN337:AN339"/>
    <mergeCell ref="AR337:AR339"/>
    <mergeCell ref="AV337:AV339"/>
    <mergeCell ref="AZ337:AZ339"/>
    <mergeCell ref="AV333:AV335"/>
    <mergeCell ref="AZ333:AZ335"/>
    <mergeCell ref="B337:B339"/>
    <mergeCell ref="D337:D339"/>
    <mergeCell ref="H337:H339"/>
    <mergeCell ref="L337:L339"/>
    <mergeCell ref="P337:P339"/>
    <mergeCell ref="T337:T339"/>
    <mergeCell ref="X337:X339"/>
    <mergeCell ref="AB337:AB339"/>
    <mergeCell ref="X333:X335"/>
    <mergeCell ref="AB333:AB335"/>
    <mergeCell ref="AF333:AF335"/>
    <mergeCell ref="AJ333:AJ335"/>
    <mergeCell ref="AN333:AN335"/>
    <mergeCell ref="AR333:AR335"/>
    <mergeCell ref="B333:B335"/>
    <mergeCell ref="D333:D335"/>
    <mergeCell ref="H333:H335"/>
    <mergeCell ref="L333:L335"/>
    <mergeCell ref="P333:P335"/>
    <mergeCell ref="T333:T335"/>
    <mergeCell ref="AF329:AF331"/>
    <mergeCell ref="AJ329:AJ331"/>
    <mergeCell ref="AN329:AN331"/>
    <mergeCell ref="AR329:AR331"/>
    <mergeCell ref="AV329:AV331"/>
    <mergeCell ref="AZ329:AZ331"/>
    <mergeCell ref="AV325:AV327"/>
    <mergeCell ref="AZ325:AZ327"/>
    <mergeCell ref="B329:B331"/>
    <mergeCell ref="D329:D331"/>
    <mergeCell ref="H329:H331"/>
    <mergeCell ref="L329:L331"/>
    <mergeCell ref="P329:P331"/>
    <mergeCell ref="T329:T331"/>
    <mergeCell ref="X329:X331"/>
    <mergeCell ref="AB329:AB331"/>
    <mergeCell ref="X325:X327"/>
    <mergeCell ref="AB325:AB327"/>
    <mergeCell ref="AF325:AF327"/>
    <mergeCell ref="AJ325:AJ327"/>
    <mergeCell ref="AN325:AN327"/>
    <mergeCell ref="AR325:AR327"/>
    <mergeCell ref="B325:B327"/>
    <mergeCell ref="D325:D327"/>
    <mergeCell ref="H325:H327"/>
    <mergeCell ref="L325:L327"/>
    <mergeCell ref="P325:P327"/>
    <mergeCell ref="T325:T327"/>
    <mergeCell ref="AF321:AF323"/>
    <mergeCell ref="AJ321:AJ323"/>
    <mergeCell ref="AN321:AN323"/>
    <mergeCell ref="AR321:AR323"/>
    <mergeCell ref="AV321:AV323"/>
    <mergeCell ref="AZ321:AZ323"/>
    <mergeCell ref="AV317:AV319"/>
    <mergeCell ref="AZ317:AZ319"/>
    <mergeCell ref="B321:B323"/>
    <mergeCell ref="D321:D323"/>
    <mergeCell ref="H321:H323"/>
    <mergeCell ref="L321:L323"/>
    <mergeCell ref="P321:P323"/>
    <mergeCell ref="T321:T323"/>
    <mergeCell ref="X321:X323"/>
    <mergeCell ref="AB321:AB323"/>
    <mergeCell ref="X317:X319"/>
    <mergeCell ref="AB317:AB319"/>
    <mergeCell ref="AF317:AF319"/>
    <mergeCell ref="AJ317:AJ319"/>
    <mergeCell ref="AN317:AN319"/>
    <mergeCell ref="AR317:AR319"/>
    <mergeCell ref="B317:B319"/>
    <mergeCell ref="D317:D319"/>
    <mergeCell ref="H317:H319"/>
    <mergeCell ref="L317:L319"/>
    <mergeCell ref="P317:P319"/>
    <mergeCell ref="T317:T319"/>
    <mergeCell ref="AF313:AF315"/>
    <mergeCell ref="AJ313:AJ315"/>
    <mergeCell ref="AN313:AN315"/>
    <mergeCell ref="AR313:AR315"/>
    <mergeCell ref="AV313:AV315"/>
    <mergeCell ref="AZ313:AZ315"/>
    <mergeCell ref="AV309:AV311"/>
    <mergeCell ref="AZ309:AZ311"/>
    <mergeCell ref="B313:B315"/>
    <mergeCell ref="D313:D315"/>
    <mergeCell ref="H313:H315"/>
    <mergeCell ref="L313:L315"/>
    <mergeCell ref="P313:P315"/>
    <mergeCell ref="T313:T315"/>
    <mergeCell ref="X313:X315"/>
    <mergeCell ref="AB313:AB315"/>
    <mergeCell ref="X309:X311"/>
    <mergeCell ref="AB309:AB311"/>
    <mergeCell ref="AF309:AF311"/>
    <mergeCell ref="AJ309:AJ311"/>
    <mergeCell ref="AN309:AN311"/>
    <mergeCell ref="AR309:AR311"/>
    <mergeCell ref="B309:B311"/>
    <mergeCell ref="D309:D311"/>
    <mergeCell ref="H309:H311"/>
    <mergeCell ref="L309:L311"/>
    <mergeCell ref="P309:P311"/>
    <mergeCell ref="T309:T311"/>
    <mergeCell ref="AF305:AF307"/>
    <mergeCell ref="AJ305:AJ307"/>
    <mergeCell ref="AN305:AN307"/>
    <mergeCell ref="AR305:AR307"/>
    <mergeCell ref="AV305:AV307"/>
    <mergeCell ref="AZ305:AZ307"/>
    <mergeCell ref="AV301:AV303"/>
    <mergeCell ref="AZ301:AZ303"/>
    <mergeCell ref="B305:B307"/>
    <mergeCell ref="D305:D307"/>
    <mergeCell ref="H305:H307"/>
    <mergeCell ref="L305:L307"/>
    <mergeCell ref="P305:P307"/>
    <mergeCell ref="T305:T307"/>
    <mergeCell ref="X305:X307"/>
    <mergeCell ref="AB305:AB307"/>
    <mergeCell ref="X301:X303"/>
    <mergeCell ref="AB301:AB303"/>
    <mergeCell ref="AF301:AF303"/>
    <mergeCell ref="AJ301:AJ303"/>
    <mergeCell ref="AN301:AN303"/>
    <mergeCell ref="AR301:AR303"/>
    <mergeCell ref="B301:B303"/>
    <mergeCell ref="D301:D303"/>
    <mergeCell ref="H301:H303"/>
    <mergeCell ref="L301:L303"/>
    <mergeCell ref="P301:P303"/>
    <mergeCell ref="T301:T303"/>
    <mergeCell ref="AF297:AF299"/>
    <mergeCell ref="AJ297:AJ299"/>
    <mergeCell ref="AN297:AN299"/>
    <mergeCell ref="AR297:AR299"/>
    <mergeCell ref="AV297:AV299"/>
    <mergeCell ref="AZ297:AZ299"/>
    <mergeCell ref="AV293:AV295"/>
    <mergeCell ref="AZ293:AZ295"/>
    <mergeCell ref="B297:B299"/>
    <mergeCell ref="D297:D299"/>
    <mergeCell ref="H297:H299"/>
    <mergeCell ref="L297:L299"/>
    <mergeCell ref="P297:P299"/>
    <mergeCell ref="T297:T299"/>
    <mergeCell ref="X297:X299"/>
    <mergeCell ref="AB297:AB299"/>
    <mergeCell ref="X293:X295"/>
    <mergeCell ref="AB293:AB295"/>
    <mergeCell ref="AF293:AF295"/>
    <mergeCell ref="AJ293:AJ295"/>
    <mergeCell ref="AN293:AN295"/>
    <mergeCell ref="AR293:AR295"/>
    <mergeCell ref="B293:B295"/>
    <mergeCell ref="D293:D295"/>
    <mergeCell ref="H293:H295"/>
    <mergeCell ref="L293:L295"/>
    <mergeCell ref="P293:P295"/>
    <mergeCell ref="T293:T295"/>
    <mergeCell ref="AF289:AF291"/>
    <mergeCell ref="AJ289:AJ291"/>
    <mergeCell ref="AN289:AN291"/>
    <mergeCell ref="AR289:AR291"/>
    <mergeCell ref="AV289:AV291"/>
    <mergeCell ref="AZ289:AZ291"/>
    <mergeCell ref="AV285:AV287"/>
    <mergeCell ref="AZ285:AZ287"/>
    <mergeCell ref="B289:B291"/>
    <mergeCell ref="D289:D291"/>
    <mergeCell ref="H289:H291"/>
    <mergeCell ref="L289:L291"/>
    <mergeCell ref="P289:P291"/>
    <mergeCell ref="T289:T291"/>
    <mergeCell ref="X289:X291"/>
    <mergeCell ref="AB289:AB291"/>
    <mergeCell ref="X285:X287"/>
    <mergeCell ref="AB285:AB287"/>
    <mergeCell ref="AF285:AF287"/>
    <mergeCell ref="AJ285:AJ287"/>
    <mergeCell ref="AN285:AN287"/>
    <mergeCell ref="AR285:AR287"/>
    <mergeCell ref="B285:B287"/>
    <mergeCell ref="D285:D287"/>
    <mergeCell ref="H285:H287"/>
    <mergeCell ref="L285:L287"/>
    <mergeCell ref="P285:P287"/>
    <mergeCell ref="T285:T287"/>
    <mergeCell ref="AF281:AF283"/>
    <mergeCell ref="AJ281:AJ283"/>
    <mergeCell ref="AN281:AN283"/>
    <mergeCell ref="AR281:AR283"/>
    <mergeCell ref="AV281:AV283"/>
    <mergeCell ref="AZ281:AZ283"/>
    <mergeCell ref="AV277:AV279"/>
    <mergeCell ref="AZ277:AZ279"/>
    <mergeCell ref="B281:B283"/>
    <mergeCell ref="D281:D283"/>
    <mergeCell ref="H281:H283"/>
    <mergeCell ref="L281:L283"/>
    <mergeCell ref="P281:P283"/>
    <mergeCell ref="T281:T283"/>
    <mergeCell ref="X281:X283"/>
    <mergeCell ref="AB281:AB283"/>
    <mergeCell ref="X277:X279"/>
    <mergeCell ref="AB277:AB279"/>
    <mergeCell ref="AF277:AF279"/>
    <mergeCell ref="AJ277:AJ279"/>
    <mergeCell ref="AN277:AN279"/>
    <mergeCell ref="AR277:AR279"/>
    <mergeCell ref="B277:B279"/>
    <mergeCell ref="D277:D279"/>
    <mergeCell ref="H277:H279"/>
    <mergeCell ref="L277:L279"/>
    <mergeCell ref="P277:P279"/>
    <mergeCell ref="T277:T279"/>
    <mergeCell ref="AF273:AF275"/>
    <mergeCell ref="AJ273:AJ275"/>
    <mergeCell ref="AN273:AN275"/>
    <mergeCell ref="AR273:AR275"/>
    <mergeCell ref="AV273:AV275"/>
    <mergeCell ref="AZ273:AZ275"/>
    <mergeCell ref="AV269:AV271"/>
    <mergeCell ref="AZ269:AZ271"/>
    <mergeCell ref="B273:B275"/>
    <mergeCell ref="D273:D275"/>
    <mergeCell ref="H273:H275"/>
    <mergeCell ref="L273:L275"/>
    <mergeCell ref="P273:P275"/>
    <mergeCell ref="T273:T275"/>
    <mergeCell ref="X273:X275"/>
    <mergeCell ref="AB273:AB275"/>
    <mergeCell ref="X269:X271"/>
    <mergeCell ref="AB269:AB271"/>
    <mergeCell ref="AF269:AF271"/>
    <mergeCell ref="AJ269:AJ271"/>
    <mergeCell ref="AN269:AN271"/>
    <mergeCell ref="AR269:AR271"/>
    <mergeCell ref="B269:B271"/>
    <mergeCell ref="D269:D271"/>
    <mergeCell ref="H269:H271"/>
    <mergeCell ref="L269:L271"/>
    <mergeCell ref="P269:P271"/>
    <mergeCell ref="T269:T271"/>
    <mergeCell ref="AF265:AF267"/>
    <mergeCell ref="AJ265:AJ267"/>
    <mergeCell ref="AN265:AN267"/>
    <mergeCell ref="AR265:AR267"/>
    <mergeCell ref="AV265:AV267"/>
    <mergeCell ref="AZ265:AZ267"/>
    <mergeCell ref="AV261:AV263"/>
    <mergeCell ref="AZ261:AZ263"/>
    <mergeCell ref="B265:B267"/>
    <mergeCell ref="D265:D267"/>
    <mergeCell ref="H265:H267"/>
    <mergeCell ref="L265:L267"/>
    <mergeCell ref="P265:P267"/>
    <mergeCell ref="T265:T267"/>
    <mergeCell ref="X265:X267"/>
    <mergeCell ref="AB265:AB267"/>
    <mergeCell ref="X261:X263"/>
    <mergeCell ref="AB261:AB263"/>
    <mergeCell ref="AF261:AF263"/>
    <mergeCell ref="AJ261:AJ263"/>
    <mergeCell ref="AN261:AN263"/>
    <mergeCell ref="AR261:AR263"/>
    <mergeCell ref="B261:B263"/>
    <mergeCell ref="D261:D263"/>
    <mergeCell ref="H261:H263"/>
    <mergeCell ref="L261:L263"/>
    <mergeCell ref="P261:P263"/>
    <mergeCell ref="T261:T263"/>
    <mergeCell ref="AF257:AF259"/>
    <mergeCell ref="AJ257:AJ259"/>
    <mergeCell ref="AN257:AN259"/>
    <mergeCell ref="AR257:AR259"/>
    <mergeCell ref="AV257:AV259"/>
    <mergeCell ref="AZ257:AZ259"/>
    <mergeCell ref="AV253:AV255"/>
    <mergeCell ref="AZ253:AZ255"/>
    <mergeCell ref="B257:B259"/>
    <mergeCell ref="D257:D259"/>
    <mergeCell ref="H257:H259"/>
    <mergeCell ref="L257:L259"/>
    <mergeCell ref="P257:P259"/>
    <mergeCell ref="T257:T259"/>
    <mergeCell ref="X257:X259"/>
    <mergeCell ref="AB257:AB259"/>
    <mergeCell ref="X253:X255"/>
    <mergeCell ref="AB253:AB255"/>
    <mergeCell ref="AF253:AF255"/>
    <mergeCell ref="AJ253:AJ255"/>
    <mergeCell ref="AN253:AN255"/>
    <mergeCell ref="AR253:AR255"/>
    <mergeCell ref="B253:B255"/>
    <mergeCell ref="D253:D255"/>
    <mergeCell ref="H253:H255"/>
    <mergeCell ref="L253:L255"/>
    <mergeCell ref="P253:P255"/>
    <mergeCell ref="T253:T255"/>
    <mergeCell ref="AF249:AF251"/>
    <mergeCell ref="AJ249:AJ251"/>
    <mergeCell ref="AN249:AN251"/>
    <mergeCell ref="AR249:AR251"/>
    <mergeCell ref="AV249:AV251"/>
    <mergeCell ref="AZ249:AZ251"/>
    <mergeCell ref="AV245:AV247"/>
    <mergeCell ref="AZ245:AZ247"/>
    <mergeCell ref="B249:B251"/>
    <mergeCell ref="D249:D251"/>
    <mergeCell ref="H249:H251"/>
    <mergeCell ref="L249:L251"/>
    <mergeCell ref="P249:P251"/>
    <mergeCell ref="T249:T251"/>
    <mergeCell ref="X249:X251"/>
    <mergeCell ref="AB249:AB251"/>
    <mergeCell ref="X245:X247"/>
    <mergeCell ref="AB245:AB247"/>
    <mergeCell ref="AF245:AF247"/>
    <mergeCell ref="AJ245:AJ247"/>
    <mergeCell ref="AN245:AN247"/>
    <mergeCell ref="AR245:AR247"/>
    <mergeCell ref="B245:B247"/>
    <mergeCell ref="D245:D247"/>
    <mergeCell ref="H245:H247"/>
    <mergeCell ref="L245:L247"/>
    <mergeCell ref="P245:P247"/>
    <mergeCell ref="T245:T247"/>
    <mergeCell ref="AF241:AF243"/>
    <mergeCell ref="AJ241:AJ243"/>
    <mergeCell ref="AN241:AN243"/>
    <mergeCell ref="AR241:AR243"/>
    <mergeCell ref="AV241:AV243"/>
    <mergeCell ref="AZ241:AZ243"/>
    <mergeCell ref="AV237:AV239"/>
    <mergeCell ref="AZ237:AZ239"/>
    <mergeCell ref="B241:B243"/>
    <mergeCell ref="D241:D243"/>
    <mergeCell ref="H241:H243"/>
    <mergeCell ref="L241:L243"/>
    <mergeCell ref="P241:P243"/>
    <mergeCell ref="T241:T243"/>
    <mergeCell ref="X241:X243"/>
    <mergeCell ref="AB241:AB243"/>
    <mergeCell ref="X237:X239"/>
    <mergeCell ref="AB237:AB239"/>
    <mergeCell ref="AF237:AF239"/>
    <mergeCell ref="AJ237:AJ239"/>
    <mergeCell ref="AN237:AN239"/>
    <mergeCell ref="AR237:AR239"/>
    <mergeCell ref="B237:B239"/>
    <mergeCell ref="D237:D239"/>
    <mergeCell ref="H237:H239"/>
    <mergeCell ref="L237:L239"/>
    <mergeCell ref="P237:P239"/>
    <mergeCell ref="T237:T239"/>
    <mergeCell ref="AF233:AF235"/>
    <mergeCell ref="AJ233:AJ235"/>
    <mergeCell ref="AN233:AN235"/>
    <mergeCell ref="AR233:AR235"/>
    <mergeCell ref="AV233:AV235"/>
    <mergeCell ref="AZ233:AZ235"/>
    <mergeCell ref="AV229:AV231"/>
    <mergeCell ref="AZ229:AZ231"/>
    <mergeCell ref="B233:B235"/>
    <mergeCell ref="D233:D235"/>
    <mergeCell ref="H233:H235"/>
    <mergeCell ref="L233:L235"/>
    <mergeCell ref="P233:P235"/>
    <mergeCell ref="T233:T235"/>
    <mergeCell ref="X233:X235"/>
    <mergeCell ref="AB233:AB235"/>
    <mergeCell ref="X229:X231"/>
    <mergeCell ref="AB229:AB231"/>
    <mergeCell ref="AF229:AF231"/>
    <mergeCell ref="AJ229:AJ231"/>
    <mergeCell ref="AN229:AN231"/>
    <mergeCell ref="AR229:AR231"/>
    <mergeCell ref="B229:B231"/>
    <mergeCell ref="D229:D231"/>
    <mergeCell ref="H229:H231"/>
    <mergeCell ref="L229:L231"/>
    <mergeCell ref="P229:P231"/>
    <mergeCell ref="T229:T231"/>
    <mergeCell ref="AF225:AF227"/>
    <mergeCell ref="AJ225:AJ227"/>
    <mergeCell ref="AN225:AN227"/>
    <mergeCell ref="AR225:AR227"/>
    <mergeCell ref="AV225:AV227"/>
    <mergeCell ref="AZ225:AZ227"/>
    <mergeCell ref="AV221:AV223"/>
    <mergeCell ref="AZ221:AZ223"/>
    <mergeCell ref="B225:B227"/>
    <mergeCell ref="D225:D227"/>
    <mergeCell ref="H225:H227"/>
    <mergeCell ref="L225:L227"/>
    <mergeCell ref="P225:P227"/>
    <mergeCell ref="T225:T227"/>
    <mergeCell ref="X225:X227"/>
    <mergeCell ref="AB225:AB227"/>
    <mergeCell ref="X221:X223"/>
    <mergeCell ref="AB221:AB223"/>
    <mergeCell ref="AF221:AF223"/>
    <mergeCell ref="AJ221:AJ223"/>
    <mergeCell ref="AN221:AN223"/>
    <mergeCell ref="AR221:AR223"/>
    <mergeCell ref="B221:B223"/>
    <mergeCell ref="D221:D223"/>
    <mergeCell ref="H221:H223"/>
    <mergeCell ref="L221:L223"/>
    <mergeCell ref="P221:P223"/>
    <mergeCell ref="T221:T223"/>
    <mergeCell ref="AF217:AF219"/>
    <mergeCell ref="AJ217:AJ219"/>
    <mergeCell ref="AN217:AN219"/>
    <mergeCell ref="AR217:AR219"/>
    <mergeCell ref="AV217:AV219"/>
    <mergeCell ref="AZ217:AZ219"/>
    <mergeCell ref="AV213:AV215"/>
    <mergeCell ref="AZ213:AZ215"/>
    <mergeCell ref="B217:B219"/>
    <mergeCell ref="D217:D219"/>
    <mergeCell ref="H217:H219"/>
    <mergeCell ref="L217:L219"/>
    <mergeCell ref="P217:P219"/>
    <mergeCell ref="T217:T219"/>
    <mergeCell ref="X217:X219"/>
    <mergeCell ref="AB217:AB219"/>
    <mergeCell ref="X213:X215"/>
    <mergeCell ref="AB213:AB215"/>
    <mergeCell ref="AF213:AF215"/>
    <mergeCell ref="AJ213:AJ215"/>
    <mergeCell ref="AN213:AN215"/>
    <mergeCell ref="AR213:AR215"/>
    <mergeCell ref="B213:B215"/>
    <mergeCell ref="D213:D215"/>
    <mergeCell ref="H213:H215"/>
    <mergeCell ref="L213:L215"/>
    <mergeCell ref="P213:P215"/>
    <mergeCell ref="T213:T215"/>
    <mergeCell ref="AF209:AF211"/>
    <mergeCell ref="AJ209:AJ211"/>
    <mergeCell ref="AN209:AN211"/>
    <mergeCell ref="AR209:AR211"/>
    <mergeCell ref="AV209:AV211"/>
    <mergeCell ref="AZ209:AZ211"/>
    <mergeCell ref="AV206:AV207"/>
    <mergeCell ref="AZ206:AZ207"/>
    <mergeCell ref="B209:B211"/>
    <mergeCell ref="D209:D211"/>
    <mergeCell ref="H209:H211"/>
    <mergeCell ref="L209:L211"/>
    <mergeCell ref="P209:P211"/>
    <mergeCell ref="T209:T211"/>
    <mergeCell ref="X209:X211"/>
    <mergeCell ref="AB209:AB211"/>
    <mergeCell ref="X206:X207"/>
    <mergeCell ref="AB206:AB207"/>
    <mergeCell ref="AF206:AF207"/>
    <mergeCell ref="AJ206:AJ207"/>
    <mergeCell ref="AN206:AN207"/>
    <mergeCell ref="AR206:AR207"/>
    <mergeCell ref="B205:B207"/>
    <mergeCell ref="D206:D207"/>
    <mergeCell ref="H206:H207"/>
    <mergeCell ref="L206:L207"/>
    <mergeCell ref="P206:P207"/>
    <mergeCell ref="T206:T207"/>
    <mergeCell ref="H196:H197"/>
    <mergeCell ref="L196:L197"/>
    <mergeCell ref="P196:P197"/>
    <mergeCell ref="T196:T197"/>
    <mergeCell ref="X196:X197"/>
    <mergeCell ref="H198:H200"/>
    <mergeCell ref="L198:L200"/>
    <mergeCell ref="P198:P200"/>
    <mergeCell ref="T198:T200"/>
    <mergeCell ref="X198:X200"/>
    <mergeCell ref="H192:H193"/>
    <mergeCell ref="L192:L193"/>
    <mergeCell ref="P192:P193"/>
    <mergeCell ref="T192:T193"/>
    <mergeCell ref="X192:X193"/>
    <mergeCell ref="H194:H195"/>
    <mergeCell ref="L194:L195"/>
    <mergeCell ref="P194:P195"/>
    <mergeCell ref="T194:T195"/>
    <mergeCell ref="X194:X195"/>
    <mergeCell ref="D189:D190"/>
    <mergeCell ref="H189:H191"/>
    <mergeCell ref="L189:L191"/>
    <mergeCell ref="P189:P191"/>
    <mergeCell ref="T189:T191"/>
    <mergeCell ref="X189:X191"/>
    <mergeCell ref="X175:X177"/>
    <mergeCell ref="AB175:AB177"/>
    <mergeCell ref="AF175:AF177"/>
    <mergeCell ref="D181:AR181"/>
    <mergeCell ref="B186:C188"/>
    <mergeCell ref="D186:D187"/>
    <mergeCell ref="H186:X186"/>
    <mergeCell ref="AJ187:AZ187"/>
    <mergeCell ref="B175:B177"/>
    <mergeCell ref="D175:D177"/>
    <mergeCell ref="H175:H177"/>
    <mergeCell ref="L175:L177"/>
    <mergeCell ref="P175:P177"/>
    <mergeCell ref="T175:T177"/>
    <mergeCell ref="AF167:AF169"/>
    <mergeCell ref="B171:B173"/>
    <mergeCell ref="D171:D173"/>
    <mergeCell ref="H171:H173"/>
    <mergeCell ref="L171:L173"/>
    <mergeCell ref="P171:P173"/>
    <mergeCell ref="T171:T173"/>
    <mergeCell ref="X171:X173"/>
    <mergeCell ref="AB171:AB173"/>
    <mergeCell ref="AF171:AF173"/>
    <mergeCell ref="AB163:AB165"/>
    <mergeCell ref="AF163:AF165"/>
    <mergeCell ref="B167:B169"/>
    <mergeCell ref="D167:D169"/>
    <mergeCell ref="H167:H169"/>
    <mergeCell ref="L167:L169"/>
    <mergeCell ref="P167:P169"/>
    <mergeCell ref="T167:T169"/>
    <mergeCell ref="X167:X169"/>
    <mergeCell ref="AB167:AB169"/>
    <mergeCell ref="X159:X161"/>
    <mergeCell ref="AB159:AB161"/>
    <mergeCell ref="AF159:AF161"/>
    <mergeCell ref="B163:B165"/>
    <mergeCell ref="D163:D165"/>
    <mergeCell ref="H163:H165"/>
    <mergeCell ref="L163:L165"/>
    <mergeCell ref="P163:P165"/>
    <mergeCell ref="T163:T165"/>
    <mergeCell ref="X163:X165"/>
    <mergeCell ref="B159:B161"/>
    <mergeCell ref="D159:D161"/>
    <mergeCell ref="H159:H161"/>
    <mergeCell ref="L159:L161"/>
    <mergeCell ref="P159:P161"/>
    <mergeCell ref="T159:T161"/>
    <mergeCell ref="AF151:AF153"/>
    <mergeCell ref="B155:B157"/>
    <mergeCell ref="D155:D157"/>
    <mergeCell ref="H155:H157"/>
    <mergeCell ref="L155:L157"/>
    <mergeCell ref="P155:P157"/>
    <mergeCell ref="T155:T157"/>
    <mergeCell ref="X155:X157"/>
    <mergeCell ref="AB155:AB157"/>
    <mergeCell ref="AF155:AF157"/>
    <mergeCell ref="AB147:AB149"/>
    <mergeCell ref="AF147:AF149"/>
    <mergeCell ref="B151:B153"/>
    <mergeCell ref="D151:D153"/>
    <mergeCell ref="H151:H153"/>
    <mergeCell ref="L151:L153"/>
    <mergeCell ref="P151:P153"/>
    <mergeCell ref="T151:T153"/>
    <mergeCell ref="X151:X153"/>
    <mergeCell ref="AB151:AB153"/>
    <mergeCell ref="X143:X145"/>
    <mergeCell ref="AB143:AB145"/>
    <mergeCell ref="AF143:AF145"/>
    <mergeCell ref="B147:B149"/>
    <mergeCell ref="D147:D149"/>
    <mergeCell ref="H147:H149"/>
    <mergeCell ref="L147:L149"/>
    <mergeCell ref="P147:P149"/>
    <mergeCell ref="T147:T149"/>
    <mergeCell ref="X147:X149"/>
    <mergeCell ref="B143:B145"/>
    <mergeCell ref="D143:D145"/>
    <mergeCell ref="H143:H145"/>
    <mergeCell ref="L143:L145"/>
    <mergeCell ref="P143:P145"/>
    <mergeCell ref="T143:T145"/>
    <mergeCell ref="AF135:AF137"/>
    <mergeCell ref="B139:B141"/>
    <mergeCell ref="D139:D141"/>
    <mergeCell ref="H139:H141"/>
    <mergeCell ref="L139:L141"/>
    <mergeCell ref="P139:P141"/>
    <mergeCell ref="T139:T141"/>
    <mergeCell ref="X139:X141"/>
    <mergeCell ref="AB139:AB141"/>
    <mergeCell ref="AF139:AF141"/>
    <mergeCell ref="AB131:AB133"/>
    <mergeCell ref="AF131:AF133"/>
    <mergeCell ref="B135:B137"/>
    <mergeCell ref="D135:D137"/>
    <mergeCell ref="H135:H137"/>
    <mergeCell ref="L135:L137"/>
    <mergeCell ref="P135:P137"/>
    <mergeCell ref="T135:T137"/>
    <mergeCell ref="X135:X137"/>
    <mergeCell ref="AB135:AB137"/>
    <mergeCell ref="X127:X129"/>
    <mergeCell ref="AB127:AB129"/>
    <mergeCell ref="AF127:AF129"/>
    <mergeCell ref="B131:B133"/>
    <mergeCell ref="D131:D133"/>
    <mergeCell ref="H131:H133"/>
    <mergeCell ref="L131:L133"/>
    <mergeCell ref="P131:P133"/>
    <mergeCell ref="T131:T133"/>
    <mergeCell ref="X131:X133"/>
    <mergeCell ref="B127:B129"/>
    <mergeCell ref="D127:D129"/>
    <mergeCell ref="H127:H129"/>
    <mergeCell ref="L127:L129"/>
    <mergeCell ref="P127:P129"/>
    <mergeCell ref="T127:T129"/>
    <mergeCell ref="AF119:AF121"/>
    <mergeCell ref="B123:B125"/>
    <mergeCell ref="D123:D125"/>
    <mergeCell ref="H123:H125"/>
    <mergeCell ref="L123:L125"/>
    <mergeCell ref="P123:P125"/>
    <mergeCell ref="T123:T125"/>
    <mergeCell ref="X123:X125"/>
    <mergeCell ref="AB123:AB125"/>
    <mergeCell ref="AF123:AF125"/>
    <mergeCell ref="AB115:AB117"/>
    <mergeCell ref="AF115:AF117"/>
    <mergeCell ref="B119:B121"/>
    <mergeCell ref="D119:D121"/>
    <mergeCell ref="H119:H121"/>
    <mergeCell ref="L119:L121"/>
    <mergeCell ref="P119:P121"/>
    <mergeCell ref="T119:T121"/>
    <mergeCell ref="X119:X121"/>
    <mergeCell ref="AB119:AB121"/>
    <mergeCell ref="X111:X113"/>
    <mergeCell ref="AB111:AB113"/>
    <mergeCell ref="AF111:AF113"/>
    <mergeCell ref="B115:B117"/>
    <mergeCell ref="D115:D117"/>
    <mergeCell ref="H115:H117"/>
    <mergeCell ref="L115:L117"/>
    <mergeCell ref="P115:P117"/>
    <mergeCell ref="T115:T117"/>
    <mergeCell ref="X115:X117"/>
    <mergeCell ref="B111:B113"/>
    <mergeCell ref="D111:D113"/>
    <mergeCell ref="H111:H113"/>
    <mergeCell ref="L111:L113"/>
    <mergeCell ref="P111:P113"/>
    <mergeCell ref="T111:T113"/>
    <mergeCell ref="AF103:AF105"/>
    <mergeCell ref="B107:B109"/>
    <mergeCell ref="D107:D109"/>
    <mergeCell ref="H107:H109"/>
    <mergeCell ref="L107:L109"/>
    <mergeCell ref="P107:P109"/>
    <mergeCell ref="T107:T109"/>
    <mergeCell ref="X107:X109"/>
    <mergeCell ref="AB107:AB109"/>
    <mergeCell ref="AF107:AF109"/>
    <mergeCell ref="AB99:AB101"/>
    <mergeCell ref="AF99:AF101"/>
    <mergeCell ref="B103:B105"/>
    <mergeCell ref="D103:D105"/>
    <mergeCell ref="H103:H105"/>
    <mergeCell ref="L103:L105"/>
    <mergeCell ref="P103:P105"/>
    <mergeCell ref="T103:T105"/>
    <mergeCell ref="X103:X105"/>
    <mergeCell ref="AB103:AB105"/>
    <mergeCell ref="X95:X97"/>
    <mergeCell ref="AB95:AB97"/>
    <mergeCell ref="AF95:AF97"/>
    <mergeCell ref="B99:B101"/>
    <mergeCell ref="D99:D101"/>
    <mergeCell ref="H99:H101"/>
    <mergeCell ref="L99:L101"/>
    <mergeCell ref="P99:P101"/>
    <mergeCell ref="T99:T101"/>
    <mergeCell ref="X99:X101"/>
    <mergeCell ref="B95:B97"/>
    <mergeCell ref="D95:D97"/>
    <mergeCell ref="H95:H97"/>
    <mergeCell ref="L95:L97"/>
    <mergeCell ref="P95:P97"/>
    <mergeCell ref="T95:T97"/>
    <mergeCell ref="AF87:AF89"/>
    <mergeCell ref="B91:B93"/>
    <mergeCell ref="D91:D93"/>
    <mergeCell ref="H91:H93"/>
    <mergeCell ref="L91:L93"/>
    <mergeCell ref="P91:P93"/>
    <mergeCell ref="T91:T93"/>
    <mergeCell ref="X91:X93"/>
    <mergeCell ref="AB91:AB93"/>
    <mergeCell ref="AF91:AF93"/>
    <mergeCell ref="AF83:AF85"/>
    <mergeCell ref="B87:B89"/>
    <mergeCell ref="D87:D89"/>
    <mergeCell ref="H87:H89"/>
    <mergeCell ref="L87:L89"/>
    <mergeCell ref="P87:P89"/>
    <mergeCell ref="T87:T89"/>
    <mergeCell ref="X87:X89"/>
    <mergeCell ref="AB87:AB89"/>
    <mergeCell ref="AB79:AB81"/>
    <mergeCell ref="AF79:AF81"/>
    <mergeCell ref="B83:B85"/>
    <mergeCell ref="D83:D85"/>
    <mergeCell ref="H83:H85"/>
    <mergeCell ref="L83:L85"/>
    <mergeCell ref="P83:P85"/>
    <mergeCell ref="T83:T85"/>
    <mergeCell ref="X83:X85"/>
    <mergeCell ref="AB83:AB85"/>
    <mergeCell ref="X75:X77"/>
    <mergeCell ref="AB75:AB77"/>
    <mergeCell ref="AF75:AF77"/>
    <mergeCell ref="B79:B81"/>
    <mergeCell ref="D79:D81"/>
    <mergeCell ref="H79:H81"/>
    <mergeCell ref="L79:L81"/>
    <mergeCell ref="P79:P81"/>
    <mergeCell ref="T79:T81"/>
    <mergeCell ref="X79:X81"/>
    <mergeCell ref="B75:B77"/>
    <mergeCell ref="D75:D77"/>
    <mergeCell ref="H75:H77"/>
    <mergeCell ref="L75:L77"/>
    <mergeCell ref="P75:P77"/>
    <mergeCell ref="T75:T77"/>
    <mergeCell ref="AF67:AF69"/>
    <mergeCell ref="B71:B73"/>
    <mergeCell ref="D71:D73"/>
    <mergeCell ref="H71:H73"/>
    <mergeCell ref="L71:L73"/>
    <mergeCell ref="P71:P73"/>
    <mergeCell ref="T71:T73"/>
    <mergeCell ref="X71:X73"/>
    <mergeCell ref="AB71:AB73"/>
    <mergeCell ref="AF71:AF73"/>
    <mergeCell ref="AB63:AB65"/>
    <mergeCell ref="AF63:AF65"/>
    <mergeCell ref="B67:B69"/>
    <mergeCell ref="D67:D69"/>
    <mergeCell ref="H67:H69"/>
    <mergeCell ref="L67:L69"/>
    <mergeCell ref="P67:P69"/>
    <mergeCell ref="T67:T69"/>
    <mergeCell ref="X67:X69"/>
    <mergeCell ref="AB67:AB69"/>
    <mergeCell ref="X59:X61"/>
    <mergeCell ref="AB59:AB61"/>
    <mergeCell ref="AF59:AF61"/>
    <mergeCell ref="B63:B65"/>
    <mergeCell ref="D63:D65"/>
    <mergeCell ref="H63:H65"/>
    <mergeCell ref="L63:L65"/>
    <mergeCell ref="P63:P65"/>
    <mergeCell ref="T63:T65"/>
    <mergeCell ref="X63:X65"/>
    <mergeCell ref="B59:B61"/>
    <mergeCell ref="D59:D61"/>
    <mergeCell ref="H59:H61"/>
    <mergeCell ref="L59:L61"/>
    <mergeCell ref="P59:P61"/>
    <mergeCell ref="T59:T61"/>
    <mergeCell ref="AF51:AF53"/>
    <mergeCell ref="B55:B57"/>
    <mergeCell ref="D55:D57"/>
    <mergeCell ref="H55:H57"/>
    <mergeCell ref="L55:L57"/>
    <mergeCell ref="P55:P57"/>
    <mergeCell ref="T55:T57"/>
    <mergeCell ref="X55:X57"/>
    <mergeCell ref="AB55:AB57"/>
    <mergeCell ref="AF55:AF57"/>
    <mergeCell ref="AB47:AB49"/>
    <mergeCell ref="AF47:AF49"/>
    <mergeCell ref="B51:B53"/>
    <mergeCell ref="D51:D53"/>
    <mergeCell ref="H51:H53"/>
    <mergeCell ref="L51:L53"/>
    <mergeCell ref="P51:P53"/>
    <mergeCell ref="T51:T53"/>
    <mergeCell ref="X51:X53"/>
    <mergeCell ref="AB51:AB53"/>
    <mergeCell ref="X43:X45"/>
    <mergeCell ref="AB43:AB45"/>
    <mergeCell ref="AF43:AF45"/>
    <mergeCell ref="B47:B49"/>
    <mergeCell ref="D47:D49"/>
    <mergeCell ref="H47:H49"/>
    <mergeCell ref="L47:L49"/>
    <mergeCell ref="P47:P49"/>
    <mergeCell ref="T47:T49"/>
    <mergeCell ref="X47:X49"/>
    <mergeCell ref="B43:B45"/>
    <mergeCell ref="D43:D45"/>
    <mergeCell ref="H43:H45"/>
    <mergeCell ref="L43:L45"/>
    <mergeCell ref="P43:P45"/>
    <mergeCell ref="T43:T45"/>
    <mergeCell ref="T38:T39"/>
    <mergeCell ref="X38:X39"/>
    <mergeCell ref="AB38:AB39"/>
    <mergeCell ref="AF38:AF39"/>
    <mergeCell ref="H40:H41"/>
    <mergeCell ref="L40:L41"/>
    <mergeCell ref="H31:H32"/>
    <mergeCell ref="L31:L32"/>
    <mergeCell ref="P31:P32"/>
    <mergeCell ref="T31:T32"/>
    <mergeCell ref="X31:X32"/>
    <mergeCell ref="B37:B39"/>
    <mergeCell ref="D38:D39"/>
    <mergeCell ref="H38:H39"/>
    <mergeCell ref="L38:L39"/>
    <mergeCell ref="P38:P39"/>
    <mergeCell ref="X27:X28"/>
    <mergeCell ref="H29:H30"/>
    <mergeCell ref="L29:L30"/>
    <mergeCell ref="P29:P30"/>
    <mergeCell ref="T29:T30"/>
    <mergeCell ref="X29:X30"/>
    <mergeCell ref="D14:D18"/>
    <mergeCell ref="D20:AF20"/>
    <mergeCell ref="D22:AF23"/>
    <mergeCell ref="B25:C27"/>
    <mergeCell ref="H25:X25"/>
    <mergeCell ref="AJ25:AZ25"/>
    <mergeCell ref="H27:H28"/>
    <mergeCell ref="L27:L28"/>
    <mergeCell ref="P27:P28"/>
    <mergeCell ref="T27:T28"/>
    <mergeCell ref="BB6:BF6"/>
    <mergeCell ref="AJ7:AO7"/>
    <mergeCell ref="AJ9:AN9"/>
    <mergeCell ref="BC9:BF10"/>
    <mergeCell ref="BF11:BF13"/>
    <mergeCell ref="BB12:BB13"/>
    <mergeCell ref="B2:G6"/>
    <mergeCell ref="H2:AI4"/>
    <mergeCell ref="AJ2:AO2"/>
    <mergeCell ref="AJ3:AO3"/>
    <mergeCell ref="AJ4:AO4"/>
    <mergeCell ref="H5:AI6"/>
    <mergeCell ref="AJ5:AO5"/>
    <mergeCell ref="AJ6:AO6"/>
  </mergeCells>
  <hyperlinks>
    <hyperlink ref="AJ81" r:id="rId1" location="_" xr:uid="{EE51C264-B522-4FB7-B303-F66A1A53167D}"/>
    <hyperlink ref="T7" r:id="rId2" xr:uid="{160E951D-DF7B-4562-B7AE-55D09B465001}"/>
    <hyperlink ref="P9" r:id="rId3" xr:uid="{73B80E23-6A24-4A15-AEEE-06E11CEB4DF6}"/>
    <hyperlink ref="P10" r:id="rId4" xr:uid="{D27D3B1C-E877-4EB8-BD60-4D1E0546ABB4}"/>
    <hyperlink ref="P11" r:id="rId5" xr:uid="{96E346B3-BA26-4A4F-8E43-16832587521C}"/>
    <hyperlink ref="P12" r:id="rId6" xr:uid="{9F138C09-2F3D-4F8D-8189-43C25FD25273}"/>
    <hyperlink ref="P8" r:id="rId7" xr:uid="{180328AE-30FC-490E-952C-901BBE4E0020}"/>
    <hyperlink ref="H812" r:id="rId8" xr:uid="{EDF73C20-50D7-4C08-8B7F-647E73422AEC}"/>
    <hyperlink ref="H809" r:id="rId9" xr:uid="{794CA195-E915-4086-A546-6BBB941F1892}"/>
    <hyperlink ref="H806" r:id="rId10" xr:uid="{6656ECC6-72B0-4C8C-981D-C8605F998F11}"/>
  </hyperlinks>
  <printOptions horizontalCentered="1"/>
  <pageMargins left="0" right="0" top="0.39370078740157483" bottom="0.39370078740157483" header="0" footer="0"/>
  <pageSetup paperSize="8" scale="50" pageOrder="overThenDown" orientation="portrait" horizontalDpi="4294967293" r:id="rId11"/>
  <headerFooter alignWithMargins="0">
    <oddFooter>&amp;RImprimé le :&amp;D</oddFooter>
  </headerFooter>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FB9D-1D55-4F1E-933E-CB7016DDB799}">
  <dimension ref="A1:N47"/>
  <sheetViews>
    <sheetView zoomScaleNormal="100" zoomScaleSheetLayoutView="100" workbookViewId="0">
      <selection activeCell="G15" sqref="G15"/>
    </sheetView>
  </sheetViews>
  <sheetFormatPr baseColWidth="10" defaultRowHeight="11.25"/>
  <cols>
    <col min="1" max="1" width="9.5703125" style="1915" customWidth="1"/>
    <col min="2" max="2" width="19.28515625" style="1918" customWidth="1"/>
    <col min="3" max="3" width="33.5703125" style="1917" customWidth="1"/>
    <col min="4" max="4" width="50.28515625" style="1917" customWidth="1"/>
    <col min="5" max="5" width="38.5703125" style="1917" customWidth="1"/>
    <col min="6" max="6" width="41.140625" style="1917" customWidth="1"/>
    <col min="7" max="7" width="41.42578125" style="1917" customWidth="1"/>
    <col min="8" max="8" width="25.5703125" style="1916" customWidth="1"/>
    <col min="9" max="9" width="3" style="1915" customWidth="1"/>
    <col min="10" max="16384" width="11.42578125" style="1915"/>
  </cols>
  <sheetData>
    <row r="1" spans="1:14" ht="47.25" customHeight="1">
      <c r="A1" s="1999" t="s">
        <v>1148</v>
      </c>
      <c r="B1" s="1998" t="s">
        <v>3931</v>
      </c>
      <c r="C1" s="1997" t="s">
        <v>3930</v>
      </c>
      <c r="D1" s="1996" t="s">
        <v>3929</v>
      </c>
      <c r="E1" s="1995" t="s">
        <v>3928</v>
      </c>
      <c r="F1" s="1995" t="s">
        <v>3927</v>
      </c>
      <c r="G1" s="1994" t="s">
        <v>3926</v>
      </c>
      <c r="H1" s="1993" t="s">
        <v>3925</v>
      </c>
      <c r="I1" s="2006">
        <v>0</v>
      </c>
      <c r="J1" s="2006">
        <v>0</v>
      </c>
      <c r="K1" s="2006">
        <v>0</v>
      </c>
      <c r="L1" s="2006">
        <v>0</v>
      </c>
      <c r="M1" s="2006">
        <v>0</v>
      </c>
      <c r="N1" s="2425"/>
    </row>
    <row r="2" spans="1:14" ht="45.75" customHeight="1">
      <c r="A2" s="4372" t="s">
        <v>3924</v>
      </c>
      <c r="B2" s="4337" t="s">
        <v>1203</v>
      </c>
      <c r="C2" s="4375" t="s">
        <v>1204</v>
      </c>
      <c r="D2" s="4334" t="s">
        <v>3923</v>
      </c>
      <c r="E2" s="1949" t="s">
        <v>3922</v>
      </c>
      <c r="F2" s="1949" t="s">
        <v>292</v>
      </c>
      <c r="G2" s="4378" t="s">
        <v>3921</v>
      </c>
      <c r="H2" s="4329" t="s">
        <v>3840</v>
      </c>
      <c r="I2" s="2006">
        <v>0</v>
      </c>
      <c r="J2" s="2006">
        <v>0</v>
      </c>
      <c r="K2" s="2006">
        <v>0</v>
      </c>
      <c r="L2" s="2006">
        <v>0</v>
      </c>
      <c r="M2" s="2006">
        <v>0</v>
      </c>
      <c r="N2" s="2425"/>
    </row>
    <row r="3" spans="1:14" ht="57" customHeight="1">
      <c r="A3" s="4373"/>
      <c r="B3" s="4338"/>
      <c r="C3" s="4376"/>
      <c r="D3" s="4335"/>
      <c r="E3" s="1960" t="s">
        <v>3920</v>
      </c>
      <c r="F3" s="1960" t="s">
        <v>3919</v>
      </c>
      <c r="G3" s="4379"/>
      <c r="H3" s="4330"/>
      <c r="I3" s="2006">
        <v>0</v>
      </c>
      <c r="J3" s="2006">
        <v>0</v>
      </c>
      <c r="K3" s="2006">
        <v>0</v>
      </c>
      <c r="L3" s="2006">
        <v>0</v>
      </c>
      <c r="M3" s="2006">
        <v>0</v>
      </c>
      <c r="N3" s="2425"/>
    </row>
    <row r="4" spans="1:14" ht="37.5" customHeight="1">
      <c r="A4" s="4373"/>
      <c r="B4" s="4338"/>
      <c r="C4" s="4376"/>
      <c r="D4" s="4335"/>
      <c r="E4" s="1989" t="s">
        <v>3914</v>
      </c>
      <c r="F4" s="1960" t="s">
        <v>3918</v>
      </c>
      <c r="G4" s="4358" t="s">
        <v>3917</v>
      </c>
      <c r="H4" s="4330"/>
      <c r="I4" s="2006">
        <v>0</v>
      </c>
      <c r="J4" s="2006">
        <v>0</v>
      </c>
      <c r="K4" s="2006">
        <v>0</v>
      </c>
      <c r="L4" s="2006">
        <v>0</v>
      </c>
      <c r="M4" s="2006">
        <v>0</v>
      </c>
      <c r="N4" s="2425"/>
    </row>
    <row r="5" spans="1:14" ht="36" customHeight="1">
      <c r="A5" s="4373"/>
      <c r="B5" s="4338"/>
      <c r="C5" s="4377"/>
      <c r="D5" s="4336"/>
      <c r="E5" s="1989"/>
      <c r="F5" s="1960"/>
      <c r="G5" s="4359"/>
      <c r="H5" s="4331"/>
      <c r="I5" s="2006">
        <v>0</v>
      </c>
      <c r="J5" s="2006">
        <v>0</v>
      </c>
      <c r="K5" s="2006">
        <v>0</v>
      </c>
      <c r="L5" s="2006">
        <v>0</v>
      </c>
      <c r="M5" s="2006">
        <v>0</v>
      </c>
      <c r="N5" s="2425"/>
    </row>
    <row r="6" spans="1:14" ht="12.75" hidden="1" customHeight="1">
      <c r="A6" s="4373"/>
      <c r="B6" s="4338"/>
      <c r="C6" s="1992"/>
      <c r="D6" s="1991"/>
      <c r="E6" s="1989"/>
      <c r="F6" s="1959"/>
      <c r="G6" s="1963"/>
      <c r="H6" s="1962"/>
      <c r="I6" s="2006">
        <v>0</v>
      </c>
      <c r="J6" s="2006">
        <v>0</v>
      </c>
      <c r="K6" s="2006">
        <v>0</v>
      </c>
      <c r="L6" s="2006">
        <v>0</v>
      </c>
      <c r="M6" s="2006">
        <v>0</v>
      </c>
      <c r="N6" s="2425"/>
    </row>
    <row r="7" spans="1:14" ht="44.25" customHeight="1">
      <c r="A7" s="4373"/>
      <c r="B7" s="4338"/>
      <c r="C7" s="4360" t="s">
        <v>3916</v>
      </c>
      <c r="D7" s="1990" t="s">
        <v>3915</v>
      </c>
      <c r="E7" s="1989" t="s">
        <v>3914</v>
      </c>
      <c r="F7" s="4343" t="s">
        <v>3913</v>
      </c>
      <c r="G7" s="4363" t="s">
        <v>3912</v>
      </c>
      <c r="H7" s="4329" t="s">
        <v>3840</v>
      </c>
      <c r="I7" s="2006">
        <v>0</v>
      </c>
      <c r="J7" s="2006">
        <v>0</v>
      </c>
      <c r="K7" s="2006">
        <v>0</v>
      </c>
      <c r="L7" s="2006">
        <v>0</v>
      </c>
      <c r="M7" s="2006">
        <v>0</v>
      </c>
      <c r="N7" s="2425"/>
    </row>
    <row r="8" spans="1:14" ht="26.25" customHeight="1">
      <c r="A8" s="4373"/>
      <c r="B8" s="4338"/>
      <c r="C8" s="4361"/>
      <c r="D8" s="1988" t="s">
        <v>3911</v>
      </c>
      <c r="E8" s="4366" t="s">
        <v>3910</v>
      </c>
      <c r="F8" s="4344"/>
      <c r="G8" s="4364"/>
      <c r="H8" s="4330"/>
      <c r="I8" s="2006">
        <v>0</v>
      </c>
      <c r="J8" s="2006">
        <v>0</v>
      </c>
      <c r="K8" s="2006">
        <v>0</v>
      </c>
      <c r="L8" s="2006">
        <v>0</v>
      </c>
      <c r="M8" s="2006">
        <v>0</v>
      </c>
      <c r="N8" s="2425"/>
    </row>
    <row r="9" spans="1:14" ht="12.75" customHeight="1">
      <c r="A9" s="4373"/>
      <c r="B9" s="4338"/>
      <c r="C9" s="4361"/>
      <c r="D9" s="1988" t="s">
        <v>3909</v>
      </c>
      <c r="E9" s="4366"/>
      <c r="F9" s="4344" t="s">
        <v>3908</v>
      </c>
      <c r="G9" s="4364"/>
      <c r="H9" s="4330"/>
      <c r="I9" s="2006">
        <v>0</v>
      </c>
      <c r="J9" s="2006">
        <v>0</v>
      </c>
      <c r="K9" s="2006">
        <v>0</v>
      </c>
      <c r="L9" s="2006">
        <v>0</v>
      </c>
      <c r="M9" s="2006">
        <v>0</v>
      </c>
      <c r="N9" s="2425"/>
    </row>
    <row r="10" spans="1:14" ht="21.75" customHeight="1" thickBot="1">
      <c r="A10" s="4373"/>
      <c r="B10" s="4338"/>
      <c r="C10" s="4362"/>
      <c r="D10" s="1987"/>
      <c r="E10" s="4367"/>
      <c r="F10" s="4368"/>
      <c r="G10" s="4365"/>
      <c r="H10" s="4331"/>
      <c r="I10" s="2006">
        <v>0</v>
      </c>
      <c r="J10" s="2006">
        <v>0</v>
      </c>
      <c r="K10" s="2006">
        <v>0</v>
      </c>
      <c r="L10" s="2006">
        <v>0</v>
      </c>
      <c r="M10" s="2006">
        <v>0</v>
      </c>
      <c r="N10" s="2425"/>
    </row>
    <row r="11" spans="1:14" ht="45" customHeight="1" thickTop="1" thickBot="1">
      <c r="A11" s="4373"/>
      <c r="B11" s="4338"/>
      <c r="C11" s="4369" t="s">
        <v>3907</v>
      </c>
      <c r="D11" s="4334" t="s">
        <v>3906</v>
      </c>
      <c r="E11" s="4334" t="s">
        <v>3905</v>
      </c>
      <c r="F11" s="1986" t="s">
        <v>3904</v>
      </c>
      <c r="G11" s="4343" t="s">
        <v>1021</v>
      </c>
      <c r="H11" s="4329" t="s">
        <v>3903</v>
      </c>
      <c r="J11" s="1985" t="str">
        <f>G11</f>
        <v xml:space="preserve">Les plats composés à 100% d’oeuf ne sont pas concernés, du fait de leur action bénéfique dans le rééquilibrage des apports en acides gras essentiels, et la qualité de leurs protéines. </v>
      </c>
      <c r="K11" s="1984">
        <f>LEN(J11)</f>
        <v>184</v>
      </c>
      <c r="L11" s="4356" t="s">
        <v>3902</v>
      </c>
      <c r="M11" s="4357"/>
      <c r="N11" s="2425"/>
    </row>
    <row r="12" spans="1:14" ht="60.75" customHeight="1" thickTop="1">
      <c r="A12" s="4373"/>
      <c r="B12" s="4338"/>
      <c r="C12" s="4370"/>
      <c r="D12" s="4335"/>
      <c r="E12" s="4335"/>
      <c r="F12" s="1983" t="s">
        <v>3901</v>
      </c>
      <c r="G12" s="4344"/>
      <c r="H12" s="4330"/>
      <c r="I12" s="2006">
        <v>0</v>
      </c>
      <c r="J12" s="2006">
        <v>0</v>
      </c>
      <c r="K12" s="2006">
        <v>0</v>
      </c>
      <c r="L12" s="2006">
        <v>0</v>
      </c>
      <c r="M12" s="2006">
        <v>0</v>
      </c>
      <c r="N12" s="2425"/>
    </row>
    <row r="13" spans="1:14" ht="54" customHeight="1">
      <c r="A13" s="4373"/>
      <c r="B13" s="4339"/>
      <c r="C13" s="4371"/>
      <c r="D13" s="1973" t="s">
        <v>1328</v>
      </c>
      <c r="E13" s="4336"/>
      <c r="F13" s="1982" t="s">
        <v>3900</v>
      </c>
      <c r="G13" s="1981" t="s">
        <v>3899</v>
      </c>
      <c r="H13" s="4331"/>
      <c r="I13" s="2006">
        <v>0</v>
      </c>
      <c r="J13" s="2006">
        <v>0</v>
      </c>
      <c r="K13" s="2006">
        <v>0</v>
      </c>
      <c r="L13" s="2006">
        <v>0</v>
      </c>
      <c r="M13" s="2006">
        <v>0</v>
      </c>
      <c r="N13" s="2425"/>
    </row>
    <row r="14" spans="1:14" ht="15" customHeight="1">
      <c r="A14" s="4373"/>
      <c r="B14" s="4320" t="s">
        <v>1156</v>
      </c>
      <c r="C14" s="4351" t="s">
        <v>3898</v>
      </c>
      <c r="D14" s="4334" t="s">
        <v>3897</v>
      </c>
      <c r="E14" s="1961" t="s">
        <v>3896</v>
      </c>
      <c r="F14" s="4334" t="s">
        <v>3895</v>
      </c>
      <c r="G14" s="1948"/>
      <c r="H14" s="1962" t="s">
        <v>3894</v>
      </c>
      <c r="I14" s="2006">
        <v>0</v>
      </c>
      <c r="J14" s="2006">
        <v>0</v>
      </c>
      <c r="K14" s="2006">
        <v>0</v>
      </c>
      <c r="L14" s="2006">
        <v>0</v>
      </c>
      <c r="M14" s="2006">
        <v>0</v>
      </c>
      <c r="N14" s="2425"/>
    </row>
    <row r="15" spans="1:14" ht="39.75" customHeight="1">
      <c r="A15" s="4373"/>
      <c r="B15" s="4321"/>
      <c r="C15" s="4352"/>
      <c r="D15" s="4342"/>
      <c r="E15" s="1960" t="s">
        <v>3893</v>
      </c>
      <c r="F15" s="4342"/>
      <c r="G15" s="1944"/>
      <c r="H15" s="1980"/>
      <c r="I15" s="2006">
        <v>0</v>
      </c>
      <c r="J15" s="2006">
        <v>0</v>
      </c>
      <c r="K15" s="2006">
        <v>0</v>
      </c>
      <c r="L15" s="2006">
        <v>0</v>
      </c>
      <c r="M15" s="2006">
        <v>0</v>
      </c>
      <c r="N15" s="2425"/>
    </row>
    <row r="16" spans="1:14" ht="17.25" customHeight="1">
      <c r="A16" s="4373"/>
      <c r="B16" s="4321"/>
      <c r="C16" s="1979" t="s">
        <v>3892</v>
      </c>
      <c r="D16" s="1978" t="s">
        <v>3891</v>
      </c>
      <c r="E16" s="1977" t="s">
        <v>3890</v>
      </c>
      <c r="F16" s="1976" t="s">
        <v>3889</v>
      </c>
      <c r="G16" s="1944"/>
      <c r="H16" s="1975" t="s">
        <v>3858</v>
      </c>
      <c r="I16" s="2006">
        <v>0</v>
      </c>
      <c r="J16" s="2006">
        <v>0</v>
      </c>
      <c r="K16" s="2006">
        <v>0</v>
      </c>
      <c r="L16" s="2006">
        <v>0</v>
      </c>
      <c r="M16" s="2006">
        <v>0</v>
      </c>
      <c r="N16" s="2425"/>
    </row>
    <row r="17" spans="1:14" ht="53.25" customHeight="1">
      <c r="A17" s="4373"/>
      <c r="B17" s="4321"/>
      <c r="C17" s="1974" t="s">
        <v>3888</v>
      </c>
      <c r="D17" s="1973" t="s">
        <v>3887</v>
      </c>
      <c r="E17" s="1959" t="s">
        <v>3886</v>
      </c>
      <c r="F17" s="1973" t="s">
        <v>3885</v>
      </c>
      <c r="G17" s="1942"/>
      <c r="H17" s="1972">
        <v>10</v>
      </c>
      <c r="I17" s="2006">
        <v>0</v>
      </c>
      <c r="J17" s="2006">
        <v>0</v>
      </c>
      <c r="K17" s="2006">
        <v>0</v>
      </c>
      <c r="L17" s="2006">
        <v>0</v>
      </c>
      <c r="M17" s="2006">
        <v>0</v>
      </c>
      <c r="N17" s="2425"/>
    </row>
    <row r="18" spans="1:14" ht="66.75" customHeight="1">
      <c r="A18" s="4373"/>
      <c r="B18" s="4321"/>
      <c r="C18" s="4353" t="s">
        <v>3884</v>
      </c>
      <c r="D18" s="1961" t="s">
        <v>1378</v>
      </c>
      <c r="E18" s="4334" t="s">
        <v>3883</v>
      </c>
      <c r="F18" s="1949" t="s">
        <v>1051</v>
      </c>
      <c r="G18" s="1948"/>
      <c r="H18" s="4329">
        <v>10</v>
      </c>
      <c r="I18" s="2006">
        <v>0</v>
      </c>
      <c r="J18" s="2006">
        <v>0</v>
      </c>
      <c r="K18" s="2006">
        <v>0</v>
      </c>
      <c r="L18" s="2006">
        <v>0</v>
      </c>
      <c r="M18" s="2006">
        <v>0</v>
      </c>
      <c r="N18" s="2425"/>
    </row>
    <row r="19" spans="1:14" ht="36" customHeight="1">
      <c r="A19" s="4373"/>
      <c r="B19" s="4321"/>
      <c r="C19" s="4354"/>
      <c r="D19" s="1971" t="s">
        <v>3882</v>
      </c>
      <c r="E19" s="4335"/>
      <c r="F19" s="1970" t="s">
        <v>3881</v>
      </c>
      <c r="G19" s="1944"/>
      <c r="H19" s="4330"/>
      <c r="I19" s="2006">
        <v>0</v>
      </c>
      <c r="J19" s="2006">
        <v>0</v>
      </c>
      <c r="K19" s="2006">
        <v>0</v>
      </c>
      <c r="L19" s="2006">
        <v>0</v>
      </c>
      <c r="M19" s="2006">
        <v>0</v>
      </c>
      <c r="N19" s="2425"/>
    </row>
    <row r="20" spans="1:14" ht="54.75" customHeight="1">
      <c r="A20" s="4374"/>
      <c r="B20" s="4322"/>
      <c r="C20" s="4355"/>
      <c r="D20" s="1954" t="s">
        <v>3880</v>
      </c>
      <c r="E20" s="4336"/>
      <c r="F20" s="1969" t="s">
        <v>3879</v>
      </c>
      <c r="G20" s="1942"/>
      <c r="H20" s="4331"/>
      <c r="I20" s="2006">
        <v>0</v>
      </c>
      <c r="J20" s="2006">
        <v>0</v>
      </c>
      <c r="K20" s="2006">
        <v>0</v>
      </c>
      <c r="L20" s="2006">
        <v>0</v>
      </c>
      <c r="M20" s="2006">
        <v>0</v>
      </c>
      <c r="N20" s="2425"/>
    </row>
    <row r="21" spans="1:14" ht="66" customHeight="1">
      <c r="A21" s="4345" t="s">
        <v>3849</v>
      </c>
      <c r="B21" s="4337" t="s">
        <v>1236</v>
      </c>
      <c r="C21" s="4346" t="s">
        <v>3878</v>
      </c>
      <c r="D21" s="1955" t="s">
        <v>3877</v>
      </c>
      <c r="E21" s="4334" t="s">
        <v>3876</v>
      </c>
      <c r="F21" s="1949" t="s">
        <v>1027</v>
      </c>
      <c r="G21" s="1968" t="s">
        <v>3875</v>
      </c>
      <c r="H21" s="4329" t="s">
        <v>3854</v>
      </c>
      <c r="I21" s="2006">
        <v>0</v>
      </c>
      <c r="J21" s="2006">
        <v>0</v>
      </c>
      <c r="K21" s="2006">
        <v>0</v>
      </c>
      <c r="L21" s="2006">
        <v>0</v>
      </c>
      <c r="M21" s="2006">
        <v>0</v>
      </c>
      <c r="N21" s="2425"/>
    </row>
    <row r="22" spans="1:14" ht="54.75" customHeight="1">
      <c r="A22" s="4318"/>
      <c r="B22" s="4338"/>
      <c r="C22" s="4347"/>
      <c r="D22" s="1954" t="s">
        <v>3874</v>
      </c>
      <c r="E22" s="4336"/>
      <c r="F22" s="1946" t="s">
        <v>3873</v>
      </c>
      <c r="G22" s="1967" t="s">
        <v>3872</v>
      </c>
      <c r="H22" s="4331"/>
      <c r="I22" s="2006">
        <v>0</v>
      </c>
      <c r="J22" s="2006">
        <v>0</v>
      </c>
      <c r="K22" s="2006">
        <v>0</v>
      </c>
      <c r="L22" s="2006">
        <v>0</v>
      </c>
      <c r="M22" s="2006">
        <v>0</v>
      </c>
      <c r="N22" s="2425"/>
    </row>
    <row r="23" spans="1:14" ht="51">
      <c r="A23" s="4318"/>
      <c r="B23" s="4338"/>
      <c r="C23" s="1966" t="s">
        <v>1031</v>
      </c>
      <c r="D23" s="1964" t="s">
        <v>1237</v>
      </c>
      <c r="E23" s="1965" t="s">
        <v>3871</v>
      </c>
      <c r="F23" s="1964" t="s">
        <v>3870</v>
      </c>
      <c r="G23" s="1963"/>
      <c r="H23" s="1962" t="s">
        <v>3854</v>
      </c>
      <c r="I23" s="2006">
        <v>0</v>
      </c>
      <c r="J23" s="2006">
        <v>0</v>
      </c>
      <c r="K23" s="2006">
        <v>0</v>
      </c>
      <c r="L23" s="2006">
        <v>0</v>
      </c>
      <c r="M23" s="2006">
        <v>0</v>
      </c>
      <c r="N23" s="2425"/>
    </row>
    <row r="24" spans="1:14" ht="52.5" customHeight="1">
      <c r="A24" s="4318"/>
      <c r="B24" s="4338"/>
      <c r="C24" s="4348" t="s">
        <v>3869</v>
      </c>
      <c r="D24" s="4334" t="s">
        <v>3868</v>
      </c>
      <c r="E24" s="4334" t="s">
        <v>3867</v>
      </c>
      <c r="F24" s="1961" t="s">
        <v>1039</v>
      </c>
      <c r="G24" s="1948" t="s">
        <v>3866</v>
      </c>
      <c r="H24" s="4329" t="s">
        <v>3840</v>
      </c>
      <c r="I24" s="2006">
        <v>0</v>
      </c>
      <c r="J24" s="2006">
        <v>0</v>
      </c>
      <c r="K24" s="2006">
        <v>0</v>
      </c>
      <c r="L24" s="2006">
        <v>0</v>
      </c>
      <c r="M24" s="2006">
        <v>0</v>
      </c>
      <c r="N24" s="2425"/>
    </row>
    <row r="25" spans="1:14" ht="45" customHeight="1">
      <c r="A25" s="4318"/>
      <c r="B25" s="4338"/>
      <c r="C25" s="4349"/>
      <c r="D25" s="4335"/>
      <c r="E25" s="4335"/>
      <c r="F25" s="1960" t="s">
        <v>3865</v>
      </c>
      <c r="G25" s="1944"/>
      <c r="H25" s="4330"/>
      <c r="I25" s="2006">
        <v>0</v>
      </c>
      <c r="J25" s="2006">
        <v>0</v>
      </c>
      <c r="K25" s="2006">
        <v>0</v>
      </c>
      <c r="L25" s="2006">
        <v>0</v>
      </c>
      <c r="M25" s="2006">
        <v>0</v>
      </c>
      <c r="N25" s="2425"/>
    </row>
    <row r="26" spans="1:14" ht="44.25" customHeight="1">
      <c r="A26" s="4318"/>
      <c r="B26" s="4338"/>
      <c r="C26" s="4349"/>
      <c r="D26" s="4335" t="s">
        <v>3864</v>
      </c>
      <c r="E26" s="4335"/>
      <c r="F26" s="1960" t="s">
        <v>3863</v>
      </c>
      <c r="G26" s="1944"/>
      <c r="H26" s="4330"/>
      <c r="I26" s="2006">
        <v>0</v>
      </c>
      <c r="J26" s="2006">
        <v>0</v>
      </c>
      <c r="K26" s="2006">
        <v>0</v>
      </c>
      <c r="L26" s="2006">
        <v>0</v>
      </c>
      <c r="M26" s="2006">
        <v>0</v>
      </c>
      <c r="N26" s="2425"/>
    </row>
    <row r="27" spans="1:14" ht="46.5" customHeight="1">
      <c r="A27" s="4318"/>
      <c r="B27" s="4339"/>
      <c r="C27" s="4350"/>
      <c r="D27" s="4336"/>
      <c r="E27" s="4336"/>
      <c r="F27" s="1959" t="s">
        <v>3862</v>
      </c>
      <c r="G27" s="1942"/>
      <c r="H27" s="4331"/>
      <c r="I27" s="2006">
        <v>0</v>
      </c>
      <c r="J27" s="2006">
        <v>0</v>
      </c>
      <c r="K27" s="2006">
        <v>0</v>
      </c>
      <c r="L27" s="2006">
        <v>0</v>
      </c>
      <c r="M27" s="2006">
        <v>0</v>
      </c>
      <c r="N27" s="2425"/>
    </row>
    <row r="28" spans="1:14" ht="65.25" customHeight="1">
      <c r="A28" s="4318"/>
      <c r="B28" s="4337" t="s">
        <v>1063</v>
      </c>
      <c r="C28" s="1958" t="s">
        <v>3861</v>
      </c>
      <c r="D28" s="1957" t="s">
        <v>3860</v>
      </c>
      <c r="E28" s="1943" t="s">
        <v>3859</v>
      </c>
      <c r="F28" s="1956" t="s">
        <v>1055</v>
      </c>
      <c r="G28" s="1948"/>
      <c r="H28" s="1950" t="s">
        <v>3858</v>
      </c>
      <c r="I28" s="2006">
        <v>0</v>
      </c>
      <c r="J28" s="2006">
        <v>0</v>
      </c>
      <c r="K28" s="2006">
        <v>0</v>
      </c>
      <c r="L28" s="2006">
        <v>0</v>
      </c>
      <c r="M28" s="2006">
        <v>0</v>
      </c>
      <c r="N28" s="2425"/>
    </row>
    <row r="29" spans="1:14" ht="39" customHeight="1">
      <c r="A29" s="4318"/>
      <c r="B29" s="4338"/>
      <c r="C29" s="4340" t="s">
        <v>3857</v>
      </c>
      <c r="D29" s="1955" t="s">
        <v>3856</v>
      </c>
      <c r="E29" s="4335" t="s">
        <v>3855</v>
      </c>
      <c r="F29" s="4341" t="s">
        <v>1059</v>
      </c>
      <c r="G29" s="1944"/>
      <c r="H29" s="4329" t="s">
        <v>3854</v>
      </c>
      <c r="I29" s="2006">
        <v>0</v>
      </c>
      <c r="J29" s="2006">
        <v>0</v>
      </c>
      <c r="K29" s="2006">
        <v>0</v>
      </c>
      <c r="L29" s="2006">
        <v>0</v>
      </c>
      <c r="M29" s="2006">
        <v>0</v>
      </c>
      <c r="N29" s="2425"/>
    </row>
    <row r="30" spans="1:14" ht="41.25" customHeight="1">
      <c r="A30" s="4318"/>
      <c r="B30" s="4338"/>
      <c r="C30" s="4340"/>
      <c r="D30" s="1954" t="s">
        <v>3853</v>
      </c>
      <c r="E30" s="4335"/>
      <c r="F30" s="4342"/>
      <c r="G30" s="1944"/>
      <c r="H30" s="4331"/>
      <c r="I30" s="2006">
        <v>0</v>
      </c>
      <c r="J30" s="2006">
        <v>0</v>
      </c>
      <c r="K30" s="2006">
        <v>0</v>
      </c>
      <c r="L30" s="2006">
        <v>0</v>
      </c>
      <c r="M30" s="2006">
        <v>0</v>
      </c>
      <c r="N30" s="2425"/>
    </row>
    <row r="31" spans="1:14" ht="57.75" customHeight="1">
      <c r="A31" s="4318"/>
      <c r="B31" s="4339"/>
      <c r="C31" s="1953" t="s">
        <v>3852</v>
      </c>
      <c r="D31" s="1952" t="s">
        <v>3851</v>
      </c>
      <c r="E31" s="4336"/>
      <c r="F31" s="1951" t="s">
        <v>1065</v>
      </c>
      <c r="G31" s="1942"/>
      <c r="H31" s="1950" t="s">
        <v>3850</v>
      </c>
      <c r="I31" s="2006">
        <v>0</v>
      </c>
      <c r="J31" s="2006">
        <v>0</v>
      </c>
      <c r="K31" s="2006">
        <v>0</v>
      </c>
      <c r="L31" s="2006">
        <v>0</v>
      </c>
      <c r="M31" s="2006">
        <v>0</v>
      </c>
      <c r="N31" s="2425"/>
    </row>
    <row r="32" spans="1:14" ht="51.75" customHeight="1">
      <c r="A32" s="4318" t="s">
        <v>3849</v>
      </c>
      <c r="B32" s="4320" t="s">
        <v>1527</v>
      </c>
      <c r="C32" s="4323" t="s">
        <v>1528</v>
      </c>
      <c r="D32" s="1948"/>
      <c r="E32" s="4326" t="s">
        <v>3848</v>
      </c>
      <c r="F32" s="1949" t="s">
        <v>3847</v>
      </c>
      <c r="G32" s="1948"/>
      <c r="H32" s="4329" t="s">
        <v>3846</v>
      </c>
      <c r="I32" s="2006">
        <v>0</v>
      </c>
      <c r="J32" s="2006">
        <v>0</v>
      </c>
      <c r="K32" s="2006">
        <v>0</v>
      </c>
      <c r="L32" s="2006">
        <v>0</v>
      </c>
      <c r="M32" s="2006">
        <v>0</v>
      </c>
      <c r="N32" s="2425"/>
    </row>
    <row r="33" spans="1:14" ht="39" customHeight="1">
      <c r="A33" s="4318"/>
      <c r="B33" s="4321"/>
      <c r="C33" s="4324"/>
      <c r="D33" s="1944"/>
      <c r="E33" s="4327"/>
      <c r="F33" s="1947" t="s">
        <v>3845</v>
      </c>
      <c r="G33" s="1944"/>
      <c r="H33" s="4330"/>
      <c r="I33" s="2006">
        <v>0</v>
      </c>
      <c r="J33" s="2006">
        <v>0</v>
      </c>
      <c r="K33" s="2006">
        <v>0</v>
      </c>
      <c r="L33" s="2006">
        <v>0</v>
      </c>
      <c r="M33" s="2006">
        <v>0</v>
      </c>
      <c r="N33" s="2425"/>
    </row>
    <row r="34" spans="1:14" ht="44.25" customHeight="1">
      <c r="A34" s="4318"/>
      <c r="B34" s="4321"/>
      <c r="C34" s="4324"/>
      <c r="D34" s="1944"/>
      <c r="E34" s="4327"/>
      <c r="F34" s="1946" t="s">
        <v>3844</v>
      </c>
      <c r="G34" s="1944"/>
      <c r="H34" s="4330"/>
      <c r="I34" s="2006">
        <v>0</v>
      </c>
      <c r="J34" s="2006">
        <v>0</v>
      </c>
      <c r="K34" s="2006">
        <v>0</v>
      </c>
      <c r="L34" s="2006">
        <v>0</v>
      </c>
      <c r="M34" s="2006">
        <v>0</v>
      </c>
      <c r="N34" s="2425"/>
    </row>
    <row r="35" spans="1:14" ht="41.25" customHeight="1">
      <c r="A35" s="4318"/>
      <c r="B35" s="4321"/>
      <c r="C35" s="4325"/>
      <c r="D35" s="1944"/>
      <c r="E35" s="4327"/>
      <c r="F35" s="1945" t="s">
        <v>3843</v>
      </c>
      <c r="G35" s="1942"/>
      <c r="H35" s="4331"/>
      <c r="I35" s="2006">
        <v>0</v>
      </c>
      <c r="J35" s="2006">
        <v>0</v>
      </c>
      <c r="K35" s="2006">
        <v>0</v>
      </c>
      <c r="L35" s="2006">
        <v>0</v>
      </c>
      <c r="M35" s="2006">
        <v>0</v>
      </c>
      <c r="N35" s="2425"/>
    </row>
    <row r="36" spans="1:14" ht="42.75" customHeight="1">
      <c r="A36" s="4318"/>
      <c r="B36" s="4321"/>
      <c r="C36" s="4332" t="s">
        <v>3842</v>
      </c>
      <c r="D36" s="1944"/>
      <c r="E36" s="4327"/>
      <c r="F36" s="1943" t="s">
        <v>1078</v>
      </c>
      <c r="G36" s="1943" t="s">
        <v>3841</v>
      </c>
      <c r="H36" s="4329" t="s">
        <v>3840</v>
      </c>
      <c r="I36" s="2006">
        <v>0</v>
      </c>
      <c r="J36" s="2006">
        <v>0</v>
      </c>
      <c r="K36" s="2006">
        <v>0</v>
      </c>
      <c r="L36" s="2006">
        <v>0</v>
      </c>
      <c r="M36" s="2006">
        <v>0</v>
      </c>
      <c r="N36" s="2425"/>
    </row>
    <row r="37" spans="1:14" ht="42.75" customHeight="1">
      <c r="A37" s="4319"/>
      <c r="B37" s="4322"/>
      <c r="C37" s="4333"/>
      <c r="D37" s="1942"/>
      <c r="E37" s="4328"/>
      <c r="F37" s="1941" t="s">
        <v>3839</v>
      </c>
      <c r="G37" s="1941" t="s">
        <v>3838</v>
      </c>
      <c r="H37" s="4331"/>
      <c r="I37" s="2006">
        <v>0</v>
      </c>
      <c r="J37" s="2006">
        <v>0</v>
      </c>
      <c r="K37" s="2006">
        <v>0</v>
      </c>
      <c r="L37" s="2006">
        <v>0</v>
      </c>
      <c r="M37" s="2006">
        <v>0</v>
      </c>
      <c r="N37" s="2425"/>
    </row>
    <row r="38" spans="1:14" ht="18" customHeight="1">
      <c r="A38" s="1940"/>
      <c r="B38" s="1939" t="s">
        <v>1539</v>
      </c>
      <c r="C38" s="1938" t="s">
        <v>1540</v>
      </c>
      <c r="D38" s="1937"/>
      <c r="E38" s="1936"/>
      <c r="F38" s="1935"/>
      <c r="G38" s="1935"/>
      <c r="H38" s="1934"/>
      <c r="I38" s="2006">
        <v>0</v>
      </c>
      <c r="J38" s="2006">
        <v>0</v>
      </c>
      <c r="K38" s="2006">
        <v>0</v>
      </c>
      <c r="L38" s="2006">
        <v>0</v>
      </c>
      <c r="M38" s="2006">
        <v>0</v>
      </c>
      <c r="N38" s="2425"/>
    </row>
    <row r="39" spans="1:14" ht="21" customHeight="1">
      <c r="A39" s="1930"/>
      <c r="B39" s="1929" t="s">
        <v>1541</v>
      </c>
      <c r="C39" s="1928" t="s">
        <v>1542</v>
      </c>
      <c r="D39" s="1927"/>
      <c r="E39" s="1933"/>
      <c r="F39" s="1932"/>
      <c r="G39" s="1932"/>
      <c r="H39" s="1931"/>
      <c r="I39" s="2006">
        <v>0</v>
      </c>
      <c r="J39" s="2006">
        <v>0</v>
      </c>
      <c r="K39" s="2006">
        <v>0</v>
      </c>
      <c r="L39" s="2006">
        <v>0</v>
      </c>
      <c r="M39" s="2006">
        <v>0</v>
      </c>
      <c r="N39" s="2425"/>
    </row>
    <row r="40" spans="1:14" ht="17.25" customHeight="1">
      <c r="A40" s="1930"/>
      <c r="B40" s="1929" t="s">
        <v>1543</v>
      </c>
      <c r="C40" s="1928" t="s">
        <v>1544</v>
      </c>
      <c r="D40" s="1927"/>
      <c r="E40" s="1924"/>
      <c r="F40" s="1924"/>
      <c r="G40" s="1924"/>
      <c r="H40" s="1923"/>
      <c r="I40" s="2006">
        <v>0</v>
      </c>
      <c r="J40" s="2006">
        <v>0</v>
      </c>
      <c r="K40" s="2006">
        <v>0</v>
      </c>
      <c r="L40" s="2006">
        <v>0</v>
      </c>
      <c r="M40" s="2006">
        <v>0</v>
      </c>
      <c r="N40" s="2425"/>
    </row>
    <row r="41" spans="1:14" ht="14.25">
      <c r="A41" s="1926"/>
      <c r="B41" s="1925" t="s">
        <v>3837</v>
      </c>
      <c r="C41" s="1924"/>
      <c r="D41" s="1924"/>
      <c r="E41" s="1924"/>
      <c r="F41" s="1924"/>
      <c r="G41" s="1924"/>
      <c r="H41" s="1923"/>
      <c r="I41" s="2006">
        <v>0</v>
      </c>
      <c r="J41" s="2006">
        <v>0</v>
      </c>
      <c r="K41" s="2006">
        <v>0</v>
      </c>
      <c r="L41" s="2006">
        <v>0</v>
      </c>
      <c r="M41" s="2006">
        <v>0</v>
      </c>
      <c r="N41" s="2425"/>
    </row>
    <row r="42" spans="1:14" ht="14.25">
      <c r="A42" s="1926"/>
      <c r="B42" s="1925" t="s">
        <v>3836</v>
      </c>
      <c r="C42" s="1924"/>
      <c r="D42" s="1924"/>
      <c r="E42" s="1924"/>
      <c r="F42" s="1924"/>
      <c r="G42" s="1924"/>
      <c r="H42" s="1923"/>
      <c r="I42" s="2006">
        <v>0</v>
      </c>
      <c r="J42" s="2006">
        <v>0</v>
      </c>
      <c r="K42" s="2006">
        <v>0</v>
      </c>
      <c r="L42" s="2006">
        <v>0</v>
      </c>
      <c r="M42" s="2006">
        <v>0</v>
      </c>
      <c r="N42" s="2425"/>
    </row>
    <row r="43" spans="1:14" ht="14.25">
      <c r="A43" s="1926"/>
      <c r="B43" s="1925" t="s">
        <v>3835</v>
      </c>
      <c r="C43" s="1924"/>
      <c r="D43" s="1924"/>
      <c r="E43" s="1924"/>
      <c r="F43" s="1924"/>
      <c r="G43" s="1924"/>
      <c r="H43" s="1923"/>
      <c r="I43" s="2006">
        <v>0</v>
      </c>
      <c r="J43" s="2006">
        <v>0</v>
      </c>
      <c r="K43" s="2006">
        <v>0</v>
      </c>
      <c r="L43" s="2006">
        <v>0</v>
      </c>
      <c r="M43" s="2006">
        <v>0</v>
      </c>
      <c r="N43" s="2425"/>
    </row>
    <row r="44" spans="1:14" ht="14.25">
      <c r="A44" s="1926"/>
      <c r="B44" s="1925" t="s">
        <v>3834</v>
      </c>
      <c r="C44" s="1924"/>
      <c r="D44" s="1924"/>
      <c r="E44" s="1924"/>
      <c r="F44" s="1924"/>
      <c r="G44" s="1924"/>
      <c r="H44" s="1923"/>
      <c r="I44" s="2006">
        <v>0</v>
      </c>
      <c r="J44" s="2006">
        <v>0</v>
      </c>
      <c r="K44" s="2006">
        <v>0</v>
      </c>
      <c r="L44" s="2006">
        <v>0</v>
      </c>
      <c r="M44" s="2006">
        <v>0</v>
      </c>
      <c r="N44" s="2425"/>
    </row>
    <row r="45" spans="1:14">
      <c r="A45" s="1922"/>
      <c r="B45" s="1921"/>
      <c r="C45" s="1920"/>
      <c r="D45" s="1920"/>
      <c r="E45" s="1920"/>
      <c r="F45" s="1920"/>
      <c r="G45" s="1920"/>
      <c r="H45" s="1919"/>
      <c r="I45" s="2006">
        <v>0</v>
      </c>
      <c r="J45" s="2006">
        <v>0</v>
      </c>
      <c r="K45" s="2006">
        <v>0</v>
      </c>
      <c r="L45" s="2006">
        <v>0</v>
      </c>
      <c r="M45" s="2006">
        <v>0</v>
      </c>
      <c r="N45" s="2425"/>
    </row>
    <row r="46" spans="1:14">
      <c r="N46" s="2425"/>
    </row>
    <row r="47" spans="1:14">
      <c r="A47" s="2425"/>
      <c r="B47" s="2426"/>
      <c r="C47" s="2427"/>
      <c r="D47" s="2427"/>
      <c r="E47" s="2427"/>
      <c r="F47" s="2427"/>
      <c r="G47" s="2427"/>
      <c r="H47" s="2428"/>
      <c r="I47" s="2425"/>
      <c r="J47" s="2425"/>
      <c r="K47" s="2425"/>
      <c r="L47" s="2425"/>
      <c r="M47" s="2425"/>
      <c r="N47" s="2415" t="s">
        <v>4192</v>
      </c>
    </row>
  </sheetData>
  <mergeCells count="48">
    <mergeCell ref="A2:A20"/>
    <mergeCell ref="B2:B13"/>
    <mergeCell ref="C2:C5"/>
    <mergeCell ref="D2:D5"/>
    <mergeCell ref="G2:G3"/>
    <mergeCell ref="L11:M11"/>
    <mergeCell ref="H2:H5"/>
    <mergeCell ref="G4:G5"/>
    <mergeCell ref="C7:C10"/>
    <mergeCell ref="F7:F8"/>
    <mergeCell ref="H7:H10"/>
    <mergeCell ref="G7:G10"/>
    <mergeCell ref="E8:E10"/>
    <mergeCell ref="F9:F10"/>
    <mergeCell ref="C11:C13"/>
    <mergeCell ref="D11:D12"/>
    <mergeCell ref="H18:H20"/>
    <mergeCell ref="E11:E13"/>
    <mergeCell ref="G11:G12"/>
    <mergeCell ref="H11:H13"/>
    <mergeCell ref="A21:A31"/>
    <mergeCell ref="B21:B27"/>
    <mergeCell ref="C21:C22"/>
    <mergeCell ref="E21:E22"/>
    <mergeCell ref="H21:H22"/>
    <mergeCell ref="C24:C27"/>
    <mergeCell ref="B14:B20"/>
    <mergeCell ref="C14:C15"/>
    <mergeCell ref="D14:D15"/>
    <mergeCell ref="F14:F15"/>
    <mergeCell ref="C18:C20"/>
    <mergeCell ref="E18:E20"/>
    <mergeCell ref="D24:D25"/>
    <mergeCell ref="E24:E27"/>
    <mergeCell ref="H24:H27"/>
    <mergeCell ref="D26:D27"/>
    <mergeCell ref="B28:B31"/>
    <mergeCell ref="C29:C30"/>
    <mergeCell ref="E29:E31"/>
    <mergeCell ref="F29:F30"/>
    <mergeCell ref="H29:H30"/>
    <mergeCell ref="A32:A37"/>
    <mergeCell ref="B32:B37"/>
    <mergeCell ref="C32:C35"/>
    <mergeCell ref="E32:E37"/>
    <mergeCell ref="H32:H35"/>
    <mergeCell ref="C36:C37"/>
    <mergeCell ref="H36:H37"/>
  </mergeCells>
  <hyperlinks>
    <hyperlink ref="C38" r:id="rId1" xr:uid="{482695AA-F842-4695-80A9-F32BDF69E1BD}"/>
    <hyperlink ref="C39" r:id="rId2" xr:uid="{E4CF1FAC-A403-4AF9-AAC0-63B2F980EF85}"/>
    <hyperlink ref="C40" r:id="rId3" xr:uid="{7E1601BE-C49A-444C-8634-0DD127497569}"/>
  </hyperlinks>
  <printOptions horizontalCentered="1"/>
  <pageMargins left="0" right="0" top="0" bottom="0" header="0" footer="0"/>
  <pageSetup paperSize="9" scale="56" orientation="landscape" r:id="rId4"/>
  <headerFooter alignWithMargins="0">
    <oddFooter>&amp;CPage &amp;P de &amp;N&amp;R&amp;D &amp;T</oddFooter>
  </headerFooter>
  <rowBreaks count="1" manualBreakCount="1">
    <brk id="2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B6960-476A-4178-B9CA-89C0CDDF7171}">
  <dimension ref="A3:N211"/>
  <sheetViews>
    <sheetView zoomScaleNormal="100" workbookViewId="0">
      <selection activeCell="O17" sqref="O17"/>
    </sheetView>
  </sheetViews>
  <sheetFormatPr baseColWidth="10" defaultRowHeight="15.75"/>
  <cols>
    <col min="1" max="1" width="7.5703125" style="2871" customWidth="1"/>
    <col min="2" max="2" width="102.42578125" style="2871" customWidth="1"/>
    <col min="3" max="13" width="12.140625" style="2871" customWidth="1"/>
    <col min="14" max="16384" width="11.42578125" style="2871"/>
  </cols>
  <sheetData>
    <row r="3" spans="2:14" ht="35.25" customHeight="1">
      <c r="B3" s="4493" t="s">
        <v>4598</v>
      </c>
      <c r="C3" s="4494"/>
      <c r="D3" s="4494"/>
      <c r="E3" s="4494"/>
      <c r="F3" s="4494"/>
      <c r="G3" s="4494"/>
      <c r="H3" s="4494"/>
      <c r="I3" s="4494"/>
      <c r="J3" s="4494"/>
      <c r="K3" s="4494"/>
      <c r="L3" s="4494"/>
      <c r="M3" s="4494"/>
      <c r="N3" s="2870">
        <v>24</v>
      </c>
    </row>
    <row r="4" spans="2:14" ht="16.5" thickBot="1">
      <c r="B4" s="2872"/>
      <c r="C4" s="2872"/>
      <c r="D4" s="2872"/>
      <c r="E4" s="2872"/>
      <c r="F4" s="2872"/>
      <c r="G4" s="2872"/>
      <c r="H4" s="2872"/>
      <c r="I4" s="2872"/>
      <c r="J4" s="2872"/>
      <c r="K4" s="2872"/>
      <c r="L4" s="2872"/>
      <c r="M4" s="2872"/>
      <c r="N4" s="2870">
        <v>15.75</v>
      </c>
    </row>
    <row r="5" spans="2:14">
      <c r="N5" s="2873" t="s">
        <v>4599</v>
      </c>
    </row>
    <row r="6" spans="2:14" ht="15.95" customHeight="1">
      <c r="B6" s="4495" t="s">
        <v>1125</v>
      </c>
      <c r="C6" s="4497" t="s">
        <v>1086</v>
      </c>
      <c r="D6" s="4497"/>
      <c r="E6" s="4497"/>
      <c r="F6" s="4497"/>
      <c r="G6" s="4497"/>
      <c r="H6" s="4497"/>
      <c r="I6" s="4497"/>
      <c r="J6" s="4498" t="s">
        <v>4600</v>
      </c>
      <c r="K6" s="4499"/>
      <c r="L6" s="4500" t="s">
        <v>4601</v>
      </c>
      <c r="M6" s="4501"/>
      <c r="N6" s="2870">
        <v>18</v>
      </c>
    </row>
    <row r="7" spans="2:14" ht="15.95" customHeight="1">
      <c r="B7" s="4496"/>
      <c r="C7" s="393" t="s">
        <v>1087</v>
      </c>
      <c r="D7" s="2876" t="s">
        <v>1088</v>
      </c>
      <c r="E7" s="393" t="s">
        <v>1089</v>
      </c>
      <c r="F7" s="393" t="s">
        <v>1090</v>
      </c>
      <c r="G7" s="2877" t="s">
        <v>1091</v>
      </c>
      <c r="H7" s="2878" t="s">
        <v>4602</v>
      </c>
      <c r="I7" s="393" t="s">
        <v>4603</v>
      </c>
      <c r="J7" s="2879" t="s">
        <v>4602</v>
      </c>
      <c r="K7" s="2880" t="s">
        <v>4603</v>
      </c>
      <c r="L7" s="4500"/>
      <c r="M7" s="4501"/>
      <c r="N7" s="2870">
        <v>18</v>
      </c>
    </row>
    <row r="8" spans="2:14" ht="18" customHeight="1">
      <c r="B8" s="4502" t="s">
        <v>4604</v>
      </c>
      <c r="C8" s="4418" t="s">
        <v>1097</v>
      </c>
      <c r="D8" s="4454" t="s">
        <v>1095</v>
      </c>
      <c r="E8" s="4454" t="s">
        <v>1095</v>
      </c>
      <c r="F8" s="4454" t="s">
        <v>1098</v>
      </c>
      <c r="G8" s="4454" t="s">
        <v>1099</v>
      </c>
      <c r="H8" s="4420" t="s">
        <v>4605</v>
      </c>
      <c r="I8" s="4458" t="s">
        <v>4606</v>
      </c>
      <c r="J8" s="4406" t="s">
        <v>4607</v>
      </c>
      <c r="K8" s="4462" t="s">
        <v>4606</v>
      </c>
      <c r="L8" s="4505" t="s">
        <v>4608</v>
      </c>
      <c r="M8" s="4506"/>
      <c r="N8" s="2870">
        <v>18</v>
      </c>
    </row>
    <row r="9" spans="2:14" ht="18" customHeight="1">
      <c r="B9" s="4503"/>
      <c r="C9" s="4419"/>
      <c r="D9" s="4441"/>
      <c r="E9" s="4441"/>
      <c r="F9" s="4441"/>
      <c r="G9" s="4441"/>
      <c r="H9" s="4471"/>
      <c r="I9" s="4405"/>
      <c r="J9" s="4504"/>
      <c r="K9" s="4409"/>
      <c r="L9" s="4507"/>
      <c r="M9" s="4508"/>
      <c r="N9" s="2870">
        <v>18</v>
      </c>
    </row>
    <row r="10" spans="2:14" ht="18" customHeight="1">
      <c r="B10" s="2881" t="s">
        <v>4609</v>
      </c>
      <c r="C10" s="2882" t="s">
        <v>1119</v>
      </c>
      <c r="D10" s="2883" t="s">
        <v>4610</v>
      </c>
      <c r="E10" s="2883" t="s">
        <v>1119</v>
      </c>
      <c r="F10" s="2883" t="s">
        <v>1119</v>
      </c>
      <c r="G10" s="2883" t="s">
        <v>1119</v>
      </c>
      <c r="H10" s="2884" t="s">
        <v>4611</v>
      </c>
      <c r="I10" s="2885" t="s">
        <v>4612</v>
      </c>
      <c r="J10" s="2886" t="s">
        <v>4613</v>
      </c>
      <c r="K10" s="2887" t="s">
        <v>4607</v>
      </c>
      <c r="L10" s="4507"/>
      <c r="M10" s="4508"/>
      <c r="N10" s="2870">
        <v>18</v>
      </c>
    </row>
    <row r="11" spans="2:14" ht="18" customHeight="1">
      <c r="B11" s="2881" t="s">
        <v>4614</v>
      </c>
      <c r="C11" s="2888"/>
      <c r="D11" s="2868"/>
      <c r="E11" s="2868"/>
      <c r="F11" s="2868"/>
      <c r="G11" s="2868"/>
      <c r="H11" s="4471" t="s">
        <v>4615</v>
      </c>
      <c r="I11" s="4511"/>
      <c r="J11" s="4504" t="s">
        <v>4615</v>
      </c>
      <c r="K11" s="4512"/>
      <c r="L11" s="4507"/>
      <c r="M11" s="4508"/>
      <c r="N11" s="2870">
        <v>18</v>
      </c>
    </row>
    <row r="12" spans="2:14" ht="18" customHeight="1">
      <c r="B12" s="2889" t="s">
        <v>4616</v>
      </c>
      <c r="C12" s="2890"/>
      <c r="D12" s="2891"/>
      <c r="E12" s="2891"/>
      <c r="F12" s="2891"/>
      <c r="G12" s="2891"/>
      <c r="H12" s="2892" t="s">
        <v>4606</v>
      </c>
      <c r="I12" s="2893" t="s">
        <v>4617</v>
      </c>
      <c r="J12" s="2894" t="s">
        <v>4606</v>
      </c>
      <c r="K12" s="2895" t="s">
        <v>4618</v>
      </c>
      <c r="L12" s="4507"/>
      <c r="M12" s="4508"/>
      <c r="N12" s="2870">
        <v>18</v>
      </c>
    </row>
    <row r="13" spans="2:14" ht="18" customHeight="1">
      <c r="B13" s="2889" t="s">
        <v>4619</v>
      </c>
      <c r="C13" s="4428" t="s">
        <v>1100</v>
      </c>
      <c r="D13" s="4424" t="s">
        <v>1101</v>
      </c>
      <c r="E13" s="4424" t="s">
        <v>1098</v>
      </c>
      <c r="F13" s="4424" t="s">
        <v>1100</v>
      </c>
      <c r="G13" s="4424" t="s">
        <v>1102</v>
      </c>
      <c r="H13" s="4384" t="s">
        <v>4617</v>
      </c>
      <c r="I13" s="4385" t="s">
        <v>4620</v>
      </c>
      <c r="J13" s="4390" t="s">
        <v>4618</v>
      </c>
      <c r="K13" s="4391" t="s">
        <v>4621</v>
      </c>
      <c r="L13" s="4507"/>
      <c r="M13" s="4508"/>
      <c r="N13" s="2870">
        <v>18</v>
      </c>
    </row>
    <row r="14" spans="2:14" ht="18" customHeight="1">
      <c r="B14" s="2896" t="s">
        <v>62</v>
      </c>
      <c r="C14" s="4419"/>
      <c r="D14" s="4441"/>
      <c r="E14" s="4441"/>
      <c r="F14" s="4441"/>
      <c r="G14" s="4441"/>
      <c r="H14" s="4471"/>
      <c r="I14" s="4511"/>
      <c r="J14" s="4504"/>
      <c r="K14" s="4512"/>
      <c r="L14" s="4507"/>
      <c r="M14" s="4508"/>
      <c r="N14" s="2870">
        <v>18</v>
      </c>
    </row>
    <row r="15" spans="2:14" ht="18" customHeight="1">
      <c r="B15" s="2897" t="s">
        <v>4622</v>
      </c>
      <c r="C15" s="2898" t="s">
        <v>1100</v>
      </c>
      <c r="D15" s="2899" t="s">
        <v>1101</v>
      </c>
      <c r="E15" s="2899" t="s">
        <v>1098</v>
      </c>
      <c r="F15" s="2899" t="s">
        <v>1100</v>
      </c>
      <c r="G15" s="2899" t="s">
        <v>1102</v>
      </c>
      <c r="H15" s="2900" t="s">
        <v>4623</v>
      </c>
      <c r="I15" s="2901" t="s">
        <v>4623</v>
      </c>
      <c r="J15" s="2902" t="s">
        <v>1102</v>
      </c>
      <c r="K15" s="2903" t="s">
        <v>1102</v>
      </c>
      <c r="L15" s="4509"/>
      <c r="M15" s="4510"/>
      <c r="N15" s="2870">
        <v>18</v>
      </c>
    </row>
    <row r="16" spans="2:14" ht="18" customHeight="1">
      <c r="B16" s="2904" t="s">
        <v>4624</v>
      </c>
      <c r="C16" s="4485" t="s">
        <v>1100</v>
      </c>
      <c r="D16" s="4487" t="s">
        <v>1101</v>
      </c>
      <c r="E16" s="4487" t="s">
        <v>1117</v>
      </c>
      <c r="F16" s="4489" t="s">
        <v>1100</v>
      </c>
      <c r="G16" s="4491" t="s">
        <v>1102</v>
      </c>
      <c r="H16" s="4420" t="s">
        <v>4623</v>
      </c>
      <c r="I16" s="4404" t="s">
        <v>4623</v>
      </c>
      <c r="J16" s="4406" t="s">
        <v>1102</v>
      </c>
      <c r="K16" s="4408" t="s">
        <v>1102</v>
      </c>
      <c r="L16" s="4472" t="s">
        <v>4625</v>
      </c>
      <c r="M16" s="4473"/>
      <c r="N16" s="2870">
        <v>18</v>
      </c>
    </row>
    <row r="17" spans="2:14" ht="18" customHeight="1">
      <c r="B17" s="2905" t="s">
        <v>64</v>
      </c>
      <c r="C17" s="4486"/>
      <c r="D17" s="4488"/>
      <c r="E17" s="4488"/>
      <c r="F17" s="4490"/>
      <c r="G17" s="4492"/>
      <c r="H17" s="4388"/>
      <c r="I17" s="4389"/>
      <c r="J17" s="4394"/>
      <c r="K17" s="4395"/>
      <c r="L17" s="4474"/>
      <c r="M17" s="4475"/>
      <c r="N17" s="2870">
        <v>18</v>
      </c>
    </row>
    <row r="18" spans="2:14" ht="18" customHeight="1">
      <c r="B18" s="2906" t="s">
        <v>4626</v>
      </c>
      <c r="C18" s="4476" t="s">
        <v>1092</v>
      </c>
      <c r="D18" s="4454" t="s">
        <v>1093</v>
      </c>
      <c r="E18" s="4454" t="s">
        <v>1094</v>
      </c>
      <c r="F18" s="4454" t="s">
        <v>1095</v>
      </c>
      <c r="G18" s="4418" t="s">
        <v>1096</v>
      </c>
      <c r="H18" s="4420" t="s">
        <v>4627</v>
      </c>
      <c r="I18" s="4404" t="s">
        <v>4628</v>
      </c>
      <c r="J18" s="4406" t="s">
        <v>4629</v>
      </c>
      <c r="K18" s="4408" t="s">
        <v>4630</v>
      </c>
      <c r="L18" s="4478" t="s">
        <v>4631</v>
      </c>
      <c r="M18" s="4479"/>
      <c r="N18" s="2870">
        <v>18</v>
      </c>
    </row>
    <row r="19" spans="2:14" ht="18" customHeight="1">
      <c r="B19" s="2907" t="s">
        <v>1000</v>
      </c>
      <c r="C19" s="4477"/>
      <c r="D19" s="4455"/>
      <c r="E19" s="4455"/>
      <c r="F19" s="4455"/>
      <c r="G19" s="4429"/>
      <c r="H19" s="4386"/>
      <c r="I19" s="4387"/>
      <c r="J19" s="4392"/>
      <c r="K19" s="4393"/>
      <c r="L19" s="4480"/>
      <c r="M19" s="4481"/>
      <c r="N19" s="2870">
        <v>18</v>
      </c>
    </row>
    <row r="20" spans="2:14" ht="18" customHeight="1">
      <c r="B20" s="2908" t="s">
        <v>1000</v>
      </c>
      <c r="C20" s="4440"/>
      <c r="D20" s="4441"/>
      <c r="E20" s="4441"/>
      <c r="F20" s="4441"/>
      <c r="G20" s="4419"/>
      <c r="H20" s="4421"/>
      <c r="I20" s="4405"/>
      <c r="J20" s="4407"/>
      <c r="K20" s="4409"/>
      <c r="L20" s="4480"/>
      <c r="M20" s="4481"/>
      <c r="N20" s="2870">
        <v>18</v>
      </c>
    </row>
    <row r="21" spans="2:14" ht="18" customHeight="1">
      <c r="B21" s="2909" t="s">
        <v>4632</v>
      </c>
      <c r="C21" s="2898" t="s">
        <v>1104</v>
      </c>
      <c r="D21" s="2899" t="s">
        <v>1093</v>
      </c>
      <c r="E21" s="2899" t="s">
        <v>1096</v>
      </c>
      <c r="F21" s="2899" t="s">
        <v>1104</v>
      </c>
      <c r="G21" s="2899" t="s">
        <v>1096</v>
      </c>
      <c r="H21" s="2910" t="s">
        <v>4633</v>
      </c>
      <c r="I21" s="2911" t="s">
        <v>4634</v>
      </c>
      <c r="J21" s="2912" t="s">
        <v>4635</v>
      </c>
      <c r="K21" s="2913" t="s">
        <v>4636</v>
      </c>
      <c r="L21" s="4480"/>
      <c r="M21" s="4481"/>
      <c r="N21" s="2870">
        <v>18</v>
      </c>
    </row>
    <row r="22" spans="2:14" ht="18" customHeight="1">
      <c r="B22" s="4469" t="s">
        <v>4637</v>
      </c>
      <c r="C22" s="4418" t="s">
        <v>1096</v>
      </c>
      <c r="D22" s="4418" t="s">
        <v>1093</v>
      </c>
      <c r="E22" s="4418" t="s">
        <v>1093</v>
      </c>
      <c r="F22" s="4418" t="s">
        <v>1096</v>
      </c>
      <c r="G22" s="4418" t="s">
        <v>1104</v>
      </c>
      <c r="H22" s="4456" t="s">
        <v>4634</v>
      </c>
      <c r="I22" s="4458" t="s">
        <v>4633</v>
      </c>
      <c r="J22" s="4460" t="s">
        <v>4638</v>
      </c>
      <c r="K22" s="4462" t="s">
        <v>4635</v>
      </c>
      <c r="L22" s="4480"/>
      <c r="M22" s="4481"/>
      <c r="N22" s="2870">
        <v>18</v>
      </c>
    </row>
    <row r="23" spans="2:14" ht="18" customHeight="1">
      <c r="B23" s="4470"/>
      <c r="C23" s="4429"/>
      <c r="D23" s="4429"/>
      <c r="E23" s="4429"/>
      <c r="F23" s="4429"/>
      <c r="G23" s="4429"/>
      <c r="H23" s="4457"/>
      <c r="I23" s="4459"/>
      <c r="J23" s="4461"/>
      <c r="K23" s="4463"/>
      <c r="L23" s="4480"/>
      <c r="M23" s="4481"/>
      <c r="N23" s="2870">
        <v>18</v>
      </c>
    </row>
    <row r="24" spans="2:14" ht="18" customHeight="1">
      <c r="B24" s="2914" t="s">
        <v>1020</v>
      </c>
      <c r="C24" s="4429"/>
      <c r="D24" s="4429"/>
      <c r="E24" s="4429"/>
      <c r="F24" s="4429"/>
      <c r="G24" s="4429"/>
      <c r="H24" s="4457"/>
      <c r="I24" s="4459"/>
      <c r="J24" s="4461"/>
      <c r="K24" s="4463"/>
      <c r="L24" s="4480"/>
      <c r="M24" s="4481"/>
      <c r="N24" s="2870">
        <v>18</v>
      </c>
    </row>
    <row r="25" spans="2:14" ht="18" customHeight="1">
      <c r="B25" s="2915" t="s">
        <v>1020</v>
      </c>
      <c r="C25" s="4429"/>
      <c r="D25" s="4429"/>
      <c r="E25" s="4429"/>
      <c r="F25" s="4429"/>
      <c r="G25" s="4429"/>
      <c r="H25" s="4457"/>
      <c r="I25" s="4459"/>
      <c r="J25" s="4461"/>
      <c r="K25" s="4463"/>
      <c r="L25" s="4480"/>
      <c r="M25" s="4481"/>
      <c r="N25" s="2870">
        <v>18</v>
      </c>
    </row>
    <row r="26" spans="2:14" ht="18" customHeight="1">
      <c r="B26" s="2916" t="s">
        <v>1033</v>
      </c>
      <c r="C26" s="4419"/>
      <c r="D26" s="4419"/>
      <c r="E26" s="4419"/>
      <c r="F26" s="4419"/>
      <c r="G26" s="4419"/>
      <c r="H26" s="4421"/>
      <c r="I26" s="4405"/>
      <c r="J26" s="4407"/>
      <c r="K26" s="4409"/>
      <c r="L26" s="4480"/>
      <c r="M26" s="4481"/>
      <c r="N26" s="2870">
        <v>18</v>
      </c>
    </row>
    <row r="27" spans="2:14" ht="18" customHeight="1">
      <c r="B27" s="4464" t="s">
        <v>4639</v>
      </c>
      <c r="C27" s="4428" t="s">
        <v>4640</v>
      </c>
      <c r="D27" s="4428"/>
      <c r="E27" s="4428"/>
      <c r="F27" s="4428"/>
      <c r="G27" s="4428"/>
      <c r="H27" s="4466"/>
      <c r="I27" s="4467"/>
      <c r="J27" s="4468"/>
      <c r="K27" s="4484"/>
      <c r="L27" s="4480"/>
      <c r="M27" s="4481"/>
      <c r="N27" s="2870">
        <v>18</v>
      </c>
    </row>
    <row r="28" spans="2:14" ht="18" customHeight="1">
      <c r="B28" s="4465"/>
      <c r="C28" s="4430"/>
      <c r="D28" s="4430"/>
      <c r="E28" s="4430"/>
      <c r="F28" s="4430"/>
      <c r="G28" s="4430"/>
      <c r="H28" s="4426"/>
      <c r="I28" s="4451"/>
      <c r="J28" s="4431"/>
      <c r="K28" s="4432"/>
      <c r="L28" s="4482"/>
      <c r="M28" s="4483"/>
      <c r="N28" s="2870">
        <v>18</v>
      </c>
    </row>
    <row r="29" spans="2:14" ht="18" customHeight="1">
      <c r="B29" s="2917" t="s">
        <v>1022</v>
      </c>
      <c r="C29" s="4418" t="s">
        <v>1110</v>
      </c>
      <c r="D29" s="4454" t="s">
        <v>1110</v>
      </c>
      <c r="E29" s="4454" t="s">
        <v>1110</v>
      </c>
      <c r="F29" s="4454" t="s">
        <v>1110</v>
      </c>
      <c r="G29" s="4454" t="s">
        <v>1110</v>
      </c>
      <c r="H29" s="4456" t="s">
        <v>4641</v>
      </c>
      <c r="I29" s="4458" t="s">
        <v>4642</v>
      </c>
      <c r="J29" s="4460" t="s">
        <v>4643</v>
      </c>
      <c r="K29" s="4462" t="s">
        <v>4644</v>
      </c>
      <c r="L29" s="4442" t="s">
        <v>4645</v>
      </c>
      <c r="M29" s="4443"/>
      <c r="N29" s="2870">
        <v>18</v>
      </c>
    </row>
    <row r="30" spans="2:14" ht="18" customHeight="1">
      <c r="B30" s="4448" t="s">
        <v>4646</v>
      </c>
      <c r="C30" s="4429"/>
      <c r="D30" s="4455"/>
      <c r="E30" s="4455"/>
      <c r="F30" s="4455"/>
      <c r="G30" s="4455"/>
      <c r="H30" s="4457"/>
      <c r="I30" s="4459"/>
      <c r="J30" s="4461"/>
      <c r="K30" s="4463"/>
      <c r="L30" s="4444"/>
      <c r="M30" s="4445"/>
      <c r="N30" s="2870">
        <v>18</v>
      </c>
    </row>
    <row r="31" spans="2:14" ht="18" customHeight="1">
      <c r="B31" s="4448"/>
      <c r="C31" s="4419"/>
      <c r="D31" s="4441"/>
      <c r="E31" s="4441"/>
      <c r="F31" s="4441"/>
      <c r="G31" s="4441"/>
      <c r="H31" s="4421"/>
      <c r="I31" s="4405"/>
      <c r="J31" s="4407"/>
      <c r="K31" s="4409"/>
      <c r="L31" s="4444"/>
      <c r="M31" s="4445"/>
      <c r="N31" s="2870">
        <v>18</v>
      </c>
    </row>
    <row r="32" spans="2:14" ht="18" customHeight="1">
      <c r="B32" s="2918" t="s">
        <v>1112</v>
      </c>
      <c r="C32" s="2890" t="s">
        <v>1110</v>
      </c>
      <c r="D32" s="2891" t="s">
        <v>1110</v>
      </c>
      <c r="E32" s="2891" t="s">
        <v>1110</v>
      </c>
      <c r="F32" s="2891" t="s">
        <v>1110</v>
      </c>
      <c r="G32" s="2891" t="s">
        <v>1111</v>
      </c>
      <c r="H32" s="2919" t="s">
        <v>4647</v>
      </c>
      <c r="I32" s="2920" t="s">
        <v>4606</v>
      </c>
      <c r="J32" s="2886" t="s">
        <v>4648</v>
      </c>
      <c r="K32" s="2921" t="s">
        <v>4606</v>
      </c>
      <c r="L32" s="4444"/>
      <c r="M32" s="4445"/>
      <c r="N32" s="2870">
        <v>18</v>
      </c>
    </row>
    <row r="33" spans="2:14" ht="18" customHeight="1">
      <c r="B33" s="4449" t="s">
        <v>1113</v>
      </c>
      <c r="C33" s="4422" t="s">
        <v>1104</v>
      </c>
      <c r="D33" s="4424" t="s">
        <v>1114</v>
      </c>
      <c r="E33" s="4424" t="s">
        <v>1114</v>
      </c>
      <c r="F33" s="4424" t="s">
        <v>1111</v>
      </c>
      <c r="G33" s="4424" t="s">
        <v>1115</v>
      </c>
      <c r="H33" s="4384" t="s">
        <v>4634</v>
      </c>
      <c r="I33" s="4385" t="s">
        <v>4649</v>
      </c>
      <c r="J33" s="4390" t="s">
        <v>4638</v>
      </c>
      <c r="K33" s="4391" t="s">
        <v>4650</v>
      </c>
      <c r="L33" s="4444"/>
      <c r="M33" s="4445"/>
      <c r="N33" s="2870">
        <v>18</v>
      </c>
    </row>
    <row r="34" spans="2:14" ht="18" customHeight="1">
      <c r="B34" s="4450"/>
      <c r="C34" s="4423"/>
      <c r="D34" s="4425"/>
      <c r="E34" s="4425"/>
      <c r="F34" s="4425"/>
      <c r="G34" s="4425"/>
      <c r="H34" s="4426"/>
      <c r="I34" s="4451"/>
      <c r="J34" s="4431"/>
      <c r="K34" s="4432"/>
      <c r="L34" s="4446"/>
      <c r="M34" s="4447"/>
      <c r="N34" s="2870">
        <v>18</v>
      </c>
    </row>
    <row r="35" spans="2:14" ht="18" customHeight="1">
      <c r="B35" s="2922" t="s">
        <v>1118</v>
      </c>
      <c r="C35" s="2923" t="s">
        <v>1119</v>
      </c>
      <c r="D35" s="2924" t="s">
        <v>1120</v>
      </c>
      <c r="E35" s="2924" t="s">
        <v>1121</v>
      </c>
      <c r="F35" s="2924" t="s">
        <v>1119</v>
      </c>
      <c r="G35" s="2924" t="s">
        <v>1119</v>
      </c>
      <c r="H35" s="2925" t="s">
        <v>4651</v>
      </c>
      <c r="I35" s="2926" t="s">
        <v>4652</v>
      </c>
      <c r="J35" s="2927" t="s">
        <v>4653</v>
      </c>
      <c r="K35" s="2928" t="s">
        <v>4654</v>
      </c>
      <c r="L35" s="4433" t="s">
        <v>4655</v>
      </c>
      <c r="M35" s="4434"/>
      <c r="N35" s="2870">
        <v>18</v>
      </c>
    </row>
    <row r="36" spans="2:14" ht="18" customHeight="1">
      <c r="B36" s="4439" t="s">
        <v>1122</v>
      </c>
      <c r="C36" s="4422" t="s">
        <v>1110</v>
      </c>
      <c r="D36" s="4424" t="s">
        <v>1119</v>
      </c>
      <c r="E36" s="4424" t="s">
        <v>1111</v>
      </c>
      <c r="F36" s="4424" t="s">
        <v>1110</v>
      </c>
      <c r="G36" s="4424" t="s">
        <v>1110</v>
      </c>
      <c r="H36" s="4384" t="s">
        <v>4656</v>
      </c>
      <c r="I36" s="4385" t="s">
        <v>4656</v>
      </c>
      <c r="J36" s="4390" t="s">
        <v>4657</v>
      </c>
      <c r="K36" s="4391" t="s">
        <v>4657</v>
      </c>
      <c r="L36" s="4435"/>
      <c r="M36" s="4436"/>
      <c r="N36" s="2870">
        <v>18</v>
      </c>
    </row>
    <row r="37" spans="2:14" ht="18" customHeight="1">
      <c r="B37" s="4439"/>
      <c r="C37" s="4440"/>
      <c r="D37" s="4441"/>
      <c r="E37" s="4441"/>
      <c r="F37" s="4441"/>
      <c r="G37" s="4441"/>
      <c r="H37" s="4421"/>
      <c r="I37" s="4405"/>
      <c r="J37" s="4407"/>
      <c r="K37" s="4409"/>
      <c r="L37" s="4435"/>
      <c r="M37" s="4436"/>
      <c r="N37" s="2870">
        <v>18</v>
      </c>
    </row>
    <row r="38" spans="2:14" ht="18" customHeight="1">
      <c r="B38" s="4452" t="s">
        <v>4658</v>
      </c>
      <c r="C38" s="4422" t="s">
        <v>1115</v>
      </c>
      <c r="D38" s="4424" t="s">
        <v>1115</v>
      </c>
      <c r="E38" s="4424" t="s">
        <v>1115</v>
      </c>
      <c r="F38" s="4424" t="s">
        <v>1110</v>
      </c>
      <c r="G38" s="4424" t="s">
        <v>1110</v>
      </c>
      <c r="H38" s="4384" t="s">
        <v>4647</v>
      </c>
      <c r="I38" s="4385" t="s">
        <v>4652</v>
      </c>
      <c r="J38" s="4390" t="s">
        <v>4659</v>
      </c>
      <c r="K38" s="4391" t="s">
        <v>4654</v>
      </c>
      <c r="L38" s="4435"/>
      <c r="M38" s="4436"/>
      <c r="N38" s="2870">
        <v>18</v>
      </c>
    </row>
    <row r="39" spans="2:14" ht="18" customHeight="1">
      <c r="B39" s="4453"/>
      <c r="C39" s="4423"/>
      <c r="D39" s="4425"/>
      <c r="E39" s="4425"/>
      <c r="F39" s="4425"/>
      <c r="G39" s="4425"/>
      <c r="H39" s="4426"/>
      <c r="I39" s="4451"/>
      <c r="J39" s="4431"/>
      <c r="K39" s="4432"/>
      <c r="L39" s="4437"/>
      <c r="M39" s="4438"/>
      <c r="N39" s="2870">
        <v>18</v>
      </c>
    </row>
    <row r="40" spans="2:14" ht="18" customHeight="1">
      <c r="B40" s="4416" t="s">
        <v>4660</v>
      </c>
      <c r="C40" s="4418" t="s">
        <v>1092</v>
      </c>
      <c r="D40" s="4418" t="s">
        <v>1124</v>
      </c>
      <c r="E40" s="4418" t="s">
        <v>1124</v>
      </c>
      <c r="F40" s="4418" t="s">
        <v>1104</v>
      </c>
      <c r="G40" s="4418" t="s">
        <v>1096</v>
      </c>
      <c r="H40" s="4420" t="s">
        <v>4661</v>
      </c>
      <c r="I40" s="4404" t="s">
        <v>4661</v>
      </c>
      <c r="J40" s="4406" t="s">
        <v>4662</v>
      </c>
      <c r="K40" s="4408" t="s">
        <v>4662</v>
      </c>
      <c r="L40" s="4410" t="s">
        <v>4663</v>
      </c>
      <c r="M40" s="4411"/>
      <c r="N40" s="2870">
        <v>18</v>
      </c>
    </row>
    <row r="41" spans="2:14" ht="18" customHeight="1">
      <c r="B41" s="4417"/>
      <c r="C41" s="4419"/>
      <c r="D41" s="4419"/>
      <c r="E41" s="4419"/>
      <c r="F41" s="4419"/>
      <c r="G41" s="4419"/>
      <c r="H41" s="4421"/>
      <c r="I41" s="4405"/>
      <c r="J41" s="4407"/>
      <c r="K41" s="4409"/>
      <c r="L41" s="4412"/>
      <c r="M41" s="4413"/>
      <c r="N41" s="2870">
        <v>18</v>
      </c>
    </row>
    <row r="42" spans="2:14" ht="18" customHeight="1">
      <c r="B42" s="4427" t="s">
        <v>4664</v>
      </c>
      <c r="C42" s="4428" t="s">
        <v>1104</v>
      </c>
      <c r="D42" s="4428"/>
      <c r="E42" s="4428"/>
      <c r="F42" s="4428"/>
      <c r="G42" s="4428"/>
      <c r="H42" s="4384" t="s">
        <v>4665</v>
      </c>
      <c r="I42" s="4385"/>
      <c r="J42" s="4390" t="s">
        <v>4665</v>
      </c>
      <c r="K42" s="4391"/>
      <c r="L42" s="4412"/>
      <c r="M42" s="4413"/>
      <c r="N42" s="2870">
        <v>18</v>
      </c>
    </row>
    <row r="43" spans="2:14" ht="18" customHeight="1">
      <c r="B43" s="4427"/>
      <c r="C43" s="4429"/>
      <c r="D43" s="4429"/>
      <c r="E43" s="4429"/>
      <c r="F43" s="4429"/>
      <c r="G43" s="4429"/>
      <c r="H43" s="4386"/>
      <c r="I43" s="4387"/>
      <c r="J43" s="4392"/>
      <c r="K43" s="4393"/>
      <c r="L43" s="4412"/>
      <c r="M43" s="4413"/>
      <c r="N43" s="2870">
        <v>18</v>
      </c>
    </row>
    <row r="44" spans="2:14" ht="18" customHeight="1">
      <c r="B44" s="2929" t="s">
        <v>4666</v>
      </c>
      <c r="C44" s="4430"/>
      <c r="D44" s="4430"/>
      <c r="E44" s="4430"/>
      <c r="F44" s="4430"/>
      <c r="G44" s="4430"/>
      <c r="H44" s="4388"/>
      <c r="I44" s="4389"/>
      <c r="J44" s="4394"/>
      <c r="K44" s="4395"/>
      <c r="L44" s="4414"/>
      <c r="M44" s="4415"/>
      <c r="N44" s="2870">
        <v>18</v>
      </c>
    </row>
    <row r="45" spans="2:14" ht="18" customHeight="1">
      <c r="B45" s="2930" t="s">
        <v>4667</v>
      </c>
      <c r="C45" s="400"/>
      <c r="D45" s="400"/>
      <c r="E45" s="400"/>
      <c r="F45" s="400"/>
      <c r="G45" s="2931"/>
      <c r="H45" s="4396" t="s">
        <v>4668</v>
      </c>
      <c r="I45" s="4398" t="s">
        <v>4669</v>
      </c>
      <c r="J45" s="4400" t="s">
        <v>4670</v>
      </c>
      <c r="K45" s="4402" t="s">
        <v>4671</v>
      </c>
      <c r="L45" s="4380"/>
      <c r="M45" s="4381"/>
      <c r="N45" s="2870">
        <v>18</v>
      </c>
    </row>
    <row r="46" spans="2:14" ht="18" customHeight="1">
      <c r="B46" s="2930" t="s">
        <v>1106</v>
      </c>
      <c r="C46" s="400"/>
      <c r="D46" s="400"/>
      <c r="E46" s="400"/>
      <c r="F46" s="400"/>
      <c r="G46" s="2931"/>
      <c r="H46" s="4396"/>
      <c r="I46" s="4398"/>
      <c r="J46" s="4400"/>
      <c r="K46" s="4402"/>
      <c r="L46" s="4380"/>
      <c r="M46" s="4381"/>
      <c r="N46" s="2870">
        <v>18</v>
      </c>
    </row>
    <row r="47" spans="2:14" ht="18" customHeight="1">
      <c r="B47" s="2930" t="s">
        <v>1107</v>
      </c>
      <c r="C47" s="400"/>
      <c r="D47" s="400"/>
      <c r="E47" s="400"/>
      <c r="F47" s="400"/>
      <c r="G47" s="2931"/>
      <c r="H47" s="4396"/>
      <c r="I47" s="4398"/>
      <c r="J47" s="4400"/>
      <c r="K47" s="4402"/>
      <c r="L47" s="4380"/>
      <c r="M47" s="4381"/>
      <c r="N47" s="2870">
        <v>18</v>
      </c>
    </row>
    <row r="48" spans="2:14" ht="18" customHeight="1">
      <c r="B48" s="2930" t="s">
        <v>1108</v>
      </c>
      <c r="C48" s="400"/>
      <c r="D48" s="400"/>
      <c r="E48" s="400"/>
      <c r="F48" s="400"/>
      <c r="G48" s="2931"/>
      <c r="H48" s="4396"/>
      <c r="I48" s="4398"/>
      <c r="J48" s="4400"/>
      <c r="K48" s="4402"/>
      <c r="L48" s="4380"/>
      <c r="M48" s="4381"/>
      <c r="N48" s="2870">
        <v>18</v>
      </c>
    </row>
    <row r="49" spans="2:14" ht="18" customHeight="1">
      <c r="B49" s="401" t="s">
        <v>4672</v>
      </c>
      <c r="C49" s="2932"/>
      <c r="D49" s="2932"/>
      <c r="E49" s="2932"/>
      <c r="F49" s="2932"/>
      <c r="G49" s="402"/>
      <c r="H49" s="4397"/>
      <c r="I49" s="4399"/>
      <c r="J49" s="4401"/>
      <c r="K49" s="4403"/>
      <c r="L49" s="4382"/>
      <c r="M49" s="4383"/>
      <c r="N49" s="2870">
        <v>18</v>
      </c>
    </row>
    <row r="50" spans="2:14" ht="18" customHeight="1" thickBot="1">
      <c r="B50" s="2933" t="s">
        <v>4673</v>
      </c>
      <c r="C50" s="2934">
        <v>10</v>
      </c>
      <c r="D50" s="2934">
        <v>10</v>
      </c>
      <c r="E50" s="2934">
        <v>10</v>
      </c>
      <c r="F50" s="2934">
        <v>10</v>
      </c>
      <c r="G50" s="2934">
        <v>10</v>
      </c>
      <c r="H50" s="2934">
        <v>10</v>
      </c>
      <c r="I50" s="2934">
        <v>10</v>
      </c>
      <c r="J50" s="2934">
        <v>10</v>
      </c>
      <c r="K50" s="2934">
        <v>10</v>
      </c>
      <c r="L50" s="2934">
        <v>10</v>
      </c>
      <c r="M50" s="2935">
        <v>10</v>
      </c>
      <c r="N50" s="2870">
        <v>18</v>
      </c>
    </row>
    <row r="103" spans="2:2" ht="18.75">
      <c r="B103" s="2936" t="s">
        <v>1126</v>
      </c>
    </row>
    <row r="104" spans="2:2">
      <c r="B104" s="166" t="s">
        <v>1127</v>
      </c>
    </row>
    <row r="105" spans="2:2">
      <c r="B105" s="2937" t="s">
        <v>1128</v>
      </c>
    </row>
    <row r="130" spans="1:2" s="2939" customFormat="1">
      <c r="A130" s="2938"/>
      <c r="B130" s="2938" t="s">
        <v>4674</v>
      </c>
    </row>
    <row r="131" spans="1:2" s="2939" customFormat="1">
      <c r="A131" s="2940"/>
      <c r="B131" s="2941" t="s">
        <v>4675</v>
      </c>
    </row>
    <row r="162" spans="1:2" s="2939" customFormat="1">
      <c r="A162" s="2938"/>
      <c r="B162" s="2938" t="s">
        <v>4676</v>
      </c>
    </row>
    <row r="163" spans="1:2" s="2939" customFormat="1">
      <c r="A163" s="2940"/>
      <c r="B163" s="2941" t="s">
        <v>4677</v>
      </c>
    </row>
    <row r="164" spans="1:2" s="2939" customFormat="1"/>
    <row r="165" spans="1:2" s="2939" customFormat="1">
      <c r="B165" s="2938" t="s">
        <v>4678</v>
      </c>
    </row>
    <row r="166" spans="1:2" s="2939" customFormat="1">
      <c r="A166" s="2940"/>
      <c r="B166" s="2941" t="s">
        <v>4679</v>
      </c>
    </row>
    <row r="167" spans="1:2" s="2939" customFormat="1"/>
    <row r="168" spans="1:2" s="2939" customFormat="1">
      <c r="A168" s="2938"/>
      <c r="B168" s="2938" t="s">
        <v>4680</v>
      </c>
    </row>
    <row r="169" spans="1:2" s="2939" customFormat="1">
      <c r="A169" s="2940"/>
      <c r="B169" s="2941" t="s">
        <v>4681</v>
      </c>
    </row>
    <row r="170" spans="1:2" s="2939" customFormat="1">
      <c r="A170" s="2940"/>
      <c r="B170" s="2941"/>
    </row>
    <row r="171" spans="1:2" s="2939" customFormat="1">
      <c r="A171" s="2938"/>
      <c r="B171" s="2938" t="s">
        <v>4682</v>
      </c>
    </row>
    <row r="172" spans="1:2" s="2939" customFormat="1">
      <c r="A172" s="2940"/>
      <c r="B172" s="2941" t="s">
        <v>4683</v>
      </c>
    </row>
    <row r="173" spans="1:2" s="2939" customFormat="1">
      <c r="A173" s="2940"/>
      <c r="B173" s="2941"/>
    </row>
    <row r="174" spans="1:2" s="2939" customFormat="1">
      <c r="A174" s="2938"/>
      <c r="B174" s="2938" t="s">
        <v>4684</v>
      </c>
    </row>
    <row r="175" spans="1:2" s="2939" customFormat="1">
      <c r="A175" s="2940"/>
      <c r="B175" s="2941" t="s">
        <v>4685</v>
      </c>
    </row>
    <row r="176" spans="1:2" s="2939" customFormat="1"/>
    <row r="177" spans="1:2" s="2939" customFormat="1">
      <c r="A177" s="2938"/>
      <c r="B177" s="2938" t="s">
        <v>4686</v>
      </c>
    </row>
    <row r="178" spans="1:2" s="2939" customFormat="1">
      <c r="A178" s="2940"/>
      <c r="B178" s="2941" t="s">
        <v>4687</v>
      </c>
    </row>
    <row r="179" spans="1:2" s="2939" customFormat="1"/>
    <row r="180" spans="1:2" s="2939" customFormat="1">
      <c r="B180" s="2939" t="s">
        <v>4688</v>
      </c>
    </row>
    <row r="181" spans="1:2" s="2939" customFormat="1">
      <c r="B181" s="2939" t="s">
        <v>4689</v>
      </c>
    </row>
    <row r="209" spans="1:2" s="2939" customFormat="1">
      <c r="A209" s="2940"/>
      <c r="B209" s="2941" t="s">
        <v>4690</v>
      </c>
    </row>
    <row r="210" spans="1:2" s="2939" customFormat="1">
      <c r="B210" s="2938" t="s">
        <v>4691</v>
      </c>
    </row>
    <row r="211" spans="1:2" s="2939" customFormat="1">
      <c r="B211" s="2938" t="s">
        <v>4692</v>
      </c>
    </row>
  </sheetData>
  <mergeCells count="133">
    <mergeCell ref="E13:E14"/>
    <mergeCell ref="K16:K17"/>
    <mergeCell ref="B3:M3"/>
    <mergeCell ref="B6:B7"/>
    <mergeCell ref="C6:I6"/>
    <mergeCell ref="J6:K6"/>
    <mergeCell ref="L6:M7"/>
    <mergeCell ref="B8:B9"/>
    <mergeCell ref="C8:C9"/>
    <mergeCell ref="D8:D9"/>
    <mergeCell ref="E8:E9"/>
    <mergeCell ref="F8:F9"/>
    <mergeCell ref="G8:G9"/>
    <mergeCell ref="H8:H9"/>
    <mergeCell ref="I8:I9"/>
    <mergeCell ref="J8:J9"/>
    <mergeCell ref="K8:K9"/>
    <mergeCell ref="L8:M15"/>
    <mergeCell ref="H11:I11"/>
    <mergeCell ref="J11:K11"/>
    <mergeCell ref="I13:I14"/>
    <mergeCell ref="J13:J14"/>
    <mergeCell ref="K13:K14"/>
    <mergeCell ref="C13:C14"/>
    <mergeCell ref="D13:D14"/>
    <mergeCell ref="F13:F14"/>
    <mergeCell ref="G13:G14"/>
    <mergeCell ref="H13:H14"/>
    <mergeCell ref="L16:M17"/>
    <mergeCell ref="C18:C20"/>
    <mergeCell ref="D18:D20"/>
    <mergeCell ref="E18:E20"/>
    <mergeCell ref="F18:F20"/>
    <mergeCell ref="G18:G20"/>
    <mergeCell ref="H18:H20"/>
    <mergeCell ref="I18:I20"/>
    <mergeCell ref="J18:J20"/>
    <mergeCell ref="K18:K20"/>
    <mergeCell ref="L18:M28"/>
    <mergeCell ref="K22:K26"/>
    <mergeCell ref="K27:K28"/>
    <mergeCell ref="C16:C17"/>
    <mergeCell ref="D16:D17"/>
    <mergeCell ref="E16:E17"/>
    <mergeCell ref="F16:F17"/>
    <mergeCell ref="G16:G17"/>
    <mergeCell ref="H16:H17"/>
    <mergeCell ref="I16:I17"/>
    <mergeCell ref="J16:J17"/>
    <mergeCell ref="B22:B23"/>
    <mergeCell ref="C22:C26"/>
    <mergeCell ref="D22:D26"/>
    <mergeCell ref="E22:E26"/>
    <mergeCell ref="F22:F26"/>
    <mergeCell ref="G22:G26"/>
    <mergeCell ref="H22:H26"/>
    <mergeCell ref="I22:I26"/>
    <mergeCell ref="J22:J26"/>
    <mergeCell ref="B27:B28"/>
    <mergeCell ref="C27:C28"/>
    <mergeCell ref="D27:D28"/>
    <mergeCell ref="E27:E28"/>
    <mergeCell ref="F27:F28"/>
    <mergeCell ref="G27:G28"/>
    <mergeCell ref="H27:H28"/>
    <mergeCell ref="I27:I28"/>
    <mergeCell ref="J27:J28"/>
    <mergeCell ref="H33:H34"/>
    <mergeCell ref="I33:I34"/>
    <mergeCell ref="I36:I37"/>
    <mergeCell ref="J36:J37"/>
    <mergeCell ref="K36:K37"/>
    <mergeCell ref="B38:B39"/>
    <mergeCell ref="C29:C31"/>
    <mergeCell ref="D29:D31"/>
    <mergeCell ref="E29:E31"/>
    <mergeCell ref="F29:F31"/>
    <mergeCell ref="G29:G31"/>
    <mergeCell ref="H29:H31"/>
    <mergeCell ref="I29:I31"/>
    <mergeCell ref="J29:J31"/>
    <mergeCell ref="K29:K31"/>
    <mergeCell ref="I38:I39"/>
    <mergeCell ref="J38:J39"/>
    <mergeCell ref="K38:K39"/>
    <mergeCell ref="B42:B43"/>
    <mergeCell ref="C42:C44"/>
    <mergeCell ref="D42:D44"/>
    <mergeCell ref="E42:E44"/>
    <mergeCell ref="F42:F44"/>
    <mergeCell ref="G42:G44"/>
    <mergeCell ref="J33:J34"/>
    <mergeCell ref="K33:K34"/>
    <mergeCell ref="L35:M39"/>
    <mergeCell ref="B36:B37"/>
    <mergeCell ref="C36:C37"/>
    <mergeCell ref="D36:D37"/>
    <mergeCell ref="E36:E37"/>
    <mergeCell ref="F36:F37"/>
    <mergeCell ref="G36:G37"/>
    <mergeCell ref="H36:H37"/>
    <mergeCell ref="L29:M34"/>
    <mergeCell ref="B30:B31"/>
    <mergeCell ref="B33:B34"/>
    <mergeCell ref="C33:C34"/>
    <mergeCell ref="D33:D34"/>
    <mergeCell ref="E33:E34"/>
    <mergeCell ref="F33:F34"/>
    <mergeCell ref="G33:G34"/>
    <mergeCell ref="B40:B41"/>
    <mergeCell ref="C40:C41"/>
    <mergeCell ref="D40:D41"/>
    <mergeCell ref="E40:E41"/>
    <mergeCell ref="F40:F41"/>
    <mergeCell ref="G40:G41"/>
    <mergeCell ref="H40:H41"/>
    <mergeCell ref="C38:C39"/>
    <mergeCell ref="D38:D39"/>
    <mergeCell ref="E38:E39"/>
    <mergeCell ref="F38:F39"/>
    <mergeCell ref="G38:G39"/>
    <mergeCell ref="H38:H39"/>
    <mergeCell ref="L45:M49"/>
    <mergeCell ref="H42:I44"/>
    <mergeCell ref="J42:K44"/>
    <mergeCell ref="H45:H49"/>
    <mergeCell ref="I45:I49"/>
    <mergeCell ref="J45:J49"/>
    <mergeCell ref="K45:K49"/>
    <mergeCell ref="I40:I41"/>
    <mergeCell ref="J40:J41"/>
    <mergeCell ref="K40:K41"/>
    <mergeCell ref="L40:M44"/>
  </mergeCells>
  <hyperlinks>
    <hyperlink ref="B105" r:id="rId1" xr:uid="{3E9F2FDC-6FD3-4A13-9892-9244E1860AC0}"/>
    <hyperlink ref="B131" r:id="rId2" xr:uid="{4C1FED3F-35F0-46E8-9D1B-89F41C4F3B57}"/>
    <hyperlink ref="B163" r:id="rId3" xr:uid="{C32D19F9-3397-4F82-8B46-5AB5AD0FF827}"/>
    <hyperlink ref="B166" r:id="rId4" xr:uid="{BC4BA759-BFF9-442E-91B4-E15477192B8D}"/>
    <hyperlink ref="B169" r:id="rId5" xr:uid="{7AA1161D-EDD8-46E7-8C32-CEC8E3D43734}"/>
    <hyperlink ref="B178" r:id="rId6" xr:uid="{2D4A259D-913F-48E3-9247-0CC2F63CF24D}"/>
    <hyperlink ref="B172" r:id="rId7" xr:uid="{9D545D94-1F96-47BE-9153-FDDADBFCD6E4}"/>
    <hyperlink ref="B175" r:id="rId8" xr:uid="{8DB75869-7C34-435E-86CB-4A439C6ABAB8}"/>
  </hyperlinks>
  <pageMargins left="0.7" right="0.7" top="0.75" bottom="0.75" header="0.3" footer="0.3"/>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5867-EB23-41F0-9B1E-DFFF0220C576}">
  <dimension ref="A1:AL273"/>
  <sheetViews>
    <sheetView zoomScaleNormal="100" workbookViewId="0">
      <selection activeCell="K26" sqref="K26"/>
    </sheetView>
  </sheetViews>
  <sheetFormatPr baseColWidth="10" defaultRowHeight="15.75"/>
  <cols>
    <col min="1" max="1" width="7.5703125" style="2871" customWidth="1"/>
    <col min="2" max="2" width="102.42578125" style="2871" customWidth="1"/>
    <col min="3" max="11" width="12.140625" style="2871" customWidth="1"/>
    <col min="12" max="16384" width="11.42578125" style="2871"/>
  </cols>
  <sheetData>
    <row r="1" spans="1:38" ht="23.25" customHeight="1">
      <c r="AB1" s="3217">
        <v>0</v>
      </c>
      <c r="AC1" s="3217">
        <v>0</v>
      </c>
      <c r="AD1" s="3217">
        <v>0</v>
      </c>
      <c r="AE1" s="3217">
        <v>0</v>
      </c>
      <c r="AF1" s="3217">
        <v>0</v>
      </c>
      <c r="AG1" s="3217">
        <v>0</v>
      </c>
      <c r="AH1" s="3217">
        <v>0</v>
      </c>
      <c r="AI1" s="3217">
        <v>0</v>
      </c>
      <c r="AJ1" s="3217">
        <v>0</v>
      </c>
      <c r="AK1" s="3217">
        <v>0</v>
      </c>
      <c r="AL1" s="3218"/>
    </row>
    <row r="2" spans="1:38" ht="33" customHeight="1">
      <c r="A2" s="2942">
        <v>0</v>
      </c>
      <c r="B2" s="4891" t="s">
        <v>4810</v>
      </c>
      <c r="C2" s="4892"/>
      <c r="D2" s="4892"/>
      <c r="E2" s="4892"/>
      <c r="F2" s="4892"/>
      <c r="G2" s="4892"/>
      <c r="H2" s="4892"/>
      <c r="I2" s="4892"/>
      <c r="J2" s="4892"/>
      <c r="K2" s="4892"/>
      <c r="L2" s="4892"/>
      <c r="M2" s="4892"/>
      <c r="N2" s="4892"/>
      <c r="O2" s="2943"/>
      <c r="P2" s="2943"/>
      <c r="Q2" s="2943"/>
      <c r="R2" s="2943"/>
      <c r="S2" s="2943"/>
      <c r="T2" s="2943"/>
      <c r="U2" s="2943"/>
      <c r="V2" s="2943"/>
      <c r="W2" s="2943"/>
      <c r="X2" s="2943"/>
      <c r="Y2" s="2943"/>
      <c r="Z2" s="2943"/>
      <c r="AA2" s="2944"/>
      <c r="AB2" s="3217">
        <v>0</v>
      </c>
      <c r="AC2" s="3217">
        <v>0</v>
      </c>
      <c r="AD2" s="3217">
        <v>0</v>
      </c>
      <c r="AE2" s="3217">
        <v>0</v>
      </c>
      <c r="AF2" s="3217">
        <v>0</v>
      </c>
      <c r="AG2" s="3217">
        <v>0</v>
      </c>
      <c r="AH2" s="3217">
        <v>0</v>
      </c>
      <c r="AI2" s="3217">
        <v>0</v>
      </c>
      <c r="AJ2" s="3217">
        <v>0</v>
      </c>
      <c r="AK2" s="3217">
        <v>0</v>
      </c>
      <c r="AL2" s="3218"/>
    </row>
    <row r="3" spans="1:38" ht="29.25" customHeight="1">
      <c r="A3" s="2942">
        <v>0</v>
      </c>
      <c r="B3" s="2942">
        <v>0</v>
      </c>
      <c r="C3" s="2942">
        <v>0</v>
      </c>
      <c r="D3" s="2942">
        <v>0</v>
      </c>
      <c r="E3" s="2942">
        <v>0</v>
      </c>
      <c r="F3" s="2942">
        <v>0</v>
      </c>
      <c r="G3" s="2942">
        <v>0</v>
      </c>
      <c r="H3" s="2942">
        <v>0</v>
      </c>
      <c r="I3" s="2942">
        <v>0</v>
      </c>
      <c r="J3" s="2942">
        <v>0</v>
      </c>
      <c r="K3" s="2942">
        <v>0</v>
      </c>
      <c r="L3" s="2942">
        <v>0</v>
      </c>
      <c r="M3" s="2942">
        <v>0</v>
      </c>
      <c r="N3" s="2942">
        <v>0</v>
      </c>
      <c r="O3" s="2942">
        <v>0</v>
      </c>
      <c r="P3" s="2942">
        <v>0</v>
      </c>
      <c r="Q3" s="2942">
        <v>0</v>
      </c>
      <c r="R3" s="2942">
        <v>0</v>
      </c>
      <c r="S3" s="2942">
        <v>0</v>
      </c>
      <c r="T3" s="2942">
        <v>0</v>
      </c>
      <c r="U3" s="2942">
        <v>0</v>
      </c>
      <c r="V3" s="2942">
        <v>0</v>
      </c>
      <c r="W3" s="2942">
        <v>0</v>
      </c>
      <c r="X3" s="2942">
        <v>0</v>
      </c>
      <c r="Y3" s="2942">
        <v>0</v>
      </c>
      <c r="Z3" s="2942">
        <v>0</v>
      </c>
      <c r="AA3" s="2942">
        <v>0</v>
      </c>
      <c r="AB3" s="3217">
        <v>0</v>
      </c>
      <c r="AC3" s="3217">
        <v>0</v>
      </c>
      <c r="AD3" s="3217">
        <v>0</v>
      </c>
      <c r="AE3" s="3217">
        <v>0</v>
      </c>
      <c r="AF3" s="3217">
        <v>0</v>
      </c>
      <c r="AG3" s="3217">
        <v>0</v>
      </c>
      <c r="AH3" s="3217">
        <v>0</v>
      </c>
      <c r="AI3" s="3217">
        <v>0</v>
      </c>
      <c r="AJ3" s="3217">
        <v>0</v>
      </c>
      <c r="AK3" s="3217">
        <v>0</v>
      </c>
      <c r="AL3" s="3218"/>
    </row>
    <row r="4" spans="1:38" ht="24" customHeight="1">
      <c r="A4" s="2942">
        <v>0</v>
      </c>
      <c r="B4" s="4544" t="s">
        <v>4693</v>
      </c>
      <c r="C4" s="4545"/>
      <c r="D4" s="4545"/>
      <c r="E4" s="4545"/>
      <c r="F4" s="4545"/>
      <c r="G4" s="4545"/>
      <c r="H4" s="4545"/>
      <c r="I4" s="2870">
        <v>24</v>
      </c>
      <c r="J4" s="2942">
        <v>0</v>
      </c>
      <c r="K4" s="2942">
        <v>0</v>
      </c>
      <c r="L4" s="2942">
        <v>0</v>
      </c>
      <c r="M4" s="2942">
        <v>0</v>
      </c>
      <c r="N4" s="2942">
        <v>0</v>
      </c>
      <c r="O4" s="4622" t="s">
        <v>4694</v>
      </c>
      <c r="P4" s="4623"/>
      <c r="Q4" s="4623"/>
      <c r="R4" s="4623"/>
      <c r="S4" s="4623"/>
      <c r="T4" s="4623"/>
      <c r="U4" s="4623"/>
      <c r="V4" s="4623"/>
      <c r="W4" s="4623"/>
      <c r="X4" s="4623"/>
      <c r="Y4" s="4623"/>
      <c r="Z4" s="4623"/>
      <c r="AA4" s="2942">
        <v>0</v>
      </c>
      <c r="AB4" s="3217">
        <v>0</v>
      </c>
      <c r="AC4" s="3217">
        <v>0</v>
      </c>
      <c r="AD4" s="3217">
        <v>0</v>
      </c>
      <c r="AE4" s="3217">
        <v>0</v>
      </c>
      <c r="AF4" s="3217">
        <v>0</v>
      </c>
      <c r="AG4" s="3217">
        <v>0</v>
      </c>
      <c r="AH4" s="3217">
        <v>0</v>
      </c>
      <c r="AI4" s="3217">
        <v>0</v>
      </c>
      <c r="AJ4" s="3217">
        <v>0</v>
      </c>
      <c r="AK4" s="3217">
        <v>0</v>
      </c>
      <c r="AL4" s="3218"/>
    </row>
    <row r="5" spans="1:38" ht="15.75" customHeight="1">
      <c r="A5" s="2942">
        <v>0</v>
      </c>
      <c r="B5" s="2946"/>
      <c r="C5" s="2946"/>
      <c r="D5" s="2946"/>
      <c r="E5" s="2946"/>
      <c r="F5" s="2946"/>
      <c r="G5" s="2946"/>
      <c r="H5" s="2946"/>
      <c r="I5" s="2870">
        <v>15.75</v>
      </c>
      <c r="J5" s="2942">
        <v>0</v>
      </c>
      <c r="K5" s="2942">
        <v>0</v>
      </c>
      <c r="L5" s="2942">
        <v>0</v>
      </c>
      <c r="M5" s="2942">
        <v>0</v>
      </c>
      <c r="N5" s="2942">
        <v>0</v>
      </c>
      <c r="O5" s="4622"/>
      <c r="P5" s="4623"/>
      <c r="Q5" s="4623"/>
      <c r="R5" s="4623"/>
      <c r="S5" s="4623"/>
      <c r="T5" s="4623"/>
      <c r="U5" s="4623"/>
      <c r="V5" s="4623"/>
      <c r="W5" s="4623"/>
      <c r="X5" s="4623"/>
      <c r="Y5" s="4623"/>
      <c r="Z5" s="4623"/>
      <c r="AA5" s="2942">
        <v>0</v>
      </c>
      <c r="AB5" s="3217">
        <v>0</v>
      </c>
      <c r="AC5" s="3217">
        <v>0</v>
      </c>
      <c r="AD5" s="3217">
        <v>0</v>
      </c>
      <c r="AE5" s="3217">
        <v>0</v>
      </c>
      <c r="AF5" s="3217">
        <v>0</v>
      </c>
      <c r="AG5" s="3217">
        <v>0</v>
      </c>
      <c r="AH5" s="3217">
        <v>0</v>
      </c>
      <c r="AI5" s="3217">
        <v>0</v>
      </c>
      <c r="AJ5" s="3217">
        <v>0</v>
      </c>
      <c r="AK5" s="3217">
        <v>0</v>
      </c>
      <c r="AL5" s="3218"/>
    </row>
    <row r="6" spans="1:38" ht="15.75" customHeight="1">
      <c r="A6" s="2942">
        <v>0</v>
      </c>
      <c r="B6" s="2947" t="s">
        <v>4695</v>
      </c>
      <c r="C6" s="2948"/>
      <c r="D6" s="2948"/>
      <c r="E6" s="2948"/>
      <c r="F6" s="2948"/>
      <c r="G6" s="2948"/>
      <c r="H6" s="2948"/>
      <c r="I6" s="2870">
        <v>15.75</v>
      </c>
      <c r="J6" s="2942">
        <v>0</v>
      </c>
      <c r="K6" s="2942">
        <v>0</v>
      </c>
      <c r="L6" s="2942">
        <v>0</v>
      </c>
      <c r="M6" s="2942">
        <v>0</v>
      </c>
      <c r="N6" s="2942">
        <v>0</v>
      </c>
      <c r="O6" s="4622"/>
      <c r="P6" s="4623"/>
      <c r="Q6" s="4623"/>
      <c r="R6" s="4623"/>
      <c r="S6" s="4623"/>
      <c r="T6" s="4623"/>
      <c r="U6" s="4623"/>
      <c r="V6" s="4623"/>
      <c r="W6" s="4623"/>
      <c r="X6" s="4623"/>
      <c r="Y6" s="4623"/>
      <c r="Z6" s="4623"/>
      <c r="AA6" s="2942">
        <v>0</v>
      </c>
      <c r="AB6" s="3217">
        <v>0</v>
      </c>
      <c r="AC6" s="3217">
        <v>0</v>
      </c>
      <c r="AD6" s="3217">
        <v>0</v>
      </c>
      <c r="AE6" s="3217">
        <v>0</v>
      </c>
      <c r="AF6" s="3217">
        <v>0</v>
      </c>
      <c r="AG6" s="3217">
        <v>0</v>
      </c>
      <c r="AH6" s="3217">
        <v>0</v>
      </c>
      <c r="AI6" s="3217">
        <v>0</v>
      </c>
      <c r="AJ6" s="3217">
        <v>0</v>
      </c>
      <c r="AK6" s="3217">
        <v>0</v>
      </c>
      <c r="AL6" s="3218"/>
    </row>
    <row r="7" spans="1:38" ht="15.75" customHeight="1">
      <c r="A7" s="2942">
        <v>0</v>
      </c>
      <c r="B7" s="2949" t="s">
        <v>4696</v>
      </c>
      <c r="C7" s="2948"/>
      <c r="D7" s="2948"/>
      <c r="E7" s="2948"/>
      <c r="F7" s="2948"/>
      <c r="G7" s="2950"/>
      <c r="H7" s="2950"/>
      <c r="I7" s="2870">
        <v>15.75</v>
      </c>
      <c r="J7" s="2942">
        <v>0</v>
      </c>
      <c r="K7" s="2942">
        <v>0</v>
      </c>
      <c r="L7" s="2942">
        <v>0</v>
      </c>
      <c r="M7" s="2942">
        <v>0</v>
      </c>
      <c r="N7" s="2942">
        <v>0</v>
      </c>
      <c r="O7" s="4622"/>
      <c r="P7" s="4623"/>
      <c r="Q7" s="4623"/>
      <c r="R7" s="4623"/>
      <c r="S7" s="4623"/>
      <c r="T7" s="4623"/>
      <c r="U7" s="4623"/>
      <c r="V7" s="4623"/>
      <c r="W7" s="4623"/>
      <c r="X7" s="4623"/>
      <c r="Y7" s="4623"/>
      <c r="Z7" s="4623"/>
      <c r="AA7" s="2942">
        <v>0</v>
      </c>
      <c r="AB7" s="3217">
        <v>0</v>
      </c>
      <c r="AC7" s="3217">
        <v>0</v>
      </c>
      <c r="AD7" s="3217">
        <v>0</v>
      </c>
      <c r="AE7" s="3217">
        <v>0</v>
      </c>
      <c r="AF7" s="3217">
        <v>0</v>
      </c>
      <c r="AG7" s="3217">
        <v>0</v>
      </c>
      <c r="AH7" s="3217">
        <v>0</v>
      </c>
      <c r="AI7" s="3217">
        <v>0</v>
      </c>
      <c r="AJ7" s="3217">
        <v>0</v>
      </c>
      <c r="AK7" s="3217">
        <v>0</v>
      </c>
      <c r="AL7" s="3218"/>
    </row>
    <row r="8" spans="1:38" ht="15.75" customHeight="1">
      <c r="A8" s="2942">
        <v>0</v>
      </c>
      <c r="B8" s="2949" t="s">
        <v>4697</v>
      </c>
      <c r="C8" s="2948"/>
      <c r="D8" s="2948"/>
      <c r="E8" s="2948"/>
      <c r="F8" s="2948"/>
      <c r="G8" s="2948"/>
      <c r="H8" s="2948"/>
      <c r="I8" s="2870">
        <v>15.75</v>
      </c>
      <c r="J8" s="2942">
        <v>0</v>
      </c>
      <c r="K8" s="2942">
        <v>0</v>
      </c>
      <c r="L8" s="2942">
        <v>0</v>
      </c>
      <c r="M8" s="2942">
        <v>0</v>
      </c>
      <c r="N8" s="2942">
        <v>0</v>
      </c>
      <c r="O8" s="4624" t="s">
        <v>4600</v>
      </c>
      <c r="P8" s="4499"/>
      <c r="Q8" s="4625" t="s">
        <v>4698</v>
      </c>
      <c r="R8" s="4625"/>
      <c r="S8" s="4625"/>
      <c r="T8" s="4625"/>
      <c r="U8" s="4625"/>
      <c r="V8" s="4625"/>
      <c r="W8" s="4625"/>
      <c r="X8" s="4625"/>
      <c r="Y8" s="4627" t="s">
        <v>1086</v>
      </c>
      <c r="Z8" s="4628"/>
      <c r="AA8" s="2942">
        <v>0</v>
      </c>
      <c r="AB8" s="3217">
        <v>0</v>
      </c>
      <c r="AC8" s="3217">
        <v>0</v>
      </c>
      <c r="AD8" s="3217">
        <v>0</v>
      </c>
      <c r="AE8" s="3217">
        <v>0</v>
      </c>
      <c r="AF8" s="3217">
        <v>0</v>
      </c>
      <c r="AG8" s="3217">
        <v>0</v>
      </c>
      <c r="AH8" s="3217">
        <v>0</v>
      </c>
      <c r="AI8" s="3217">
        <v>0</v>
      </c>
      <c r="AJ8" s="3217">
        <v>0</v>
      </c>
      <c r="AK8" s="3217">
        <v>0</v>
      </c>
      <c r="AL8" s="3218"/>
    </row>
    <row r="9" spans="1:38" ht="16.5" thickBot="1">
      <c r="A9" s="2942">
        <v>0</v>
      </c>
      <c r="B9" s="2872"/>
      <c r="C9" s="2872"/>
      <c r="D9" s="2872"/>
      <c r="E9" s="2872"/>
      <c r="F9" s="2872"/>
      <c r="G9" s="2872"/>
      <c r="H9" s="2872"/>
      <c r="I9" s="2873" t="s">
        <v>4599</v>
      </c>
      <c r="K9" s="2942">
        <v>0</v>
      </c>
      <c r="L9" s="2942">
        <v>0</v>
      </c>
      <c r="M9" s="2942">
        <v>0</v>
      </c>
      <c r="N9" s="2942">
        <v>0</v>
      </c>
      <c r="O9" s="2951" t="s">
        <v>4602</v>
      </c>
      <c r="P9" s="2952" t="s">
        <v>4603</v>
      </c>
      <c r="Q9" s="4625"/>
      <c r="R9" s="4625"/>
      <c r="S9" s="4625"/>
      <c r="T9" s="4625"/>
      <c r="U9" s="4625"/>
      <c r="V9" s="4625"/>
      <c r="W9" s="4625"/>
      <c r="X9" s="4625"/>
      <c r="Y9" s="2877" t="s">
        <v>4602</v>
      </c>
      <c r="Z9" s="2876" t="s">
        <v>4603</v>
      </c>
      <c r="AA9" s="2942">
        <v>0</v>
      </c>
      <c r="AB9" s="3217">
        <v>0</v>
      </c>
      <c r="AC9" s="3217">
        <v>0</v>
      </c>
      <c r="AD9" s="3217">
        <v>0</v>
      </c>
      <c r="AE9" s="3217">
        <v>0</v>
      </c>
      <c r="AF9" s="3217">
        <v>0</v>
      </c>
      <c r="AG9" s="3217">
        <v>0</v>
      </c>
      <c r="AH9" s="3217">
        <v>0</v>
      </c>
      <c r="AI9" s="3217">
        <v>0</v>
      </c>
      <c r="AJ9" s="3217">
        <v>0</v>
      </c>
      <c r="AK9" s="3217">
        <v>0</v>
      </c>
      <c r="AL9" s="3218"/>
    </row>
    <row r="10" spans="1:38" ht="36" customHeight="1" thickBot="1">
      <c r="A10" s="2942">
        <v>0</v>
      </c>
      <c r="B10" s="3071" t="s">
        <v>4699</v>
      </c>
      <c r="C10" s="4629" t="s">
        <v>4700</v>
      </c>
      <c r="D10" s="4630"/>
      <c r="E10" s="4631">
        <v>1</v>
      </c>
      <c r="F10" s="4632"/>
      <c r="G10" s="4633" t="s">
        <v>4701</v>
      </c>
      <c r="H10" s="4634"/>
      <c r="I10" s="2870">
        <v>36</v>
      </c>
      <c r="J10" s="2953" t="s">
        <v>4702</v>
      </c>
      <c r="K10" s="2954"/>
      <c r="L10" s="2954"/>
      <c r="M10" s="2955"/>
      <c r="N10" s="2942">
        <v>0</v>
      </c>
      <c r="O10" s="2956" t="s">
        <v>4700</v>
      </c>
      <c r="P10" s="2956" t="s">
        <v>4703</v>
      </c>
      <c r="Q10" s="4625"/>
      <c r="R10" s="4625"/>
      <c r="S10" s="4625"/>
      <c r="T10" s="4625"/>
      <c r="U10" s="4625"/>
      <c r="V10" s="4625"/>
      <c r="W10" s="4625"/>
      <c r="X10" s="4625"/>
      <c r="Y10" s="2956" t="s">
        <v>4700</v>
      </c>
      <c r="Z10" s="2956" t="s">
        <v>4703</v>
      </c>
      <c r="AA10" s="2942">
        <v>0</v>
      </c>
      <c r="AB10" s="3217">
        <v>0</v>
      </c>
      <c r="AC10" s="3217">
        <v>0</v>
      </c>
      <c r="AD10" s="3217">
        <v>0</v>
      </c>
      <c r="AE10" s="3217">
        <v>0</v>
      </c>
      <c r="AF10" s="3217">
        <v>0</v>
      </c>
      <c r="AG10" s="3217">
        <v>0</v>
      </c>
      <c r="AH10" s="3217">
        <v>0</v>
      </c>
      <c r="AI10" s="3217">
        <v>0</v>
      </c>
      <c r="AJ10" s="3217">
        <v>0</v>
      </c>
      <c r="AK10" s="3217">
        <v>0</v>
      </c>
      <c r="AL10" s="3218"/>
    </row>
    <row r="11" spans="1:38" ht="20.100000000000001" customHeight="1">
      <c r="A11" s="2942">
        <v>0</v>
      </c>
      <c r="B11" s="4635" t="s">
        <v>4694</v>
      </c>
      <c r="C11" s="4636" t="s">
        <v>4704</v>
      </c>
      <c r="D11" s="4637"/>
      <c r="E11" s="4640">
        <v>365</v>
      </c>
      <c r="F11" s="4641"/>
      <c r="G11" s="4644" t="s">
        <v>4705</v>
      </c>
      <c r="H11" s="4645"/>
      <c r="I11" s="2870">
        <v>20</v>
      </c>
      <c r="J11" s="2957" t="s">
        <v>4706</v>
      </c>
      <c r="K11" s="2958"/>
      <c r="L11" s="2958"/>
      <c r="M11" s="2959"/>
      <c r="N11" s="2942">
        <v>0</v>
      </c>
      <c r="O11" s="4636" t="s">
        <v>4704</v>
      </c>
      <c r="P11" s="4637"/>
      <c r="Q11" s="4625"/>
      <c r="R11" s="4625"/>
      <c r="S11" s="4625"/>
      <c r="T11" s="4625"/>
      <c r="U11" s="4625"/>
      <c r="V11" s="4625"/>
      <c r="W11" s="4625"/>
      <c r="X11" s="4625"/>
      <c r="Y11" s="4648" t="s">
        <v>4704</v>
      </c>
      <c r="Z11" s="4649"/>
      <c r="AA11" s="2942">
        <v>0</v>
      </c>
      <c r="AB11" s="3217">
        <v>0</v>
      </c>
      <c r="AC11" s="3217">
        <v>0</v>
      </c>
      <c r="AD11" s="3217">
        <v>0</v>
      </c>
      <c r="AE11" s="3217">
        <v>0</v>
      </c>
      <c r="AF11" s="3217">
        <v>0</v>
      </c>
      <c r="AG11" s="3217">
        <v>0</v>
      </c>
      <c r="AH11" s="3217">
        <v>0</v>
      </c>
      <c r="AI11" s="3217">
        <v>0</v>
      </c>
      <c r="AJ11" s="3217">
        <v>0</v>
      </c>
      <c r="AK11" s="3217">
        <v>0</v>
      </c>
      <c r="AL11" s="3218"/>
    </row>
    <row r="12" spans="1:38" ht="20.100000000000001" customHeight="1">
      <c r="A12" s="2942">
        <v>0</v>
      </c>
      <c r="B12" s="4635"/>
      <c r="C12" s="4638"/>
      <c r="D12" s="4639"/>
      <c r="E12" s="4642"/>
      <c r="F12" s="4643"/>
      <c r="G12" s="4646"/>
      <c r="H12" s="4647"/>
      <c r="I12" s="2870">
        <v>20</v>
      </c>
      <c r="J12" s="2957" t="s">
        <v>4707</v>
      </c>
      <c r="K12" s="2958"/>
      <c r="L12" s="2958"/>
      <c r="M12" s="2959"/>
      <c r="N12" s="2942">
        <v>0</v>
      </c>
      <c r="O12" s="4638"/>
      <c r="P12" s="4639"/>
      <c r="Q12" s="4625"/>
      <c r="R12" s="4625"/>
      <c r="S12" s="4625"/>
      <c r="T12" s="4625"/>
      <c r="U12" s="4625"/>
      <c r="V12" s="4625"/>
      <c r="W12" s="4625"/>
      <c r="X12" s="4625"/>
      <c r="Y12" s="4650"/>
      <c r="Z12" s="4651"/>
      <c r="AA12" s="2942">
        <v>0</v>
      </c>
      <c r="AB12" s="3217">
        <v>0</v>
      </c>
      <c r="AC12" s="3217">
        <v>0</v>
      </c>
      <c r="AD12" s="3217">
        <v>0</v>
      </c>
      <c r="AE12" s="3217">
        <v>0</v>
      </c>
      <c r="AF12" s="3217">
        <v>0</v>
      </c>
      <c r="AG12" s="3217">
        <v>0</v>
      </c>
      <c r="AH12" s="3217">
        <v>0</v>
      </c>
      <c r="AI12" s="3217">
        <v>0</v>
      </c>
      <c r="AJ12" s="3217">
        <v>0</v>
      </c>
      <c r="AK12" s="3217">
        <v>0</v>
      </c>
      <c r="AL12" s="3218"/>
    </row>
    <row r="13" spans="1:38" ht="18" customHeight="1" thickBot="1">
      <c r="A13" s="2942">
        <v>0</v>
      </c>
      <c r="B13" s="2960"/>
      <c r="C13" s="4522">
        <v>28</v>
      </c>
      <c r="D13" s="4652"/>
      <c r="E13" s="4653">
        <f>E10*E11</f>
        <v>365</v>
      </c>
      <c r="F13" s="4654"/>
      <c r="G13" s="4655" t="s">
        <v>4708</v>
      </c>
      <c r="H13" s="4656"/>
      <c r="I13" s="2870">
        <v>18</v>
      </c>
      <c r="J13" s="2961" t="s">
        <v>4709</v>
      </c>
      <c r="K13" s="2958"/>
      <c r="L13" s="2958"/>
      <c r="M13" s="2959"/>
      <c r="N13" s="2942">
        <v>0</v>
      </c>
      <c r="O13" s="4522">
        <v>28</v>
      </c>
      <c r="P13" s="4652"/>
      <c r="Q13" s="4625"/>
      <c r="R13" s="4625"/>
      <c r="S13" s="4625"/>
      <c r="T13" s="4625"/>
      <c r="U13" s="4625"/>
      <c r="V13" s="4625"/>
      <c r="W13" s="4625"/>
      <c r="X13" s="4625"/>
      <c r="Y13" s="4657">
        <v>20</v>
      </c>
      <c r="Z13" s="4658"/>
      <c r="AA13" s="2942">
        <v>0</v>
      </c>
      <c r="AB13" s="3217">
        <v>0</v>
      </c>
      <c r="AC13" s="3217">
        <v>0</v>
      </c>
      <c r="AD13" s="3217">
        <v>0</v>
      </c>
      <c r="AE13" s="3217">
        <v>0</v>
      </c>
      <c r="AF13" s="3217">
        <v>0</v>
      </c>
      <c r="AG13" s="3217">
        <v>0</v>
      </c>
      <c r="AH13" s="3217">
        <v>0</v>
      </c>
      <c r="AI13" s="3217">
        <v>0</v>
      </c>
      <c r="AJ13" s="3217">
        <v>0</v>
      </c>
      <c r="AK13" s="3217">
        <v>0</v>
      </c>
      <c r="AL13" s="3218"/>
    </row>
    <row r="14" spans="1:38" ht="18" customHeight="1">
      <c r="A14" s="2942">
        <v>0</v>
      </c>
      <c r="B14" s="2962" t="s">
        <v>1125</v>
      </c>
      <c r="C14" s="4659" t="s">
        <v>4710</v>
      </c>
      <c r="D14" s="4660"/>
      <c r="E14" s="2963" t="s">
        <v>4711</v>
      </c>
      <c r="F14" s="2964" t="s">
        <v>4712</v>
      </c>
      <c r="G14" s="2965" t="s">
        <v>4601</v>
      </c>
      <c r="H14" s="2966"/>
      <c r="I14" s="2870">
        <v>18</v>
      </c>
      <c r="J14" s="2967" t="s">
        <v>4713</v>
      </c>
      <c r="K14" s="2958"/>
      <c r="L14" s="2958"/>
      <c r="M14" s="2959"/>
      <c r="N14" s="2942">
        <v>0</v>
      </c>
      <c r="O14" s="4661" t="s">
        <v>4710</v>
      </c>
      <c r="P14" s="4662"/>
      <c r="Q14" s="4626"/>
      <c r="R14" s="4626"/>
      <c r="S14" s="4626"/>
      <c r="T14" s="4626"/>
      <c r="U14" s="4626"/>
      <c r="V14" s="4626"/>
      <c r="W14" s="4626"/>
      <c r="X14" s="4626"/>
      <c r="Y14" s="4661" t="s">
        <v>4710</v>
      </c>
      <c r="Z14" s="4662"/>
      <c r="AA14" s="2942">
        <v>0</v>
      </c>
      <c r="AB14" s="3217">
        <v>0</v>
      </c>
      <c r="AC14" s="3217">
        <v>0</v>
      </c>
      <c r="AD14" s="3217">
        <v>0</v>
      </c>
      <c r="AE14" s="3217">
        <v>0</v>
      </c>
      <c r="AF14" s="3217">
        <v>0</v>
      </c>
      <c r="AG14" s="3217">
        <v>0</v>
      </c>
      <c r="AH14" s="3217">
        <v>0</v>
      </c>
      <c r="AI14" s="3217">
        <v>0</v>
      </c>
      <c r="AJ14" s="3217">
        <v>0</v>
      </c>
      <c r="AK14" s="3217">
        <v>0</v>
      </c>
      <c r="AL14" s="3218"/>
    </row>
    <row r="15" spans="1:38" ht="18" customHeight="1">
      <c r="A15" s="2942">
        <v>0</v>
      </c>
      <c r="B15" s="2968" t="s">
        <v>4604</v>
      </c>
      <c r="C15" s="2969">
        <v>8</v>
      </c>
      <c r="D15" s="2970">
        <f>IF(ISTEXT(C15),0,(C15/C43))</f>
        <v>5.4054054054054057E-2</v>
      </c>
      <c r="E15" s="3029">
        <f>IF(ISTEXT(C15),C15,(C15/C13)*E13)</f>
        <v>104.28571428571428</v>
      </c>
      <c r="F15" s="2972">
        <f>IF(ISTEXT(E15),E15,IF(E15=E13,"chaque repas",IF(E15=0,0,E13/E15)))</f>
        <v>3.5000000000000004</v>
      </c>
      <c r="G15" s="4505" t="s">
        <v>4608</v>
      </c>
      <c r="H15" s="4527"/>
      <c r="I15" s="2870">
        <v>18</v>
      </c>
      <c r="J15" s="3379" t="s">
        <v>4714</v>
      </c>
      <c r="K15" s="2958"/>
      <c r="L15" s="2958"/>
      <c r="M15" s="2959"/>
      <c r="N15" s="2942">
        <v>0</v>
      </c>
      <c r="O15" s="2969">
        <v>8</v>
      </c>
      <c r="P15" s="2969" t="s">
        <v>4606</v>
      </c>
      <c r="Q15" s="2974" t="s">
        <v>4604</v>
      </c>
      <c r="R15" s="2974"/>
      <c r="S15" s="2974"/>
      <c r="T15" s="2974"/>
      <c r="U15" s="2974"/>
      <c r="V15" s="2974"/>
      <c r="W15" s="2974"/>
      <c r="X15" s="2975"/>
      <c r="Y15" s="2976">
        <v>6</v>
      </c>
      <c r="Z15" s="2977" t="s">
        <v>4606</v>
      </c>
      <c r="AA15" s="2942">
        <v>0</v>
      </c>
      <c r="AB15" s="3217">
        <v>0</v>
      </c>
      <c r="AC15" s="3217">
        <v>0</v>
      </c>
      <c r="AD15" s="3217">
        <v>0</v>
      </c>
      <c r="AE15" s="3217">
        <v>0</v>
      </c>
      <c r="AF15" s="3217">
        <v>0</v>
      </c>
      <c r="AG15" s="3217">
        <v>0</v>
      </c>
      <c r="AH15" s="3217">
        <v>0</v>
      </c>
      <c r="AI15" s="3217">
        <v>0</v>
      </c>
      <c r="AJ15" s="3217">
        <v>0</v>
      </c>
      <c r="AK15" s="3217">
        <v>0</v>
      </c>
      <c r="AL15" s="3218"/>
    </row>
    <row r="16" spans="1:38" ht="18" customHeight="1">
      <c r="A16" s="2942">
        <v>0</v>
      </c>
      <c r="B16" s="2978" t="s">
        <v>4609</v>
      </c>
      <c r="C16" s="2979">
        <v>12</v>
      </c>
      <c r="D16" s="2980">
        <f>IF(ISTEXT(C16),0,(C16/C43))</f>
        <v>8.1081081081081086E-2</v>
      </c>
      <c r="E16" s="2981">
        <f>IF(ISTEXT(C16),C16,(C16/C13)*E13)</f>
        <v>156.42857142857142</v>
      </c>
      <c r="F16" s="2982">
        <f>IF(ISTEXT(E16),E16,IF(E16=E13,"chaque repas",IF(E16=0,0,E13/E15)))</f>
        <v>3.5000000000000004</v>
      </c>
      <c r="G16" s="4507"/>
      <c r="H16" s="4529"/>
      <c r="I16" s="2870">
        <v>18</v>
      </c>
      <c r="J16" s="3380" t="s">
        <v>4713</v>
      </c>
      <c r="K16" s="2958"/>
      <c r="L16" s="2958"/>
      <c r="M16" s="2959"/>
      <c r="N16" s="2942">
        <v>0</v>
      </c>
      <c r="O16" s="2979">
        <v>12</v>
      </c>
      <c r="P16" s="2979">
        <v>8</v>
      </c>
      <c r="Q16" s="2983" t="s">
        <v>4609</v>
      </c>
      <c r="R16" s="2983"/>
      <c r="S16" s="2983"/>
      <c r="T16" s="2983"/>
      <c r="U16" s="2983"/>
      <c r="V16" s="2983"/>
      <c r="W16" s="2983"/>
      <c r="X16" s="2984"/>
      <c r="Y16" s="2985">
        <v>8</v>
      </c>
      <c r="Z16" s="2986">
        <v>5</v>
      </c>
      <c r="AA16" s="2942">
        <v>0</v>
      </c>
      <c r="AB16" s="3217">
        <v>0</v>
      </c>
      <c r="AC16" s="3217">
        <v>0</v>
      </c>
      <c r="AD16" s="3217">
        <v>0</v>
      </c>
      <c r="AE16" s="3217">
        <v>0</v>
      </c>
      <c r="AF16" s="3217">
        <v>0</v>
      </c>
      <c r="AG16" s="3217">
        <v>0</v>
      </c>
      <c r="AH16" s="3217">
        <v>0</v>
      </c>
      <c r="AI16" s="3217">
        <v>0</v>
      </c>
      <c r="AJ16" s="3217">
        <v>0</v>
      </c>
      <c r="AK16" s="3217">
        <v>0</v>
      </c>
      <c r="AL16" s="3218"/>
    </row>
    <row r="17" spans="1:38" ht="18" customHeight="1">
      <c r="A17" s="2942">
        <v>0</v>
      </c>
      <c r="B17" s="2978" t="s">
        <v>4614</v>
      </c>
      <c r="C17" s="2987">
        <v>28</v>
      </c>
      <c r="D17" s="2988">
        <f>IF(ISTEXT(C17),0,(C17/C43))</f>
        <v>0.1891891891891892</v>
      </c>
      <c r="E17" s="2989">
        <f>IF(ISTEXT(C17),C17,(C17/C13)*E13)</f>
        <v>365</v>
      </c>
      <c r="F17" s="2990" t="str">
        <f>IF(ISTEXT(E17),E17,IF(E17=E13,"chaque repas",IF(E17=0,0,E13/E15)))</f>
        <v>chaque repas</v>
      </c>
      <c r="G17" s="4507"/>
      <c r="H17" s="4529"/>
      <c r="I17" s="2870">
        <v>18</v>
      </c>
      <c r="J17" s="2991" t="s">
        <v>4715</v>
      </c>
      <c r="K17" s="2958"/>
      <c r="L17" s="2958"/>
      <c r="M17" s="2959"/>
      <c r="N17" s="2942">
        <v>0</v>
      </c>
      <c r="O17" s="2987">
        <v>28</v>
      </c>
      <c r="P17" s="2987">
        <v>28</v>
      </c>
      <c r="Q17" s="2983" t="s">
        <v>4614</v>
      </c>
      <c r="R17" s="2983"/>
      <c r="S17" s="2983"/>
      <c r="T17" s="2983"/>
      <c r="U17" s="2983"/>
      <c r="V17" s="2983"/>
      <c r="W17" s="2983"/>
      <c r="X17" s="2984"/>
      <c r="Y17" s="2992">
        <v>28</v>
      </c>
      <c r="Z17" s="2993">
        <v>28</v>
      </c>
      <c r="AA17" s="2942">
        <v>0</v>
      </c>
      <c r="AB17" s="3217">
        <v>0</v>
      </c>
      <c r="AC17" s="3217">
        <v>0</v>
      </c>
      <c r="AD17" s="3217">
        <v>0</v>
      </c>
      <c r="AE17" s="3217">
        <v>0</v>
      </c>
      <c r="AF17" s="3217">
        <v>0</v>
      </c>
      <c r="AG17" s="3217">
        <v>0</v>
      </c>
      <c r="AH17" s="3217">
        <v>0</v>
      </c>
      <c r="AI17" s="3217">
        <v>0</v>
      </c>
      <c r="AJ17" s="3217">
        <v>0</v>
      </c>
      <c r="AK17" s="3217">
        <v>0</v>
      </c>
      <c r="AL17" s="3218"/>
    </row>
    <row r="18" spans="1:38" ht="18" customHeight="1">
      <c r="A18" s="2942">
        <v>0</v>
      </c>
      <c r="B18" s="2994" t="s">
        <v>4616</v>
      </c>
      <c r="C18" s="2979" t="s">
        <v>4606</v>
      </c>
      <c r="D18" s="2980">
        <f>IF(ISTEXT(C18),0,(C18/C43))</f>
        <v>0</v>
      </c>
      <c r="E18" s="2971" t="str">
        <f>IF(ISTEXT(C18),C18,(C18/C13)*E13)</f>
        <v>libre</v>
      </c>
      <c r="F18" s="2972" t="str">
        <f>IF(ISTEXT(E18),E18,IF(E18=E13,"chaque repas",IF(E18=0,0,E13/E15)))</f>
        <v>libre</v>
      </c>
      <c r="G18" s="4507"/>
      <c r="H18" s="4529"/>
      <c r="I18" s="2870">
        <v>18</v>
      </c>
      <c r="J18" s="2995" t="s">
        <v>4705</v>
      </c>
      <c r="K18" s="2958"/>
      <c r="L18" s="2958"/>
      <c r="M18" s="2959"/>
      <c r="N18" s="2942">
        <v>0</v>
      </c>
      <c r="O18" s="2979" t="s">
        <v>4606</v>
      </c>
      <c r="P18" s="2979">
        <v>14</v>
      </c>
      <c r="Q18" s="2996" t="s">
        <v>4616</v>
      </c>
      <c r="R18" s="2996"/>
      <c r="S18" s="2996"/>
      <c r="T18" s="2996"/>
      <c r="U18" s="2996"/>
      <c r="V18" s="2996"/>
      <c r="W18" s="2996"/>
      <c r="X18" s="2997"/>
      <c r="Y18" s="2985" t="s">
        <v>4606</v>
      </c>
      <c r="Z18" s="2986">
        <v>10</v>
      </c>
      <c r="AA18" s="2942">
        <v>0</v>
      </c>
      <c r="AB18" s="3217">
        <v>0</v>
      </c>
      <c r="AC18" s="3217">
        <v>0</v>
      </c>
      <c r="AD18" s="3217">
        <v>0</v>
      </c>
      <c r="AE18" s="3217">
        <v>0</v>
      </c>
      <c r="AF18" s="3217">
        <v>0</v>
      </c>
      <c r="AG18" s="3217">
        <v>0</v>
      </c>
      <c r="AH18" s="3217">
        <v>0</v>
      </c>
      <c r="AI18" s="3217">
        <v>0</v>
      </c>
      <c r="AJ18" s="3217">
        <v>0</v>
      </c>
      <c r="AK18" s="3217">
        <v>0</v>
      </c>
      <c r="AL18" s="3218"/>
    </row>
    <row r="19" spans="1:38" ht="18" customHeight="1">
      <c r="A19" s="2942">
        <v>0</v>
      </c>
      <c r="B19" s="2994" t="s">
        <v>4619</v>
      </c>
      <c r="C19" s="4578">
        <v>14</v>
      </c>
      <c r="D19" s="4580">
        <f>IF(ISTEXT(C19),0,(C19/C43))</f>
        <v>9.45945945945946E-2</v>
      </c>
      <c r="E19" s="4570">
        <f>IF(ISTEXT(C19),C19,(C19/C13)*E13)</f>
        <v>182.5</v>
      </c>
      <c r="F19" s="4572">
        <f>IF(ISTEXT(E19),E19,IF(E19=E13,"chaque repas",IF(E19=0,0,E13/E15)))</f>
        <v>3.5000000000000004</v>
      </c>
      <c r="G19" s="4507"/>
      <c r="H19" s="4529"/>
      <c r="I19" s="2870">
        <v>18</v>
      </c>
      <c r="J19" s="3000" t="s">
        <v>4716</v>
      </c>
      <c r="K19" s="2958"/>
      <c r="L19" s="2958"/>
      <c r="M19" s="2959"/>
      <c r="N19" s="2942">
        <v>0</v>
      </c>
      <c r="O19" s="4621">
        <v>14</v>
      </c>
      <c r="P19" s="4578">
        <v>12</v>
      </c>
      <c r="Q19" s="2996" t="s">
        <v>4619</v>
      </c>
      <c r="R19" s="2996"/>
      <c r="S19" s="2996"/>
      <c r="T19" s="2996"/>
      <c r="U19" s="2996"/>
      <c r="V19" s="2996"/>
      <c r="W19" s="2996"/>
      <c r="X19" s="2997"/>
      <c r="Y19" s="4596">
        <v>10</v>
      </c>
      <c r="Z19" s="4596">
        <v>8</v>
      </c>
      <c r="AA19" s="2942">
        <v>0</v>
      </c>
      <c r="AB19" s="3217">
        <v>0</v>
      </c>
      <c r="AC19" s="3217">
        <v>0</v>
      </c>
      <c r="AD19" s="3217">
        <v>0</v>
      </c>
      <c r="AE19" s="3217">
        <v>0</v>
      </c>
      <c r="AF19" s="3217">
        <v>0</v>
      </c>
      <c r="AG19" s="3217">
        <v>0</v>
      </c>
      <c r="AH19" s="3217">
        <v>0</v>
      </c>
      <c r="AI19" s="3217">
        <v>0</v>
      </c>
      <c r="AJ19" s="3217">
        <v>0</v>
      </c>
      <c r="AK19" s="3217">
        <v>0</v>
      </c>
      <c r="AL19" s="3218"/>
    </row>
    <row r="20" spans="1:38" ht="18" customHeight="1">
      <c r="A20" s="2942">
        <v>0</v>
      </c>
      <c r="B20" s="3001" t="s">
        <v>62</v>
      </c>
      <c r="C20" s="4602"/>
      <c r="D20" s="4568"/>
      <c r="E20" s="4570"/>
      <c r="F20" s="4572"/>
      <c r="G20" s="4507"/>
      <c r="H20" s="4529"/>
      <c r="I20" s="2870">
        <v>18</v>
      </c>
      <c r="J20" s="3002" t="s">
        <v>4717</v>
      </c>
      <c r="K20" s="3003"/>
      <c r="L20" s="3003"/>
      <c r="M20" s="3004"/>
      <c r="N20" s="2942">
        <v>0</v>
      </c>
      <c r="O20" s="4600"/>
      <c r="P20" s="4602"/>
      <c r="Q20" s="3005" t="s">
        <v>62</v>
      </c>
      <c r="R20" s="3005"/>
      <c r="S20" s="3005"/>
      <c r="T20" s="3005"/>
      <c r="U20" s="3005"/>
      <c r="V20" s="3005"/>
      <c r="W20" s="3005"/>
      <c r="X20" s="3006"/>
      <c r="Y20" s="4604"/>
      <c r="Z20" s="4604"/>
      <c r="AA20" s="2942">
        <v>0</v>
      </c>
      <c r="AB20" s="3217">
        <v>0</v>
      </c>
      <c r="AC20" s="3217">
        <v>0</v>
      </c>
      <c r="AD20" s="3217">
        <v>0</v>
      </c>
      <c r="AE20" s="3217">
        <v>0</v>
      </c>
      <c r="AF20" s="3217">
        <v>0</v>
      </c>
      <c r="AG20" s="3217">
        <v>0</v>
      </c>
      <c r="AH20" s="3217">
        <v>0</v>
      </c>
      <c r="AI20" s="3217">
        <v>0</v>
      </c>
      <c r="AJ20" s="3217">
        <v>0</v>
      </c>
      <c r="AK20" s="3217">
        <v>0</v>
      </c>
      <c r="AL20" s="3218"/>
    </row>
    <row r="21" spans="1:38" ht="18" customHeight="1">
      <c r="A21" s="2942">
        <v>0</v>
      </c>
      <c r="B21" s="3007" t="s">
        <v>4622</v>
      </c>
      <c r="C21" s="2987">
        <v>7</v>
      </c>
      <c r="D21" s="3008">
        <f>IF(ISTEXT(C21),0,(C21/C43))</f>
        <v>4.72972972972973E-2</v>
      </c>
      <c r="E21" s="2989">
        <f>IF(ISTEXT(C21),C21,(C21/C13)*E13)</f>
        <v>91.25</v>
      </c>
      <c r="F21" s="2990">
        <f>IF(ISTEXT(E21),E21,IF(E21=E13,"chaque repas",IF(E21=0,0,E13/E15)))</f>
        <v>3.5000000000000004</v>
      </c>
      <c r="G21" s="4509"/>
      <c r="H21" s="4620"/>
      <c r="I21" s="2870">
        <v>18</v>
      </c>
      <c r="J21" s="2942">
        <v>0</v>
      </c>
      <c r="K21" s="2942">
        <v>0</v>
      </c>
      <c r="L21" s="2942">
        <v>0</v>
      </c>
      <c r="M21" s="2942">
        <v>0</v>
      </c>
      <c r="N21" s="2942">
        <v>0</v>
      </c>
      <c r="O21" s="2987">
        <v>7</v>
      </c>
      <c r="P21" s="2987">
        <v>7</v>
      </c>
      <c r="Q21" s="3009" t="s">
        <v>4622</v>
      </c>
      <c r="R21" s="3009"/>
      <c r="S21" s="3009"/>
      <c r="T21" s="3009"/>
      <c r="U21" s="3009"/>
      <c r="V21" s="3009"/>
      <c r="W21" s="3009"/>
      <c r="X21" s="3010"/>
      <c r="Y21" s="2992">
        <v>5</v>
      </c>
      <c r="Z21" s="2993">
        <v>5</v>
      </c>
      <c r="AA21" s="2942">
        <v>0</v>
      </c>
      <c r="AB21" s="3217">
        <v>0</v>
      </c>
      <c r="AC21" s="3217">
        <v>0</v>
      </c>
      <c r="AD21" s="3217">
        <v>0</v>
      </c>
      <c r="AE21" s="3217">
        <v>0</v>
      </c>
      <c r="AF21" s="3217">
        <v>0</v>
      </c>
      <c r="AG21" s="3217">
        <v>0</v>
      </c>
      <c r="AH21" s="3217">
        <v>0</v>
      </c>
      <c r="AI21" s="3217">
        <v>0</v>
      </c>
      <c r="AJ21" s="3217">
        <v>0</v>
      </c>
      <c r="AK21" s="3217">
        <v>0</v>
      </c>
      <c r="AL21" s="3218"/>
    </row>
    <row r="22" spans="1:38" ht="18" customHeight="1">
      <c r="A22" s="2942">
        <v>0</v>
      </c>
      <c r="B22" s="3011" t="s">
        <v>4624</v>
      </c>
      <c r="C22" s="4601">
        <v>7</v>
      </c>
      <c r="D22" s="4567">
        <f>IF(ISTEXT(C22),0,(C22/C43))</f>
        <v>4.72972972972973E-2</v>
      </c>
      <c r="E22" s="4569">
        <f>IF(ISTEXT(C22),C22,(C22/C13)*E13)</f>
        <v>91.25</v>
      </c>
      <c r="F22" s="4571">
        <f>IF(ISTEXT(E22),E22,IF(E22=E13,"chaque repas",IF(E22=0,0,E13/E15)))</f>
        <v>3.5000000000000004</v>
      </c>
      <c r="G22" s="4472" t="s">
        <v>4625</v>
      </c>
      <c r="H22" s="4616"/>
      <c r="I22" s="2870">
        <v>18</v>
      </c>
      <c r="J22" s="2942">
        <v>0</v>
      </c>
      <c r="K22" s="2942">
        <v>0</v>
      </c>
      <c r="L22" s="2942">
        <v>0</v>
      </c>
      <c r="M22" s="2942">
        <v>0</v>
      </c>
      <c r="N22" s="2942">
        <v>0</v>
      </c>
      <c r="O22" s="4598">
        <v>7</v>
      </c>
      <c r="P22" s="4601">
        <v>7</v>
      </c>
      <c r="Q22" s="3012" t="s">
        <v>4624</v>
      </c>
      <c r="R22" s="3012"/>
      <c r="S22" s="3012"/>
      <c r="T22" s="3012"/>
      <c r="U22" s="3012"/>
      <c r="V22" s="3012"/>
      <c r="W22" s="3012"/>
      <c r="X22" s="3013"/>
      <c r="Y22" s="4603">
        <v>5</v>
      </c>
      <c r="Z22" s="4603">
        <v>5</v>
      </c>
      <c r="AA22" s="2942">
        <v>0</v>
      </c>
      <c r="AB22" s="3217">
        <v>0</v>
      </c>
      <c r="AC22" s="3217">
        <v>0</v>
      </c>
      <c r="AD22" s="3217">
        <v>0</v>
      </c>
      <c r="AE22" s="3217">
        <v>0</v>
      </c>
      <c r="AF22" s="3217">
        <v>0</v>
      </c>
      <c r="AG22" s="3217">
        <v>0</v>
      </c>
      <c r="AH22" s="3217">
        <v>0</v>
      </c>
      <c r="AI22" s="3217">
        <v>0</v>
      </c>
      <c r="AJ22" s="3217">
        <v>0</v>
      </c>
      <c r="AK22" s="3217">
        <v>0</v>
      </c>
      <c r="AL22" s="3218"/>
    </row>
    <row r="23" spans="1:38" ht="18" customHeight="1">
      <c r="A23" s="2942">
        <v>0</v>
      </c>
      <c r="B23" s="3014" t="s">
        <v>64</v>
      </c>
      <c r="C23" s="4615"/>
      <c r="D23" s="4581"/>
      <c r="E23" s="4582"/>
      <c r="F23" s="4583"/>
      <c r="G23" s="4474"/>
      <c r="H23" s="4617"/>
      <c r="I23" s="2870">
        <v>18</v>
      </c>
      <c r="J23" s="2942">
        <v>0</v>
      </c>
      <c r="K23" s="2942">
        <v>0</v>
      </c>
      <c r="L23" s="2942">
        <v>0</v>
      </c>
      <c r="M23" s="2942">
        <v>0</v>
      </c>
      <c r="N23" s="2942">
        <v>0</v>
      </c>
      <c r="O23" s="4618"/>
      <c r="P23" s="4615"/>
      <c r="Q23" s="3017" t="s">
        <v>64</v>
      </c>
      <c r="R23" s="3017"/>
      <c r="S23" s="3017"/>
      <c r="T23" s="3017"/>
      <c r="U23" s="3017"/>
      <c r="V23" s="3017"/>
      <c r="W23" s="3017"/>
      <c r="X23" s="3018"/>
      <c r="Y23" s="4619"/>
      <c r="Z23" s="4619"/>
      <c r="AA23" s="2942">
        <v>0</v>
      </c>
      <c r="AB23" s="3217">
        <v>0</v>
      </c>
      <c r="AC23" s="3217">
        <v>0</v>
      </c>
      <c r="AD23" s="3217">
        <v>0</v>
      </c>
      <c r="AE23" s="3217">
        <v>0</v>
      </c>
      <c r="AF23" s="3217">
        <v>0</v>
      </c>
      <c r="AG23" s="3217">
        <v>0</v>
      </c>
      <c r="AH23" s="3217">
        <v>0</v>
      </c>
      <c r="AI23" s="3217">
        <v>0</v>
      </c>
      <c r="AJ23" s="3217">
        <v>0</v>
      </c>
      <c r="AK23" s="3217">
        <v>0</v>
      </c>
      <c r="AL23" s="3218"/>
    </row>
    <row r="24" spans="1:38" ht="18" customHeight="1">
      <c r="A24" s="2942">
        <v>0</v>
      </c>
      <c r="B24" s="3019" t="s">
        <v>4626</v>
      </c>
      <c r="C24" s="2979">
        <v>12</v>
      </c>
      <c r="D24" s="2980">
        <f>IF(ISTEXT(C24),0,(C24/C43))</f>
        <v>8.1081081081081086E-2</v>
      </c>
      <c r="E24" s="2971">
        <f>IF(ISTEXT(C24),C24,(C24/C13)*E13)</f>
        <v>156.42857142857142</v>
      </c>
      <c r="F24" s="2972">
        <f>IF(ISTEXT(E24),E24,IF(E24=E13,"chaque repas",IF(E24=0,0,E13/E15)))</f>
        <v>3.5000000000000004</v>
      </c>
      <c r="G24" s="4478" t="s">
        <v>4631</v>
      </c>
      <c r="H24" s="4560"/>
      <c r="I24" s="2870">
        <v>18</v>
      </c>
      <c r="J24" s="2942">
        <v>0</v>
      </c>
      <c r="K24" s="2942">
        <v>0</v>
      </c>
      <c r="L24" s="2942">
        <v>0</v>
      </c>
      <c r="M24" s="2942">
        <v>0</v>
      </c>
      <c r="N24" s="2942">
        <v>0</v>
      </c>
      <c r="O24" s="2979">
        <v>12</v>
      </c>
      <c r="P24" s="2979">
        <v>2</v>
      </c>
      <c r="Q24" s="3020" t="s">
        <v>4626</v>
      </c>
      <c r="R24" s="3020"/>
      <c r="S24" s="3020"/>
      <c r="T24" s="3020"/>
      <c r="U24" s="3020"/>
      <c r="V24" s="3020"/>
      <c r="W24" s="3020"/>
      <c r="X24" s="3021"/>
      <c r="Y24" s="2985">
        <v>8</v>
      </c>
      <c r="Z24" s="2986">
        <v>1</v>
      </c>
      <c r="AA24" s="2942">
        <v>0</v>
      </c>
      <c r="AB24" s="3217">
        <v>0</v>
      </c>
      <c r="AC24" s="3217">
        <v>0</v>
      </c>
      <c r="AD24" s="3217">
        <v>0</v>
      </c>
      <c r="AE24" s="3217">
        <v>0</v>
      </c>
      <c r="AF24" s="3217">
        <v>0</v>
      </c>
      <c r="AG24" s="3217">
        <v>0</v>
      </c>
      <c r="AH24" s="3217">
        <v>0</v>
      </c>
      <c r="AI24" s="3217">
        <v>0</v>
      </c>
      <c r="AJ24" s="3217">
        <v>0</v>
      </c>
      <c r="AK24" s="3217">
        <v>0</v>
      </c>
      <c r="AL24" s="3218"/>
    </row>
    <row r="25" spans="1:38" ht="18" customHeight="1">
      <c r="A25" s="2942">
        <v>0</v>
      </c>
      <c r="B25" s="3022" t="s">
        <v>4632</v>
      </c>
      <c r="C25" s="3023">
        <v>6</v>
      </c>
      <c r="D25" s="3024">
        <f>IF(ISTEXT(C25),0,(C25/C43))</f>
        <v>4.0540540540540543E-2</v>
      </c>
      <c r="E25" s="2971">
        <f>IF(ISTEXT(C25),C25,(C25/C13)*E13)</f>
        <v>78.214285714285708</v>
      </c>
      <c r="F25" s="2972">
        <f>IF(ISTEXT(E25),E25,IF(E25=E13,"chaque repas",IF(E25=0,0,E13/E15)))</f>
        <v>3.5000000000000004</v>
      </c>
      <c r="G25" s="4480"/>
      <c r="H25" s="4562"/>
      <c r="I25" s="2870">
        <v>18</v>
      </c>
      <c r="J25" s="2942">
        <v>0</v>
      </c>
      <c r="K25" s="2942">
        <v>0</v>
      </c>
      <c r="L25" s="2942">
        <v>0</v>
      </c>
      <c r="M25" s="2942">
        <v>0</v>
      </c>
      <c r="N25" s="2942">
        <v>0</v>
      </c>
      <c r="O25" s="3023">
        <v>6</v>
      </c>
      <c r="P25" s="3023">
        <v>4</v>
      </c>
      <c r="Q25" s="3025" t="s">
        <v>4632</v>
      </c>
      <c r="R25" s="3025"/>
      <c r="S25" s="3025"/>
      <c r="T25" s="3025"/>
      <c r="U25" s="3025"/>
      <c r="V25" s="3025"/>
      <c r="W25" s="3025"/>
      <c r="X25" s="3026"/>
      <c r="Y25" s="3027">
        <v>4</v>
      </c>
      <c r="Z25" s="3028">
        <v>2</v>
      </c>
      <c r="AA25" s="2942">
        <v>0</v>
      </c>
      <c r="AB25" s="3217">
        <v>0</v>
      </c>
      <c r="AC25" s="3217">
        <v>0</v>
      </c>
      <c r="AD25" s="3217">
        <v>0</v>
      </c>
      <c r="AE25" s="3217">
        <v>0</v>
      </c>
      <c r="AF25" s="3217">
        <v>0</v>
      </c>
      <c r="AG25" s="3217">
        <v>0</v>
      </c>
      <c r="AH25" s="3217">
        <v>0</v>
      </c>
      <c r="AI25" s="3217">
        <v>0</v>
      </c>
      <c r="AJ25" s="3217">
        <v>0</v>
      </c>
      <c r="AK25" s="3217">
        <v>0</v>
      </c>
      <c r="AL25" s="3218"/>
    </row>
    <row r="26" spans="1:38" ht="18" customHeight="1">
      <c r="A26" s="2942">
        <v>0</v>
      </c>
      <c r="B26" s="4609" t="s">
        <v>4637</v>
      </c>
      <c r="C26" s="4578">
        <v>3</v>
      </c>
      <c r="D26" s="4580">
        <f>IF(ISTEXT(C26),0,(C26/C43))</f>
        <v>2.0270270270270271E-2</v>
      </c>
      <c r="E26" s="4570">
        <f>IF(ISTEXT(C26),C26,(C26/C13)*E13)</f>
        <v>39.107142857142854</v>
      </c>
      <c r="F26" s="4572">
        <f>IF(ISTEXT(E26),E26,IF(E26=E13,"chaque repas",IF(E26=0,0,E13/E15)))</f>
        <v>3.5000000000000004</v>
      </c>
      <c r="G26" s="4480"/>
      <c r="H26" s="4562"/>
      <c r="I26" s="2870">
        <v>18</v>
      </c>
      <c r="J26" s="2942">
        <v>0</v>
      </c>
      <c r="K26" s="2942">
        <v>0</v>
      </c>
      <c r="L26" s="2942">
        <v>0</v>
      </c>
      <c r="M26" s="2942">
        <v>0</v>
      </c>
      <c r="N26" s="2942">
        <v>0</v>
      </c>
      <c r="O26" s="4578">
        <v>3</v>
      </c>
      <c r="P26" s="4578">
        <v>6</v>
      </c>
      <c r="Q26" s="4611" t="s">
        <v>4637</v>
      </c>
      <c r="R26" s="4611"/>
      <c r="S26" s="4611"/>
      <c r="T26" s="4611"/>
      <c r="U26" s="4611"/>
      <c r="V26" s="4611"/>
      <c r="W26" s="4611"/>
      <c r="X26" s="4612"/>
      <c r="Y26" s="4595">
        <v>2</v>
      </c>
      <c r="Z26" s="4596">
        <v>4</v>
      </c>
      <c r="AA26" s="2942">
        <v>0</v>
      </c>
      <c r="AB26" s="3217">
        <v>0</v>
      </c>
      <c r="AC26" s="3217">
        <v>0</v>
      </c>
      <c r="AD26" s="3217">
        <v>0</v>
      </c>
      <c r="AE26" s="3217">
        <v>0</v>
      </c>
      <c r="AF26" s="3217">
        <v>0</v>
      </c>
      <c r="AG26" s="3217">
        <v>0</v>
      </c>
      <c r="AH26" s="3217">
        <v>0</v>
      </c>
      <c r="AI26" s="3217">
        <v>0</v>
      </c>
      <c r="AJ26" s="3217">
        <v>0</v>
      </c>
      <c r="AK26" s="3217">
        <v>0</v>
      </c>
      <c r="AL26" s="3218"/>
    </row>
    <row r="27" spans="1:38" ht="18" customHeight="1">
      <c r="A27" s="2942">
        <v>0</v>
      </c>
      <c r="B27" s="4610"/>
      <c r="C27" s="4566"/>
      <c r="D27" s="4568"/>
      <c r="E27" s="4570"/>
      <c r="F27" s="4572"/>
      <c r="G27" s="4480"/>
      <c r="H27" s="4562"/>
      <c r="I27" s="2870">
        <v>18</v>
      </c>
      <c r="J27" s="2942">
        <v>0</v>
      </c>
      <c r="K27" s="2942">
        <v>0</v>
      </c>
      <c r="L27" s="2942">
        <v>0</v>
      </c>
      <c r="M27" s="2942">
        <v>0</v>
      </c>
      <c r="N27" s="2942">
        <v>0</v>
      </c>
      <c r="O27" s="4566"/>
      <c r="P27" s="4566"/>
      <c r="Q27" s="4613"/>
      <c r="R27" s="4613"/>
      <c r="S27" s="4613"/>
      <c r="T27" s="4613"/>
      <c r="U27" s="4613"/>
      <c r="V27" s="4613"/>
      <c r="W27" s="4613"/>
      <c r="X27" s="4614"/>
      <c r="Y27" s="4588"/>
      <c r="Z27" s="4563"/>
      <c r="AA27" s="2942">
        <v>0</v>
      </c>
      <c r="AB27" s="3217">
        <v>0</v>
      </c>
      <c r="AC27" s="3217">
        <v>0</v>
      </c>
      <c r="AD27" s="3217">
        <v>0</v>
      </c>
      <c r="AE27" s="3217">
        <v>0</v>
      </c>
      <c r="AF27" s="3217">
        <v>0</v>
      </c>
      <c r="AG27" s="3217">
        <v>0</v>
      </c>
      <c r="AH27" s="3217">
        <v>0</v>
      </c>
      <c r="AI27" s="3217">
        <v>0</v>
      </c>
      <c r="AJ27" s="3217">
        <v>0</v>
      </c>
      <c r="AK27" s="3217">
        <v>0</v>
      </c>
      <c r="AL27" s="3218"/>
    </row>
    <row r="28" spans="1:38" ht="18" customHeight="1">
      <c r="A28" s="2942">
        <v>0</v>
      </c>
      <c r="B28" s="3030" t="s">
        <v>1033</v>
      </c>
      <c r="C28" s="3023"/>
      <c r="D28" s="3024">
        <f>IF(ISTEXT(C28),0,(C28/C43))</f>
        <v>0</v>
      </c>
      <c r="E28" s="2971">
        <f>IF(ISTEXT(C28),C28,(C28/C13)*E13)</f>
        <v>0</v>
      </c>
      <c r="F28" s="2972">
        <f>IF(ISTEXT(E28),E28,IF(E28=E13,"chaque repas",IF(E28=0,0,E13/E15)))</f>
        <v>0</v>
      </c>
      <c r="G28" s="4480"/>
      <c r="H28" s="4562"/>
      <c r="I28" s="2870">
        <v>18</v>
      </c>
      <c r="J28" s="2942">
        <v>0</v>
      </c>
      <c r="K28" s="2942">
        <v>0</v>
      </c>
      <c r="L28" s="2942">
        <v>0</v>
      </c>
      <c r="M28" s="2942">
        <v>0</v>
      </c>
      <c r="N28" s="2942">
        <v>0</v>
      </c>
      <c r="O28" s="3023"/>
      <c r="P28" s="3023"/>
      <c r="Q28" s="3031" t="s">
        <v>1033</v>
      </c>
      <c r="R28" s="3031"/>
      <c r="S28" s="3031"/>
      <c r="T28" s="3031"/>
      <c r="U28" s="3031"/>
      <c r="V28" s="3031"/>
      <c r="W28" s="3031"/>
      <c r="X28" s="3032"/>
      <c r="Y28" s="3027"/>
      <c r="Z28" s="3028"/>
      <c r="AA28" s="2942">
        <v>0</v>
      </c>
      <c r="AB28" s="3217">
        <v>0</v>
      </c>
      <c r="AC28" s="3217">
        <v>0</v>
      </c>
      <c r="AD28" s="3217">
        <v>0</v>
      </c>
      <c r="AE28" s="3217">
        <v>0</v>
      </c>
      <c r="AF28" s="3217">
        <v>0</v>
      </c>
      <c r="AG28" s="3217">
        <v>0</v>
      </c>
      <c r="AH28" s="3217">
        <v>0</v>
      </c>
      <c r="AI28" s="3217">
        <v>0</v>
      </c>
      <c r="AJ28" s="3217">
        <v>0</v>
      </c>
      <c r="AK28" s="3217">
        <v>0</v>
      </c>
      <c r="AL28" s="3218"/>
    </row>
    <row r="29" spans="1:38" ht="18" customHeight="1">
      <c r="A29" s="2942">
        <v>0</v>
      </c>
      <c r="B29" s="3033" t="s">
        <v>4639</v>
      </c>
      <c r="C29" s="2987"/>
      <c r="D29" s="3008">
        <f>IF(ISTEXT(C29),0,(C29/C43))</f>
        <v>0</v>
      </c>
      <c r="E29" s="2989">
        <f>IF(ISTEXT(C29),C29,(C29/C13)*E13)</f>
        <v>0</v>
      </c>
      <c r="F29" s="2990">
        <f>IF(ISTEXT(E29),E29,IF(E29=E13,"chaque repas",IF(E29=0,0,E13/E15)))</f>
        <v>0</v>
      </c>
      <c r="G29" s="4480"/>
      <c r="H29" s="4562"/>
      <c r="I29" s="2870">
        <v>18</v>
      </c>
      <c r="J29" s="2942">
        <v>0</v>
      </c>
      <c r="K29" s="2942">
        <v>0</v>
      </c>
      <c r="L29" s="2942">
        <v>0</v>
      </c>
      <c r="M29" s="2942">
        <v>0</v>
      </c>
      <c r="N29" s="2942">
        <v>0</v>
      </c>
      <c r="O29" s="2987"/>
      <c r="P29" s="2987"/>
      <c r="Q29" s="3034" t="s">
        <v>4639</v>
      </c>
      <c r="R29" s="3034"/>
      <c r="S29" s="3034"/>
      <c r="T29" s="3034"/>
      <c r="U29" s="3034"/>
      <c r="V29" s="3034"/>
      <c r="W29" s="3034"/>
      <c r="X29" s="3035"/>
      <c r="Y29" s="2992"/>
      <c r="Z29" s="2993"/>
      <c r="AA29" s="2942">
        <v>0</v>
      </c>
      <c r="AB29" s="3217">
        <v>0</v>
      </c>
      <c r="AC29" s="3217">
        <v>0</v>
      </c>
      <c r="AD29" s="3217">
        <v>0</v>
      </c>
      <c r="AE29" s="3217">
        <v>0</v>
      </c>
      <c r="AF29" s="3217">
        <v>0</v>
      </c>
      <c r="AG29" s="3217">
        <v>0</v>
      </c>
      <c r="AH29" s="3217">
        <v>0</v>
      </c>
      <c r="AI29" s="3217">
        <v>0</v>
      </c>
      <c r="AJ29" s="3217">
        <v>0</v>
      </c>
      <c r="AK29" s="3217">
        <v>0</v>
      </c>
      <c r="AL29" s="3218"/>
    </row>
    <row r="30" spans="1:38" ht="18" customHeight="1">
      <c r="A30" s="2942">
        <v>0</v>
      </c>
      <c r="B30" s="3036" t="s">
        <v>1022</v>
      </c>
      <c r="C30" s="2979">
        <v>5</v>
      </c>
      <c r="D30" s="2980">
        <f>IF(ISTEXT(C30),0,(C30/C43))</f>
        <v>3.3783783783783786E-2</v>
      </c>
      <c r="E30" s="2971">
        <f>IF(ISTEXT(C30),C30,(C30/C13)*E13)</f>
        <v>65.178571428571431</v>
      </c>
      <c r="F30" s="2972">
        <f>IF(ISTEXT(E30),E30,IF(E30=E13,"chaque repas",IF(E30=0,0,E13/E15)))</f>
        <v>3.5000000000000004</v>
      </c>
      <c r="G30" s="4442" t="s">
        <v>4645</v>
      </c>
      <c r="H30" s="4531"/>
      <c r="I30" s="2870">
        <v>18</v>
      </c>
      <c r="J30" s="2942">
        <v>0</v>
      </c>
      <c r="K30" s="2942">
        <v>0</v>
      </c>
      <c r="L30" s="2942">
        <v>0</v>
      </c>
      <c r="M30" s="2942">
        <v>0</v>
      </c>
      <c r="N30" s="2942">
        <v>0</v>
      </c>
      <c r="O30" s="4598">
        <v>5</v>
      </c>
      <c r="P30" s="4601">
        <v>3</v>
      </c>
      <c r="Q30" s="3037" t="s">
        <v>1022</v>
      </c>
      <c r="R30" s="3037"/>
      <c r="S30" s="3037"/>
      <c r="T30" s="3037"/>
      <c r="U30" s="3037"/>
      <c r="V30" s="3037"/>
      <c r="W30" s="3037"/>
      <c r="X30" s="3038"/>
      <c r="Y30" s="4603">
        <v>3</v>
      </c>
      <c r="Z30" s="4603">
        <v>2</v>
      </c>
      <c r="AA30" s="2942">
        <v>0</v>
      </c>
      <c r="AB30" s="3217">
        <v>0</v>
      </c>
      <c r="AC30" s="3217">
        <v>0</v>
      </c>
      <c r="AD30" s="3217">
        <v>0</v>
      </c>
      <c r="AE30" s="3217">
        <v>0</v>
      </c>
      <c r="AF30" s="3217">
        <v>0</v>
      </c>
      <c r="AG30" s="3217">
        <v>0</v>
      </c>
      <c r="AH30" s="3217">
        <v>0</v>
      </c>
      <c r="AI30" s="3217">
        <v>0</v>
      </c>
      <c r="AJ30" s="3217">
        <v>0</v>
      </c>
      <c r="AK30" s="3217">
        <v>0</v>
      </c>
      <c r="AL30" s="3218"/>
    </row>
    <row r="31" spans="1:38" ht="18" customHeight="1">
      <c r="A31" s="2942">
        <v>0</v>
      </c>
      <c r="B31" s="4589" t="s">
        <v>4646</v>
      </c>
      <c r="C31" s="4566">
        <v>5</v>
      </c>
      <c r="D31" s="4580">
        <f>IF(ISTEXT(C31),0,(C31/C43))</f>
        <v>3.3783783783783786E-2</v>
      </c>
      <c r="E31" s="4570">
        <f>IF(ISTEXT(C31),C31,(C31/C13)*E13)</f>
        <v>65.178571428571431</v>
      </c>
      <c r="F31" s="4572">
        <f>IF(ISTEXT(E31),E31,IF(E31=E13,"chaque repas",IF(E31=0,0,E13/E15)))</f>
        <v>3.5000000000000004</v>
      </c>
      <c r="G31" s="4444"/>
      <c r="H31" s="4533"/>
      <c r="I31" s="2870">
        <v>18</v>
      </c>
      <c r="J31" s="2942">
        <v>0</v>
      </c>
      <c r="K31" s="2942">
        <v>0</v>
      </c>
      <c r="L31" s="2942">
        <v>0</v>
      </c>
      <c r="M31" s="2942">
        <v>0</v>
      </c>
      <c r="N31" s="2942">
        <v>0</v>
      </c>
      <c r="O31" s="4599"/>
      <c r="P31" s="4566"/>
      <c r="Q31" s="4591" t="s">
        <v>4646</v>
      </c>
      <c r="R31" s="4591"/>
      <c r="S31" s="4591"/>
      <c r="T31" s="4591"/>
      <c r="U31" s="4591"/>
      <c r="V31" s="4591"/>
      <c r="W31" s="4591"/>
      <c r="X31" s="4592"/>
      <c r="Y31" s="4563"/>
      <c r="Z31" s="4563"/>
      <c r="AA31" s="2942">
        <v>0</v>
      </c>
      <c r="AB31" s="3217">
        <v>0</v>
      </c>
      <c r="AC31" s="3217">
        <v>0</v>
      </c>
      <c r="AD31" s="3217">
        <v>0</v>
      </c>
      <c r="AE31" s="3217">
        <v>0</v>
      </c>
      <c r="AF31" s="3217">
        <v>0</v>
      </c>
      <c r="AG31" s="3217">
        <v>0</v>
      </c>
      <c r="AH31" s="3217">
        <v>0</v>
      </c>
      <c r="AI31" s="3217">
        <v>0</v>
      </c>
      <c r="AJ31" s="3217">
        <v>0</v>
      </c>
      <c r="AK31" s="3217">
        <v>0</v>
      </c>
      <c r="AL31" s="3218"/>
    </row>
    <row r="32" spans="1:38" ht="18" customHeight="1">
      <c r="A32" s="2942">
        <v>0</v>
      </c>
      <c r="B32" s="4590"/>
      <c r="C32" s="4566"/>
      <c r="D32" s="4568"/>
      <c r="E32" s="4570"/>
      <c r="F32" s="4572"/>
      <c r="G32" s="4444"/>
      <c r="H32" s="4533"/>
      <c r="I32" s="2870">
        <v>18</v>
      </c>
      <c r="J32" s="2942">
        <v>0</v>
      </c>
      <c r="K32" s="2942">
        <v>0</v>
      </c>
      <c r="L32" s="2942">
        <v>0</v>
      </c>
      <c r="M32" s="2942">
        <v>0</v>
      </c>
      <c r="N32" s="2942">
        <v>0</v>
      </c>
      <c r="O32" s="4600"/>
      <c r="P32" s="4602"/>
      <c r="Q32" s="4593"/>
      <c r="R32" s="4593"/>
      <c r="S32" s="4593"/>
      <c r="T32" s="4593"/>
      <c r="U32" s="4593"/>
      <c r="V32" s="4593"/>
      <c r="W32" s="4593"/>
      <c r="X32" s="4594"/>
      <c r="Y32" s="4604"/>
      <c r="Z32" s="4604"/>
      <c r="AA32" s="2942">
        <v>0</v>
      </c>
      <c r="AB32" s="3217">
        <v>0</v>
      </c>
      <c r="AC32" s="3217">
        <v>0</v>
      </c>
      <c r="AD32" s="3217">
        <v>0</v>
      </c>
      <c r="AE32" s="3217">
        <v>0</v>
      </c>
      <c r="AF32" s="3217">
        <v>0</v>
      </c>
      <c r="AG32" s="3217">
        <v>0</v>
      </c>
      <c r="AH32" s="3217">
        <v>0</v>
      </c>
      <c r="AI32" s="3217">
        <v>0</v>
      </c>
      <c r="AJ32" s="3217">
        <v>0</v>
      </c>
      <c r="AK32" s="3217">
        <v>0</v>
      </c>
      <c r="AL32" s="3218"/>
    </row>
    <row r="33" spans="1:38" ht="18" customHeight="1">
      <c r="A33" s="2942">
        <v>0</v>
      </c>
      <c r="B33" s="3039" t="s">
        <v>1112</v>
      </c>
      <c r="C33" s="3023">
        <v>8</v>
      </c>
      <c r="D33" s="3024">
        <f>IF(ISTEXT(C33),0,(C33/C43))</f>
        <v>5.4054054054054057E-2</v>
      </c>
      <c r="E33" s="2971">
        <f>IF(ISTEXT(C33),C33,(C33/C13)*E13)</f>
        <v>104.28571428571428</v>
      </c>
      <c r="F33" s="2972">
        <f>IF(ISTEXT(E33),E33,IF(E33=E13,"chaque repas",IF(E33=0,0,E13/E15)))</f>
        <v>3.5000000000000004</v>
      </c>
      <c r="G33" s="4444"/>
      <c r="H33" s="4533"/>
      <c r="I33" s="2870">
        <v>18</v>
      </c>
      <c r="J33" s="2942">
        <v>0</v>
      </c>
      <c r="K33" s="2942">
        <v>0</v>
      </c>
      <c r="L33" s="2942">
        <v>0</v>
      </c>
      <c r="M33" s="2942">
        <v>0</v>
      </c>
      <c r="N33" s="2942">
        <v>0</v>
      </c>
      <c r="O33" s="3023">
        <v>8</v>
      </c>
      <c r="P33" s="3023" t="s">
        <v>4606</v>
      </c>
      <c r="Q33" s="3040" t="s">
        <v>1112</v>
      </c>
      <c r="R33" s="3040"/>
      <c r="S33" s="3040"/>
      <c r="T33" s="3040"/>
      <c r="U33" s="3040"/>
      <c r="V33" s="3040"/>
      <c r="W33" s="3040"/>
      <c r="X33" s="3041"/>
      <c r="Y33" s="3027">
        <v>7</v>
      </c>
      <c r="Z33" s="3028" t="s">
        <v>4606</v>
      </c>
      <c r="AA33" s="2942">
        <v>0</v>
      </c>
      <c r="AB33" s="3217">
        <v>0</v>
      </c>
      <c r="AC33" s="3217">
        <v>0</v>
      </c>
      <c r="AD33" s="3217">
        <v>0</v>
      </c>
      <c r="AE33" s="3217">
        <v>0</v>
      </c>
      <c r="AF33" s="3217">
        <v>0</v>
      </c>
      <c r="AG33" s="3217">
        <v>0</v>
      </c>
      <c r="AH33" s="3217">
        <v>0</v>
      </c>
      <c r="AI33" s="3217">
        <v>0</v>
      </c>
      <c r="AJ33" s="3217">
        <v>0</v>
      </c>
      <c r="AK33" s="3217">
        <v>0</v>
      </c>
      <c r="AL33" s="3218"/>
    </row>
    <row r="34" spans="1:38" ht="18" customHeight="1">
      <c r="A34" s="2942">
        <v>0</v>
      </c>
      <c r="B34" s="4576" t="s">
        <v>1113</v>
      </c>
      <c r="C34" s="4578">
        <v>3</v>
      </c>
      <c r="D34" s="4580">
        <f>IF(ISTEXT(C34),0,(C34/C43))</f>
        <v>2.0270270270270271E-2</v>
      </c>
      <c r="E34" s="4570">
        <f>IF(ISTEXT(C34),C34,(C34/C13)*E13)</f>
        <v>39.107142857142854</v>
      </c>
      <c r="F34" s="4572">
        <f>IF(ISTEXT(E34),E34,IF(E34=E13,"chaque repas",IF(E34=0,0,E13/E15)))</f>
        <v>3.5000000000000004</v>
      </c>
      <c r="G34" s="4444"/>
      <c r="H34" s="4533"/>
      <c r="I34" s="2870">
        <v>18</v>
      </c>
      <c r="J34" s="2942">
        <v>0</v>
      </c>
      <c r="K34" s="2942">
        <v>0</v>
      </c>
      <c r="L34" s="2942">
        <v>0</v>
      </c>
      <c r="M34" s="2942">
        <v>0</v>
      </c>
      <c r="N34" s="2942">
        <v>0</v>
      </c>
      <c r="O34" s="4566">
        <v>3</v>
      </c>
      <c r="P34" s="4566">
        <v>8</v>
      </c>
      <c r="Q34" s="4605" t="s">
        <v>1113</v>
      </c>
      <c r="R34" s="4605"/>
      <c r="S34" s="4605"/>
      <c r="T34" s="4605"/>
      <c r="U34" s="4605"/>
      <c r="V34" s="4605"/>
      <c r="W34" s="4605"/>
      <c r="X34" s="4606"/>
      <c r="Y34" s="4588">
        <v>2</v>
      </c>
      <c r="Z34" s="4563">
        <v>5</v>
      </c>
      <c r="AA34" s="2942">
        <v>0</v>
      </c>
      <c r="AB34" s="3217">
        <v>0</v>
      </c>
      <c r="AC34" s="3217">
        <v>0</v>
      </c>
      <c r="AD34" s="3217">
        <v>0</v>
      </c>
      <c r="AE34" s="3217">
        <v>0</v>
      </c>
      <c r="AF34" s="3217">
        <v>0</v>
      </c>
      <c r="AG34" s="3217">
        <v>0</v>
      </c>
      <c r="AH34" s="3217">
        <v>0</v>
      </c>
      <c r="AI34" s="3217">
        <v>0</v>
      </c>
      <c r="AJ34" s="3217">
        <v>0</v>
      </c>
      <c r="AK34" s="3217">
        <v>0</v>
      </c>
      <c r="AL34" s="3218"/>
    </row>
    <row r="35" spans="1:38" ht="18" customHeight="1">
      <c r="A35" s="2942">
        <v>0</v>
      </c>
      <c r="B35" s="4577"/>
      <c r="C35" s="4579"/>
      <c r="D35" s="4581"/>
      <c r="E35" s="4582"/>
      <c r="F35" s="4583"/>
      <c r="G35" s="4446"/>
      <c r="H35" s="4597"/>
      <c r="I35" s="2870">
        <v>18</v>
      </c>
      <c r="J35" s="2942">
        <v>0</v>
      </c>
      <c r="K35" s="2942">
        <v>0</v>
      </c>
      <c r="L35" s="2942">
        <v>0</v>
      </c>
      <c r="M35" s="2942">
        <v>0</v>
      </c>
      <c r="N35" s="2942">
        <v>0</v>
      </c>
      <c r="O35" s="4566"/>
      <c r="P35" s="4566"/>
      <c r="Q35" s="4607"/>
      <c r="R35" s="4607"/>
      <c r="S35" s="4607"/>
      <c r="T35" s="4607"/>
      <c r="U35" s="4607"/>
      <c r="V35" s="4607"/>
      <c r="W35" s="4607"/>
      <c r="X35" s="4608"/>
      <c r="Y35" s="4588"/>
      <c r="Z35" s="4563"/>
      <c r="AA35" s="2942">
        <v>0</v>
      </c>
      <c r="AB35" s="3217">
        <v>0</v>
      </c>
      <c r="AC35" s="3217">
        <v>0</v>
      </c>
      <c r="AD35" s="3217">
        <v>0</v>
      </c>
      <c r="AE35" s="3217">
        <v>0</v>
      </c>
      <c r="AF35" s="3217">
        <v>0</v>
      </c>
      <c r="AG35" s="3217">
        <v>0</v>
      </c>
      <c r="AH35" s="3217">
        <v>0</v>
      </c>
      <c r="AI35" s="3217">
        <v>0</v>
      </c>
      <c r="AJ35" s="3217">
        <v>0</v>
      </c>
      <c r="AK35" s="3217">
        <v>0</v>
      </c>
      <c r="AL35" s="3218"/>
    </row>
    <row r="36" spans="1:38" ht="18" customHeight="1">
      <c r="A36" s="2942">
        <v>0</v>
      </c>
      <c r="B36" s="3042" t="s">
        <v>1118</v>
      </c>
      <c r="C36" s="3043">
        <v>16</v>
      </c>
      <c r="D36" s="3044">
        <f>IF(ISTEXT(C36),0,(C36/C43))</f>
        <v>0.10810810810810811</v>
      </c>
      <c r="E36" s="2971">
        <f>IF(ISTEXT(C36),C36,(C36/C13)*E13)</f>
        <v>208.57142857142856</v>
      </c>
      <c r="F36" s="2972">
        <f>IF(ISTEXT(E36),E36,IF(E36=E13,"chaque repas",IF(E36=0,0,E13/E15)))</f>
        <v>3.5000000000000004</v>
      </c>
      <c r="G36" s="4433" t="s">
        <v>4655</v>
      </c>
      <c r="H36" s="4535"/>
      <c r="I36" s="2870">
        <v>18</v>
      </c>
      <c r="J36" s="2942">
        <v>0</v>
      </c>
      <c r="K36" s="2942">
        <v>0</v>
      </c>
      <c r="L36" s="2942">
        <v>0</v>
      </c>
      <c r="M36" s="2942">
        <v>0</v>
      </c>
      <c r="N36" s="2942">
        <v>0</v>
      </c>
      <c r="O36" s="3023">
        <v>16</v>
      </c>
      <c r="P36" s="3023">
        <v>12</v>
      </c>
      <c r="Q36" s="3045" t="s">
        <v>1118</v>
      </c>
      <c r="R36" s="3045"/>
      <c r="S36" s="3045"/>
      <c r="T36" s="3045"/>
      <c r="U36" s="3045"/>
      <c r="V36" s="3045"/>
      <c r="W36" s="3045"/>
      <c r="X36" s="3046"/>
      <c r="Y36" s="3027">
        <v>11</v>
      </c>
      <c r="Z36" s="3028">
        <v>8</v>
      </c>
      <c r="AA36" s="2942">
        <v>0</v>
      </c>
      <c r="AB36" s="3217">
        <v>0</v>
      </c>
      <c r="AC36" s="3217">
        <v>0</v>
      </c>
      <c r="AD36" s="3217">
        <v>0</v>
      </c>
      <c r="AE36" s="3217">
        <v>0</v>
      </c>
      <c r="AF36" s="3217">
        <v>0</v>
      </c>
      <c r="AG36" s="3217">
        <v>0</v>
      </c>
      <c r="AH36" s="3217">
        <v>0</v>
      </c>
      <c r="AI36" s="3217">
        <v>0</v>
      </c>
      <c r="AJ36" s="3217">
        <v>0</v>
      </c>
      <c r="AK36" s="3217">
        <v>0</v>
      </c>
      <c r="AL36" s="3218"/>
    </row>
    <row r="37" spans="1:38" ht="18" customHeight="1">
      <c r="A37" s="2942">
        <v>0</v>
      </c>
      <c r="B37" s="3047" t="s">
        <v>1122</v>
      </c>
      <c r="C37" s="3023">
        <v>2</v>
      </c>
      <c r="D37" s="3024">
        <f>IF(ISTEXT(C37),0,(C37/C43))</f>
        <v>1.3513513513513514E-2</v>
      </c>
      <c r="E37" s="2971">
        <f>IF(ISTEXT(C37),C37,(C37/C13)*E13)</f>
        <v>26.071428571428569</v>
      </c>
      <c r="F37" s="2972">
        <f>IF(ISTEXT(E37),E37,IF(E37=E13,"chaque repas",IF(E37=0,0,E13/E15)))</f>
        <v>3.5000000000000004</v>
      </c>
      <c r="G37" s="4435"/>
      <c r="H37" s="4537"/>
      <c r="I37" s="2870">
        <v>18</v>
      </c>
      <c r="J37" s="2942">
        <v>0</v>
      </c>
      <c r="K37" s="2942">
        <v>0</v>
      </c>
      <c r="L37" s="2942">
        <v>0</v>
      </c>
      <c r="M37" s="2942">
        <v>0</v>
      </c>
      <c r="N37" s="2942">
        <v>0</v>
      </c>
      <c r="O37" s="3023">
        <v>2</v>
      </c>
      <c r="P37" s="3023">
        <v>2</v>
      </c>
      <c r="Q37" s="3048" t="s">
        <v>1122</v>
      </c>
      <c r="R37" s="3048"/>
      <c r="S37" s="3048"/>
      <c r="T37" s="3048"/>
      <c r="U37" s="3048"/>
      <c r="V37" s="3048"/>
      <c r="W37" s="3048"/>
      <c r="X37" s="3049"/>
      <c r="Y37" s="3027">
        <v>1</v>
      </c>
      <c r="Z37" s="3028">
        <v>1</v>
      </c>
      <c r="AA37" s="2942">
        <v>0</v>
      </c>
      <c r="AB37" s="3217">
        <v>0</v>
      </c>
      <c r="AC37" s="3217">
        <v>0</v>
      </c>
      <c r="AD37" s="3217">
        <v>0</v>
      </c>
      <c r="AE37" s="3217">
        <v>0</v>
      </c>
      <c r="AF37" s="3217">
        <v>0</v>
      </c>
      <c r="AG37" s="3217">
        <v>0</v>
      </c>
      <c r="AH37" s="3217">
        <v>0</v>
      </c>
      <c r="AI37" s="3217">
        <v>0</v>
      </c>
      <c r="AJ37" s="3217">
        <v>0</v>
      </c>
      <c r="AK37" s="3217">
        <v>0</v>
      </c>
      <c r="AL37" s="3218"/>
    </row>
    <row r="38" spans="1:38" ht="18" customHeight="1">
      <c r="A38" s="2942">
        <v>0</v>
      </c>
      <c r="B38" s="3050" t="s">
        <v>4658</v>
      </c>
      <c r="C38" s="3051">
        <v>10</v>
      </c>
      <c r="D38" s="2988">
        <f>IF(ISTEXT(C38),0,(C38/C43))</f>
        <v>6.7567567567567571E-2</v>
      </c>
      <c r="E38" s="3052">
        <f>IF(ISTEXT(C38),C38,(C38/C13)*E13)</f>
        <v>130.35714285714286</v>
      </c>
      <c r="F38" s="2990">
        <f>IF(ISTEXT(E38),E38,IF(E38=E13,"chaque repas",IF(E38=0,0,E13/E15)))</f>
        <v>3.5000000000000004</v>
      </c>
      <c r="G38" s="4435"/>
      <c r="H38" s="4537"/>
      <c r="I38" s="2870">
        <v>18</v>
      </c>
      <c r="J38" s="2942">
        <v>0</v>
      </c>
      <c r="K38" s="2942">
        <v>0</v>
      </c>
      <c r="L38" s="2942">
        <v>0</v>
      </c>
      <c r="M38" s="2942">
        <v>0</v>
      </c>
      <c r="N38" s="2942">
        <v>0</v>
      </c>
      <c r="O38" s="3023">
        <v>10</v>
      </c>
      <c r="P38" s="3023">
        <v>12</v>
      </c>
      <c r="Q38" s="3053" t="s">
        <v>4658</v>
      </c>
      <c r="R38" s="3053"/>
      <c r="S38" s="3053"/>
      <c r="T38" s="3053"/>
      <c r="U38" s="3053"/>
      <c r="V38" s="3053"/>
      <c r="W38" s="3053"/>
      <c r="X38" s="3054"/>
      <c r="Y38" s="3027">
        <v>7</v>
      </c>
      <c r="Z38" s="3028">
        <v>8</v>
      </c>
      <c r="AA38" s="2942">
        <v>0</v>
      </c>
      <c r="AB38" s="3217">
        <v>0</v>
      </c>
      <c r="AC38" s="3217">
        <v>0</v>
      </c>
      <c r="AD38" s="3217">
        <v>0</v>
      </c>
      <c r="AE38" s="3217">
        <v>0</v>
      </c>
      <c r="AF38" s="3217">
        <v>0</v>
      </c>
      <c r="AG38" s="3217">
        <v>0</v>
      </c>
      <c r="AH38" s="3217">
        <v>0</v>
      </c>
      <c r="AI38" s="3217">
        <v>0</v>
      </c>
      <c r="AJ38" s="3217">
        <v>0</v>
      </c>
      <c r="AK38" s="3217">
        <v>0</v>
      </c>
      <c r="AL38" s="3218"/>
    </row>
    <row r="39" spans="1:38" ht="18" customHeight="1">
      <c r="A39" s="2942">
        <v>0</v>
      </c>
      <c r="B39" s="4564" t="s">
        <v>4660</v>
      </c>
      <c r="C39" s="4566">
        <v>2</v>
      </c>
      <c r="D39" s="4567">
        <f>IF(ISTEXT(C39),0,(C39/C43))</f>
        <v>1.3513513513513514E-2</v>
      </c>
      <c r="E39" s="4569">
        <f>IF(ISTEXT(C39),C39,(C39/C13)*E13)</f>
        <v>26.071428571428569</v>
      </c>
      <c r="F39" s="4571">
        <f>IF(ISTEXT(E39),E39,IF(E39=E13,"chaque repas",IF(E39=0,0,E13/E15)))</f>
        <v>3.5000000000000004</v>
      </c>
      <c r="G39" s="4410" t="s">
        <v>4663</v>
      </c>
      <c r="H39" s="4573"/>
      <c r="I39" s="2870">
        <v>18</v>
      </c>
      <c r="J39" s="2942">
        <v>0</v>
      </c>
      <c r="K39" s="2942">
        <v>0</v>
      </c>
      <c r="L39" s="2942">
        <v>0</v>
      </c>
      <c r="M39" s="2942">
        <v>0</v>
      </c>
      <c r="N39" s="2942">
        <v>0</v>
      </c>
      <c r="O39" s="4566">
        <v>2</v>
      </c>
      <c r="P39" s="4566">
        <v>2</v>
      </c>
      <c r="Q39" s="4584" t="s">
        <v>4660</v>
      </c>
      <c r="R39" s="4584"/>
      <c r="S39" s="4584"/>
      <c r="T39" s="4584"/>
      <c r="U39" s="4584"/>
      <c r="V39" s="4584"/>
      <c r="W39" s="4584"/>
      <c r="X39" s="4585"/>
      <c r="Y39" s="4588">
        <v>1</v>
      </c>
      <c r="Z39" s="4563">
        <v>1</v>
      </c>
      <c r="AA39" s="2942">
        <v>0</v>
      </c>
      <c r="AB39" s="3217">
        <v>0</v>
      </c>
      <c r="AC39" s="3217">
        <v>0</v>
      </c>
      <c r="AD39" s="3217">
        <v>0</v>
      </c>
      <c r="AE39" s="3217">
        <v>0</v>
      </c>
      <c r="AF39" s="3217">
        <v>0</v>
      </c>
      <c r="AG39" s="3217">
        <v>0</v>
      </c>
      <c r="AH39" s="3217">
        <v>0</v>
      </c>
      <c r="AI39" s="3217">
        <v>0</v>
      </c>
      <c r="AJ39" s="3217">
        <v>0</v>
      </c>
      <c r="AK39" s="3217">
        <v>0</v>
      </c>
      <c r="AL39" s="3218"/>
    </row>
    <row r="40" spans="1:38" ht="18" customHeight="1">
      <c r="A40" s="2942">
        <v>0</v>
      </c>
      <c r="B40" s="4565"/>
      <c r="C40" s="4566"/>
      <c r="D40" s="4568"/>
      <c r="E40" s="4570"/>
      <c r="F40" s="4572"/>
      <c r="G40" s="4412"/>
      <c r="H40" s="4574"/>
      <c r="I40" s="2870">
        <v>18</v>
      </c>
      <c r="J40" s="2942">
        <v>0</v>
      </c>
      <c r="K40" s="2942">
        <v>0</v>
      </c>
      <c r="L40" s="2942">
        <v>0</v>
      </c>
      <c r="M40" s="2942">
        <v>0</v>
      </c>
      <c r="N40" s="2942">
        <v>0</v>
      </c>
      <c r="O40" s="4566"/>
      <c r="P40" s="4566"/>
      <c r="Q40" s="4586"/>
      <c r="R40" s="4586"/>
      <c r="S40" s="4586"/>
      <c r="T40" s="4586"/>
      <c r="U40" s="4586"/>
      <c r="V40" s="4586"/>
      <c r="W40" s="4586"/>
      <c r="X40" s="4587"/>
      <c r="Y40" s="4588"/>
      <c r="Z40" s="4563"/>
      <c r="AA40" s="2942">
        <v>0</v>
      </c>
      <c r="AB40" s="3217">
        <v>0</v>
      </c>
      <c r="AC40" s="3217">
        <v>0</v>
      </c>
      <c r="AD40" s="3217">
        <v>0</v>
      </c>
      <c r="AE40" s="3217">
        <v>0</v>
      </c>
      <c r="AF40" s="3217">
        <v>0</v>
      </c>
      <c r="AG40" s="3217">
        <v>0</v>
      </c>
      <c r="AH40" s="3217">
        <v>0</v>
      </c>
      <c r="AI40" s="3217">
        <v>0</v>
      </c>
      <c r="AJ40" s="3217">
        <v>0</v>
      </c>
      <c r="AK40" s="3217">
        <v>0</v>
      </c>
      <c r="AL40" s="3218"/>
    </row>
    <row r="41" spans="1:38" ht="18" customHeight="1">
      <c r="A41" s="2942">
        <v>0</v>
      </c>
      <c r="B41" s="3055" t="s">
        <v>4664</v>
      </c>
      <c r="C41" s="3056" t="s">
        <v>4665</v>
      </c>
      <c r="D41" s="3024">
        <f>IF(ISTEXT(C41),0,(C41/C43))</f>
        <v>0</v>
      </c>
      <c r="E41" s="3375" t="str">
        <f>IF(ISTEXT(C41),C41,(C41/C13)*E13)</f>
        <v>pas de limitation</v>
      </c>
      <c r="F41" s="3377" t="str">
        <f>IF(ISTEXT(E41),E41,IF(E41=E13,"chaque repas",IF(E41=0,0,E13/E15)))</f>
        <v>pas de limitation</v>
      </c>
      <c r="G41" s="4412"/>
      <c r="H41" s="4574"/>
      <c r="I41" s="2870">
        <v>18</v>
      </c>
      <c r="J41" s="2942">
        <v>0</v>
      </c>
      <c r="K41" s="2942">
        <v>0</v>
      </c>
      <c r="L41" s="2942">
        <v>0</v>
      </c>
      <c r="M41" s="2942">
        <v>0</v>
      </c>
      <c r="N41" s="2942">
        <v>0</v>
      </c>
      <c r="O41" s="3056" t="s">
        <v>4665</v>
      </c>
      <c r="P41" s="3056" t="s">
        <v>4665</v>
      </c>
      <c r="Q41" s="3057" t="s">
        <v>4664</v>
      </c>
      <c r="R41" s="3057"/>
      <c r="S41" s="3057"/>
      <c r="T41" s="3057"/>
      <c r="U41" s="3057"/>
      <c r="V41" s="3057"/>
      <c r="W41" s="3057"/>
      <c r="X41" s="3058"/>
      <c r="Y41" s="3059" t="s">
        <v>4665</v>
      </c>
      <c r="Z41" s="3060" t="s">
        <v>4665</v>
      </c>
      <c r="AA41" s="2942">
        <v>0</v>
      </c>
      <c r="AB41" s="3217">
        <v>0</v>
      </c>
      <c r="AC41" s="3217">
        <v>0</v>
      </c>
      <c r="AD41" s="3217">
        <v>0</v>
      </c>
      <c r="AE41" s="3217">
        <v>0</v>
      </c>
      <c r="AF41" s="3217">
        <v>0</v>
      </c>
      <c r="AG41" s="3217">
        <v>0</v>
      </c>
      <c r="AH41" s="3217">
        <v>0</v>
      </c>
      <c r="AI41" s="3217">
        <v>0</v>
      </c>
      <c r="AJ41" s="3217">
        <v>0</v>
      </c>
      <c r="AK41" s="3217">
        <v>0</v>
      </c>
      <c r="AL41" s="3218"/>
    </row>
    <row r="42" spans="1:38" ht="18" customHeight="1">
      <c r="A42" s="2942">
        <v>0</v>
      </c>
      <c r="B42" s="3061" t="s">
        <v>4666</v>
      </c>
      <c r="C42" s="3062" t="s">
        <v>4665</v>
      </c>
      <c r="D42" s="2988">
        <f>IF(ISTEXT(C42),0,(C42/C43))</f>
        <v>0</v>
      </c>
      <c r="E42" s="3376" t="str">
        <f>IF(ISTEXT(C42),C42,(C42/C13)*E13)</f>
        <v>pas de limitation</v>
      </c>
      <c r="F42" s="3378" t="str">
        <f>IF(ISTEXT(E42),E42,IF(E42=E13,"chaque repas",IF(E42=0,0,E13/E15)))</f>
        <v>pas de limitation</v>
      </c>
      <c r="G42" s="4414"/>
      <c r="H42" s="4575"/>
      <c r="I42" s="2870">
        <v>18</v>
      </c>
      <c r="J42" s="2942">
        <v>0</v>
      </c>
      <c r="K42" s="2942">
        <v>0</v>
      </c>
      <c r="L42" s="2942">
        <v>0</v>
      </c>
      <c r="M42" s="2942">
        <v>0</v>
      </c>
      <c r="N42" s="2942">
        <v>0</v>
      </c>
      <c r="O42" s="3062" t="s">
        <v>4665</v>
      </c>
      <c r="P42" s="3062" t="s">
        <v>4665</v>
      </c>
      <c r="Q42" s="3063" t="s">
        <v>4666</v>
      </c>
      <c r="R42" s="3063"/>
      <c r="S42" s="3063"/>
      <c r="T42" s="3063"/>
      <c r="U42" s="3063"/>
      <c r="V42" s="3063"/>
      <c r="W42" s="3063"/>
      <c r="X42" s="3064"/>
      <c r="Y42" s="3065" t="s">
        <v>4665</v>
      </c>
      <c r="Z42" s="3066" t="s">
        <v>4665</v>
      </c>
      <c r="AA42" s="2942">
        <v>0</v>
      </c>
      <c r="AB42" s="3217">
        <v>0</v>
      </c>
      <c r="AC42" s="3217">
        <v>0</v>
      </c>
      <c r="AD42" s="3217">
        <v>0</v>
      </c>
      <c r="AE42" s="3217">
        <v>0</v>
      </c>
      <c r="AF42" s="3217">
        <v>0</v>
      </c>
      <c r="AG42" s="3217">
        <v>0</v>
      </c>
      <c r="AH42" s="3217">
        <v>0</v>
      </c>
      <c r="AI42" s="3217">
        <v>0</v>
      </c>
      <c r="AJ42" s="3217">
        <v>0</v>
      </c>
      <c r="AK42" s="3217">
        <v>0</v>
      </c>
      <c r="AL42" s="3218"/>
    </row>
    <row r="43" spans="1:38" ht="18" customHeight="1">
      <c r="A43" s="2942">
        <v>0</v>
      </c>
      <c r="B43" s="3067"/>
      <c r="C43" s="3068">
        <f>SUM(C15:C42)</f>
        <v>148</v>
      </c>
      <c r="D43" s="3069">
        <f>SUM(D15:D42)</f>
        <v>1.0000000000000002</v>
      </c>
      <c r="E43" s="2939"/>
      <c r="F43" s="2939"/>
      <c r="G43" s="2939"/>
      <c r="H43" s="3070"/>
      <c r="I43" s="2870">
        <v>18</v>
      </c>
      <c r="J43" s="2942">
        <v>0</v>
      </c>
      <c r="K43" s="2942">
        <v>0</v>
      </c>
      <c r="L43" s="2942">
        <v>0</v>
      </c>
      <c r="M43" s="2942">
        <v>0</v>
      </c>
      <c r="N43" s="2942">
        <v>0</v>
      </c>
      <c r="O43" s="2942">
        <v>0</v>
      </c>
      <c r="P43" s="2942">
        <v>0</v>
      </c>
      <c r="Q43" s="2942">
        <v>0</v>
      </c>
      <c r="R43" s="2942">
        <v>0</v>
      </c>
      <c r="S43" s="2942">
        <v>0</v>
      </c>
      <c r="T43" s="2942">
        <v>0</v>
      </c>
      <c r="U43" s="2942">
        <v>0</v>
      </c>
      <c r="V43" s="2942">
        <v>0</v>
      </c>
      <c r="W43" s="2942">
        <v>0</v>
      </c>
      <c r="X43" s="2942">
        <v>0</v>
      </c>
      <c r="Y43" s="2942">
        <v>0</v>
      </c>
      <c r="Z43" s="2942">
        <v>0</v>
      </c>
      <c r="AA43" s="2942">
        <v>0</v>
      </c>
      <c r="AB43" s="3217">
        <v>0</v>
      </c>
      <c r="AC43" s="3217">
        <v>0</v>
      </c>
      <c r="AD43" s="3217">
        <v>0</v>
      </c>
      <c r="AE43" s="3217">
        <v>0</v>
      </c>
      <c r="AF43" s="3217">
        <v>0</v>
      </c>
      <c r="AG43" s="3217">
        <v>0</v>
      </c>
      <c r="AH43" s="3217">
        <v>0</v>
      </c>
      <c r="AI43" s="3217">
        <v>0</v>
      </c>
      <c r="AJ43" s="3217">
        <v>0</v>
      </c>
      <c r="AK43" s="3217">
        <v>0</v>
      </c>
      <c r="AL43" s="3218"/>
    </row>
    <row r="44" spans="1:38" ht="18" customHeight="1" thickBot="1">
      <c r="A44" s="2942">
        <v>0</v>
      </c>
      <c r="B44" s="2933" t="s">
        <v>4673</v>
      </c>
      <c r="C44" s="2933">
        <v>10</v>
      </c>
      <c r="D44" s="2935">
        <v>10</v>
      </c>
      <c r="E44" s="2934">
        <v>10</v>
      </c>
      <c r="F44" s="2934">
        <v>10</v>
      </c>
      <c r="G44" s="2934">
        <v>10</v>
      </c>
      <c r="H44" s="2935">
        <v>10</v>
      </c>
      <c r="I44" s="2870">
        <v>18</v>
      </c>
      <c r="J44" s="2942">
        <v>0</v>
      </c>
      <c r="K44" s="2942">
        <v>0</v>
      </c>
      <c r="L44" s="2942">
        <v>0</v>
      </c>
      <c r="M44" s="2942">
        <v>0</v>
      </c>
      <c r="N44" s="2942">
        <v>0</v>
      </c>
      <c r="O44" s="2942">
        <v>0</v>
      </c>
      <c r="P44" s="2942">
        <v>0</v>
      </c>
      <c r="Q44" s="2942">
        <v>0</v>
      </c>
      <c r="R44" s="2942">
        <v>0</v>
      </c>
      <c r="S44" s="2942">
        <v>0</v>
      </c>
      <c r="T44" s="2942">
        <v>0</v>
      </c>
      <c r="U44" s="2942">
        <v>0</v>
      </c>
      <c r="V44" s="2942">
        <v>0</v>
      </c>
      <c r="W44" s="2942">
        <v>0</v>
      </c>
      <c r="X44" s="2942">
        <v>0</v>
      </c>
      <c r="Y44" s="2942">
        <v>0</v>
      </c>
      <c r="Z44" s="2942">
        <v>0</v>
      </c>
      <c r="AA44" s="2942">
        <v>0</v>
      </c>
      <c r="AB44" s="3217">
        <v>0</v>
      </c>
      <c r="AC44" s="3217">
        <v>0</v>
      </c>
      <c r="AD44" s="3217">
        <v>0</v>
      </c>
      <c r="AE44" s="3217">
        <v>0</v>
      </c>
      <c r="AF44" s="3217">
        <v>0</v>
      </c>
      <c r="AG44" s="3217">
        <v>0</v>
      </c>
      <c r="AH44" s="3217">
        <v>0</v>
      </c>
      <c r="AI44" s="3217">
        <v>0</v>
      </c>
      <c r="AJ44" s="3217">
        <v>0</v>
      </c>
      <c r="AK44" s="3217">
        <v>0</v>
      </c>
      <c r="AL44" s="3218"/>
    </row>
    <row r="45" spans="1:38">
      <c r="A45" s="2942">
        <v>0</v>
      </c>
      <c r="B45" s="2942">
        <v>-5</v>
      </c>
      <c r="C45" s="2942">
        <v>-4</v>
      </c>
      <c r="D45" s="2942">
        <v>-3</v>
      </c>
      <c r="E45" s="2942">
        <v>-2</v>
      </c>
      <c r="F45" s="2942">
        <v>-1</v>
      </c>
      <c r="G45" s="2942">
        <v>0</v>
      </c>
      <c r="H45" s="2942">
        <v>0</v>
      </c>
      <c r="I45" s="2942">
        <v>0</v>
      </c>
      <c r="J45" s="2942">
        <v>0</v>
      </c>
      <c r="K45" s="2942">
        <v>0</v>
      </c>
      <c r="L45" s="2942">
        <v>0</v>
      </c>
      <c r="M45" s="3322">
        <v>0</v>
      </c>
      <c r="N45" s="2942">
        <v>0</v>
      </c>
      <c r="O45" s="2942">
        <v>0</v>
      </c>
      <c r="P45" s="2942">
        <v>0</v>
      </c>
      <c r="Q45" s="2942">
        <v>0</v>
      </c>
      <c r="R45" s="2942">
        <v>0</v>
      </c>
      <c r="S45" s="2942">
        <v>0</v>
      </c>
      <c r="T45" s="2942">
        <v>0</v>
      </c>
      <c r="U45" s="2942">
        <v>0</v>
      </c>
      <c r="V45" s="2942">
        <v>0</v>
      </c>
      <c r="W45" s="2942">
        <v>0</v>
      </c>
      <c r="X45" s="2942">
        <v>0</v>
      </c>
      <c r="Y45" s="2942">
        <v>0</v>
      </c>
      <c r="Z45" s="2942">
        <v>0</v>
      </c>
      <c r="AA45" s="2942">
        <v>0</v>
      </c>
      <c r="AB45" s="3217">
        <v>0</v>
      </c>
      <c r="AC45" s="3217">
        <v>0</v>
      </c>
      <c r="AD45" s="3217">
        <v>0</v>
      </c>
      <c r="AE45" s="3217">
        <v>0</v>
      </c>
      <c r="AF45" s="3217">
        <v>0</v>
      </c>
      <c r="AG45" s="3217">
        <v>0</v>
      </c>
      <c r="AH45" s="3217">
        <v>0</v>
      </c>
      <c r="AI45" s="3217">
        <v>0</v>
      </c>
      <c r="AJ45" s="3217">
        <v>0</v>
      </c>
      <c r="AK45" s="3217">
        <v>0</v>
      </c>
      <c r="AL45" s="3218"/>
    </row>
    <row r="46" spans="1:38" ht="15.75" hidden="1" customHeight="1">
      <c r="A46" s="2942">
        <v>0</v>
      </c>
      <c r="I46" s="2873" t="s">
        <v>4599</v>
      </c>
      <c r="J46" s="2942">
        <v>0</v>
      </c>
      <c r="K46" s="2942">
        <v>0</v>
      </c>
      <c r="L46" s="2942">
        <v>0</v>
      </c>
      <c r="M46" s="3322">
        <v>0</v>
      </c>
      <c r="N46" s="2942">
        <v>0</v>
      </c>
      <c r="O46" s="2942">
        <v>0</v>
      </c>
      <c r="P46" s="2942">
        <v>0</v>
      </c>
      <c r="Q46" s="2942">
        <v>0</v>
      </c>
      <c r="R46" s="2942">
        <v>0</v>
      </c>
      <c r="S46" s="2942">
        <v>0</v>
      </c>
      <c r="T46" s="2942">
        <v>0</v>
      </c>
      <c r="U46" s="2942">
        <v>0</v>
      </c>
      <c r="V46" s="2942">
        <v>0</v>
      </c>
      <c r="W46" s="2942">
        <v>0</v>
      </c>
      <c r="X46" s="2942">
        <v>0</v>
      </c>
      <c r="Y46" s="2942">
        <v>0</v>
      </c>
      <c r="Z46" s="2942">
        <v>0</v>
      </c>
      <c r="AA46" s="2942">
        <v>0</v>
      </c>
      <c r="AB46" s="3217">
        <v>0</v>
      </c>
      <c r="AC46" s="3217">
        <v>0</v>
      </c>
      <c r="AD46" s="3217">
        <v>0</v>
      </c>
      <c r="AE46" s="3217">
        <v>0</v>
      </c>
      <c r="AF46" s="3217">
        <v>0</v>
      </c>
      <c r="AG46" s="3217">
        <v>0</v>
      </c>
      <c r="AH46" s="3217">
        <v>0</v>
      </c>
      <c r="AI46" s="3217">
        <v>0</v>
      </c>
      <c r="AJ46" s="3217">
        <v>0</v>
      </c>
      <c r="AK46" s="3217">
        <v>0</v>
      </c>
      <c r="AL46" s="3218"/>
    </row>
    <row r="47" spans="1:38" ht="36" hidden="1" customHeight="1" thickBot="1">
      <c r="A47" s="2942">
        <v>0</v>
      </c>
      <c r="B47" s="3336" t="s">
        <v>4701</v>
      </c>
      <c r="C47" s="3336" t="s">
        <v>4701</v>
      </c>
      <c r="D47" s="3336" t="s">
        <v>4701</v>
      </c>
      <c r="E47" s="3336" t="s">
        <v>4701</v>
      </c>
      <c r="F47" s="3336" t="s">
        <v>4701</v>
      </c>
      <c r="G47" s="3336" t="s">
        <v>4701</v>
      </c>
      <c r="H47" s="3337"/>
      <c r="I47" s="2870">
        <v>36</v>
      </c>
      <c r="J47" s="2953" t="s">
        <v>4702</v>
      </c>
      <c r="K47" s="2954"/>
      <c r="L47" s="2954"/>
      <c r="M47" s="3323"/>
      <c r="N47" s="2942">
        <v>0</v>
      </c>
      <c r="O47" s="2942">
        <v>0</v>
      </c>
      <c r="P47" s="2942">
        <v>0</v>
      </c>
      <c r="Q47" s="2942">
        <v>0</v>
      </c>
      <c r="R47" s="2942">
        <v>0</v>
      </c>
      <c r="S47" s="2942">
        <v>0</v>
      </c>
      <c r="T47" s="2942">
        <v>0</v>
      </c>
      <c r="U47" s="2942">
        <v>0</v>
      </c>
      <c r="V47" s="2942">
        <v>0</v>
      </c>
      <c r="W47" s="2942">
        <v>0</v>
      </c>
      <c r="X47" s="2942">
        <v>0</v>
      </c>
      <c r="Y47" s="2942">
        <v>0</v>
      </c>
      <c r="Z47" s="2942">
        <v>0</v>
      </c>
      <c r="AA47" s="2942">
        <v>0</v>
      </c>
      <c r="AB47" s="3217">
        <v>0</v>
      </c>
      <c r="AC47" s="3217">
        <v>0</v>
      </c>
      <c r="AD47" s="3217">
        <v>0</v>
      </c>
      <c r="AE47" s="3217">
        <v>0</v>
      </c>
      <c r="AF47" s="3217">
        <v>0</v>
      </c>
      <c r="AG47" s="3217">
        <v>0</v>
      </c>
      <c r="AH47" s="3217">
        <v>0</v>
      </c>
      <c r="AI47" s="3217">
        <v>0</v>
      </c>
      <c r="AJ47" s="3217">
        <v>0</v>
      </c>
      <c r="AK47" s="3217">
        <v>0</v>
      </c>
      <c r="AL47" s="3218"/>
    </row>
    <row r="48" spans="1:38" ht="20.100000000000001" hidden="1" customHeight="1">
      <c r="A48" s="2942">
        <v>0</v>
      </c>
      <c r="B48" s="3338" t="s">
        <v>4705</v>
      </c>
      <c r="C48" s="3338" t="s">
        <v>4705</v>
      </c>
      <c r="D48" s="3338" t="s">
        <v>4705</v>
      </c>
      <c r="E48" s="3338" t="s">
        <v>4705</v>
      </c>
      <c r="F48" s="3338" t="s">
        <v>4705</v>
      </c>
      <c r="G48" s="3338" t="s">
        <v>4705</v>
      </c>
      <c r="H48" s="3339"/>
      <c r="I48" s="2870">
        <v>20</v>
      </c>
      <c r="J48" s="2957" t="s">
        <v>4706</v>
      </c>
      <c r="K48" s="2958"/>
      <c r="L48" s="2958"/>
      <c r="M48" s="3324"/>
      <c r="N48" s="2942">
        <v>0</v>
      </c>
      <c r="O48" s="2942">
        <v>0</v>
      </c>
      <c r="P48" s="2942">
        <v>0</v>
      </c>
      <c r="Q48" s="2942">
        <v>0</v>
      </c>
      <c r="R48" s="2942">
        <v>0</v>
      </c>
      <c r="S48" s="2942">
        <v>0</v>
      </c>
      <c r="T48" s="2942">
        <v>0</v>
      </c>
      <c r="U48" s="2942">
        <v>0</v>
      </c>
      <c r="V48" s="2942">
        <v>0</v>
      </c>
      <c r="W48" s="2942">
        <v>0</v>
      </c>
      <c r="X48" s="2942">
        <v>0</v>
      </c>
      <c r="Y48" s="2942">
        <v>0</v>
      </c>
      <c r="Z48" s="2942">
        <v>0</v>
      </c>
      <c r="AA48" s="2942">
        <v>0</v>
      </c>
      <c r="AB48" s="3217">
        <v>0</v>
      </c>
      <c r="AC48" s="3217">
        <v>0</v>
      </c>
      <c r="AD48" s="3217">
        <v>0</v>
      </c>
      <c r="AE48" s="3217">
        <v>0</v>
      </c>
      <c r="AF48" s="3217">
        <v>0</v>
      </c>
      <c r="AG48" s="3217">
        <v>0</v>
      </c>
      <c r="AH48" s="3217">
        <v>0</v>
      </c>
      <c r="AI48" s="3217">
        <v>0</v>
      </c>
      <c r="AJ48" s="3217">
        <v>0</v>
      </c>
      <c r="AK48" s="3217">
        <v>0</v>
      </c>
      <c r="AL48" s="3218"/>
    </row>
    <row r="49" spans="1:38" ht="20.100000000000001" hidden="1" customHeight="1">
      <c r="A49" s="2942">
        <v>0</v>
      </c>
      <c r="B49" s="3340"/>
      <c r="C49" s="3340"/>
      <c r="D49" s="3340"/>
      <c r="E49" s="3340"/>
      <c r="F49" s="3340"/>
      <c r="G49" s="3340"/>
      <c r="H49" s="3341"/>
      <c r="I49" s="2870">
        <v>20</v>
      </c>
      <c r="J49" s="2957" t="s">
        <v>4707</v>
      </c>
      <c r="K49" s="2958"/>
      <c r="L49" s="2958"/>
      <c r="M49" s="3324"/>
      <c r="N49" s="2942">
        <v>0</v>
      </c>
      <c r="O49" s="2942">
        <v>0</v>
      </c>
      <c r="P49" s="2942">
        <v>0</v>
      </c>
      <c r="Q49" s="2942">
        <v>0</v>
      </c>
      <c r="R49" s="2942">
        <v>0</v>
      </c>
      <c r="S49" s="2942">
        <v>0</v>
      </c>
      <c r="T49" s="2942">
        <v>0</v>
      </c>
      <c r="U49" s="2942">
        <v>0</v>
      </c>
      <c r="V49" s="2942">
        <v>0</v>
      </c>
      <c r="W49" s="2942">
        <v>0</v>
      </c>
      <c r="X49" s="2942">
        <v>0</v>
      </c>
      <c r="Y49" s="2942">
        <v>0</v>
      </c>
      <c r="Z49" s="2942">
        <v>0</v>
      </c>
      <c r="AA49" s="2942">
        <v>0</v>
      </c>
      <c r="AB49" s="3217">
        <v>0</v>
      </c>
      <c r="AC49" s="3217">
        <v>0</v>
      </c>
      <c r="AD49" s="3217">
        <v>0</v>
      </c>
      <c r="AE49" s="3217">
        <v>0</v>
      </c>
      <c r="AF49" s="3217">
        <v>0</v>
      </c>
      <c r="AG49" s="3217">
        <v>0</v>
      </c>
      <c r="AH49" s="3217">
        <v>0</v>
      </c>
      <c r="AI49" s="3217">
        <v>0</v>
      </c>
      <c r="AJ49" s="3217">
        <v>0</v>
      </c>
      <c r="AK49" s="3217">
        <v>0</v>
      </c>
      <c r="AL49" s="3218"/>
    </row>
    <row r="50" spans="1:38" ht="18" hidden="1" customHeight="1" thickBot="1">
      <c r="A50" s="2942">
        <v>0</v>
      </c>
      <c r="B50" s="3342" t="s">
        <v>4708</v>
      </c>
      <c r="C50" s="3342" t="s">
        <v>4708</v>
      </c>
      <c r="D50" s="3342" t="s">
        <v>4708</v>
      </c>
      <c r="E50" s="3342" t="s">
        <v>4708</v>
      </c>
      <c r="F50" s="3342" t="s">
        <v>4708</v>
      </c>
      <c r="G50" s="3342" t="s">
        <v>4708</v>
      </c>
      <c r="H50" s="3343"/>
      <c r="I50" s="2870">
        <v>18</v>
      </c>
      <c r="J50" s="2961" t="s">
        <v>4709</v>
      </c>
      <c r="K50" s="2958"/>
      <c r="L50" s="2958"/>
      <c r="M50" s="3324"/>
      <c r="N50" s="2942">
        <v>0</v>
      </c>
      <c r="O50" s="2942">
        <v>0</v>
      </c>
      <c r="P50" s="2942">
        <v>0</v>
      </c>
      <c r="Q50" s="2942">
        <v>0</v>
      </c>
      <c r="R50" s="2942">
        <v>0</v>
      </c>
      <c r="S50" s="2942">
        <v>0</v>
      </c>
      <c r="T50" s="2942">
        <v>0</v>
      </c>
      <c r="U50" s="2942">
        <v>0</v>
      </c>
      <c r="V50" s="2942">
        <v>0</v>
      </c>
      <c r="W50" s="2942">
        <v>0</v>
      </c>
      <c r="X50" s="2942">
        <v>0</v>
      </c>
      <c r="Y50" s="2942">
        <v>0</v>
      </c>
      <c r="Z50" s="2942">
        <v>0</v>
      </c>
      <c r="AA50" s="2942">
        <v>0</v>
      </c>
      <c r="AB50" s="3217">
        <v>0</v>
      </c>
      <c r="AC50" s="3217">
        <v>0</v>
      </c>
      <c r="AD50" s="3217">
        <v>0</v>
      </c>
      <c r="AE50" s="3217">
        <v>0</v>
      </c>
      <c r="AF50" s="3217">
        <v>0</v>
      </c>
      <c r="AG50" s="3217">
        <v>0</v>
      </c>
      <c r="AH50" s="3217">
        <v>0</v>
      </c>
      <c r="AI50" s="3217">
        <v>0</v>
      </c>
      <c r="AJ50" s="3217">
        <v>0</v>
      </c>
      <c r="AK50" s="3217">
        <v>0</v>
      </c>
      <c r="AL50" s="3218"/>
    </row>
    <row r="51" spans="1:38" ht="18" hidden="1" customHeight="1">
      <c r="A51" s="2942">
        <v>0</v>
      </c>
      <c r="B51" s="3334" t="s">
        <v>4601</v>
      </c>
      <c r="C51" s="3334" t="s">
        <v>4601</v>
      </c>
      <c r="D51" s="3334" t="s">
        <v>4601</v>
      </c>
      <c r="E51" s="3334" t="s">
        <v>4601</v>
      </c>
      <c r="F51" s="3334" t="s">
        <v>4601</v>
      </c>
      <c r="G51" s="3334" t="s">
        <v>4601</v>
      </c>
      <c r="H51" s="3335"/>
      <c r="I51" s="2870">
        <v>18</v>
      </c>
      <c r="J51" s="2973" t="s">
        <v>4714</v>
      </c>
      <c r="K51" s="2958"/>
      <c r="L51" s="2958"/>
      <c r="M51" s="3324"/>
      <c r="N51" s="2942">
        <v>0</v>
      </c>
      <c r="O51" s="2942">
        <v>0</v>
      </c>
      <c r="P51" s="2942">
        <v>0</v>
      </c>
      <c r="Q51" s="2942">
        <v>0</v>
      </c>
      <c r="R51" s="2942">
        <v>0</v>
      </c>
      <c r="S51" s="2942">
        <v>0</v>
      </c>
      <c r="T51" s="2942">
        <v>0</v>
      </c>
      <c r="U51" s="2942">
        <v>0</v>
      </c>
      <c r="V51" s="2942">
        <v>0</v>
      </c>
      <c r="W51" s="2942">
        <v>0</v>
      </c>
      <c r="X51" s="2942">
        <v>0</v>
      </c>
      <c r="Y51" s="2942">
        <v>0</v>
      </c>
      <c r="Z51" s="2942">
        <v>0</v>
      </c>
      <c r="AA51" s="2942">
        <v>0</v>
      </c>
      <c r="AB51" s="3217">
        <v>0</v>
      </c>
      <c r="AC51" s="3217">
        <v>0</v>
      </c>
      <c r="AD51" s="3217">
        <v>0</v>
      </c>
      <c r="AE51" s="3217">
        <v>0</v>
      </c>
      <c r="AF51" s="3217">
        <v>0</v>
      </c>
      <c r="AG51" s="3217">
        <v>0</v>
      </c>
      <c r="AH51" s="3217">
        <v>0</v>
      </c>
      <c r="AI51" s="3217">
        <v>0</v>
      </c>
      <c r="AJ51" s="3217">
        <v>0</v>
      </c>
      <c r="AK51" s="3217">
        <v>0</v>
      </c>
      <c r="AL51" s="3218"/>
    </row>
    <row r="52" spans="1:38" ht="18" hidden="1" customHeight="1">
      <c r="A52" s="2942">
        <v>0</v>
      </c>
      <c r="B52" s="3344" t="s">
        <v>4608</v>
      </c>
      <c r="C52" s="3344" t="s">
        <v>4608</v>
      </c>
      <c r="D52" s="3344" t="s">
        <v>4608</v>
      </c>
      <c r="E52" s="3344" t="s">
        <v>4608</v>
      </c>
      <c r="F52" s="3344" t="s">
        <v>4608</v>
      </c>
      <c r="G52" s="3344" t="s">
        <v>4608</v>
      </c>
      <c r="H52" s="3345"/>
      <c r="I52" s="2870">
        <v>18</v>
      </c>
      <c r="J52" s="2991" t="s">
        <v>4715</v>
      </c>
      <c r="K52" s="2958"/>
      <c r="L52" s="2958"/>
      <c r="M52" s="3324"/>
      <c r="N52" s="2942">
        <v>0</v>
      </c>
      <c r="O52" s="2942">
        <v>0</v>
      </c>
      <c r="P52" s="2942">
        <v>0</v>
      </c>
      <c r="Q52" s="2942">
        <v>0</v>
      </c>
      <c r="R52" s="2942">
        <v>0</v>
      </c>
      <c r="S52" s="2942">
        <v>0</v>
      </c>
      <c r="T52" s="2942">
        <v>0</v>
      </c>
      <c r="U52" s="2942">
        <v>0</v>
      </c>
      <c r="V52" s="2942">
        <v>0</v>
      </c>
      <c r="W52" s="2942">
        <v>0</v>
      </c>
      <c r="X52" s="2942">
        <v>0</v>
      </c>
      <c r="Y52" s="2942">
        <v>0</v>
      </c>
      <c r="Z52" s="2942">
        <v>0</v>
      </c>
      <c r="AA52" s="2942">
        <v>0</v>
      </c>
      <c r="AB52" s="3217">
        <v>0</v>
      </c>
      <c r="AC52" s="3217">
        <v>0</v>
      </c>
      <c r="AD52" s="3217">
        <v>0</v>
      </c>
      <c r="AE52" s="3217">
        <v>0</v>
      </c>
      <c r="AF52" s="3217">
        <v>0</v>
      </c>
      <c r="AG52" s="3217">
        <v>0</v>
      </c>
      <c r="AH52" s="3217">
        <v>0</v>
      </c>
      <c r="AI52" s="3217">
        <v>0</v>
      </c>
      <c r="AJ52" s="3217">
        <v>0</v>
      </c>
      <c r="AK52" s="3217">
        <v>0</v>
      </c>
      <c r="AL52" s="3218"/>
    </row>
    <row r="53" spans="1:38" ht="18" hidden="1" customHeight="1">
      <c r="A53" s="2942">
        <v>0</v>
      </c>
      <c r="B53" s="3346"/>
      <c r="C53" s="3346"/>
      <c r="D53" s="3346"/>
      <c r="E53" s="3346"/>
      <c r="F53" s="3346"/>
      <c r="G53" s="3346"/>
      <c r="H53" s="3347"/>
      <c r="I53" s="2870">
        <v>18</v>
      </c>
      <c r="J53" s="2995" t="s">
        <v>4705</v>
      </c>
      <c r="K53" s="2958"/>
      <c r="L53" s="2958"/>
      <c r="M53" s="3324"/>
      <c r="N53" s="2942">
        <v>0</v>
      </c>
      <c r="O53" s="2942">
        <v>0</v>
      </c>
      <c r="P53" s="2942">
        <v>0</v>
      </c>
      <c r="Q53" s="2942">
        <v>0</v>
      </c>
      <c r="R53" s="2942">
        <v>0</v>
      </c>
      <c r="S53" s="2942">
        <v>0</v>
      </c>
      <c r="T53" s="2942">
        <v>0</v>
      </c>
      <c r="U53" s="2942">
        <v>0</v>
      </c>
      <c r="V53" s="2942">
        <v>0</v>
      </c>
      <c r="W53" s="2942">
        <v>0</v>
      </c>
      <c r="X53" s="2942">
        <v>0</v>
      </c>
      <c r="Y53" s="2942">
        <v>0</v>
      </c>
      <c r="Z53" s="2942">
        <v>0</v>
      </c>
      <c r="AA53" s="2942">
        <v>0</v>
      </c>
      <c r="AB53" s="3217">
        <v>0</v>
      </c>
      <c r="AC53" s="3217">
        <v>0</v>
      </c>
      <c r="AD53" s="3217">
        <v>0</v>
      </c>
      <c r="AE53" s="3217">
        <v>0</v>
      </c>
      <c r="AF53" s="3217">
        <v>0</v>
      </c>
      <c r="AG53" s="3217">
        <v>0</v>
      </c>
      <c r="AH53" s="3217">
        <v>0</v>
      </c>
      <c r="AI53" s="3217">
        <v>0</v>
      </c>
      <c r="AJ53" s="3217">
        <v>0</v>
      </c>
      <c r="AK53" s="3217">
        <v>0</v>
      </c>
      <c r="AL53" s="3218"/>
    </row>
    <row r="54" spans="1:38" ht="18" hidden="1" customHeight="1">
      <c r="A54" s="2942">
        <v>0</v>
      </c>
      <c r="B54" s="3346"/>
      <c r="C54" s="3346"/>
      <c r="D54" s="3346"/>
      <c r="E54" s="3346"/>
      <c r="F54" s="3346"/>
      <c r="G54" s="3346"/>
      <c r="H54" s="3347"/>
      <c r="I54" s="2870">
        <v>18</v>
      </c>
      <c r="J54" s="3000" t="s">
        <v>4716</v>
      </c>
      <c r="K54" s="2958"/>
      <c r="L54" s="2958"/>
      <c r="M54" s="3324"/>
      <c r="N54" s="2942">
        <v>0</v>
      </c>
      <c r="O54" s="2942">
        <v>0</v>
      </c>
      <c r="P54" s="2942">
        <v>0</v>
      </c>
      <c r="Q54" s="2942">
        <v>0</v>
      </c>
      <c r="R54" s="2942">
        <v>0</v>
      </c>
      <c r="S54" s="2942">
        <v>0</v>
      </c>
      <c r="T54" s="2942">
        <v>0</v>
      </c>
      <c r="U54" s="2942">
        <v>0</v>
      </c>
      <c r="V54" s="2942">
        <v>0</v>
      </c>
      <c r="W54" s="2942">
        <v>0</v>
      </c>
      <c r="X54" s="2942">
        <v>0</v>
      </c>
      <c r="Y54" s="2942">
        <v>0</v>
      </c>
      <c r="Z54" s="2942">
        <v>0</v>
      </c>
      <c r="AA54" s="2942">
        <v>0</v>
      </c>
      <c r="AB54" s="3217">
        <v>0</v>
      </c>
      <c r="AC54" s="3217">
        <v>0</v>
      </c>
      <c r="AD54" s="3217">
        <v>0</v>
      </c>
      <c r="AE54" s="3217">
        <v>0</v>
      </c>
      <c r="AF54" s="3217">
        <v>0</v>
      </c>
      <c r="AG54" s="3217">
        <v>0</v>
      </c>
      <c r="AH54" s="3217">
        <v>0</v>
      </c>
      <c r="AI54" s="3217">
        <v>0</v>
      </c>
      <c r="AJ54" s="3217">
        <v>0</v>
      </c>
      <c r="AK54" s="3217">
        <v>0</v>
      </c>
      <c r="AL54" s="3218"/>
    </row>
    <row r="55" spans="1:38" ht="18" hidden="1" customHeight="1">
      <c r="A55" s="2942">
        <v>0</v>
      </c>
      <c r="B55" s="3074" t="s">
        <v>4625</v>
      </c>
      <c r="C55" s="3074" t="s">
        <v>4625</v>
      </c>
      <c r="D55" s="3074" t="s">
        <v>4625</v>
      </c>
      <c r="E55" s="3074" t="s">
        <v>4625</v>
      </c>
      <c r="F55" s="3074" t="s">
        <v>4625</v>
      </c>
      <c r="G55" s="3074" t="s">
        <v>4625</v>
      </c>
      <c r="H55" s="3075"/>
      <c r="I55" s="2870">
        <v>18</v>
      </c>
      <c r="J55" s="3002" t="s">
        <v>4717</v>
      </c>
      <c r="K55" s="3003"/>
      <c r="L55" s="3003"/>
      <c r="M55" s="3325"/>
      <c r="N55" s="2942">
        <v>0</v>
      </c>
      <c r="O55" s="2942">
        <v>0</v>
      </c>
      <c r="P55" s="2942">
        <v>0</v>
      </c>
      <c r="Q55" s="2942">
        <v>0</v>
      </c>
      <c r="R55" s="2942">
        <v>0</v>
      </c>
      <c r="S55" s="2942">
        <v>0</v>
      </c>
      <c r="T55" s="2942">
        <v>0</v>
      </c>
      <c r="U55" s="2942">
        <v>0</v>
      </c>
      <c r="V55" s="2942">
        <v>0</v>
      </c>
      <c r="W55" s="2942">
        <v>0</v>
      </c>
      <c r="X55" s="2942">
        <v>0</v>
      </c>
      <c r="Y55" s="2942">
        <v>0</v>
      </c>
      <c r="Z55" s="2942">
        <v>0</v>
      </c>
      <c r="AA55" s="2942">
        <v>0</v>
      </c>
      <c r="AB55" s="3217">
        <v>0</v>
      </c>
      <c r="AC55" s="3217">
        <v>0</v>
      </c>
      <c r="AD55" s="3217">
        <v>0</v>
      </c>
      <c r="AE55" s="3217">
        <v>0</v>
      </c>
      <c r="AF55" s="3217">
        <v>0</v>
      </c>
      <c r="AG55" s="3217">
        <v>0</v>
      </c>
      <c r="AH55" s="3217">
        <v>0</v>
      </c>
      <c r="AI55" s="3217">
        <v>0</v>
      </c>
      <c r="AJ55" s="3217">
        <v>0</v>
      </c>
      <c r="AK55" s="3217">
        <v>0</v>
      </c>
      <c r="AL55" s="3218"/>
    </row>
    <row r="56" spans="1:38" ht="18" hidden="1" customHeight="1">
      <c r="A56" s="2942">
        <v>0</v>
      </c>
      <c r="B56" s="3348" t="s">
        <v>4631</v>
      </c>
      <c r="C56" s="3348" t="s">
        <v>4631</v>
      </c>
      <c r="D56" s="3348" t="s">
        <v>4631</v>
      </c>
      <c r="E56" s="3348" t="s">
        <v>4631</v>
      </c>
      <c r="F56" s="3348" t="s">
        <v>4631</v>
      </c>
      <c r="G56" s="3348" t="s">
        <v>4631</v>
      </c>
      <c r="H56" s="3349"/>
      <c r="I56" s="2870">
        <v>18</v>
      </c>
      <c r="J56" s="2942">
        <v>0</v>
      </c>
      <c r="K56" s="2942">
        <v>0</v>
      </c>
      <c r="L56" s="2942">
        <v>0</v>
      </c>
      <c r="M56" s="3322">
        <v>0</v>
      </c>
      <c r="N56" s="2942">
        <v>0</v>
      </c>
      <c r="O56" s="2942">
        <v>0</v>
      </c>
      <c r="P56" s="2942">
        <v>0</v>
      </c>
      <c r="Q56" s="2942">
        <v>0</v>
      </c>
      <c r="R56" s="2942">
        <v>0</v>
      </c>
      <c r="S56" s="2942">
        <v>0</v>
      </c>
      <c r="T56" s="2942">
        <v>0</v>
      </c>
      <c r="U56" s="2942">
        <v>0</v>
      </c>
      <c r="V56" s="2942">
        <v>0</v>
      </c>
      <c r="W56" s="2942">
        <v>0</v>
      </c>
      <c r="X56" s="2942">
        <v>0</v>
      </c>
      <c r="Y56" s="2942">
        <v>0</v>
      </c>
      <c r="Z56" s="2942">
        <v>0</v>
      </c>
      <c r="AA56" s="2942">
        <v>0</v>
      </c>
      <c r="AB56" s="3217">
        <v>0</v>
      </c>
      <c r="AC56" s="3217">
        <v>0</v>
      </c>
      <c r="AD56" s="3217">
        <v>0</v>
      </c>
      <c r="AE56" s="3217">
        <v>0</v>
      </c>
      <c r="AF56" s="3217">
        <v>0</v>
      </c>
      <c r="AG56" s="3217">
        <v>0</v>
      </c>
      <c r="AH56" s="3217">
        <v>0</v>
      </c>
      <c r="AI56" s="3217">
        <v>0</v>
      </c>
      <c r="AJ56" s="3217">
        <v>0</v>
      </c>
      <c r="AK56" s="3217">
        <v>0</v>
      </c>
      <c r="AL56" s="3218"/>
    </row>
    <row r="57" spans="1:38" ht="18" hidden="1" customHeight="1">
      <c r="A57" s="2942">
        <v>0</v>
      </c>
      <c r="B57" s="3350"/>
      <c r="C57" s="3350"/>
      <c r="D57" s="3350"/>
      <c r="E57" s="3350"/>
      <c r="F57" s="3350"/>
      <c r="G57" s="3350"/>
      <c r="H57" s="3351"/>
      <c r="I57" s="2870">
        <v>18</v>
      </c>
      <c r="J57" s="2942">
        <v>0</v>
      </c>
      <c r="K57" s="2942">
        <v>0</v>
      </c>
      <c r="L57" s="2942">
        <v>0</v>
      </c>
      <c r="M57" s="3322">
        <v>0</v>
      </c>
      <c r="N57" s="2942">
        <v>0</v>
      </c>
      <c r="O57" s="2942">
        <v>0</v>
      </c>
      <c r="P57" s="2942">
        <v>0</v>
      </c>
      <c r="Q57" s="2942">
        <v>0</v>
      </c>
      <c r="R57" s="2942">
        <v>0</v>
      </c>
      <c r="S57" s="2942">
        <v>0</v>
      </c>
      <c r="T57" s="2942">
        <v>0</v>
      </c>
      <c r="U57" s="2942">
        <v>0</v>
      </c>
      <c r="V57" s="2942">
        <v>0</v>
      </c>
      <c r="W57" s="2942">
        <v>0</v>
      </c>
      <c r="X57" s="2942">
        <v>0</v>
      </c>
      <c r="Y57" s="2942">
        <v>0</v>
      </c>
      <c r="Z57" s="2942">
        <v>0</v>
      </c>
      <c r="AA57" s="2942">
        <v>0</v>
      </c>
      <c r="AB57" s="3217">
        <v>0</v>
      </c>
      <c r="AC57" s="3217">
        <v>0</v>
      </c>
      <c r="AD57" s="3217">
        <v>0</v>
      </c>
      <c r="AE57" s="3217">
        <v>0</v>
      </c>
      <c r="AF57" s="3217">
        <v>0</v>
      </c>
      <c r="AG57" s="3217">
        <v>0</v>
      </c>
      <c r="AH57" s="3217">
        <v>0</v>
      </c>
      <c r="AI57" s="3217">
        <v>0</v>
      </c>
      <c r="AJ57" s="3217">
        <v>0</v>
      </c>
      <c r="AK57" s="3217">
        <v>0</v>
      </c>
      <c r="AL57" s="3218"/>
    </row>
    <row r="58" spans="1:38" ht="18" hidden="1" customHeight="1">
      <c r="A58" s="2942">
        <v>0</v>
      </c>
      <c r="B58" s="3352"/>
      <c r="C58" s="3352"/>
      <c r="D58" s="3352"/>
      <c r="E58" s="3352"/>
      <c r="F58" s="3352"/>
      <c r="G58" s="3352"/>
      <c r="H58" s="3353"/>
      <c r="I58" s="2870">
        <v>18</v>
      </c>
      <c r="J58" s="2942">
        <v>0</v>
      </c>
      <c r="K58" s="2942">
        <v>0</v>
      </c>
      <c r="L58" s="2942">
        <v>0</v>
      </c>
      <c r="M58" s="3322">
        <v>0</v>
      </c>
      <c r="N58" s="2942">
        <v>0</v>
      </c>
      <c r="O58" s="2942">
        <v>0</v>
      </c>
      <c r="P58" s="2942">
        <v>0</v>
      </c>
      <c r="Q58" s="2942">
        <v>0</v>
      </c>
      <c r="R58" s="2942">
        <v>0</v>
      </c>
      <c r="S58" s="2942">
        <v>0</v>
      </c>
      <c r="T58" s="2942">
        <v>0</v>
      </c>
      <c r="U58" s="2942">
        <v>0</v>
      </c>
      <c r="V58" s="2942">
        <v>0</v>
      </c>
      <c r="W58" s="2942">
        <v>0</v>
      </c>
      <c r="X58" s="2942">
        <v>0</v>
      </c>
      <c r="Y58" s="2942">
        <v>0</v>
      </c>
      <c r="Z58" s="2942">
        <v>0</v>
      </c>
      <c r="AA58" s="2942">
        <v>0</v>
      </c>
      <c r="AB58" s="3217">
        <v>0</v>
      </c>
      <c r="AC58" s="3217">
        <v>0</v>
      </c>
      <c r="AD58" s="3217">
        <v>0</v>
      </c>
      <c r="AE58" s="3217">
        <v>0</v>
      </c>
      <c r="AF58" s="3217">
        <v>0</v>
      </c>
      <c r="AG58" s="3217">
        <v>0</v>
      </c>
      <c r="AH58" s="3217">
        <v>0</v>
      </c>
      <c r="AI58" s="3217">
        <v>0</v>
      </c>
      <c r="AJ58" s="3217">
        <v>0</v>
      </c>
      <c r="AK58" s="3217">
        <v>0</v>
      </c>
      <c r="AL58" s="3218"/>
    </row>
    <row r="59" spans="1:38" ht="18" hidden="1" customHeight="1">
      <c r="A59" s="2942">
        <v>0</v>
      </c>
      <c r="B59" s="3354" t="s">
        <v>4645</v>
      </c>
      <c r="C59" s="3354" t="s">
        <v>4645</v>
      </c>
      <c r="D59" s="3354" t="s">
        <v>4645</v>
      </c>
      <c r="E59" s="3354" t="s">
        <v>4645</v>
      </c>
      <c r="F59" s="3354" t="s">
        <v>4645</v>
      </c>
      <c r="G59" s="3354" t="s">
        <v>4645</v>
      </c>
      <c r="H59" s="3355"/>
      <c r="I59" s="2870">
        <v>18</v>
      </c>
      <c r="J59" s="2942">
        <v>0</v>
      </c>
      <c r="K59" s="2942">
        <v>0</v>
      </c>
      <c r="L59" s="2942">
        <v>0</v>
      </c>
      <c r="M59" s="3322">
        <v>0</v>
      </c>
      <c r="N59" s="2942">
        <v>0</v>
      </c>
      <c r="O59" s="2942">
        <v>0</v>
      </c>
      <c r="P59" s="2942">
        <v>0</v>
      </c>
      <c r="Q59" s="2942">
        <v>0</v>
      </c>
      <c r="R59" s="2942">
        <v>0</v>
      </c>
      <c r="S59" s="2942">
        <v>0</v>
      </c>
      <c r="T59" s="2942">
        <v>0</v>
      </c>
      <c r="U59" s="2942">
        <v>0</v>
      </c>
      <c r="V59" s="2942">
        <v>0</v>
      </c>
      <c r="W59" s="2942">
        <v>0</v>
      </c>
      <c r="X59" s="2942">
        <v>0</v>
      </c>
      <c r="Y59" s="2942">
        <v>0</v>
      </c>
      <c r="Z59" s="2942">
        <v>0</v>
      </c>
      <c r="AA59" s="2942">
        <v>0</v>
      </c>
      <c r="AB59" s="3217">
        <v>0</v>
      </c>
      <c r="AC59" s="3217">
        <v>0</v>
      </c>
      <c r="AD59" s="3217">
        <v>0</v>
      </c>
      <c r="AE59" s="3217">
        <v>0</v>
      </c>
      <c r="AF59" s="3217">
        <v>0</v>
      </c>
      <c r="AG59" s="3217">
        <v>0</v>
      </c>
      <c r="AH59" s="3217">
        <v>0</v>
      </c>
      <c r="AI59" s="3217">
        <v>0</v>
      </c>
      <c r="AJ59" s="3217">
        <v>0</v>
      </c>
      <c r="AK59" s="3217">
        <v>0</v>
      </c>
      <c r="AL59" s="3218"/>
    </row>
    <row r="60" spans="1:38" ht="18" hidden="1" customHeight="1">
      <c r="A60" s="2942">
        <v>0</v>
      </c>
      <c r="B60" s="3356"/>
      <c r="C60" s="3356"/>
      <c r="D60" s="3356"/>
      <c r="E60" s="3356"/>
      <c r="F60" s="3356"/>
      <c r="G60" s="3356"/>
      <c r="H60" s="3357"/>
      <c r="I60" s="2870">
        <v>18</v>
      </c>
      <c r="J60" s="2942">
        <v>0</v>
      </c>
      <c r="K60" s="2942">
        <v>0</v>
      </c>
      <c r="L60" s="2942">
        <v>0</v>
      </c>
      <c r="M60" s="3322">
        <v>0</v>
      </c>
      <c r="N60" s="2942">
        <v>0</v>
      </c>
      <c r="O60" s="2942">
        <v>0</v>
      </c>
      <c r="P60" s="2942">
        <v>0</v>
      </c>
      <c r="Q60" s="2942">
        <v>0</v>
      </c>
      <c r="R60" s="2942">
        <v>0</v>
      </c>
      <c r="S60" s="2942">
        <v>0</v>
      </c>
      <c r="T60" s="2942">
        <v>0</v>
      </c>
      <c r="U60" s="2942">
        <v>0</v>
      </c>
      <c r="V60" s="2942">
        <v>0</v>
      </c>
      <c r="W60" s="2942">
        <v>0</v>
      </c>
      <c r="X60" s="2942">
        <v>0</v>
      </c>
      <c r="Y60" s="2942">
        <v>0</v>
      </c>
      <c r="Z60" s="2942">
        <v>0</v>
      </c>
      <c r="AA60" s="2942">
        <v>0</v>
      </c>
      <c r="AB60" s="3217">
        <v>0</v>
      </c>
      <c r="AC60" s="3217">
        <v>0</v>
      </c>
      <c r="AD60" s="3217">
        <v>0</v>
      </c>
      <c r="AE60" s="3217">
        <v>0</v>
      </c>
      <c r="AF60" s="3217">
        <v>0</v>
      </c>
      <c r="AG60" s="3217">
        <v>0</v>
      </c>
      <c r="AH60" s="3217">
        <v>0</v>
      </c>
      <c r="AI60" s="3217">
        <v>0</v>
      </c>
      <c r="AJ60" s="3217">
        <v>0</v>
      </c>
      <c r="AK60" s="3217">
        <v>0</v>
      </c>
      <c r="AL60" s="3218"/>
    </row>
    <row r="61" spans="1:38" ht="18" hidden="1" customHeight="1">
      <c r="A61" s="2942">
        <v>0</v>
      </c>
      <c r="B61" s="3356"/>
      <c r="C61" s="3356"/>
      <c r="D61" s="3356"/>
      <c r="E61" s="3356"/>
      <c r="F61" s="3356"/>
      <c r="G61" s="3356"/>
      <c r="H61" s="3357"/>
      <c r="I61" s="2870">
        <v>18</v>
      </c>
      <c r="J61" s="2942">
        <v>0</v>
      </c>
      <c r="K61" s="2942">
        <v>0</v>
      </c>
      <c r="L61" s="2942">
        <v>0</v>
      </c>
      <c r="M61" s="3322">
        <v>0</v>
      </c>
      <c r="N61" s="2942">
        <v>0</v>
      </c>
      <c r="O61" s="2942">
        <v>0</v>
      </c>
      <c r="P61" s="2942">
        <v>0</v>
      </c>
      <c r="Q61" s="2942">
        <v>0</v>
      </c>
      <c r="R61" s="2942">
        <v>0</v>
      </c>
      <c r="S61" s="2942">
        <v>0</v>
      </c>
      <c r="T61" s="2942">
        <v>0</v>
      </c>
      <c r="U61" s="2942">
        <v>0</v>
      </c>
      <c r="V61" s="2942">
        <v>0</v>
      </c>
      <c r="W61" s="2942">
        <v>0</v>
      </c>
      <c r="X61" s="2942">
        <v>0</v>
      </c>
      <c r="Y61" s="2942">
        <v>0</v>
      </c>
      <c r="Z61" s="2942">
        <v>0</v>
      </c>
      <c r="AA61" s="2942">
        <v>0</v>
      </c>
      <c r="AB61" s="3217">
        <v>0</v>
      </c>
      <c r="AC61" s="3217">
        <v>0</v>
      </c>
      <c r="AD61" s="3217">
        <v>0</v>
      </c>
      <c r="AE61" s="3217">
        <v>0</v>
      </c>
      <c r="AF61" s="3217">
        <v>0</v>
      </c>
      <c r="AG61" s="3217">
        <v>0</v>
      </c>
      <c r="AH61" s="3217">
        <v>0</v>
      </c>
      <c r="AI61" s="3217">
        <v>0</v>
      </c>
      <c r="AJ61" s="3217">
        <v>0</v>
      </c>
      <c r="AK61" s="3217">
        <v>0</v>
      </c>
      <c r="AL61" s="3218"/>
    </row>
    <row r="62" spans="1:38" ht="18" hidden="1" customHeight="1">
      <c r="A62" s="2942">
        <v>0</v>
      </c>
      <c r="B62" s="3358"/>
      <c r="C62" s="3358"/>
      <c r="D62" s="3358"/>
      <c r="E62" s="3358"/>
      <c r="F62" s="3358"/>
      <c r="G62" s="3358"/>
      <c r="H62" s="3359"/>
      <c r="I62" s="2870">
        <v>18</v>
      </c>
      <c r="J62" s="2942">
        <v>0</v>
      </c>
      <c r="K62" s="2942">
        <v>0</v>
      </c>
      <c r="L62" s="2942">
        <v>0</v>
      </c>
      <c r="M62" s="3322">
        <v>0</v>
      </c>
      <c r="N62" s="2942">
        <v>0</v>
      </c>
      <c r="O62" s="2942">
        <v>0</v>
      </c>
      <c r="P62" s="2942">
        <v>0</v>
      </c>
      <c r="Q62" s="2942">
        <v>0</v>
      </c>
      <c r="R62" s="2942">
        <v>0</v>
      </c>
      <c r="S62" s="2942">
        <v>0</v>
      </c>
      <c r="T62" s="2942">
        <v>0</v>
      </c>
      <c r="U62" s="2942">
        <v>0</v>
      </c>
      <c r="V62" s="2942">
        <v>0</v>
      </c>
      <c r="W62" s="2942">
        <v>0</v>
      </c>
      <c r="X62" s="2942">
        <v>0</v>
      </c>
      <c r="Y62" s="2942">
        <v>0</v>
      </c>
      <c r="Z62" s="2942">
        <v>0</v>
      </c>
      <c r="AA62" s="2942">
        <v>0</v>
      </c>
      <c r="AB62" s="3217">
        <v>0</v>
      </c>
      <c r="AC62" s="3217">
        <v>0</v>
      </c>
      <c r="AD62" s="3217">
        <v>0</v>
      </c>
      <c r="AE62" s="3217">
        <v>0</v>
      </c>
      <c r="AF62" s="3217">
        <v>0</v>
      </c>
      <c r="AG62" s="3217">
        <v>0</v>
      </c>
      <c r="AH62" s="3217">
        <v>0</v>
      </c>
      <c r="AI62" s="3217">
        <v>0</v>
      </c>
      <c r="AJ62" s="3217">
        <v>0</v>
      </c>
      <c r="AK62" s="3217">
        <v>0</v>
      </c>
      <c r="AL62" s="3218"/>
    </row>
    <row r="63" spans="1:38" ht="18" hidden="1" customHeight="1">
      <c r="A63" s="2942">
        <v>0</v>
      </c>
      <c r="B63" s="3360" t="s">
        <v>4655</v>
      </c>
      <c r="C63" s="3360" t="s">
        <v>4655</v>
      </c>
      <c r="D63" s="3360" t="s">
        <v>4655</v>
      </c>
      <c r="E63" s="3360" t="s">
        <v>4655</v>
      </c>
      <c r="F63" s="3360" t="s">
        <v>4655</v>
      </c>
      <c r="G63" s="3360" t="s">
        <v>4655</v>
      </c>
      <c r="H63" s="3361"/>
      <c r="I63" s="2870">
        <v>18</v>
      </c>
      <c r="J63" s="2942">
        <v>0</v>
      </c>
      <c r="K63" s="2942">
        <v>0</v>
      </c>
      <c r="L63" s="2942">
        <v>0</v>
      </c>
      <c r="M63" s="3322">
        <v>0</v>
      </c>
      <c r="N63" s="2942">
        <v>0</v>
      </c>
      <c r="O63" s="2942">
        <v>0</v>
      </c>
      <c r="P63" s="2942">
        <v>0</v>
      </c>
      <c r="Q63" s="2942">
        <v>0</v>
      </c>
      <c r="R63" s="2942">
        <v>0</v>
      </c>
      <c r="S63" s="2942">
        <v>0</v>
      </c>
      <c r="T63" s="2942">
        <v>0</v>
      </c>
      <c r="U63" s="2942">
        <v>0</v>
      </c>
      <c r="V63" s="2942">
        <v>0</v>
      </c>
      <c r="W63" s="2942">
        <v>0</v>
      </c>
      <c r="X63" s="2942">
        <v>0</v>
      </c>
      <c r="Y63" s="2942">
        <v>0</v>
      </c>
      <c r="Z63" s="2942">
        <v>0</v>
      </c>
      <c r="AA63" s="2942">
        <v>0</v>
      </c>
      <c r="AB63" s="3217">
        <v>0</v>
      </c>
      <c r="AC63" s="3217">
        <v>0</v>
      </c>
      <c r="AD63" s="3217">
        <v>0</v>
      </c>
      <c r="AE63" s="3217">
        <v>0</v>
      </c>
      <c r="AF63" s="3217">
        <v>0</v>
      </c>
      <c r="AG63" s="3217">
        <v>0</v>
      </c>
      <c r="AH63" s="3217">
        <v>0</v>
      </c>
      <c r="AI63" s="3217">
        <v>0</v>
      </c>
      <c r="AJ63" s="3217">
        <v>0</v>
      </c>
      <c r="AK63" s="3217">
        <v>0</v>
      </c>
      <c r="AL63" s="3218"/>
    </row>
    <row r="64" spans="1:38" ht="18" hidden="1" customHeight="1">
      <c r="A64" s="2942">
        <v>0</v>
      </c>
      <c r="B64" s="3362"/>
      <c r="C64" s="3362"/>
      <c r="D64" s="3362"/>
      <c r="E64" s="3362"/>
      <c r="F64" s="3362"/>
      <c r="G64" s="3362"/>
      <c r="H64" s="3168"/>
      <c r="I64" s="2870">
        <v>18</v>
      </c>
      <c r="J64" s="2942">
        <v>0</v>
      </c>
      <c r="K64" s="2942">
        <v>0</v>
      </c>
      <c r="L64" s="2942">
        <v>0</v>
      </c>
      <c r="M64" s="3322">
        <v>0</v>
      </c>
      <c r="N64" s="2942">
        <v>0</v>
      </c>
      <c r="O64" s="2942">
        <v>0</v>
      </c>
      <c r="P64" s="2942">
        <v>0</v>
      </c>
      <c r="Q64" s="2942">
        <v>0</v>
      </c>
      <c r="R64" s="2942">
        <v>0</v>
      </c>
      <c r="S64" s="2942">
        <v>0</v>
      </c>
      <c r="T64" s="2942">
        <v>0</v>
      </c>
      <c r="U64" s="2942">
        <v>0</v>
      </c>
      <c r="V64" s="2942">
        <v>0</v>
      </c>
      <c r="W64" s="2942">
        <v>0</v>
      </c>
      <c r="X64" s="2942">
        <v>0</v>
      </c>
      <c r="Y64" s="2942">
        <v>0</v>
      </c>
      <c r="Z64" s="2942">
        <v>0</v>
      </c>
      <c r="AA64" s="2942">
        <v>0</v>
      </c>
      <c r="AB64" s="3217">
        <v>0</v>
      </c>
      <c r="AC64" s="3217">
        <v>0</v>
      </c>
      <c r="AD64" s="3217">
        <v>0</v>
      </c>
      <c r="AE64" s="3217">
        <v>0</v>
      </c>
      <c r="AF64" s="3217">
        <v>0</v>
      </c>
      <c r="AG64" s="3217">
        <v>0</v>
      </c>
      <c r="AH64" s="3217">
        <v>0</v>
      </c>
      <c r="AI64" s="3217">
        <v>0</v>
      </c>
      <c r="AJ64" s="3217">
        <v>0</v>
      </c>
      <c r="AK64" s="3217">
        <v>0</v>
      </c>
      <c r="AL64" s="3218"/>
    </row>
    <row r="65" spans="1:38" ht="18" hidden="1" customHeight="1">
      <c r="A65" s="2942">
        <v>0</v>
      </c>
      <c r="B65" s="3363"/>
      <c r="C65" s="3363"/>
      <c r="D65" s="3363"/>
      <c r="E65" s="3363"/>
      <c r="F65" s="3363"/>
      <c r="G65" s="3363"/>
      <c r="H65" s="3364"/>
      <c r="I65" s="2870">
        <v>18</v>
      </c>
      <c r="J65" s="2942">
        <v>0</v>
      </c>
      <c r="K65" s="2942">
        <v>0</v>
      </c>
      <c r="L65" s="2942">
        <v>0</v>
      </c>
      <c r="M65" s="3322">
        <v>0</v>
      </c>
      <c r="N65" s="2942">
        <v>0</v>
      </c>
      <c r="O65" s="2942">
        <v>0</v>
      </c>
      <c r="P65" s="2942">
        <v>0</v>
      </c>
      <c r="Q65" s="2942">
        <v>0</v>
      </c>
      <c r="R65" s="2942">
        <v>0</v>
      </c>
      <c r="S65" s="2942">
        <v>0</v>
      </c>
      <c r="T65" s="2942">
        <v>0</v>
      </c>
      <c r="U65" s="2942">
        <v>0</v>
      </c>
      <c r="V65" s="2942">
        <v>0</v>
      </c>
      <c r="W65" s="2942">
        <v>0</v>
      </c>
      <c r="X65" s="2942">
        <v>0</v>
      </c>
      <c r="Y65" s="2942">
        <v>0</v>
      </c>
      <c r="Z65" s="2942">
        <v>0</v>
      </c>
      <c r="AA65" s="2942">
        <v>0</v>
      </c>
      <c r="AB65" s="3217">
        <v>0</v>
      </c>
      <c r="AC65" s="3217">
        <v>0</v>
      </c>
      <c r="AD65" s="3217">
        <v>0</v>
      </c>
      <c r="AE65" s="3217">
        <v>0</v>
      </c>
      <c r="AF65" s="3217">
        <v>0</v>
      </c>
      <c r="AG65" s="3217">
        <v>0</v>
      </c>
      <c r="AH65" s="3217">
        <v>0</v>
      </c>
      <c r="AI65" s="3217">
        <v>0</v>
      </c>
      <c r="AJ65" s="3217">
        <v>0</v>
      </c>
      <c r="AK65" s="3217">
        <v>0</v>
      </c>
      <c r="AL65" s="3218"/>
    </row>
    <row r="66" spans="1:38" ht="18" hidden="1" customHeight="1">
      <c r="A66" s="2942">
        <v>0</v>
      </c>
      <c r="B66" s="3365" t="s">
        <v>4718</v>
      </c>
      <c r="C66" s="3365" t="s">
        <v>4718</v>
      </c>
      <c r="D66" s="3365" t="s">
        <v>4718</v>
      </c>
      <c r="E66" s="3365" t="s">
        <v>4718</v>
      </c>
      <c r="F66" s="3365" t="s">
        <v>4718</v>
      </c>
      <c r="G66" s="3365" t="s">
        <v>4718</v>
      </c>
      <c r="H66" s="3366"/>
      <c r="I66" s="2870">
        <v>18</v>
      </c>
      <c r="J66" s="2942">
        <v>0</v>
      </c>
      <c r="K66" s="2942">
        <v>0</v>
      </c>
      <c r="L66" s="2942">
        <v>0</v>
      </c>
      <c r="M66" s="3322">
        <v>0</v>
      </c>
      <c r="N66" s="2942">
        <v>0</v>
      </c>
      <c r="O66" s="2942">
        <v>0</v>
      </c>
      <c r="P66" s="2942">
        <v>0</v>
      </c>
      <c r="Q66" s="2942">
        <v>0</v>
      </c>
      <c r="R66" s="2942">
        <v>0</v>
      </c>
      <c r="S66" s="2942">
        <v>0</v>
      </c>
      <c r="T66" s="2942">
        <v>0</v>
      </c>
      <c r="U66" s="2942">
        <v>0</v>
      </c>
      <c r="V66" s="2942">
        <v>0</v>
      </c>
      <c r="W66" s="2942">
        <v>0</v>
      </c>
      <c r="X66" s="2942">
        <v>0</v>
      </c>
      <c r="Y66" s="2942">
        <v>0</v>
      </c>
      <c r="Z66" s="2942">
        <v>0</v>
      </c>
      <c r="AA66" s="2942">
        <v>0</v>
      </c>
      <c r="AB66" s="3217">
        <v>0</v>
      </c>
      <c r="AC66" s="3217">
        <v>0</v>
      </c>
      <c r="AD66" s="3217">
        <v>0</v>
      </c>
      <c r="AE66" s="3217">
        <v>0</v>
      </c>
      <c r="AF66" s="3217">
        <v>0</v>
      </c>
      <c r="AG66" s="3217">
        <v>0</v>
      </c>
      <c r="AH66" s="3217">
        <v>0</v>
      </c>
      <c r="AI66" s="3217">
        <v>0</v>
      </c>
      <c r="AJ66" s="3217">
        <v>0</v>
      </c>
      <c r="AK66" s="3217">
        <v>0</v>
      </c>
      <c r="AL66" s="3218"/>
    </row>
    <row r="67" spans="1:38" ht="18" hidden="1" customHeight="1">
      <c r="A67" s="2942">
        <v>0</v>
      </c>
      <c r="B67" s="2939"/>
      <c r="C67" s="2939"/>
      <c r="D67" s="2939"/>
      <c r="E67" s="2939"/>
      <c r="F67" s="2939"/>
      <c r="G67" s="2939"/>
      <c r="H67" s="3070"/>
      <c r="I67" s="2870">
        <v>18</v>
      </c>
      <c r="J67" s="2942">
        <v>0</v>
      </c>
      <c r="K67" s="2942">
        <v>0</v>
      </c>
      <c r="L67" s="2942">
        <v>0</v>
      </c>
      <c r="M67" s="3322">
        <v>0</v>
      </c>
      <c r="N67" s="2942">
        <v>0</v>
      </c>
      <c r="O67" s="2942">
        <v>0</v>
      </c>
      <c r="P67" s="2942">
        <v>0</v>
      </c>
      <c r="Q67" s="2942">
        <v>0</v>
      </c>
      <c r="R67" s="2942">
        <v>0</v>
      </c>
      <c r="S67" s="2942">
        <v>0</v>
      </c>
      <c r="T67" s="2942">
        <v>0</v>
      </c>
      <c r="U67" s="2942">
        <v>0</v>
      </c>
      <c r="V67" s="2942">
        <v>0</v>
      </c>
      <c r="W67" s="2942">
        <v>0</v>
      </c>
      <c r="X67" s="2942">
        <v>0</v>
      </c>
      <c r="Y67" s="2942">
        <v>0</v>
      </c>
      <c r="Z67" s="2942">
        <v>0</v>
      </c>
      <c r="AA67" s="2942">
        <v>0</v>
      </c>
      <c r="AB67" s="3217">
        <v>0</v>
      </c>
      <c r="AC67" s="3217">
        <v>0</v>
      </c>
      <c r="AD67" s="3217">
        <v>0</v>
      </c>
      <c r="AE67" s="3217">
        <v>0</v>
      </c>
      <c r="AF67" s="3217">
        <v>0</v>
      </c>
      <c r="AG67" s="3217">
        <v>0</v>
      </c>
      <c r="AH67" s="3217">
        <v>0</v>
      </c>
      <c r="AI67" s="3217">
        <v>0</v>
      </c>
      <c r="AJ67" s="3217">
        <v>0</v>
      </c>
      <c r="AK67" s="3217">
        <v>0</v>
      </c>
      <c r="AL67" s="3218"/>
    </row>
    <row r="68" spans="1:38" ht="18" hidden="1" customHeight="1" thickBot="1">
      <c r="A68" s="2942">
        <v>0</v>
      </c>
      <c r="B68" s="2934">
        <v>10</v>
      </c>
      <c r="C68" s="2934">
        <v>10</v>
      </c>
      <c r="D68" s="2934">
        <v>10</v>
      </c>
      <c r="E68" s="2934">
        <v>10</v>
      </c>
      <c r="F68" s="2934">
        <v>10</v>
      </c>
      <c r="G68" s="2934">
        <v>10</v>
      </c>
      <c r="H68" s="2935">
        <v>10</v>
      </c>
      <c r="I68" s="2870">
        <v>18</v>
      </c>
      <c r="J68" s="2942">
        <v>0</v>
      </c>
      <c r="K68" s="2942">
        <v>0</v>
      </c>
      <c r="L68" s="2942">
        <v>0</v>
      </c>
      <c r="M68" s="3322">
        <v>0</v>
      </c>
      <c r="N68" s="2942">
        <v>0</v>
      </c>
      <c r="O68" s="2942">
        <v>0</v>
      </c>
      <c r="P68" s="2942">
        <v>0</v>
      </c>
      <c r="Q68" s="2942">
        <v>0</v>
      </c>
      <c r="R68" s="2942">
        <v>0</v>
      </c>
      <c r="S68" s="2942">
        <v>0</v>
      </c>
      <c r="T68" s="2942">
        <v>0</v>
      </c>
      <c r="U68" s="2942">
        <v>0</v>
      </c>
      <c r="V68" s="2942">
        <v>0</v>
      </c>
      <c r="W68" s="2942">
        <v>0</v>
      </c>
      <c r="X68" s="2942">
        <v>0</v>
      </c>
      <c r="Y68" s="2942">
        <v>0</v>
      </c>
      <c r="Z68" s="2942">
        <v>0</v>
      </c>
      <c r="AA68" s="2942">
        <v>0</v>
      </c>
      <c r="AB68" s="3217">
        <v>0</v>
      </c>
      <c r="AC68" s="3217">
        <v>0</v>
      </c>
      <c r="AD68" s="3217">
        <v>0</v>
      </c>
      <c r="AE68" s="3217">
        <v>0</v>
      </c>
      <c r="AF68" s="3217">
        <v>0</v>
      </c>
      <c r="AG68" s="3217">
        <v>0</v>
      </c>
      <c r="AH68" s="3217">
        <v>0</v>
      </c>
      <c r="AI68" s="3217">
        <v>0</v>
      </c>
      <c r="AJ68" s="3217">
        <v>0</v>
      </c>
      <c r="AK68" s="3217">
        <v>0</v>
      </c>
      <c r="AL68" s="3218"/>
    </row>
    <row r="69" spans="1:38" ht="15.75" hidden="1" customHeight="1">
      <c r="A69" s="2942">
        <v>0</v>
      </c>
      <c r="B69" s="2942">
        <v>0</v>
      </c>
      <c r="C69" s="2942">
        <v>0</v>
      </c>
      <c r="D69" s="2942">
        <v>0</v>
      </c>
      <c r="E69" s="2942">
        <v>0</v>
      </c>
      <c r="F69" s="2942">
        <v>0</v>
      </c>
      <c r="G69" s="2942">
        <v>0</v>
      </c>
      <c r="H69" s="2942">
        <v>0</v>
      </c>
      <c r="I69" s="2942">
        <v>0</v>
      </c>
      <c r="J69" s="2942">
        <v>0</v>
      </c>
      <c r="K69" s="2942">
        <v>0</v>
      </c>
      <c r="L69" s="2942">
        <v>0</v>
      </c>
      <c r="M69" s="3322">
        <v>0</v>
      </c>
      <c r="N69" s="2942">
        <v>0</v>
      </c>
      <c r="O69" s="2942">
        <v>0</v>
      </c>
      <c r="P69" s="2942">
        <v>0</v>
      </c>
      <c r="Q69" s="2942">
        <v>0</v>
      </c>
      <c r="R69" s="2942">
        <v>0</v>
      </c>
      <c r="S69" s="2942">
        <v>0</v>
      </c>
      <c r="T69" s="2942">
        <v>0</v>
      </c>
      <c r="U69" s="2942">
        <v>0</v>
      </c>
      <c r="V69" s="2942">
        <v>0</v>
      </c>
      <c r="W69" s="2942">
        <v>0</v>
      </c>
      <c r="X69" s="2942">
        <v>0</v>
      </c>
      <c r="Y69" s="2942">
        <v>0</v>
      </c>
      <c r="Z69" s="2942">
        <v>0</v>
      </c>
      <c r="AA69" s="2942">
        <v>0</v>
      </c>
      <c r="AB69" s="3217">
        <v>0</v>
      </c>
      <c r="AC69" s="3217">
        <v>0</v>
      </c>
      <c r="AD69" s="3217">
        <v>0</v>
      </c>
      <c r="AE69" s="3217">
        <v>0</v>
      </c>
      <c r="AF69" s="3217">
        <v>0</v>
      </c>
      <c r="AG69" s="3217">
        <v>0</v>
      </c>
      <c r="AH69" s="3217">
        <v>0</v>
      </c>
      <c r="AI69" s="3217">
        <v>0</v>
      </c>
      <c r="AJ69" s="3217">
        <v>0</v>
      </c>
      <c r="AK69" s="3217">
        <v>0</v>
      </c>
      <c r="AL69" s="3218"/>
    </row>
    <row r="70" spans="1:38" ht="15.75" hidden="1" customHeight="1">
      <c r="A70" s="2942">
        <v>0</v>
      </c>
      <c r="B70" s="2942">
        <v>0</v>
      </c>
      <c r="C70" s="2942">
        <v>0</v>
      </c>
      <c r="D70" s="2942">
        <v>0</v>
      </c>
      <c r="E70" s="2942">
        <v>0</v>
      </c>
      <c r="F70" s="2942">
        <v>0</v>
      </c>
      <c r="G70" s="2942">
        <v>0</v>
      </c>
      <c r="H70" s="2942">
        <v>0</v>
      </c>
      <c r="I70" s="2942">
        <v>0</v>
      </c>
      <c r="J70" s="2942">
        <v>0</v>
      </c>
      <c r="K70" s="2942">
        <v>0</v>
      </c>
      <c r="L70" s="2942">
        <v>0</v>
      </c>
      <c r="M70" s="3322">
        <v>0</v>
      </c>
      <c r="N70" s="2942">
        <v>0</v>
      </c>
      <c r="O70" s="2942">
        <v>0</v>
      </c>
      <c r="P70" s="2942">
        <v>0</v>
      </c>
      <c r="Q70" s="2942">
        <v>0</v>
      </c>
      <c r="R70" s="2942">
        <v>0</v>
      </c>
      <c r="S70" s="2942">
        <v>0</v>
      </c>
      <c r="T70" s="2942">
        <v>0</v>
      </c>
      <c r="U70" s="2942">
        <v>0</v>
      </c>
      <c r="V70" s="2942">
        <v>0</v>
      </c>
      <c r="W70" s="2942">
        <v>0</v>
      </c>
      <c r="X70" s="2942">
        <v>0</v>
      </c>
      <c r="Y70" s="2942">
        <v>0</v>
      </c>
      <c r="Z70" s="2942">
        <v>0</v>
      </c>
      <c r="AA70" s="2942">
        <v>0</v>
      </c>
      <c r="AB70" s="3217">
        <v>0</v>
      </c>
      <c r="AC70" s="3217">
        <v>0</v>
      </c>
      <c r="AD70" s="3217">
        <v>0</v>
      </c>
      <c r="AE70" s="3217">
        <v>0</v>
      </c>
      <c r="AF70" s="3217">
        <v>0</v>
      </c>
      <c r="AG70" s="3217">
        <v>0</v>
      </c>
      <c r="AH70" s="3217">
        <v>0</v>
      </c>
      <c r="AI70" s="3217">
        <v>0</v>
      </c>
      <c r="AJ70" s="3217">
        <v>0</v>
      </c>
      <c r="AK70" s="3217">
        <v>0</v>
      </c>
      <c r="AL70" s="3218"/>
    </row>
    <row r="71" spans="1:38" ht="15.75" hidden="1" customHeight="1">
      <c r="A71" s="2942">
        <v>0</v>
      </c>
      <c r="B71" s="2942">
        <v>0</v>
      </c>
      <c r="C71" s="2942">
        <v>0</v>
      </c>
      <c r="D71" s="2942">
        <v>0</v>
      </c>
      <c r="E71" s="2942">
        <v>0</v>
      </c>
      <c r="F71" s="2942">
        <v>0</v>
      </c>
      <c r="G71" s="2942">
        <v>0</v>
      </c>
      <c r="H71" s="2942">
        <v>0</v>
      </c>
      <c r="I71" s="2942">
        <v>0</v>
      </c>
      <c r="J71" s="2942">
        <v>0</v>
      </c>
      <c r="K71" s="2942">
        <v>0</v>
      </c>
      <c r="L71" s="2873" t="s">
        <v>4599</v>
      </c>
      <c r="M71" s="3326"/>
      <c r="N71" s="2942">
        <v>0</v>
      </c>
      <c r="O71" s="2942">
        <v>0</v>
      </c>
      <c r="P71" s="2942">
        <v>0</v>
      </c>
      <c r="Q71" s="2942">
        <v>0</v>
      </c>
      <c r="R71" s="2942">
        <v>0</v>
      </c>
      <c r="S71" s="2942">
        <v>0</v>
      </c>
      <c r="T71" s="2942">
        <v>0</v>
      </c>
      <c r="U71" s="2942">
        <v>0</v>
      </c>
      <c r="V71" s="2942">
        <v>0</v>
      </c>
      <c r="W71" s="2942">
        <v>0</v>
      </c>
      <c r="X71" s="2942">
        <v>0</v>
      </c>
      <c r="Y71" s="2942">
        <v>0</v>
      </c>
      <c r="Z71" s="2942">
        <v>0</v>
      </c>
      <c r="AA71" s="2942">
        <v>0</v>
      </c>
      <c r="AB71" s="3217">
        <v>0</v>
      </c>
      <c r="AC71" s="3217">
        <v>0</v>
      </c>
      <c r="AD71" s="3217">
        <v>0</v>
      </c>
      <c r="AE71" s="3217">
        <v>0</v>
      </c>
      <c r="AF71" s="3217">
        <v>0</v>
      </c>
      <c r="AG71" s="3217">
        <v>0</v>
      </c>
      <c r="AH71" s="3217">
        <v>0</v>
      </c>
      <c r="AI71" s="3217">
        <v>0</v>
      </c>
      <c r="AJ71" s="3217">
        <v>0</v>
      </c>
      <c r="AK71" s="3217">
        <v>0</v>
      </c>
      <c r="AL71" s="3218"/>
    </row>
    <row r="72" spans="1:38" ht="24" hidden="1" customHeight="1">
      <c r="A72" s="2942">
        <v>0</v>
      </c>
      <c r="B72" s="3076" t="s">
        <v>854</v>
      </c>
      <c r="C72" s="3076" t="s">
        <v>854</v>
      </c>
      <c r="D72" s="3076" t="s">
        <v>854</v>
      </c>
      <c r="E72" s="3076" t="s">
        <v>854</v>
      </c>
      <c r="F72" s="3076" t="s">
        <v>854</v>
      </c>
      <c r="G72" s="3076" t="s">
        <v>854</v>
      </c>
      <c r="H72" s="3077" t="s">
        <v>4719</v>
      </c>
      <c r="I72" s="3078" t="s">
        <v>4720</v>
      </c>
      <c r="J72" s="3079" t="s">
        <v>4601</v>
      </c>
      <c r="K72" s="3080"/>
      <c r="L72" s="2870">
        <v>24</v>
      </c>
      <c r="M72" s="3327" t="s">
        <v>4702</v>
      </c>
      <c r="N72" s="2942">
        <v>0</v>
      </c>
      <c r="O72" s="2942">
        <v>0</v>
      </c>
      <c r="P72" s="2942">
        <v>0</v>
      </c>
      <c r="Q72" s="2942">
        <v>0</v>
      </c>
      <c r="R72" s="2942">
        <v>0</v>
      </c>
      <c r="S72" s="2942">
        <v>0</v>
      </c>
      <c r="T72" s="2942">
        <v>0</v>
      </c>
      <c r="U72" s="2942">
        <v>0</v>
      </c>
      <c r="V72" s="2942">
        <v>0</v>
      </c>
      <c r="W72" s="2942">
        <v>0</v>
      </c>
      <c r="X72" s="2942">
        <v>0</v>
      </c>
      <c r="Y72" s="2942">
        <v>0</v>
      </c>
      <c r="Z72" s="2942">
        <v>0</v>
      </c>
      <c r="AA72" s="2942">
        <v>0</v>
      </c>
      <c r="AB72" s="3217">
        <v>0</v>
      </c>
      <c r="AC72" s="3217">
        <v>0</v>
      </c>
      <c r="AD72" s="3217">
        <v>0</v>
      </c>
      <c r="AE72" s="3217">
        <v>0</v>
      </c>
      <c r="AF72" s="3217">
        <v>0</v>
      </c>
      <c r="AG72" s="3217">
        <v>0</v>
      </c>
      <c r="AH72" s="3217">
        <v>0</v>
      </c>
      <c r="AI72" s="3217">
        <v>0</v>
      </c>
      <c r="AJ72" s="3217">
        <v>0</v>
      </c>
      <c r="AK72" s="3217">
        <v>0</v>
      </c>
      <c r="AL72" s="3218"/>
    </row>
    <row r="73" spans="1:38" ht="47.25" hidden="1" customHeight="1">
      <c r="A73" s="2942">
        <v>0</v>
      </c>
      <c r="B73" s="3081"/>
      <c r="C73" s="3081"/>
      <c r="D73" s="3081"/>
      <c r="E73" s="3081"/>
      <c r="F73" s="3081"/>
      <c r="G73" s="3081"/>
      <c r="H73" s="3082" t="s">
        <v>1550</v>
      </c>
      <c r="I73" s="3083">
        <f t="shared" ref="I73:I87" si="0">SUM(C73:G73)</f>
        <v>0</v>
      </c>
      <c r="J73" s="3344" t="s">
        <v>4608</v>
      </c>
      <c r="K73" s="3345"/>
      <c r="L73" s="2870">
        <v>18</v>
      </c>
      <c r="M73" s="3328" t="s">
        <v>4706</v>
      </c>
      <c r="N73" s="2942">
        <v>0</v>
      </c>
      <c r="O73" s="2942">
        <v>0</v>
      </c>
      <c r="P73" s="2942">
        <v>0</v>
      </c>
      <c r="Q73" s="2942">
        <v>0</v>
      </c>
      <c r="R73" s="2942">
        <v>0</v>
      </c>
      <c r="S73" s="2942">
        <v>0</v>
      </c>
      <c r="T73" s="2942">
        <v>0</v>
      </c>
      <c r="U73" s="2942">
        <v>0</v>
      </c>
      <c r="V73" s="2942">
        <v>0</v>
      </c>
      <c r="W73" s="2942">
        <v>0</v>
      </c>
      <c r="X73" s="2942">
        <v>0</v>
      </c>
      <c r="Y73" s="2942">
        <v>0</v>
      </c>
      <c r="Z73" s="2942">
        <v>0</v>
      </c>
      <c r="AA73" s="2942">
        <v>0</v>
      </c>
      <c r="AB73" s="3217">
        <v>0</v>
      </c>
      <c r="AC73" s="3217">
        <v>0</v>
      </c>
      <c r="AD73" s="3217">
        <v>0</v>
      </c>
      <c r="AE73" s="3217">
        <v>0</v>
      </c>
      <c r="AF73" s="3217">
        <v>0</v>
      </c>
      <c r="AG73" s="3217">
        <v>0</v>
      </c>
      <c r="AH73" s="3217">
        <v>0</v>
      </c>
      <c r="AI73" s="3217">
        <v>0</v>
      </c>
      <c r="AJ73" s="3217">
        <v>0</v>
      </c>
      <c r="AK73" s="3217">
        <v>0</v>
      </c>
      <c r="AL73" s="3218"/>
    </row>
    <row r="74" spans="1:38" ht="110.25" hidden="1" customHeight="1">
      <c r="A74" s="2942">
        <v>0</v>
      </c>
      <c r="B74" s="3084">
        <v>8</v>
      </c>
      <c r="C74" s="3084">
        <v>8</v>
      </c>
      <c r="D74" s="3084">
        <v>8</v>
      </c>
      <c r="E74" s="3084">
        <v>8</v>
      </c>
      <c r="F74" s="3084">
        <v>8</v>
      </c>
      <c r="G74" s="3084">
        <v>8</v>
      </c>
      <c r="H74" s="3085">
        <f>10</f>
        <v>10</v>
      </c>
      <c r="I74" s="3086">
        <f t="shared" si="0"/>
        <v>40</v>
      </c>
      <c r="J74" s="3346"/>
      <c r="K74" s="3347"/>
      <c r="L74" s="2870">
        <v>18</v>
      </c>
      <c r="M74" s="3087" t="s">
        <v>4721</v>
      </c>
      <c r="N74" s="2942">
        <v>0</v>
      </c>
      <c r="O74" s="2942">
        <v>0</v>
      </c>
      <c r="P74" s="2942">
        <v>0</v>
      </c>
      <c r="Q74" s="2942">
        <v>0</v>
      </c>
      <c r="R74" s="2942">
        <v>0</v>
      </c>
      <c r="S74" s="2942">
        <v>0</v>
      </c>
      <c r="T74" s="2942">
        <v>0</v>
      </c>
      <c r="U74" s="2942">
        <v>0</v>
      </c>
      <c r="V74" s="2942">
        <v>0</v>
      </c>
      <c r="W74" s="2942">
        <v>0</v>
      </c>
      <c r="X74" s="2942">
        <v>0</v>
      </c>
      <c r="Y74" s="2942">
        <v>0</v>
      </c>
      <c r="Z74" s="2942">
        <v>0</v>
      </c>
      <c r="AA74" s="2942">
        <v>0</v>
      </c>
      <c r="AB74" s="3217">
        <v>0</v>
      </c>
      <c r="AC74" s="3217">
        <v>0</v>
      </c>
      <c r="AD74" s="3217">
        <v>0</v>
      </c>
      <c r="AE74" s="3217">
        <v>0</v>
      </c>
      <c r="AF74" s="3217">
        <v>0</v>
      </c>
      <c r="AG74" s="3217">
        <v>0</v>
      </c>
      <c r="AH74" s="3217">
        <v>0</v>
      </c>
      <c r="AI74" s="3217">
        <v>0</v>
      </c>
      <c r="AJ74" s="3217">
        <v>0</v>
      </c>
      <c r="AK74" s="3217">
        <v>0</v>
      </c>
      <c r="AL74" s="3218"/>
    </row>
    <row r="75" spans="1:38" ht="18" hidden="1" customHeight="1">
      <c r="A75" s="2942">
        <v>0</v>
      </c>
      <c r="B75" s="3088"/>
      <c r="C75" s="3088"/>
      <c r="D75" s="3088"/>
      <c r="E75" s="3088"/>
      <c r="F75" s="3088"/>
      <c r="G75" s="3088"/>
      <c r="H75" s="3089">
        <f>10</f>
        <v>10</v>
      </c>
      <c r="I75" s="3090">
        <f t="shared" si="0"/>
        <v>0</v>
      </c>
      <c r="J75" s="3346"/>
      <c r="K75" s="3347"/>
      <c r="L75" s="2870">
        <v>18</v>
      </c>
      <c r="M75" s="3087"/>
      <c r="N75" s="2942">
        <v>0</v>
      </c>
      <c r="O75" s="2942">
        <v>0</v>
      </c>
      <c r="P75" s="2942">
        <v>0</v>
      </c>
      <c r="Q75" s="2942">
        <v>0</v>
      </c>
      <c r="R75" s="2942">
        <v>0</v>
      </c>
      <c r="S75" s="2942">
        <v>0</v>
      </c>
      <c r="T75" s="2942">
        <v>0</v>
      </c>
      <c r="U75" s="2942">
        <v>0</v>
      </c>
      <c r="V75" s="2942">
        <v>0</v>
      </c>
      <c r="W75" s="2942">
        <v>0</v>
      </c>
      <c r="X75" s="2942">
        <v>0</v>
      </c>
      <c r="Y75" s="2942">
        <v>0</v>
      </c>
      <c r="Z75" s="2942">
        <v>0</v>
      </c>
      <c r="AA75" s="2942">
        <v>0</v>
      </c>
      <c r="AB75" s="3217">
        <v>0</v>
      </c>
      <c r="AC75" s="3217">
        <v>0</v>
      </c>
      <c r="AD75" s="3217">
        <v>0</v>
      </c>
      <c r="AE75" s="3217">
        <v>0</v>
      </c>
      <c r="AF75" s="3217">
        <v>0</v>
      </c>
      <c r="AG75" s="3217">
        <v>0</v>
      </c>
      <c r="AH75" s="3217">
        <v>0</v>
      </c>
      <c r="AI75" s="3217">
        <v>0</v>
      </c>
      <c r="AJ75" s="3217">
        <v>0</v>
      </c>
      <c r="AK75" s="3217">
        <v>0</v>
      </c>
      <c r="AL75" s="3218"/>
    </row>
    <row r="76" spans="1:38" ht="126" hidden="1" customHeight="1">
      <c r="A76" s="2942">
        <v>0</v>
      </c>
      <c r="B76" s="3091"/>
      <c r="C76" s="3091"/>
      <c r="D76" s="3091"/>
      <c r="E76" s="3091"/>
      <c r="F76" s="3091"/>
      <c r="G76" s="3091"/>
      <c r="H76" s="3092">
        <f>10</f>
        <v>10</v>
      </c>
      <c r="I76" s="3093">
        <f t="shared" si="0"/>
        <v>0</v>
      </c>
      <c r="J76" s="3074" t="s">
        <v>4625</v>
      </c>
      <c r="K76" s="3075"/>
      <c r="L76" s="2870">
        <v>18</v>
      </c>
      <c r="M76" s="3094" t="s">
        <v>4722</v>
      </c>
      <c r="N76" s="2942">
        <v>0</v>
      </c>
      <c r="O76" s="2942">
        <v>0</v>
      </c>
      <c r="P76" s="2942">
        <v>0</v>
      </c>
      <c r="Q76" s="2942">
        <v>0</v>
      </c>
      <c r="R76" s="2942">
        <v>0</v>
      </c>
      <c r="S76" s="2942">
        <v>0</v>
      </c>
      <c r="T76" s="2942">
        <v>0</v>
      </c>
      <c r="U76" s="2942">
        <v>0</v>
      </c>
      <c r="V76" s="2942">
        <v>0</v>
      </c>
      <c r="W76" s="2942">
        <v>0</v>
      </c>
      <c r="X76" s="2942">
        <v>0</v>
      </c>
      <c r="Y76" s="2942">
        <v>0</v>
      </c>
      <c r="Z76" s="2942">
        <v>0</v>
      </c>
      <c r="AA76" s="2942">
        <v>0</v>
      </c>
      <c r="AB76" s="3217">
        <v>0</v>
      </c>
      <c r="AC76" s="3217">
        <v>0</v>
      </c>
      <c r="AD76" s="3217">
        <v>0</v>
      </c>
      <c r="AE76" s="3217">
        <v>0</v>
      </c>
      <c r="AF76" s="3217">
        <v>0</v>
      </c>
      <c r="AG76" s="3217">
        <v>0</v>
      </c>
      <c r="AH76" s="3217">
        <v>0</v>
      </c>
      <c r="AI76" s="3217">
        <v>0</v>
      </c>
      <c r="AJ76" s="3217">
        <v>0</v>
      </c>
      <c r="AK76" s="3217">
        <v>0</v>
      </c>
      <c r="AL76" s="3218"/>
    </row>
    <row r="77" spans="1:38" ht="18" hidden="1" customHeight="1">
      <c r="A77" s="2942">
        <v>0</v>
      </c>
      <c r="B77" s="3095"/>
      <c r="C77" s="3095"/>
      <c r="D77" s="3095"/>
      <c r="E77" s="3095"/>
      <c r="F77" s="3095"/>
      <c r="G77" s="3095"/>
      <c r="H77" s="3082" t="s">
        <v>1552</v>
      </c>
      <c r="I77" s="3083">
        <f t="shared" si="0"/>
        <v>0</v>
      </c>
      <c r="J77" s="3348" t="s">
        <v>4631</v>
      </c>
      <c r="K77" s="3349"/>
      <c r="L77" s="2870">
        <v>18</v>
      </c>
      <c r="M77" s="3094"/>
      <c r="N77" s="2942">
        <v>0</v>
      </c>
      <c r="O77" s="2942">
        <v>0</v>
      </c>
      <c r="P77" s="2942">
        <v>0</v>
      </c>
      <c r="Q77" s="2942">
        <v>0</v>
      </c>
      <c r="R77" s="2942">
        <v>0</v>
      </c>
      <c r="S77" s="2942">
        <v>0</v>
      </c>
      <c r="T77" s="2942">
        <v>0</v>
      </c>
      <c r="U77" s="2942">
        <v>0</v>
      </c>
      <c r="V77" s="2942">
        <v>0</v>
      </c>
      <c r="W77" s="2942">
        <v>0</v>
      </c>
      <c r="X77" s="2942">
        <v>0</v>
      </c>
      <c r="Y77" s="2942">
        <v>0</v>
      </c>
      <c r="Z77" s="2942">
        <v>0</v>
      </c>
      <c r="AA77" s="2942">
        <v>0</v>
      </c>
      <c r="AB77" s="3217">
        <v>0</v>
      </c>
      <c r="AC77" s="3217">
        <v>0</v>
      </c>
      <c r="AD77" s="3217">
        <v>0</v>
      </c>
      <c r="AE77" s="3217">
        <v>0</v>
      </c>
      <c r="AF77" s="3217">
        <v>0</v>
      </c>
      <c r="AG77" s="3217">
        <v>0</v>
      </c>
      <c r="AH77" s="3217">
        <v>0</v>
      </c>
      <c r="AI77" s="3217">
        <v>0</v>
      </c>
      <c r="AJ77" s="3217">
        <v>0</v>
      </c>
      <c r="AK77" s="3217">
        <v>0</v>
      </c>
      <c r="AL77" s="3218"/>
    </row>
    <row r="78" spans="1:38" ht="126" hidden="1" customHeight="1">
      <c r="A78" s="2942">
        <v>0</v>
      </c>
      <c r="B78" s="3096"/>
      <c r="C78" s="3096"/>
      <c r="D78" s="3096"/>
      <c r="E78" s="3096"/>
      <c r="F78" s="3096"/>
      <c r="G78" s="3096"/>
      <c r="H78" s="3085" t="s">
        <v>1554</v>
      </c>
      <c r="I78" s="3086">
        <f t="shared" si="0"/>
        <v>0</v>
      </c>
      <c r="J78" s="3350"/>
      <c r="K78" s="3351"/>
      <c r="L78" s="2870">
        <v>18</v>
      </c>
      <c r="M78" s="3097" t="s">
        <v>4723</v>
      </c>
      <c r="N78" s="2942">
        <v>0</v>
      </c>
      <c r="O78" s="2942">
        <v>0</v>
      </c>
      <c r="P78" s="2942">
        <v>0</v>
      </c>
      <c r="Q78" s="2942">
        <v>0</v>
      </c>
      <c r="R78" s="2942">
        <v>0</v>
      </c>
      <c r="S78" s="2942">
        <v>0</v>
      </c>
      <c r="T78" s="2942">
        <v>0</v>
      </c>
      <c r="U78" s="2942">
        <v>0</v>
      </c>
      <c r="V78" s="2942">
        <v>0</v>
      </c>
      <c r="W78" s="2942">
        <v>0</v>
      </c>
      <c r="X78" s="2942">
        <v>0</v>
      </c>
      <c r="Y78" s="2942">
        <v>0</v>
      </c>
      <c r="Z78" s="2942">
        <v>0</v>
      </c>
      <c r="AA78" s="2942">
        <v>0</v>
      </c>
      <c r="AB78" s="3217">
        <v>0</v>
      </c>
      <c r="AC78" s="3217">
        <v>0</v>
      </c>
      <c r="AD78" s="3217">
        <v>0</v>
      </c>
      <c r="AE78" s="3217">
        <v>0</v>
      </c>
      <c r="AF78" s="3217">
        <v>0</v>
      </c>
      <c r="AG78" s="3217">
        <v>0</v>
      </c>
      <c r="AH78" s="3217">
        <v>0</v>
      </c>
      <c r="AI78" s="3217">
        <v>0</v>
      </c>
      <c r="AJ78" s="3217">
        <v>0</v>
      </c>
      <c r="AK78" s="3217">
        <v>0</v>
      </c>
      <c r="AL78" s="3218"/>
    </row>
    <row r="79" spans="1:38" ht="18" hidden="1" customHeight="1">
      <c r="A79" s="2942">
        <v>0</v>
      </c>
      <c r="B79" s="3088"/>
      <c r="C79" s="3088"/>
      <c r="D79" s="3088"/>
      <c r="E79" s="3088"/>
      <c r="F79" s="3088"/>
      <c r="G79" s="3088"/>
      <c r="H79" s="3089" t="s">
        <v>1561</v>
      </c>
      <c r="I79" s="3090">
        <f t="shared" si="0"/>
        <v>0</v>
      </c>
      <c r="J79" s="3352"/>
      <c r="K79" s="3353"/>
      <c r="L79" s="2870">
        <v>18</v>
      </c>
      <c r="M79" s="3097"/>
      <c r="N79" s="2942">
        <v>0</v>
      </c>
      <c r="O79" s="2942">
        <v>0</v>
      </c>
      <c r="P79" s="2942">
        <v>0</v>
      </c>
      <c r="Q79" s="2942">
        <v>0</v>
      </c>
      <c r="R79" s="2942">
        <v>0</v>
      </c>
      <c r="S79" s="2942">
        <v>0</v>
      </c>
      <c r="T79" s="2942">
        <v>0</v>
      </c>
      <c r="U79" s="2942">
        <v>0</v>
      </c>
      <c r="V79" s="2942">
        <v>0</v>
      </c>
      <c r="W79" s="2942">
        <v>0</v>
      </c>
      <c r="X79" s="2942">
        <v>0</v>
      </c>
      <c r="Y79" s="2942">
        <v>0</v>
      </c>
      <c r="Z79" s="2942">
        <v>0</v>
      </c>
      <c r="AA79" s="2942">
        <v>0</v>
      </c>
      <c r="AB79" s="3217">
        <v>0</v>
      </c>
      <c r="AC79" s="3217">
        <v>0</v>
      </c>
      <c r="AD79" s="3217">
        <v>0</v>
      </c>
      <c r="AE79" s="3217">
        <v>0</v>
      </c>
      <c r="AF79" s="3217">
        <v>0</v>
      </c>
      <c r="AG79" s="3217">
        <v>0</v>
      </c>
      <c r="AH79" s="3217">
        <v>0</v>
      </c>
      <c r="AI79" s="3217">
        <v>0</v>
      </c>
      <c r="AJ79" s="3217">
        <v>0</v>
      </c>
      <c r="AK79" s="3217">
        <v>0</v>
      </c>
      <c r="AL79" s="3218"/>
    </row>
    <row r="80" spans="1:38" ht="78.75" hidden="1" customHeight="1">
      <c r="A80" s="2942">
        <v>0</v>
      </c>
      <c r="B80" s="3098"/>
      <c r="C80" s="3098"/>
      <c r="D80" s="3098"/>
      <c r="E80" s="3098"/>
      <c r="F80" s="3098"/>
      <c r="G80" s="3098"/>
      <c r="H80" s="3082" t="s">
        <v>1556</v>
      </c>
      <c r="I80" s="3083">
        <f t="shared" si="0"/>
        <v>0</v>
      </c>
      <c r="J80" s="3354" t="s">
        <v>4645</v>
      </c>
      <c r="K80" s="3355"/>
      <c r="L80" s="2870">
        <v>18</v>
      </c>
      <c r="M80" s="3329" t="s">
        <v>4716</v>
      </c>
      <c r="N80" s="2942">
        <v>0</v>
      </c>
      <c r="O80" s="2942">
        <v>0</v>
      </c>
      <c r="P80" s="2942">
        <v>0</v>
      </c>
      <c r="Q80" s="2942">
        <v>0</v>
      </c>
      <c r="R80" s="2942">
        <v>0</v>
      </c>
      <c r="S80" s="2942">
        <v>0</v>
      </c>
      <c r="T80" s="2942">
        <v>0</v>
      </c>
      <c r="U80" s="2942">
        <v>0</v>
      </c>
      <c r="V80" s="2942">
        <v>0</v>
      </c>
      <c r="W80" s="2942">
        <v>0</v>
      </c>
      <c r="X80" s="2942">
        <v>0</v>
      </c>
      <c r="Y80" s="2942">
        <v>0</v>
      </c>
      <c r="Z80" s="2942">
        <v>0</v>
      </c>
      <c r="AA80" s="2942">
        <v>0</v>
      </c>
      <c r="AB80" s="3217">
        <v>0</v>
      </c>
      <c r="AC80" s="3217">
        <v>0</v>
      </c>
      <c r="AD80" s="3217">
        <v>0</v>
      </c>
      <c r="AE80" s="3217">
        <v>0</v>
      </c>
      <c r="AF80" s="3217">
        <v>0</v>
      </c>
      <c r="AG80" s="3217">
        <v>0</v>
      </c>
      <c r="AH80" s="3217">
        <v>0</v>
      </c>
      <c r="AI80" s="3217">
        <v>0</v>
      </c>
      <c r="AJ80" s="3217">
        <v>0</v>
      </c>
      <c r="AK80" s="3217">
        <v>0</v>
      </c>
      <c r="AL80" s="3218"/>
    </row>
    <row r="81" spans="1:38" ht="31.5" hidden="1" customHeight="1">
      <c r="A81" s="2942">
        <v>0</v>
      </c>
      <c r="B81" s="3099"/>
      <c r="C81" s="3099"/>
      <c r="D81" s="3099"/>
      <c r="E81" s="3099"/>
      <c r="F81" s="3099"/>
      <c r="G81" s="3099"/>
      <c r="H81" s="3085" t="s">
        <v>1558</v>
      </c>
      <c r="I81" s="3086">
        <f t="shared" si="0"/>
        <v>0</v>
      </c>
      <c r="J81" s="3356"/>
      <c r="K81" s="3357"/>
      <c r="L81" s="2870">
        <v>18</v>
      </c>
      <c r="M81" s="3330" t="s">
        <v>4717</v>
      </c>
      <c r="N81" s="2942">
        <v>0</v>
      </c>
      <c r="O81" s="2942">
        <v>0</v>
      </c>
      <c r="P81" s="2942">
        <v>0</v>
      </c>
      <c r="Q81" s="2942">
        <v>0</v>
      </c>
      <c r="R81" s="2942">
        <v>0</v>
      </c>
      <c r="S81" s="2942">
        <v>0</v>
      </c>
      <c r="T81" s="2942">
        <v>0</v>
      </c>
      <c r="U81" s="2942">
        <v>0</v>
      </c>
      <c r="V81" s="2942">
        <v>0</v>
      </c>
      <c r="W81" s="2942">
        <v>0</v>
      </c>
      <c r="X81" s="2942">
        <v>0</v>
      </c>
      <c r="Y81" s="2942">
        <v>0</v>
      </c>
      <c r="Z81" s="2942">
        <v>0</v>
      </c>
      <c r="AA81" s="2942">
        <v>0</v>
      </c>
      <c r="AB81" s="3217">
        <v>0</v>
      </c>
      <c r="AC81" s="3217">
        <v>0</v>
      </c>
      <c r="AD81" s="3217">
        <v>0</v>
      </c>
      <c r="AE81" s="3217">
        <v>0</v>
      </c>
      <c r="AF81" s="3217">
        <v>0</v>
      </c>
      <c r="AG81" s="3217">
        <v>0</v>
      </c>
      <c r="AH81" s="3217">
        <v>0</v>
      </c>
      <c r="AI81" s="3217">
        <v>0</v>
      </c>
      <c r="AJ81" s="3217">
        <v>0</v>
      </c>
      <c r="AK81" s="3217">
        <v>0</v>
      </c>
      <c r="AL81" s="3218"/>
    </row>
    <row r="82" spans="1:38" ht="18.75" hidden="1" customHeight="1">
      <c r="A82" s="2942">
        <v>0</v>
      </c>
      <c r="B82" s="3099"/>
      <c r="C82" s="3099"/>
      <c r="D82" s="3099"/>
      <c r="E82" s="3099"/>
      <c r="F82" s="3099"/>
      <c r="G82" s="3099"/>
      <c r="H82" s="3085" t="s">
        <v>1558</v>
      </c>
      <c r="I82" s="3086">
        <f t="shared" si="0"/>
        <v>0</v>
      </c>
      <c r="J82" s="3356"/>
      <c r="K82" s="3357"/>
      <c r="L82" s="2870">
        <v>18</v>
      </c>
      <c r="M82" s="3322">
        <v>0</v>
      </c>
      <c r="N82" s="2942">
        <v>0</v>
      </c>
      <c r="O82" s="2942">
        <v>0</v>
      </c>
      <c r="P82" s="2942">
        <v>0</v>
      </c>
      <c r="Q82" s="2942">
        <v>0</v>
      </c>
      <c r="R82" s="2942">
        <v>0</v>
      </c>
      <c r="S82" s="2942">
        <v>0</v>
      </c>
      <c r="T82" s="2942">
        <v>0</v>
      </c>
      <c r="U82" s="2942">
        <v>0</v>
      </c>
      <c r="V82" s="2942">
        <v>0</v>
      </c>
      <c r="W82" s="2942">
        <v>0</v>
      </c>
      <c r="X82" s="2942">
        <v>0</v>
      </c>
      <c r="Y82" s="2942">
        <v>0</v>
      </c>
      <c r="Z82" s="2942">
        <v>0</v>
      </c>
      <c r="AA82" s="2942">
        <v>0</v>
      </c>
      <c r="AB82" s="3217">
        <v>0</v>
      </c>
      <c r="AC82" s="3217">
        <v>0</v>
      </c>
      <c r="AD82" s="3217">
        <v>0</v>
      </c>
      <c r="AE82" s="3217">
        <v>0</v>
      </c>
      <c r="AF82" s="3217">
        <v>0</v>
      </c>
      <c r="AG82" s="3217">
        <v>0</v>
      </c>
      <c r="AH82" s="3217">
        <v>0</v>
      </c>
      <c r="AI82" s="3217">
        <v>0</v>
      </c>
      <c r="AJ82" s="3217">
        <v>0</v>
      </c>
      <c r="AK82" s="3217">
        <v>0</v>
      </c>
      <c r="AL82" s="3218"/>
    </row>
    <row r="83" spans="1:38" ht="18.75" hidden="1" customHeight="1">
      <c r="A83" s="2942">
        <v>0</v>
      </c>
      <c r="B83" s="3100"/>
      <c r="C83" s="3100"/>
      <c r="D83" s="3100"/>
      <c r="E83" s="3100"/>
      <c r="F83" s="3100"/>
      <c r="G83" s="3100"/>
      <c r="H83" s="3089" t="s">
        <v>1561</v>
      </c>
      <c r="I83" s="3090">
        <f t="shared" si="0"/>
        <v>0</v>
      </c>
      <c r="J83" s="3358"/>
      <c r="K83" s="3359"/>
      <c r="L83" s="2870">
        <v>18</v>
      </c>
      <c r="M83" s="3322">
        <v>0</v>
      </c>
      <c r="N83" s="2942">
        <v>0</v>
      </c>
      <c r="O83" s="2942">
        <v>0</v>
      </c>
      <c r="P83" s="2942">
        <v>0</v>
      </c>
      <c r="Q83" s="2942">
        <v>0</v>
      </c>
      <c r="R83" s="2942">
        <v>0</v>
      </c>
      <c r="S83" s="2942">
        <v>0</v>
      </c>
      <c r="T83" s="2942">
        <v>0</v>
      </c>
      <c r="U83" s="2942">
        <v>0</v>
      </c>
      <c r="V83" s="2942">
        <v>0</v>
      </c>
      <c r="W83" s="2942">
        <v>0</v>
      </c>
      <c r="X83" s="2942">
        <v>0</v>
      </c>
      <c r="Y83" s="2942">
        <v>0</v>
      </c>
      <c r="Z83" s="2942">
        <v>0</v>
      </c>
      <c r="AA83" s="2942">
        <v>0</v>
      </c>
      <c r="AB83" s="3217">
        <v>0</v>
      </c>
      <c r="AC83" s="3217">
        <v>0</v>
      </c>
      <c r="AD83" s="3217">
        <v>0</v>
      </c>
      <c r="AE83" s="3217">
        <v>0</v>
      </c>
      <c r="AF83" s="3217">
        <v>0</v>
      </c>
      <c r="AG83" s="3217">
        <v>0</v>
      </c>
      <c r="AH83" s="3217">
        <v>0</v>
      </c>
      <c r="AI83" s="3217">
        <v>0</v>
      </c>
      <c r="AJ83" s="3217">
        <v>0</v>
      </c>
      <c r="AK83" s="3217">
        <v>0</v>
      </c>
      <c r="AL83" s="3218"/>
    </row>
    <row r="84" spans="1:38" ht="18" hidden="1" customHeight="1">
      <c r="A84" s="2942">
        <v>0</v>
      </c>
      <c r="B84" s="3101"/>
      <c r="C84" s="3101"/>
      <c r="D84" s="3101"/>
      <c r="E84" s="3101"/>
      <c r="F84" s="3101"/>
      <c r="G84" s="3101"/>
      <c r="H84" s="3082" t="s">
        <v>1565</v>
      </c>
      <c r="I84" s="3083">
        <f t="shared" si="0"/>
        <v>0</v>
      </c>
      <c r="J84" s="3360" t="s">
        <v>4655</v>
      </c>
      <c r="K84" s="3361"/>
      <c r="L84" s="2870">
        <v>18</v>
      </c>
      <c r="M84" s="3322">
        <v>0</v>
      </c>
      <c r="N84" s="2942">
        <v>0</v>
      </c>
      <c r="O84" s="2942">
        <v>0</v>
      </c>
      <c r="P84" s="2942">
        <v>0</v>
      </c>
      <c r="Q84" s="2942">
        <v>0</v>
      </c>
      <c r="R84" s="2942">
        <v>0</v>
      </c>
      <c r="S84" s="2942">
        <v>0</v>
      </c>
      <c r="T84" s="2942">
        <v>0</v>
      </c>
      <c r="U84" s="2942">
        <v>0</v>
      </c>
      <c r="V84" s="2942">
        <v>0</v>
      </c>
      <c r="W84" s="2942">
        <v>0</v>
      </c>
      <c r="X84" s="2942">
        <v>0</v>
      </c>
      <c r="Y84" s="2942">
        <v>0</v>
      </c>
      <c r="Z84" s="2942">
        <v>0</v>
      </c>
      <c r="AA84" s="2942">
        <v>0</v>
      </c>
      <c r="AB84" s="3217">
        <v>0</v>
      </c>
      <c r="AC84" s="3217">
        <v>0</v>
      </c>
      <c r="AD84" s="3217">
        <v>0</v>
      </c>
      <c r="AE84" s="3217">
        <v>0</v>
      </c>
      <c r="AF84" s="3217">
        <v>0</v>
      </c>
      <c r="AG84" s="3217">
        <v>0</v>
      </c>
      <c r="AH84" s="3217">
        <v>0</v>
      </c>
      <c r="AI84" s="3217">
        <v>0</v>
      </c>
      <c r="AJ84" s="3217">
        <v>0</v>
      </c>
      <c r="AK84" s="3217">
        <v>0</v>
      </c>
      <c r="AL84" s="3218"/>
    </row>
    <row r="85" spans="1:38" ht="18" hidden="1" customHeight="1">
      <c r="A85" s="2942">
        <v>0</v>
      </c>
      <c r="B85" s="3099"/>
      <c r="C85" s="3099"/>
      <c r="D85" s="3099"/>
      <c r="E85" s="3099"/>
      <c r="F85" s="3099"/>
      <c r="G85" s="3099"/>
      <c r="H85" s="3085" t="s">
        <v>1558</v>
      </c>
      <c r="I85" s="3086">
        <f t="shared" si="0"/>
        <v>0</v>
      </c>
      <c r="J85" s="3362"/>
      <c r="K85" s="3168"/>
      <c r="L85" s="2870">
        <v>18</v>
      </c>
      <c r="M85" s="3322">
        <v>0</v>
      </c>
      <c r="N85" s="2942">
        <v>0</v>
      </c>
      <c r="O85" s="2942">
        <v>0</v>
      </c>
      <c r="P85" s="2942">
        <v>0</v>
      </c>
      <c r="Q85" s="2942">
        <v>0</v>
      </c>
      <c r="R85" s="2942">
        <v>0</v>
      </c>
      <c r="S85" s="2942">
        <v>0</v>
      </c>
      <c r="T85" s="2942">
        <v>0</v>
      </c>
      <c r="U85" s="2942">
        <v>0</v>
      </c>
      <c r="V85" s="2942">
        <v>0</v>
      </c>
      <c r="W85" s="2942">
        <v>0</v>
      </c>
      <c r="X85" s="2942">
        <v>0</v>
      </c>
      <c r="Y85" s="2942">
        <v>0</v>
      </c>
      <c r="Z85" s="2942">
        <v>0</v>
      </c>
      <c r="AA85" s="2942">
        <v>0</v>
      </c>
      <c r="AB85" s="3217">
        <v>0</v>
      </c>
      <c r="AC85" s="3217">
        <v>0</v>
      </c>
      <c r="AD85" s="3217">
        <v>0</v>
      </c>
      <c r="AE85" s="3217">
        <v>0</v>
      </c>
      <c r="AF85" s="3217">
        <v>0</v>
      </c>
      <c r="AG85" s="3217">
        <v>0</v>
      </c>
      <c r="AH85" s="3217">
        <v>0</v>
      </c>
      <c r="AI85" s="3217">
        <v>0</v>
      </c>
      <c r="AJ85" s="3217">
        <v>0</v>
      </c>
      <c r="AK85" s="3217">
        <v>0</v>
      </c>
      <c r="AL85" s="3218"/>
    </row>
    <row r="86" spans="1:38" ht="18" hidden="1" customHeight="1">
      <c r="A86" s="2942">
        <v>0</v>
      </c>
      <c r="B86" s="3100"/>
      <c r="C86" s="3100"/>
      <c r="D86" s="3100"/>
      <c r="E86" s="3100"/>
      <c r="F86" s="3100"/>
      <c r="G86" s="3100"/>
      <c r="H86" s="3089" t="s">
        <v>1568</v>
      </c>
      <c r="I86" s="3090">
        <f t="shared" si="0"/>
        <v>0</v>
      </c>
      <c r="J86" s="3363"/>
      <c r="K86" s="3364"/>
      <c r="L86" s="2870">
        <v>18</v>
      </c>
      <c r="M86" s="3322">
        <v>0</v>
      </c>
      <c r="N86" s="2942">
        <v>0</v>
      </c>
      <c r="O86" s="2942">
        <v>0</v>
      </c>
      <c r="P86" s="2942">
        <v>0</v>
      </c>
      <c r="Q86" s="2942">
        <v>0</v>
      </c>
      <c r="R86" s="2942">
        <v>0</v>
      </c>
      <c r="S86" s="2942">
        <v>0</v>
      </c>
      <c r="T86" s="2942">
        <v>0</v>
      </c>
      <c r="U86" s="2942">
        <v>0</v>
      </c>
      <c r="V86" s="2942">
        <v>0</v>
      </c>
      <c r="W86" s="2942">
        <v>0</v>
      </c>
      <c r="X86" s="2942">
        <v>0</v>
      </c>
      <c r="Y86" s="2942">
        <v>0</v>
      </c>
      <c r="Z86" s="2942">
        <v>0</v>
      </c>
      <c r="AA86" s="2942">
        <v>0</v>
      </c>
      <c r="AB86" s="3217">
        <v>0</v>
      </c>
      <c r="AC86" s="3217">
        <v>0</v>
      </c>
      <c r="AD86" s="3217">
        <v>0</v>
      </c>
      <c r="AE86" s="3217">
        <v>0</v>
      </c>
      <c r="AF86" s="3217">
        <v>0</v>
      </c>
      <c r="AG86" s="3217">
        <v>0</v>
      </c>
      <c r="AH86" s="3217">
        <v>0</v>
      </c>
      <c r="AI86" s="3217">
        <v>0</v>
      </c>
      <c r="AJ86" s="3217">
        <v>0</v>
      </c>
      <c r="AK86" s="3217">
        <v>0</v>
      </c>
      <c r="AL86" s="3218"/>
    </row>
    <row r="87" spans="1:38" ht="18" hidden="1" customHeight="1">
      <c r="A87" s="2942">
        <v>0</v>
      </c>
      <c r="B87" s="3102"/>
      <c r="C87" s="3102"/>
      <c r="D87" s="3102"/>
      <c r="E87" s="3102"/>
      <c r="F87" s="3102"/>
      <c r="G87" s="3102"/>
      <c r="H87" s="3103" t="s">
        <v>1552</v>
      </c>
      <c r="I87" s="3093">
        <f t="shared" si="0"/>
        <v>0</v>
      </c>
      <c r="J87" s="3365" t="s">
        <v>4718</v>
      </c>
      <c r="K87" s="3366"/>
      <c r="L87" s="2870">
        <v>18</v>
      </c>
      <c r="M87" s="3322">
        <v>0</v>
      </c>
      <c r="N87" s="2942">
        <v>0</v>
      </c>
      <c r="O87" s="2942">
        <v>0</v>
      </c>
      <c r="P87" s="2942">
        <v>0</v>
      </c>
      <c r="Q87" s="2942">
        <v>0</v>
      </c>
      <c r="R87" s="2942">
        <v>0</v>
      </c>
      <c r="S87" s="2942">
        <v>0</v>
      </c>
      <c r="T87" s="2942">
        <v>0</v>
      </c>
      <c r="U87" s="2942">
        <v>0</v>
      </c>
      <c r="V87" s="2942">
        <v>0</v>
      </c>
      <c r="W87" s="2942">
        <v>0</v>
      </c>
      <c r="X87" s="2942">
        <v>0</v>
      </c>
      <c r="Y87" s="2942">
        <v>0</v>
      </c>
      <c r="Z87" s="2942">
        <v>0</v>
      </c>
      <c r="AA87" s="2942">
        <v>0</v>
      </c>
      <c r="AB87" s="3217">
        <v>0</v>
      </c>
      <c r="AC87" s="3217">
        <v>0</v>
      </c>
      <c r="AD87" s="3217">
        <v>0</v>
      </c>
      <c r="AE87" s="3217">
        <v>0</v>
      </c>
      <c r="AF87" s="3217">
        <v>0</v>
      </c>
      <c r="AG87" s="3217">
        <v>0</v>
      </c>
      <c r="AH87" s="3217">
        <v>0</v>
      </c>
      <c r="AI87" s="3217">
        <v>0</v>
      </c>
      <c r="AJ87" s="3217">
        <v>0</v>
      </c>
      <c r="AK87" s="3217">
        <v>0</v>
      </c>
      <c r="AL87" s="3218"/>
    </row>
    <row r="88" spans="1:38" ht="18" hidden="1" customHeight="1">
      <c r="A88" s="2942">
        <v>0</v>
      </c>
      <c r="B88" s="3104"/>
      <c r="C88" s="3104"/>
      <c r="D88" s="3104"/>
      <c r="E88" s="3104"/>
      <c r="F88" s="3104"/>
      <c r="G88" s="3104"/>
      <c r="K88" s="3105"/>
      <c r="L88" s="2870">
        <v>18</v>
      </c>
      <c r="M88" s="3322">
        <v>0</v>
      </c>
      <c r="N88" s="2942">
        <v>0</v>
      </c>
      <c r="O88" s="2942">
        <v>0</v>
      </c>
      <c r="P88" s="2942">
        <v>0</v>
      </c>
      <c r="Q88" s="2942">
        <v>0</v>
      </c>
      <c r="R88" s="2942">
        <v>0</v>
      </c>
      <c r="S88" s="2942">
        <v>0</v>
      </c>
      <c r="T88" s="2942">
        <v>0</v>
      </c>
      <c r="U88" s="2942">
        <v>0</v>
      </c>
      <c r="V88" s="2942">
        <v>0</v>
      </c>
      <c r="W88" s="2942">
        <v>0</v>
      </c>
      <c r="X88" s="2942">
        <v>0</v>
      </c>
      <c r="Y88" s="2942">
        <v>0</v>
      </c>
      <c r="Z88" s="2942">
        <v>0</v>
      </c>
      <c r="AA88" s="2942">
        <v>0</v>
      </c>
      <c r="AB88" s="3217">
        <v>0</v>
      </c>
      <c r="AC88" s="3217">
        <v>0</v>
      </c>
      <c r="AD88" s="3217">
        <v>0</v>
      </c>
      <c r="AE88" s="3217">
        <v>0</v>
      </c>
      <c r="AF88" s="3217">
        <v>0</v>
      </c>
      <c r="AG88" s="3217">
        <v>0</v>
      </c>
      <c r="AH88" s="3217">
        <v>0</v>
      </c>
      <c r="AI88" s="3217">
        <v>0</v>
      </c>
      <c r="AJ88" s="3217">
        <v>0</v>
      </c>
      <c r="AK88" s="3217">
        <v>0</v>
      </c>
      <c r="AL88" s="3218"/>
    </row>
    <row r="89" spans="1:38" ht="18" hidden="1" customHeight="1" thickBot="1">
      <c r="A89" s="2942">
        <v>0</v>
      </c>
      <c r="B89" s="2934">
        <v>10</v>
      </c>
      <c r="C89" s="2934">
        <v>10</v>
      </c>
      <c r="D89" s="2934">
        <v>10</v>
      </c>
      <c r="E89" s="2934">
        <v>10</v>
      </c>
      <c r="F89" s="2934">
        <v>10</v>
      </c>
      <c r="G89" s="2934">
        <v>10</v>
      </c>
      <c r="H89" s="2934">
        <v>10</v>
      </c>
      <c r="I89" s="2934">
        <v>10</v>
      </c>
      <c r="J89" s="2934">
        <v>10</v>
      </c>
      <c r="K89" s="2935">
        <v>10</v>
      </c>
      <c r="L89" s="2870">
        <v>18</v>
      </c>
      <c r="M89" s="3322">
        <v>0</v>
      </c>
      <c r="N89" s="2942">
        <v>0</v>
      </c>
      <c r="O89" s="2942">
        <v>0</v>
      </c>
      <c r="P89" s="2942">
        <v>0</v>
      </c>
      <c r="Q89" s="2942">
        <v>0</v>
      </c>
      <c r="R89" s="2942">
        <v>0</v>
      </c>
      <c r="S89" s="2942">
        <v>0</v>
      </c>
      <c r="T89" s="2942">
        <v>0</v>
      </c>
      <c r="U89" s="2942">
        <v>0</v>
      </c>
      <c r="V89" s="2942">
        <v>0</v>
      </c>
      <c r="W89" s="2942">
        <v>0</v>
      </c>
      <c r="X89" s="2942">
        <v>0</v>
      </c>
      <c r="Y89" s="2942">
        <v>0</v>
      </c>
      <c r="Z89" s="2942">
        <v>0</v>
      </c>
      <c r="AA89" s="2942">
        <v>0</v>
      </c>
      <c r="AB89" s="3217">
        <v>0</v>
      </c>
      <c r="AC89" s="3217">
        <v>0</v>
      </c>
      <c r="AD89" s="3217">
        <v>0</v>
      </c>
      <c r="AE89" s="3217">
        <v>0</v>
      </c>
      <c r="AF89" s="3217">
        <v>0</v>
      </c>
      <c r="AG89" s="3217">
        <v>0</v>
      </c>
      <c r="AH89" s="3217">
        <v>0</v>
      </c>
      <c r="AI89" s="3217">
        <v>0</v>
      </c>
      <c r="AJ89" s="3217">
        <v>0</v>
      </c>
      <c r="AK89" s="3217">
        <v>0</v>
      </c>
      <c r="AL89" s="3218"/>
    </row>
    <row r="90" spans="1:38" ht="23.25" hidden="1" customHeight="1">
      <c r="A90" s="2942">
        <v>0</v>
      </c>
      <c r="B90" s="2942">
        <v>0</v>
      </c>
      <c r="C90" s="2942">
        <v>0</v>
      </c>
      <c r="D90" s="2942">
        <v>0</v>
      </c>
      <c r="E90" s="2942">
        <v>0</v>
      </c>
      <c r="F90" s="2942">
        <v>0</v>
      </c>
      <c r="G90" s="2942">
        <v>0</v>
      </c>
      <c r="H90" s="2942">
        <v>0</v>
      </c>
      <c r="I90" s="2942">
        <v>0</v>
      </c>
      <c r="J90" s="2942">
        <v>0</v>
      </c>
      <c r="K90" s="2942">
        <v>0</v>
      </c>
      <c r="L90" s="2942">
        <v>0</v>
      </c>
      <c r="M90" s="3331" t="s">
        <v>4599</v>
      </c>
      <c r="N90" s="2942">
        <v>0</v>
      </c>
      <c r="O90" s="2942">
        <v>0</v>
      </c>
      <c r="P90" s="2942">
        <v>0</v>
      </c>
      <c r="Q90" s="2942">
        <v>0</v>
      </c>
      <c r="R90" s="2942">
        <v>0</v>
      </c>
      <c r="S90" s="2942">
        <v>0</v>
      </c>
      <c r="T90" s="2942">
        <v>0</v>
      </c>
      <c r="U90" s="2942">
        <v>0</v>
      </c>
      <c r="V90" s="2942">
        <v>0</v>
      </c>
      <c r="W90" s="2942">
        <v>0</v>
      </c>
      <c r="X90" s="2942">
        <v>0</v>
      </c>
      <c r="Y90" s="2942">
        <v>0</v>
      </c>
      <c r="Z90" s="2942">
        <v>0</v>
      </c>
      <c r="AA90" s="2942">
        <v>0</v>
      </c>
      <c r="AB90" s="3217">
        <v>0</v>
      </c>
      <c r="AC90" s="3217">
        <v>0</v>
      </c>
      <c r="AD90" s="3217">
        <v>0</v>
      </c>
      <c r="AE90" s="3217">
        <v>0</v>
      </c>
      <c r="AF90" s="3217">
        <v>0</v>
      </c>
      <c r="AG90" s="3217">
        <v>0</v>
      </c>
      <c r="AH90" s="3217">
        <v>0</v>
      </c>
      <c r="AI90" s="3217">
        <v>0</v>
      </c>
      <c r="AJ90" s="3217">
        <v>0</v>
      </c>
      <c r="AK90" s="3217">
        <v>0</v>
      </c>
      <c r="AL90" s="3218"/>
    </row>
    <row r="91" spans="1:38" ht="19.5" hidden="1" customHeight="1">
      <c r="A91" s="2942">
        <v>0</v>
      </c>
      <c r="B91" s="3369"/>
      <c r="C91" s="3369"/>
      <c r="D91" s="3369"/>
      <c r="E91" s="3369"/>
      <c r="F91" s="3369"/>
      <c r="G91" s="3369"/>
      <c r="H91" s="3369"/>
      <c r="I91" s="3369"/>
      <c r="J91" s="3369"/>
      <c r="K91" s="3369"/>
      <c r="L91" s="3370"/>
      <c r="M91" s="3332">
        <v>24</v>
      </c>
      <c r="N91" s="2942">
        <v>0</v>
      </c>
      <c r="O91" s="2942">
        <v>0</v>
      </c>
      <c r="P91" s="2942">
        <v>0</v>
      </c>
      <c r="Q91" s="2942">
        <v>0</v>
      </c>
      <c r="R91" s="2942">
        <v>0</v>
      </c>
      <c r="S91" s="2942">
        <v>0</v>
      </c>
      <c r="T91" s="2942">
        <v>0</v>
      </c>
      <c r="U91" s="2942">
        <v>0</v>
      </c>
      <c r="V91" s="2942">
        <v>0</v>
      </c>
      <c r="W91" s="2942">
        <v>0</v>
      </c>
      <c r="X91" s="2942">
        <v>0</v>
      </c>
      <c r="Y91" s="2942">
        <v>0</v>
      </c>
      <c r="Z91" s="2942">
        <v>0</v>
      </c>
      <c r="AA91" s="2942">
        <v>0</v>
      </c>
      <c r="AB91" s="3217">
        <v>0</v>
      </c>
      <c r="AC91" s="3217">
        <v>0</v>
      </c>
      <c r="AD91" s="3217">
        <v>0</v>
      </c>
      <c r="AE91" s="3217">
        <v>0</v>
      </c>
      <c r="AF91" s="3217">
        <v>0</v>
      </c>
      <c r="AG91" s="3217">
        <v>0</v>
      </c>
      <c r="AH91" s="3217">
        <v>0</v>
      </c>
      <c r="AI91" s="3217">
        <v>0</v>
      </c>
      <c r="AJ91" s="3217">
        <v>0</v>
      </c>
      <c r="AK91" s="3217">
        <v>0</v>
      </c>
      <c r="AL91" s="3218"/>
    </row>
    <row r="92" spans="1:38" ht="18" hidden="1" customHeight="1">
      <c r="A92" s="2942">
        <v>0</v>
      </c>
      <c r="B92" s="3371"/>
      <c r="C92" s="3371"/>
      <c r="D92" s="3371"/>
      <c r="E92" s="3371"/>
      <c r="F92" s="3371"/>
      <c r="G92" s="3371"/>
      <c r="H92" s="3371"/>
      <c r="I92" s="3371"/>
      <c r="J92" s="3371"/>
      <c r="K92" s="3371"/>
      <c r="L92" s="3372"/>
      <c r="M92" s="3332">
        <v>18</v>
      </c>
      <c r="N92" s="2942">
        <v>0</v>
      </c>
      <c r="O92" s="2942">
        <v>0</v>
      </c>
      <c r="P92" s="2942">
        <v>0</v>
      </c>
      <c r="Q92" s="2942">
        <v>0</v>
      </c>
      <c r="R92" s="2942">
        <v>0</v>
      </c>
      <c r="S92" s="2942">
        <v>0</v>
      </c>
      <c r="T92" s="2942">
        <v>0</v>
      </c>
      <c r="U92" s="2942">
        <v>0</v>
      </c>
      <c r="V92" s="2942">
        <v>0</v>
      </c>
      <c r="W92" s="2942">
        <v>0</v>
      </c>
      <c r="X92" s="2942">
        <v>0</v>
      </c>
      <c r="Y92" s="2942">
        <v>0</v>
      </c>
      <c r="Z92" s="2942">
        <v>0</v>
      </c>
      <c r="AA92" s="2942">
        <v>0</v>
      </c>
      <c r="AB92" s="3217">
        <v>0</v>
      </c>
      <c r="AC92" s="3217">
        <v>0</v>
      </c>
      <c r="AD92" s="3217">
        <v>0</v>
      </c>
      <c r="AE92" s="3217">
        <v>0</v>
      </c>
      <c r="AF92" s="3217">
        <v>0</v>
      </c>
      <c r="AG92" s="3217">
        <v>0</v>
      </c>
      <c r="AH92" s="3217">
        <v>0</v>
      </c>
      <c r="AI92" s="3217">
        <v>0</v>
      </c>
      <c r="AJ92" s="3217">
        <v>0</v>
      </c>
      <c r="AK92" s="3217">
        <v>0</v>
      </c>
      <c r="AL92" s="3218"/>
    </row>
    <row r="93" spans="1:38" ht="36" hidden="1" customHeight="1">
      <c r="A93" s="2942">
        <v>0</v>
      </c>
      <c r="B93" s="2869" t="s">
        <v>4725</v>
      </c>
      <c r="C93" s="2869" t="s">
        <v>4725</v>
      </c>
      <c r="D93" s="2869" t="s">
        <v>4725</v>
      </c>
      <c r="E93" s="2869" t="s">
        <v>4725</v>
      </c>
      <c r="F93" s="2869" t="s">
        <v>4725</v>
      </c>
      <c r="G93" s="2869" t="s">
        <v>4725</v>
      </c>
      <c r="H93" s="3106" t="s">
        <v>4726</v>
      </c>
      <c r="I93" s="3373" t="s">
        <v>4727</v>
      </c>
      <c r="J93" s="3374"/>
      <c r="K93" s="3107" t="s">
        <v>4601</v>
      </c>
      <c r="L93" s="3108"/>
      <c r="M93" s="3332">
        <v>36</v>
      </c>
      <c r="N93" s="2942">
        <v>0</v>
      </c>
      <c r="O93" s="2942">
        <v>0</v>
      </c>
      <c r="P93" s="2942">
        <v>0</v>
      </c>
      <c r="Q93" s="2942">
        <v>0</v>
      </c>
      <c r="R93" s="2942">
        <v>0</v>
      </c>
      <c r="S93" s="2942">
        <v>0</v>
      </c>
      <c r="T93" s="2942">
        <v>0</v>
      </c>
      <c r="U93" s="2942">
        <v>0</v>
      </c>
      <c r="V93" s="2942">
        <v>0</v>
      </c>
      <c r="W93" s="2942">
        <v>0</v>
      </c>
      <c r="X93" s="2942">
        <v>0</v>
      </c>
      <c r="Y93" s="2942">
        <v>0</v>
      </c>
      <c r="Z93" s="2942">
        <v>0</v>
      </c>
      <c r="AA93" s="2942">
        <v>0</v>
      </c>
      <c r="AB93" s="3217">
        <v>0</v>
      </c>
      <c r="AC93" s="3217">
        <v>0</v>
      </c>
      <c r="AD93" s="3217">
        <v>0</v>
      </c>
      <c r="AE93" s="3217">
        <v>0</v>
      </c>
      <c r="AF93" s="3217">
        <v>0</v>
      </c>
      <c r="AG93" s="3217">
        <v>0</v>
      </c>
      <c r="AH93" s="3217">
        <v>0</v>
      </c>
      <c r="AI93" s="3217">
        <v>0</v>
      </c>
      <c r="AJ93" s="3217">
        <v>0</v>
      </c>
      <c r="AK93" s="3217">
        <v>0</v>
      </c>
      <c r="AL93" s="3218"/>
    </row>
    <row r="94" spans="1:38" ht="18" hidden="1" customHeight="1">
      <c r="A94" s="2942">
        <v>0</v>
      </c>
      <c r="B94" s="3109"/>
      <c r="C94" s="3109"/>
      <c r="D94" s="3109"/>
      <c r="E94" s="3109"/>
      <c r="F94" s="3109"/>
      <c r="G94" s="3109"/>
      <c r="H94" s="3110">
        <f t="shared" ref="H94:H105" si="1">SUM(C94:G94)</f>
        <v>0</v>
      </c>
      <c r="I94" s="3111">
        <v>10</v>
      </c>
      <c r="J94" s="3112" t="s">
        <v>4729</v>
      </c>
      <c r="K94" s="3344" t="s">
        <v>4608</v>
      </c>
      <c r="L94" s="3345"/>
      <c r="M94" s="3332">
        <v>18</v>
      </c>
      <c r="N94" s="2942">
        <v>0</v>
      </c>
      <c r="O94" s="2942">
        <v>0</v>
      </c>
      <c r="P94" s="2942">
        <v>0</v>
      </c>
      <c r="Q94" s="2942">
        <v>0</v>
      </c>
      <c r="R94" s="2942">
        <v>0</v>
      </c>
      <c r="S94" s="2942">
        <v>0</v>
      </c>
      <c r="T94" s="2942">
        <v>0</v>
      </c>
      <c r="U94" s="2942">
        <v>0</v>
      </c>
      <c r="V94" s="2942">
        <v>0</v>
      </c>
      <c r="W94" s="2942">
        <v>0</v>
      </c>
      <c r="X94" s="2942">
        <v>0</v>
      </c>
      <c r="Y94" s="2942">
        <v>0</v>
      </c>
      <c r="Z94" s="2942">
        <v>0</v>
      </c>
      <c r="AA94" s="2942">
        <v>0</v>
      </c>
      <c r="AB94" s="3217">
        <v>0</v>
      </c>
      <c r="AC94" s="3217">
        <v>0</v>
      </c>
      <c r="AD94" s="3217">
        <v>0</v>
      </c>
      <c r="AE94" s="3217">
        <v>0</v>
      </c>
      <c r="AF94" s="3217">
        <v>0</v>
      </c>
      <c r="AG94" s="3217">
        <v>0</v>
      </c>
      <c r="AH94" s="3217">
        <v>0</v>
      </c>
      <c r="AI94" s="3217">
        <v>0</v>
      </c>
      <c r="AJ94" s="3217">
        <v>0</v>
      </c>
      <c r="AK94" s="3217">
        <v>0</v>
      </c>
      <c r="AL94" s="3218"/>
    </row>
    <row r="95" spans="1:38" ht="18" hidden="1" customHeight="1">
      <c r="A95" s="2942">
        <v>0</v>
      </c>
      <c r="B95" s="3109">
        <v>0</v>
      </c>
      <c r="C95" s="3109">
        <v>0</v>
      </c>
      <c r="D95" s="3109">
        <v>0</v>
      </c>
      <c r="E95" s="3109">
        <v>0</v>
      </c>
      <c r="F95" s="3109">
        <v>0</v>
      </c>
      <c r="G95" s="3109">
        <v>0</v>
      </c>
      <c r="H95" s="3110">
        <f t="shared" si="1"/>
        <v>0</v>
      </c>
      <c r="I95" s="3111">
        <v>15</v>
      </c>
      <c r="J95" s="3112" t="s">
        <v>4731</v>
      </c>
      <c r="K95" s="3346"/>
      <c r="L95" s="3347"/>
      <c r="M95" s="3332">
        <v>18</v>
      </c>
      <c r="N95" s="2942">
        <v>0</v>
      </c>
      <c r="O95" s="2942">
        <v>0</v>
      </c>
      <c r="P95" s="2942">
        <v>0</v>
      </c>
      <c r="Q95" s="2942">
        <v>0</v>
      </c>
      <c r="R95" s="2942">
        <v>0</v>
      </c>
      <c r="S95" s="2942">
        <v>0</v>
      </c>
      <c r="T95" s="2942">
        <v>0</v>
      </c>
      <c r="U95" s="2942">
        <v>0</v>
      </c>
      <c r="V95" s="2942">
        <v>0</v>
      </c>
      <c r="W95" s="2942">
        <v>0</v>
      </c>
      <c r="X95" s="2942">
        <v>0</v>
      </c>
      <c r="Y95" s="2942">
        <v>0</v>
      </c>
      <c r="Z95" s="2942">
        <v>0</v>
      </c>
      <c r="AA95" s="2942">
        <v>0</v>
      </c>
      <c r="AB95" s="3217">
        <v>0</v>
      </c>
      <c r="AC95" s="3217">
        <v>0</v>
      </c>
      <c r="AD95" s="3217">
        <v>0</v>
      </c>
      <c r="AE95" s="3217">
        <v>0</v>
      </c>
      <c r="AF95" s="3217">
        <v>0</v>
      </c>
      <c r="AG95" s="3217">
        <v>0</v>
      </c>
      <c r="AH95" s="3217">
        <v>0</v>
      </c>
      <c r="AI95" s="3217">
        <v>0</v>
      </c>
      <c r="AJ95" s="3217">
        <v>0</v>
      </c>
      <c r="AK95" s="3217">
        <v>0</v>
      </c>
      <c r="AL95" s="3218"/>
    </row>
    <row r="96" spans="1:38" ht="18" hidden="1" customHeight="1">
      <c r="A96" s="2942">
        <v>0</v>
      </c>
      <c r="B96" s="3109">
        <v>0</v>
      </c>
      <c r="C96" s="3109">
        <v>0</v>
      </c>
      <c r="D96" s="3109">
        <v>0</v>
      </c>
      <c r="E96" s="3109">
        <v>0</v>
      </c>
      <c r="F96" s="3109">
        <v>0</v>
      </c>
      <c r="G96" s="3109">
        <v>0</v>
      </c>
      <c r="H96" s="3110">
        <f t="shared" si="1"/>
        <v>0</v>
      </c>
      <c r="I96" s="3111">
        <v>10</v>
      </c>
      <c r="J96" s="3112"/>
      <c r="K96" s="3074" t="s">
        <v>4625</v>
      </c>
      <c r="L96" s="3075"/>
      <c r="M96" s="3332">
        <v>18</v>
      </c>
      <c r="N96" s="2942">
        <v>0</v>
      </c>
      <c r="O96" s="2942">
        <v>0</v>
      </c>
      <c r="P96" s="2942">
        <v>0</v>
      </c>
      <c r="Q96" s="2942">
        <v>0</v>
      </c>
      <c r="R96" s="2942">
        <v>0</v>
      </c>
      <c r="S96" s="2942">
        <v>0</v>
      </c>
      <c r="T96" s="2942">
        <v>0</v>
      </c>
      <c r="U96" s="2942">
        <v>0</v>
      </c>
      <c r="V96" s="2942">
        <v>0</v>
      </c>
      <c r="W96" s="2942">
        <v>0</v>
      </c>
      <c r="X96" s="2942">
        <v>0</v>
      </c>
      <c r="Y96" s="2942">
        <v>0</v>
      </c>
      <c r="Z96" s="2942">
        <v>0</v>
      </c>
      <c r="AA96" s="2942">
        <v>0</v>
      </c>
      <c r="AB96" s="3217">
        <v>0</v>
      </c>
      <c r="AC96" s="3217">
        <v>0</v>
      </c>
      <c r="AD96" s="3217">
        <v>0</v>
      </c>
      <c r="AE96" s="3217">
        <v>0</v>
      </c>
      <c r="AF96" s="3217">
        <v>0</v>
      </c>
      <c r="AG96" s="3217">
        <v>0</v>
      </c>
      <c r="AH96" s="3217">
        <v>0</v>
      </c>
      <c r="AI96" s="3217">
        <v>0</v>
      </c>
      <c r="AJ96" s="3217">
        <v>0</v>
      </c>
      <c r="AK96" s="3217">
        <v>0</v>
      </c>
      <c r="AL96" s="3218"/>
    </row>
    <row r="97" spans="1:38" ht="18" hidden="1" customHeight="1">
      <c r="A97" s="2942">
        <v>0</v>
      </c>
      <c r="B97" s="3109"/>
      <c r="C97" s="3109"/>
      <c r="D97" s="3109"/>
      <c r="E97" s="3109"/>
      <c r="F97" s="3109"/>
      <c r="G97" s="3109"/>
      <c r="H97" s="3110">
        <f t="shared" si="1"/>
        <v>0</v>
      </c>
      <c r="I97" s="3111">
        <v>8</v>
      </c>
      <c r="J97" s="3112" t="s">
        <v>4729</v>
      </c>
      <c r="K97" s="3348" t="s">
        <v>4631</v>
      </c>
      <c r="L97" s="3349"/>
      <c r="M97" s="3332">
        <v>18</v>
      </c>
      <c r="N97" s="2942">
        <v>0</v>
      </c>
      <c r="O97" s="2942">
        <v>0</v>
      </c>
      <c r="P97" s="2942">
        <v>0</v>
      </c>
      <c r="Q97" s="2942">
        <v>0</v>
      </c>
      <c r="R97" s="2942">
        <v>0</v>
      </c>
      <c r="S97" s="2942">
        <v>0</v>
      </c>
      <c r="T97" s="2942">
        <v>0</v>
      </c>
      <c r="U97" s="2942">
        <v>0</v>
      </c>
      <c r="V97" s="2942">
        <v>0</v>
      </c>
      <c r="W97" s="2942">
        <v>0</v>
      </c>
      <c r="X97" s="2942">
        <v>0</v>
      </c>
      <c r="Y97" s="2942">
        <v>0</v>
      </c>
      <c r="Z97" s="2942">
        <v>0</v>
      </c>
      <c r="AA97" s="2942">
        <v>0</v>
      </c>
      <c r="AB97" s="3217">
        <v>0</v>
      </c>
      <c r="AC97" s="3217">
        <v>0</v>
      </c>
      <c r="AD97" s="3217">
        <v>0</v>
      </c>
      <c r="AE97" s="3217">
        <v>0</v>
      </c>
      <c r="AF97" s="3217">
        <v>0</v>
      </c>
      <c r="AG97" s="3217">
        <v>0</v>
      </c>
      <c r="AH97" s="3217">
        <v>0</v>
      </c>
      <c r="AI97" s="3217">
        <v>0</v>
      </c>
      <c r="AJ97" s="3217">
        <v>0</v>
      </c>
      <c r="AK97" s="3217">
        <v>0</v>
      </c>
      <c r="AL97" s="3218"/>
    </row>
    <row r="98" spans="1:38" ht="18" hidden="1" customHeight="1">
      <c r="A98" s="2942">
        <v>0</v>
      </c>
      <c r="B98" s="3109">
        <v>9</v>
      </c>
      <c r="C98" s="3109">
        <v>9</v>
      </c>
      <c r="D98" s="3109">
        <v>9</v>
      </c>
      <c r="E98" s="3109">
        <v>9</v>
      </c>
      <c r="F98" s="3109">
        <v>9</v>
      </c>
      <c r="G98" s="3109">
        <v>9</v>
      </c>
      <c r="H98" s="3110">
        <f t="shared" si="1"/>
        <v>45</v>
      </c>
      <c r="I98" s="3111">
        <v>6</v>
      </c>
      <c r="J98" s="3112" t="s">
        <v>4729</v>
      </c>
      <c r="K98" s="3350"/>
      <c r="L98" s="3351"/>
      <c r="M98" s="3332">
        <v>18</v>
      </c>
      <c r="N98" s="2942">
        <v>0</v>
      </c>
      <c r="O98" s="2942">
        <v>0</v>
      </c>
      <c r="P98" s="2942">
        <v>0</v>
      </c>
      <c r="Q98" s="2942">
        <v>0</v>
      </c>
      <c r="R98" s="2942">
        <v>0</v>
      </c>
      <c r="S98" s="2942">
        <v>0</v>
      </c>
      <c r="T98" s="2942">
        <v>0</v>
      </c>
      <c r="U98" s="2942">
        <v>0</v>
      </c>
      <c r="V98" s="2942">
        <v>0</v>
      </c>
      <c r="W98" s="2942">
        <v>0</v>
      </c>
      <c r="X98" s="2942">
        <v>0</v>
      </c>
      <c r="Y98" s="2942">
        <v>0</v>
      </c>
      <c r="Z98" s="2942">
        <v>0</v>
      </c>
      <c r="AA98" s="2942">
        <v>0</v>
      </c>
      <c r="AB98" s="3217">
        <v>0</v>
      </c>
      <c r="AC98" s="3217">
        <v>0</v>
      </c>
      <c r="AD98" s="3217">
        <v>0</v>
      </c>
      <c r="AE98" s="3217">
        <v>0</v>
      </c>
      <c r="AF98" s="3217">
        <v>0</v>
      </c>
      <c r="AG98" s="3217">
        <v>0</v>
      </c>
      <c r="AH98" s="3217">
        <v>0</v>
      </c>
      <c r="AI98" s="3217">
        <v>0</v>
      </c>
      <c r="AJ98" s="3217">
        <v>0</v>
      </c>
      <c r="AK98" s="3217">
        <v>0</v>
      </c>
      <c r="AL98" s="3218"/>
    </row>
    <row r="99" spans="1:38" ht="18" hidden="1" customHeight="1">
      <c r="A99" s="2942">
        <v>0</v>
      </c>
      <c r="B99" s="3109"/>
      <c r="C99" s="3109"/>
      <c r="D99" s="3109"/>
      <c r="E99" s="3109"/>
      <c r="F99" s="3109"/>
      <c r="G99" s="3109"/>
      <c r="H99" s="3110">
        <f t="shared" si="1"/>
        <v>0</v>
      </c>
      <c r="I99" s="3111">
        <v>2</v>
      </c>
      <c r="J99" s="3112" t="s">
        <v>4729</v>
      </c>
      <c r="K99" s="3350"/>
      <c r="L99" s="3351"/>
      <c r="M99" s="3332">
        <v>18</v>
      </c>
      <c r="N99" s="2942">
        <v>0</v>
      </c>
      <c r="O99" s="2942">
        <v>0</v>
      </c>
      <c r="P99" s="2942">
        <v>0</v>
      </c>
      <c r="Q99" s="2942">
        <v>0</v>
      </c>
      <c r="R99" s="2942">
        <v>0</v>
      </c>
      <c r="S99" s="2942">
        <v>0</v>
      </c>
      <c r="T99" s="2942">
        <v>0</v>
      </c>
      <c r="U99" s="2942">
        <v>0</v>
      </c>
      <c r="V99" s="2942">
        <v>0</v>
      </c>
      <c r="W99" s="2942">
        <v>0</v>
      </c>
      <c r="X99" s="2942">
        <v>0</v>
      </c>
      <c r="Y99" s="2942">
        <v>0</v>
      </c>
      <c r="Z99" s="2942">
        <v>0</v>
      </c>
      <c r="AA99" s="2942">
        <v>0</v>
      </c>
      <c r="AB99" s="3217">
        <v>0</v>
      </c>
      <c r="AC99" s="3217">
        <v>0</v>
      </c>
      <c r="AD99" s="3217">
        <v>0</v>
      </c>
      <c r="AE99" s="3217">
        <v>0</v>
      </c>
      <c r="AF99" s="3217">
        <v>0</v>
      </c>
      <c r="AG99" s="3217">
        <v>0</v>
      </c>
      <c r="AH99" s="3217">
        <v>0</v>
      </c>
      <c r="AI99" s="3217">
        <v>0</v>
      </c>
      <c r="AJ99" s="3217">
        <v>0</v>
      </c>
      <c r="AK99" s="3217">
        <v>0</v>
      </c>
      <c r="AL99" s="3218"/>
    </row>
    <row r="100" spans="1:38" ht="18" hidden="1" customHeight="1">
      <c r="A100" s="2942">
        <v>0</v>
      </c>
      <c r="B100" s="3109"/>
      <c r="C100" s="3109"/>
      <c r="D100" s="3109"/>
      <c r="E100" s="3109"/>
      <c r="F100" s="3109"/>
      <c r="G100" s="3109"/>
      <c r="H100" s="3110">
        <f t="shared" si="1"/>
        <v>0</v>
      </c>
      <c r="I100" s="3111">
        <v>4</v>
      </c>
      <c r="J100" s="3112" t="s">
        <v>4729</v>
      </c>
      <c r="K100" s="3352"/>
      <c r="L100" s="3353"/>
      <c r="M100" s="3332">
        <v>18</v>
      </c>
      <c r="N100" s="2942">
        <v>0</v>
      </c>
      <c r="O100" s="2942">
        <v>0</v>
      </c>
      <c r="P100" s="2942">
        <v>0</v>
      </c>
      <c r="Q100" s="2942">
        <v>0</v>
      </c>
      <c r="R100" s="2942">
        <v>0</v>
      </c>
      <c r="S100" s="2942">
        <v>0</v>
      </c>
      <c r="T100" s="2942">
        <v>0</v>
      </c>
      <c r="U100" s="2942">
        <v>0</v>
      </c>
      <c r="V100" s="2942">
        <v>0</v>
      </c>
      <c r="W100" s="2942">
        <v>0</v>
      </c>
      <c r="X100" s="2942">
        <v>0</v>
      </c>
      <c r="Y100" s="2942">
        <v>0</v>
      </c>
      <c r="Z100" s="2942">
        <v>0</v>
      </c>
      <c r="AA100" s="2942">
        <v>0</v>
      </c>
      <c r="AB100" s="3217">
        <v>0</v>
      </c>
      <c r="AC100" s="3217">
        <v>0</v>
      </c>
      <c r="AD100" s="3217">
        <v>0</v>
      </c>
      <c r="AE100" s="3217">
        <v>0</v>
      </c>
      <c r="AF100" s="3217">
        <v>0</v>
      </c>
      <c r="AG100" s="3217">
        <v>0</v>
      </c>
      <c r="AH100" s="3217">
        <v>0</v>
      </c>
      <c r="AI100" s="3217">
        <v>0</v>
      </c>
      <c r="AJ100" s="3217">
        <v>0</v>
      </c>
      <c r="AK100" s="3217">
        <v>0</v>
      </c>
      <c r="AL100" s="3218"/>
    </row>
    <row r="101" spans="1:38" ht="18" hidden="1" customHeight="1">
      <c r="A101" s="2942">
        <v>0</v>
      </c>
      <c r="B101" s="3109"/>
      <c r="C101" s="3109"/>
      <c r="D101" s="3109"/>
      <c r="E101" s="3109"/>
      <c r="F101" s="3109"/>
      <c r="G101" s="3109"/>
      <c r="H101" s="3110">
        <f t="shared" si="1"/>
        <v>0</v>
      </c>
      <c r="I101" s="3111">
        <v>4</v>
      </c>
      <c r="J101" s="3112" t="s">
        <v>4731</v>
      </c>
      <c r="K101" s="3354" t="s">
        <v>4645</v>
      </c>
      <c r="L101" s="3355"/>
      <c r="M101" s="3332">
        <v>18</v>
      </c>
      <c r="N101" s="2942">
        <v>0</v>
      </c>
      <c r="O101" s="2942">
        <v>0</v>
      </c>
      <c r="P101" s="2942">
        <v>0</v>
      </c>
      <c r="Q101" s="2942">
        <v>0</v>
      </c>
      <c r="R101" s="2942">
        <v>0</v>
      </c>
      <c r="S101" s="2942">
        <v>0</v>
      </c>
      <c r="T101" s="2942">
        <v>0</v>
      </c>
      <c r="U101" s="2942">
        <v>0</v>
      </c>
      <c r="V101" s="2942">
        <v>0</v>
      </c>
      <c r="W101" s="2942">
        <v>0</v>
      </c>
      <c r="X101" s="2942">
        <v>0</v>
      </c>
      <c r="Y101" s="2942">
        <v>0</v>
      </c>
      <c r="Z101" s="2942">
        <v>0</v>
      </c>
      <c r="AA101" s="2942">
        <v>0</v>
      </c>
      <c r="AB101" s="3217">
        <v>0</v>
      </c>
      <c r="AC101" s="3217">
        <v>0</v>
      </c>
      <c r="AD101" s="3217">
        <v>0</v>
      </c>
      <c r="AE101" s="3217">
        <v>0</v>
      </c>
      <c r="AF101" s="3217">
        <v>0</v>
      </c>
      <c r="AG101" s="3217">
        <v>0</v>
      </c>
      <c r="AH101" s="3217">
        <v>0</v>
      </c>
      <c r="AI101" s="3217">
        <v>0</v>
      </c>
      <c r="AJ101" s="3217">
        <v>0</v>
      </c>
      <c r="AK101" s="3217">
        <v>0</v>
      </c>
      <c r="AL101" s="3218"/>
    </row>
    <row r="102" spans="1:38" ht="18.75" hidden="1" customHeight="1">
      <c r="A102" s="2942">
        <v>0</v>
      </c>
      <c r="B102" s="3109"/>
      <c r="C102" s="3109"/>
      <c r="D102" s="3109"/>
      <c r="E102" s="3109"/>
      <c r="F102" s="3109"/>
      <c r="G102" s="3109"/>
      <c r="H102" s="3110">
        <f t="shared" si="1"/>
        <v>0</v>
      </c>
      <c r="I102" s="3111">
        <v>4</v>
      </c>
      <c r="J102" s="3112" t="s">
        <v>4729</v>
      </c>
      <c r="K102" s="3356"/>
      <c r="L102" s="3357"/>
      <c r="M102" s="3332">
        <v>18</v>
      </c>
      <c r="N102" s="2942">
        <v>0</v>
      </c>
      <c r="O102" s="2942">
        <v>0</v>
      </c>
      <c r="P102" s="2942">
        <v>0</v>
      </c>
      <c r="Q102" s="2942">
        <v>0</v>
      </c>
      <c r="R102" s="2942">
        <v>0</v>
      </c>
      <c r="S102" s="2942">
        <v>0</v>
      </c>
      <c r="T102" s="2942">
        <v>0</v>
      </c>
      <c r="U102" s="2942">
        <v>0</v>
      </c>
      <c r="V102" s="2942">
        <v>0</v>
      </c>
      <c r="W102" s="2942">
        <v>0</v>
      </c>
      <c r="X102" s="2942">
        <v>0</v>
      </c>
      <c r="Y102" s="2942">
        <v>0</v>
      </c>
      <c r="Z102" s="2942">
        <v>0</v>
      </c>
      <c r="AA102" s="2942">
        <v>0</v>
      </c>
      <c r="AB102" s="3217">
        <v>0</v>
      </c>
      <c r="AC102" s="3217">
        <v>0</v>
      </c>
      <c r="AD102" s="3217">
        <v>0</v>
      </c>
      <c r="AE102" s="3217">
        <v>0</v>
      </c>
      <c r="AF102" s="3217">
        <v>0</v>
      </c>
      <c r="AG102" s="3217">
        <v>0</v>
      </c>
      <c r="AH102" s="3217">
        <v>0</v>
      </c>
      <c r="AI102" s="3217">
        <v>0</v>
      </c>
      <c r="AJ102" s="3217">
        <v>0</v>
      </c>
      <c r="AK102" s="3217">
        <v>0</v>
      </c>
      <c r="AL102" s="3218"/>
    </row>
    <row r="103" spans="1:38" ht="18" hidden="1" customHeight="1">
      <c r="A103" s="2942">
        <v>0</v>
      </c>
      <c r="B103" s="3109"/>
      <c r="C103" s="3109"/>
      <c r="D103" s="3109"/>
      <c r="E103" s="3109"/>
      <c r="F103" s="3109"/>
      <c r="G103" s="3109"/>
      <c r="H103" s="3110">
        <f t="shared" si="1"/>
        <v>0</v>
      </c>
      <c r="I103" s="3111">
        <v>4</v>
      </c>
      <c r="J103" s="3112" t="s">
        <v>4731</v>
      </c>
      <c r="K103" s="3358"/>
      <c r="L103" s="3359"/>
      <c r="M103" s="3332">
        <v>18</v>
      </c>
      <c r="N103" s="2942">
        <v>0</v>
      </c>
      <c r="O103" s="2942">
        <v>0</v>
      </c>
      <c r="P103" s="2942">
        <v>0</v>
      </c>
      <c r="Q103" s="2942">
        <v>0</v>
      </c>
      <c r="R103" s="2942">
        <v>0</v>
      </c>
      <c r="S103" s="2942">
        <v>0</v>
      </c>
      <c r="T103" s="2942">
        <v>0</v>
      </c>
      <c r="U103" s="2942">
        <v>0</v>
      </c>
      <c r="V103" s="2942">
        <v>0</v>
      </c>
      <c r="W103" s="2942">
        <v>0</v>
      </c>
      <c r="X103" s="2942">
        <v>0</v>
      </c>
      <c r="Y103" s="2942">
        <v>0</v>
      </c>
      <c r="Z103" s="2942">
        <v>0</v>
      </c>
      <c r="AA103" s="2942">
        <v>0</v>
      </c>
      <c r="AB103" s="3217">
        <v>0</v>
      </c>
      <c r="AC103" s="3217">
        <v>0</v>
      </c>
      <c r="AD103" s="3217">
        <v>0</v>
      </c>
      <c r="AE103" s="3217">
        <v>0</v>
      </c>
      <c r="AF103" s="3217">
        <v>0</v>
      </c>
      <c r="AG103" s="3217">
        <v>0</v>
      </c>
      <c r="AH103" s="3217">
        <v>0</v>
      </c>
      <c r="AI103" s="3217">
        <v>0</v>
      </c>
      <c r="AJ103" s="3217">
        <v>0</v>
      </c>
      <c r="AK103" s="3217">
        <v>0</v>
      </c>
      <c r="AL103" s="3218"/>
    </row>
    <row r="104" spans="1:38" ht="18" hidden="1" customHeight="1">
      <c r="A104" s="2942">
        <v>0</v>
      </c>
      <c r="B104" s="3109">
        <v>0</v>
      </c>
      <c r="C104" s="3109">
        <v>0</v>
      </c>
      <c r="D104" s="3109">
        <v>0</v>
      </c>
      <c r="E104" s="3109">
        <v>0</v>
      </c>
      <c r="F104" s="3109">
        <v>0</v>
      </c>
      <c r="G104" s="3109">
        <v>0</v>
      </c>
      <c r="H104" s="3110">
        <f t="shared" si="1"/>
        <v>0</v>
      </c>
      <c r="I104" s="3111">
        <v>10</v>
      </c>
      <c r="J104" s="3112" t="s">
        <v>4731</v>
      </c>
      <c r="K104" s="3360" t="s">
        <v>4655</v>
      </c>
      <c r="L104" s="3361"/>
      <c r="M104" s="3332">
        <v>18</v>
      </c>
      <c r="N104" s="2942">
        <v>0</v>
      </c>
      <c r="O104" s="2942">
        <v>0</v>
      </c>
      <c r="P104" s="2942">
        <v>0</v>
      </c>
      <c r="Q104" s="2942">
        <v>0</v>
      </c>
      <c r="R104" s="2942">
        <v>0</v>
      </c>
      <c r="S104" s="2942">
        <v>0</v>
      </c>
      <c r="T104" s="2942">
        <v>0</v>
      </c>
      <c r="U104" s="2942">
        <v>0</v>
      </c>
      <c r="V104" s="2942">
        <v>0</v>
      </c>
      <c r="W104" s="2942">
        <v>0</v>
      </c>
      <c r="X104" s="2942">
        <v>0</v>
      </c>
      <c r="Y104" s="2942">
        <v>0</v>
      </c>
      <c r="Z104" s="2942">
        <v>0</v>
      </c>
      <c r="AA104" s="2942">
        <v>0</v>
      </c>
      <c r="AB104" s="3217">
        <v>0</v>
      </c>
      <c r="AC104" s="3217">
        <v>0</v>
      </c>
      <c r="AD104" s="3217">
        <v>0</v>
      </c>
      <c r="AE104" s="3217">
        <v>0</v>
      </c>
      <c r="AF104" s="3217">
        <v>0</v>
      </c>
      <c r="AG104" s="3217">
        <v>0</v>
      </c>
      <c r="AH104" s="3217">
        <v>0</v>
      </c>
      <c r="AI104" s="3217">
        <v>0</v>
      </c>
      <c r="AJ104" s="3217">
        <v>0</v>
      </c>
      <c r="AK104" s="3217">
        <v>0</v>
      </c>
      <c r="AL104" s="3218"/>
    </row>
    <row r="105" spans="1:38" ht="18" hidden="1" customHeight="1">
      <c r="A105" s="2942">
        <v>0</v>
      </c>
      <c r="B105" s="3113">
        <v>3</v>
      </c>
      <c r="C105" s="3113">
        <v>3</v>
      </c>
      <c r="D105" s="3113">
        <v>3</v>
      </c>
      <c r="E105" s="3113">
        <v>3</v>
      </c>
      <c r="F105" s="3113">
        <v>3</v>
      </c>
      <c r="G105" s="3113">
        <v>3</v>
      </c>
      <c r="H105" s="3114">
        <f t="shared" si="1"/>
        <v>15</v>
      </c>
      <c r="I105" s="3111">
        <v>8</v>
      </c>
      <c r="J105" s="3112" t="s">
        <v>4731</v>
      </c>
      <c r="K105" s="3363"/>
      <c r="L105" s="3364"/>
      <c r="M105" s="3332">
        <v>18</v>
      </c>
      <c r="N105" s="2942">
        <v>0</v>
      </c>
      <c r="O105" s="2942">
        <v>0</v>
      </c>
      <c r="P105" s="2942">
        <v>0</v>
      </c>
      <c r="Q105" s="2942">
        <v>0</v>
      </c>
      <c r="R105" s="2942">
        <v>0</v>
      </c>
      <c r="S105" s="2942">
        <v>0</v>
      </c>
      <c r="T105" s="2942">
        <v>0</v>
      </c>
      <c r="U105" s="2942">
        <v>0</v>
      </c>
      <c r="V105" s="2942">
        <v>0</v>
      </c>
      <c r="W105" s="2942">
        <v>0</v>
      </c>
      <c r="X105" s="2942">
        <v>0</v>
      </c>
      <c r="Y105" s="2942">
        <v>0</v>
      </c>
      <c r="Z105" s="2942">
        <v>0</v>
      </c>
      <c r="AA105" s="2942">
        <v>0</v>
      </c>
      <c r="AB105" s="3217">
        <v>0</v>
      </c>
      <c r="AC105" s="3217">
        <v>0</v>
      </c>
      <c r="AD105" s="3217">
        <v>0</v>
      </c>
      <c r="AE105" s="3217">
        <v>0</v>
      </c>
      <c r="AF105" s="3217">
        <v>0</v>
      </c>
      <c r="AG105" s="3217">
        <v>0</v>
      </c>
      <c r="AH105" s="3217">
        <v>0</v>
      </c>
      <c r="AI105" s="3217">
        <v>0</v>
      </c>
      <c r="AJ105" s="3217">
        <v>0</v>
      </c>
      <c r="AK105" s="3217">
        <v>0</v>
      </c>
      <c r="AL105" s="3218"/>
    </row>
    <row r="106" spans="1:38" ht="15.75" hidden="1" customHeight="1">
      <c r="A106" s="2942">
        <v>0</v>
      </c>
      <c r="B106" s="3367"/>
      <c r="C106" s="3367"/>
      <c r="D106" s="3367"/>
      <c r="E106" s="3367"/>
      <c r="F106" s="3367"/>
      <c r="G106" s="3367"/>
      <c r="H106" s="3367"/>
      <c r="I106" s="3367"/>
      <c r="J106" s="3367"/>
      <c r="K106" s="3104"/>
      <c r="L106" s="3115"/>
      <c r="M106" s="3332">
        <v>18</v>
      </c>
      <c r="N106" s="2942">
        <v>0</v>
      </c>
      <c r="O106" s="2942">
        <v>0</v>
      </c>
      <c r="P106" s="2942">
        <v>0</v>
      </c>
      <c r="Q106" s="2942">
        <v>0</v>
      </c>
      <c r="R106" s="2942">
        <v>0</v>
      </c>
      <c r="S106" s="2942">
        <v>0</v>
      </c>
      <c r="T106" s="2942">
        <v>0</v>
      </c>
      <c r="U106" s="2942">
        <v>0</v>
      </c>
      <c r="V106" s="2942">
        <v>0</v>
      </c>
      <c r="W106" s="2942">
        <v>0</v>
      </c>
      <c r="X106" s="2942">
        <v>0</v>
      </c>
      <c r="Y106" s="2942">
        <v>0</v>
      </c>
      <c r="Z106" s="2942">
        <v>0</v>
      </c>
      <c r="AA106" s="2942">
        <v>0</v>
      </c>
      <c r="AB106" s="3217">
        <v>0</v>
      </c>
      <c r="AC106" s="3217">
        <v>0</v>
      </c>
      <c r="AD106" s="3217">
        <v>0</v>
      </c>
      <c r="AE106" s="3217">
        <v>0</v>
      </c>
      <c r="AF106" s="3217">
        <v>0</v>
      </c>
      <c r="AG106" s="3217">
        <v>0</v>
      </c>
      <c r="AH106" s="3217">
        <v>0</v>
      </c>
      <c r="AI106" s="3217">
        <v>0</v>
      </c>
      <c r="AJ106" s="3217">
        <v>0</v>
      </c>
      <c r="AK106" s="3217">
        <v>0</v>
      </c>
      <c r="AL106" s="3218"/>
    </row>
    <row r="107" spans="1:38" ht="16.5" hidden="1" customHeight="1" thickBot="1">
      <c r="A107" s="2942">
        <v>0</v>
      </c>
      <c r="B107" s="3368"/>
      <c r="C107" s="3368"/>
      <c r="D107" s="3368"/>
      <c r="E107" s="3368"/>
      <c r="F107" s="3368"/>
      <c r="G107" s="3368"/>
      <c r="H107" s="3368"/>
      <c r="I107" s="3368"/>
      <c r="J107" s="3368"/>
      <c r="K107" s="3116"/>
      <c r="L107" s="3117"/>
      <c r="M107" s="3332">
        <v>18</v>
      </c>
      <c r="N107" s="2942">
        <v>0</v>
      </c>
      <c r="O107" s="2942">
        <v>0</v>
      </c>
      <c r="P107" s="2942">
        <v>0</v>
      </c>
      <c r="Q107" s="2942">
        <v>0</v>
      </c>
      <c r="R107" s="2942">
        <v>0</v>
      </c>
      <c r="S107" s="2942">
        <v>0</v>
      </c>
      <c r="T107" s="2942">
        <v>0</v>
      </c>
      <c r="U107" s="2942">
        <v>0</v>
      </c>
      <c r="V107" s="2942">
        <v>0</v>
      </c>
      <c r="W107" s="2942">
        <v>0</v>
      </c>
      <c r="X107" s="2942">
        <v>0</v>
      </c>
      <c r="Y107" s="2942">
        <v>0</v>
      </c>
      <c r="Z107" s="2942">
        <v>0</v>
      </c>
      <c r="AA107" s="2942">
        <v>0</v>
      </c>
      <c r="AB107" s="3217">
        <v>0</v>
      </c>
      <c r="AC107" s="3217">
        <v>0</v>
      </c>
      <c r="AD107" s="3217">
        <v>0</v>
      </c>
      <c r="AE107" s="3217">
        <v>0</v>
      </c>
      <c r="AF107" s="3217">
        <v>0</v>
      </c>
      <c r="AG107" s="3217">
        <v>0</v>
      </c>
      <c r="AH107" s="3217">
        <v>0</v>
      </c>
      <c r="AI107" s="3217">
        <v>0</v>
      </c>
      <c r="AJ107" s="3217">
        <v>0</v>
      </c>
      <c r="AK107" s="3217">
        <v>0</v>
      </c>
      <c r="AL107" s="3218"/>
    </row>
    <row r="108" spans="1:38" ht="15.75" hidden="1" customHeight="1">
      <c r="A108" s="2942">
        <v>0</v>
      </c>
      <c r="B108" s="2945"/>
      <c r="C108" s="2945"/>
      <c r="D108" s="2945"/>
      <c r="E108" s="2945"/>
      <c r="F108" s="2945"/>
      <c r="G108" s="2945"/>
      <c r="H108" s="2945"/>
      <c r="I108" s="2945"/>
      <c r="J108" s="2945"/>
      <c r="K108" s="2945"/>
      <c r="L108" s="2945"/>
      <c r="M108" s="3333"/>
      <c r="N108" s="2942">
        <v>0</v>
      </c>
      <c r="O108" s="2942">
        <v>0</v>
      </c>
      <c r="P108" s="2942">
        <v>0</v>
      </c>
      <c r="Q108" s="2942">
        <v>0</v>
      </c>
      <c r="R108" s="2942">
        <v>0</v>
      </c>
      <c r="S108" s="2942">
        <v>0</v>
      </c>
      <c r="T108" s="2942">
        <v>0</v>
      </c>
      <c r="U108" s="2942">
        <v>0</v>
      </c>
      <c r="V108" s="2942">
        <v>0</v>
      </c>
      <c r="W108" s="2942">
        <v>0</v>
      </c>
      <c r="X108" s="2942">
        <v>0</v>
      </c>
      <c r="Y108" s="2942">
        <v>0</v>
      </c>
      <c r="Z108" s="2942">
        <v>0</v>
      </c>
      <c r="AA108" s="2942">
        <v>0</v>
      </c>
      <c r="AB108" s="3217">
        <v>0</v>
      </c>
      <c r="AC108" s="3217">
        <v>0</v>
      </c>
      <c r="AD108" s="3217">
        <v>0</v>
      </c>
      <c r="AE108" s="3217">
        <v>0</v>
      </c>
      <c r="AF108" s="3217">
        <v>0</v>
      </c>
      <c r="AG108" s="3217">
        <v>0</v>
      </c>
      <c r="AH108" s="3217">
        <v>0</v>
      </c>
      <c r="AI108" s="3217">
        <v>0</v>
      </c>
      <c r="AJ108" s="3217">
        <v>0</v>
      </c>
      <c r="AK108" s="3217">
        <v>0</v>
      </c>
      <c r="AL108" s="3218"/>
    </row>
    <row r="109" spans="1:38" ht="16.5" thickBot="1">
      <c r="A109" s="2942">
        <v>0</v>
      </c>
      <c r="B109" s="2942">
        <v>0</v>
      </c>
      <c r="C109" s="2942">
        <v>0</v>
      </c>
      <c r="D109" s="2942">
        <v>0</v>
      </c>
      <c r="E109" s="2942">
        <v>0</v>
      </c>
      <c r="F109" s="2942">
        <v>0</v>
      </c>
      <c r="G109" s="2942">
        <v>0</v>
      </c>
      <c r="H109" s="2942">
        <v>0</v>
      </c>
      <c r="I109" s="2873" t="s">
        <v>4599</v>
      </c>
      <c r="K109" s="2942">
        <v>0</v>
      </c>
      <c r="L109" s="2942">
        <v>0</v>
      </c>
      <c r="M109" s="3322">
        <v>0</v>
      </c>
      <c r="N109" s="2942">
        <v>0</v>
      </c>
      <c r="O109" s="2942">
        <v>0</v>
      </c>
      <c r="P109" s="2942">
        <v>0</v>
      </c>
      <c r="Q109" s="2942">
        <v>0</v>
      </c>
      <c r="R109" s="2942">
        <v>0</v>
      </c>
      <c r="S109" s="2942">
        <v>0</v>
      </c>
      <c r="T109" s="2942">
        <v>0</v>
      </c>
      <c r="U109" s="2942">
        <v>0</v>
      </c>
      <c r="V109" s="2942">
        <v>0</v>
      </c>
      <c r="W109" s="2942">
        <v>0</v>
      </c>
      <c r="X109" s="2942">
        <v>0</v>
      </c>
      <c r="Y109" s="2942">
        <v>0</v>
      </c>
      <c r="Z109" s="2942">
        <v>0</v>
      </c>
      <c r="AA109" s="2942">
        <v>0</v>
      </c>
      <c r="AB109" s="3217">
        <v>0</v>
      </c>
      <c r="AC109" s="3217">
        <v>0</v>
      </c>
      <c r="AD109" s="3217">
        <v>0</v>
      </c>
      <c r="AE109" s="3217">
        <v>0</v>
      </c>
      <c r="AF109" s="3217">
        <v>0</v>
      </c>
      <c r="AG109" s="3217">
        <v>0</v>
      </c>
      <c r="AH109" s="3217">
        <v>0</v>
      </c>
      <c r="AI109" s="3217">
        <v>0</v>
      </c>
      <c r="AJ109" s="3217">
        <v>0</v>
      </c>
      <c r="AK109" s="3217">
        <v>0</v>
      </c>
      <c r="AL109" s="3218"/>
    </row>
    <row r="110" spans="1:38" ht="36" customHeight="1" thickBot="1">
      <c r="A110" s="2942">
        <v>0</v>
      </c>
      <c r="B110" s="3071" t="s">
        <v>4699</v>
      </c>
      <c r="C110" s="4861" t="s">
        <v>4700</v>
      </c>
      <c r="D110" s="4862"/>
      <c r="E110" s="4631">
        <v>1</v>
      </c>
      <c r="F110" s="4632"/>
      <c r="G110" s="4633" t="s">
        <v>4701</v>
      </c>
      <c r="H110" s="4634"/>
      <c r="I110" s="2870">
        <v>36</v>
      </c>
      <c r="J110" s="2953" t="s">
        <v>4702</v>
      </c>
      <c r="K110" s="2954"/>
      <c r="L110" s="2954"/>
      <c r="M110" s="3323"/>
      <c r="N110" s="2942">
        <v>0</v>
      </c>
      <c r="O110" s="2942">
        <v>0</v>
      </c>
      <c r="P110" s="2942">
        <v>0</v>
      </c>
      <c r="Q110" s="2942">
        <v>0</v>
      </c>
      <c r="R110" s="2942">
        <v>0</v>
      </c>
      <c r="S110" s="2942">
        <v>0</v>
      </c>
      <c r="T110" s="2942">
        <v>0</v>
      </c>
      <c r="U110" s="2942">
        <v>0</v>
      </c>
      <c r="V110" s="2942">
        <v>0</v>
      </c>
      <c r="W110" s="2942">
        <v>0</v>
      </c>
      <c r="X110" s="2942">
        <v>0</v>
      </c>
      <c r="Y110" s="2942">
        <v>0</v>
      </c>
      <c r="Z110" s="2942">
        <v>0</v>
      </c>
      <c r="AA110" s="2942">
        <v>0</v>
      </c>
      <c r="AB110" s="3217">
        <v>0</v>
      </c>
      <c r="AC110" s="3217">
        <v>0</v>
      </c>
      <c r="AD110" s="3217">
        <v>0</v>
      </c>
      <c r="AE110" s="3217">
        <v>0</v>
      </c>
      <c r="AF110" s="3217">
        <v>0</v>
      </c>
      <c r="AG110" s="3217">
        <v>0</v>
      </c>
      <c r="AH110" s="3217">
        <v>0</v>
      </c>
      <c r="AI110" s="3217">
        <v>0</v>
      </c>
      <c r="AJ110" s="3217">
        <v>0</v>
      </c>
      <c r="AK110" s="3217">
        <v>0</v>
      </c>
      <c r="AL110" s="3218"/>
    </row>
    <row r="111" spans="1:38" ht="20.100000000000001" customHeight="1">
      <c r="A111" s="2942">
        <v>0</v>
      </c>
      <c r="B111" s="4863" t="s">
        <v>4809</v>
      </c>
      <c r="C111" s="4864" t="s">
        <v>4704</v>
      </c>
      <c r="D111" s="4865"/>
      <c r="E111" s="4641">
        <v>365</v>
      </c>
      <c r="F111" s="4641"/>
      <c r="G111" s="4644" t="s">
        <v>4705</v>
      </c>
      <c r="H111" s="4645"/>
      <c r="I111" s="2870">
        <v>20</v>
      </c>
      <c r="J111" s="2957" t="s">
        <v>4706</v>
      </c>
      <c r="K111" s="2958"/>
      <c r="L111" s="2958"/>
      <c r="M111" s="3324"/>
      <c r="N111" s="2942">
        <v>0</v>
      </c>
      <c r="O111" s="2942">
        <v>0</v>
      </c>
      <c r="P111" s="2942">
        <v>0</v>
      </c>
      <c r="Q111" s="2942">
        <v>0</v>
      </c>
      <c r="R111" s="2942">
        <v>0</v>
      </c>
      <c r="S111" s="2942">
        <v>0</v>
      </c>
      <c r="T111" s="2942">
        <v>0</v>
      </c>
      <c r="U111" s="2942">
        <v>0</v>
      </c>
      <c r="V111" s="2942">
        <v>0</v>
      </c>
      <c r="W111" s="2942">
        <v>0</v>
      </c>
      <c r="X111" s="2942">
        <v>0</v>
      </c>
      <c r="Y111" s="2942">
        <v>0</v>
      </c>
      <c r="Z111" s="2942">
        <v>0</v>
      </c>
      <c r="AA111" s="2942">
        <v>0</v>
      </c>
      <c r="AB111" s="3217">
        <v>0</v>
      </c>
      <c r="AC111" s="3217">
        <v>0</v>
      </c>
      <c r="AD111" s="3217">
        <v>0</v>
      </c>
      <c r="AE111" s="3217">
        <v>0</v>
      </c>
      <c r="AF111" s="3217">
        <v>0</v>
      </c>
      <c r="AG111" s="3217">
        <v>0</v>
      </c>
      <c r="AH111" s="3217">
        <v>0</v>
      </c>
      <c r="AI111" s="3217">
        <v>0</v>
      </c>
      <c r="AJ111" s="3217">
        <v>0</v>
      </c>
      <c r="AK111" s="3217">
        <v>0</v>
      </c>
      <c r="AL111" s="3218"/>
    </row>
    <row r="112" spans="1:38" ht="20.100000000000001" customHeight="1">
      <c r="A112" s="2942">
        <v>0</v>
      </c>
      <c r="B112" s="4863"/>
      <c r="C112" s="4866"/>
      <c r="D112" s="4867"/>
      <c r="E112" s="4643"/>
      <c r="F112" s="4643"/>
      <c r="G112" s="4646"/>
      <c r="H112" s="4647"/>
      <c r="I112" s="2870">
        <v>20</v>
      </c>
      <c r="J112" s="2957" t="s">
        <v>4707</v>
      </c>
      <c r="K112" s="2958"/>
      <c r="L112" s="2958"/>
      <c r="M112" s="3324"/>
      <c r="N112" s="2942">
        <v>0</v>
      </c>
      <c r="O112" s="2942">
        <v>0</v>
      </c>
      <c r="P112" s="2942">
        <v>0</v>
      </c>
      <c r="Q112" s="2942">
        <v>0</v>
      </c>
      <c r="R112" s="2942">
        <v>0</v>
      </c>
      <c r="S112" s="2942">
        <v>0</v>
      </c>
      <c r="T112" s="2942">
        <v>0</v>
      </c>
      <c r="U112" s="2942">
        <v>0</v>
      </c>
      <c r="V112" s="2942">
        <v>0</v>
      </c>
      <c r="W112" s="2942">
        <v>0</v>
      </c>
      <c r="X112" s="2942">
        <v>0</v>
      </c>
      <c r="Y112" s="2942">
        <v>0</v>
      </c>
      <c r="Z112" s="2942">
        <v>0</v>
      </c>
      <c r="AA112" s="2942">
        <v>0</v>
      </c>
      <c r="AB112" s="3217">
        <v>0</v>
      </c>
      <c r="AC112" s="3217">
        <v>0</v>
      </c>
      <c r="AD112" s="3217">
        <v>0</v>
      </c>
      <c r="AE112" s="3217">
        <v>0</v>
      </c>
      <c r="AF112" s="3217">
        <v>0</v>
      </c>
      <c r="AG112" s="3217">
        <v>0</v>
      </c>
      <c r="AH112" s="3217">
        <v>0</v>
      </c>
      <c r="AI112" s="3217">
        <v>0</v>
      </c>
      <c r="AJ112" s="3217">
        <v>0</v>
      </c>
      <c r="AK112" s="3217">
        <v>0</v>
      </c>
      <c r="AL112" s="3218"/>
    </row>
    <row r="113" spans="1:38" ht="18" customHeight="1" thickBot="1">
      <c r="A113" s="2942">
        <v>0</v>
      </c>
      <c r="B113" s="3312"/>
      <c r="C113" s="4883">
        <v>20</v>
      </c>
      <c r="D113" s="4884"/>
      <c r="E113" s="4654">
        <f>E110*E111</f>
        <v>365</v>
      </c>
      <c r="F113" s="4654"/>
      <c r="G113" s="4655" t="s">
        <v>4708</v>
      </c>
      <c r="H113" s="4656"/>
      <c r="I113" s="2870">
        <v>18</v>
      </c>
      <c r="J113" s="3320" t="s">
        <v>4709</v>
      </c>
      <c r="K113" s="2958"/>
      <c r="L113" s="2958"/>
      <c r="M113" s="3324"/>
      <c r="N113" s="2942">
        <v>0</v>
      </c>
      <c r="O113" s="2942">
        <v>0</v>
      </c>
      <c r="P113" s="2942">
        <v>0</v>
      </c>
      <c r="Q113" s="2942">
        <v>0</v>
      </c>
      <c r="R113" s="2942">
        <v>0</v>
      </c>
      <c r="S113" s="2942">
        <v>0</v>
      </c>
      <c r="T113" s="2942">
        <v>0</v>
      </c>
      <c r="U113" s="2942">
        <v>0</v>
      </c>
      <c r="V113" s="2942">
        <v>0</v>
      </c>
      <c r="W113" s="2942">
        <v>0</v>
      </c>
      <c r="X113" s="2942">
        <v>0</v>
      </c>
      <c r="Y113" s="2942">
        <v>0</v>
      </c>
      <c r="Z113" s="2942">
        <v>0</v>
      </c>
      <c r="AA113" s="2942">
        <v>0</v>
      </c>
      <c r="AB113" s="3217">
        <v>0</v>
      </c>
      <c r="AC113" s="3217">
        <v>0</v>
      </c>
      <c r="AD113" s="3217">
        <v>0</v>
      </c>
      <c r="AE113" s="3217">
        <v>0</v>
      </c>
      <c r="AF113" s="3217">
        <v>0</v>
      </c>
      <c r="AG113" s="3217">
        <v>0</v>
      </c>
      <c r="AH113" s="3217">
        <v>0</v>
      </c>
      <c r="AI113" s="3217">
        <v>0</v>
      </c>
      <c r="AJ113" s="3217">
        <v>0</v>
      </c>
      <c r="AK113" s="3217">
        <v>0</v>
      </c>
      <c r="AL113" s="3218"/>
    </row>
    <row r="114" spans="1:38" ht="18" customHeight="1">
      <c r="A114" s="2942">
        <v>0</v>
      </c>
      <c r="B114" s="3313" t="s">
        <v>1125</v>
      </c>
      <c r="C114" s="4885" t="s">
        <v>4710</v>
      </c>
      <c r="D114" s="4886"/>
      <c r="E114" s="2963" t="s">
        <v>4711</v>
      </c>
      <c r="F114" s="2964" t="s">
        <v>4712</v>
      </c>
      <c r="G114" s="2965" t="s">
        <v>4601</v>
      </c>
      <c r="H114" s="2966"/>
      <c r="I114" s="2870">
        <v>18</v>
      </c>
      <c r="J114" s="3321" t="s">
        <v>4713</v>
      </c>
      <c r="K114" s="2958"/>
      <c r="L114" s="2958"/>
      <c r="M114" s="3324"/>
      <c r="N114" s="2942">
        <v>0</v>
      </c>
      <c r="O114" s="2942">
        <v>0</v>
      </c>
      <c r="P114" s="2942">
        <v>0</v>
      </c>
      <c r="Q114" s="2942">
        <v>0</v>
      </c>
      <c r="R114" s="2942">
        <v>0</v>
      </c>
      <c r="S114" s="2942">
        <v>0</v>
      </c>
      <c r="T114" s="2942">
        <v>0</v>
      </c>
      <c r="U114" s="2942">
        <v>0</v>
      </c>
      <c r="V114" s="2942">
        <v>0</v>
      </c>
      <c r="W114" s="2942">
        <v>0</v>
      </c>
      <c r="X114" s="2942">
        <v>0</v>
      </c>
      <c r="Y114" s="2942">
        <v>0</v>
      </c>
      <c r="Z114" s="2942">
        <v>0</v>
      </c>
      <c r="AA114" s="2942">
        <v>0</v>
      </c>
      <c r="AB114" s="3217">
        <v>0</v>
      </c>
      <c r="AC114" s="3217">
        <v>0</v>
      </c>
      <c r="AD114" s="3217">
        <v>0</v>
      </c>
      <c r="AE114" s="3217">
        <v>0</v>
      </c>
      <c r="AF114" s="3217">
        <v>0</v>
      </c>
      <c r="AG114" s="3217">
        <v>0</v>
      </c>
      <c r="AH114" s="3217">
        <v>0</v>
      </c>
      <c r="AI114" s="3217">
        <v>0</v>
      </c>
      <c r="AJ114" s="3217">
        <v>0</v>
      </c>
      <c r="AK114" s="3217">
        <v>0</v>
      </c>
      <c r="AL114" s="3218"/>
    </row>
    <row r="115" spans="1:38" ht="18" customHeight="1">
      <c r="A115" s="2942">
        <v>0</v>
      </c>
      <c r="B115" s="2968" t="s">
        <v>4604</v>
      </c>
      <c r="C115" s="3314">
        <v>6</v>
      </c>
      <c r="D115" s="2970">
        <f>IF(ISTEXT(C115),0,(C115/C143))</f>
        <v>5.5555555555555552E-2</v>
      </c>
      <c r="E115" s="3029">
        <f>IF(ISTEXT(C115),C115,(C115/C113)*E113)</f>
        <v>109.5</v>
      </c>
      <c r="F115" s="2972">
        <f>IF(ISTEXT(E115),E115,IF(E115=E113,"chaque repas",IF(E115=0,0,E113/E115)))</f>
        <v>3.3333333333333335</v>
      </c>
      <c r="G115" s="4505" t="s">
        <v>4608</v>
      </c>
      <c r="H115" s="4527"/>
      <c r="I115" s="2870">
        <v>18</v>
      </c>
      <c r="J115" s="3320" t="s">
        <v>4714</v>
      </c>
      <c r="K115" s="2958"/>
      <c r="L115" s="2958"/>
      <c r="M115" s="3324"/>
      <c r="N115" s="2942">
        <v>0</v>
      </c>
      <c r="O115" s="2942">
        <v>0</v>
      </c>
      <c r="P115" s="2942">
        <v>0</v>
      </c>
      <c r="Q115" s="2942">
        <v>0</v>
      </c>
      <c r="R115" s="2942">
        <v>0</v>
      </c>
      <c r="S115" s="2942">
        <v>0</v>
      </c>
      <c r="T115" s="2942">
        <v>0</v>
      </c>
      <c r="U115" s="2942">
        <v>0</v>
      </c>
      <c r="V115" s="2942">
        <v>0</v>
      </c>
      <c r="W115" s="2942">
        <v>0</v>
      </c>
      <c r="X115" s="2942">
        <v>0</v>
      </c>
      <c r="Y115" s="2942">
        <v>0</v>
      </c>
      <c r="Z115" s="2942">
        <v>0</v>
      </c>
      <c r="AA115" s="2942">
        <v>0</v>
      </c>
      <c r="AB115" s="3217">
        <v>0</v>
      </c>
      <c r="AC115" s="3217">
        <v>0</v>
      </c>
      <c r="AD115" s="3217">
        <v>0</v>
      </c>
      <c r="AE115" s="3217">
        <v>0</v>
      </c>
      <c r="AF115" s="3217">
        <v>0</v>
      </c>
      <c r="AG115" s="3217">
        <v>0</v>
      </c>
      <c r="AH115" s="3217">
        <v>0</v>
      </c>
      <c r="AI115" s="3217">
        <v>0</v>
      </c>
      <c r="AJ115" s="3217">
        <v>0</v>
      </c>
      <c r="AK115" s="3217">
        <v>0</v>
      </c>
      <c r="AL115" s="3218"/>
    </row>
    <row r="116" spans="1:38" ht="18" customHeight="1">
      <c r="A116" s="2942">
        <v>0</v>
      </c>
      <c r="B116" s="2978" t="s">
        <v>4609</v>
      </c>
      <c r="C116" s="3315">
        <v>8</v>
      </c>
      <c r="D116" s="2980">
        <f>IF(ISTEXT(C116),0,(C116/C143))</f>
        <v>7.407407407407407E-2</v>
      </c>
      <c r="E116" s="2998">
        <f>IF(ISTEXT(C116),C116,(C116/C113)*E113)</f>
        <v>146</v>
      </c>
      <c r="F116" s="2999">
        <f>IF(ISTEXT(E116),E116,IF(E116=E113,"chaque repas",IF(E116=0,0,E113/E116)))</f>
        <v>2.5</v>
      </c>
      <c r="G116" s="4507"/>
      <c r="H116" s="4529"/>
      <c r="I116" s="2870">
        <v>18</v>
      </c>
      <c r="J116" s="3321" t="s">
        <v>4713</v>
      </c>
      <c r="K116" s="2958"/>
      <c r="L116" s="2958"/>
      <c r="M116" s="3324"/>
      <c r="N116" s="2942">
        <v>0</v>
      </c>
      <c r="O116" s="2942">
        <v>0</v>
      </c>
      <c r="P116" s="2942">
        <v>0</v>
      </c>
      <c r="Q116" s="2942">
        <v>0</v>
      </c>
      <c r="R116" s="2942">
        <v>0</v>
      </c>
      <c r="S116" s="2942">
        <v>0</v>
      </c>
      <c r="T116" s="2942">
        <v>0</v>
      </c>
      <c r="U116" s="2942">
        <v>0</v>
      </c>
      <c r="V116" s="2942">
        <v>0</v>
      </c>
      <c r="W116" s="2942">
        <v>0</v>
      </c>
      <c r="X116" s="2942">
        <v>0</v>
      </c>
      <c r="Y116" s="2942">
        <v>0</v>
      </c>
      <c r="Z116" s="2942">
        <v>0</v>
      </c>
      <c r="AA116" s="2942">
        <v>0</v>
      </c>
      <c r="AB116" s="3217">
        <v>0</v>
      </c>
      <c r="AC116" s="3217">
        <v>0</v>
      </c>
      <c r="AD116" s="3217">
        <v>0</v>
      </c>
      <c r="AE116" s="3217">
        <v>0</v>
      </c>
      <c r="AF116" s="3217">
        <v>0</v>
      </c>
      <c r="AG116" s="3217">
        <v>0</v>
      </c>
      <c r="AH116" s="3217">
        <v>0</v>
      </c>
      <c r="AI116" s="3217">
        <v>0</v>
      </c>
      <c r="AJ116" s="3217">
        <v>0</v>
      </c>
      <c r="AK116" s="3217">
        <v>0</v>
      </c>
      <c r="AL116" s="3218"/>
    </row>
    <row r="117" spans="1:38" ht="18" customHeight="1">
      <c r="A117" s="2942">
        <v>0</v>
      </c>
      <c r="B117" s="2978" t="s">
        <v>4614</v>
      </c>
      <c r="C117" s="3316">
        <v>28</v>
      </c>
      <c r="D117" s="2988">
        <f>IF(ISTEXT(C117),0,(C117/C143))</f>
        <v>0.25925925925925924</v>
      </c>
      <c r="E117" s="3015">
        <f>IF(ISTEXT(C117),C117,(C117/C113)*E113)</f>
        <v>510.99999999999994</v>
      </c>
      <c r="F117" s="3016">
        <f>IF(ISTEXT(E117),E117,IF(E117=E113,"chaque repas",IF(E117=0,0,E113/E117)))</f>
        <v>0.71428571428571441</v>
      </c>
      <c r="G117" s="4507"/>
      <c r="H117" s="4529"/>
      <c r="I117" s="2870">
        <v>18</v>
      </c>
      <c r="J117" s="2991" t="s">
        <v>4715</v>
      </c>
      <c r="K117" s="2958"/>
      <c r="L117" s="2958"/>
      <c r="M117" s="3324"/>
      <c r="N117" s="2942">
        <v>0</v>
      </c>
      <c r="O117" s="2942">
        <v>0</v>
      </c>
      <c r="P117" s="2942">
        <v>0</v>
      </c>
      <c r="Q117" s="2942">
        <v>0</v>
      </c>
      <c r="R117" s="2942">
        <v>0</v>
      </c>
      <c r="S117" s="2942">
        <v>0</v>
      </c>
      <c r="T117" s="2942">
        <v>0</v>
      </c>
      <c r="U117" s="2942">
        <v>0</v>
      </c>
      <c r="V117" s="2942">
        <v>0</v>
      </c>
      <c r="W117" s="2942">
        <v>0</v>
      </c>
      <c r="X117" s="2942">
        <v>0</v>
      </c>
      <c r="Y117" s="2942">
        <v>0</v>
      </c>
      <c r="Z117" s="2942">
        <v>0</v>
      </c>
      <c r="AA117" s="2942">
        <v>0</v>
      </c>
      <c r="AB117" s="3217">
        <v>0</v>
      </c>
      <c r="AC117" s="3217">
        <v>0</v>
      </c>
      <c r="AD117" s="3217">
        <v>0</v>
      </c>
      <c r="AE117" s="3217">
        <v>0</v>
      </c>
      <c r="AF117" s="3217">
        <v>0</v>
      </c>
      <c r="AG117" s="3217">
        <v>0</v>
      </c>
      <c r="AH117" s="3217">
        <v>0</v>
      </c>
      <c r="AI117" s="3217">
        <v>0</v>
      </c>
      <c r="AJ117" s="3217">
        <v>0</v>
      </c>
      <c r="AK117" s="3217">
        <v>0</v>
      </c>
      <c r="AL117" s="3218"/>
    </row>
    <row r="118" spans="1:38" ht="18" customHeight="1">
      <c r="A118" s="2942">
        <v>0</v>
      </c>
      <c r="B118" s="2994" t="s">
        <v>4616</v>
      </c>
      <c r="C118" s="3315" t="s">
        <v>4606</v>
      </c>
      <c r="D118" s="2980">
        <f>IF(ISTEXT(C118),0,(C118/C143))</f>
        <v>0</v>
      </c>
      <c r="E118" s="3029" t="str">
        <f>IF(ISTEXT(C118),C118,(C118/C113)*E113)</f>
        <v>libre</v>
      </c>
      <c r="F118" s="2972" t="str">
        <f>IF(ISTEXT(E118),E118,IF(E118=E113,"chaque repas",IF(E118=0,0,E113/E118)))</f>
        <v>libre</v>
      </c>
      <c r="G118" s="4507"/>
      <c r="H118" s="4529"/>
      <c r="I118" s="2870">
        <v>18</v>
      </c>
      <c r="J118" s="2995" t="s">
        <v>4705</v>
      </c>
      <c r="K118" s="2958"/>
      <c r="L118" s="2958"/>
      <c r="M118" s="3324"/>
      <c r="N118" s="2942">
        <v>0</v>
      </c>
      <c r="O118" s="2942">
        <v>0</v>
      </c>
      <c r="P118" s="2942">
        <v>0</v>
      </c>
      <c r="Q118" s="2942">
        <v>0</v>
      </c>
      <c r="R118" s="2942">
        <v>0</v>
      </c>
      <c r="S118" s="2942">
        <v>0</v>
      </c>
      <c r="T118" s="2942">
        <v>0</v>
      </c>
      <c r="U118" s="2942">
        <v>0</v>
      </c>
      <c r="V118" s="2942">
        <v>0</v>
      </c>
      <c r="W118" s="2942">
        <v>0</v>
      </c>
      <c r="X118" s="2942">
        <v>0</v>
      </c>
      <c r="Y118" s="2942">
        <v>0</v>
      </c>
      <c r="Z118" s="2942">
        <v>0</v>
      </c>
      <c r="AA118" s="2942">
        <v>0</v>
      </c>
      <c r="AB118" s="3217">
        <v>0</v>
      </c>
      <c r="AC118" s="3217">
        <v>0</v>
      </c>
      <c r="AD118" s="3217">
        <v>0</v>
      </c>
      <c r="AE118" s="3217">
        <v>0</v>
      </c>
      <c r="AF118" s="3217">
        <v>0</v>
      </c>
      <c r="AG118" s="3217">
        <v>0</v>
      </c>
      <c r="AH118" s="3217">
        <v>0</v>
      </c>
      <c r="AI118" s="3217">
        <v>0</v>
      </c>
      <c r="AJ118" s="3217">
        <v>0</v>
      </c>
      <c r="AK118" s="3217">
        <v>0</v>
      </c>
      <c r="AL118" s="3218"/>
    </row>
    <row r="119" spans="1:38" ht="18" customHeight="1">
      <c r="A119" s="2942">
        <v>0</v>
      </c>
      <c r="B119" s="2994" t="s">
        <v>4619</v>
      </c>
      <c r="C119" s="4887">
        <v>10</v>
      </c>
      <c r="D119" s="4580">
        <f>IF(ISTEXT(C119),0,(C119/C143))</f>
        <v>9.2592592592592587E-2</v>
      </c>
      <c r="E119" s="4570">
        <f>IF(ISTEXT(C119),C119,(C119/C113)*E113)</f>
        <v>182.5</v>
      </c>
      <c r="F119" s="4572">
        <f>IF(ISTEXT(E119),E119,IF(E119=E113,"chaque repas",IF(E119=0,0,E113/E119)))</f>
        <v>2</v>
      </c>
      <c r="G119" s="4507"/>
      <c r="H119" s="4529"/>
      <c r="I119" s="2870">
        <v>18</v>
      </c>
      <c r="J119" s="3000" t="s">
        <v>4716</v>
      </c>
      <c r="K119" s="2958"/>
      <c r="L119" s="2958"/>
      <c r="M119" s="3324"/>
      <c r="N119" s="2942">
        <v>0</v>
      </c>
      <c r="O119" s="2942">
        <v>0</v>
      </c>
      <c r="P119" s="2942">
        <v>0</v>
      </c>
      <c r="Q119" s="2942">
        <v>0</v>
      </c>
      <c r="R119" s="2942">
        <v>0</v>
      </c>
      <c r="S119" s="2942">
        <v>0</v>
      </c>
      <c r="T119" s="2942">
        <v>0</v>
      </c>
      <c r="U119" s="2942">
        <v>0</v>
      </c>
      <c r="V119" s="2942">
        <v>0</v>
      </c>
      <c r="W119" s="2942">
        <v>0</v>
      </c>
      <c r="X119" s="2942">
        <v>0</v>
      </c>
      <c r="Y119" s="2942">
        <v>0</v>
      </c>
      <c r="Z119" s="2942">
        <v>0</v>
      </c>
      <c r="AA119" s="2942">
        <v>0</v>
      </c>
      <c r="AB119" s="3217">
        <v>0</v>
      </c>
      <c r="AC119" s="3217">
        <v>0</v>
      </c>
      <c r="AD119" s="3217">
        <v>0</v>
      </c>
      <c r="AE119" s="3217">
        <v>0</v>
      </c>
      <c r="AF119" s="3217">
        <v>0</v>
      </c>
      <c r="AG119" s="3217">
        <v>0</v>
      </c>
      <c r="AH119" s="3217">
        <v>0</v>
      </c>
      <c r="AI119" s="3217">
        <v>0</v>
      </c>
      <c r="AJ119" s="3217">
        <v>0</v>
      </c>
      <c r="AK119" s="3217">
        <v>0</v>
      </c>
      <c r="AL119" s="3218"/>
    </row>
    <row r="120" spans="1:38" ht="18" customHeight="1">
      <c r="A120" s="2942">
        <v>0</v>
      </c>
      <c r="B120" s="3001" t="s">
        <v>62</v>
      </c>
      <c r="C120" s="4888"/>
      <c r="D120" s="4568"/>
      <c r="E120" s="4570"/>
      <c r="F120" s="4572"/>
      <c r="G120" s="4507"/>
      <c r="H120" s="4529"/>
      <c r="I120" s="2870">
        <v>18</v>
      </c>
      <c r="J120" s="3002" t="s">
        <v>4717</v>
      </c>
      <c r="K120" s="3003"/>
      <c r="L120" s="3003"/>
      <c r="M120" s="3325"/>
      <c r="N120" s="2942">
        <v>0</v>
      </c>
      <c r="O120" s="2942">
        <v>0</v>
      </c>
      <c r="P120" s="2942">
        <v>0</v>
      </c>
      <c r="Q120" s="2942">
        <v>0</v>
      </c>
      <c r="R120" s="2942">
        <v>0</v>
      </c>
      <c r="S120" s="2942">
        <v>0</v>
      </c>
      <c r="T120" s="2942">
        <v>0</v>
      </c>
      <c r="U120" s="2942">
        <v>0</v>
      </c>
      <c r="V120" s="2942">
        <v>0</v>
      </c>
      <c r="W120" s="2942">
        <v>0</v>
      </c>
      <c r="X120" s="2942">
        <v>0</v>
      </c>
      <c r="Y120" s="2942">
        <v>0</v>
      </c>
      <c r="Z120" s="2942">
        <v>0</v>
      </c>
      <c r="AA120" s="2942">
        <v>0</v>
      </c>
      <c r="AB120" s="3217">
        <v>0</v>
      </c>
      <c r="AC120" s="3217">
        <v>0</v>
      </c>
      <c r="AD120" s="3217">
        <v>0</v>
      </c>
      <c r="AE120" s="3217">
        <v>0</v>
      </c>
      <c r="AF120" s="3217">
        <v>0</v>
      </c>
      <c r="AG120" s="3217">
        <v>0</v>
      </c>
      <c r="AH120" s="3217">
        <v>0</v>
      </c>
      <c r="AI120" s="3217">
        <v>0</v>
      </c>
      <c r="AJ120" s="3217">
        <v>0</v>
      </c>
      <c r="AK120" s="3217">
        <v>0</v>
      </c>
      <c r="AL120" s="3218"/>
    </row>
    <row r="121" spans="1:38" ht="18" customHeight="1">
      <c r="A121" s="2942">
        <v>0</v>
      </c>
      <c r="B121" s="3007" t="s">
        <v>4622</v>
      </c>
      <c r="C121" s="3316">
        <v>5</v>
      </c>
      <c r="D121" s="3008">
        <f>IF(ISTEXT(C121),0,(C121/C143))</f>
        <v>4.6296296296296294E-2</v>
      </c>
      <c r="E121" s="3015">
        <f>IF(ISTEXT(C121),C121,(C121/C113)*E113)</f>
        <v>91.25</v>
      </c>
      <c r="F121" s="3016">
        <f>IF(ISTEXT(E121),E121,IF(E121=E113,"chaque repas",IF(E121=0,0,E113/E121)))</f>
        <v>4</v>
      </c>
      <c r="G121" s="4509"/>
      <c r="H121" s="4620"/>
      <c r="I121" s="2870">
        <v>18</v>
      </c>
      <c r="J121" s="2942">
        <v>0</v>
      </c>
      <c r="K121" s="2942">
        <v>0</v>
      </c>
      <c r="L121" s="2942">
        <v>0</v>
      </c>
      <c r="M121" s="3322">
        <v>0</v>
      </c>
      <c r="N121" s="2942">
        <v>0</v>
      </c>
      <c r="O121" s="2942">
        <v>0</v>
      </c>
      <c r="P121" s="2942">
        <v>0</v>
      </c>
      <c r="Q121" s="2942">
        <v>0</v>
      </c>
      <c r="R121" s="2942">
        <v>0</v>
      </c>
      <c r="S121" s="2942">
        <v>0</v>
      </c>
      <c r="T121" s="2942">
        <v>0</v>
      </c>
      <c r="U121" s="2942">
        <v>0</v>
      </c>
      <c r="V121" s="2942">
        <v>0</v>
      </c>
      <c r="W121" s="2942">
        <v>0</v>
      </c>
      <c r="X121" s="2942">
        <v>0</v>
      </c>
      <c r="Y121" s="2942">
        <v>0</v>
      </c>
      <c r="Z121" s="2942">
        <v>0</v>
      </c>
      <c r="AA121" s="2942">
        <v>0</v>
      </c>
      <c r="AB121" s="3217">
        <v>0</v>
      </c>
      <c r="AC121" s="3217">
        <v>0</v>
      </c>
      <c r="AD121" s="3217">
        <v>0</v>
      </c>
      <c r="AE121" s="3217">
        <v>0</v>
      </c>
      <c r="AF121" s="3217">
        <v>0</v>
      </c>
      <c r="AG121" s="3217">
        <v>0</v>
      </c>
      <c r="AH121" s="3217">
        <v>0</v>
      </c>
      <c r="AI121" s="3217">
        <v>0</v>
      </c>
      <c r="AJ121" s="3217">
        <v>0</v>
      </c>
      <c r="AK121" s="3217">
        <v>0</v>
      </c>
      <c r="AL121" s="3218"/>
    </row>
    <row r="122" spans="1:38" ht="18" customHeight="1">
      <c r="A122" s="2942">
        <v>0</v>
      </c>
      <c r="B122" s="3011" t="s">
        <v>4624</v>
      </c>
      <c r="C122" s="4881">
        <v>5</v>
      </c>
      <c r="D122" s="4567">
        <f>IF(ISTEXT(C122),0,(C122/C143))</f>
        <v>4.6296296296296294E-2</v>
      </c>
      <c r="E122" s="4569">
        <f>IF(ISTEXT(C122),C122,(C122/C113)*E113)</f>
        <v>91.25</v>
      </c>
      <c r="F122" s="4571">
        <f>IF(ISTEXT(E122),E122,IF(E122=E113,"chaque repas",IF(E122=0,0,E113/E122)))</f>
        <v>4</v>
      </c>
      <c r="G122" s="4472" t="s">
        <v>4625</v>
      </c>
      <c r="H122" s="4616"/>
      <c r="I122" s="2870">
        <v>18</v>
      </c>
      <c r="J122" s="2942">
        <v>0</v>
      </c>
      <c r="K122" s="2942">
        <v>0</v>
      </c>
      <c r="L122" s="2942">
        <v>0</v>
      </c>
      <c r="M122" s="3322">
        <v>0</v>
      </c>
      <c r="N122" s="2942">
        <v>0</v>
      </c>
      <c r="O122" s="2942">
        <v>0</v>
      </c>
      <c r="P122" s="2942">
        <v>0</v>
      </c>
      <c r="Q122" s="2942">
        <v>0</v>
      </c>
      <c r="R122" s="2942">
        <v>0</v>
      </c>
      <c r="S122" s="2942">
        <v>0</v>
      </c>
      <c r="T122" s="2942">
        <v>0</v>
      </c>
      <c r="U122" s="2942">
        <v>0</v>
      </c>
      <c r="V122" s="2942">
        <v>0</v>
      </c>
      <c r="W122" s="2942">
        <v>0</v>
      </c>
      <c r="X122" s="2942">
        <v>0</v>
      </c>
      <c r="Y122" s="2942">
        <v>0</v>
      </c>
      <c r="Z122" s="2942">
        <v>0</v>
      </c>
      <c r="AA122" s="2942">
        <v>0</v>
      </c>
      <c r="AB122" s="3217">
        <v>0</v>
      </c>
      <c r="AC122" s="3217">
        <v>0</v>
      </c>
      <c r="AD122" s="3217">
        <v>0</v>
      </c>
      <c r="AE122" s="3217">
        <v>0</v>
      </c>
      <c r="AF122" s="3217">
        <v>0</v>
      </c>
      <c r="AG122" s="3217">
        <v>0</v>
      </c>
      <c r="AH122" s="3217">
        <v>0</v>
      </c>
      <c r="AI122" s="3217">
        <v>0</v>
      </c>
      <c r="AJ122" s="3217">
        <v>0</v>
      </c>
      <c r="AK122" s="3217">
        <v>0</v>
      </c>
      <c r="AL122" s="3218"/>
    </row>
    <row r="123" spans="1:38" ht="18" customHeight="1">
      <c r="A123" s="2942">
        <v>0</v>
      </c>
      <c r="B123" s="3014" t="s">
        <v>64</v>
      </c>
      <c r="C123" s="4882"/>
      <c r="D123" s="4581"/>
      <c r="E123" s="4582"/>
      <c r="F123" s="4583"/>
      <c r="G123" s="4474"/>
      <c r="H123" s="4617"/>
      <c r="I123" s="2870">
        <v>18</v>
      </c>
      <c r="J123" s="2942">
        <v>0</v>
      </c>
      <c r="K123" s="2942">
        <v>0</v>
      </c>
      <c r="L123" s="2942">
        <v>0</v>
      </c>
      <c r="M123" s="3322">
        <v>0</v>
      </c>
      <c r="N123" s="2942">
        <v>0</v>
      </c>
      <c r="O123" s="2942">
        <v>0</v>
      </c>
      <c r="P123" s="2942">
        <v>0</v>
      </c>
      <c r="Q123" s="2942">
        <v>0</v>
      </c>
      <c r="R123" s="2942">
        <v>0</v>
      </c>
      <c r="S123" s="2942">
        <v>0</v>
      </c>
      <c r="T123" s="2942">
        <v>0</v>
      </c>
      <c r="U123" s="2942">
        <v>0</v>
      </c>
      <c r="V123" s="2942">
        <v>0</v>
      </c>
      <c r="W123" s="2942">
        <v>0</v>
      </c>
      <c r="X123" s="2942">
        <v>0</v>
      </c>
      <c r="Y123" s="2942">
        <v>0</v>
      </c>
      <c r="Z123" s="2942">
        <v>0</v>
      </c>
      <c r="AA123" s="2942">
        <v>0</v>
      </c>
      <c r="AB123" s="3217">
        <v>0</v>
      </c>
      <c r="AC123" s="3217">
        <v>0</v>
      </c>
      <c r="AD123" s="3217">
        <v>0</v>
      </c>
      <c r="AE123" s="3217">
        <v>0</v>
      </c>
      <c r="AF123" s="3217">
        <v>0</v>
      </c>
      <c r="AG123" s="3217">
        <v>0</v>
      </c>
      <c r="AH123" s="3217">
        <v>0</v>
      </c>
      <c r="AI123" s="3217">
        <v>0</v>
      </c>
      <c r="AJ123" s="3217">
        <v>0</v>
      </c>
      <c r="AK123" s="3217">
        <v>0</v>
      </c>
      <c r="AL123" s="3218"/>
    </row>
    <row r="124" spans="1:38" ht="18" customHeight="1">
      <c r="A124" s="2942">
        <v>0</v>
      </c>
      <c r="B124" s="3019" t="s">
        <v>4626</v>
      </c>
      <c r="C124" s="3315">
        <v>8</v>
      </c>
      <c r="D124" s="2980">
        <f>IF(ISTEXT(C124),0,(C124/C143))</f>
        <v>7.407407407407407E-2</v>
      </c>
      <c r="E124" s="3029">
        <f>IF(ISTEXT(C124),C124,(C124/C113)*E113)</f>
        <v>146</v>
      </c>
      <c r="F124" s="2972">
        <f>IF(ISTEXT(E124),E124,IF(E124=E113,"chaque repas",IF(E124=0,0,E113/E124)))</f>
        <v>2.5</v>
      </c>
      <c r="G124" s="4478" t="s">
        <v>4631</v>
      </c>
      <c r="H124" s="4560"/>
      <c r="I124" s="2870">
        <v>18</v>
      </c>
      <c r="J124" s="2942">
        <v>0</v>
      </c>
      <c r="K124" s="2942">
        <v>0</v>
      </c>
      <c r="L124" s="2942">
        <v>0</v>
      </c>
      <c r="M124" s="3322">
        <v>0</v>
      </c>
      <c r="N124" s="2942">
        <v>0</v>
      </c>
      <c r="O124" s="2942">
        <v>0</v>
      </c>
      <c r="P124" s="2942">
        <v>0</v>
      </c>
      <c r="Q124" s="2942">
        <v>0</v>
      </c>
      <c r="R124" s="2942">
        <v>0</v>
      </c>
      <c r="S124" s="2942">
        <v>0</v>
      </c>
      <c r="T124" s="2942">
        <v>0</v>
      </c>
      <c r="U124" s="2942">
        <v>0</v>
      </c>
      <c r="V124" s="2942">
        <v>0</v>
      </c>
      <c r="W124" s="2942">
        <v>0</v>
      </c>
      <c r="X124" s="2942">
        <v>0</v>
      </c>
      <c r="Y124" s="2942">
        <v>0</v>
      </c>
      <c r="Z124" s="2942">
        <v>0</v>
      </c>
      <c r="AA124" s="2942">
        <v>0</v>
      </c>
      <c r="AB124" s="3217">
        <v>0</v>
      </c>
      <c r="AC124" s="3217">
        <v>0</v>
      </c>
      <c r="AD124" s="3217">
        <v>0</v>
      </c>
      <c r="AE124" s="3217">
        <v>0</v>
      </c>
      <c r="AF124" s="3217">
        <v>0</v>
      </c>
      <c r="AG124" s="3217">
        <v>0</v>
      </c>
      <c r="AH124" s="3217">
        <v>0</v>
      </c>
      <c r="AI124" s="3217">
        <v>0</v>
      </c>
      <c r="AJ124" s="3217">
        <v>0</v>
      </c>
      <c r="AK124" s="3217">
        <v>0</v>
      </c>
      <c r="AL124" s="3218"/>
    </row>
    <row r="125" spans="1:38" ht="18" customHeight="1">
      <c r="A125" s="2942">
        <v>0</v>
      </c>
      <c r="B125" s="3022" t="s">
        <v>4632</v>
      </c>
      <c r="C125" s="3317">
        <v>4</v>
      </c>
      <c r="D125" s="3024">
        <f>IF(ISTEXT(C125),0,(C125/C143))</f>
        <v>3.7037037037037035E-2</v>
      </c>
      <c r="E125" s="3029">
        <f>IF(ISTEXT(C125),C125,(C125/C113)*E113)</f>
        <v>73</v>
      </c>
      <c r="F125" s="2972">
        <f>IF(ISTEXT(E125),E125,IF(E125=E113,"chaque repas",IF(E125=0,0,E113/E125)))</f>
        <v>5</v>
      </c>
      <c r="G125" s="4480"/>
      <c r="H125" s="4562"/>
      <c r="I125" s="2870">
        <v>18</v>
      </c>
      <c r="J125" s="2942">
        <v>0</v>
      </c>
      <c r="K125" s="2942">
        <v>0</v>
      </c>
      <c r="L125" s="2942">
        <v>0</v>
      </c>
      <c r="M125" s="3322">
        <v>0</v>
      </c>
      <c r="N125" s="2942">
        <v>0</v>
      </c>
      <c r="O125" s="2942">
        <v>0</v>
      </c>
      <c r="P125" s="2942">
        <v>0</v>
      </c>
      <c r="Q125" s="2942">
        <v>0</v>
      </c>
      <c r="R125" s="2942">
        <v>0</v>
      </c>
      <c r="S125" s="2942">
        <v>0</v>
      </c>
      <c r="T125" s="2942">
        <v>0</v>
      </c>
      <c r="U125" s="2942">
        <v>0</v>
      </c>
      <c r="V125" s="2942">
        <v>0</v>
      </c>
      <c r="W125" s="2942">
        <v>0</v>
      </c>
      <c r="X125" s="2942">
        <v>0</v>
      </c>
      <c r="Y125" s="2942">
        <v>0</v>
      </c>
      <c r="Z125" s="2942">
        <v>0</v>
      </c>
      <c r="AA125" s="2942">
        <v>0</v>
      </c>
      <c r="AB125" s="3217">
        <v>0</v>
      </c>
      <c r="AC125" s="3217">
        <v>0</v>
      </c>
      <c r="AD125" s="3217">
        <v>0</v>
      </c>
      <c r="AE125" s="3217">
        <v>0</v>
      </c>
      <c r="AF125" s="3217">
        <v>0</v>
      </c>
      <c r="AG125" s="3217">
        <v>0</v>
      </c>
      <c r="AH125" s="3217">
        <v>0</v>
      </c>
      <c r="AI125" s="3217">
        <v>0</v>
      </c>
      <c r="AJ125" s="3217">
        <v>0</v>
      </c>
      <c r="AK125" s="3217">
        <v>0</v>
      </c>
      <c r="AL125" s="3218"/>
    </row>
    <row r="126" spans="1:38" ht="18" customHeight="1">
      <c r="A126" s="2942">
        <v>0</v>
      </c>
      <c r="B126" s="4609" t="s">
        <v>4637</v>
      </c>
      <c r="C126" s="4887">
        <v>2</v>
      </c>
      <c r="D126" s="4580">
        <f>IF(ISTEXT(C126),0,(C126/C143))</f>
        <v>1.8518518518518517E-2</v>
      </c>
      <c r="E126" s="4570">
        <f>IF(ISTEXT(C126),C126,(C126/C113)*E113)</f>
        <v>36.5</v>
      </c>
      <c r="F126" s="4572">
        <f>IF(ISTEXT(E126),E126,IF(E126=E113,"chaque repas",IF(E126=0,0,E113/E126)))</f>
        <v>10</v>
      </c>
      <c r="G126" s="4480"/>
      <c r="H126" s="4562"/>
      <c r="I126" s="2870">
        <v>18</v>
      </c>
      <c r="J126" s="2942">
        <v>0</v>
      </c>
      <c r="K126" s="2942">
        <v>0</v>
      </c>
      <c r="L126" s="2942">
        <v>0</v>
      </c>
      <c r="M126" s="3322">
        <v>0</v>
      </c>
      <c r="N126" s="2942">
        <v>0</v>
      </c>
      <c r="O126" s="2942">
        <v>0</v>
      </c>
      <c r="P126" s="2942">
        <v>0</v>
      </c>
      <c r="Q126" s="2942">
        <v>0</v>
      </c>
      <c r="R126" s="2942">
        <v>0</v>
      </c>
      <c r="S126" s="2942">
        <v>0</v>
      </c>
      <c r="T126" s="2942">
        <v>0</v>
      </c>
      <c r="U126" s="2942">
        <v>0</v>
      </c>
      <c r="V126" s="2942">
        <v>0</v>
      </c>
      <c r="W126" s="2942">
        <v>0</v>
      </c>
      <c r="X126" s="2942">
        <v>0</v>
      </c>
      <c r="Y126" s="2942">
        <v>0</v>
      </c>
      <c r="Z126" s="2942">
        <v>0</v>
      </c>
      <c r="AA126" s="2942">
        <v>0</v>
      </c>
      <c r="AB126" s="3217">
        <v>0</v>
      </c>
      <c r="AC126" s="3217">
        <v>0</v>
      </c>
      <c r="AD126" s="3217">
        <v>0</v>
      </c>
      <c r="AE126" s="3217">
        <v>0</v>
      </c>
      <c r="AF126" s="3217">
        <v>0</v>
      </c>
      <c r="AG126" s="3217">
        <v>0</v>
      </c>
      <c r="AH126" s="3217">
        <v>0</v>
      </c>
      <c r="AI126" s="3217">
        <v>0</v>
      </c>
      <c r="AJ126" s="3217">
        <v>0</v>
      </c>
      <c r="AK126" s="3217">
        <v>0</v>
      </c>
      <c r="AL126" s="3218"/>
    </row>
    <row r="127" spans="1:38" ht="18" customHeight="1">
      <c r="A127" s="2942">
        <v>0</v>
      </c>
      <c r="B127" s="4610"/>
      <c r="C127" s="4889"/>
      <c r="D127" s="4568"/>
      <c r="E127" s="4570"/>
      <c r="F127" s="4572"/>
      <c r="G127" s="4480"/>
      <c r="H127" s="4562"/>
      <c r="I127" s="2870">
        <v>18</v>
      </c>
      <c r="J127" s="2942">
        <v>0</v>
      </c>
      <c r="K127" s="2942">
        <v>0</v>
      </c>
      <c r="L127" s="2942">
        <v>0</v>
      </c>
      <c r="M127" s="3322">
        <v>0</v>
      </c>
      <c r="N127" s="2942">
        <v>0</v>
      </c>
      <c r="O127" s="2942">
        <v>0</v>
      </c>
      <c r="P127" s="2942">
        <v>0</v>
      </c>
      <c r="Q127" s="2942">
        <v>0</v>
      </c>
      <c r="R127" s="2942">
        <v>0</v>
      </c>
      <c r="S127" s="2942">
        <v>0</v>
      </c>
      <c r="T127" s="2942">
        <v>0</v>
      </c>
      <c r="U127" s="2942">
        <v>0</v>
      </c>
      <c r="V127" s="2942">
        <v>0</v>
      </c>
      <c r="W127" s="2942">
        <v>0</v>
      </c>
      <c r="X127" s="2942">
        <v>0</v>
      </c>
      <c r="Y127" s="2942">
        <v>0</v>
      </c>
      <c r="Z127" s="2942">
        <v>0</v>
      </c>
      <c r="AA127" s="2942">
        <v>0</v>
      </c>
      <c r="AB127" s="3217">
        <v>0</v>
      </c>
      <c r="AC127" s="3217">
        <v>0</v>
      </c>
      <c r="AD127" s="3217">
        <v>0</v>
      </c>
      <c r="AE127" s="3217">
        <v>0</v>
      </c>
      <c r="AF127" s="3217">
        <v>0</v>
      </c>
      <c r="AG127" s="3217">
        <v>0</v>
      </c>
      <c r="AH127" s="3217">
        <v>0</v>
      </c>
      <c r="AI127" s="3217">
        <v>0</v>
      </c>
      <c r="AJ127" s="3217">
        <v>0</v>
      </c>
      <c r="AK127" s="3217">
        <v>0</v>
      </c>
      <c r="AL127" s="3218"/>
    </row>
    <row r="128" spans="1:38" ht="18" customHeight="1">
      <c r="A128" s="2942">
        <v>0</v>
      </c>
      <c r="B128" s="3030" t="s">
        <v>1033</v>
      </c>
      <c r="C128" s="3317"/>
      <c r="D128" s="3024">
        <f>IF(ISTEXT(C128),0,(C128/C143))</f>
        <v>0</v>
      </c>
      <c r="E128" s="3029">
        <f>IF(ISTEXT(C128),C128,(C128/C113)*E113)</f>
        <v>0</v>
      </c>
      <c r="F128" s="2972">
        <f>IF(ISTEXT(E128),E128,IF(E128=E113,"chaque repas",IF(E128=0,0,E113/E128)))</f>
        <v>0</v>
      </c>
      <c r="G128" s="4480"/>
      <c r="H128" s="4562"/>
      <c r="I128" s="2870">
        <v>18</v>
      </c>
      <c r="J128" s="2942">
        <v>0</v>
      </c>
      <c r="K128" s="2942">
        <v>0</v>
      </c>
      <c r="L128" s="2942">
        <v>0</v>
      </c>
      <c r="M128" s="3322">
        <v>0</v>
      </c>
      <c r="N128" s="2942">
        <v>0</v>
      </c>
      <c r="O128" s="2942">
        <v>0</v>
      </c>
      <c r="P128" s="2942">
        <v>0</v>
      </c>
      <c r="Q128" s="2942">
        <v>0</v>
      </c>
      <c r="R128" s="2942">
        <v>0</v>
      </c>
      <c r="S128" s="2942">
        <v>0</v>
      </c>
      <c r="T128" s="2942">
        <v>0</v>
      </c>
      <c r="U128" s="2942">
        <v>0</v>
      </c>
      <c r="V128" s="2942">
        <v>0</v>
      </c>
      <c r="W128" s="2942">
        <v>0</v>
      </c>
      <c r="X128" s="2942">
        <v>0</v>
      </c>
      <c r="Y128" s="2942">
        <v>0</v>
      </c>
      <c r="Z128" s="2942">
        <v>0</v>
      </c>
      <c r="AA128" s="2942">
        <v>0</v>
      </c>
      <c r="AB128" s="3217">
        <v>0</v>
      </c>
      <c r="AC128" s="3217">
        <v>0</v>
      </c>
      <c r="AD128" s="3217">
        <v>0</v>
      </c>
      <c r="AE128" s="3217">
        <v>0</v>
      </c>
      <c r="AF128" s="3217">
        <v>0</v>
      </c>
      <c r="AG128" s="3217">
        <v>0</v>
      </c>
      <c r="AH128" s="3217">
        <v>0</v>
      </c>
      <c r="AI128" s="3217">
        <v>0</v>
      </c>
      <c r="AJ128" s="3217">
        <v>0</v>
      </c>
      <c r="AK128" s="3217">
        <v>0</v>
      </c>
      <c r="AL128" s="3218"/>
    </row>
    <row r="129" spans="1:38" ht="18" customHeight="1">
      <c r="A129" s="2942">
        <v>0</v>
      </c>
      <c r="B129" s="3033" t="s">
        <v>4639</v>
      </c>
      <c r="C129" s="3316"/>
      <c r="D129" s="3008">
        <f>IF(ISTEXT(C129),0,(C129/C143))</f>
        <v>0</v>
      </c>
      <c r="E129" s="3015">
        <f>IF(ISTEXT(C129),C129,(C129/C113)*E113)</f>
        <v>0</v>
      </c>
      <c r="F129" s="3016">
        <f>IF(ISTEXT(E129),E129,IF(E129=E113,"chaque repas",IF(E129=0,0,E113/E129)))</f>
        <v>0</v>
      </c>
      <c r="G129" s="4480"/>
      <c r="H129" s="4562"/>
      <c r="I129" s="2870">
        <v>18</v>
      </c>
      <c r="J129" s="2942">
        <v>0</v>
      </c>
      <c r="K129" s="2942">
        <v>0</v>
      </c>
      <c r="L129" s="2942">
        <v>0</v>
      </c>
      <c r="M129" s="3322">
        <v>0</v>
      </c>
      <c r="N129" s="2942">
        <v>0</v>
      </c>
      <c r="O129" s="2942">
        <v>0</v>
      </c>
      <c r="P129" s="2942">
        <v>0</v>
      </c>
      <c r="Q129" s="2942">
        <v>0</v>
      </c>
      <c r="R129" s="2942">
        <v>0</v>
      </c>
      <c r="S129" s="2942">
        <v>0</v>
      </c>
      <c r="T129" s="2942">
        <v>0</v>
      </c>
      <c r="U129" s="2942">
        <v>0</v>
      </c>
      <c r="V129" s="2942">
        <v>0</v>
      </c>
      <c r="W129" s="2942">
        <v>0</v>
      </c>
      <c r="X129" s="2942">
        <v>0</v>
      </c>
      <c r="Y129" s="2942">
        <v>0</v>
      </c>
      <c r="Z129" s="2942">
        <v>0</v>
      </c>
      <c r="AA129" s="2942">
        <v>0</v>
      </c>
      <c r="AB129" s="3217">
        <v>0</v>
      </c>
      <c r="AC129" s="3217">
        <v>0</v>
      </c>
      <c r="AD129" s="3217">
        <v>0</v>
      </c>
      <c r="AE129" s="3217">
        <v>0</v>
      </c>
      <c r="AF129" s="3217">
        <v>0</v>
      </c>
      <c r="AG129" s="3217">
        <v>0</v>
      </c>
      <c r="AH129" s="3217">
        <v>0</v>
      </c>
      <c r="AI129" s="3217">
        <v>0</v>
      </c>
      <c r="AJ129" s="3217">
        <v>0</v>
      </c>
      <c r="AK129" s="3217">
        <v>0</v>
      </c>
      <c r="AL129" s="3218"/>
    </row>
    <row r="130" spans="1:38" ht="18" customHeight="1">
      <c r="A130" s="2942">
        <v>0</v>
      </c>
      <c r="B130" s="3036" t="s">
        <v>1022</v>
      </c>
      <c r="C130" s="4881">
        <v>3</v>
      </c>
      <c r="D130" s="4567">
        <f>IF(ISTEXT(C130),0,(C130/C143))</f>
        <v>2.7777777777777776E-2</v>
      </c>
      <c r="E130" s="4569">
        <f>IF(ISTEXT(C130),C130,(C130/C113)*E113)</f>
        <v>54.75</v>
      </c>
      <c r="F130" s="4571">
        <f>IF(ISTEXT(E130),E130,IF(E130=E113,"chaque repas",IF(E130=0,0,E113/E130)))</f>
        <v>6.666666666666667</v>
      </c>
      <c r="G130" s="4442" t="s">
        <v>4645</v>
      </c>
      <c r="H130" s="4531"/>
      <c r="I130" s="2870">
        <v>18</v>
      </c>
      <c r="J130" s="2942">
        <v>0</v>
      </c>
      <c r="K130" s="2942">
        <v>0</v>
      </c>
      <c r="L130" s="2942">
        <v>0</v>
      </c>
      <c r="M130" s="3322">
        <v>0</v>
      </c>
      <c r="N130" s="2942">
        <v>0</v>
      </c>
      <c r="O130" s="2942">
        <v>0</v>
      </c>
      <c r="P130" s="2942">
        <v>0</v>
      </c>
      <c r="Q130" s="2942">
        <v>0</v>
      </c>
      <c r="R130" s="2942">
        <v>0</v>
      </c>
      <c r="S130" s="2942">
        <v>0</v>
      </c>
      <c r="T130" s="2942">
        <v>0</v>
      </c>
      <c r="U130" s="2942">
        <v>0</v>
      </c>
      <c r="V130" s="2942">
        <v>0</v>
      </c>
      <c r="W130" s="2942">
        <v>0</v>
      </c>
      <c r="X130" s="2942">
        <v>0</v>
      </c>
      <c r="Y130" s="2942">
        <v>0</v>
      </c>
      <c r="Z130" s="2942">
        <v>0</v>
      </c>
      <c r="AA130" s="2942">
        <v>0</v>
      </c>
      <c r="AB130" s="3217">
        <v>0</v>
      </c>
      <c r="AC130" s="3217">
        <v>0</v>
      </c>
      <c r="AD130" s="3217">
        <v>0</v>
      </c>
      <c r="AE130" s="3217">
        <v>0</v>
      </c>
      <c r="AF130" s="3217">
        <v>0</v>
      </c>
      <c r="AG130" s="3217">
        <v>0</v>
      </c>
      <c r="AH130" s="3217">
        <v>0</v>
      </c>
      <c r="AI130" s="3217">
        <v>0</v>
      </c>
      <c r="AJ130" s="3217">
        <v>0</v>
      </c>
      <c r="AK130" s="3217">
        <v>0</v>
      </c>
      <c r="AL130" s="3218"/>
    </row>
    <row r="131" spans="1:38" ht="18" customHeight="1">
      <c r="A131" s="2942">
        <v>0</v>
      </c>
      <c r="B131" s="4589" t="s">
        <v>4646</v>
      </c>
      <c r="C131" s="4889"/>
      <c r="D131" s="4890"/>
      <c r="E131" s="4570"/>
      <c r="F131" s="4572"/>
      <c r="G131" s="4444"/>
      <c r="H131" s="4533"/>
      <c r="I131" s="2870">
        <v>18</v>
      </c>
      <c r="J131" s="2942">
        <v>0</v>
      </c>
      <c r="K131" s="2942">
        <v>0</v>
      </c>
      <c r="L131" s="2942">
        <v>0</v>
      </c>
      <c r="M131" s="3322">
        <v>0</v>
      </c>
      <c r="N131" s="2942">
        <v>0</v>
      </c>
      <c r="O131" s="2942">
        <v>0</v>
      </c>
      <c r="P131" s="2942">
        <v>0</v>
      </c>
      <c r="Q131" s="2942">
        <v>0</v>
      </c>
      <c r="R131" s="2942">
        <v>0</v>
      </c>
      <c r="S131" s="2942">
        <v>0</v>
      </c>
      <c r="T131" s="2942">
        <v>0</v>
      </c>
      <c r="U131" s="2942">
        <v>0</v>
      </c>
      <c r="V131" s="2942">
        <v>0</v>
      </c>
      <c r="W131" s="2942">
        <v>0</v>
      </c>
      <c r="X131" s="2942">
        <v>0</v>
      </c>
      <c r="Y131" s="2942">
        <v>0</v>
      </c>
      <c r="Z131" s="2942">
        <v>0</v>
      </c>
      <c r="AA131" s="2942">
        <v>0</v>
      </c>
      <c r="AB131" s="3217">
        <v>0</v>
      </c>
      <c r="AC131" s="3217">
        <v>0</v>
      </c>
      <c r="AD131" s="3217">
        <v>0</v>
      </c>
      <c r="AE131" s="3217">
        <v>0</v>
      </c>
      <c r="AF131" s="3217">
        <v>0</v>
      </c>
      <c r="AG131" s="3217">
        <v>0</v>
      </c>
      <c r="AH131" s="3217">
        <v>0</v>
      </c>
      <c r="AI131" s="3217">
        <v>0</v>
      </c>
      <c r="AJ131" s="3217">
        <v>0</v>
      </c>
      <c r="AK131" s="3217">
        <v>0</v>
      </c>
      <c r="AL131" s="3218"/>
    </row>
    <row r="132" spans="1:38" ht="18" customHeight="1">
      <c r="A132" s="2942">
        <v>0</v>
      </c>
      <c r="B132" s="4590"/>
      <c r="C132" s="4888"/>
      <c r="D132" s="4568"/>
      <c r="E132" s="4570"/>
      <c r="F132" s="4572"/>
      <c r="G132" s="4444"/>
      <c r="H132" s="4533"/>
      <c r="I132" s="2870">
        <v>18</v>
      </c>
      <c r="J132" s="2942">
        <v>0</v>
      </c>
      <c r="K132" s="2942">
        <v>0</v>
      </c>
      <c r="L132" s="2942">
        <v>0</v>
      </c>
      <c r="M132" s="3322">
        <v>0</v>
      </c>
      <c r="N132" s="2942">
        <v>0</v>
      </c>
      <c r="O132" s="2942">
        <v>0</v>
      </c>
      <c r="P132" s="2942">
        <v>0</v>
      </c>
      <c r="Q132" s="2942">
        <v>0</v>
      </c>
      <c r="R132" s="2942">
        <v>0</v>
      </c>
      <c r="S132" s="2942">
        <v>0</v>
      </c>
      <c r="T132" s="2942">
        <v>0</v>
      </c>
      <c r="U132" s="2942">
        <v>0</v>
      </c>
      <c r="V132" s="2942">
        <v>0</v>
      </c>
      <c r="W132" s="2942">
        <v>0</v>
      </c>
      <c r="X132" s="2942">
        <v>0</v>
      </c>
      <c r="Y132" s="2942">
        <v>0</v>
      </c>
      <c r="Z132" s="2942">
        <v>0</v>
      </c>
      <c r="AA132" s="2942">
        <v>0</v>
      </c>
      <c r="AB132" s="3217">
        <v>0</v>
      </c>
      <c r="AC132" s="3217">
        <v>0</v>
      </c>
      <c r="AD132" s="3217">
        <v>0</v>
      </c>
      <c r="AE132" s="3217">
        <v>0</v>
      </c>
      <c r="AF132" s="3217">
        <v>0</v>
      </c>
      <c r="AG132" s="3217">
        <v>0</v>
      </c>
      <c r="AH132" s="3217">
        <v>0</v>
      </c>
      <c r="AI132" s="3217">
        <v>0</v>
      </c>
      <c r="AJ132" s="3217">
        <v>0</v>
      </c>
      <c r="AK132" s="3217">
        <v>0</v>
      </c>
      <c r="AL132" s="3218"/>
    </row>
    <row r="133" spans="1:38" ht="18" customHeight="1">
      <c r="A133" s="2942">
        <v>0</v>
      </c>
      <c r="B133" s="3039" t="s">
        <v>1112</v>
      </c>
      <c r="C133" s="3317">
        <v>7</v>
      </c>
      <c r="D133" s="3024">
        <f>IF(ISTEXT(C133),0,(C133/C143))</f>
        <v>6.4814814814814811E-2</v>
      </c>
      <c r="E133" s="3029">
        <f>IF(ISTEXT(C133),C133,(C133/C113)*E113)</f>
        <v>127.74999999999999</v>
      </c>
      <c r="F133" s="2972">
        <f>IF(ISTEXT(E133),E133,IF(E133=E113,"chaque repas",IF(E133=0,0,E113/E133)))</f>
        <v>2.8571428571428577</v>
      </c>
      <c r="G133" s="4444"/>
      <c r="H133" s="4533"/>
      <c r="I133" s="2870">
        <v>18</v>
      </c>
      <c r="J133" s="2942">
        <v>0</v>
      </c>
      <c r="K133" s="2942">
        <v>0</v>
      </c>
      <c r="L133" s="2942">
        <v>0</v>
      </c>
      <c r="M133" s="3322">
        <v>0</v>
      </c>
      <c r="N133" s="2942">
        <v>0</v>
      </c>
      <c r="O133" s="2942">
        <v>0</v>
      </c>
      <c r="P133" s="2942">
        <v>0</v>
      </c>
      <c r="Q133" s="2942">
        <v>0</v>
      </c>
      <c r="R133" s="2942">
        <v>0</v>
      </c>
      <c r="S133" s="2942">
        <v>0</v>
      </c>
      <c r="T133" s="2942">
        <v>0</v>
      </c>
      <c r="U133" s="2942">
        <v>0</v>
      </c>
      <c r="V133" s="2942">
        <v>0</v>
      </c>
      <c r="W133" s="2942">
        <v>0</v>
      </c>
      <c r="X133" s="2942">
        <v>0</v>
      </c>
      <c r="Y133" s="2942">
        <v>0</v>
      </c>
      <c r="Z133" s="2942">
        <v>0</v>
      </c>
      <c r="AA133" s="2942">
        <v>0</v>
      </c>
      <c r="AB133" s="3217">
        <v>0</v>
      </c>
      <c r="AC133" s="3217">
        <v>0</v>
      </c>
      <c r="AD133" s="3217">
        <v>0</v>
      </c>
      <c r="AE133" s="3217">
        <v>0</v>
      </c>
      <c r="AF133" s="3217">
        <v>0</v>
      </c>
      <c r="AG133" s="3217">
        <v>0</v>
      </c>
      <c r="AH133" s="3217">
        <v>0</v>
      </c>
      <c r="AI133" s="3217">
        <v>0</v>
      </c>
      <c r="AJ133" s="3217">
        <v>0</v>
      </c>
      <c r="AK133" s="3217">
        <v>0</v>
      </c>
      <c r="AL133" s="3218"/>
    </row>
    <row r="134" spans="1:38" ht="18" customHeight="1">
      <c r="A134" s="2942">
        <v>0</v>
      </c>
      <c r="B134" s="4576" t="s">
        <v>1113</v>
      </c>
      <c r="C134" s="4889">
        <v>2</v>
      </c>
      <c r="D134" s="4580">
        <f>IF(ISTEXT(C134),0,(C134/C143))</f>
        <v>1.8518518518518517E-2</v>
      </c>
      <c r="E134" s="4570">
        <f>IF(ISTEXT(C134),C134,(C134/C113)*E113)</f>
        <v>36.5</v>
      </c>
      <c r="F134" s="4572">
        <f>IF(ISTEXT(E134),E134,IF(E134=E113,"chaque repas",IF(E134=0,0,E113/E134)))</f>
        <v>10</v>
      </c>
      <c r="G134" s="4444"/>
      <c r="H134" s="4533"/>
      <c r="I134" s="2870">
        <v>18</v>
      </c>
      <c r="J134" s="2942">
        <v>0</v>
      </c>
      <c r="K134" s="2942">
        <v>0</v>
      </c>
      <c r="L134" s="2942">
        <v>0</v>
      </c>
      <c r="M134" s="3322">
        <v>0</v>
      </c>
      <c r="N134" s="2942">
        <v>0</v>
      </c>
      <c r="O134" s="2942">
        <v>0</v>
      </c>
      <c r="P134" s="2942">
        <v>0</v>
      </c>
      <c r="Q134" s="2942">
        <v>0</v>
      </c>
      <c r="R134" s="2942">
        <v>0</v>
      </c>
      <c r="S134" s="2942">
        <v>0</v>
      </c>
      <c r="T134" s="2942">
        <v>0</v>
      </c>
      <c r="U134" s="2942">
        <v>0</v>
      </c>
      <c r="V134" s="2942">
        <v>0</v>
      </c>
      <c r="W134" s="2942">
        <v>0</v>
      </c>
      <c r="X134" s="2942">
        <v>0</v>
      </c>
      <c r="Y134" s="2942">
        <v>0</v>
      </c>
      <c r="Z134" s="2942">
        <v>0</v>
      </c>
      <c r="AA134" s="2942">
        <v>0</v>
      </c>
      <c r="AB134" s="3217">
        <v>0</v>
      </c>
      <c r="AC134" s="3217">
        <v>0</v>
      </c>
      <c r="AD134" s="3217">
        <v>0</v>
      </c>
      <c r="AE134" s="3217">
        <v>0</v>
      </c>
      <c r="AF134" s="3217">
        <v>0</v>
      </c>
      <c r="AG134" s="3217">
        <v>0</v>
      </c>
      <c r="AH134" s="3217">
        <v>0</v>
      </c>
      <c r="AI134" s="3217">
        <v>0</v>
      </c>
      <c r="AJ134" s="3217">
        <v>0</v>
      </c>
      <c r="AK134" s="3217">
        <v>0</v>
      </c>
      <c r="AL134" s="3218"/>
    </row>
    <row r="135" spans="1:38" ht="18" customHeight="1">
      <c r="A135" s="2942">
        <v>0</v>
      </c>
      <c r="B135" s="4577"/>
      <c r="C135" s="4889"/>
      <c r="D135" s="4581"/>
      <c r="E135" s="4582"/>
      <c r="F135" s="4583"/>
      <c r="G135" s="4446"/>
      <c r="H135" s="4597"/>
      <c r="I135" s="2870">
        <v>18</v>
      </c>
      <c r="J135" s="2942">
        <v>0</v>
      </c>
      <c r="K135" s="2942">
        <v>0</v>
      </c>
      <c r="L135" s="2942">
        <v>0</v>
      </c>
      <c r="M135" s="3322">
        <v>0</v>
      </c>
      <c r="N135" s="2942">
        <v>0</v>
      </c>
      <c r="O135" s="2942">
        <v>0</v>
      </c>
      <c r="P135" s="2942">
        <v>0</v>
      </c>
      <c r="Q135" s="2942">
        <v>0</v>
      </c>
      <c r="R135" s="2942">
        <v>0</v>
      </c>
      <c r="S135" s="2942">
        <v>0</v>
      </c>
      <c r="T135" s="2942">
        <v>0</v>
      </c>
      <c r="U135" s="2942">
        <v>0</v>
      </c>
      <c r="V135" s="2942">
        <v>0</v>
      </c>
      <c r="W135" s="2942">
        <v>0</v>
      </c>
      <c r="X135" s="2942">
        <v>0</v>
      </c>
      <c r="Y135" s="2942">
        <v>0</v>
      </c>
      <c r="Z135" s="2942">
        <v>0</v>
      </c>
      <c r="AA135" s="2942">
        <v>0</v>
      </c>
      <c r="AB135" s="3217">
        <v>0</v>
      </c>
      <c r="AC135" s="3217">
        <v>0</v>
      </c>
      <c r="AD135" s="3217">
        <v>0</v>
      </c>
      <c r="AE135" s="3217">
        <v>0</v>
      </c>
      <c r="AF135" s="3217">
        <v>0</v>
      </c>
      <c r="AG135" s="3217">
        <v>0</v>
      </c>
      <c r="AH135" s="3217">
        <v>0</v>
      </c>
      <c r="AI135" s="3217">
        <v>0</v>
      </c>
      <c r="AJ135" s="3217">
        <v>0</v>
      </c>
      <c r="AK135" s="3217">
        <v>0</v>
      </c>
      <c r="AL135" s="3218"/>
    </row>
    <row r="136" spans="1:38" ht="18" customHeight="1">
      <c r="A136" s="2942">
        <v>0</v>
      </c>
      <c r="B136" s="3042" t="s">
        <v>1118</v>
      </c>
      <c r="C136" s="3317">
        <v>11</v>
      </c>
      <c r="D136" s="3044">
        <f>IF(ISTEXT(C136),0,(C136/C143))</f>
        <v>0.10185185185185185</v>
      </c>
      <c r="E136" s="3029">
        <f>IF(ISTEXT(C136),C136,(C136/C113)*E113)</f>
        <v>200.75000000000003</v>
      </c>
      <c r="F136" s="2972">
        <f>IF(ISTEXT(E136),E136,IF(E136=E113,"chaque repas",IF(E136=0,0,E113/E136)))</f>
        <v>1.8181818181818179</v>
      </c>
      <c r="G136" s="4433" t="s">
        <v>4655</v>
      </c>
      <c r="H136" s="4535"/>
      <c r="I136" s="2870">
        <v>18</v>
      </c>
      <c r="J136" s="2942">
        <v>0</v>
      </c>
      <c r="K136" s="2942">
        <v>0</v>
      </c>
      <c r="L136" s="2942">
        <v>0</v>
      </c>
      <c r="M136" s="3322">
        <v>0</v>
      </c>
      <c r="N136" s="2942">
        <v>0</v>
      </c>
      <c r="O136" s="2942">
        <v>0</v>
      </c>
      <c r="P136" s="2942">
        <v>0</v>
      </c>
      <c r="Q136" s="2942">
        <v>0</v>
      </c>
      <c r="R136" s="2942">
        <v>0</v>
      </c>
      <c r="S136" s="2942">
        <v>0</v>
      </c>
      <c r="T136" s="2942">
        <v>0</v>
      </c>
      <c r="U136" s="2942">
        <v>0</v>
      </c>
      <c r="V136" s="2942">
        <v>0</v>
      </c>
      <c r="W136" s="2942">
        <v>0</v>
      </c>
      <c r="X136" s="2942">
        <v>0</v>
      </c>
      <c r="Y136" s="2942">
        <v>0</v>
      </c>
      <c r="Z136" s="2942">
        <v>0</v>
      </c>
      <c r="AA136" s="2942">
        <v>0</v>
      </c>
      <c r="AB136" s="3217">
        <v>0</v>
      </c>
      <c r="AC136" s="3217">
        <v>0</v>
      </c>
      <c r="AD136" s="3217">
        <v>0</v>
      </c>
      <c r="AE136" s="3217">
        <v>0</v>
      </c>
      <c r="AF136" s="3217">
        <v>0</v>
      </c>
      <c r="AG136" s="3217">
        <v>0</v>
      </c>
      <c r="AH136" s="3217">
        <v>0</v>
      </c>
      <c r="AI136" s="3217">
        <v>0</v>
      </c>
      <c r="AJ136" s="3217">
        <v>0</v>
      </c>
      <c r="AK136" s="3217">
        <v>0</v>
      </c>
      <c r="AL136" s="3218"/>
    </row>
    <row r="137" spans="1:38" ht="18" customHeight="1">
      <c r="A137" s="2942">
        <v>0</v>
      </c>
      <c r="B137" s="3047" t="s">
        <v>1122</v>
      </c>
      <c r="C137" s="3317">
        <v>1</v>
      </c>
      <c r="D137" s="3024">
        <f>IF(ISTEXT(C137),0,(C137/C143))</f>
        <v>9.2592592592592587E-3</v>
      </c>
      <c r="E137" s="3029">
        <f>IF(ISTEXT(C137),C137,(C137/C113)*E113)</f>
        <v>18.25</v>
      </c>
      <c r="F137" s="2972">
        <f>IF(ISTEXT(E137),E137,IF(E137=E113,"chaque repas",IF(E137=0,0,E113/E137)))</f>
        <v>20</v>
      </c>
      <c r="G137" s="4435"/>
      <c r="H137" s="4537"/>
      <c r="I137" s="2870">
        <v>18</v>
      </c>
      <c r="J137" s="2942">
        <v>0</v>
      </c>
      <c r="K137" s="2942">
        <v>0</v>
      </c>
      <c r="L137" s="2942">
        <v>0</v>
      </c>
      <c r="M137" s="3322">
        <v>0</v>
      </c>
      <c r="N137" s="2942">
        <v>0</v>
      </c>
      <c r="O137" s="2942">
        <v>0</v>
      </c>
      <c r="P137" s="2942">
        <v>0</v>
      </c>
      <c r="Q137" s="2942">
        <v>0</v>
      </c>
      <c r="R137" s="2942">
        <v>0</v>
      </c>
      <c r="S137" s="2942">
        <v>0</v>
      </c>
      <c r="T137" s="2942">
        <v>0</v>
      </c>
      <c r="U137" s="2942">
        <v>0</v>
      </c>
      <c r="V137" s="2942">
        <v>0</v>
      </c>
      <c r="W137" s="2942">
        <v>0</v>
      </c>
      <c r="X137" s="2942">
        <v>0</v>
      </c>
      <c r="Y137" s="2942">
        <v>0</v>
      </c>
      <c r="Z137" s="2942">
        <v>0</v>
      </c>
      <c r="AA137" s="2942">
        <v>0</v>
      </c>
      <c r="AB137" s="3217">
        <v>0</v>
      </c>
      <c r="AC137" s="3217">
        <v>0</v>
      </c>
      <c r="AD137" s="3217">
        <v>0</v>
      </c>
      <c r="AE137" s="3217">
        <v>0</v>
      </c>
      <c r="AF137" s="3217">
        <v>0</v>
      </c>
      <c r="AG137" s="3217">
        <v>0</v>
      </c>
      <c r="AH137" s="3217">
        <v>0</v>
      </c>
      <c r="AI137" s="3217">
        <v>0</v>
      </c>
      <c r="AJ137" s="3217">
        <v>0</v>
      </c>
      <c r="AK137" s="3217">
        <v>0</v>
      </c>
      <c r="AL137" s="3218"/>
    </row>
    <row r="138" spans="1:38" ht="18" customHeight="1">
      <c r="A138" s="2942">
        <v>0</v>
      </c>
      <c r="B138" s="3050" t="s">
        <v>4658</v>
      </c>
      <c r="C138" s="3317">
        <v>7</v>
      </c>
      <c r="D138" s="2988">
        <f>IF(ISTEXT(C138),0,(C138/C143))</f>
        <v>6.4814814814814811E-2</v>
      </c>
      <c r="E138" s="3052">
        <f>IF(ISTEXT(C138),C138,(C138/C113)*E113)</f>
        <v>127.74999999999999</v>
      </c>
      <c r="F138" s="3016">
        <f>IF(ISTEXT(E138),E138,IF(E138=E113,"chaque repas",IF(E138=0,0,E113/E138)))</f>
        <v>2.8571428571428577</v>
      </c>
      <c r="G138" s="4435"/>
      <c r="H138" s="4537"/>
      <c r="I138" s="2870">
        <v>18</v>
      </c>
      <c r="J138" s="2942">
        <v>0</v>
      </c>
      <c r="K138" s="2942">
        <v>0</v>
      </c>
      <c r="L138" s="2942">
        <v>0</v>
      </c>
      <c r="M138" s="3322">
        <v>0</v>
      </c>
      <c r="N138" s="2942">
        <v>0</v>
      </c>
      <c r="O138" s="2942">
        <v>0</v>
      </c>
      <c r="P138" s="2942">
        <v>0</v>
      </c>
      <c r="Q138" s="2942">
        <v>0</v>
      </c>
      <c r="R138" s="2942">
        <v>0</v>
      </c>
      <c r="S138" s="2942">
        <v>0</v>
      </c>
      <c r="T138" s="2942">
        <v>0</v>
      </c>
      <c r="U138" s="2942">
        <v>0</v>
      </c>
      <c r="V138" s="2942">
        <v>0</v>
      </c>
      <c r="W138" s="2942">
        <v>0</v>
      </c>
      <c r="X138" s="2942">
        <v>0</v>
      </c>
      <c r="Y138" s="2942">
        <v>0</v>
      </c>
      <c r="Z138" s="2942">
        <v>0</v>
      </c>
      <c r="AA138" s="2942">
        <v>0</v>
      </c>
      <c r="AB138" s="3217">
        <v>0</v>
      </c>
      <c r="AC138" s="3217">
        <v>0</v>
      </c>
      <c r="AD138" s="3217">
        <v>0</v>
      </c>
      <c r="AE138" s="3217">
        <v>0</v>
      </c>
      <c r="AF138" s="3217">
        <v>0</v>
      </c>
      <c r="AG138" s="3217">
        <v>0</v>
      </c>
      <c r="AH138" s="3217">
        <v>0</v>
      </c>
      <c r="AI138" s="3217">
        <v>0</v>
      </c>
      <c r="AJ138" s="3217">
        <v>0</v>
      </c>
      <c r="AK138" s="3217">
        <v>0</v>
      </c>
      <c r="AL138" s="3218"/>
    </row>
    <row r="139" spans="1:38" ht="18" customHeight="1">
      <c r="A139" s="2942">
        <v>0</v>
      </c>
      <c r="B139" s="4564" t="s">
        <v>4660</v>
      </c>
      <c r="C139" s="4889">
        <v>1</v>
      </c>
      <c r="D139" s="4567">
        <f>IF(ISTEXT(C139),0,(C139/C143))</f>
        <v>9.2592592592592587E-3</v>
      </c>
      <c r="E139" s="4569">
        <f>IF(ISTEXT(C139),C139,(C139/C113)*E113)</f>
        <v>18.25</v>
      </c>
      <c r="F139" s="4571">
        <f>IF(ISTEXT(E139),E139,IF(E139=E113,"chaque repas",IF(E139=0,0,E113/E139)))</f>
        <v>20</v>
      </c>
      <c r="G139" s="4410" t="s">
        <v>4663</v>
      </c>
      <c r="H139" s="4573"/>
      <c r="I139" s="2870">
        <v>18</v>
      </c>
      <c r="J139" s="2942">
        <v>0</v>
      </c>
      <c r="K139" s="2942">
        <v>0</v>
      </c>
      <c r="L139" s="2942">
        <v>0</v>
      </c>
      <c r="M139" s="3322">
        <v>0</v>
      </c>
      <c r="N139" s="2942">
        <v>0</v>
      </c>
      <c r="O139" s="2942">
        <v>0</v>
      </c>
      <c r="P139" s="2942">
        <v>0</v>
      </c>
      <c r="Q139" s="2942">
        <v>0</v>
      </c>
      <c r="R139" s="2942">
        <v>0</v>
      </c>
      <c r="S139" s="2942">
        <v>0</v>
      </c>
      <c r="T139" s="2942">
        <v>0</v>
      </c>
      <c r="U139" s="2942">
        <v>0</v>
      </c>
      <c r="V139" s="2942">
        <v>0</v>
      </c>
      <c r="W139" s="2942">
        <v>0</v>
      </c>
      <c r="X139" s="2942">
        <v>0</v>
      </c>
      <c r="Y139" s="2942">
        <v>0</v>
      </c>
      <c r="Z139" s="2942">
        <v>0</v>
      </c>
      <c r="AA139" s="2942">
        <v>0</v>
      </c>
      <c r="AB139" s="3217">
        <v>0</v>
      </c>
      <c r="AC139" s="3217">
        <v>0</v>
      </c>
      <c r="AD139" s="3217">
        <v>0</v>
      </c>
      <c r="AE139" s="3217">
        <v>0</v>
      </c>
      <c r="AF139" s="3217">
        <v>0</v>
      </c>
      <c r="AG139" s="3217">
        <v>0</v>
      </c>
      <c r="AH139" s="3217">
        <v>0</v>
      </c>
      <c r="AI139" s="3217">
        <v>0</v>
      </c>
      <c r="AJ139" s="3217">
        <v>0</v>
      </c>
      <c r="AK139" s="3217">
        <v>0</v>
      </c>
      <c r="AL139" s="3218"/>
    </row>
    <row r="140" spans="1:38" ht="18" customHeight="1">
      <c r="A140" s="2942">
        <v>0</v>
      </c>
      <c r="B140" s="4565"/>
      <c r="C140" s="4889"/>
      <c r="D140" s="4568"/>
      <c r="E140" s="4570"/>
      <c r="F140" s="4572"/>
      <c r="G140" s="4412"/>
      <c r="H140" s="4574"/>
      <c r="I140" s="2870">
        <v>18</v>
      </c>
      <c r="J140" s="2942">
        <v>0</v>
      </c>
      <c r="K140" s="2942">
        <v>0</v>
      </c>
      <c r="L140" s="2942">
        <v>0</v>
      </c>
      <c r="M140" s="3322">
        <v>0</v>
      </c>
      <c r="N140" s="2942">
        <v>0</v>
      </c>
      <c r="O140" s="2942">
        <v>0</v>
      </c>
      <c r="P140" s="2942">
        <v>0</v>
      </c>
      <c r="Q140" s="2942">
        <v>0</v>
      </c>
      <c r="R140" s="2942">
        <v>0</v>
      </c>
      <c r="S140" s="2942">
        <v>0</v>
      </c>
      <c r="T140" s="2942">
        <v>0</v>
      </c>
      <c r="U140" s="2942">
        <v>0</v>
      </c>
      <c r="V140" s="2942">
        <v>0</v>
      </c>
      <c r="W140" s="2942">
        <v>0</v>
      </c>
      <c r="X140" s="2942">
        <v>0</v>
      </c>
      <c r="Y140" s="2942">
        <v>0</v>
      </c>
      <c r="Z140" s="2942">
        <v>0</v>
      </c>
      <c r="AA140" s="2942">
        <v>0</v>
      </c>
      <c r="AB140" s="3217">
        <v>0</v>
      </c>
      <c r="AC140" s="3217">
        <v>0</v>
      </c>
      <c r="AD140" s="3217">
        <v>0</v>
      </c>
      <c r="AE140" s="3217">
        <v>0</v>
      </c>
      <c r="AF140" s="3217">
        <v>0</v>
      </c>
      <c r="AG140" s="3217">
        <v>0</v>
      </c>
      <c r="AH140" s="3217">
        <v>0</v>
      </c>
      <c r="AI140" s="3217">
        <v>0</v>
      </c>
      <c r="AJ140" s="3217">
        <v>0</v>
      </c>
      <c r="AK140" s="3217">
        <v>0</v>
      </c>
      <c r="AL140" s="3218"/>
    </row>
    <row r="141" spans="1:38" ht="18" customHeight="1">
      <c r="A141" s="2942">
        <v>0</v>
      </c>
      <c r="B141" s="3055" t="s">
        <v>4664</v>
      </c>
      <c r="C141" s="3318" t="s">
        <v>4665</v>
      </c>
      <c r="D141" s="3024">
        <f>IF(ISTEXT(C141),0,(C141/C143))</f>
        <v>0</v>
      </c>
      <c r="E141" s="3375" t="str">
        <f>IF(ISTEXT(C141),C141,(C141/C113)*E113)</f>
        <v>pas de limitation</v>
      </c>
      <c r="F141" s="3377" t="str">
        <f>IF(ISTEXT(E141),E141,IF(E141=E113,"chaque repas",IF(E141=0,0,E113/E141)))</f>
        <v>pas de limitation</v>
      </c>
      <c r="G141" s="4412"/>
      <c r="H141" s="4574"/>
      <c r="I141" s="2870">
        <v>18</v>
      </c>
      <c r="J141" s="2942">
        <v>0</v>
      </c>
      <c r="K141" s="2942">
        <v>0</v>
      </c>
      <c r="L141" s="2942">
        <v>0</v>
      </c>
      <c r="M141" s="3322">
        <v>0</v>
      </c>
      <c r="N141" s="2942">
        <v>0</v>
      </c>
      <c r="O141" s="2942">
        <v>0</v>
      </c>
      <c r="P141" s="2942">
        <v>0</v>
      </c>
      <c r="Q141" s="2942">
        <v>0</v>
      </c>
      <c r="R141" s="2942">
        <v>0</v>
      </c>
      <c r="S141" s="2942">
        <v>0</v>
      </c>
      <c r="T141" s="2942">
        <v>0</v>
      </c>
      <c r="U141" s="2942">
        <v>0</v>
      </c>
      <c r="V141" s="2942">
        <v>0</v>
      </c>
      <c r="W141" s="2942">
        <v>0</v>
      </c>
      <c r="X141" s="2942">
        <v>0</v>
      </c>
      <c r="Y141" s="2942">
        <v>0</v>
      </c>
      <c r="Z141" s="2942">
        <v>0</v>
      </c>
      <c r="AA141" s="2942">
        <v>0</v>
      </c>
      <c r="AB141" s="3217">
        <v>0</v>
      </c>
      <c r="AC141" s="3217">
        <v>0</v>
      </c>
      <c r="AD141" s="3217">
        <v>0</v>
      </c>
      <c r="AE141" s="3217">
        <v>0</v>
      </c>
      <c r="AF141" s="3217">
        <v>0</v>
      </c>
      <c r="AG141" s="3217">
        <v>0</v>
      </c>
      <c r="AH141" s="3217">
        <v>0</v>
      </c>
      <c r="AI141" s="3217">
        <v>0</v>
      </c>
      <c r="AJ141" s="3217">
        <v>0</v>
      </c>
      <c r="AK141" s="3217">
        <v>0</v>
      </c>
      <c r="AL141" s="3218"/>
    </row>
    <row r="142" spans="1:38" ht="18" customHeight="1">
      <c r="A142" s="2942">
        <v>0</v>
      </c>
      <c r="B142" s="3061" t="s">
        <v>4666</v>
      </c>
      <c r="C142" s="3319" t="s">
        <v>4665</v>
      </c>
      <c r="D142" s="2988">
        <f>IF(ISTEXT(C142),0,(C142/C143))</f>
        <v>0</v>
      </c>
      <c r="E142" s="3376" t="str">
        <f>IF(ISTEXT(C142),C142,(C142/C113)*E113)</f>
        <v>pas de limitation</v>
      </c>
      <c r="F142" s="3378" t="str">
        <f>IF(ISTEXT(E142),E142,IF(E142=E113,"chaque repas",IF(E142=0,0,E113/E142)))</f>
        <v>pas de limitation</v>
      </c>
      <c r="G142" s="4414"/>
      <c r="H142" s="4575"/>
      <c r="I142" s="2870">
        <v>18</v>
      </c>
      <c r="J142" s="2942">
        <v>0</v>
      </c>
      <c r="K142" s="2942">
        <v>0</v>
      </c>
      <c r="L142" s="2942">
        <v>0</v>
      </c>
      <c r="M142" s="3322">
        <v>0</v>
      </c>
      <c r="N142" s="2942">
        <v>0</v>
      </c>
      <c r="O142" s="2942">
        <v>0</v>
      </c>
      <c r="P142" s="2942">
        <v>0</v>
      </c>
      <c r="Q142" s="2942">
        <v>0</v>
      </c>
      <c r="R142" s="2942">
        <v>0</v>
      </c>
      <c r="S142" s="2942">
        <v>0</v>
      </c>
      <c r="T142" s="2942">
        <v>0</v>
      </c>
      <c r="U142" s="2942">
        <v>0</v>
      </c>
      <c r="V142" s="2942">
        <v>0</v>
      </c>
      <c r="W142" s="2942">
        <v>0</v>
      </c>
      <c r="X142" s="2942">
        <v>0</v>
      </c>
      <c r="Y142" s="2942">
        <v>0</v>
      </c>
      <c r="Z142" s="2942">
        <v>0</v>
      </c>
      <c r="AA142" s="2942">
        <v>0</v>
      </c>
      <c r="AB142" s="3217">
        <v>0</v>
      </c>
      <c r="AC142" s="3217">
        <v>0</v>
      </c>
      <c r="AD142" s="3217">
        <v>0</v>
      </c>
      <c r="AE142" s="3217">
        <v>0</v>
      </c>
      <c r="AF142" s="3217">
        <v>0</v>
      </c>
      <c r="AG142" s="3217">
        <v>0</v>
      </c>
      <c r="AH142" s="3217">
        <v>0</v>
      </c>
      <c r="AI142" s="3217">
        <v>0</v>
      </c>
      <c r="AJ142" s="3217">
        <v>0</v>
      </c>
      <c r="AK142" s="3217">
        <v>0</v>
      </c>
      <c r="AL142" s="3218"/>
    </row>
    <row r="143" spans="1:38" ht="18" customHeight="1">
      <c r="A143" s="2942">
        <v>0</v>
      </c>
      <c r="B143" s="3067"/>
      <c r="C143" s="3068">
        <f>SUM(C115:C142)</f>
        <v>108</v>
      </c>
      <c r="D143" s="3069">
        <f>SUM(D115:D142)</f>
        <v>0.99999999999999989</v>
      </c>
      <c r="E143" s="2939"/>
      <c r="F143" s="2939"/>
      <c r="G143" s="2939"/>
      <c r="H143" s="3070"/>
      <c r="I143" s="2870">
        <v>18</v>
      </c>
      <c r="J143" s="2942">
        <v>0</v>
      </c>
      <c r="K143" s="2942">
        <v>0</v>
      </c>
      <c r="L143" s="2942">
        <v>0</v>
      </c>
      <c r="M143" s="3322">
        <v>0</v>
      </c>
      <c r="N143" s="2942">
        <v>0</v>
      </c>
      <c r="O143" s="2942">
        <v>0</v>
      </c>
      <c r="P143" s="2942">
        <v>0</v>
      </c>
      <c r="Q143" s="2942">
        <v>0</v>
      </c>
      <c r="R143" s="2942">
        <v>0</v>
      </c>
      <c r="S143" s="2942">
        <v>0</v>
      </c>
      <c r="T143" s="2942">
        <v>0</v>
      </c>
      <c r="U143" s="2942">
        <v>0</v>
      </c>
      <c r="V143" s="2942">
        <v>0</v>
      </c>
      <c r="W143" s="2942">
        <v>0</v>
      </c>
      <c r="X143" s="2942">
        <v>0</v>
      </c>
      <c r="Y143" s="2942">
        <v>0</v>
      </c>
      <c r="Z143" s="2942">
        <v>0</v>
      </c>
      <c r="AA143" s="2942">
        <v>0</v>
      </c>
      <c r="AB143" s="3217">
        <v>0</v>
      </c>
      <c r="AC143" s="3217">
        <v>0</v>
      </c>
      <c r="AD143" s="3217">
        <v>0</v>
      </c>
      <c r="AE143" s="3217">
        <v>0</v>
      </c>
      <c r="AF143" s="3217">
        <v>0</v>
      </c>
      <c r="AG143" s="3217">
        <v>0</v>
      </c>
      <c r="AH143" s="3217">
        <v>0</v>
      </c>
      <c r="AI143" s="3217">
        <v>0</v>
      </c>
      <c r="AJ143" s="3217">
        <v>0</v>
      </c>
      <c r="AK143" s="3217">
        <v>0</v>
      </c>
      <c r="AL143" s="3218"/>
    </row>
    <row r="144" spans="1:38" ht="18" customHeight="1" thickBot="1">
      <c r="A144" s="2942">
        <v>0</v>
      </c>
      <c r="B144" s="2933" t="s">
        <v>4673</v>
      </c>
      <c r="C144" s="2933">
        <v>10</v>
      </c>
      <c r="D144" s="2935">
        <v>10</v>
      </c>
      <c r="E144" s="2934">
        <v>10</v>
      </c>
      <c r="F144" s="2934">
        <v>10</v>
      </c>
      <c r="G144" s="2934">
        <v>10</v>
      </c>
      <c r="H144" s="2935">
        <v>10</v>
      </c>
      <c r="I144" s="2870">
        <v>18</v>
      </c>
      <c r="J144" s="2942">
        <v>0</v>
      </c>
      <c r="K144" s="2942">
        <v>0</v>
      </c>
      <c r="L144" s="2942">
        <v>0</v>
      </c>
      <c r="M144" s="3322">
        <v>0</v>
      </c>
      <c r="N144" s="2942">
        <v>0</v>
      </c>
      <c r="O144" s="2942">
        <v>0</v>
      </c>
      <c r="P144" s="2942">
        <v>0</v>
      </c>
      <c r="Q144" s="2942">
        <v>0</v>
      </c>
      <c r="R144" s="2942">
        <v>0</v>
      </c>
      <c r="S144" s="2942">
        <v>0</v>
      </c>
      <c r="T144" s="2942">
        <v>0</v>
      </c>
      <c r="U144" s="2942">
        <v>0</v>
      </c>
      <c r="V144" s="2942">
        <v>0</v>
      </c>
      <c r="W144" s="2942">
        <v>0</v>
      </c>
      <c r="X144" s="2942">
        <v>0</v>
      </c>
      <c r="Y144" s="2942">
        <v>0</v>
      </c>
      <c r="Z144" s="2942">
        <v>0</v>
      </c>
      <c r="AA144" s="2942">
        <v>0</v>
      </c>
      <c r="AB144" s="3217">
        <v>0</v>
      </c>
      <c r="AC144" s="3217">
        <v>0</v>
      </c>
      <c r="AD144" s="3217">
        <v>0</v>
      </c>
      <c r="AE144" s="3217">
        <v>0</v>
      </c>
      <c r="AF144" s="3217">
        <v>0</v>
      </c>
      <c r="AG144" s="3217">
        <v>0</v>
      </c>
      <c r="AH144" s="3217">
        <v>0</v>
      </c>
      <c r="AI144" s="3217">
        <v>0</v>
      </c>
      <c r="AJ144" s="3217">
        <v>0</v>
      </c>
      <c r="AK144" s="3217">
        <v>0</v>
      </c>
      <c r="AL144" s="3218"/>
    </row>
    <row r="145" spans="1:38" ht="16.5" thickBot="1">
      <c r="A145" s="2942">
        <v>0</v>
      </c>
      <c r="B145" s="2942">
        <v>0</v>
      </c>
      <c r="C145" s="2942">
        <v>0</v>
      </c>
      <c r="D145" s="2942">
        <v>0</v>
      </c>
      <c r="E145" s="2942">
        <v>0</v>
      </c>
      <c r="F145" s="2942">
        <v>0</v>
      </c>
      <c r="G145" s="2942">
        <v>0</v>
      </c>
      <c r="H145" s="2942">
        <v>0</v>
      </c>
      <c r="I145" s="2942">
        <v>0</v>
      </c>
      <c r="J145" s="2942">
        <v>0</v>
      </c>
      <c r="K145" s="2942">
        <v>0</v>
      </c>
      <c r="M145" s="3326"/>
      <c r="N145" s="3322">
        <v>0</v>
      </c>
      <c r="O145" s="3322">
        <v>0</v>
      </c>
      <c r="P145" s="3322">
        <v>0</v>
      </c>
      <c r="Q145" s="3322">
        <v>0</v>
      </c>
      <c r="R145" s="3322">
        <v>0</v>
      </c>
      <c r="S145" s="3322">
        <v>0</v>
      </c>
      <c r="T145" s="3322">
        <v>0</v>
      </c>
      <c r="U145" s="3322">
        <v>0</v>
      </c>
      <c r="V145" s="3322">
        <v>0</v>
      </c>
      <c r="W145" s="3322">
        <v>0</v>
      </c>
      <c r="X145" s="3322">
        <v>0</v>
      </c>
      <c r="Y145" s="3322">
        <v>0</v>
      </c>
      <c r="Z145" s="3322">
        <v>0</v>
      </c>
      <c r="AA145" s="2942">
        <v>0</v>
      </c>
      <c r="AB145" s="3217">
        <v>0</v>
      </c>
      <c r="AC145" s="3217">
        <v>0</v>
      </c>
      <c r="AD145" s="3217">
        <v>0</v>
      </c>
      <c r="AE145" s="3217">
        <v>0</v>
      </c>
      <c r="AF145" s="3217">
        <v>0</v>
      </c>
      <c r="AG145" s="3217">
        <v>0</v>
      </c>
      <c r="AH145" s="3217">
        <v>0</v>
      </c>
      <c r="AI145" s="3217">
        <v>0</v>
      </c>
      <c r="AJ145" s="3217">
        <v>0</v>
      </c>
      <c r="AK145" s="3217">
        <v>0</v>
      </c>
      <c r="AL145" s="3218"/>
    </row>
    <row r="146" spans="1:38" ht="23.25">
      <c r="A146" s="2942">
        <v>0</v>
      </c>
      <c r="B146" s="4546" t="s">
        <v>4743</v>
      </c>
      <c r="C146" s="4547"/>
      <c r="D146" s="4547"/>
      <c r="E146" s="4547"/>
      <c r="F146" s="4547"/>
      <c r="G146" s="4547"/>
      <c r="H146" s="4547"/>
      <c r="I146" s="4548"/>
      <c r="J146" s="2953" t="s">
        <v>4702</v>
      </c>
      <c r="K146" s="2954"/>
      <c r="L146" s="2954"/>
      <c r="M146" s="2955"/>
      <c r="N146" s="2942">
        <v>0</v>
      </c>
      <c r="O146" s="2942">
        <v>0</v>
      </c>
      <c r="P146" s="2942">
        <v>0</v>
      </c>
      <c r="Q146" s="2942">
        <v>0</v>
      </c>
      <c r="R146" s="2942">
        <v>0</v>
      </c>
      <c r="S146" s="2942">
        <v>0</v>
      </c>
      <c r="T146" s="2942">
        <v>0</v>
      </c>
      <c r="U146" s="2942">
        <v>0</v>
      </c>
      <c r="V146" s="2942">
        <v>0</v>
      </c>
      <c r="W146" s="2942">
        <v>0</v>
      </c>
      <c r="X146" s="2942">
        <v>0</v>
      </c>
      <c r="Y146" s="2942">
        <v>0</v>
      </c>
      <c r="Z146" s="2942">
        <v>0</v>
      </c>
      <c r="AA146" s="2942">
        <v>0</v>
      </c>
      <c r="AB146" s="3217">
        <v>0</v>
      </c>
      <c r="AC146" s="3217">
        <v>0</v>
      </c>
      <c r="AD146" s="3217">
        <v>0</v>
      </c>
      <c r="AE146" s="3217">
        <v>0</v>
      </c>
      <c r="AF146" s="3217">
        <v>0</v>
      </c>
      <c r="AG146" s="3217">
        <v>0</v>
      </c>
      <c r="AH146" s="3217">
        <v>0</v>
      </c>
      <c r="AI146" s="3217">
        <v>0</v>
      </c>
      <c r="AJ146" s="3217">
        <v>0</v>
      </c>
      <c r="AK146" s="3217">
        <v>0</v>
      </c>
      <c r="AL146" s="3218"/>
    </row>
    <row r="147" spans="1:38" ht="20.25">
      <c r="A147" s="2942">
        <v>0</v>
      </c>
      <c r="B147" s="3118" t="s">
        <v>4744</v>
      </c>
      <c r="C147" s="3119" t="s">
        <v>1546</v>
      </c>
      <c r="D147" s="3119" t="s">
        <v>1547</v>
      </c>
      <c r="E147" s="3119" t="s">
        <v>1548</v>
      </c>
      <c r="F147" s="3119" t="s">
        <v>855</v>
      </c>
      <c r="G147" s="3119" t="s">
        <v>854</v>
      </c>
      <c r="H147" s="3120" t="s">
        <v>4745</v>
      </c>
      <c r="I147" s="3121" t="s">
        <v>4746</v>
      </c>
      <c r="J147" s="2961" t="s">
        <v>4747</v>
      </c>
      <c r="K147" s="2958"/>
      <c r="L147" s="2958"/>
      <c r="M147" s="2959"/>
      <c r="N147" s="2942">
        <v>0</v>
      </c>
      <c r="O147" s="2942">
        <v>0</v>
      </c>
      <c r="P147" s="2942">
        <v>0</v>
      </c>
      <c r="Q147" s="2942">
        <v>0</v>
      </c>
      <c r="R147" s="2942">
        <v>0</v>
      </c>
      <c r="S147" s="2942">
        <v>0</v>
      </c>
      <c r="T147" s="2942">
        <v>0</v>
      </c>
      <c r="U147" s="2942">
        <v>0</v>
      </c>
      <c r="V147" s="2942">
        <v>0</v>
      </c>
      <c r="W147" s="2942">
        <v>0</v>
      </c>
      <c r="X147" s="2942">
        <v>0</v>
      </c>
      <c r="Y147" s="2942">
        <v>0</v>
      </c>
      <c r="Z147" s="2942">
        <v>0</v>
      </c>
      <c r="AA147" s="2942">
        <v>0</v>
      </c>
      <c r="AB147" s="3217">
        <v>0</v>
      </c>
      <c r="AC147" s="3217">
        <v>0</v>
      </c>
      <c r="AD147" s="3217">
        <v>0</v>
      </c>
      <c r="AE147" s="3217">
        <v>0</v>
      </c>
      <c r="AF147" s="3217">
        <v>0</v>
      </c>
      <c r="AG147" s="3217">
        <v>0</v>
      </c>
      <c r="AH147" s="3217">
        <v>0</v>
      </c>
      <c r="AI147" s="3217">
        <v>0</v>
      </c>
      <c r="AJ147" s="3217">
        <v>0</v>
      </c>
      <c r="AK147" s="3217">
        <v>0</v>
      </c>
      <c r="AL147" s="3218"/>
    </row>
    <row r="148" spans="1:38" ht="18">
      <c r="A148" s="2942">
        <v>0</v>
      </c>
      <c r="B148" s="3122" t="s">
        <v>1549</v>
      </c>
      <c r="C148" s="3123"/>
      <c r="D148" s="3123"/>
      <c r="E148" s="3123"/>
      <c r="F148" s="3123"/>
      <c r="G148" s="3123"/>
      <c r="H148" s="3124" t="s">
        <v>1550</v>
      </c>
      <c r="I148" s="3125">
        <f>SUM(C148:G148)</f>
        <v>0</v>
      </c>
      <c r="J148" s="2957" t="s">
        <v>4748</v>
      </c>
      <c r="K148" s="2958"/>
      <c r="L148" s="2958"/>
      <c r="M148" s="2959"/>
      <c r="N148" s="2942"/>
      <c r="O148" s="2942">
        <v>0</v>
      </c>
      <c r="P148" s="2942">
        <v>0</v>
      </c>
      <c r="Q148" s="2942">
        <v>0</v>
      </c>
      <c r="R148" s="2942">
        <v>0</v>
      </c>
      <c r="S148" s="2942">
        <v>0</v>
      </c>
      <c r="T148" s="2942">
        <v>0</v>
      </c>
      <c r="U148" s="2942">
        <v>0</v>
      </c>
      <c r="V148" s="2942">
        <v>0</v>
      </c>
      <c r="W148" s="2942">
        <v>0</v>
      </c>
      <c r="X148" s="2942">
        <v>0</v>
      </c>
      <c r="Y148" s="2942">
        <v>0</v>
      </c>
      <c r="Z148" s="2942">
        <v>0</v>
      </c>
      <c r="AA148" s="2942">
        <v>0</v>
      </c>
      <c r="AB148" s="3217">
        <v>0</v>
      </c>
      <c r="AC148" s="3217">
        <v>0</v>
      </c>
      <c r="AD148" s="3217">
        <v>0</v>
      </c>
      <c r="AE148" s="3217">
        <v>0</v>
      </c>
      <c r="AF148" s="3217">
        <v>0</v>
      </c>
      <c r="AG148" s="3217">
        <v>0</v>
      </c>
      <c r="AH148" s="3217">
        <v>0</v>
      </c>
      <c r="AI148" s="3217">
        <v>0</v>
      </c>
      <c r="AJ148" s="3217">
        <v>0</v>
      </c>
      <c r="AK148" s="3217">
        <v>0</v>
      </c>
      <c r="AL148" s="3218"/>
    </row>
    <row r="149" spans="1:38" ht="18">
      <c r="A149" s="2942">
        <v>0</v>
      </c>
      <c r="B149" s="3126" t="s">
        <v>1551</v>
      </c>
      <c r="C149" s="3123"/>
      <c r="D149" s="3123"/>
      <c r="E149" s="3123"/>
      <c r="F149" s="3123"/>
      <c r="G149" s="3123"/>
      <c r="H149" s="3124" t="s">
        <v>1552</v>
      </c>
      <c r="I149" s="3125">
        <f t="shared" ref="I149:I162" si="2">SUM(C149:G149)</f>
        <v>0</v>
      </c>
      <c r="J149" s="2973" t="s">
        <v>4749</v>
      </c>
      <c r="K149" s="2958"/>
      <c r="L149" s="2958"/>
      <c r="M149" s="2959"/>
      <c r="N149" s="2942">
        <v>0</v>
      </c>
      <c r="O149" s="2942">
        <v>0</v>
      </c>
      <c r="P149" s="2942">
        <v>0</v>
      </c>
      <c r="Q149" s="2942">
        <v>0</v>
      </c>
      <c r="R149" s="2942">
        <v>0</v>
      </c>
      <c r="S149" s="2942">
        <v>0</v>
      </c>
      <c r="T149" s="2942">
        <v>0</v>
      </c>
      <c r="U149" s="2942">
        <v>0</v>
      </c>
      <c r="V149" s="2942">
        <v>0</v>
      </c>
      <c r="W149" s="2942">
        <v>0</v>
      </c>
      <c r="X149" s="2942">
        <v>0</v>
      </c>
      <c r="Y149" s="2942">
        <v>0</v>
      </c>
      <c r="Z149" s="2942">
        <v>0</v>
      </c>
      <c r="AA149" s="2942">
        <v>0</v>
      </c>
      <c r="AB149" s="3217">
        <v>0</v>
      </c>
      <c r="AC149" s="3217">
        <v>0</v>
      </c>
      <c r="AD149" s="3217">
        <v>0</v>
      </c>
      <c r="AE149" s="3217">
        <v>0</v>
      </c>
      <c r="AF149" s="3217">
        <v>0</v>
      </c>
      <c r="AG149" s="3217">
        <v>0</v>
      </c>
      <c r="AH149" s="3217">
        <v>0</v>
      </c>
      <c r="AI149" s="3217">
        <v>0</v>
      </c>
      <c r="AJ149" s="3217">
        <v>0</v>
      </c>
      <c r="AK149" s="3217">
        <v>0</v>
      </c>
      <c r="AL149" s="3218"/>
    </row>
    <row r="150" spans="1:38" ht="18">
      <c r="A150" s="2942">
        <v>0</v>
      </c>
      <c r="B150" s="3127" t="s">
        <v>1553</v>
      </c>
      <c r="C150" s="3123"/>
      <c r="D150" s="3123"/>
      <c r="E150" s="3123"/>
      <c r="F150" s="3123"/>
      <c r="G150" s="3123"/>
      <c r="H150" s="3124" t="s">
        <v>1554</v>
      </c>
      <c r="I150" s="3125">
        <f t="shared" si="2"/>
        <v>0</v>
      </c>
      <c r="J150" s="3000" t="s">
        <v>4716</v>
      </c>
      <c r="K150" s="2958"/>
      <c r="L150" s="2958"/>
      <c r="M150" s="2959"/>
      <c r="N150" s="2942">
        <v>0</v>
      </c>
      <c r="O150" s="2942">
        <v>0</v>
      </c>
      <c r="P150" s="2942">
        <v>0</v>
      </c>
      <c r="Q150" s="2942">
        <v>0</v>
      </c>
      <c r="R150" s="2942">
        <v>0</v>
      </c>
      <c r="S150" s="2942">
        <v>0</v>
      </c>
      <c r="T150" s="2942">
        <v>0</v>
      </c>
      <c r="U150" s="2942">
        <v>0</v>
      </c>
      <c r="V150" s="2942">
        <v>0</v>
      </c>
      <c r="W150" s="2942">
        <v>0</v>
      </c>
      <c r="X150" s="2942">
        <v>0</v>
      </c>
      <c r="Y150" s="2942">
        <v>0</v>
      </c>
      <c r="Z150" s="2942">
        <v>0</v>
      </c>
      <c r="AA150" s="2942">
        <v>0</v>
      </c>
      <c r="AB150" s="3217">
        <v>0</v>
      </c>
      <c r="AC150" s="3217">
        <v>0</v>
      </c>
      <c r="AD150" s="3217">
        <v>0</v>
      </c>
      <c r="AE150" s="3217">
        <v>0</v>
      </c>
      <c r="AF150" s="3217">
        <v>0</v>
      </c>
      <c r="AG150" s="3217">
        <v>0</v>
      </c>
      <c r="AH150" s="3217">
        <v>0</v>
      </c>
      <c r="AI150" s="3217">
        <v>0</v>
      </c>
      <c r="AJ150" s="3217">
        <v>0</v>
      </c>
      <c r="AK150" s="3217">
        <v>0</v>
      </c>
      <c r="AL150" s="3218"/>
    </row>
    <row r="151" spans="1:38" ht="18">
      <c r="A151" s="2942">
        <v>0</v>
      </c>
      <c r="B151" s="3128" t="s">
        <v>1555</v>
      </c>
      <c r="C151" s="3123"/>
      <c r="D151" s="3123"/>
      <c r="E151" s="3123"/>
      <c r="F151" s="3123"/>
      <c r="G151" s="3123"/>
      <c r="H151" s="3124" t="s">
        <v>1556</v>
      </c>
      <c r="I151" s="3125">
        <f t="shared" si="2"/>
        <v>0</v>
      </c>
      <c r="J151" s="3002" t="s">
        <v>4717</v>
      </c>
      <c r="K151" s="3003"/>
      <c r="L151" s="3003"/>
      <c r="M151" s="3004"/>
      <c r="N151" s="2942">
        <v>0</v>
      </c>
      <c r="O151" s="2942">
        <v>0</v>
      </c>
      <c r="P151" s="2942">
        <v>0</v>
      </c>
      <c r="Q151" s="2942">
        <v>0</v>
      </c>
      <c r="R151" s="2942">
        <v>0</v>
      </c>
      <c r="S151" s="2942">
        <v>0</v>
      </c>
      <c r="T151" s="2942">
        <v>0</v>
      </c>
      <c r="U151" s="2942">
        <v>0</v>
      </c>
      <c r="V151" s="2942">
        <v>0</v>
      </c>
      <c r="W151" s="2942">
        <v>0</v>
      </c>
      <c r="X151" s="2942">
        <v>0</v>
      </c>
      <c r="Y151" s="2942">
        <v>0</v>
      </c>
      <c r="Z151" s="2942">
        <v>0</v>
      </c>
      <c r="AA151" s="2942">
        <v>0</v>
      </c>
      <c r="AB151" s="3217">
        <v>0</v>
      </c>
      <c r="AC151" s="3217">
        <v>0</v>
      </c>
      <c r="AD151" s="3217">
        <v>0</v>
      </c>
      <c r="AE151" s="3217">
        <v>0</v>
      </c>
      <c r="AF151" s="3217">
        <v>0</v>
      </c>
      <c r="AG151" s="3217">
        <v>0</v>
      </c>
      <c r="AH151" s="3217">
        <v>0</v>
      </c>
      <c r="AI151" s="3217">
        <v>0</v>
      </c>
      <c r="AJ151" s="3217">
        <v>0</v>
      </c>
      <c r="AK151" s="3217">
        <v>0</v>
      </c>
      <c r="AL151" s="3218"/>
    </row>
    <row r="152" spans="1:38" ht="18">
      <c r="A152" s="2942">
        <v>0</v>
      </c>
      <c r="B152" s="3129" t="s">
        <v>1557</v>
      </c>
      <c r="C152" s="3123"/>
      <c r="D152" s="3123"/>
      <c r="E152" s="3123"/>
      <c r="F152" s="3123"/>
      <c r="G152" s="3123"/>
      <c r="H152" s="3124" t="s">
        <v>1558</v>
      </c>
      <c r="I152" s="3125">
        <f t="shared" si="2"/>
        <v>0</v>
      </c>
      <c r="J152" s="2942">
        <v>0</v>
      </c>
      <c r="K152" s="2942">
        <v>0</v>
      </c>
      <c r="L152" s="2942">
        <v>0</v>
      </c>
      <c r="M152" s="2942">
        <v>0</v>
      </c>
      <c r="N152" s="2942">
        <v>0</v>
      </c>
      <c r="O152" s="2942">
        <v>0</v>
      </c>
      <c r="P152" s="2942">
        <v>0</v>
      </c>
      <c r="Q152" s="2942">
        <v>0</v>
      </c>
      <c r="R152" s="2942">
        <v>0</v>
      </c>
      <c r="S152" s="2942">
        <v>0</v>
      </c>
      <c r="T152" s="2942">
        <v>0</v>
      </c>
      <c r="U152" s="2942">
        <v>0</v>
      </c>
      <c r="V152" s="2942">
        <v>0</v>
      </c>
      <c r="W152" s="2942">
        <v>0</v>
      </c>
      <c r="X152" s="2942">
        <v>0</v>
      </c>
      <c r="Y152" s="2942">
        <v>0</v>
      </c>
      <c r="Z152" s="2942">
        <v>0</v>
      </c>
      <c r="AA152" s="2942">
        <v>0</v>
      </c>
      <c r="AB152" s="3217">
        <v>0</v>
      </c>
      <c r="AC152" s="3217">
        <v>0</v>
      </c>
      <c r="AD152" s="3217">
        <v>0</v>
      </c>
      <c r="AE152" s="3217">
        <v>0</v>
      </c>
      <c r="AF152" s="3217">
        <v>0</v>
      </c>
      <c r="AG152" s="3217">
        <v>0</v>
      </c>
      <c r="AH152" s="3217">
        <v>0</v>
      </c>
      <c r="AI152" s="3217">
        <v>0</v>
      </c>
      <c r="AJ152" s="3217">
        <v>0</v>
      </c>
      <c r="AK152" s="3217">
        <v>0</v>
      </c>
      <c r="AL152" s="3218"/>
    </row>
    <row r="153" spans="1:38" ht="18.75">
      <c r="A153" s="2942">
        <v>0</v>
      </c>
      <c r="B153" s="3130" t="s">
        <v>1559</v>
      </c>
      <c r="C153" s="3123"/>
      <c r="D153" s="3123"/>
      <c r="E153" s="3123"/>
      <c r="F153" s="3123"/>
      <c r="G153" s="3123"/>
      <c r="H153" s="3124" t="s">
        <v>1558</v>
      </c>
      <c r="I153" s="3125">
        <f t="shared" si="2"/>
        <v>0</v>
      </c>
      <c r="J153" s="2942">
        <v>0</v>
      </c>
      <c r="K153" s="2942">
        <v>0</v>
      </c>
      <c r="L153" s="2942">
        <v>0</v>
      </c>
      <c r="M153" s="2942">
        <v>0</v>
      </c>
      <c r="N153" s="2942">
        <v>0</v>
      </c>
      <c r="O153" s="2942">
        <v>0</v>
      </c>
      <c r="P153" s="2942">
        <v>0</v>
      </c>
      <c r="Q153" s="2942">
        <v>0</v>
      </c>
      <c r="R153" s="2942">
        <v>0</v>
      </c>
      <c r="S153" s="2942">
        <v>0</v>
      </c>
      <c r="T153" s="2942">
        <v>0</v>
      </c>
      <c r="U153" s="2942">
        <v>0</v>
      </c>
      <c r="V153" s="2942">
        <v>0</v>
      </c>
      <c r="W153" s="2942">
        <v>0</v>
      </c>
      <c r="X153" s="2942">
        <v>0</v>
      </c>
      <c r="Y153" s="2942">
        <v>0</v>
      </c>
      <c r="Z153" s="2942">
        <v>0</v>
      </c>
      <c r="AA153" s="2942">
        <v>0</v>
      </c>
      <c r="AB153" s="3217">
        <v>0</v>
      </c>
      <c r="AC153" s="3217">
        <v>0</v>
      </c>
      <c r="AD153" s="3217">
        <v>0</v>
      </c>
      <c r="AE153" s="3217">
        <v>0</v>
      </c>
      <c r="AF153" s="3217">
        <v>0</v>
      </c>
      <c r="AG153" s="3217">
        <v>0</v>
      </c>
      <c r="AH153" s="3217">
        <v>0</v>
      </c>
      <c r="AI153" s="3217">
        <v>0</v>
      </c>
      <c r="AJ153" s="3217">
        <v>0</v>
      </c>
      <c r="AK153" s="3217">
        <v>0</v>
      </c>
      <c r="AL153" s="3218"/>
    </row>
    <row r="154" spans="1:38" ht="18.75">
      <c r="A154" s="2942">
        <v>0</v>
      </c>
      <c r="B154" s="3131" t="s">
        <v>1560</v>
      </c>
      <c r="C154" s="3123"/>
      <c r="D154" s="3123"/>
      <c r="E154" s="3123"/>
      <c r="F154" s="3123"/>
      <c r="G154" s="3123"/>
      <c r="H154" s="3124" t="s">
        <v>1561</v>
      </c>
      <c r="I154" s="3125">
        <f t="shared" si="2"/>
        <v>0</v>
      </c>
      <c r="J154" s="2942">
        <v>0</v>
      </c>
      <c r="K154" s="2942">
        <v>0</v>
      </c>
      <c r="L154" s="2942">
        <v>0</v>
      </c>
      <c r="M154" s="2942">
        <v>0</v>
      </c>
      <c r="N154" s="2942">
        <v>0</v>
      </c>
      <c r="O154" s="2942">
        <v>0</v>
      </c>
      <c r="P154" s="2942">
        <v>0</v>
      </c>
      <c r="Q154" s="2942">
        <v>0</v>
      </c>
      <c r="R154" s="2942">
        <v>0</v>
      </c>
      <c r="S154" s="2942">
        <v>0</v>
      </c>
      <c r="T154" s="2942">
        <v>0</v>
      </c>
      <c r="U154" s="2942">
        <v>0</v>
      </c>
      <c r="V154" s="2942">
        <v>0</v>
      </c>
      <c r="W154" s="2942">
        <v>0</v>
      </c>
      <c r="X154" s="2942">
        <v>0</v>
      </c>
      <c r="Y154" s="2942">
        <v>0</v>
      </c>
      <c r="Z154" s="2942">
        <v>0</v>
      </c>
      <c r="AA154" s="2942">
        <v>0</v>
      </c>
      <c r="AB154" s="3217">
        <v>0</v>
      </c>
      <c r="AC154" s="3217">
        <v>0</v>
      </c>
      <c r="AD154" s="3217">
        <v>0</v>
      </c>
      <c r="AE154" s="3217">
        <v>0</v>
      </c>
      <c r="AF154" s="3217">
        <v>0</v>
      </c>
      <c r="AG154" s="3217">
        <v>0</v>
      </c>
      <c r="AH154" s="3217">
        <v>0</v>
      </c>
      <c r="AI154" s="3217">
        <v>0</v>
      </c>
      <c r="AJ154" s="3217">
        <v>0</v>
      </c>
      <c r="AK154" s="3217">
        <v>0</v>
      </c>
      <c r="AL154" s="3218"/>
    </row>
    <row r="155" spans="1:38" ht="18">
      <c r="A155" s="2942">
        <v>0</v>
      </c>
      <c r="B155" s="3132" t="s">
        <v>1562</v>
      </c>
      <c r="C155" s="3123"/>
      <c r="D155" s="3123"/>
      <c r="E155" s="3123"/>
      <c r="F155" s="3123"/>
      <c r="G155" s="3123"/>
      <c r="H155" s="3124">
        <f>10</f>
        <v>10</v>
      </c>
      <c r="I155" s="3125">
        <f t="shared" si="2"/>
        <v>0</v>
      </c>
      <c r="J155" s="2942">
        <v>0</v>
      </c>
      <c r="K155" s="2942">
        <v>0</v>
      </c>
      <c r="L155" s="2942">
        <v>0</v>
      </c>
      <c r="M155" s="2942">
        <v>0</v>
      </c>
      <c r="N155" s="2942">
        <v>0</v>
      </c>
      <c r="O155" s="2942">
        <v>0</v>
      </c>
      <c r="P155" s="2942">
        <v>0</v>
      </c>
      <c r="Q155" s="2942">
        <v>0</v>
      </c>
      <c r="R155" s="2942">
        <v>0</v>
      </c>
      <c r="S155" s="2942">
        <v>0</v>
      </c>
      <c r="T155" s="2942">
        <v>0</v>
      </c>
      <c r="U155" s="2942">
        <v>0</v>
      </c>
      <c r="V155" s="2942">
        <v>0</v>
      </c>
      <c r="W155" s="2942">
        <v>0</v>
      </c>
      <c r="X155" s="2942">
        <v>0</v>
      </c>
      <c r="Y155" s="2942">
        <v>0</v>
      </c>
      <c r="Z155" s="2942">
        <v>0</v>
      </c>
      <c r="AA155" s="2942">
        <v>0</v>
      </c>
      <c r="AB155" s="3217">
        <v>0</v>
      </c>
      <c r="AC155" s="3217">
        <v>0</v>
      </c>
      <c r="AD155" s="3217">
        <v>0</v>
      </c>
      <c r="AE155" s="3217">
        <v>0</v>
      </c>
      <c r="AF155" s="3217">
        <v>0</v>
      </c>
      <c r="AG155" s="3217">
        <v>0</v>
      </c>
      <c r="AH155" s="3217">
        <v>0</v>
      </c>
      <c r="AI155" s="3217">
        <v>0</v>
      </c>
      <c r="AJ155" s="3217">
        <v>0</v>
      </c>
      <c r="AK155" s="3217">
        <v>0</v>
      </c>
      <c r="AL155" s="3218"/>
    </row>
    <row r="156" spans="1:38" ht="18">
      <c r="A156" s="2942">
        <v>0</v>
      </c>
      <c r="B156" s="3133" t="s">
        <v>1563</v>
      </c>
      <c r="C156" s="3123"/>
      <c r="D156" s="3123"/>
      <c r="E156" s="3123"/>
      <c r="F156" s="3123"/>
      <c r="G156" s="3123"/>
      <c r="H156" s="3124">
        <f>10</f>
        <v>10</v>
      </c>
      <c r="I156" s="3125">
        <f t="shared" si="2"/>
        <v>0</v>
      </c>
      <c r="J156" s="2942">
        <v>0</v>
      </c>
      <c r="K156" s="2942">
        <v>0</v>
      </c>
      <c r="L156" s="2942">
        <v>0</v>
      </c>
      <c r="M156" s="2942">
        <v>0</v>
      </c>
      <c r="N156" s="2942">
        <v>0</v>
      </c>
      <c r="O156" s="2942">
        <v>0</v>
      </c>
      <c r="P156" s="2942">
        <v>0</v>
      </c>
      <c r="Q156" s="2942">
        <v>0</v>
      </c>
      <c r="R156" s="2942">
        <v>0</v>
      </c>
      <c r="S156" s="2942">
        <v>0</v>
      </c>
      <c r="T156" s="2942">
        <v>0</v>
      </c>
      <c r="U156" s="2942">
        <v>0</v>
      </c>
      <c r="V156" s="2942">
        <v>0</v>
      </c>
      <c r="W156" s="2942">
        <v>0</v>
      </c>
      <c r="X156" s="2942">
        <v>0</v>
      </c>
      <c r="Y156" s="2942">
        <v>0</v>
      </c>
      <c r="Z156" s="2942">
        <v>0</v>
      </c>
      <c r="AA156" s="2942">
        <v>0</v>
      </c>
      <c r="AB156" s="3217">
        <v>0</v>
      </c>
      <c r="AC156" s="3217">
        <v>0</v>
      </c>
      <c r="AD156" s="3217">
        <v>0</v>
      </c>
      <c r="AE156" s="3217">
        <v>0</v>
      </c>
      <c r="AF156" s="3217">
        <v>0</v>
      </c>
      <c r="AG156" s="3217">
        <v>0</v>
      </c>
      <c r="AH156" s="3217">
        <v>0</v>
      </c>
      <c r="AI156" s="3217">
        <v>0</v>
      </c>
      <c r="AJ156" s="3217">
        <v>0</v>
      </c>
      <c r="AK156" s="3217">
        <v>0</v>
      </c>
      <c r="AL156" s="3218"/>
    </row>
    <row r="157" spans="1:38" ht="18">
      <c r="A157" s="2942">
        <v>0</v>
      </c>
      <c r="B157" s="3134" t="s">
        <v>1564</v>
      </c>
      <c r="C157" s="3123"/>
      <c r="D157" s="3123"/>
      <c r="E157" s="3123"/>
      <c r="F157" s="3123"/>
      <c r="G157" s="3123"/>
      <c r="H157" s="3124" t="s">
        <v>1565</v>
      </c>
      <c r="I157" s="3125">
        <f t="shared" si="2"/>
        <v>0</v>
      </c>
      <c r="J157" s="2942">
        <v>0</v>
      </c>
      <c r="K157" s="2942">
        <v>0</v>
      </c>
      <c r="L157" s="2942">
        <v>0</v>
      </c>
      <c r="M157" s="2942">
        <v>0</v>
      </c>
      <c r="N157" s="2942">
        <v>0</v>
      </c>
      <c r="O157" s="2942">
        <v>0</v>
      </c>
      <c r="P157" s="2942">
        <v>0</v>
      </c>
      <c r="Q157" s="2942">
        <v>0</v>
      </c>
      <c r="R157" s="2942">
        <v>0</v>
      </c>
      <c r="S157" s="2942">
        <v>0</v>
      </c>
      <c r="T157" s="2942">
        <v>0</v>
      </c>
      <c r="U157" s="2942">
        <v>0</v>
      </c>
      <c r="V157" s="2942">
        <v>0</v>
      </c>
      <c r="W157" s="2942">
        <v>0</v>
      </c>
      <c r="X157" s="2942">
        <v>0</v>
      </c>
      <c r="Y157" s="2942">
        <v>0</v>
      </c>
      <c r="Z157" s="2942">
        <v>0</v>
      </c>
      <c r="AA157" s="2942">
        <v>0</v>
      </c>
      <c r="AB157" s="3217">
        <v>0</v>
      </c>
      <c r="AC157" s="3217">
        <v>0</v>
      </c>
      <c r="AD157" s="3217">
        <v>0</v>
      </c>
      <c r="AE157" s="3217">
        <v>0</v>
      </c>
      <c r="AF157" s="3217">
        <v>0</v>
      </c>
      <c r="AG157" s="3217">
        <v>0</v>
      </c>
      <c r="AH157" s="3217">
        <v>0</v>
      </c>
      <c r="AI157" s="3217">
        <v>0</v>
      </c>
      <c r="AJ157" s="3217">
        <v>0</v>
      </c>
      <c r="AK157" s="3217">
        <v>0</v>
      </c>
      <c r="AL157" s="3218"/>
    </row>
    <row r="158" spans="1:38" ht="18">
      <c r="A158" s="2942">
        <v>0</v>
      </c>
      <c r="B158" s="3135" t="s">
        <v>1566</v>
      </c>
      <c r="C158" s="3123"/>
      <c r="D158" s="3123"/>
      <c r="E158" s="3123"/>
      <c r="F158" s="3123"/>
      <c r="G158" s="3123"/>
      <c r="H158" s="3124" t="s">
        <v>1558</v>
      </c>
      <c r="I158" s="3125">
        <f t="shared" si="2"/>
        <v>0</v>
      </c>
      <c r="J158" s="2942">
        <v>0</v>
      </c>
      <c r="K158" s="2942">
        <v>0</v>
      </c>
      <c r="L158" s="2942">
        <v>0</v>
      </c>
      <c r="M158" s="2942">
        <v>0</v>
      </c>
      <c r="N158" s="2942">
        <v>0</v>
      </c>
      <c r="O158" s="2942">
        <v>0</v>
      </c>
      <c r="P158" s="2942">
        <v>0</v>
      </c>
      <c r="Q158" s="2942">
        <v>0</v>
      </c>
      <c r="R158" s="2942">
        <v>0</v>
      </c>
      <c r="S158" s="2942">
        <v>0</v>
      </c>
      <c r="T158" s="2942">
        <v>0</v>
      </c>
      <c r="U158" s="2942">
        <v>0</v>
      </c>
      <c r="V158" s="2942">
        <v>0</v>
      </c>
      <c r="W158" s="2942">
        <v>0</v>
      </c>
      <c r="X158" s="2942">
        <v>0</v>
      </c>
      <c r="Y158" s="2942">
        <v>0</v>
      </c>
      <c r="Z158" s="2942">
        <v>0</v>
      </c>
      <c r="AA158" s="2942">
        <v>0</v>
      </c>
      <c r="AB158" s="3217">
        <v>0</v>
      </c>
      <c r="AC158" s="3217">
        <v>0</v>
      </c>
      <c r="AD158" s="3217">
        <v>0</v>
      </c>
      <c r="AE158" s="3217">
        <v>0</v>
      </c>
      <c r="AF158" s="3217">
        <v>0</v>
      </c>
      <c r="AG158" s="3217">
        <v>0</v>
      </c>
      <c r="AH158" s="3217">
        <v>0</v>
      </c>
      <c r="AI158" s="3217">
        <v>0</v>
      </c>
      <c r="AJ158" s="3217">
        <v>0</v>
      </c>
      <c r="AK158" s="3217">
        <v>0</v>
      </c>
      <c r="AL158" s="3218"/>
    </row>
    <row r="159" spans="1:38" ht="18">
      <c r="A159" s="2942">
        <v>0</v>
      </c>
      <c r="B159" s="3136" t="s">
        <v>1567</v>
      </c>
      <c r="C159" s="3123"/>
      <c r="D159" s="3123"/>
      <c r="E159" s="3123"/>
      <c r="F159" s="3123"/>
      <c r="G159" s="3123"/>
      <c r="H159" s="3124" t="s">
        <v>1568</v>
      </c>
      <c r="I159" s="3125">
        <f t="shared" si="2"/>
        <v>0</v>
      </c>
      <c r="J159" s="2942">
        <v>0</v>
      </c>
      <c r="K159" s="2942">
        <v>0</v>
      </c>
      <c r="L159" s="2942">
        <v>0</v>
      </c>
      <c r="M159" s="2942">
        <v>0</v>
      </c>
      <c r="N159" s="2942">
        <v>0</v>
      </c>
      <c r="O159" s="2942">
        <v>0</v>
      </c>
      <c r="P159" s="2942">
        <v>0</v>
      </c>
      <c r="Q159" s="2942">
        <v>0</v>
      </c>
      <c r="R159" s="2942">
        <v>0</v>
      </c>
      <c r="S159" s="2942">
        <v>0</v>
      </c>
      <c r="T159" s="2942">
        <v>0</v>
      </c>
      <c r="U159" s="2942">
        <v>0</v>
      </c>
      <c r="V159" s="2942">
        <v>0</v>
      </c>
      <c r="W159" s="2942">
        <v>0</v>
      </c>
      <c r="X159" s="2942">
        <v>0</v>
      </c>
      <c r="Y159" s="2942">
        <v>0</v>
      </c>
      <c r="Z159" s="2942">
        <v>0</v>
      </c>
      <c r="AA159" s="2942">
        <v>0</v>
      </c>
      <c r="AB159" s="3217">
        <v>0</v>
      </c>
      <c r="AC159" s="3217">
        <v>0</v>
      </c>
      <c r="AD159" s="3217">
        <v>0</v>
      </c>
      <c r="AE159" s="3217">
        <v>0</v>
      </c>
      <c r="AF159" s="3217">
        <v>0</v>
      </c>
      <c r="AG159" s="3217">
        <v>0</v>
      </c>
      <c r="AH159" s="3217">
        <v>0</v>
      </c>
      <c r="AI159" s="3217">
        <v>0</v>
      </c>
      <c r="AJ159" s="3217">
        <v>0</v>
      </c>
      <c r="AK159" s="3217">
        <v>0</v>
      </c>
      <c r="AL159" s="3218"/>
    </row>
    <row r="160" spans="1:38" ht="18">
      <c r="A160" s="2942">
        <v>0</v>
      </c>
      <c r="B160" s="3137" t="s">
        <v>1569</v>
      </c>
      <c r="C160" s="3123"/>
      <c r="D160" s="3123"/>
      <c r="E160" s="3123"/>
      <c r="F160" s="3123"/>
      <c r="G160" s="3123"/>
      <c r="H160" s="3124" t="s">
        <v>1561</v>
      </c>
      <c r="I160" s="3125">
        <f t="shared" si="2"/>
        <v>0</v>
      </c>
      <c r="J160" s="2942">
        <v>0</v>
      </c>
      <c r="K160" s="2942">
        <v>0</v>
      </c>
      <c r="L160" s="2942">
        <v>0</v>
      </c>
      <c r="M160" s="2942">
        <v>0</v>
      </c>
      <c r="N160" s="2942">
        <v>0</v>
      </c>
      <c r="O160" s="2942">
        <v>0</v>
      </c>
      <c r="P160" s="2942">
        <v>0</v>
      </c>
      <c r="Q160" s="2942">
        <v>0</v>
      </c>
      <c r="R160" s="2942">
        <v>0</v>
      </c>
      <c r="S160" s="2942">
        <v>0</v>
      </c>
      <c r="T160" s="2942">
        <v>0</v>
      </c>
      <c r="U160" s="2942">
        <v>0</v>
      </c>
      <c r="V160" s="2942">
        <v>0</v>
      </c>
      <c r="W160" s="2942">
        <v>0</v>
      </c>
      <c r="X160" s="2942">
        <v>0</v>
      </c>
      <c r="Y160" s="2942">
        <v>0</v>
      </c>
      <c r="Z160" s="2942">
        <v>0</v>
      </c>
      <c r="AA160" s="2942">
        <v>0</v>
      </c>
      <c r="AB160" s="3217">
        <v>0</v>
      </c>
      <c r="AC160" s="3217">
        <v>0</v>
      </c>
      <c r="AD160" s="3217">
        <v>0</v>
      </c>
      <c r="AE160" s="3217">
        <v>0</v>
      </c>
      <c r="AF160" s="3217">
        <v>0</v>
      </c>
      <c r="AG160" s="3217">
        <v>0</v>
      </c>
      <c r="AH160" s="3217">
        <v>0</v>
      </c>
      <c r="AI160" s="3217">
        <v>0</v>
      </c>
      <c r="AJ160" s="3217">
        <v>0</v>
      </c>
      <c r="AK160" s="3217">
        <v>0</v>
      </c>
      <c r="AL160" s="3218"/>
    </row>
    <row r="161" spans="1:38" ht="18">
      <c r="A161" s="2942">
        <v>0</v>
      </c>
      <c r="B161" s="3138" t="s">
        <v>1570</v>
      </c>
      <c r="C161" s="3123"/>
      <c r="D161" s="3123"/>
      <c r="E161" s="3123"/>
      <c r="F161" s="3123"/>
      <c r="G161" s="3123"/>
      <c r="H161" s="3124" t="s">
        <v>1552</v>
      </c>
      <c r="I161" s="3125">
        <f t="shared" si="2"/>
        <v>0</v>
      </c>
      <c r="J161" s="2942">
        <v>0</v>
      </c>
      <c r="K161" s="2942">
        <v>0</v>
      </c>
      <c r="L161" s="2942">
        <v>0</v>
      </c>
      <c r="M161" s="2942">
        <v>0</v>
      </c>
      <c r="N161" s="2942">
        <v>0</v>
      </c>
      <c r="O161" s="2942">
        <v>0</v>
      </c>
      <c r="P161" s="2942">
        <v>0</v>
      </c>
      <c r="Q161" s="2942">
        <v>0</v>
      </c>
      <c r="R161" s="2942">
        <v>0</v>
      </c>
      <c r="S161" s="2942">
        <v>0</v>
      </c>
      <c r="T161" s="2942">
        <v>0</v>
      </c>
      <c r="U161" s="2942">
        <v>0</v>
      </c>
      <c r="V161" s="2942">
        <v>0</v>
      </c>
      <c r="W161" s="2942">
        <v>0</v>
      </c>
      <c r="X161" s="2942">
        <v>0</v>
      </c>
      <c r="Y161" s="2942">
        <v>0</v>
      </c>
      <c r="Z161" s="2942">
        <v>0</v>
      </c>
      <c r="AA161" s="2942">
        <v>0</v>
      </c>
      <c r="AB161" s="3217">
        <v>0</v>
      </c>
      <c r="AC161" s="3217">
        <v>0</v>
      </c>
      <c r="AD161" s="3217">
        <v>0</v>
      </c>
      <c r="AE161" s="3217">
        <v>0</v>
      </c>
      <c r="AF161" s="3217">
        <v>0</v>
      </c>
      <c r="AG161" s="3217">
        <v>0</v>
      </c>
      <c r="AH161" s="3217">
        <v>0</v>
      </c>
      <c r="AI161" s="3217">
        <v>0</v>
      </c>
      <c r="AJ161" s="3217">
        <v>0</v>
      </c>
      <c r="AK161" s="3217">
        <v>0</v>
      </c>
      <c r="AL161" s="3218"/>
    </row>
    <row r="162" spans="1:38" ht="18">
      <c r="A162" s="2942">
        <v>0</v>
      </c>
      <c r="B162" s="3139" t="s">
        <v>1571</v>
      </c>
      <c r="C162" s="3123"/>
      <c r="D162" s="3123"/>
      <c r="E162" s="3123"/>
      <c r="F162" s="3123"/>
      <c r="G162" s="3123"/>
      <c r="H162" s="3124" t="s">
        <v>1565</v>
      </c>
      <c r="I162" s="3125">
        <f t="shared" si="2"/>
        <v>0</v>
      </c>
      <c r="J162" s="2942">
        <v>0</v>
      </c>
      <c r="K162" s="2942">
        <v>0</v>
      </c>
      <c r="L162" s="2942">
        <v>0</v>
      </c>
      <c r="M162" s="2942">
        <v>0</v>
      </c>
      <c r="N162" s="2942">
        <v>0</v>
      </c>
      <c r="O162" s="2942">
        <v>0</v>
      </c>
      <c r="P162" s="2942">
        <v>0</v>
      </c>
      <c r="Q162" s="2942">
        <v>0</v>
      </c>
      <c r="R162" s="2942">
        <v>0</v>
      </c>
      <c r="S162" s="2942">
        <v>0</v>
      </c>
      <c r="T162" s="2942">
        <v>0</v>
      </c>
      <c r="U162" s="2942">
        <v>0</v>
      </c>
      <c r="V162" s="2942">
        <v>0</v>
      </c>
      <c r="W162" s="2942">
        <v>0</v>
      </c>
      <c r="X162" s="2942">
        <v>0</v>
      </c>
      <c r="Y162" s="2942">
        <v>0</v>
      </c>
      <c r="Z162" s="2942">
        <v>0</v>
      </c>
      <c r="AA162" s="2942">
        <v>0</v>
      </c>
      <c r="AB162" s="3217">
        <v>0</v>
      </c>
      <c r="AC162" s="3217">
        <v>0</v>
      </c>
      <c r="AD162" s="3217">
        <v>0</v>
      </c>
      <c r="AE162" s="3217">
        <v>0</v>
      </c>
      <c r="AF162" s="3217">
        <v>0</v>
      </c>
      <c r="AG162" s="3217">
        <v>0</v>
      </c>
      <c r="AH162" s="3217">
        <v>0</v>
      </c>
      <c r="AI162" s="3217">
        <v>0</v>
      </c>
      <c r="AJ162" s="3217">
        <v>0</v>
      </c>
      <c r="AK162" s="3217">
        <v>0</v>
      </c>
      <c r="AL162" s="3218"/>
    </row>
    <row r="163" spans="1:38">
      <c r="A163" s="2942">
        <v>0</v>
      </c>
      <c r="B163" s="3140" t="s">
        <v>1142</v>
      </c>
      <c r="C163" s="4549" t="s">
        <v>1545</v>
      </c>
      <c r="D163" s="4549"/>
      <c r="E163" s="4549"/>
      <c r="F163" s="4549"/>
      <c r="G163" s="4549"/>
      <c r="H163" s="4549"/>
      <c r="I163" s="4550"/>
      <c r="J163" s="2942">
        <v>0</v>
      </c>
      <c r="K163" s="2942">
        <v>0</v>
      </c>
      <c r="L163" s="2942">
        <v>0</v>
      </c>
      <c r="M163" s="2942">
        <v>0</v>
      </c>
      <c r="N163" s="2942">
        <v>0</v>
      </c>
      <c r="O163" s="2942">
        <v>0</v>
      </c>
      <c r="P163" s="2942">
        <v>0</v>
      </c>
      <c r="Q163" s="2942">
        <v>0</v>
      </c>
      <c r="R163" s="2942">
        <v>0</v>
      </c>
      <c r="S163" s="2942">
        <v>0</v>
      </c>
      <c r="T163" s="2942">
        <v>0</v>
      </c>
      <c r="U163" s="2942">
        <v>0</v>
      </c>
      <c r="V163" s="2942">
        <v>0</v>
      </c>
      <c r="W163" s="2942">
        <v>0</v>
      </c>
      <c r="X163" s="2942">
        <v>0</v>
      </c>
      <c r="Y163" s="2942">
        <v>0</v>
      </c>
      <c r="Z163" s="2942">
        <v>0</v>
      </c>
      <c r="AA163" s="2942">
        <v>0</v>
      </c>
      <c r="AB163" s="3217">
        <v>0</v>
      </c>
      <c r="AC163" s="3217">
        <v>0</v>
      </c>
      <c r="AD163" s="3217">
        <v>0</v>
      </c>
      <c r="AE163" s="3217">
        <v>0</v>
      </c>
      <c r="AF163" s="3217">
        <v>0</v>
      </c>
      <c r="AG163" s="3217">
        <v>0</v>
      </c>
      <c r="AH163" s="3217">
        <v>0</v>
      </c>
      <c r="AI163" s="3217">
        <v>0</v>
      </c>
      <c r="AJ163" s="3217">
        <v>0</v>
      </c>
      <c r="AK163" s="3217">
        <v>0</v>
      </c>
      <c r="AL163" s="3218"/>
    </row>
    <row r="164" spans="1:38" ht="16.5" thickBot="1">
      <c r="A164" s="2942">
        <v>0</v>
      </c>
      <c r="B164" s="3141" t="s">
        <v>4190</v>
      </c>
      <c r="C164" s="3116"/>
      <c r="D164" s="3116"/>
      <c r="E164" s="3116"/>
      <c r="F164" s="3116"/>
      <c r="G164" s="3116"/>
      <c r="H164" s="3116"/>
      <c r="I164" s="3117"/>
      <c r="J164" s="2942">
        <v>0</v>
      </c>
      <c r="K164" s="2942">
        <v>0</v>
      </c>
      <c r="L164" s="2942">
        <v>0</v>
      </c>
      <c r="M164" s="2942">
        <v>0</v>
      </c>
      <c r="N164" s="2942">
        <v>0</v>
      </c>
      <c r="O164" s="2942">
        <v>0</v>
      </c>
      <c r="P164" s="2942">
        <v>0</v>
      </c>
      <c r="Q164" s="2942">
        <v>0</v>
      </c>
      <c r="R164" s="2942">
        <v>0</v>
      </c>
      <c r="S164" s="2942">
        <v>0</v>
      </c>
      <c r="T164" s="2942">
        <v>0</v>
      </c>
      <c r="U164" s="2942">
        <v>0</v>
      </c>
      <c r="V164" s="2942">
        <v>0</v>
      </c>
      <c r="W164" s="2942">
        <v>0</v>
      </c>
      <c r="X164" s="2942">
        <v>0</v>
      </c>
      <c r="Y164" s="2942">
        <v>0</v>
      </c>
      <c r="Z164" s="2942">
        <v>0</v>
      </c>
      <c r="AA164" s="2942">
        <v>0</v>
      </c>
      <c r="AB164" s="3217">
        <v>0</v>
      </c>
      <c r="AC164" s="3217">
        <v>0</v>
      </c>
      <c r="AD164" s="3217">
        <v>0</v>
      </c>
      <c r="AE164" s="3217">
        <v>0</v>
      </c>
      <c r="AF164" s="3217">
        <v>0</v>
      </c>
      <c r="AG164" s="3217">
        <v>0</v>
      </c>
      <c r="AH164" s="3217">
        <v>0</v>
      </c>
      <c r="AI164" s="3217">
        <v>0</v>
      </c>
      <c r="AJ164" s="3217">
        <v>0</v>
      </c>
      <c r="AK164" s="3217">
        <v>0</v>
      </c>
      <c r="AL164" s="3218"/>
    </row>
    <row r="165" spans="1:38">
      <c r="A165" s="2942">
        <v>0</v>
      </c>
      <c r="J165" s="2942">
        <v>0</v>
      </c>
      <c r="K165" s="2942">
        <v>0</v>
      </c>
      <c r="L165" s="2942">
        <v>0</v>
      </c>
      <c r="M165" s="2942">
        <v>0</v>
      </c>
      <c r="N165" s="2942">
        <v>0</v>
      </c>
      <c r="O165" s="2942">
        <v>0</v>
      </c>
      <c r="P165" s="2942">
        <v>0</v>
      </c>
      <c r="Q165" s="2942">
        <v>0</v>
      </c>
      <c r="R165" s="2942">
        <v>0</v>
      </c>
      <c r="S165" s="2942">
        <v>0</v>
      </c>
      <c r="T165" s="2942">
        <v>0</v>
      </c>
      <c r="U165" s="2942">
        <v>0</v>
      </c>
      <c r="V165" s="2942">
        <v>0</v>
      </c>
      <c r="W165" s="2942">
        <v>0</v>
      </c>
      <c r="X165" s="2942">
        <v>0</v>
      </c>
      <c r="Y165" s="2942">
        <v>0</v>
      </c>
      <c r="Z165" s="2942">
        <v>0</v>
      </c>
      <c r="AA165" s="2942">
        <v>0</v>
      </c>
      <c r="AB165" s="3217">
        <v>0</v>
      </c>
      <c r="AC165" s="3217">
        <v>0</v>
      </c>
      <c r="AD165" s="3217">
        <v>0</v>
      </c>
      <c r="AE165" s="3217">
        <v>0</v>
      </c>
      <c r="AF165" s="3217">
        <v>0</v>
      </c>
      <c r="AG165" s="3217">
        <v>0</v>
      </c>
      <c r="AH165" s="3217">
        <v>0</v>
      </c>
      <c r="AI165" s="3217">
        <v>0</v>
      </c>
      <c r="AJ165" s="3217">
        <v>0</v>
      </c>
      <c r="AK165" s="3217">
        <v>0</v>
      </c>
      <c r="AL165" s="3218"/>
    </row>
    <row r="166" spans="1:38" ht="16.5" thickBot="1">
      <c r="A166" s="2942">
        <v>0</v>
      </c>
      <c r="J166" s="2942">
        <v>0</v>
      </c>
      <c r="K166" s="2942">
        <v>0</v>
      </c>
      <c r="L166" s="2942">
        <v>0</v>
      </c>
      <c r="M166" s="2942">
        <v>0</v>
      </c>
      <c r="N166" s="2942">
        <v>0</v>
      </c>
      <c r="O166" s="2942">
        <v>0</v>
      </c>
      <c r="P166" s="2942">
        <v>0</v>
      </c>
      <c r="Q166" s="2942">
        <v>0</v>
      </c>
      <c r="R166" s="2942">
        <v>0</v>
      </c>
      <c r="S166" s="2942">
        <v>0</v>
      </c>
      <c r="T166" s="2942">
        <v>0</v>
      </c>
      <c r="U166" s="2942">
        <v>0</v>
      </c>
      <c r="V166" s="2942">
        <v>0</v>
      </c>
      <c r="W166" s="2942">
        <v>0</v>
      </c>
      <c r="X166" s="2942">
        <v>0</v>
      </c>
      <c r="Y166" s="2942">
        <v>0</v>
      </c>
      <c r="Z166" s="2942">
        <v>0</v>
      </c>
      <c r="AA166" s="2942">
        <v>0</v>
      </c>
      <c r="AB166" s="3217">
        <v>0</v>
      </c>
      <c r="AC166" s="3217">
        <v>0</v>
      </c>
      <c r="AD166" s="3217">
        <v>0</v>
      </c>
      <c r="AE166" s="3217">
        <v>0</v>
      </c>
      <c r="AF166" s="3217">
        <v>0</v>
      </c>
      <c r="AG166" s="3217">
        <v>0</v>
      </c>
      <c r="AH166" s="3217">
        <v>0</v>
      </c>
      <c r="AI166" s="3217">
        <v>0</v>
      </c>
      <c r="AJ166" s="3217">
        <v>0</v>
      </c>
      <c r="AK166" s="3217">
        <v>0</v>
      </c>
      <c r="AL166" s="3218"/>
    </row>
    <row r="167" spans="1:38" ht="19.5" customHeight="1">
      <c r="A167" s="2942">
        <v>0</v>
      </c>
      <c r="B167" s="4551" t="s">
        <v>4750</v>
      </c>
      <c r="C167" s="4552"/>
      <c r="D167" s="4552"/>
      <c r="E167" s="4552"/>
      <c r="F167" s="4552"/>
      <c r="G167" s="4552"/>
      <c r="H167" s="4552"/>
      <c r="I167" s="4552"/>
      <c r="J167" s="4552"/>
      <c r="K167" s="4552"/>
      <c r="L167" s="4553"/>
      <c r="M167" s="2953" t="s">
        <v>4702</v>
      </c>
      <c r="N167" s="2954"/>
      <c r="O167" s="2954"/>
      <c r="P167" s="2955"/>
      <c r="Q167" s="2942">
        <v>0</v>
      </c>
      <c r="R167" s="2942">
        <v>0</v>
      </c>
      <c r="S167" s="2942">
        <v>0</v>
      </c>
      <c r="T167" s="2942">
        <v>0</v>
      </c>
      <c r="U167" s="2942">
        <v>0</v>
      </c>
      <c r="V167" s="2942">
        <v>0</v>
      </c>
      <c r="W167" s="2942">
        <v>0</v>
      </c>
      <c r="X167" s="2942">
        <v>0</v>
      </c>
      <c r="Y167" s="2942">
        <v>0</v>
      </c>
      <c r="Z167" s="2942">
        <v>0</v>
      </c>
      <c r="AA167" s="2942">
        <v>0</v>
      </c>
      <c r="AB167" s="3217">
        <v>0</v>
      </c>
      <c r="AC167" s="3217">
        <v>0</v>
      </c>
      <c r="AD167" s="3217">
        <v>0</v>
      </c>
      <c r="AE167" s="3217">
        <v>0</v>
      </c>
      <c r="AF167" s="3217">
        <v>0</v>
      </c>
      <c r="AG167" s="3217">
        <v>0</v>
      </c>
      <c r="AH167" s="3217">
        <v>0</v>
      </c>
      <c r="AI167" s="3217">
        <v>0</v>
      </c>
      <c r="AJ167" s="3217">
        <v>0</v>
      </c>
      <c r="AK167" s="3217">
        <v>0</v>
      </c>
      <c r="AL167" s="3218"/>
    </row>
    <row r="168" spans="1:38" ht="15.75" customHeight="1">
      <c r="A168" s="2942">
        <v>0</v>
      </c>
      <c r="B168" s="4554" t="s">
        <v>4724</v>
      </c>
      <c r="C168" s="4555"/>
      <c r="D168" s="4555"/>
      <c r="E168" s="4555"/>
      <c r="F168" s="4555"/>
      <c r="G168" s="4555"/>
      <c r="H168" s="4555"/>
      <c r="I168" s="4555"/>
      <c r="J168" s="4555"/>
      <c r="K168" s="4555"/>
      <c r="L168" s="4556"/>
      <c r="M168" s="2961" t="s">
        <v>4747</v>
      </c>
      <c r="N168" s="2958"/>
      <c r="O168" s="2958"/>
      <c r="P168" s="2959"/>
      <c r="Q168" s="2942">
        <v>0</v>
      </c>
      <c r="R168" s="2942">
        <v>0</v>
      </c>
      <c r="S168" s="2942">
        <v>0</v>
      </c>
      <c r="T168" s="2942">
        <v>0</v>
      </c>
      <c r="U168" s="2942">
        <v>0</v>
      </c>
      <c r="V168" s="2942">
        <v>0</v>
      </c>
      <c r="W168" s="2942">
        <v>0</v>
      </c>
      <c r="X168" s="2942">
        <v>0</v>
      </c>
      <c r="Y168" s="2942">
        <v>0</v>
      </c>
      <c r="Z168" s="2942">
        <v>0</v>
      </c>
      <c r="AA168" s="2942">
        <v>0</v>
      </c>
      <c r="AB168" s="3217">
        <v>0</v>
      </c>
      <c r="AC168" s="3217">
        <v>0</v>
      </c>
      <c r="AD168" s="3217">
        <v>0</v>
      </c>
      <c r="AE168" s="3217">
        <v>0</v>
      </c>
      <c r="AF168" s="3217">
        <v>0</v>
      </c>
      <c r="AG168" s="3217">
        <v>0</v>
      </c>
      <c r="AH168" s="3217">
        <v>0</v>
      </c>
      <c r="AI168" s="3217">
        <v>0</v>
      </c>
      <c r="AJ168" s="3217">
        <v>0</v>
      </c>
      <c r="AK168" s="3217">
        <v>0</v>
      </c>
      <c r="AL168" s="3218"/>
    </row>
    <row r="169" spans="1:38">
      <c r="A169" s="2942">
        <v>0</v>
      </c>
      <c r="B169" s="4554"/>
      <c r="C169" s="4555"/>
      <c r="D169" s="4555"/>
      <c r="E169" s="4555"/>
      <c r="F169" s="4555"/>
      <c r="G169" s="4555"/>
      <c r="H169" s="4555"/>
      <c r="I169" s="4555"/>
      <c r="J169" s="4555"/>
      <c r="K169" s="4555"/>
      <c r="L169" s="4556"/>
      <c r="M169" s="2957" t="s">
        <v>4748</v>
      </c>
      <c r="N169" s="2958"/>
      <c r="O169" s="2958"/>
      <c r="P169" s="2959"/>
      <c r="Q169" s="2942">
        <v>0</v>
      </c>
      <c r="R169" s="2942">
        <v>0</v>
      </c>
      <c r="S169" s="2942">
        <v>0</v>
      </c>
      <c r="T169" s="2942">
        <v>0</v>
      </c>
      <c r="U169" s="2942">
        <v>0</v>
      </c>
      <c r="V169" s="2942">
        <v>0</v>
      </c>
      <c r="W169" s="2942">
        <v>0</v>
      </c>
      <c r="X169" s="2942">
        <v>0</v>
      </c>
      <c r="Y169" s="2942">
        <v>0</v>
      </c>
      <c r="Z169" s="2942">
        <v>0</v>
      </c>
      <c r="AA169" s="2942">
        <v>0</v>
      </c>
      <c r="AB169" s="3217">
        <v>0</v>
      </c>
      <c r="AC169" s="3217">
        <v>0</v>
      </c>
      <c r="AD169" s="3217">
        <v>0</v>
      </c>
      <c r="AE169" s="3217">
        <v>0</v>
      </c>
      <c r="AF169" s="3217">
        <v>0</v>
      </c>
      <c r="AG169" s="3217">
        <v>0</v>
      </c>
      <c r="AH169" s="3217">
        <v>0</v>
      </c>
      <c r="AI169" s="3217">
        <v>0</v>
      </c>
      <c r="AJ169" s="3217">
        <v>0</v>
      </c>
      <c r="AK169" s="3217">
        <v>0</v>
      </c>
      <c r="AL169" s="3218"/>
    </row>
    <row r="170" spans="1:38" ht="25.5">
      <c r="A170" s="2942">
        <v>0</v>
      </c>
      <c r="B170" s="3142" t="s">
        <v>4751</v>
      </c>
      <c r="C170" s="3143" t="s">
        <v>4752</v>
      </c>
      <c r="D170" s="3143" t="s">
        <v>4753</v>
      </c>
      <c r="E170" s="3143" t="s">
        <v>3813</v>
      </c>
      <c r="F170" s="3143" t="s">
        <v>4754</v>
      </c>
      <c r="G170" s="3143" t="s">
        <v>4755</v>
      </c>
      <c r="H170" s="3144" t="s">
        <v>4756</v>
      </c>
      <c r="I170" s="4557" t="s">
        <v>4757</v>
      </c>
      <c r="J170" s="4558"/>
      <c r="K170" s="3145" t="s">
        <v>4601</v>
      </c>
      <c r="L170" s="3146"/>
      <c r="M170" s="2973" t="s">
        <v>4749</v>
      </c>
      <c r="N170" s="2958"/>
      <c r="O170" s="2958"/>
      <c r="P170" s="2959"/>
      <c r="Q170" s="2942">
        <v>0</v>
      </c>
      <c r="R170" s="2942">
        <v>0</v>
      </c>
      <c r="S170" s="2942">
        <v>0</v>
      </c>
      <c r="T170" s="2942">
        <v>0</v>
      </c>
      <c r="U170" s="2942">
        <v>0</v>
      </c>
      <c r="V170" s="2942">
        <v>0</v>
      </c>
      <c r="W170" s="2942">
        <v>0</v>
      </c>
      <c r="X170" s="2942">
        <v>0</v>
      </c>
      <c r="Y170" s="2942">
        <v>0</v>
      </c>
      <c r="Z170" s="2942">
        <v>0</v>
      </c>
      <c r="AA170" s="2942">
        <v>0</v>
      </c>
      <c r="AB170" s="3217">
        <v>0</v>
      </c>
      <c r="AC170" s="3217">
        <v>0</v>
      </c>
      <c r="AD170" s="3217">
        <v>0</v>
      </c>
      <c r="AE170" s="3217">
        <v>0</v>
      </c>
      <c r="AF170" s="3217">
        <v>0</v>
      </c>
      <c r="AG170" s="3217">
        <v>0</v>
      </c>
      <c r="AH170" s="3217">
        <v>0</v>
      </c>
      <c r="AI170" s="3217">
        <v>0</v>
      </c>
      <c r="AJ170" s="3217">
        <v>0</v>
      </c>
      <c r="AK170" s="3217">
        <v>0</v>
      </c>
      <c r="AL170" s="3218"/>
    </row>
    <row r="171" spans="1:38" ht="15.75" customHeight="1">
      <c r="A171" s="2942">
        <v>0</v>
      </c>
      <c r="B171" s="3147" t="s">
        <v>4732</v>
      </c>
      <c r="C171" s="3148">
        <v>5</v>
      </c>
      <c r="D171" s="3148"/>
      <c r="E171" s="3148"/>
      <c r="F171" s="3148"/>
      <c r="G171" s="3149"/>
      <c r="H171" s="3150">
        <f t="shared" ref="H171:H182" si="3">SUM(C171:G171)</f>
        <v>5</v>
      </c>
      <c r="I171" s="3151">
        <v>8</v>
      </c>
      <c r="J171" s="3152" t="s">
        <v>4729</v>
      </c>
      <c r="K171" s="4559" t="s">
        <v>4631</v>
      </c>
      <c r="L171" s="4560"/>
      <c r="M171" s="3000" t="s">
        <v>4716</v>
      </c>
      <c r="N171" s="2958"/>
      <c r="O171" s="2958"/>
      <c r="P171" s="2959"/>
      <c r="Q171" s="2942">
        <v>0</v>
      </c>
      <c r="R171" s="2942">
        <v>0</v>
      </c>
      <c r="S171" s="2942">
        <v>0</v>
      </c>
      <c r="T171" s="2942">
        <v>0</v>
      </c>
      <c r="U171" s="2942">
        <v>0</v>
      </c>
      <c r="V171" s="2942">
        <v>0</v>
      </c>
      <c r="W171" s="2942">
        <v>0</v>
      </c>
      <c r="X171" s="2942">
        <v>0</v>
      </c>
      <c r="Y171" s="2942">
        <v>0</v>
      </c>
      <c r="Z171" s="2942">
        <v>0</v>
      </c>
      <c r="AA171" s="2942">
        <v>0</v>
      </c>
      <c r="AB171" s="3217">
        <v>0</v>
      </c>
      <c r="AC171" s="3217">
        <v>0</v>
      </c>
      <c r="AD171" s="3217">
        <v>0</v>
      </c>
      <c r="AE171" s="3217">
        <v>0</v>
      </c>
      <c r="AF171" s="3217">
        <v>0</v>
      </c>
      <c r="AG171" s="3217">
        <v>0</v>
      </c>
      <c r="AH171" s="3217">
        <v>0</v>
      </c>
      <c r="AI171" s="3217">
        <v>0</v>
      </c>
      <c r="AJ171" s="3217">
        <v>0</v>
      </c>
      <c r="AK171" s="3217">
        <v>0</v>
      </c>
      <c r="AL171" s="3218"/>
    </row>
    <row r="172" spans="1:38">
      <c r="A172" s="2942">
        <v>0</v>
      </c>
      <c r="B172" s="3153" t="s">
        <v>4733</v>
      </c>
      <c r="C172" s="3148">
        <v>0</v>
      </c>
      <c r="D172" s="3148">
        <v>1</v>
      </c>
      <c r="E172" s="3148">
        <v>1</v>
      </c>
      <c r="F172" s="3148"/>
      <c r="G172" s="3149">
        <v>0</v>
      </c>
      <c r="H172" s="3150">
        <f t="shared" si="3"/>
        <v>2</v>
      </c>
      <c r="I172" s="3151">
        <v>6</v>
      </c>
      <c r="J172" s="3152" t="s">
        <v>4729</v>
      </c>
      <c r="K172" s="4561"/>
      <c r="L172" s="4562"/>
      <c r="M172" s="3002" t="s">
        <v>4717</v>
      </c>
      <c r="N172" s="3003"/>
      <c r="O172" s="3003"/>
      <c r="P172" s="3004"/>
      <c r="Q172" s="2942">
        <v>0</v>
      </c>
      <c r="R172" s="2942">
        <v>0</v>
      </c>
      <c r="S172" s="2942">
        <v>0</v>
      </c>
      <c r="T172" s="2942">
        <v>0</v>
      </c>
      <c r="U172" s="2942">
        <v>0</v>
      </c>
      <c r="V172" s="2942">
        <v>0</v>
      </c>
      <c r="W172" s="2942">
        <v>0</v>
      </c>
      <c r="X172" s="2942">
        <v>0</v>
      </c>
      <c r="Y172" s="2942">
        <v>0</v>
      </c>
      <c r="Z172" s="2942">
        <v>0</v>
      </c>
      <c r="AA172" s="2942">
        <v>0</v>
      </c>
      <c r="AB172" s="3217">
        <v>0</v>
      </c>
      <c r="AC172" s="3217">
        <v>0</v>
      </c>
      <c r="AD172" s="3217">
        <v>0</v>
      </c>
      <c r="AE172" s="3217">
        <v>0</v>
      </c>
      <c r="AF172" s="3217">
        <v>0</v>
      </c>
      <c r="AG172" s="3217">
        <v>0</v>
      </c>
      <c r="AH172" s="3217">
        <v>0</v>
      </c>
      <c r="AI172" s="3217">
        <v>0</v>
      </c>
      <c r="AJ172" s="3217">
        <v>0</v>
      </c>
      <c r="AK172" s="3217">
        <v>0</v>
      </c>
      <c r="AL172" s="3218"/>
    </row>
    <row r="173" spans="1:38">
      <c r="A173" s="2942">
        <v>0</v>
      </c>
      <c r="B173" s="3154" t="s">
        <v>4735</v>
      </c>
      <c r="C173" s="3148"/>
      <c r="D173" s="3148"/>
      <c r="E173" s="3148"/>
      <c r="F173" s="3148"/>
      <c r="G173" s="3149">
        <v>0</v>
      </c>
      <c r="H173" s="3150">
        <f t="shared" si="3"/>
        <v>0</v>
      </c>
      <c r="I173" s="3151">
        <v>4</v>
      </c>
      <c r="J173" s="3152" t="s">
        <v>4729</v>
      </c>
      <c r="K173" s="4561"/>
      <c r="L173" s="4562"/>
      <c r="M173" s="2942">
        <v>0</v>
      </c>
      <c r="N173" s="2942">
        <v>0</v>
      </c>
      <c r="O173" s="2942">
        <v>0</v>
      </c>
      <c r="P173" s="2942">
        <v>0</v>
      </c>
      <c r="Q173" s="2942">
        <v>0</v>
      </c>
      <c r="R173" s="2942">
        <v>0</v>
      </c>
      <c r="S173" s="2942">
        <v>0</v>
      </c>
      <c r="T173" s="2942">
        <v>0</v>
      </c>
      <c r="U173" s="2942">
        <v>0</v>
      </c>
      <c r="V173" s="2942">
        <v>0</v>
      </c>
      <c r="W173" s="2942">
        <v>0</v>
      </c>
      <c r="X173" s="2942">
        <v>0</v>
      </c>
      <c r="Y173" s="2942">
        <v>0</v>
      </c>
      <c r="Z173" s="2942">
        <v>0</v>
      </c>
      <c r="AA173" s="2942">
        <v>0</v>
      </c>
      <c r="AB173" s="3217">
        <v>0</v>
      </c>
      <c r="AC173" s="3217">
        <v>0</v>
      </c>
      <c r="AD173" s="3217">
        <v>0</v>
      </c>
      <c r="AE173" s="3217">
        <v>0</v>
      </c>
      <c r="AF173" s="3217">
        <v>0</v>
      </c>
      <c r="AG173" s="3217">
        <v>0</v>
      </c>
      <c r="AH173" s="3217">
        <v>0</v>
      </c>
      <c r="AI173" s="3217">
        <v>0</v>
      </c>
      <c r="AJ173" s="3217">
        <v>0</v>
      </c>
      <c r="AK173" s="3217">
        <v>0</v>
      </c>
      <c r="AL173" s="3218"/>
    </row>
    <row r="174" spans="1:38">
      <c r="A174" s="2942">
        <v>0</v>
      </c>
      <c r="B174" s="3155" t="s">
        <v>4734</v>
      </c>
      <c r="C174" s="3148"/>
      <c r="D174" s="3148">
        <v>2</v>
      </c>
      <c r="E174" s="3148"/>
      <c r="F174" s="3148"/>
      <c r="G174" s="3149"/>
      <c r="H174" s="3150">
        <f t="shared" si="3"/>
        <v>2</v>
      </c>
      <c r="I174" s="3151">
        <v>2</v>
      </c>
      <c r="J174" s="3152" t="s">
        <v>4729</v>
      </c>
      <c r="K174" s="4561"/>
      <c r="L174" s="4562"/>
      <c r="M174" s="2942">
        <v>0</v>
      </c>
      <c r="N174" s="2942">
        <v>0</v>
      </c>
      <c r="O174" s="2942">
        <v>0</v>
      </c>
      <c r="P174" s="2942">
        <v>0</v>
      </c>
      <c r="Q174" s="2942">
        <v>0</v>
      </c>
      <c r="R174" s="2942">
        <v>0</v>
      </c>
      <c r="S174" s="2942">
        <v>0</v>
      </c>
      <c r="T174" s="2942">
        <v>0</v>
      </c>
      <c r="U174" s="2942">
        <v>0</v>
      </c>
      <c r="V174" s="2942">
        <v>0</v>
      </c>
      <c r="W174" s="2942">
        <v>0</v>
      </c>
      <c r="X174" s="2942">
        <v>0</v>
      </c>
      <c r="Y174" s="2942">
        <v>0</v>
      </c>
      <c r="Z174" s="2942">
        <v>0</v>
      </c>
      <c r="AA174" s="2942">
        <v>0</v>
      </c>
      <c r="AB174" s="3217">
        <v>0</v>
      </c>
      <c r="AC174" s="3217">
        <v>0</v>
      </c>
      <c r="AD174" s="3217">
        <v>0</v>
      </c>
      <c r="AE174" s="3217">
        <v>0</v>
      </c>
      <c r="AF174" s="3217">
        <v>0</v>
      </c>
      <c r="AG174" s="3217">
        <v>0</v>
      </c>
      <c r="AH174" s="3217">
        <v>0</v>
      </c>
      <c r="AI174" s="3217">
        <v>0</v>
      </c>
      <c r="AJ174" s="3217">
        <v>0</v>
      </c>
      <c r="AK174" s="3217">
        <v>0</v>
      </c>
      <c r="AL174" s="3218"/>
    </row>
    <row r="175" spans="1:38">
      <c r="A175" s="2942">
        <v>0</v>
      </c>
      <c r="B175" s="3156" t="s">
        <v>4730</v>
      </c>
      <c r="C175" s="3148">
        <v>11</v>
      </c>
      <c r="D175" s="3148"/>
      <c r="E175" s="3148"/>
      <c r="F175" s="3148"/>
      <c r="G175" s="3149">
        <v>9</v>
      </c>
      <c r="H175" s="3150">
        <f t="shared" si="3"/>
        <v>20</v>
      </c>
      <c r="I175" s="3151">
        <v>15</v>
      </c>
      <c r="J175" s="3152" t="s">
        <v>4731</v>
      </c>
      <c r="K175" s="4526" t="s">
        <v>4608</v>
      </c>
      <c r="L175" s="4527"/>
      <c r="M175" s="2942">
        <v>0</v>
      </c>
      <c r="N175" s="2942">
        <v>0</v>
      </c>
      <c r="O175" s="2942">
        <v>0</v>
      </c>
      <c r="P175" s="2942">
        <v>0</v>
      </c>
      <c r="Q175" s="2942">
        <v>0</v>
      </c>
      <c r="R175" s="2942">
        <v>0</v>
      </c>
      <c r="S175" s="2942">
        <v>0</v>
      </c>
      <c r="T175" s="2942">
        <v>0</v>
      </c>
      <c r="U175" s="2942">
        <v>0</v>
      </c>
      <c r="V175" s="2942">
        <v>0</v>
      </c>
      <c r="W175" s="2942">
        <v>0</v>
      </c>
      <c r="X175" s="2942">
        <v>0</v>
      </c>
      <c r="Y175" s="2942">
        <v>0</v>
      </c>
      <c r="Z175" s="2942">
        <v>0</v>
      </c>
      <c r="AA175" s="2942">
        <v>0</v>
      </c>
      <c r="AB175" s="3217">
        <v>0</v>
      </c>
      <c r="AC175" s="3217">
        <v>0</v>
      </c>
      <c r="AD175" s="3217">
        <v>0</v>
      </c>
      <c r="AE175" s="3217">
        <v>0</v>
      </c>
      <c r="AF175" s="3217">
        <v>0</v>
      </c>
      <c r="AG175" s="3217">
        <v>0</v>
      </c>
      <c r="AH175" s="3217">
        <v>0</v>
      </c>
      <c r="AI175" s="3217">
        <v>0</v>
      </c>
      <c r="AJ175" s="3217">
        <v>0</v>
      </c>
      <c r="AK175" s="3217">
        <v>0</v>
      </c>
      <c r="AL175" s="3218"/>
    </row>
    <row r="176" spans="1:38">
      <c r="A176" s="2942">
        <v>0</v>
      </c>
      <c r="B176" s="3157" t="s">
        <v>4728</v>
      </c>
      <c r="C176" s="3148"/>
      <c r="D176" s="3148"/>
      <c r="E176" s="3148">
        <v>10</v>
      </c>
      <c r="F176" s="3148"/>
      <c r="G176" s="3149"/>
      <c r="H176" s="3150">
        <f t="shared" si="3"/>
        <v>10</v>
      </c>
      <c r="I176" s="3151">
        <v>10</v>
      </c>
      <c r="J176" s="3152"/>
      <c r="K176" s="4528"/>
      <c r="L176" s="4529"/>
      <c r="M176" s="2942">
        <v>0</v>
      </c>
      <c r="N176" s="2942">
        <v>0</v>
      </c>
      <c r="O176" s="2942">
        <v>0</v>
      </c>
      <c r="P176" s="2942">
        <v>0</v>
      </c>
      <c r="Q176" s="2942">
        <v>0</v>
      </c>
      <c r="R176" s="2942">
        <v>0</v>
      </c>
      <c r="S176" s="2942">
        <v>0</v>
      </c>
      <c r="T176" s="2942">
        <v>0</v>
      </c>
      <c r="U176" s="2942">
        <v>0</v>
      </c>
      <c r="V176" s="2942">
        <v>0</v>
      </c>
      <c r="W176" s="2942">
        <v>0</v>
      </c>
      <c r="X176" s="2942">
        <v>0</v>
      </c>
      <c r="Y176" s="2942">
        <v>0</v>
      </c>
      <c r="Z176" s="2942">
        <v>0</v>
      </c>
      <c r="AA176" s="2942">
        <v>0</v>
      </c>
      <c r="AB176" s="3217">
        <v>0</v>
      </c>
      <c r="AC176" s="3217">
        <v>0</v>
      </c>
      <c r="AD176" s="3217">
        <v>0</v>
      </c>
      <c r="AE176" s="3217">
        <v>0</v>
      </c>
      <c r="AF176" s="3217">
        <v>0</v>
      </c>
      <c r="AG176" s="3217">
        <v>0</v>
      </c>
      <c r="AH176" s="3217">
        <v>0</v>
      </c>
      <c r="AI176" s="3217">
        <v>0</v>
      </c>
      <c r="AJ176" s="3217">
        <v>0</v>
      </c>
      <c r="AK176" s="3217">
        <v>0</v>
      </c>
      <c r="AL176" s="3218"/>
    </row>
    <row r="177" spans="1:38" ht="15.75" customHeight="1">
      <c r="A177" s="2942">
        <v>0</v>
      </c>
      <c r="B177" s="3158" t="s">
        <v>3884</v>
      </c>
      <c r="C177" s="3148"/>
      <c r="D177" s="3148"/>
      <c r="E177" s="3148">
        <v>10</v>
      </c>
      <c r="F177" s="3148"/>
      <c r="G177" s="3149"/>
      <c r="H177" s="3150">
        <f t="shared" si="3"/>
        <v>10</v>
      </c>
      <c r="I177" s="3151">
        <v>10</v>
      </c>
      <c r="J177" s="3152"/>
      <c r="K177" s="3159" t="s">
        <v>4625</v>
      </c>
      <c r="L177" s="3075"/>
      <c r="M177" s="2942">
        <v>0</v>
      </c>
      <c r="N177" s="2942">
        <v>0</v>
      </c>
      <c r="O177" s="2942">
        <v>0</v>
      </c>
      <c r="P177" s="2942">
        <v>0</v>
      </c>
      <c r="Q177" s="2942">
        <v>0</v>
      </c>
      <c r="R177" s="2942">
        <v>0</v>
      </c>
      <c r="S177" s="2942">
        <v>0</v>
      </c>
      <c r="T177" s="2942">
        <v>0</v>
      </c>
      <c r="U177" s="2942">
        <v>0</v>
      </c>
      <c r="V177" s="2942">
        <v>0</v>
      </c>
      <c r="W177" s="2942">
        <v>0</v>
      </c>
      <c r="X177" s="2942">
        <v>0</v>
      </c>
      <c r="Y177" s="2942">
        <v>0</v>
      </c>
      <c r="Z177" s="2942">
        <v>0</v>
      </c>
      <c r="AA177" s="2942">
        <v>0</v>
      </c>
      <c r="AB177" s="3217">
        <v>0</v>
      </c>
      <c r="AC177" s="3217">
        <v>0</v>
      </c>
      <c r="AD177" s="3217">
        <v>0</v>
      </c>
      <c r="AE177" s="3217">
        <v>0</v>
      </c>
      <c r="AF177" s="3217">
        <v>0</v>
      </c>
      <c r="AG177" s="3217">
        <v>0</v>
      </c>
      <c r="AH177" s="3217">
        <v>0</v>
      </c>
      <c r="AI177" s="3217">
        <v>0</v>
      </c>
      <c r="AJ177" s="3217">
        <v>0</v>
      </c>
      <c r="AK177" s="3217">
        <v>0</v>
      </c>
      <c r="AL177" s="3218"/>
    </row>
    <row r="178" spans="1:38" ht="15.75" customHeight="1">
      <c r="A178" s="2942">
        <v>0</v>
      </c>
      <c r="B178" s="3160" t="s">
        <v>4736</v>
      </c>
      <c r="C178" s="3148">
        <v>0</v>
      </c>
      <c r="D178" s="3148">
        <v>4</v>
      </c>
      <c r="E178" s="3148"/>
      <c r="F178" s="3148"/>
      <c r="G178" s="3149"/>
      <c r="H178" s="3150">
        <f t="shared" si="3"/>
        <v>4</v>
      </c>
      <c r="I178" s="3151">
        <v>4</v>
      </c>
      <c r="J178" s="3152" t="s">
        <v>4731</v>
      </c>
      <c r="K178" s="4530" t="s">
        <v>4645</v>
      </c>
      <c r="L178" s="4531"/>
      <c r="M178" s="2942">
        <v>0</v>
      </c>
      <c r="N178" s="2942">
        <v>0</v>
      </c>
      <c r="O178" s="2942">
        <v>0</v>
      </c>
      <c r="P178" s="2942">
        <v>0</v>
      </c>
      <c r="Q178" s="2942">
        <v>0</v>
      </c>
      <c r="R178" s="2942">
        <v>0</v>
      </c>
      <c r="S178" s="2942">
        <v>0</v>
      </c>
      <c r="T178" s="2942">
        <v>0</v>
      </c>
      <c r="U178" s="2942">
        <v>0</v>
      </c>
      <c r="V178" s="2942">
        <v>0</v>
      </c>
      <c r="W178" s="2942">
        <v>0</v>
      </c>
      <c r="X178" s="2942">
        <v>0</v>
      </c>
      <c r="Y178" s="2942">
        <v>0</v>
      </c>
      <c r="Z178" s="2942">
        <v>0</v>
      </c>
      <c r="AA178" s="2942">
        <v>0</v>
      </c>
      <c r="AB178" s="3217">
        <v>0</v>
      </c>
      <c r="AC178" s="3217">
        <v>0</v>
      </c>
      <c r="AD178" s="3217">
        <v>0</v>
      </c>
      <c r="AE178" s="3217">
        <v>0</v>
      </c>
      <c r="AF178" s="3217">
        <v>0</v>
      </c>
      <c r="AG178" s="3217">
        <v>0</v>
      </c>
      <c r="AH178" s="3217">
        <v>0</v>
      </c>
      <c r="AI178" s="3217">
        <v>0</v>
      </c>
      <c r="AJ178" s="3217">
        <v>0</v>
      </c>
      <c r="AK178" s="3217">
        <v>0</v>
      </c>
      <c r="AL178" s="3218"/>
    </row>
    <row r="179" spans="1:38">
      <c r="A179" s="2942">
        <v>0</v>
      </c>
      <c r="B179" s="3160" t="s">
        <v>4737</v>
      </c>
      <c r="C179" s="3148">
        <v>1</v>
      </c>
      <c r="D179" s="3148">
        <v>2</v>
      </c>
      <c r="E179" s="3148"/>
      <c r="F179" s="3148"/>
      <c r="G179" s="3149"/>
      <c r="H179" s="3150">
        <f t="shared" si="3"/>
        <v>3</v>
      </c>
      <c r="I179" s="3151">
        <v>4</v>
      </c>
      <c r="J179" s="3152" t="s">
        <v>4729</v>
      </c>
      <c r="K179" s="4532"/>
      <c r="L179" s="4533"/>
      <c r="M179" s="2942">
        <v>0</v>
      </c>
      <c r="N179" s="2942">
        <v>0</v>
      </c>
      <c r="O179" s="2942">
        <v>0</v>
      </c>
      <c r="P179" s="2942">
        <v>0</v>
      </c>
      <c r="Q179" s="2942">
        <v>0</v>
      </c>
      <c r="R179" s="2942">
        <v>0</v>
      </c>
      <c r="S179" s="2942">
        <v>0</v>
      </c>
      <c r="T179" s="2942">
        <v>0</v>
      </c>
      <c r="U179" s="2942">
        <v>0</v>
      </c>
      <c r="V179" s="2942">
        <v>0</v>
      </c>
      <c r="W179" s="2942">
        <v>0</v>
      </c>
      <c r="X179" s="2942">
        <v>0</v>
      </c>
      <c r="Y179" s="2942">
        <v>0</v>
      </c>
      <c r="Z179" s="2942">
        <v>0</v>
      </c>
      <c r="AA179" s="2942">
        <v>0</v>
      </c>
      <c r="AB179" s="3217">
        <v>0</v>
      </c>
      <c r="AC179" s="3217">
        <v>0</v>
      </c>
      <c r="AD179" s="3217">
        <v>0</v>
      </c>
      <c r="AE179" s="3217">
        <v>0</v>
      </c>
      <c r="AF179" s="3217">
        <v>0</v>
      </c>
      <c r="AG179" s="3217">
        <v>0</v>
      </c>
      <c r="AH179" s="3217">
        <v>0</v>
      </c>
      <c r="AI179" s="3217">
        <v>0</v>
      </c>
      <c r="AJ179" s="3217">
        <v>0</v>
      </c>
      <c r="AK179" s="3217">
        <v>0</v>
      </c>
      <c r="AL179" s="3218"/>
    </row>
    <row r="180" spans="1:38">
      <c r="A180" s="2942">
        <v>0</v>
      </c>
      <c r="B180" s="3161" t="s">
        <v>4738</v>
      </c>
      <c r="C180" s="3148"/>
      <c r="D180" s="3148">
        <v>5</v>
      </c>
      <c r="E180" s="3148"/>
      <c r="F180" s="3148"/>
      <c r="G180" s="3149"/>
      <c r="H180" s="3150">
        <f t="shared" si="3"/>
        <v>5</v>
      </c>
      <c r="I180" s="3151">
        <v>4</v>
      </c>
      <c r="J180" s="3152" t="s">
        <v>4729</v>
      </c>
      <c r="K180" s="4532"/>
      <c r="L180" s="4533"/>
      <c r="M180" s="2942">
        <v>0</v>
      </c>
      <c r="N180" s="2942">
        <v>0</v>
      </c>
      <c r="O180" s="2942">
        <v>0</v>
      </c>
      <c r="P180" s="2942">
        <v>0</v>
      </c>
      <c r="Q180" s="2942">
        <v>0</v>
      </c>
      <c r="R180" s="2942">
        <v>0</v>
      </c>
      <c r="S180" s="2942">
        <v>0</v>
      </c>
      <c r="T180" s="2942">
        <v>0</v>
      </c>
      <c r="U180" s="2942">
        <v>0</v>
      </c>
      <c r="V180" s="2942">
        <v>0</v>
      </c>
      <c r="W180" s="2942">
        <v>0</v>
      </c>
      <c r="X180" s="2942">
        <v>0</v>
      </c>
      <c r="Y180" s="2942">
        <v>0</v>
      </c>
      <c r="Z180" s="2942">
        <v>0</v>
      </c>
      <c r="AA180" s="2942">
        <v>0</v>
      </c>
      <c r="AB180" s="3217">
        <v>0</v>
      </c>
      <c r="AC180" s="3217">
        <v>0</v>
      </c>
      <c r="AD180" s="3217">
        <v>0</v>
      </c>
      <c r="AE180" s="3217">
        <v>0</v>
      </c>
      <c r="AF180" s="3217">
        <v>0</v>
      </c>
      <c r="AG180" s="3217">
        <v>0</v>
      </c>
      <c r="AH180" s="3217">
        <v>0</v>
      </c>
      <c r="AI180" s="3217">
        <v>0</v>
      </c>
      <c r="AJ180" s="3217">
        <v>0</v>
      </c>
      <c r="AK180" s="3217">
        <v>0</v>
      </c>
      <c r="AL180" s="3218"/>
    </row>
    <row r="181" spans="1:38" ht="15.75" customHeight="1">
      <c r="A181" s="2942">
        <v>0</v>
      </c>
      <c r="B181" s="3162" t="s">
        <v>4739</v>
      </c>
      <c r="C181" s="3148">
        <v>0</v>
      </c>
      <c r="D181" s="3148"/>
      <c r="E181" s="3148"/>
      <c r="F181" s="3148">
        <v>10</v>
      </c>
      <c r="G181" s="3149">
        <v>0</v>
      </c>
      <c r="H181" s="3150">
        <f t="shared" si="3"/>
        <v>10</v>
      </c>
      <c r="I181" s="3151">
        <v>10</v>
      </c>
      <c r="J181" s="3152" t="s">
        <v>4731</v>
      </c>
      <c r="K181" s="4534" t="s">
        <v>4655</v>
      </c>
      <c r="L181" s="4535"/>
      <c r="M181" s="2942">
        <v>0</v>
      </c>
      <c r="N181" s="2942">
        <v>0</v>
      </c>
      <c r="O181" s="2942">
        <v>0</v>
      </c>
      <c r="P181" s="2942">
        <v>0</v>
      </c>
      <c r="Q181" s="2942">
        <v>0</v>
      </c>
      <c r="R181" s="2942">
        <v>0</v>
      </c>
      <c r="S181" s="2942">
        <v>0</v>
      </c>
      <c r="T181" s="2942">
        <v>0</v>
      </c>
      <c r="U181" s="2942">
        <v>0</v>
      </c>
      <c r="V181" s="2942">
        <v>0</v>
      </c>
      <c r="W181" s="2942">
        <v>0</v>
      </c>
      <c r="X181" s="2942">
        <v>0</v>
      </c>
      <c r="Y181" s="2942">
        <v>0</v>
      </c>
      <c r="Z181" s="2942">
        <v>0</v>
      </c>
      <c r="AA181" s="2942">
        <v>0</v>
      </c>
      <c r="AB181" s="3217">
        <v>0</v>
      </c>
      <c r="AC181" s="3217">
        <v>0</v>
      </c>
      <c r="AD181" s="3217">
        <v>0</v>
      </c>
      <c r="AE181" s="3217">
        <v>0</v>
      </c>
      <c r="AF181" s="3217">
        <v>0</v>
      </c>
      <c r="AG181" s="3217">
        <v>0</v>
      </c>
      <c r="AH181" s="3217">
        <v>0</v>
      </c>
      <c r="AI181" s="3217">
        <v>0</v>
      </c>
      <c r="AJ181" s="3217">
        <v>0</v>
      </c>
      <c r="AK181" s="3217">
        <v>0</v>
      </c>
      <c r="AL181" s="3218"/>
    </row>
    <row r="182" spans="1:38">
      <c r="A182" s="2942">
        <v>0</v>
      </c>
      <c r="B182" s="3163" t="s">
        <v>4740</v>
      </c>
      <c r="C182" s="3164">
        <v>1</v>
      </c>
      <c r="D182" s="3164"/>
      <c r="E182" s="3164"/>
      <c r="F182" s="3164">
        <v>5</v>
      </c>
      <c r="G182" s="3165">
        <v>3</v>
      </c>
      <c r="H182" s="3166">
        <f t="shared" si="3"/>
        <v>9</v>
      </c>
      <c r="I182" s="3151">
        <v>8</v>
      </c>
      <c r="J182" s="3152" t="s">
        <v>4731</v>
      </c>
      <c r="K182" s="4536"/>
      <c r="L182" s="4537"/>
      <c r="M182" s="2942">
        <v>0</v>
      </c>
      <c r="N182" s="2942">
        <v>0</v>
      </c>
      <c r="O182" s="2942">
        <v>0</v>
      </c>
      <c r="P182" s="2942">
        <v>0</v>
      </c>
      <c r="Q182" s="2942">
        <v>0</v>
      </c>
      <c r="R182" s="2942">
        <v>0</v>
      </c>
      <c r="S182" s="2942">
        <v>0</v>
      </c>
      <c r="T182" s="2942">
        <v>0</v>
      </c>
      <c r="U182" s="2942">
        <v>0</v>
      </c>
      <c r="V182" s="2942">
        <v>0</v>
      </c>
      <c r="W182" s="2942">
        <v>0</v>
      </c>
      <c r="X182" s="2942">
        <v>0</v>
      </c>
      <c r="Y182" s="2942">
        <v>0</v>
      </c>
      <c r="Z182" s="2942">
        <v>0</v>
      </c>
      <c r="AA182" s="2942">
        <v>0</v>
      </c>
      <c r="AB182" s="3217">
        <v>0</v>
      </c>
      <c r="AC182" s="3217">
        <v>0</v>
      </c>
      <c r="AD182" s="3217">
        <v>0</v>
      </c>
      <c r="AE182" s="3217">
        <v>0</v>
      </c>
      <c r="AF182" s="3217">
        <v>0</v>
      </c>
      <c r="AG182" s="3217">
        <v>0</v>
      </c>
      <c r="AH182" s="3217">
        <v>0</v>
      </c>
      <c r="AI182" s="3217">
        <v>0</v>
      </c>
      <c r="AJ182" s="3217">
        <v>0</v>
      </c>
      <c r="AK182" s="3217">
        <v>0</v>
      </c>
      <c r="AL182" s="3218"/>
    </row>
    <row r="183" spans="1:38" ht="15.75" customHeight="1">
      <c r="A183" s="2942">
        <v>0</v>
      </c>
      <c r="B183" s="4538" t="s">
        <v>4741</v>
      </c>
      <c r="C183" s="4539"/>
      <c r="D183" s="4539"/>
      <c r="E183" s="4539"/>
      <c r="F183" s="4539"/>
      <c r="G183" s="4539"/>
      <c r="H183" s="4539"/>
      <c r="I183" s="4539"/>
      <c r="J183" s="4540"/>
      <c r="K183" s="3167"/>
      <c r="L183" s="3168"/>
      <c r="M183" s="2942">
        <v>0</v>
      </c>
      <c r="N183" s="2942">
        <v>0</v>
      </c>
      <c r="O183" s="2942">
        <v>0</v>
      </c>
      <c r="P183" s="2942">
        <v>0</v>
      </c>
      <c r="Q183" s="2942">
        <v>0</v>
      </c>
      <c r="R183" s="2942">
        <v>0</v>
      </c>
      <c r="S183" s="2942">
        <v>0</v>
      </c>
      <c r="T183" s="2942">
        <v>0</v>
      </c>
      <c r="U183" s="2942">
        <v>0</v>
      </c>
      <c r="V183" s="2942">
        <v>0</v>
      </c>
      <c r="W183" s="2942">
        <v>0</v>
      </c>
      <c r="X183" s="2942">
        <v>0</v>
      </c>
      <c r="Y183" s="2942">
        <v>0</v>
      </c>
      <c r="Z183" s="2942">
        <v>0</v>
      </c>
      <c r="AA183" s="2942">
        <v>0</v>
      </c>
      <c r="AB183" s="3217">
        <v>0</v>
      </c>
      <c r="AC183" s="3217">
        <v>0</v>
      </c>
      <c r="AD183" s="3217">
        <v>0</v>
      </c>
      <c r="AE183" s="3217">
        <v>0</v>
      </c>
      <c r="AF183" s="3217">
        <v>0</v>
      </c>
      <c r="AG183" s="3217">
        <v>0</v>
      </c>
      <c r="AH183" s="3217">
        <v>0</v>
      </c>
      <c r="AI183" s="3217">
        <v>0</v>
      </c>
      <c r="AJ183" s="3217">
        <v>0</v>
      </c>
      <c r="AK183" s="3217">
        <v>0</v>
      </c>
      <c r="AL183" s="3218"/>
    </row>
    <row r="184" spans="1:38" ht="16.5" thickBot="1">
      <c r="A184" s="2942">
        <v>0</v>
      </c>
      <c r="B184" s="4541" t="s">
        <v>4742</v>
      </c>
      <c r="C184" s="4542"/>
      <c r="D184" s="4542"/>
      <c r="E184" s="4542"/>
      <c r="F184" s="4542"/>
      <c r="G184" s="4542"/>
      <c r="H184" s="4542"/>
      <c r="I184" s="4542"/>
      <c r="J184" s="4543"/>
      <c r="K184" s="3116"/>
      <c r="L184" s="3117"/>
      <c r="M184" s="2942">
        <v>0</v>
      </c>
      <c r="N184" s="2942">
        <v>0</v>
      </c>
      <c r="O184" s="2942">
        <v>0</v>
      </c>
      <c r="P184" s="2942">
        <v>0</v>
      </c>
      <c r="Q184" s="2942">
        <v>0</v>
      </c>
      <c r="R184" s="2942">
        <v>0</v>
      </c>
      <c r="S184" s="2942">
        <v>0</v>
      </c>
      <c r="T184" s="2942">
        <v>0</v>
      </c>
      <c r="U184" s="2942">
        <v>0</v>
      </c>
      <c r="V184" s="2942">
        <v>0</v>
      </c>
      <c r="W184" s="2942">
        <v>0</v>
      </c>
      <c r="X184" s="2942">
        <v>0</v>
      </c>
      <c r="Y184" s="2942">
        <v>0</v>
      </c>
      <c r="Z184" s="2942">
        <v>0</v>
      </c>
      <c r="AA184" s="2942">
        <v>0</v>
      </c>
      <c r="AB184" s="3217">
        <v>0</v>
      </c>
      <c r="AC184" s="3217">
        <v>0</v>
      </c>
      <c r="AD184" s="3217">
        <v>0</v>
      </c>
      <c r="AE184" s="3217">
        <v>0</v>
      </c>
      <c r="AF184" s="3217">
        <v>0</v>
      </c>
      <c r="AG184" s="3217">
        <v>0</v>
      </c>
      <c r="AH184" s="3217">
        <v>0</v>
      </c>
      <c r="AI184" s="3217">
        <v>0</v>
      </c>
      <c r="AJ184" s="3217">
        <v>0</v>
      </c>
      <c r="AK184" s="3217">
        <v>0</v>
      </c>
      <c r="AL184" s="3218"/>
    </row>
    <row r="185" spans="1:38">
      <c r="A185" s="2942">
        <v>0</v>
      </c>
      <c r="B185" s="2942">
        <v>0</v>
      </c>
      <c r="C185" s="2942">
        <v>0</v>
      </c>
      <c r="D185" s="2942">
        <v>0</v>
      </c>
      <c r="E185" s="2942">
        <v>0</v>
      </c>
      <c r="F185" s="2942">
        <v>0</v>
      </c>
      <c r="G185" s="2942">
        <v>0</v>
      </c>
      <c r="H185" s="2942">
        <v>0</v>
      </c>
      <c r="I185" s="2942">
        <v>0</v>
      </c>
      <c r="J185" s="2942">
        <v>0</v>
      </c>
      <c r="K185" s="2942">
        <v>0</v>
      </c>
      <c r="L185" s="2942">
        <v>0</v>
      </c>
      <c r="M185" s="2942">
        <v>0</v>
      </c>
      <c r="N185" s="2942">
        <v>0</v>
      </c>
      <c r="O185" s="2942">
        <v>0</v>
      </c>
      <c r="P185" s="2942">
        <v>0</v>
      </c>
      <c r="Q185" s="2942">
        <v>0</v>
      </c>
      <c r="R185" s="2942">
        <v>0</v>
      </c>
      <c r="S185" s="2942">
        <v>0</v>
      </c>
      <c r="T185" s="2942">
        <v>0</v>
      </c>
      <c r="U185" s="2942">
        <v>0</v>
      </c>
      <c r="V185" s="2942">
        <v>0</v>
      </c>
      <c r="W185" s="2942">
        <v>0</v>
      </c>
      <c r="X185" s="2942">
        <v>0</v>
      </c>
      <c r="Y185" s="2942">
        <v>0</v>
      </c>
      <c r="Z185" s="2942">
        <v>0</v>
      </c>
      <c r="AA185" s="2942">
        <v>0</v>
      </c>
      <c r="AB185" s="3217">
        <v>0</v>
      </c>
      <c r="AC185" s="3217">
        <v>0</v>
      </c>
      <c r="AD185" s="3217">
        <v>0</v>
      </c>
      <c r="AE185" s="3217">
        <v>0</v>
      </c>
      <c r="AF185" s="3217">
        <v>0</v>
      </c>
      <c r="AG185" s="3217">
        <v>0</v>
      </c>
      <c r="AH185" s="3217">
        <v>0</v>
      </c>
      <c r="AI185" s="3217">
        <v>0</v>
      </c>
      <c r="AJ185" s="3217">
        <v>0</v>
      </c>
      <c r="AK185" s="3217">
        <v>0</v>
      </c>
      <c r="AL185" s="3218"/>
    </row>
    <row r="186" spans="1:38">
      <c r="A186" s="2942">
        <v>0</v>
      </c>
      <c r="B186" s="2942">
        <v>0</v>
      </c>
      <c r="C186" s="2942">
        <v>0</v>
      </c>
      <c r="D186" s="2942">
        <v>0</v>
      </c>
      <c r="E186" s="2942">
        <v>0</v>
      </c>
      <c r="F186" s="2942">
        <v>0</v>
      </c>
      <c r="G186" s="2942">
        <v>0</v>
      </c>
      <c r="H186" s="2942">
        <v>0</v>
      </c>
      <c r="I186" s="2942">
        <v>0</v>
      </c>
      <c r="J186" s="2942">
        <v>0</v>
      </c>
      <c r="K186" s="2942">
        <v>0</v>
      </c>
      <c r="L186" s="2942">
        <v>0</v>
      </c>
      <c r="M186" s="2942">
        <v>0</v>
      </c>
      <c r="N186" s="2942">
        <v>0</v>
      </c>
      <c r="O186" s="2942">
        <v>0</v>
      </c>
      <c r="P186" s="2942">
        <v>0</v>
      </c>
      <c r="Q186" s="2942">
        <v>0</v>
      </c>
      <c r="R186" s="2942">
        <v>0</v>
      </c>
      <c r="S186" s="2942">
        <v>0</v>
      </c>
      <c r="T186" s="2942">
        <v>0</v>
      </c>
      <c r="U186" s="2942">
        <v>0</v>
      </c>
      <c r="V186" s="2942">
        <v>0</v>
      </c>
      <c r="W186" s="2942">
        <v>0</v>
      </c>
      <c r="X186" s="2942">
        <v>0</v>
      </c>
      <c r="Y186" s="2942">
        <v>0</v>
      </c>
      <c r="Z186" s="2942">
        <v>0</v>
      </c>
      <c r="AA186" s="2942">
        <v>0</v>
      </c>
      <c r="AB186" s="3217">
        <v>0</v>
      </c>
      <c r="AC186" s="3217">
        <v>0</v>
      </c>
      <c r="AD186" s="3217">
        <v>0</v>
      </c>
      <c r="AE186" s="3217">
        <v>0</v>
      </c>
      <c r="AF186" s="3217">
        <v>0</v>
      </c>
      <c r="AG186" s="3217">
        <v>0</v>
      </c>
      <c r="AH186" s="3217">
        <v>0</v>
      </c>
      <c r="AI186" s="3217">
        <v>0</v>
      </c>
      <c r="AJ186" s="3217">
        <v>0</v>
      </c>
      <c r="AK186" s="3217">
        <v>0</v>
      </c>
      <c r="AL186" s="3218"/>
    </row>
    <row r="187" spans="1:38" ht="23.25">
      <c r="A187" s="2942">
        <v>0</v>
      </c>
      <c r="B187" s="4544" t="s">
        <v>4758</v>
      </c>
      <c r="C187" s="4545"/>
      <c r="D187" s="4545"/>
      <c r="E187" s="4545"/>
      <c r="F187" s="4545"/>
      <c r="G187" s="4545"/>
      <c r="H187" s="4545"/>
      <c r="I187" s="2942">
        <v>0</v>
      </c>
      <c r="J187" s="2942">
        <v>0</v>
      </c>
      <c r="K187" s="2942">
        <v>0</v>
      </c>
      <c r="L187" s="2942">
        <v>0</v>
      </c>
      <c r="M187" s="2942">
        <v>0</v>
      </c>
      <c r="N187" s="2942">
        <v>0</v>
      </c>
      <c r="O187" s="2942">
        <v>0</v>
      </c>
      <c r="P187" s="2942">
        <v>0</v>
      </c>
      <c r="Q187" s="2942">
        <v>0</v>
      </c>
      <c r="R187" s="2942">
        <v>0</v>
      </c>
      <c r="S187" s="2942">
        <v>0</v>
      </c>
      <c r="T187" s="2942">
        <v>0</v>
      </c>
      <c r="U187" s="2942">
        <v>0</v>
      </c>
      <c r="V187" s="2942">
        <v>0</v>
      </c>
      <c r="W187" s="2942">
        <v>0</v>
      </c>
      <c r="X187" s="2942">
        <v>0</v>
      </c>
      <c r="Y187" s="2942">
        <v>0</v>
      </c>
      <c r="Z187" s="2942">
        <v>0</v>
      </c>
      <c r="AA187" s="2942">
        <v>0</v>
      </c>
      <c r="AB187" s="3217">
        <v>0</v>
      </c>
      <c r="AC187" s="3217">
        <v>0</v>
      </c>
      <c r="AD187" s="3217">
        <v>0</v>
      </c>
      <c r="AE187" s="3217">
        <v>0</v>
      </c>
      <c r="AF187" s="3217">
        <v>0</v>
      </c>
      <c r="AG187" s="3217">
        <v>0</v>
      </c>
      <c r="AH187" s="3217">
        <v>0</v>
      </c>
      <c r="AI187" s="3217">
        <v>0</v>
      </c>
      <c r="AJ187" s="3217">
        <v>0</v>
      </c>
      <c r="AK187" s="3217">
        <v>0</v>
      </c>
      <c r="AL187" s="3218"/>
    </row>
    <row r="188" spans="1:38">
      <c r="A188" s="2942">
        <v>0</v>
      </c>
      <c r="B188" s="2942">
        <v>0</v>
      </c>
      <c r="C188" s="2942">
        <v>0</v>
      </c>
      <c r="D188" s="2942">
        <v>0</v>
      </c>
      <c r="E188" s="2942">
        <v>0</v>
      </c>
      <c r="F188" s="2942">
        <v>0</v>
      </c>
      <c r="G188" s="2942">
        <v>0</v>
      </c>
      <c r="H188" s="2942">
        <v>0</v>
      </c>
      <c r="I188" s="2942">
        <v>0</v>
      </c>
      <c r="J188" s="2942">
        <v>0</v>
      </c>
      <c r="K188" s="2942">
        <v>0</v>
      </c>
      <c r="L188" s="2942">
        <v>0</v>
      </c>
      <c r="M188" s="2942">
        <v>0</v>
      </c>
      <c r="N188" s="2942">
        <v>0</v>
      </c>
      <c r="O188" s="2942">
        <v>0</v>
      </c>
      <c r="P188" s="2942">
        <v>0</v>
      </c>
      <c r="Q188" s="2942">
        <v>0</v>
      </c>
      <c r="R188" s="2942">
        <v>0</v>
      </c>
      <c r="S188" s="2942">
        <v>0</v>
      </c>
      <c r="T188" s="2942">
        <v>0</v>
      </c>
      <c r="U188" s="2942">
        <v>0</v>
      </c>
      <c r="V188" s="2942">
        <v>0</v>
      </c>
      <c r="W188" s="2942">
        <v>0</v>
      </c>
      <c r="X188" s="2942">
        <v>0</v>
      </c>
      <c r="Y188" s="2942">
        <v>0</v>
      </c>
      <c r="Z188" s="2942">
        <v>0</v>
      </c>
      <c r="AA188" s="2942">
        <v>0</v>
      </c>
      <c r="AB188" s="3217">
        <v>0</v>
      </c>
      <c r="AC188" s="3217">
        <v>0</v>
      </c>
      <c r="AD188" s="3217">
        <v>0</v>
      </c>
      <c r="AE188" s="3217">
        <v>0</v>
      </c>
      <c r="AF188" s="3217">
        <v>0</v>
      </c>
      <c r="AG188" s="3217">
        <v>0</v>
      </c>
      <c r="AH188" s="3217">
        <v>0</v>
      </c>
      <c r="AI188" s="3217">
        <v>0</v>
      </c>
      <c r="AJ188" s="3217">
        <v>0</v>
      </c>
      <c r="AK188" s="3217">
        <v>0</v>
      </c>
      <c r="AL188" s="3218"/>
    </row>
    <row r="189" spans="1:38" ht="16.5" customHeight="1" thickBot="1">
      <c r="A189" s="2942">
        <v>0</v>
      </c>
      <c r="B189" s="2942">
        <v>0</v>
      </c>
      <c r="C189" s="2942">
        <v>0</v>
      </c>
      <c r="D189" s="2942">
        <v>0</v>
      </c>
      <c r="E189" s="2942">
        <v>0</v>
      </c>
      <c r="F189" s="2942">
        <v>0</v>
      </c>
      <c r="G189" s="2942">
        <v>0</v>
      </c>
      <c r="H189" s="2942">
        <v>0</v>
      </c>
      <c r="I189" s="2942">
        <v>0</v>
      </c>
      <c r="J189" s="2942">
        <v>0</v>
      </c>
      <c r="K189" s="2942">
        <v>0</v>
      </c>
      <c r="L189" s="2942">
        <v>0</v>
      </c>
      <c r="M189" s="2942">
        <v>0</v>
      </c>
      <c r="N189" s="2942">
        <v>0</v>
      </c>
      <c r="O189" s="2942">
        <v>0</v>
      </c>
      <c r="P189" s="2942">
        <v>0</v>
      </c>
      <c r="Q189" s="2942">
        <v>0</v>
      </c>
      <c r="R189" s="2942">
        <v>0</v>
      </c>
      <c r="S189" s="2942">
        <v>0</v>
      </c>
      <c r="T189" s="2942">
        <v>0</v>
      </c>
      <c r="U189" s="2942">
        <v>0</v>
      </c>
      <c r="V189" s="2942">
        <v>0</v>
      </c>
      <c r="W189" s="2942">
        <v>0</v>
      </c>
      <c r="X189" s="2942">
        <v>0</v>
      </c>
      <c r="Y189" s="2942">
        <v>0</v>
      </c>
      <c r="Z189" s="2942">
        <v>0</v>
      </c>
      <c r="AA189" s="2942">
        <v>0</v>
      </c>
      <c r="AB189" s="3217">
        <v>0</v>
      </c>
      <c r="AC189" s="3217">
        <v>0</v>
      </c>
      <c r="AD189" s="3217">
        <v>0</v>
      </c>
      <c r="AE189" s="3217">
        <v>0</v>
      </c>
      <c r="AF189" s="3217">
        <v>0</v>
      </c>
      <c r="AG189" s="3217">
        <v>0</v>
      </c>
      <c r="AH189" s="3217">
        <v>0</v>
      </c>
      <c r="AI189" s="3217">
        <v>0</v>
      </c>
      <c r="AJ189" s="3217">
        <v>0</v>
      </c>
      <c r="AK189" s="3217">
        <v>0</v>
      </c>
      <c r="AL189" s="3218"/>
    </row>
    <row r="190" spans="1:38" ht="25.5">
      <c r="A190" s="2942">
        <v>0</v>
      </c>
      <c r="B190" s="3169" t="s">
        <v>4759</v>
      </c>
      <c r="C190" s="4520" t="s">
        <v>4760</v>
      </c>
      <c r="D190" s="4521"/>
      <c r="E190" s="3170" t="s">
        <v>4761</v>
      </c>
      <c r="F190" s="3171">
        <v>366</v>
      </c>
      <c r="G190" s="2953" t="s">
        <v>4702</v>
      </c>
      <c r="H190" s="2954"/>
      <c r="I190" s="2954"/>
      <c r="J190" s="2955"/>
      <c r="K190" s="2942">
        <v>0</v>
      </c>
      <c r="L190" s="2942">
        <v>0</v>
      </c>
      <c r="M190" s="2942">
        <v>0</v>
      </c>
      <c r="N190" s="2942">
        <v>0</v>
      </c>
      <c r="O190" s="2942">
        <v>0</v>
      </c>
      <c r="P190" s="2942">
        <v>0</v>
      </c>
      <c r="Q190" s="2942">
        <v>0</v>
      </c>
      <c r="R190" s="2942">
        <v>0</v>
      </c>
      <c r="S190" s="2942">
        <v>0</v>
      </c>
      <c r="T190" s="2942">
        <v>0</v>
      </c>
      <c r="U190" s="2942">
        <v>0</v>
      </c>
      <c r="V190" s="2942">
        <v>0</v>
      </c>
      <c r="W190" s="2942">
        <v>0</v>
      </c>
      <c r="X190" s="2942">
        <v>0</v>
      </c>
      <c r="Y190" s="2942">
        <v>0</v>
      </c>
      <c r="Z190" s="2942">
        <v>0</v>
      </c>
      <c r="AA190" s="2942">
        <v>0</v>
      </c>
      <c r="AB190" s="3217">
        <v>0</v>
      </c>
      <c r="AC190" s="3217">
        <v>0</v>
      </c>
      <c r="AD190" s="3217">
        <v>0</v>
      </c>
      <c r="AE190" s="3217">
        <v>0</v>
      </c>
      <c r="AF190" s="3217">
        <v>0</v>
      </c>
      <c r="AG190" s="3217">
        <v>0</v>
      </c>
      <c r="AH190" s="3217">
        <v>0</v>
      </c>
      <c r="AI190" s="3217">
        <v>0</v>
      </c>
      <c r="AJ190" s="3217">
        <v>0</v>
      </c>
      <c r="AK190" s="3217">
        <v>0</v>
      </c>
      <c r="AL190" s="3218"/>
    </row>
    <row r="191" spans="1:38" ht="23.25" thickBot="1">
      <c r="A191" s="2942">
        <v>0</v>
      </c>
      <c r="B191" s="3172" t="s">
        <v>4762</v>
      </c>
      <c r="C191" s="4522">
        <v>21</v>
      </c>
      <c r="D191" s="4523"/>
      <c r="E191" s="3173" t="s">
        <v>4763</v>
      </c>
      <c r="F191" s="3174">
        <v>7</v>
      </c>
      <c r="G191" s="2961" t="s">
        <v>4760</v>
      </c>
      <c r="H191" s="2958"/>
      <c r="I191" s="2958"/>
      <c r="J191" s="2959"/>
      <c r="K191" s="2942">
        <v>0</v>
      </c>
      <c r="L191" s="2942">
        <v>0</v>
      </c>
      <c r="M191" s="2942">
        <v>0</v>
      </c>
      <c r="N191" s="2942">
        <v>0</v>
      </c>
      <c r="O191" s="2942">
        <v>0</v>
      </c>
      <c r="P191" s="2942">
        <v>0</v>
      </c>
      <c r="Q191" s="2942">
        <v>0</v>
      </c>
      <c r="R191" s="2942">
        <v>0</v>
      </c>
      <c r="S191" s="2942">
        <v>0</v>
      </c>
      <c r="T191" s="2942">
        <v>0</v>
      </c>
      <c r="U191" s="2942">
        <v>0</v>
      </c>
      <c r="V191" s="2942">
        <v>0</v>
      </c>
      <c r="W191" s="2942">
        <v>0</v>
      </c>
      <c r="X191" s="2942">
        <v>0</v>
      </c>
      <c r="Y191" s="2942">
        <v>0</v>
      </c>
      <c r="Z191" s="2942">
        <v>0</v>
      </c>
      <c r="AA191" s="2942">
        <v>0</v>
      </c>
      <c r="AB191" s="3217">
        <v>0</v>
      </c>
      <c r="AC191" s="3217">
        <v>0</v>
      </c>
      <c r="AD191" s="3217">
        <v>0</v>
      </c>
      <c r="AE191" s="3217">
        <v>0</v>
      </c>
      <c r="AF191" s="3217">
        <v>0</v>
      </c>
      <c r="AG191" s="3217">
        <v>0</v>
      </c>
      <c r="AH191" s="3217">
        <v>0</v>
      </c>
      <c r="AI191" s="3217">
        <v>0</v>
      </c>
      <c r="AJ191" s="3217">
        <v>0</v>
      </c>
      <c r="AK191" s="3217">
        <v>0</v>
      </c>
      <c r="AL191" s="3218"/>
    </row>
    <row r="192" spans="1:38" ht="18.75">
      <c r="A192" s="2942">
        <v>0</v>
      </c>
      <c r="B192" s="3172" t="s">
        <v>4764</v>
      </c>
      <c r="C192" s="4524" t="s">
        <v>4765</v>
      </c>
      <c r="D192" s="4525"/>
      <c r="E192" s="3072" t="s">
        <v>4711</v>
      </c>
      <c r="F192" s="3175" t="s">
        <v>4712</v>
      </c>
      <c r="G192" s="2957" t="s">
        <v>4766</v>
      </c>
      <c r="H192" s="2958"/>
      <c r="I192" s="2958"/>
      <c r="J192" s="2959"/>
      <c r="K192" s="2942">
        <v>0</v>
      </c>
      <c r="L192" s="2942">
        <v>0</v>
      </c>
      <c r="M192" s="2942">
        <v>0</v>
      </c>
      <c r="N192" s="2942">
        <v>0</v>
      </c>
      <c r="O192" s="2942">
        <v>0</v>
      </c>
      <c r="P192" s="2942">
        <v>0</v>
      </c>
      <c r="Q192" s="2942">
        <v>0</v>
      </c>
      <c r="R192" s="2942">
        <v>0</v>
      </c>
      <c r="S192" s="2942">
        <v>0</v>
      </c>
      <c r="T192" s="2942">
        <v>0</v>
      </c>
      <c r="U192" s="2942">
        <v>0</v>
      </c>
      <c r="V192" s="2942">
        <v>0</v>
      </c>
      <c r="W192" s="2942">
        <v>0</v>
      </c>
      <c r="X192" s="2942">
        <v>0</v>
      </c>
      <c r="Y192" s="2942">
        <v>0</v>
      </c>
      <c r="Z192" s="2942">
        <v>0</v>
      </c>
      <c r="AA192" s="2942">
        <v>0</v>
      </c>
      <c r="AB192" s="3217">
        <v>0</v>
      </c>
      <c r="AC192" s="3217">
        <v>0</v>
      </c>
      <c r="AD192" s="3217">
        <v>0</v>
      </c>
      <c r="AE192" s="3217">
        <v>0</v>
      </c>
      <c r="AF192" s="3217">
        <v>0</v>
      </c>
      <c r="AG192" s="3217">
        <v>0</v>
      </c>
      <c r="AH192" s="3217">
        <v>0</v>
      </c>
      <c r="AI192" s="3217">
        <v>0</v>
      </c>
      <c r="AJ192" s="3217">
        <v>0</v>
      </c>
      <c r="AK192" s="3217">
        <v>0</v>
      </c>
      <c r="AL192" s="3218"/>
    </row>
    <row r="193" spans="1:38">
      <c r="A193" s="2942">
        <v>0</v>
      </c>
      <c r="B193" s="3176" t="s">
        <v>4767</v>
      </c>
      <c r="C193" s="3073">
        <v>6</v>
      </c>
      <c r="D193" s="3177">
        <f>IF(ISTEXT(C193),"",C193/C191)</f>
        <v>0.2857142857142857</v>
      </c>
      <c r="E193" s="3178">
        <f>IF(ISTEXT(C193),C193,(C193/C191)*F190)</f>
        <v>104.57142857142857</v>
      </c>
      <c r="F193" s="3179">
        <f>IF(ISTEXT(C193),"",IF(E193=F190,"chaque repas",IF(E193=0,0,F190/E193)))</f>
        <v>3.5</v>
      </c>
      <c r="G193" s="3180" t="s">
        <v>4761</v>
      </c>
      <c r="H193" s="2958"/>
      <c r="I193" s="2958"/>
      <c r="J193" s="2959"/>
      <c r="K193" s="2942">
        <v>0</v>
      </c>
      <c r="L193" s="2942">
        <v>0</v>
      </c>
      <c r="M193" s="2942">
        <v>0</v>
      </c>
      <c r="N193" s="2942">
        <v>0</v>
      </c>
      <c r="O193" s="2942">
        <v>0</v>
      </c>
      <c r="P193" s="2942">
        <v>0</v>
      </c>
      <c r="Q193" s="2942">
        <v>0</v>
      </c>
      <c r="R193" s="2942">
        <v>0</v>
      </c>
      <c r="S193" s="2942">
        <v>0</v>
      </c>
      <c r="T193" s="2942">
        <v>0</v>
      </c>
      <c r="U193" s="2942">
        <v>0</v>
      </c>
      <c r="V193" s="2942">
        <v>0</v>
      </c>
      <c r="W193" s="2942">
        <v>0</v>
      </c>
      <c r="X193" s="2942">
        <v>0</v>
      </c>
      <c r="Y193" s="2942">
        <v>0</v>
      </c>
      <c r="Z193" s="2942">
        <v>0</v>
      </c>
      <c r="AA193" s="2942">
        <v>0</v>
      </c>
      <c r="AB193" s="3217">
        <v>0</v>
      </c>
      <c r="AC193" s="3217">
        <v>0</v>
      </c>
      <c r="AD193" s="3217">
        <v>0</v>
      </c>
      <c r="AE193" s="3217">
        <v>0</v>
      </c>
      <c r="AF193" s="3217">
        <v>0</v>
      </c>
      <c r="AG193" s="3217">
        <v>0</v>
      </c>
      <c r="AH193" s="3217">
        <v>0</v>
      </c>
      <c r="AI193" s="3217">
        <v>0</v>
      </c>
      <c r="AJ193" s="3217">
        <v>0</v>
      </c>
      <c r="AK193" s="3217">
        <v>0</v>
      </c>
      <c r="AL193" s="3218"/>
    </row>
    <row r="194" spans="1:38">
      <c r="A194" s="2942">
        <v>0</v>
      </c>
      <c r="B194" s="3181" t="s">
        <v>4768</v>
      </c>
      <c r="C194" s="3073">
        <v>4</v>
      </c>
      <c r="D194" s="3177">
        <f>IF(ISTEXT(C194),"",C194/C191)</f>
        <v>0.19047619047619047</v>
      </c>
      <c r="E194" s="3178">
        <f>IF(ISTEXT(C194),C194,(C194/C191)*F190)</f>
        <v>69.714285714285708</v>
      </c>
      <c r="F194" s="3179">
        <f>IF(ISTEXT(C194),"",IF(E194=F190,"chaque repas",IF(E194=0,0,F190/E194)))</f>
        <v>5.2500000000000009</v>
      </c>
      <c r="G194" s="2995" t="s">
        <v>4769</v>
      </c>
      <c r="H194" s="2958"/>
      <c r="I194" s="2958"/>
      <c r="J194" s="2959"/>
      <c r="K194" s="2942">
        <v>0</v>
      </c>
      <c r="L194" s="2942">
        <v>0</v>
      </c>
      <c r="M194" s="2942">
        <v>0</v>
      </c>
      <c r="N194" s="2942">
        <v>0</v>
      </c>
      <c r="O194" s="2942">
        <v>0</v>
      </c>
      <c r="P194" s="2942">
        <v>0</v>
      </c>
      <c r="Q194" s="2942">
        <v>0</v>
      </c>
      <c r="R194" s="2942">
        <v>0</v>
      </c>
      <c r="S194" s="2942">
        <v>0</v>
      </c>
      <c r="T194" s="2942">
        <v>0</v>
      </c>
      <c r="U194" s="2942">
        <v>0</v>
      </c>
      <c r="V194" s="2942">
        <v>0</v>
      </c>
      <c r="W194" s="2942">
        <v>0</v>
      </c>
      <c r="X194" s="2942">
        <v>0</v>
      </c>
      <c r="Y194" s="2942">
        <v>0</v>
      </c>
      <c r="Z194" s="2942">
        <v>0</v>
      </c>
      <c r="AA194" s="2942">
        <v>0</v>
      </c>
      <c r="AB194" s="3217">
        <v>0</v>
      </c>
      <c r="AC194" s="3217">
        <v>0</v>
      </c>
      <c r="AD194" s="3217">
        <v>0</v>
      </c>
      <c r="AE194" s="3217">
        <v>0</v>
      </c>
      <c r="AF194" s="3217">
        <v>0</v>
      </c>
      <c r="AG194" s="3217">
        <v>0</v>
      </c>
      <c r="AH194" s="3217">
        <v>0</v>
      </c>
      <c r="AI194" s="3217">
        <v>0</v>
      </c>
      <c r="AJ194" s="3217">
        <v>0</v>
      </c>
      <c r="AK194" s="3217">
        <v>0</v>
      </c>
      <c r="AL194" s="3218"/>
    </row>
    <row r="195" spans="1:38">
      <c r="A195" s="2942">
        <v>0</v>
      </c>
      <c r="B195" s="3182" t="s">
        <v>4770</v>
      </c>
      <c r="C195" s="3073">
        <v>4</v>
      </c>
      <c r="D195" s="3177">
        <f>IF(ISTEXT(C195),"",C195/C191)</f>
        <v>0.19047619047619047</v>
      </c>
      <c r="E195" s="3178">
        <f>IF(ISTEXT(C195),C195,(C195/C191)*F190)</f>
        <v>69.714285714285708</v>
      </c>
      <c r="F195" s="3179">
        <f>IF(ISTEXT(C195),"",IF(E195=F190,"chaque repas",IF(E195=0,0,F190/E195)))</f>
        <v>5.2500000000000009</v>
      </c>
      <c r="G195" s="3000" t="s">
        <v>4716</v>
      </c>
      <c r="H195" s="2958"/>
      <c r="I195" s="2958"/>
      <c r="J195" s="2959"/>
      <c r="K195" s="2942">
        <v>0</v>
      </c>
      <c r="L195" s="2942">
        <v>0</v>
      </c>
      <c r="M195" s="2942">
        <v>0</v>
      </c>
      <c r="N195" s="2942">
        <v>0</v>
      </c>
      <c r="O195" s="2942">
        <v>0</v>
      </c>
      <c r="P195" s="2942">
        <v>0</v>
      </c>
      <c r="Q195" s="2942">
        <v>0</v>
      </c>
      <c r="R195" s="2942">
        <v>0</v>
      </c>
      <c r="S195" s="2942">
        <v>0</v>
      </c>
      <c r="T195" s="2942">
        <v>0</v>
      </c>
      <c r="U195" s="2942">
        <v>0</v>
      </c>
      <c r="V195" s="2942">
        <v>0</v>
      </c>
      <c r="W195" s="2942">
        <v>0</v>
      </c>
      <c r="X195" s="2942">
        <v>0</v>
      </c>
      <c r="Y195" s="2942">
        <v>0</v>
      </c>
      <c r="Z195" s="2942">
        <v>0</v>
      </c>
      <c r="AA195" s="2942">
        <v>0</v>
      </c>
      <c r="AB195" s="3217">
        <v>0</v>
      </c>
      <c r="AC195" s="3217">
        <v>0</v>
      </c>
      <c r="AD195" s="3217">
        <v>0</v>
      </c>
      <c r="AE195" s="3217">
        <v>0</v>
      </c>
      <c r="AF195" s="3217">
        <v>0</v>
      </c>
      <c r="AG195" s="3217">
        <v>0</v>
      </c>
      <c r="AH195" s="3217">
        <v>0</v>
      </c>
      <c r="AI195" s="3217">
        <v>0</v>
      </c>
      <c r="AJ195" s="3217">
        <v>0</v>
      </c>
      <c r="AK195" s="3217">
        <v>0</v>
      </c>
      <c r="AL195" s="3218"/>
    </row>
    <row r="196" spans="1:38">
      <c r="A196" s="2942">
        <v>0</v>
      </c>
      <c r="B196" s="3183" t="s">
        <v>4771</v>
      </c>
      <c r="C196" s="3073">
        <v>4</v>
      </c>
      <c r="D196" s="3177">
        <f>IF(ISTEXT(C196),"",C196/C191)</f>
        <v>0.19047619047619047</v>
      </c>
      <c r="E196" s="3178">
        <f>IF(ISTEXT(C196),C196,(C196/C191)*F190)</f>
        <v>69.714285714285708</v>
      </c>
      <c r="F196" s="3179">
        <f>IF(ISTEXT(C196),"",IF(E196=F190,"chaque repas",IF(E196=0,0,F190/E196)))</f>
        <v>5.2500000000000009</v>
      </c>
      <c r="G196" s="3002" t="s">
        <v>4717</v>
      </c>
      <c r="H196" s="3003"/>
      <c r="I196" s="3003"/>
      <c r="J196" s="3004"/>
      <c r="K196" s="2942">
        <v>0</v>
      </c>
      <c r="L196" s="2942">
        <v>0</v>
      </c>
      <c r="M196" s="2942">
        <v>0</v>
      </c>
      <c r="N196" s="2942">
        <v>0</v>
      </c>
      <c r="O196" s="2942">
        <v>0</v>
      </c>
      <c r="P196" s="2942">
        <v>0</v>
      </c>
      <c r="Q196" s="2942">
        <v>0</v>
      </c>
      <c r="R196" s="2942">
        <v>0</v>
      </c>
      <c r="S196" s="2942">
        <v>0</v>
      </c>
      <c r="T196" s="2942">
        <v>0</v>
      </c>
      <c r="U196" s="2942">
        <v>0</v>
      </c>
      <c r="V196" s="2942">
        <v>0</v>
      </c>
      <c r="W196" s="2942">
        <v>0</v>
      </c>
      <c r="X196" s="2942">
        <v>0</v>
      </c>
      <c r="Y196" s="2942">
        <v>0</v>
      </c>
      <c r="Z196" s="2942">
        <v>0</v>
      </c>
      <c r="AA196" s="2942">
        <v>0</v>
      </c>
      <c r="AB196" s="3217">
        <v>0</v>
      </c>
      <c r="AC196" s="3217">
        <v>0</v>
      </c>
      <c r="AD196" s="3217">
        <v>0</v>
      </c>
      <c r="AE196" s="3217">
        <v>0</v>
      </c>
      <c r="AF196" s="3217">
        <v>0</v>
      </c>
      <c r="AG196" s="3217">
        <v>0</v>
      </c>
      <c r="AH196" s="3217">
        <v>0</v>
      </c>
      <c r="AI196" s="3217">
        <v>0</v>
      </c>
      <c r="AJ196" s="3217">
        <v>0</v>
      </c>
      <c r="AK196" s="3217">
        <v>0</v>
      </c>
      <c r="AL196" s="3218"/>
    </row>
    <row r="197" spans="1:38">
      <c r="A197" s="2942">
        <v>0</v>
      </c>
      <c r="B197" s="3184" t="s">
        <v>4772</v>
      </c>
      <c r="C197" s="3073">
        <v>6</v>
      </c>
      <c r="D197" s="3177">
        <f>IF(ISTEXT(C197),"",C197/C191)</f>
        <v>0.2857142857142857</v>
      </c>
      <c r="E197" s="3185">
        <f>IF(ISTEXT(C197),C197,(C197/C191)*F190)</f>
        <v>104.57142857142857</v>
      </c>
      <c r="F197" s="3186">
        <f>IF(ISTEXT(C197),"",IF(E197=F190,"chaque repas",IF(E197=0,0,F190/E197)))</f>
        <v>3.5</v>
      </c>
      <c r="G197" s="2942">
        <v>0</v>
      </c>
      <c r="H197" s="2942">
        <v>0</v>
      </c>
      <c r="I197" s="2942">
        <v>0</v>
      </c>
      <c r="J197" s="2942">
        <v>0</v>
      </c>
      <c r="K197" s="2942">
        <v>0</v>
      </c>
      <c r="L197" s="2942">
        <v>0</v>
      </c>
      <c r="M197" s="2942">
        <v>0</v>
      </c>
      <c r="N197" s="2942">
        <v>0</v>
      </c>
      <c r="O197" s="2942">
        <v>0</v>
      </c>
      <c r="P197" s="2942">
        <v>0</v>
      </c>
      <c r="Q197" s="2942">
        <v>0</v>
      </c>
      <c r="R197" s="2942">
        <v>0</v>
      </c>
      <c r="S197" s="2942">
        <v>0</v>
      </c>
      <c r="T197" s="2942">
        <v>0</v>
      </c>
      <c r="U197" s="2942">
        <v>0</v>
      </c>
      <c r="V197" s="2942">
        <v>0</v>
      </c>
      <c r="W197" s="2942">
        <v>0</v>
      </c>
      <c r="X197" s="2942">
        <v>0</v>
      </c>
      <c r="Y197" s="2942">
        <v>0</v>
      </c>
      <c r="Z197" s="2942">
        <v>0</v>
      </c>
      <c r="AA197" s="2942">
        <v>0</v>
      </c>
      <c r="AB197" s="3217">
        <v>0</v>
      </c>
      <c r="AC197" s="3217">
        <v>0</v>
      </c>
      <c r="AD197" s="3217">
        <v>0</v>
      </c>
      <c r="AE197" s="3217">
        <v>0</v>
      </c>
      <c r="AF197" s="3217">
        <v>0</v>
      </c>
      <c r="AG197" s="3217">
        <v>0</v>
      </c>
      <c r="AH197" s="3217">
        <v>0</v>
      </c>
      <c r="AI197" s="3217">
        <v>0</v>
      </c>
      <c r="AJ197" s="3217">
        <v>0</v>
      </c>
      <c r="AK197" s="3217">
        <v>0</v>
      </c>
      <c r="AL197" s="3218"/>
    </row>
    <row r="198" spans="1:38" ht="16.5" thickBot="1">
      <c r="A198" s="2942">
        <v>0</v>
      </c>
      <c r="B198" s="3187"/>
      <c r="C198" s="3188"/>
      <c r="D198" s="3189">
        <f>SUM(D193:D197)</f>
        <v>1.1428571428571428</v>
      </c>
      <c r="E198" s="3190">
        <f>F190/F191</f>
        <v>52.285714285714285</v>
      </c>
      <c r="F198" s="3191" t="s">
        <v>4773</v>
      </c>
      <c r="G198" s="2942">
        <v>0</v>
      </c>
      <c r="H198" s="2942">
        <v>0</v>
      </c>
      <c r="I198" s="2942">
        <v>0</v>
      </c>
      <c r="J198" s="2942">
        <v>0</v>
      </c>
      <c r="K198" s="2942">
        <v>0</v>
      </c>
      <c r="L198" s="2942">
        <v>0</v>
      </c>
      <c r="M198" s="2942">
        <v>0</v>
      </c>
      <c r="N198" s="2942">
        <v>0</v>
      </c>
      <c r="O198" s="2942">
        <v>0</v>
      </c>
      <c r="P198" s="2942">
        <v>0</v>
      </c>
      <c r="Q198" s="2942">
        <v>0</v>
      </c>
      <c r="R198" s="2942">
        <v>0</v>
      </c>
      <c r="S198" s="2942">
        <v>0</v>
      </c>
      <c r="T198" s="2942">
        <v>0</v>
      </c>
      <c r="U198" s="2942">
        <v>0</v>
      </c>
      <c r="V198" s="2942">
        <v>0</v>
      </c>
      <c r="W198" s="2942">
        <v>0</v>
      </c>
      <c r="X198" s="2942">
        <v>0</v>
      </c>
      <c r="Y198" s="2942">
        <v>0</v>
      </c>
      <c r="Z198" s="2942">
        <v>0</v>
      </c>
      <c r="AA198" s="2942">
        <v>0</v>
      </c>
      <c r="AB198" s="3217">
        <v>0</v>
      </c>
      <c r="AC198" s="3217">
        <v>0</v>
      </c>
      <c r="AD198" s="3217">
        <v>0</v>
      </c>
      <c r="AE198" s="3217">
        <v>0</v>
      </c>
      <c r="AF198" s="3217">
        <v>0</v>
      </c>
      <c r="AG198" s="3217">
        <v>0</v>
      </c>
      <c r="AH198" s="3217">
        <v>0</v>
      </c>
      <c r="AI198" s="3217">
        <v>0</v>
      </c>
      <c r="AJ198" s="3217">
        <v>0</v>
      </c>
      <c r="AK198" s="3217">
        <v>0</v>
      </c>
      <c r="AL198" s="3218"/>
    </row>
    <row r="199" spans="1:38" ht="16.5" thickBot="1">
      <c r="A199" s="2942">
        <v>0</v>
      </c>
      <c r="G199" s="2942">
        <v>0</v>
      </c>
      <c r="H199" s="2942">
        <v>0</v>
      </c>
      <c r="I199" s="2942">
        <v>0</v>
      </c>
      <c r="J199" s="2942">
        <v>0</v>
      </c>
      <c r="K199" s="2942">
        <v>0</v>
      </c>
      <c r="L199" s="2942">
        <v>0</v>
      </c>
      <c r="M199" s="2942">
        <v>0</v>
      </c>
      <c r="N199" s="2942">
        <v>0</v>
      </c>
      <c r="O199" s="2942">
        <v>0</v>
      </c>
      <c r="P199" s="2942">
        <v>0</v>
      </c>
      <c r="Q199" s="2942">
        <v>0</v>
      </c>
      <c r="R199" s="2942">
        <v>0</v>
      </c>
      <c r="S199" s="2942">
        <v>0</v>
      </c>
      <c r="T199" s="2942">
        <v>0</v>
      </c>
      <c r="U199" s="2942">
        <v>0</v>
      </c>
      <c r="V199" s="2942">
        <v>0</v>
      </c>
      <c r="W199" s="2942">
        <v>0</v>
      </c>
      <c r="X199" s="2942">
        <v>0</v>
      </c>
      <c r="Y199" s="2942">
        <v>0</v>
      </c>
      <c r="Z199" s="2942">
        <v>0</v>
      </c>
      <c r="AA199" s="2942">
        <v>0</v>
      </c>
      <c r="AB199" s="3217">
        <v>0</v>
      </c>
      <c r="AC199" s="3217">
        <v>0</v>
      </c>
      <c r="AD199" s="3217">
        <v>0</v>
      </c>
      <c r="AE199" s="3217">
        <v>0</v>
      </c>
      <c r="AF199" s="3217">
        <v>0</v>
      </c>
      <c r="AG199" s="3217">
        <v>0</v>
      </c>
      <c r="AH199" s="3217">
        <v>0</v>
      </c>
      <c r="AI199" s="3217">
        <v>0</v>
      </c>
      <c r="AJ199" s="3217">
        <v>0</v>
      </c>
      <c r="AK199" s="3217">
        <v>0</v>
      </c>
      <c r="AL199" s="3218"/>
    </row>
    <row r="200" spans="1:38" ht="25.5">
      <c r="A200" s="2942">
        <v>0</v>
      </c>
      <c r="B200" s="3169" t="s">
        <v>4774</v>
      </c>
      <c r="C200" s="4520" t="s">
        <v>4760</v>
      </c>
      <c r="D200" s="4521"/>
      <c r="E200" s="3170" t="s">
        <v>4761</v>
      </c>
      <c r="F200" s="3171">
        <v>366</v>
      </c>
      <c r="G200" s="2942">
        <v>0</v>
      </c>
      <c r="H200" s="3192" t="s">
        <v>4788</v>
      </c>
      <c r="I200" s="2942"/>
      <c r="J200" s="2942"/>
      <c r="K200" s="2942"/>
      <c r="L200" s="2942"/>
      <c r="M200" s="2942"/>
      <c r="N200" s="2942"/>
      <c r="O200" s="2942"/>
      <c r="P200" s="2942"/>
      <c r="Q200" s="2942"/>
      <c r="R200" s="2942">
        <v>0</v>
      </c>
      <c r="S200" s="2942">
        <v>0</v>
      </c>
      <c r="T200" s="2942">
        <v>0</v>
      </c>
      <c r="U200" s="2942">
        <v>0</v>
      </c>
      <c r="V200" s="2942">
        <v>0</v>
      </c>
      <c r="W200" s="2942">
        <v>0</v>
      </c>
      <c r="X200" s="2942">
        <v>0</v>
      </c>
      <c r="Y200" s="2942">
        <v>0</v>
      </c>
      <c r="Z200" s="2942">
        <v>0</v>
      </c>
      <c r="AA200" s="2942">
        <v>0</v>
      </c>
      <c r="AB200" s="3217">
        <v>0</v>
      </c>
      <c r="AC200" s="3217">
        <v>0</v>
      </c>
      <c r="AD200" s="3217">
        <v>0</v>
      </c>
      <c r="AE200" s="3217">
        <v>0</v>
      </c>
      <c r="AF200" s="3217">
        <v>0</v>
      </c>
      <c r="AG200" s="3217">
        <v>0</v>
      </c>
      <c r="AH200" s="3217">
        <v>0</v>
      </c>
      <c r="AI200" s="3217">
        <v>0</v>
      </c>
      <c r="AJ200" s="3217">
        <v>0</v>
      </c>
      <c r="AK200" s="3217">
        <v>0</v>
      </c>
      <c r="AL200" s="3218"/>
    </row>
    <row r="201" spans="1:38" ht="23.25" thickBot="1">
      <c r="A201" s="2942">
        <v>0</v>
      </c>
      <c r="B201" s="3172" t="s">
        <v>4762</v>
      </c>
      <c r="C201" s="4522">
        <v>21</v>
      </c>
      <c r="D201" s="4523"/>
      <c r="E201" s="3173" t="s">
        <v>4763</v>
      </c>
      <c r="F201" s="3174">
        <v>7</v>
      </c>
      <c r="G201" s="2942">
        <v>0</v>
      </c>
      <c r="H201" s="3192" t="s">
        <v>4775</v>
      </c>
      <c r="I201" s="2942"/>
      <c r="J201" s="2942"/>
      <c r="K201" s="2942"/>
      <c r="L201" s="2942">
        <v>0</v>
      </c>
      <c r="M201" s="2942">
        <v>0</v>
      </c>
      <c r="N201" s="2942">
        <v>0</v>
      </c>
      <c r="O201" s="2942">
        <v>0</v>
      </c>
      <c r="P201" s="2942">
        <v>0</v>
      </c>
      <c r="Q201" s="2942">
        <v>0</v>
      </c>
      <c r="R201" s="2942">
        <v>0</v>
      </c>
      <c r="S201" s="2942">
        <v>0</v>
      </c>
      <c r="T201" s="2942">
        <v>0</v>
      </c>
      <c r="U201" s="2942">
        <v>0</v>
      </c>
      <c r="V201" s="2942">
        <v>0</v>
      </c>
      <c r="W201" s="2942">
        <v>0</v>
      </c>
      <c r="X201" s="2942">
        <v>0</v>
      </c>
      <c r="Y201" s="2942">
        <v>0</v>
      </c>
      <c r="Z201" s="2942">
        <v>0</v>
      </c>
      <c r="AA201" s="2942">
        <v>0</v>
      </c>
      <c r="AB201" s="3217">
        <v>0</v>
      </c>
      <c r="AC201" s="3217">
        <v>0</v>
      </c>
      <c r="AD201" s="3217">
        <v>0</v>
      </c>
      <c r="AE201" s="3217">
        <v>0</v>
      </c>
      <c r="AF201" s="3217">
        <v>0</v>
      </c>
      <c r="AG201" s="3217">
        <v>0</v>
      </c>
      <c r="AH201" s="3217">
        <v>0</v>
      </c>
      <c r="AI201" s="3217">
        <v>0</v>
      </c>
      <c r="AJ201" s="3217">
        <v>0</v>
      </c>
      <c r="AK201" s="3217">
        <v>0</v>
      </c>
      <c r="AL201" s="3218"/>
    </row>
    <row r="202" spans="1:38" ht="18.75" customHeight="1">
      <c r="A202" s="2942">
        <v>0</v>
      </c>
      <c r="B202" s="3172" t="s">
        <v>4776</v>
      </c>
      <c r="C202" s="4524" t="s">
        <v>4777</v>
      </c>
      <c r="D202" s="4525"/>
      <c r="E202" s="3072" t="s">
        <v>4711</v>
      </c>
      <c r="F202" s="3175" t="s">
        <v>4712</v>
      </c>
      <c r="G202" s="2942">
        <v>0</v>
      </c>
      <c r="H202" s="4513" t="s">
        <v>4778</v>
      </c>
      <c r="I202" s="4513"/>
      <c r="J202" s="4513"/>
      <c r="K202" s="4513"/>
      <c r="L202" s="4513"/>
      <c r="M202" s="4513"/>
      <c r="N202" s="4513"/>
      <c r="O202" s="2942">
        <v>0</v>
      </c>
      <c r="P202" s="2942">
        <v>0</v>
      </c>
      <c r="Q202" s="2942">
        <v>0</v>
      </c>
      <c r="R202" s="2942">
        <v>0</v>
      </c>
      <c r="S202" s="2942">
        <v>0</v>
      </c>
      <c r="T202" s="2942">
        <v>0</v>
      </c>
      <c r="U202" s="2942">
        <v>0</v>
      </c>
      <c r="V202" s="2942">
        <v>0</v>
      </c>
      <c r="W202" s="2942">
        <v>0</v>
      </c>
      <c r="X202" s="2942">
        <v>0</v>
      </c>
      <c r="Y202" s="2942">
        <v>0</v>
      </c>
      <c r="Z202" s="2942">
        <v>0</v>
      </c>
      <c r="AA202" s="2942">
        <v>0</v>
      </c>
      <c r="AB202" s="3217">
        <v>0</v>
      </c>
      <c r="AC202" s="3217">
        <v>0</v>
      </c>
      <c r="AD202" s="3217">
        <v>0</v>
      </c>
      <c r="AE202" s="3217">
        <v>0</v>
      </c>
      <c r="AF202" s="3217">
        <v>0</v>
      </c>
      <c r="AG202" s="3217">
        <v>0</v>
      </c>
      <c r="AH202" s="3217">
        <v>0</v>
      </c>
      <c r="AI202" s="3217">
        <v>0</v>
      </c>
      <c r="AJ202" s="3217">
        <v>0</v>
      </c>
      <c r="AK202" s="3217">
        <v>0</v>
      </c>
      <c r="AL202" s="3218"/>
    </row>
    <row r="203" spans="1:38">
      <c r="A203" s="2942">
        <v>0</v>
      </c>
      <c r="B203" s="3176" t="s">
        <v>4767</v>
      </c>
      <c r="C203" s="3073">
        <v>2</v>
      </c>
      <c r="D203" s="3177">
        <f>IF(ISTEXT(C203),"",C203/C201)</f>
        <v>9.5238095238095233E-2</v>
      </c>
      <c r="E203" s="3178">
        <f>IF(ISTEXT(C203),C203,(C203/C201)*F200)</f>
        <v>34.857142857142854</v>
      </c>
      <c r="F203" s="3179">
        <f>IF(ISTEXT(C203),"",IF(E203=F200,"chaque repas",IF(E203=0,0,F200/E203)))</f>
        <v>10.500000000000002</v>
      </c>
      <c r="G203" s="2942">
        <v>0</v>
      </c>
      <c r="H203" s="2942">
        <v>0</v>
      </c>
      <c r="I203" s="2942">
        <v>0</v>
      </c>
      <c r="J203" s="2942">
        <v>0</v>
      </c>
      <c r="K203" s="2942">
        <v>0</v>
      </c>
      <c r="L203" s="2942">
        <v>0</v>
      </c>
      <c r="M203" s="2942">
        <v>0</v>
      </c>
      <c r="N203" s="2942">
        <v>0</v>
      </c>
      <c r="O203" s="2942">
        <v>0</v>
      </c>
      <c r="P203" s="2942">
        <v>0</v>
      </c>
      <c r="Q203" s="2942">
        <v>0</v>
      </c>
      <c r="R203" s="2942">
        <v>0</v>
      </c>
      <c r="S203" s="2942">
        <v>0</v>
      </c>
      <c r="T203" s="2942">
        <v>0</v>
      </c>
      <c r="U203" s="2942">
        <v>0</v>
      </c>
      <c r="V203" s="2942">
        <v>0</v>
      </c>
      <c r="W203" s="2942">
        <v>0</v>
      </c>
      <c r="X203" s="2942">
        <v>0</v>
      </c>
      <c r="Y203" s="2942">
        <v>0</v>
      </c>
      <c r="Z203" s="2942">
        <v>0</v>
      </c>
      <c r="AA203" s="2942">
        <v>0</v>
      </c>
      <c r="AB203" s="3217">
        <v>0</v>
      </c>
      <c r="AC203" s="3217">
        <v>0</v>
      </c>
      <c r="AD203" s="3217">
        <v>0</v>
      </c>
      <c r="AE203" s="3217">
        <v>0</v>
      </c>
      <c r="AF203" s="3217">
        <v>0</v>
      </c>
      <c r="AG203" s="3217">
        <v>0</v>
      </c>
      <c r="AH203" s="3217">
        <v>0</v>
      </c>
      <c r="AI203" s="3217">
        <v>0</v>
      </c>
      <c r="AJ203" s="3217">
        <v>0</v>
      </c>
      <c r="AK203" s="3217">
        <v>0</v>
      </c>
      <c r="AL203" s="3218"/>
    </row>
    <row r="204" spans="1:38">
      <c r="A204" s="2942">
        <v>0</v>
      </c>
      <c r="B204" s="3181" t="s">
        <v>4768</v>
      </c>
      <c r="C204" s="3073">
        <v>4</v>
      </c>
      <c r="D204" s="3177">
        <f>IF(ISTEXT(C204),"",C204/C201)</f>
        <v>0.19047619047619047</v>
      </c>
      <c r="E204" s="3178">
        <f>IF(ISTEXT(C204),C204,(C204/C201)*F200)</f>
        <v>69.714285714285708</v>
      </c>
      <c r="F204" s="3179">
        <f>IF(ISTEXT(C204),"",IF(E204=F200,"chaque repas",IF(E204=0,0,F200/E204)))</f>
        <v>5.2500000000000009</v>
      </c>
      <c r="G204" s="2942">
        <v>0</v>
      </c>
      <c r="H204" s="2942">
        <v>0</v>
      </c>
      <c r="I204" s="2942">
        <v>0</v>
      </c>
      <c r="J204" s="2942">
        <v>0</v>
      </c>
      <c r="K204" s="2942">
        <v>0</v>
      </c>
      <c r="L204" s="2942">
        <v>0</v>
      </c>
      <c r="M204" s="2942">
        <v>0</v>
      </c>
      <c r="N204" s="2942">
        <v>0</v>
      </c>
      <c r="O204" s="2942">
        <v>0</v>
      </c>
      <c r="P204" s="2942">
        <v>0</v>
      </c>
      <c r="Q204" s="2942">
        <v>0</v>
      </c>
      <c r="R204" s="2942">
        <v>0</v>
      </c>
      <c r="S204" s="2942">
        <v>0</v>
      </c>
      <c r="T204" s="2942">
        <v>0</v>
      </c>
      <c r="U204" s="2942">
        <v>0</v>
      </c>
      <c r="V204" s="2942">
        <v>0</v>
      </c>
      <c r="W204" s="2942">
        <v>0</v>
      </c>
      <c r="X204" s="2942">
        <v>0</v>
      </c>
      <c r="Y204" s="2942">
        <v>0</v>
      </c>
      <c r="Z204" s="2942">
        <v>0</v>
      </c>
      <c r="AA204" s="2942">
        <v>0</v>
      </c>
      <c r="AB204" s="3217">
        <v>0</v>
      </c>
      <c r="AC204" s="3217">
        <v>0</v>
      </c>
      <c r="AD204" s="3217">
        <v>0</v>
      </c>
      <c r="AE204" s="3217">
        <v>0</v>
      </c>
      <c r="AF204" s="3217">
        <v>0</v>
      </c>
      <c r="AG204" s="3217">
        <v>0</v>
      </c>
      <c r="AH204" s="3217">
        <v>0</v>
      </c>
      <c r="AI204" s="3217">
        <v>0</v>
      </c>
      <c r="AJ204" s="3217">
        <v>0</v>
      </c>
      <c r="AK204" s="3217">
        <v>0</v>
      </c>
      <c r="AL204" s="3218"/>
    </row>
    <row r="205" spans="1:38">
      <c r="A205" s="2942">
        <v>0</v>
      </c>
      <c r="B205" s="3182" t="s">
        <v>4770</v>
      </c>
      <c r="C205" s="3073">
        <v>4</v>
      </c>
      <c r="D205" s="3177">
        <f>IF(ISTEXT(C205),"",C205/C201)</f>
        <v>0.19047619047619047</v>
      </c>
      <c r="E205" s="3178">
        <f>IF(ISTEXT(C205),C205,(C205/C201)*F200)</f>
        <v>69.714285714285708</v>
      </c>
      <c r="F205" s="3179">
        <f>IF(ISTEXT(C205),"",IF(E205=F200,"chaque repas",IF(E205=0,0,F200/E205)))</f>
        <v>5.2500000000000009</v>
      </c>
      <c r="G205" s="2942">
        <v>0</v>
      </c>
      <c r="H205" s="2942">
        <v>0</v>
      </c>
      <c r="I205" s="2942">
        <v>0</v>
      </c>
      <c r="J205" s="2942">
        <v>0</v>
      </c>
      <c r="K205" s="2942">
        <v>0</v>
      </c>
      <c r="L205" s="2942">
        <v>0</v>
      </c>
      <c r="M205" s="2942">
        <v>0</v>
      </c>
      <c r="N205" s="2942">
        <v>0</v>
      </c>
      <c r="O205" s="2942">
        <v>0</v>
      </c>
      <c r="P205" s="2942">
        <v>0</v>
      </c>
      <c r="Q205" s="2942">
        <v>0</v>
      </c>
      <c r="R205" s="2942">
        <v>0</v>
      </c>
      <c r="S205" s="2942">
        <v>0</v>
      </c>
      <c r="T205" s="2942">
        <v>0</v>
      </c>
      <c r="U205" s="2942">
        <v>0</v>
      </c>
      <c r="V205" s="2942">
        <v>0</v>
      </c>
      <c r="W205" s="2942">
        <v>0</v>
      </c>
      <c r="X205" s="2942">
        <v>0</v>
      </c>
      <c r="Y205" s="2942">
        <v>0</v>
      </c>
      <c r="Z205" s="2942">
        <v>0</v>
      </c>
      <c r="AA205" s="2942">
        <v>0</v>
      </c>
      <c r="AB205" s="3217">
        <v>0</v>
      </c>
      <c r="AC205" s="3217">
        <v>0</v>
      </c>
      <c r="AD205" s="3217">
        <v>0</v>
      </c>
      <c r="AE205" s="3217">
        <v>0</v>
      </c>
      <c r="AF205" s="3217">
        <v>0</v>
      </c>
      <c r="AG205" s="3217">
        <v>0</v>
      </c>
      <c r="AH205" s="3217">
        <v>0</v>
      </c>
      <c r="AI205" s="3217">
        <v>0</v>
      </c>
      <c r="AJ205" s="3217">
        <v>0</v>
      </c>
      <c r="AK205" s="3217">
        <v>0</v>
      </c>
      <c r="AL205" s="3218"/>
    </row>
    <row r="206" spans="1:38">
      <c r="A206" s="2942">
        <v>0</v>
      </c>
      <c r="B206" s="3183" t="s">
        <v>4771</v>
      </c>
      <c r="C206" s="3073">
        <v>4</v>
      </c>
      <c r="D206" s="3177">
        <f>IF(ISTEXT(C206),"",C206/C201)</f>
        <v>0.19047619047619047</v>
      </c>
      <c r="E206" s="3178">
        <f>IF(ISTEXT(C206),C206,(C206/C201)*F200)</f>
        <v>69.714285714285708</v>
      </c>
      <c r="F206" s="3179">
        <f>IF(ISTEXT(C206),"",IF(E206=F200,"chaque repas",IF(E206=0,0,F200/E206)))</f>
        <v>5.2500000000000009</v>
      </c>
      <c r="G206" s="2942">
        <v>0</v>
      </c>
      <c r="H206" s="2942">
        <v>0</v>
      </c>
      <c r="I206" s="2942">
        <v>0</v>
      </c>
      <c r="J206" s="2942">
        <v>0</v>
      </c>
      <c r="K206" s="2942">
        <v>0</v>
      </c>
      <c r="L206" s="2942">
        <v>0</v>
      </c>
      <c r="M206" s="2942">
        <v>0</v>
      </c>
      <c r="N206" s="2942">
        <v>0</v>
      </c>
      <c r="O206" s="2942">
        <v>0</v>
      </c>
      <c r="P206" s="2942">
        <v>0</v>
      </c>
      <c r="Q206" s="2942">
        <v>0</v>
      </c>
      <c r="R206" s="2942">
        <v>0</v>
      </c>
      <c r="S206" s="2942">
        <v>0</v>
      </c>
      <c r="T206" s="2942">
        <v>0</v>
      </c>
      <c r="U206" s="2942">
        <v>0</v>
      </c>
      <c r="V206" s="2942">
        <v>0</v>
      </c>
      <c r="W206" s="2942">
        <v>0</v>
      </c>
      <c r="X206" s="2942">
        <v>0</v>
      </c>
      <c r="Y206" s="2942">
        <v>0</v>
      </c>
      <c r="Z206" s="2942">
        <v>0</v>
      </c>
      <c r="AA206" s="2942">
        <v>0</v>
      </c>
      <c r="AB206" s="3217">
        <v>0</v>
      </c>
      <c r="AC206" s="3217">
        <v>0</v>
      </c>
      <c r="AD206" s="3217">
        <v>0</v>
      </c>
      <c r="AE206" s="3217">
        <v>0</v>
      </c>
      <c r="AF206" s="3217">
        <v>0</v>
      </c>
      <c r="AG206" s="3217">
        <v>0</v>
      </c>
      <c r="AH206" s="3217">
        <v>0</v>
      </c>
      <c r="AI206" s="3217">
        <v>0</v>
      </c>
      <c r="AJ206" s="3217">
        <v>0</v>
      </c>
      <c r="AK206" s="3217">
        <v>0</v>
      </c>
      <c r="AL206" s="3218"/>
    </row>
    <row r="207" spans="1:38">
      <c r="A207" s="2942">
        <v>0</v>
      </c>
      <c r="B207" s="3184" t="s">
        <v>4772</v>
      </c>
      <c r="C207" s="3073">
        <v>6</v>
      </c>
      <c r="D207" s="3177">
        <f>IF(ISTEXT(C207),"",C207/C201)</f>
        <v>0.2857142857142857</v>
      </c>
      <c r="E207" s="3185">
        <f>IF(ISTEXT(C207),C207,(C207/C201)*F200)</f>
        <v>104.57142857142857</v>
      </c>
      <c r="F207" s="3186">
        <f>IF(ISTEXT(C207),"",IF(E207=F200,"chaque repas",IF(E207=0,0,F200/E207)))</f>
        <v>3.5</v>
      </c>
      <c r="G207" s="2942">
        <v>0</v>
      </c>
      <c r="H207" s="2942">
        <v>0</v>
      </c>
      <c r="I207" s="2942">
        <v>0</v>
      </c>
      <c r="J207" s="2942">
        <v>0</v>
      </c>
      <c r="K207" s="2942">
        <v>0</v>
      </c>
      <c r="L207" s="2942">
        <v>0</v>
      </c>
      <c r="M207" s="2942">
        <v>0</v>
      </c>
      <c r="N207" s="2942">
        <v>0</v>
      </c>
      <c r="O207" s="2942">
        <v>0</v>
      </c>
      <c r="P207" s="2942">
        <v>0</v>
      </c>
      <c r="Q207" s="2942">
        <v>0</v>
      </c>
      <c r="R207" s="2942">
        <v>0</v>
      </c>
      <c r="S207" s="2942">
        <v>0</v>
      </c>
      <c r="T207" s="2942">
        <v>0</v>
      </c>
      <c r="U207" s="2942">
        <v>0</v>
      </c>
      <c r="V207" s="2942">
        <v>0</v>
      </c>
      <c r="W207" s="2942">
        <v>0</v>
      </c>
      <c r="X207" s="2942">
        <v>0</v>
      </c>
      <c r="Y207" s="2942">
        <v>0</v>
      </c>
      <c r="Z207" s="2942">
        <v>0</v>
      </c>
      <c r="AA207" s="2942">
        <v>0</v>
      </c>
      <c r="AB207" s="3217">
        <v>0</v>
      </c>
      <c r="AC207" s="3217">
        <v>0</v>
      </c>
      <c r="AD207" s="3217">
        <v>0</v>
      </c>
      <c r="AE207" s="3217">
        <v>0</v>
      </c>
      <c r="AF207" s="3217">
        <v>0</v>
      </c>
      <c r="AG207" s="3217">
        <v>0</v>
      </c>
      <c r="AH207" s="3217">
        <v>0</v>
      </c>
      <c r="AI207" s="3217">
        <v>0</v>
      </c>
      <c r="AJ207" s="3217">
        <v>0</v>
      </c>
      <c r="AK207" s="3217">
        <v>0</v>
      </c>
      <c r="AL207" s="3218"/>
    </row>
    <row r="208" spans="1:38" ht="16.5" thickBot="1">
      <c r="A208" s="2942">
        <v>0</v>
      </c>
      <c r="B208" s="3187"/>
      <c r="C208" s="3188"/>
      <c r="D208" s="3189">
        <f>SUM(D203:D207)</f>
        <v>0.95238095238095233</v>
      </c>
      <c r="E208" s="3190">
        <f>F200/F201</f>
        <v>52.285714285714285</v>
      </c>
      <c r="F208" s="3191" t="s">
        <v>4773</v>
      </c>
      <c r="G208" s="2942">
        <v>0</v>
      </c>
      <c r="H208" s="2942">
        <v>0</v>
      </c>
      <c r="I208" s="2942">
        <v>0</v>
      </c>
      <c r="J208" s="2942">
        <v>0</v>
      </c>
      <c r="K208" s="2942">
        <v>0</v>
      </c>
      <c r="L208" s="2942">
        <v>0</v>
      </c>
      <c r="M208" s="2942">
        <v>0</v>
      </c>
      <c r="N208" s="2942">
        <v>0</v>
      </c>
      <c r="O208" s="2942">
        <v>0</v>
      </c>
      <c r="P208" s="2942">
        <v>0</v>
      </c>
      <c r="Q208" s="2942">
        <v>0</v>
      </c>
      <c r="R208" s="2942">
        <v>0</v>
      </c>
      <c r="S208" s="2942">
        <v>0</v>
      </c>
      <c r="T208" s="2942">
        <v>0</v>
      </c>
      <c r="U208" s="2942">
        <v>0</v>
      </c>
      <c r="V208" s="2942">
        <v>0</v>
      </c>
      <c r="W208" s="2942">
        <v>0</v>
      </c>
      <c r="X208" s="2942">
        <v>0</v>
      </c>
      <c r="Y208" s="2942">
        <v>0</v>
      </c>
      <c r="Z208" s="2942">
        <v>0</v>
      </c>
      <c r="AA208" s="2942">
        <v>0</v>
      </c>
      <c r="AB208" s="3217">
        <v>0</v>
      </c>
      <c r="AC208" s="3217">
        <v>0</v>
      </c>
      <c r="AD208" s="3217">
        <v>0</v>
      </c>
      <c r="AE208" s="3217">
        <v>0</v>
      </c>
      <c r="AF208" s="3217">
        <v>0</v>
      </c>
      <c r="AG208" s="3217">
        <v>0</v>
      </c>
      <c r="AH208" s="3217">
        <v>0</v>
      </c>
      <c r="AI208" s="3217">
        <v>0</v>
      </c>
      <c r="AJ208" s="3217">
        <v>0</v>
      </c>
      <c r="AK208" s="3217">
        <v>0</v>
      </c>
      <c r="AL208" s="3218"/>
    </row>
    <row r="209" spans="1:38" ht="16.5" thickBot="1">
      <c r="A209" s="2942">
        <v>0</v>
      </c>
      <c r="G209" s="2942">
        <v>0</v>
      </c>
      <c r="H209" s="2942">
        <v>0</v>
      </c>
      <c r="I209" s="2942">
        <v>0</v>
      </c>
      <c r="J209" s="2942">
        <v>0</v>
      </c>
      <c r="K209" s="2942">
        <v>0</v>
      </c>
      <c r="L209" s="2942">
        <v>0</v>
      </c>
      <c r="M209" s="2942">
        <v>0</v>
      </c>
      <c r="N209" s="2942">
        <v>0</v>
      </c>
      <c r="O209" s="2942">
        <v>0</v>
      </c>
      <c r="P209" s="2942">
        <v>0</v>
      </c>
      <c r="Q209" s="2942">
        <v>0</v>
      </c>
      <c r="R209" s="2942">
        <v>0</v>
      </c>
      <c r="S209" s="2942">
        <v>0</v>
      </c>
      <c r="T209" s="2942">
        <v>0</v>
      </c>
      <c r="U209" s="2942">
        <v>0</v>
      </c>
      <c r="V209" s="2942">
        <v>0</v>
      </c>
      <c r="W209" s="2942">
        <v>0</v>
      </c>
      <c r="X209" s="2942">
        <v>0</v>
      </c>
      <c r="Y209" s="2942">
        <v>0</v>
      </c>
      <c r="Z209" s="2942">
        <v>0</v>
      </c>
      <c r="AA209" s="2942">
        <v>0</v>
      </c>
      <c r="AB209" s="3217">
        <v>0</v>
      </c>
      <c r="AC209" s="3217">
        <v>0</v>
      </c>
      <c r="AD209" s="3217">
        <v>0</v>
      </c>
      <c r="AE209" s="3217">
        <v>0</v>
      </c>
      <c r="AF209" s="3217">
        <v>0</v>
      </c>
      <c r="AG209" s="3217">
        <v>0</v>
      </c>
      <c r="AH209" s="3217">
        <v>0</v>
      </c>
      <c r="AI209" s="3217">
        <v>0</v>
      </c>
      <c r="AJ209" s="3217">
        <v>0</v>
      </c>
      <c r="AK209" s="3217">
        <v>0</v>
      </c>
      <c r="AL209" s="3218"/>
    </row>
    <row r="210" spans="1:38" ht="25.5">
      <c r="A210" s="2942">
        <v>0</v>
      </c>
      <c r="B210" s="3169" t="s">
        <v>4774</v>
      </c>
      <c r="C210" s="4514" t="s">
        <v>4760</v>
      </c>
      <c r="D210" s="4515"/>
      <c r="E210" s="3170" t="s">
        <v>4761</v>
      </c>
      <c r="F210" s="3171">
        <v>145</v>
      </c>
      <c r="G210" s="2942">
        <v>0</v>
      </c>
      <c r="H210" s="2942">
        <v>0</v>
      </c>
      <c r="I210" s="2942">
        <v>0</v>
      </c>
      <c r="J210" s="2942">
        <v>0</v>
      </c>
      <c r="K210" s="2942">
        <v>0</v>
      </c>
      <c r="L210" s="2942">
        <v>0</v>
      </c>
      <c r="M210" s="2942">
        <v>0</v>
      </c>
      <c r="N210" s="2942">
        <v>0</v>
      </c>
      <c r="O210" s="2942">
        <v>0</v>
      </c>
      <c r="P210" s="2942">
        <v>0</v>
      </c>
      <c r="Q210" s="2942">
        <v>0</v>
      </c>
      <c r="R210" s="2942">
        <v>0</v>
      </c>
      <c r="S210" s="2942">
        <v>0</v>
      </c>
      <c r="T210" s="2942">
        <v>0</v>
      </c>
      <c r="U210" s="2942">
        <v>0</v>
      </c>
      <c r="V210" s="2942">
        <v>0</v>
      </c>
      <c r="W210" s="2942">
        <v>0</v>
      </c>
      <c r="X210" s="2942">
        <v>0</v>
      </c>
      <c r="Y210" s="2942">
        <v>0</v>
      </c>
      <c r="Z210" s="2942">
        <v>0</v>
      </c>
      <c r="AA210" s="2942">
        <v>0</v>
      </c>
      <c r="AB210" s="3217">
        <v>0</v>
      </c>
      <c r="AC210" s="3217">
        <v>0</v>
      </c>
      <c r="AD210" s="3217">
        <v>0</v>
      </c>
      <c r="AE210" s="3217">
        <v>0</v>
      </c>
      <c r="AF210" s="3217">
        <v>0</v>
      </c>
      <c r="AG210" s="3217">
        <v>0</v>
      </c>
      <c r="AH210" s="3217">
        <v>0</v>
      </c>
      <c r="AI210" s="3217">
        <v>0</v>
      </c>
      <c r="AJ210" s="3217">
        <v>0</v>
      </c>
      <c r="AK210" s="3217">
        <v>0</v>
      </c>
      <c r="AL210" s="3218"/>
    </row>
    <row r="211" spans="1:38" ht="23.25" thickBot="1">
      <c r="A211" s="2942">
        <v>0</v>
      </c>
      <c r="B211" s="3193" t="s">
        <v>4779</v>
      </c>
      <c r="C211" s="4516">
        <v>20</v>
      </c>
      <c r="D211" s="4517"/>
      <c r="E211" s="3173" t="s">
        <v>4763</v>
      </c>
      <c r="F211" s="3194">
        <v>4</v>
      </c>
      <c r="G211" s="2942">
        <v>0</v>
      </c>
      <c r="H211" s="2942">
        <v>0</v>
      </c>
      <c r="I211" s="2942">
        <v>0</v>
      </c>
      <c r="J211" s="2942">
        <v>0</v>
      </c>
      <c r="K211" s="2942">
        <v>0</v>
      </c>
      <c r="L211" s="2942">
        <v>0</v>
      </c>
      <c r="M211" s="2942">
        <v>0</v>
      </c>
      <c r="N211" s="2942">
        <v>0</v>
      </c>
      <c r="O211" s="2942">
        <v>0</v>
      </c>
      <c r="P211" s="2942">
        <v>0</v>
      </c>
      <c r="Q211" s="2942">
        <v>0</v>
      </c>
      <c r="R211" s="2942">
        <v>0</v>
      </c>
      <c r="S211" s="2942">
        <v>0</v>
      </c>
      <c r="T211" s="2942">
        <v>0</v>
      </c>
      <c r="U211" s="2942">
        <v>0</v>
      </c>
      <c r="V211" s="2942">
        <v>0</v>
      </c>
      <c r="W211" s="2942">
        <v>0</v>
      </c>
      <c r="X211" s="2942">
        <v>0</v>
      </c>
      <c r="Y211" s="2942">
        <v>0</v>
      </c>
      <c r="Z211" s="2942">
        <v>0</v>
      </c>
      <c r="AA211" s="2942">
        <v>0</v>
      </c>
      <c r="AB211" s="3217">
        <v>0</v>
      </c>
      <c r="AC211" s="3217">
        <v>0</v>
      </c>
      <c r="AD211" s="3217">
        <v>0</v>
      </c>
      <c r="AE211" s="3217">
        <v>0</v>
      </c>
      <c r="AF211" s="3217">
        <v>0</v>
      </c>
      <c r="AG211" s="3217">
        <v>0</v>
      </c>
      <c r="AH211" s="3217">
        <v>0</v>
      </c>
      <c r="AI211" s="3217">
        <v>0</v>
      </c>
      <c r="AJ211" s="3217">
        <v>0</v>
      </c>
      <c r="AK211" s="3217">
        <v>0</v>
      </c>
      <c r="AL211" s="3218"/>
    </row>
    <row r="212" spans="1:38" ht="18.75" customHeight="1">
      <c r="A212" s="2942">
        <v>0</v>
      </c>
      <c r="B212" s="3193" t="s">
        <v>4764</v>
      </c>
      <c r="C212" s="4518" t="s">
        <v>4777</v>
      </c>
      <c r="D212" s="4519"/>
      <c r="E212" s="3072" t="s">
        <v>4711</v>
      </c>
      <c r="F212" s="3175" t="s">
        <v>4712</v>
      </c>
      <c r="G212" s="2942">
        <v>0</v>
      </c>
      <c r="H212" s="2942">
        <v>0</v>
      </c>
      <c r="I212" s="2942">
        <v>0</v>
      </c>
      <c r="J212" s="2942">
        <v>0</v>
      </c>
      <c r="K212" s="2942">
        <v>0</v>
      </c>
      <c r="L212" s="2942">
        <v>0</v>
      </c>
      <c r="M212" s="2942">
        <v>0</v>
      </c>
      <c r="N212" s="2942">
        <v>0</v>
      </c>
      <c r="O212" s="2942">
        <v>0</v>
      </c>
      <c r="P212" s="2942">
        <v>0</v>
      </c>
      <c r="Q212" s="2942">
        <v>0</v>
      </c>
      <c r="R212" s="2942">
        <v>0</v>
      </c>
      <c r="S212" s="2942">
        <v>0</v>
      </c>
      <c r="T212" s="2942">
        <v>0</v>
      </c>
      <c r="U212" s="2942">
        <v>0</v>
      </c>
      <c r="V212" s="2942">
        <v>0</v>
      </c>
      <c r="W212" s="2942">
        <v>0</v>
      </c>
      <c r="X212" s="2942">
        <v>0</v>
      </c>
      <c r="Y212" s="2942">
        <v>0</v>
      </c>
      <c r="Z212" s="2942">
        <v>0</v>
      </c>
      <c r="AA212" s="2942">
        <v>0</v>
      </c>
      <c r="AB212" s="3217">
        <v>0</v>
      </c>
      <c r="AC212" s="3217">
        <v>0</v>
      </c>
      <c r="AD212" s="3217">
        <v>0</v>
      </c>
      <c r="AE212" s="3217">
        <v>0</v>
      </c>
      <c r="AF212" s="3217">
        <v>0</v>
      </c>
      <c r="AG212" s="3217">
        <v>0</v>
      </c>
      <c r="AH212" s="3217">
        <v>0</v>
      </c>
      <c r="AI212" s="3217">
        <v>0</v>
      </c>
      <c r="AJ212" s="3217">
        <v>0</v>
      </c>
      <c r="AK212" s="3217">
        <v>0</v>
      </c>
      <c r="AL212" s="3218"/>
    </row>
    <row r="213" spans="1:38">
      <c r="A213" s="2942">
        <v>0</v>
      </c>
      <c r="B213" s="2968" t="s">
        <v>4604</v>
      </c>
      <c r="C213" s="3381">
        <v>6</v>
      </c>
      <c r="D213" s="3177">
        <f>IF(ISTEXT(C213),"",C213/C211)</f>
        <v>0.3</v>
      </c>
      <c r="E213" s="3178">
        <f>IF(ISTEXT(C213),C213,(C213/C211)*F210)</f>
        <v>43.5</v>
      </c>
      <c r="F213" s="3179">
        <f>IF(ISTEXT(C213),"",IF(E213=F210,"chaque repas",IF(E213=0,0,F210/E213)))</f>
        <v>3.3333333333333335</v>
      </c>
      <c r="G213" s="2942">
        <v>0</v>
      </c>
      <c r="H213" s="2942">
        <v>0</v>
      </c>
      <c r="I213" s="2942">
        <v>0</v>
      </c>
      <c r="J213" s="2942">
        <v>0</v>
      </c>
      <c r="K213" s="2942">
        <v>0</v>
      </c>
      <c r="L213" s="2942">
        <v>0</v>
      </c>
      <c r="M213" s="2942">
        <v>0</v>
      </c>
      <c r="N213" s="2942">
        <v>0</v>
      </c>
      <c r="O213" s="2942">
        <v>0</v>
      </c>
      <c r="P213" s="2942">
        <v>0</v>
      </c>
      <c r="Q213" s="2942">
        <v>0</v>
      </c>
      <c r="R213" s="2942">
        <v>0</v>
      </c>
      <c r="S213" s="2942">
        <v>0</v>
      </c>
      <c r="T213" s="2942">
        <v>0</v>
      </c>
      <c r="U213" s="2942">
        <v>0</v>
      </c>
      <c r="V213" s="2942">
        <v>0</v>
      </c>
      <c r="W213" s="2942">
        <v>0</v>
      </c>
      <c r="X213" s="2942">
        <v>0</v>
      </c>
      <c r="Y213" s="2942">
        <v>0</v>
      </c>
      <c r="Z213" s="2942">
        <v>0</v>
      </c>
      <c r="AA213" s="2942">
        <v>0</v>
      </c>
      <c r="AB213" s="3217">
        <v>0</v>
      </c>
      <c r="AC213" s="3217">
        <v>0</v>
      </c>
      <c r="AD213" s="3217">
        <v>0</v>
      </c>
      <c r="AE213" s="3217">
        <v>0</v>
      </c>
      <c r="AF213" s="3217">
        <v>0</v>
      </c>
      <c r="AG213" s="3217">
        <v>0</v>
      </c>
      <c r="AH213" s="3217">
        <v>0</v>
      </c>
      <c r="AI213" s="3217">
        <v>0</v>
      </c>
      <c r="AJ213" s="3217">
        <v>0</v>
      </c>
      <c r="AK213" s="3217">
        <v>0</v>
      </c>
      <c r="AL213" s="3218"/>
    </row>
    <row r="214" spans="1:38">
      <c r="A214" s="2942">
        <v>0</v>
      </c>
      <c r="B214" s="2978" t="s">
        <v>4609</v>
      </c>
      <c r="C214" s="3381">
        <v>8</v>
      </c>
      <c r="D214" s="3177">
        <f>IF(ISTEXT(C214),"",C214/C211)</f>
        <v>0.4</v>
      </c>
      <c r="E214" s="3178">
        <f>IF(ISTEXT(C214),C214,(C214/C211)*F210)</f>
        <v>58</v>
      </c>
      <c r="F214" s="3179">
        <f>IF(ISTEXT(C214),"",IF(E214=F210,"chaque repas",IF(E214=0,0,F210/E214)))</f>
        <v>2.5</v>
      </c>
      <c r="G214" s="2942">
        <v>0</v>
      </c>
      <c r="H214" s="2942">
        <v>0</v>
      </c>
      <c r="I214" s="2942">
        <v>0</v>
      </c>
      <c r="J214" s="2942">
        <v>0</v>
      </c>
      <c r="K214" s="2942">
        <v>0</v>
      </c>
      <c r="L214" s="2942">
        <v>0</v>
      </c>
      <c r="M214" s="2942">
        <v>0</v>
      </c>
      <c r="N214" s="2942">
        <v>0</v>
      </c>
      <c r="O214" s="2942">
        <v>0</v>
      </c>
      <c r="P214" s="2942">
        <v>0</v>
      </c>
      <c r="Q214" s="2942">
        <v>0</v>
      </c>
      <c r="R214" s="2942">
        <v>0</v>
      </c>
      <c r="S214" s="2942">
        <v>0</v>
      </c>
      <c r="T214" s="2942">
        <v>0</v>
      </c>
      <c r="U214" s="2942">
        <v>0</v>
      </c>
      <c r="V214" s="2942">
        <v>0</v>
      </c>
      <c r="W214" s="2942">
        <v>0</v>
      </c>
      <c r="X214" s="2942">
        <v>0</v>
      </c>
      <c r="Y214" s="2942">
        <v>0</v>
      </c>
      <c r="Z214" s="2942">
        <v>0</v>
      </c>
      <c r="AA214" s="2942">
        <v>0</v>
      </c>
      <c r="AB214" s="3217">
        <v>0</v>
      </c>
      <c r="AC214" s="3217">
        <v>0</v>
      </c>
      <c r="AD214" s="3217">
        <v>0</v>
      </c>
      <c r="AE214" s="3217">
        <v>0</v>
      </c>
      <c r="AF214" s="3217">
        <v>0</v>
      </c>
      <c r="AG214" s="3217">
        <v>0</v>
      </c>
      <c r="AH214" s="3217">
        <v>0</v>
      </c>
      <c r="AI214" s="3217">
        <v>0</v>
      </c>
      <c r="AJ214" s="3217">
        <v>0</v>
      </c>
      <c r="AK214" s="3217">
        <v>0</v>
      </c>
      <c r="AL214" s="3218"/>
    </row>
    <row r="215" spans="1:38">
      <c r="A215" s="2942">
        <v>0</v>
      </c>
      <c r="B215" s="2978" t="s">
        <v>4614</v>
      </c>
      <c r="C215" s="3381">
        <v>28</v>
      </c>
      <c r="D215" s="3177">
        <f>IF(ISTEXT(C215),"",C215/C211)</f>
        <v>1.4</v>
      </c>
      <c r="E215" s="3178">
        <f>IF(ISTEXT(C215),C215,(C215/C211)*F210)</f>
        <v>203</v>
      </c>
      <c r="F215" s="3179">
        <f>IF(ISTEXT(C215),"",IF(E215=F210,"chaque repas",IF(E215=0,0,F210/E215)))</f>
        <v>0.7142857142857143</v>
      </c>
      <c r="G215" s="2942">
        <v>0</v>
      </c>
      <c r="H215" s="2942">
        <v>0</v>
      </c>
      <c r="I215" s="2942">
        <v>0</v>
      </c>
      <c r="J215" s="2942">
        <v>0</v>
      </c>
      <c r="K215" s="2942">
        <v>0</v>
      </c>
      <c r="L215" s="2942">
        <v>0</v>
      </c>
      <c r="M215" s="2942">
        <v>0</v>
      </c>
      <c r="N215" s="2942">
        <v>0</v>
      </c>
      <c r="O215" s="2942">
        <v>0</v>
      </c>
      <c r="P215" s="2942">
        <v>0</v>
      </c>
      <c r="Q215" s="2942">
        <v>0</v>
      </c>
      <c r="R215" s="2942">
        <v>0</v>
      </c>
      <c r="S215" s="2942">
        <v>0</v>
      </c>
      <c r="T215" s="2942">
        <v>0</v>
      </c>
      <c r="U215" s="2942">
        <v>0</v>
      </c>
      <c r="V215" s="2942">
        <v>0</v>
      </c>
      <c r="W215" s="2942">
        <v>0</v>
      </c>
      <c r="X215" s="2942">
        <v>0</v>
      </c>
      <c r="Y215" s="2942">
        <v>0</v>
      </c>
      <c r="Z215" s="2942">
        <v>0</v>
      </c>
      <c r="AA215" s="2942">
        <v>0</v>
      </c>
      <c r="AB215" s="3217">
        <v>0</v>
      </c>
      <c r="AC215" s="3217">
        <v>0</v>
      </c>
      <c r="AD215" s="3217">
        <v>0</v>
      </c>
      <c r="AE215" s="3217">
        <v>0</v>
      </c>
      <c r="AF215" s="3217">
        <v>0</v>
      </c>
      <c r="AG215" s="3217">
        <v>0</v>
      </c>
      <c r="AH215" s="3217">
        <v>0</v>
      </c>
      <c r="AI215" s="3217">
        <v>0</v>
      </c>
      <c r="AJ215" s="3217">
        <v>0</v>
      </c>
      <c r="AK215" s="3217">
        <v>0</v>
      </c>
      <c r="AL215" s="3218"/>
    </row>
    <row r="216" spans="1:38">
      <c r="A216" s="2942">
        <v>0</v>
      </c>
      <c r="B216" s="2994" t="s">
        <v>4616</v>
      </c>
      <c r="C216" s="3381" t="s">
        <v>4606</v>
      </c>
      <c r="D216" s="3177" t="str">
        <f>IF(ISTEXT(C216),"",C216/C211)</f>
        <v/>
      </c>
      <c r="E216" s="3178" t="str">
        <f>IF(ISTEXT(C216),C216,(C216/C211)*F210)</f>
        <v>libre</v>
      </c>
      <c r="F216" s="3179" t="str">
        <f>IF(ISTEXT(C216),"",IF(E216=F210,"chaque repas",IF(E216=0,0,F210/E216)))</f>
        <v/>
      </c>
      <c r="G216" s="2942">
        <v>0</v>
      </c>
      <c r="H216" s="2942">
        <v>0</v>
      </c>
      <c r="I216" s="2942">
        <v>0</v>
      </c>
      <c r="J216" s="2942">
        <v>0</v>
      </c>
      <c r="K216" s="2942">
        <v>0</v>
      </c>
      <c r="L216" s="2942">
        <v>0</v>
      </c>
      <c r="M216" s="2942">
        <v>0</v>
      </c>
      <c r="N216" s="2942">
        <v>0</v>
      </c>
      <c r="O216" s="2942">
        <v>0</v>
      </c>
      <c r="P216" s="2942">
        <v>0</v>
      </c>
      <c r="Q216" s="2942">
        <v>0</v>
      </c>
      <c r="R216" s="2942">
        <v>0</v>
      </c>
      <c r="S216" s="2942">
        <v>0</v>
      </c>
      <c r="T216" s="2942">
        <v>0</v>
      </c>
      <c r="U216" s="2942">
        <v>0</v>
      </c>
      <c r="V216" s="2942">
        <v>0</v>
      </c>
      <c r="W216" s="2942">
        <v>0</v>
      </c>
      <c r="X216" s="2942">
        <v>0</v>
      </c>
      <c r="Y216" s="2942">
        <v>0</v>
      </c>
      <c r="Z216" s="2942">
        <v>0</v>
      </c>
      <c r="AA216" s="2942">
        <v>0</v>
      </c>
      <c r="AB216" s="3217">
        <v>0</v>
      </c>
      <c r="AC216" s="3217">
        <v>0</v>
      </c>
      <c r="AD216" s="3217">
        <v>0</v>
      </c>
      <c r="AE216" s="3217">
        <v>0</v>
      </c>
      <c r="AF216" s="3217">
        <v>0</v>
      </c>
      <c r="AG216" s="3217">
        <v>0</v>
      </c>
      <c r="AH216" s="3217">
        <v>0</v>
      </c>
      <c r="AI216" s="3217">
        <v>0</v>
      </c>
      <c r="AJ216" s="3217">
        <v>0</v>
      </c>
      <c r="AK216" s="3217">
        <v>0</v>
      </c>
      <c r="AL216" s="3218"/>
    </row>
    <row r="217" spans="1:38">
      <c r="A217" s="2942">
        <v>0</v>
      </c>
      <c r="B217" s="2994" t="s">
        <v>4619</v>
      </c>
      <c r="C217" s="3381">
        <v>10</v>
      </c>
      <c r="D217" s="3177">
        <f>IF(ISTEXT(C217),"",C217/C211)</f>
        <v>0.5</v>
      </c>
      <c r="E217" s="3185">
        <f>IF(ISTEXT(C217),C217,(C217/C211)*F210)</f>
        <v>72.5</v>
      </c>
      <c r="F217" s="3186">
        <f>IF(ISTEXT(C217),"",IF(E217=F210,"chaque repas",IF(E217=0,0,F210/E217)))</f>
        <v>2</v>
      </c>
      <c r="G217" s="2942">
        <v>0</v>
      </c>
      <c r="H217" s="2942">
        <v>0</v>
      </c>
      <c r="I217" s="2942">
        <v>0</v>
      </c>
      <c r="J217" s="2942">
        <v>0</v>
      </c>
      <c r="K217" s="2942">
        <v>0</v>
      </c>
      <c r="L217" s="2942">
        <v>0</v>
      </c>
      <c r="M217" s="2942">
        <v>0</v>
      </c>
      <c r="N217" s="2942">
        <v>0</v>
      </c>
      <c r="O217" s="2942">
        <v>0</v>
      </c>
      <c r="P217" s="2942">
        <v>0</v>
      </c>
      <c r="Q217" s="2942">
        <v>0</v>
      </c>
      <c r="R217" s="2942">
        <v>0</v>
      </c>
      <c r="S217" s="2942">
        <v>0</v>
      </c>
      <c r="T217" s="2942">
        <v>0</v>
      </c>
      <c r="U217" s="2942">
        <v>0</v>
      </c>
      <c r="V217" s="2942">
        <v>0</v>
      </c>
      <c r="W217" s="2942">
        <v>0</v>
      </c>
      <c r="X217" s="2942">
        <v>0</v>
      </c>
      <c r="Y217" s="2942">
        <v>0</v>
      </c>
      <c r="Z217" s="2942">
        <v>0</v>
      </c>
      <c r="AA217" s="2942">
        <v>0</v>
      </c>
      <c r="AB217" s="3217">
        <v>0</v>
      </c>
      <c r="AC217" s="3217">
        <v>0</v>
      </c>
      <c r="AD217" s="3217">
        <v>0</v>
      </c>
      <c r="AE217" s="3217">
        <v>0</v>
      </c>
      <c r="AF217" s="3217">
        <v>0</v>
      </c>
      <c r="AG217" s="3217">
        <v>0</v>
      </c>
      <c r="AH217" s="3217">
        <v>0</v>
      </c>
      <c r="AI217" s="3217">
        <v>0</v>
      </c>
      <c r="AJ217" s="3217">
        <v>0</v>
      </c>
      <c r="AK217" s="3217">
        <v>0</v>
      </c>
      <c r="AL217" s="3218"/>
    </row>
    <row r="218" spans="1:38" ht="16.5" thickBot="1">
      <c r="A218" s="2942">
        <v>0</v>
      </c>
      <c r="B218" s="3187"/>
      <c r="C218" s="3188"/>
      <c r="D218" s="3189">
        <f>SUM(D213:D217)</f>
        <v>2.5999999999999996</v>
      </c>
      <c r="E218" s="3190">
        <f>F210/F211</f>
        <v>36.25</v>
      </c>
      <c r="F218" s="3191" t="s">
        <v>4773</v>
      </c>
      <c r="G218" s="2942">
        <v>0</v>
      </c>
      <c r="H218" s="2942">
        <v>0</v>
      </c>
      <c r="I218" s="2942">
        <v>0</v>
      </c>
      <c r="J218" s="2942">
        <v>0</v>
      </c>
      <c r="K218" s="2942">
        <v>0</v>
      </c>
      <c r="L218" s="2942">
        <v>0</v>
      </c>
      <c r="M218" s="2942">
        <v>0</v>
      </c>
      <c r="N218" s="2942">
        <v>0</v>
      </c>
      <c r="O218" s="2942">
        <v>0</v>
      </c>
      <c r="P218" s="2942">
        <v>0</v>
      </c>
      <c r="Q218" s="2942">
        <v>0</v>
      </c>
      <c r="R218" s="2942">
        <v>0</v>
      </c>
      <c r="S218" s="2942">
        <v>0</v>
      </c>
      <c r="T218" s="2942">
        <v>0</v>
      </c>
      <c r="U218" s="2942">
        <v>0</v>
      </c>
      <c r="V218" s="2942">
        <v>0</v>
      </c>
      <c r="W218" s="2942">
        <v>0</v>
      </c>
      <c r="X218" s="2942">
        <v>0</v>
      </c>
      <c r="Y218" s="2942">
        <v>0</v>
      </c>
      <c r="Z218" s="2942">
        <v>0</v>
      </c>
      <c r="AA218" s="2942">
        <v>0</v>
      </c>
      <c r="AB218" s="3217">
        <v>0</v>
      </c>
      <c r="AC218" s="3217">
        <v>0</v>
      </c>
      <c r="AD218" s="3217">
        <v>0</v>
      </c>
      <c r="AE218" s="3217">
        <v>0</v>
      </c>
      <c r="AF218" s="3217">
        <v>0</v>
      </c>
      <c r="AG218" s="3217">
        <v>0</v>
      </c>
      <c r="AH218" s="3217">
        <v>0</v>
      </c>
      <c r="AI218" s="3217">
        <v>0</v>
      </c>
      <c r="AJ218" s="3217">
        <v>0</v>
      </c>
      <c r="AK218" s="3217">
        <v>0</v>
      </c>
      <c r="AL218" s="3218"/>
    </row>
    <row r="219" spans="1:38" s="3216" customFormat="1">
      <c r="A219" s="3217">
        <v>0</v>
      </c>
      <c r="B219" s="3217">
        <v>0</v>
      </c>
      <c r="C219" s="3217">
        <v>0</v>
      </c>
      <c r="D219" s="3217">
        <v>0</v>
      </c>
      <c r="E219" s="3217">
        <v>0</v>
      </c>
      <c r="F219" s="3217">
        <v>0</v>
      </c>
      <c r="G219" s="3217">
        <v>0</v>
      </c>
      <c r="H219" s="3217">
        <v>0</v>
      </c>
      <c r="I219" s="3217">
        <v>0</v>
      </c>
      <c r="J219" s="3217">
        <v>0</v>
      </c>
      <c r="K219" s="3217">
        <v>0</v>
      </c>
      <c r="L219" s="3217">
        <v>0</v>
      </c>
      <c r="M219" s="3217">
        <v>0</v>
      </c>
      <c r="N219" s="3217">
        <v>0</v>
      </c>
      <c r="O219" s="3217">
        <v>0</v>
      </c>
      <c r="P219" s="3217">
        <v>0</v>
      </c>
      <c r="Q219" s="3217">
        <v>0</v>
      </c>
      <c r="R219" s="3217">
        <v>0</v>
      </c>
      <c r="S219" s="3217">
        <v>0</v>
      </c>
      <c r="T219" s="3217">
        <v>0</v>
      </c>
      <c r="U219" s="3217">
        <v>0</v>
      </c>
      <c r="V219" s="3217">
        <v>0</v>
      </c>
      <c r="W219" s="3217">
        <v>0</v>
      </c>
      <c r="X219" s="3217">
        <v>0</v>
      </c>
      <c r="Y219" s="3217">
        <v>0</v>
      </c>
      <c r="Z219" s="3217">
        <v>0</v>
      </c>
      <c r="AA219" s="3217">
        <v>0</v>
      </c>
      <c r="AB219" s="3217">
        <v>0</v>
      </c>
      <c r="AC219" s="3217">
        <v>0</v>
      </c>
      <c r="AD219" s="3217">
        <v>0</v>
      </c>
      <c r="AE219" s="3217">
        <v>0</v>
      </c>
      <c r="AF219" s="3217">
        <v>0</v>
      </c>
      <c r="AG219" s="3217">
        <v>0</v>
      </c>
      <c r="AH219" s="3217">
        <v>0</v>
      </c>
      <c r="AI219" s="3217">
        <v>0</v>
      </c>
      <c r="AJ219" s="3217">
        <v>0</v>
      </c>
      <c r="AK219" s="3217">
        <v>0</v>
      </c>
      <c r="AL219" s="3218"/>
    </row>
    <row r="220" spans="1:38" s="3216" customFormat="1">
      <c r="A220" s="3217">
        <v>0</v>
      </c>
      <c r="B220" s="3217">
        <v>0</v>
      </c>
      <c r="C220" s="3217">
        <v>0</v>
      </c>
      <c r="D220" s="3217">
        <v>0</v>
      </c>
      <c r="E220" s="3217">
        <v>0</v>
      </c>
      <c r="F220" s="3217">
        <v>0</v>
      </c>
      <c r="G220" s="3217">
        <v>0</v>
      </c>
      <c r="H220" s="3217">
        <v>0</v>
      </c>
      <c r="I220" s="3217">
        <v>0</v>
      </c>
      <c r="J220" s="3217">
        <v>0</v>
      </c>
      <c r="K220" s="3217">
        <v>0</v>
      </c>
      <c r="L220" s="3217">
        <v>0</v>
      </c>
      <c r="M220" s="3217">
        <v>0</v>
      </c>
      <c r="N220" s="3217">
        <v>0</v>
      </c>
      <c r="O220" s="3217">
        <v>0</v>
      </c>
      <c r="P220" s="3217">
        <v>0</v>
      </c>
      <c r="Q220" s="3217">
        <v>0</v>
      </c>
      <c r="R220" s="3217">
        <v>0</v>
      </c>
      <c r="S220" s="3217">
        <v>0</v>
      </c>
      <c r="T220" s="3217">
        <v>0</v>
      </c>
      <c r="U220" s="3217">
        <v>0</v>
      </c>
      <c r="V220" s="3217">
        <v>0</v>
      </c>
      <c r="W220" s="3217">
        <v>0</v>
      </c>
      <c r="X220" s="3217">
        <v>0</v>
      </c>
      <c r="Y220" s="3217">
        <v>0</v>
      </c>
      <c r="Z220" s="3217">
        <v>0</v>
      </c>
      <c r="AA220" s="3217">
        <v>0</v>
      </c>
      <c r="AB220" s="3217">
        <v>0</v>
      </c>
      <c r="AC220" s="3217">
        <v>0</v>
      </c>
      <c r="AD220" s="3217">
        <v>0</v>
      </c>
      <c r="AE220" s="3217">
        <v>0</v>
      </c>
      <c r="AF220" s="3220" t="s">
        <v>4599</v>
      </c>
      <c r="AH220" s="3217">
        <v>0</v>
      </c>
      <c r="AI220" s="3217">
        <v>0</v>
      </c>
      <c r="AJ220" s="3217">
        <v>0</v>
      </c>
      <c r="AK220" s="3217">
        <v>0</v>
      </c>
      <c r="AL220" s="3218"/>
    </row>
    <row r="221" spans="1:38" s="3216" customFormat="1" ht="15.95" customHeight="1">
      <c r="A221" s="3217">
        <v>0</v>
      </c>
      <c r="B221" s="4663" t="s">
        <v>1125</v>
      </c>
      <c r="C221" s="3234"/>
      <c r="D221" s="3234"/>
      <c r="E221" s="3234"/>
      <c r="F221" s="3234"/>
      <c r="G221" s="3234"/>
      <c r="H221" s="3234"/>
      <c r="I221" s="3234"/>
      <c r="J221" s="3234"/>
      <c r="K221" s="3234"/>
      <c r="L221" s="3234"/>
      <c r="M221" s="3234"/>
      <c r="N221" s="3234"/>
      <c r="O221" s="3234"/>
      <c r="P221" s="3234"/>
      <c r="Q221" s="3234"/>
      <c r="R221" s="3234"/>
      <c r="S221" s="2874"/>
      <c r="T221" s="2874"/>
      <c r="U221" s="2874"/>
      <c r="V221" s="2874"/>
      <c r="W221" s="2874"/>
      <c r="X221" s="2874"/>
      <c r="Y221" s="2874"/>
      <c r="Z221" s="2874"/>
      <c r="AA221" s="2874"/>
      <c r="AB221" s="2874"/>
      <c r="AC221" s="2874"/>
      <c r="AD221" s="4665" t="s">
        <v>4601</v>
      </c>
      <c r="AE221" s="4666"/>
      <c r="AF221" s="3219">
        <v>15.75</v>
      </c>
      <c r="AG221" s="3221" t="s">
        <v>4702</v>
      </c>
      <c r="AH221" s="3222"/>
      <c r="AI221" s="3222"/>
      <c r="AJ221" s="3223"/>
      <c r="AK221" s="3217">
        <v>0</v>
      </c>
      <c r="AL221" s="3218"/>
    </row>
    <row r="222" spans="1:38" s="3216" customFormat="1" ht="15.95" customHeight="1">
      <c r="A222" s="3217">
        <v>0</v>
      </c>
      <c r="B222" s="4664"/>
      <c r="C222" s="4667" t="s">
        <v>4790</v>
      </c>
      <c r="D222" s="4667"/>
      <c r="E222" s="4667"/>
      <c r="F222" s="4667"/>
      <c r="G222" s="4668">
        <v>2</v>
      </c>
      <c r="H222" s="4668"/>
      <c r="I222" s="4669" t="s">
        <v>4791</v>
      </c>
      <c r="J222" s="4669"/>
      <c r="K222" s="4669"/>
      <c r="L222" s="4669"/>
      <c r="M222" s="4670">
        <v>125</v>
      </c>
      <c r="N222" s="4670"/>
      <c r="O222" s="4671" t="s">
        <v>4792</v>
      </c>
      <c r="P222" s="4671"/>
      <c r="Q222" s="4671"/>
      <c r="R222" s="4671"/>
      <c r="S222" s="4672">
        <f>G222*M222</f>
        <v>250</v>
      </c>
      <c r="T222" s="4672"/>
      <c r="U222" s="4497" t="s">
        <v>4793</v>
      </c>
      <c r="V222" s="4497"/>
      <c r="W222" s="4497"/>
      <c r="X222" s="4497"/>
      <c r="Y222" s="4497"/>
      <c r="Z222" s="4497"/>
      <c r="AA222" s="4673"/>
      <c r="AB222" s="4674" t="s">
        <v>4794</v>
      </c>
      <c r="AC222" s="4675"/>
      <c r="AD222" s="4665"/>
      <c r="AE222" s="4666"/>
      <c r="AF222" s="3219">
        <v>15.75</v>
      </c>
      <c r="AG222" s="3227" t="s">
        <v>4795</v>
      </c>
      <c r="AH222" s="3224"/>
      <c r="AI222" s="3224"/>
      <c r="AJ222" s="3225"/>
      <c r="AK222" s="3217">
        <v>0</v>
      </c>
      <c r="AL222" s="3218"/>
    </row>
    <row r="223" spans="1:38" s="3216" customFormat="1" ht="15.95" customHeight="1">
      <c r="A223" s="3217">
        <v>0</v>
      </c>
      <c r="B223" s="4664"/>
      <c r="C223" s="4667"/>
      <c r="D223" s="4667"/>
      <c r="E223" s="4667"/>
      <c r="F223" s="4667"/>
      <c r="G223" s="4668"/>
      <c r="H223" s="4668"/>
      <c r="I223" s="4669"/>
      <c r="J223" s="4669"/>
      <c r="K223" s="4669"/>
      <c r="L223" s="4669"/>
      <c r="M223" s="4670"/>
      <c r="N223" s="4670"/>
      <c r="O223" s="4671"/>
      <c r="P223" s="4671"/>
      <c r="Q223" s="4671"/>
      <c r="R223" s="4671"/>
      <c r="S223" s="4672"/>
      <c r="T223" s="4672"/>
      <c r="U223" s="4497"/>
      <c r="V223" s="4497"/>
      <c r="W223" s="4497"/>
      <c r="X223" s="4497"/>
      <c r="Y223" s="4497"/>
      <c r="Z223" s="4497"/>
      <c r="AA223" s="4673"/>
      <c r="AB223" s="4674"/>
      <c r="AC223" s="4675"/>
      <c r="AD223" s="4665"/>
      <c r="AE223" s="4666"/>
      <c r="AF223" s="3219">
        <v>15.75</v>
      </c>
      <c r="AG223" s="3227" t="s">
        <v>4796</v>
      </c>
      <c r="AH223" s="3224"/>
      <c r="AI223" s="3224"/>
      <c r="AJ223" s="3225"/>
      <c r="AK223" s="3217">
        <v>0</v>
      </c>
      <c r="AL223" s="3218"/>
    </row>
    <row r="224" spans="1:38" s="3216" customFormat="1" ht="15.95" customHeight="1">
      <c r="A224" s="3217">
        <v>0</v>
      </c>
      <c r="B224" s="4664"/>
      <c r="C224" s="4667"/>
      <c r="D224" s="4667"/>
      <c r="E224" s="4667"/>
      <c r="F224" s="4667"/>
      <c r="G224" s="4668"/>
      <c r="H224" s="4668"/>
      <c r="I224" s="4669"/>
      <c r="J224" s="4669"/>
      <c r="K224" s="4669"/>
      <c r="L224" s="4669"/>
      <c r="M224" s="4670"/>
      <c r="N224" s="4670"/>
      <c r="O224" s="4671"/>
      <c r="P224" s="4671"/>
      <c r="Q224" s="4671"/>
      <c r="R224" s="4671"/>
      <c r="S224" s="4672"/>
      <c r="T224" s="4672"/>
      <c r="U224" s="4676">
        <v>20</v>
      </c>
      <c r="V224" s="4676"/>
      <c r="W224" s="4676"/>
      <c r="X224" s="4676"/>
      <c r="Y224" s="4676"/>
      <c r="Z224" s="4676"/>
      <c r="AA224" s="4677"/>
      <c r="AB224" s="4678">
        <v>28</v>
      </c>
      <c r="AC224" s="4679"/>
      <c r="AD224" s="4665"/>
      <c r="AE224" s="4666"/>
      <c r="AF224" s="3219">
        <v>15.75</v>
      </c>
      <c r="AG224" s="3227" t="s">
        <v>4797</v>
      </c>
      <c r="AH224" s="3224"/>
      <c r="AI224" s="3224"/>
      <c r="AJ224" s="3225"/>
      <c r="AK224" s="3217">
        <v>0</v>
      </c>
      <c r="AL224" s="3218"/>
    </row>
    <row r="225" spans="1:38" s="3216" customFormat="1" ht="15.95" customHeight="1">
      <c r="A225" s="3217">
        <v>0</v>
      </c>
      <c r="B225" s="4664"/>
      <c r="C225" s="4680" t="s">
        <v>1087</v>
      </c>
      <c r="D225" s="4680"/>
      <c r="E225" s="4680" t="s">
        <v>1088</v>
      </c>
      <c r="F225" s="4680"/>
      <c r="G225" s="4680" t="s">
        <v>1089</v>
      </c>
      <c r="H225" s="4680"/>
      <c r="I225" s="4680" t="s">
        <v>1090</v>
      </c>
      <c r="J225" s="4680"/>
      <c r="K225" s="4680" t="s">
        <v>1091</v>
      </c>
      <c r="L225" s="4680"/>
      <c r="M225" s="4680" t="s">
        <v>4602</v>
      </c>
      <c r="N225" s="4680"/>
      <c r="O225" s="4680" t="s">
        <v>4603</v>
      </c>
      <c r="P225" s="4680"/>
      <c r="Q225" s="4681" t="s">
        <v>4602</v>
      </c>
      <c r="R225" s="4682"/>
      <c r="S225" s="4681" t="s">
        <v>4603</v>
      </c>
      <c r="T225" s="4682"/>
      <c r="U225" s="393" t="s">
        <v>1087</v>
      </c>
      <c r="V225" s="2876" t="s">
        <v>1088</v>
      </c>
      <c r="W225" s="393" t="s">
        <v>1089</v>
      </c>
      <c r="X225" s="393" t="s">
        <v>1090</v>
      </c>
      <c r="Y225" s="2877" t="s">
        <v>1091</v>
      </c>
      <c r="Z225" s="2878" t="s">
        <v>4602</v>
      </c>
      <c r="AA225" s="393" t="s">
        <v>4603</v>
      </c>
      <c r="AB225" s="2879" t="s">
        <v>4602</v>
      </c>
      <c r="AC225" s="2880" t="s">
        <v>4603</v>
      </c>
      <c r="AD225" s="4665"/>
      <c r="AE225" s="4666"/>
      <c r="AF225" s="3219">
        <v>15.75</v>
      </c>
      <c r="AG225" s="3235">
        <v>10</v>
      </c>
      <c r="AH225" s="3236">
        <v>8</v>
      </c>
      <c r="AI225" s="3237">
        <v>8</v>
      </c>
      <c r="AJ225" s="3225"/>
      <c r="AK225" s="3217">
        <v>0</v>
      </c>
      <c r="AL225" s="3218"/>
    </row>
    <row r="226" spans="1:38" s="3216" customFormat="1" ht="15.95" customHeight="1">
      <c r="A226" s="3217">
        <v>0</v>
      </c>
      <c r="B226" s="2875"/>
      <c r="C226" s="2963" t="s">
        <v>4711</v>
      </c>
      <c r="D226" s="3238" t="s">
        <v>4712</v>
      </c>
      <c r="E226" s="2963" t="s">
        <v>4711</v>
      </c>
      <c r="F226" s="2964" t="s">
        <v>4712</v>
      </c>
      <c r="G226" s="2963" t="s">
        <v>4711</v>
      </c>
      <c r="H226" s="2964" t="s">
        <v>4712</v>
      </c>
      <c r="I226" s="2963" t="s">
        <v>4711</v>
      </c>
      <c r="J226" s="2964" t="s">
        <v>4712</v>
      </c>
      <c r="K226" s="2963" t="s">
        <v>4711</v>
      </c>
      <c r="L226" s="2964" t="s">
        <v>4712</v>
      </c>
      <c r="M226" s="2963" t="s">
        <v>4711</v>
      </c>
      <c r="N226" s="2964" t="s">
        <v>4712</v>
      </c>
      <c r="O226" s="2963" t="s">
        <v>4711</v>
      </c>
      <c r="P226" s="2964" t="s">
        <v>4712</v>
      </c>
      <c r="Q226" s="2963" t="s">
        <v>4711</v>
      </c>
      <c r="R226" s="2964" t="s">
        <v>4712</v>
      </c>
      <c r="S226" s="2963" t="s">
        <v>4711</v>
      </c>
      <c r="T226" s="2964" t="s">
        <v>4712</v>
      </c>
      <c r="U226" s="393"/>
      <c r="V226" s="2876"/>
      <c r="W226" s="393"/>
      <c r="X226" s="393"/>
      <c r="Y226" s="2877"/>
      <c r="Z226" s="2878"/>
      <c r="AA226" s="393"/>
      <c r="AB226" s="2880"/>
      <c r="AC226" s="2880"/>
      <c r="AD226" s="3239"/>
      <c r="AE226" s="3239"/>
      <c r="AF226" s="3219"/>
      <c r="AG226" s="3226" t="s">
        <v>4790</v>
      </c>
      <c r="AH226" s="3224"/>
      <c r="AI226" s="3224"/>
      <c r="AJ226" s="3225"/>
      <c r="AK226" s="3217">
        <v>0</v>
      </c>
      <c r="AL226" s="3218"/>
    </row>
    <row r="227" spans="1:38" s="3216" customFormat="1" ht="18" customHeight="1">
      <c r="A227" s="3217">
        <v>0</v>
      </c>
      <c r="B227" s="4683" t="s">
        <v>4604</v>
      </c>
      <c r="C227" s="4684">
        <f>IF(ISTEXT(U227),0,(U227/U224)*S222)</f>
        <v>125</v>
      </c>
      <c r="D227" s="4686">
        <f>IF(ISTEXT(U227),U227,IF(C227=S222,"chaque repas",IF(C227=0,0,S222/C227)))</f>
        <v>2</v>
      </c>
      <c r="E227" s="4684">
        <f>IF(ISTEXT(V227),0,(V227/U224)*S222)</f>
        <v>100</v>
      </c>
      <c r="F227" s="4686">
        <f>IF(ISTEXT(V227),V227,IF(E227=S222,"chaque repas",IF(E227=0,0,S222/E227)))</f>
        <v>2.5</v>
      </c>
      <c r="G227" s="4684">
        <f>IF(ISTEXT(W227),0,(W227/U224)*S222)</f>
        <v>100</v>
      </c>
      <c r="H227" s="4686">
        <f>IF(ISTEXT(W227),W227,IF(G227=S222,"chaque repas",IF(G227=0,0,S222/G227)))</f>
        <v>2.5</v>
      </c>
      <c r="I227" s="4684">
        <f>IF(ISTEXT(X227),0,(X227/U224)*S222)</f>
        <v>125</v>
      </c>
      <c r="J227" s="4686">
        <f>IF(ISTEXT(X227),X227,IF(I227=S222,"chaque repas",IF(I227=0,0,S222/I227)))</f>
        <v>2</v>
      </c>
      <c r="K227" s="4684">
        <f>IF(ISTEXT(Y227),0,(Y227/U224)*S222)</f>
        <v>187.5</v>
      </c>
      <c r="L227" s="4686">
        <f>IF(ISTEXT(Y227),Y227,IF(K227=S222,"chaque repas",IF(K227=0,0,S222/K227)))</f>
        <v>1.3333333333333333</v>
      </c>
      <c r="M227" s="4684">
        <f>IF(ISTEXT(Z227),0,(Z227/U224)*S222)</f>
        <v>75</v>
      </c>
      <c r="N227" s="4686">
        <f>IF(ISTEXT(Z227),Z227,IF(M227=S222,"chaque repas",IF(M227=0,0,S222/M227)))</f>
        <v>3.3333333333333335</v>
      </c>
      <c r="O227" s="4684">
        <f>IF(ISTEXT(AA227),0,(AA227/U224)*S222)</f>
        <v>0</v>
      </c>
      <c r="P227" s="4686" t="str">
        <f>IF(ISTEXT(AA227),AA227,IF(O227=S222,"chaque repas",IF(O227=0,0,S222/O227)))</f>
        <v>libre</v>
      </c>
      <c r="Q227" s="4684">
        <f>IF(ISTEXT(AB227),0,(AB227/AB224)*S222)</f>
        <v>71.428571428571431</v>
      </c>
      <c r="R227" s="3302">
        <f>IF(ISTEXT(AB227),AB227,IF(Q227=S222,"chaque repas",IF(Q227=0,0,S222/Q227)))</f>
        <v>3.5</v>
      </c>
      <c r="S227" s="4688">
        <f>IF(ISTEXT(AC227),0,(AC227/AB224)*S222)</f>
        <v>0</v>
      </c>
      <c r="T227" s="4690" t="str">
        <f>IF(ISTEXT(AC227),AC227,IF(S227=S222,"chaque repas",IF(S227=0,0,S222/S227)))</f>
        <v>libre</v>
      </c>
      <c r="U227" s="4692">
        <v>10</v>
      </c>
      <c r="V227" s="4692">
        <v>8</v>
      </c>
      <c r="W227" s="4692">
        <v>8</v>
      </c>
      <c r="X227" s="4694">
        <v>10</v>
      </c>
      <c r="Y227" s="4694">
        <v>15</v>
      </c>
      <c r="Z227" s="4696">
        <v>6</v>
      </c>
      <c r="AA227" s="4698" t="s">
        <v>4606</v>
      </c>
      <c r="AB227" s="4696">
        <v>8</v>
      </c>
      <c r="AC227" s="4698" t="s">
        <v>4606</v>
      </c>
      <c r="AD227" s="4700" t="s">
        <v>4608</v>
      </c>
      <c r="AE227" s="4701"/>
      <c r="AF227" s="3219">
        <v>18</v>
      </c>
      <c r="AG227" s="3240" t="s">
        <v>4791</v>
      </c>
      <c r="AH227" s="3224"/>
      <c r="AI227" s="3224"/>
      <c r="AJ227" s="3225"/>
      <c r="AK227" s="3217">
        <v>0</v>
      </c>
      <c r="AL227" s="3218"/>
    </row>
    <row r="228" spans="1:38" s="3216" customFormat="1" ht="18" customHeight="1">
      <c r="A228" s="3217">
        <v>0</v>
      </c>
      <c r="B228" s="4503"/>
      <c r="C228" s="4685"/>
      <c r="D228" s="4687"/>
      <c r="E228" s="4685"/>
      <c r="F228" s="4687"/>
      <c r="G228" s="4685"/>
      <c r="H228" s="4687"/>
      <c r="I228" s="4685"/>
      <c r="J228" s="4687"/>
      <c r="K228" s="4685"/>
      <c r="L228" s="4687"/>
      <c r="M228" s="4685"/>
      <c r="N228" s="4687"/>
      <c r="O228" s="4685"/>
      <c r="P228" s="4687"/>
      <c r="Q228" s="4685"/>
      <c r="R228" s="3303"/>
      <c r="S228" s="4689"/>
      <c r="T228" s="4691">
        <f t="shared" ref="T228" si="4">IF(ISTEXT(AC228),AC228,IF(S228=$S$222,"chaque repas",IF(S228=0,0,$S$222/S228)))</f>
        <v>0</v>
      </c>
      <c r="U228" s="4693"/>
      <c r="V228" s="4693"/>
      <c r="W228" s="4693"/>
      <c r="X228" s="4695"/>
      <c r="Y228" s="4695"/>
      <c r="Z228" s="4697"/>
      <c r="AA228" s="4699"/>
      <c r="AB228" s="4697"/>
      <c r="AC228" s="4699"/>
      <c r="AD228" s="4702"/>
      <c r="AE228" s="4703"/>
      <c r="AF228" s="3219">
        <v>18</v>
      </c>
      <c r="AG228" s="3228" t="s">
        <v>4798</v>
      </c>
      <c r="AH228" s="3224"/>
      <c r="AI228" s="3224"/>
      <c r="AJ228" s="3225"/>
      <c r="AK228" s="3217">
        <v>0</v>
      </c>
      <c r="AL228" s="3218"/>
    </row>
    <row r="229" spans="1:38" s="3216" customFormat="1" ht="18" customHeight="1">
      <c r="A229" s="3217">
        <v>0</v>
      </c>
      <c r="B229" s="3241" t="s">
        <v>4609</v>
      </c>
      <c r="C229" s="3242">
        <f>IF(ISTEXT(U229),0,(U229/U224)*S222)</f>
        <v>100</v>
      </c>
      <c r="D229" s="3243">
        <f>IF(ISTEXT(U229),U229,IF(C229=S222,"chaque repas",IF(C229=0,0,S222/C229)))</f>
        <v>2.5</v>
      </c>
      <c r="E229" s="3242">
        <f>IF(ISTEXT(V229),0,(V229/U224)*S222)</f>
        <v>237.5</v>
      </c>
      <c r="F229" s="3243">
        <f>IF(ISTEXT(V229),V229,IF(E229=S222,"chaque repas",IF(E229=0,0,S222/E229)))</f>
        <v>1.0526315789473684</v>
      </c>
      <c r="G229" s="3242">
        <f>IF(ISTEXT(W229),0,(W229/U224)*S222)</f>
        <v>100</v>
      </c>
      <c r="H229" s="3243">
        <f>IF(ISTEXT(W229),W229,IF(G229=S222,"chaque repas",IF(G229=0,0,S222/G229)))</f>
        <v>2.5</v>
      </c>
      <c r="I229" s="3242">
        <f>IF(ISTEXT(X229),0,(X229/U224)*S222)</f>
        <v>100</v>
      </c>
      <c r="J229" s="3243">
        <f>IF(ISTEXT(X229),X229,IF(I229=S222,"chaque repas",IF(I229=0,0,S222/I229)))</f>
        <v>2.5</v>
      </c>
      <c r="K229" s="3242">
        <f>IF(ISTEXT(Y229),0,(Y229/U224)*S222)</f>
        <v>100</v>
      </c>
      <c r="L229" s="3243">
        <f>IF(ISTEXT(Y229),Y229,IF(K229=S222,"chaque repas",IF(K229=0,0,S222/K229)))</f>
        <v>2.5</v>
      </c>
      <c r="M229" s="3242">
        <f>IF(ISTEXT(Z229),0,(Z229/U224)*S222)</f>
        <v>100</v>
      </c>
      <c r="N229" s="3243">
        <f>IF(ISTEXT(Z229),Z229,IF(M229=S222,"chaque repas",IF(M229=0,0,S222/M229)))</f>
        <v>2.5</v>
      </c>
      <c r="O229" s="3242">
        <f>IF(ISTEXT(AA229),0,(AA229/U224)*S222)</f>
        <v>62.5</v>
      </c>
      <c r="P229" s="3243">
        <f>IF(ISTEXT(AA229),AA229,IF(O229=S222,"chaque repas",IF(O229=0,0,S222/O229)))</f>
        <v>4</v>
      </c>
      <c r="Q229" s="3242">
        <f>IF(ISTEXT(AB229),0,(AB229/AB224)*S222)</f>
        <v>107.14285714285714</v>
      </c>
      <c r="R229" s="3244">
        <f>IF(ISTEXT(AB229),AB229,IF(Q229=S222,"chaque repas",IF(Q229=0,0,S222/Q229)))</f>
        <v>2.3333333333333335</v>
      </c>
      <c r="S229" s="3245">
        <f>IF(ISTEXT(AC229),0,(AC229/AB224)*S222)</f>
        <v>71.428571428571431</v>
      </c>
      <c r="T229" s="3244">
        <f>IF(ISTEXT(AC229),AC229,IF(S229=S222,"chaque repas",IF(S229=0,0,S222/S229)))</f>
        <v>3.5</v>
      </c>
      <c r="U229" s="3246">
        <v>8</v>
      </c>
      <c r="V229" s="3246">
        <v>19</v>
      </c>
      <c r="W229" s="3246">
        <v>8</v>
      </c>
      <c r="X229" s="3246">
        <v>8</v>
      </c>
      <c r="Y229" s="3246">
        <v>8</v>
      </c>
      <c r="Z229" s="3247">
        <v>8</v>
      </c>
      <c r="AA229" s="3247">
        <v>5</v>
      </c>
      <c r="AB229" s="3247">
        <v>12</v>
      </c>
      <c r="AC229" s="3247">
        <v>8</v>
      </c>
      <c r="AD229" s="4702"/>
      <c r="AE229" s="4703"/>
      <c r="AF229" s="3219">
        <v>18</v>
      </c>
      <c r="AG229" s="3228" t="s">
        <v>4799</v>
      </c>
      <c r="AH229" s="3224"/>
      <c r="AI229" s="3224"/>
      <c r="AJ229" s="3225"/>
      <c r="AK229" s="3217">
        <v>0</v>
      </c>
      <c r="AL229" s="3218"/>
    </row>
    <row r="230" spans="1:38" s="3216" customFormat="1" ht="18" customHeight="1">
      <c r="A230" s="3217">
        <v>0</v>
      </c>
      <c r="B230" s="3241" t="s">
        <v>4614</v>
      </c>
      <c r="C230" s="3242">
        <f>IF(ISTEXT(U230),0,(U230/U224)*S222)</f>
        <v>0</v>
      </c>
      <c r="D230" s="3243">
        <f>IF(ISTEXT(U230),U230,IF(C230=S222,"chaque repas",IF(C230=0,0,S222/C230)))</f>
        <v>0</v>
      </c>
      <c r="E230" s="3242">
        <f>IF(ISTEXT(V230),0,(V230/U224)*S222)</f>
        <v>0</v>
      </c>
      <c r="F230" s="3243">
        <f>IF(ISTEXT(V230),V230,IF(E230=S222,"chaque repas",IF(E230=0,0,S222/E230)))</f>
        <v>0</v>
      </c>
      <c r="G230" s="3242">
        <f>IF(ISTEXT(W230),0,(W230/U224)*S222)</f>
        <v>0</v>
      </c>
      <c r="H230" s="3243">
        <f>IF(ISTEXT(W230),W230,IF(G230=S222,"chaque repas",IF(G230=0,0,S222/G230)))</f>
        <v>0</v>
      </c>
      <c r="I230" s="3242">
        <f>IF(ISTEXT(X230),0,(X230/U224)*S222)</f>
        <v>0</v>
      </c>
      <c r="J230" s="3243">
        <f>IF(ISTEXT(X230),X230,IF(I230=S222,"chaque repas",IF(I230=0,0,S222/I230)))</f>
        <v>0</v>
      </c>
      <c r="K230" s="3242">
        <f>IF(ISTEXT(Y230),0,(Y230/U224)*S222)</f>
        <v>0</v>
      </c>
      <c r="L230" s="3243">
        <f>IF(ISTEXT(Y230),Y230,IF(K230=S222,"chaque repas",IF(K230=0,0,S222/K230)))</f>
        <v>0</v>
      </c>
      <c r="M230" s="3242">
        <f>IF(ISTEXT(Z230),0,(Z230/U224)*S222)</f>
        <v>0</v>
      </c>
      <c r="N230" s="3243" t="str">
        <f>IF(ISTEXT(Z230),Z230,IF(M230=S222,"chaque repas",IF(M230=0,0,S222/M230)))</f>
        <v>Chaque jour</v>
      </c>
      <c r="O230" s="3242">
        <f>IF(ISTEXT(AA230),0,(AA230/U224)*S222)</f>
        <v>0</v>
      </c>
      <c r="P230" s="3243" t="str">
        <f>IF(ISTEXT(AA230),AA230,IF(O230=S222,"chaque repas",IF(O230=0,0,S222/O230)))</f>
        <v>Chaque jour</v>
      </c>
      <c r="Q230" s="3242">
        <f>IF(ISTEXT(AB230),0,(AB230/AB224)*S222)</f>
        <v>0</v>
      </c>
      <c r="R230" s="3244" t="str">
        <f>IF(ISTEXT(AB230),AB230,IF(Q230=S222,"chaque repas",IF(Q230=0,0,S222/Q230)))</f>
        <v>Chaque jour</v>
      </c>
      <c r="S230" s="3245">
        <f>IF(ISTEXT(AC230),0,(AC230/AB224)*S222)</f>
        <v>0</v>
      </c>
      <c r="T230" s="3244" t="str">
        <f>IF(ISTEXT(AC230),AC230,IF(S230=S222,"chaque repas",IF(S230=0,0,S222/S230)))</f>
        <v>Chaque jour</v>
      </c>
      <c r="U230" s="3248"/>
      <c r="V230" s="3248"/>
      <c r="W230" s="3248"/>
      <c r="X230" s="3248"/>
      <c r="Y230" s="3248"/>
      <c r="Z230" s="3249" t="s">
        <v>4615</v>
      </c>
      <c r="AA230" s="3249" t="s">
        <v>4615</v>
      </c>
      <c r="AB230" s="3249" t="s">
        <v>4615</v>
      </c>
      <c r="AC230" s="3249" t="s">
        <v>4615</v>
      </c>
      <c r="AD230" s="4702"/>
      <c r="AE230" s="4703"/>
      <c r="AF230" s="3219">
        <v>18</v>
      </c>
      <c r="AG230" s="3228" t="s">
        <v>4800</v>
      </c>
      <c r="AH230" s="3224"/>
      <c r="AI230" s="3224"/>
      <c r="AJ230" s="3225"/>
      <c r="AK230" s="3217">
        <v>0</v>
      </c>
      <c r="AL230" s="3218"/>
    </row>
    <row r="231" spans="1:38" s="3216" customFormat="1" ht="18" customHeight="1">
      <c r="A231" s="3217">
        <v>0</v>
      </c>
      <c r="B231" s="3250" t="s">
        <v>4616</v>
      </c>
      <c r="C231" s="3251">
        <f>IF(ISTEXT(U231),0,(U231/U224)*S222)</f>
        <v>0</v>
      </c>
      <c r="D231" s="3252">
        <f>IF(ISTEXT(U231),U231,IF(C231=S222,"chaque repas",IF(C231=0,0,S222/C231)))</f>
        <v>0</v>
      </c>
      <c r="E231" s="3253">
        <f>IF(ISTEXT(V231),0,(V231/U224)*S222)</f>
        <v>0</v>
      </c>
      <c r="F231" s="3252">
        <f>IF(ISTEXT(V231),V231,IF(E231=S222,"chaque repas",IF(E231=0,0,S222/E231)))</f>
        <v>0</v>
      </c>
      <c r="G231" s="3253">
        <f>IF(ISTEXT(W231),0,(W231/U224)*S222)</f>
        <v>0</v>
      </c>
      <c r="H231" s="3252">
        <f>IF(ISTEXT(W231),W231,IF(G231=S222,"chaque repas",IF(G231=0,0,S222/G231)))</f>
        <v>0</v>
      </c>
      <c r="I231" s="3253">
        <f>IF(ISTEXT(X231),0,(X231/U224)*S222)</f>
        <v>0</v>
      </c>
      <c r="J231" s="3252">
        <f>IF(ISTEXT(X231),X231,IF(I231=S222,"chaque repas",IF(I231=0,0,S222/I231)))</f>
        <v>0</v>
      </c>
      <c r="K231" s="3253">
        <f>IF(ISTEXT(Y231),0,(Y231/U224)*S222)</f>
        <v>0</v>
      </c>
      <c r="L231" s="3252">
        <f>IF(ISTEXT(Y231),Y231,IF(K231=S222,"chaque repas",IF(K231=0,0,S222/K231)))</f>
        <v>0</v>
      </c>
      <c r="M231" s="3253">
        <f>IF(ISTEXT(Z231),0,(Z231/U224)*S222)</f>
        <v>0</v>
      </c>
      <c r="N231" s="3252" t="str">
        <f>IF(ISTEXT(Z231),Z231,IF(M231=S222,"chaque repas",IF(M231=0,0,S222/M231)))</f>
        <v>libre</v>
      </c>
      <c r="O231" s="3254">
        <f>IF(ISTEXT(AA231),0,(AA231/U224)*S222)</f>
        <v>125</v>
      </c>
      <c r="P231" s="3252">
        <f>IF(ISTEXT(AA231),AA231,IF(O231=S222,"chaque repas",IF(O231=0,0,S222/O231)))</f>
        <v>2</v>
      </c>
      <c r="Q231" s="3253">
        <f>IF(ISTEXT(AB231),0,(AB231/AB224)*S222)</f>
        <v>0</v>
      </c>
      <c r="R231" s="3255" t="str">
        <f>IF(ISTEXT(AB231),AB231,IF(Q231=S222,"chaque repas",IF(Q231=0,0,S222/Q231)))</f>
        <v>libre</v>
      </c>
      <c r="S231" s="3253">
        <f>IF(ISTEXT(AC231),0,(AC231/AB224)*S222)</f>
        <v>125</v>
      </c>
      <c r="T231" s="3255">
        <f>IF(ISTEXT(AC231),AC231,IF(S231=S222,"chaque repas",IF(S231=0,0,S222/S231)))</f>
        <v>2</v>
      </c>
      <c r="U231" s="3256"/>
      <c r="V231" s="3256"/>
      <c r="W231" s="3256"/>
      <c r="X231" s="3256"/>
      <c r="Y231" s="3256"/>
      <c r="Z231" s="3257" t="s">
        <v>4606</v>
      </c>
      <c r="AA231" s="3258">
        <v>10</v>
      </c>
      <c r="AB231" s="3257" t="s">
        <v>4606</v>
      </c>
      <c r="AC231" s="3259">
        <v>14</v>
      </c>
      <c r="AD231" s="4702"/>
      <c r="AE231" s="4703"/>
      <c r="AF231" s="3219">
        <v>18</v>
      </c>
      <c r="AG231" s="3228" t="s">
        <v>4801</v>
      </c>
      <c r="AH231" s="3224"/>
      <c r="AI231" s="3224"/>
      <c r="AJ231" s="3225"/>
      <c r="AK231" s="3217">
        <v>0</v>
      </c>
      <c r="AL231" s="3218"/>
    </row>
    <row r="232" spans="1:38" s="3216" customFormat="1" ht="18" customHeight="1">
      <c r="A232" s="3217">
        <v>0</v>
      </c>
      <c r="B232" s="3250" t="s">
        <v>4619</v>
      </c>
      <c r="C232" s="4706">
        <f>IF(ISTEXT(U232),0,(U232/U224)*S222)</f>
        <v>0</v>
      </c>
      <c r="D232" s="4707" t="str">
        <f>IF(ISTEXT(U232),U232,IF(C232=S222,"chaque repas",IF(C232=0,0,S222/C232)))</f>
        <v>10</v>
      </c>
      <c r="E232" s="4708">
        <f>IF(ISTEXT(V232),0,(V232/U224)*S222)</f>
        <v>0</v>
      </c>
      <c r="F232" s="4707" t="str">
        <f>IF(ISTEXT(V232),V232,IF(E232=S222,"chaque repas",IF(E232=0,0,S222/E232)))</f>
        <v>20</v>
      </c>
      <c r="G232" s="4708">
        <f>IF(ISTEXT(W232),0,(W232/U224)*S222)</f>
        <v>125</v>
      </c>
      <c r="H232" s="4707">
        <f>IF(ISTEXT(W232),W232,IF(G232=S222,"chaque repas",IF(G232=0,0,S222/G232)))</f>
        <v>2</v>
      </c>
      <c r="I232" s="4708">
        <f>IF(ISTEXT(X232),0,(X232/U224)*S222)</f>
        <v>0</v>
      </c>
      <c r="J232" s="4707" t="str">
        <f>IF(ISTEXT(X232),X232,IF(I232=S222,"chaque repas",IF(I232=0,0,S222/I232)))</f>
        <v>10</v>
      </c>
      <c r="K232" s="4708">
        <f>IF(ISTEXT(Y232),0,(Y232/U224)*S222)</f>
        <v>87.5</v>
      </c>
      <c r="L232" s="4707">
        <f>IF(ISTEXT(Y232),Y232,IF(K232=S222,"chaque repas",IF(K232=0,0,S222/K232)))</f>
        <v>2.8571428571428572</v>
      </c>
      <c r="M232" s="4708">
        <f>IF(ISTEXT(Z232),0,(Z232/U224)*S222)</f>
        <v>125</v>
      </c>
      <c r="N232" s="4707">
        <f>IF(ISTEXT(Z232),Z232,IF(M232=S222,"chaque repas",IF(M232=0,0,S222/M232)))</f>
        <v>2</v>
      </c>
      <c r="O232" s="4709">
        <f>IF(ISTEXT(AA232),0,(AA232/U224)*S222)</f>
        <v>100</v>
      </c>
      <c r="P232" s="4707">
        <f>IF(ISTEXT(AA232),AA232,IF(O232=S222,"chaque repas",IF(O232=0,0,S222/O232)))</f>
        <v>2.5</v>
      </c>
      <c r="Q232" s="4710">
        <f>IF(ISTEXT(AB232),0,(AB232/AB224)*S222)</f>
        <v>125</v>
      </c>
      <c r="R232" s="4711">
        <f>IF(ISTEXT(AB232),AB232,IF(Q232=S222,"chaque repas",IF(Q232=0,0,S222/Q232)))</f>
        <v>2</v>
      </c>
      <c r="S232" s="4712">
        <f>IF(ISTEXT(AC232),0,(AC232/AB224)*S222)</f>
        <v>107.14285714285714</v>
      </c>
      <c r="T232" s="4711">
        <f>IF(ISTEXT(AC232),AC232,IF(S232=S222,"chaque repas",IF(S232=0,0,S222/S232)))</f>
        <v>2.3333333333333335</v>
      </c>
      <c r="U232" s="4698" t="s">
        <v>1100</v>
      </c>
      <c r="V232" s="4698" t="s">
        <v>1101</v>
      </c>
      <c r="W232" s="4694">
        <v>10</v>
      </c>
      <c r="X232" s="4698" t="s">
        <v>1100</v>
      </c>
      <c r="Y232" s="4694">
        <v>7</v>
      </c>
      <c r="Z232" s="4694">
        <v>10</v>
      </c>
      <c r="AA232" s="4694">
        <v>8</v>
      </c>
      <c r="AB232" s="4694">
        <v>14</v>
      </c>
      <c r="AC232" s="4694">
        <v>12</v>
      </c>
      <c r="AD232" s="4702"/>
      <c r="AE232" s="4703"/>
      <c r="AF232" s="3219">
        <v>18</v>
      </c>
      <c r="AG232" s="3260">
        <v>3.5</v>
      </c>
      <c r="AH232" s="3227" t="s">
        <v>4802</v>
      </c>
      <c r="AI232" s="3224"/>
      <c r="AJ232" s="3225"/>
      <c r="AK232" s="3217">
        <v>0</v>
      </c>
      <c r="AL232" s="3218"/>
    </row>
    <row r="233" spans="1:38" s="3216" customFormat="1" ht="18" customHeight="1">
      <c r="A233" s="3217">
        <v>0</v>
      </c>
      <c r="B233" s="2896" t="s">
        <v>62</v>
      </c>
      <c r="C233" s="4706"/>
      <c r="D233" s="4707"/>
      <c r="E233" s="4708"/>
      <c r="F233" s="4707"/>
      <c r="G233" s="4708"/>
      <c r="H233" s="4707"/>
      <c r="I233" s="4708"/>
      <c r="J233" s="4707"/>
      <c r="K233" s="4708"/>
      <c r="L233" s="4707"/>
      <c r="M233" s="4708"/>
      <c r="N233" s="4707"/>
      <c r="O233" s="4709"/>
      <c r="P233" s="4707"/>
      <c r="Q233" s="4710"/>
      <c r="R233" s="4711"/>
      <c r="S233" s="4712"/>
      <c r="T233" s="4711"/>
      <c r="U233" s="4699"/>
      <c r="V233" s="4699"/>
      <c r="W233" s="4695"/>
      <c r="X233" s="4699"/>
      <c r="Y233" s="4695"/>
      <c r="Z233" s="4695"/>
      <c r="AA233" s="4695"/>
      <c r="AB233" s="4695"/>
      <c r="AC233" s="4695"/>
      <c r="AD233" s="4702"/>
      <c r="AE233" s="4703"/>
      <c r="AF233" s="3219">
        <v>18</v>
      </c>
      <c r="AG233" s="3229" t="s">
        <v>4716</v>
      </c>
      <c r="AH233" s="3224"/>
      <c r="AI233" s="3224"/>
      <c r="AJ233" s="3225"/>
      <c r="AK233" s="3217">
        <v>0</v>
      </c>
      <c r="AL233" s="3218"/>
    </row>
    <row r="234" spans="1:38" s="3216" customFormat="1" ht="18" customHeight="1">
      <c r="A234" s="3217">
        <v>0</v>
      </c>
      <c r="B234" s="2897" t="s">
        <v>4622</v>
      </c>
      <c r="C234" s="3251">
        <f>IF(ISTEXT(U234),0,(U234/U224)*S222)</f>
        <v>0</v>
      </c>
      <c r="D234" s="3252" t="str">
        <f>IF(ISTEXT(U234),U234,IF(C234=S222,"chaque repas",IF(C234=0,0,S222/C234)))</f>
        <v>10</v>
      </c>
      <c r="E234" s="3253">
        <f>IF(ISTEXT(V234),0,(V234/U224)*S222)</f>
        <v>0</v>
      </c>
      <c r="F234" s="3252" t="str">
        <f>IF(ISTEXT(V234),V234,IF(E234=S222,"chaque repas",IF(E234=0,0,S222/E234)))</f>
        <v>20</v>
      </c>
      <c r="G234" s="3253">
        <f>IF(ISTEXT(W234),0,(W234/U224)*S222)</f>
        <v>125</v>
      </c>
      <c r="H234" s="3252">
        <f>IF(ISTEXT(W234),W234,IF(G234=S222,"chaque repas",IF(G234=0,0,S222/G234)))</f>
        <v>2</v>
      </c>
      <c r="I234" s="3253">
        <f>IF(ISTEXT(X234),0,(X234/U224)*S222)</f>
        <v>0</v>
      </c>
      <c r="J234" s="3252" t="str">
        <f>IF(ISTEXT(X234),X234,IF(I234=S222,"chaque repas",IF(I234=0,0,S222/I234)))</f>
        <v>10</v>
      </c>
      <c r="K234" s="3253">
        <f>IF(ISTEXT(Y234),0,(Y234/U224)*S222)</f>
        <v>87.5</v>
      </c>
      <c r="L234" s="3252">
        <f>IF(ISTEXT(Y234),Y234,IF(K234=S222,"chaque repas",IF(K234=0,0,S222/K234)))</f>
        <v>2.8571428571428572</v>
      </c>
      <c r="M234" s="3253">
        <f>IF(ISTEXT(Z234),0,(Z234/U224)*S222)</f>
        <v>62.5</v>
      </c>
      <c r="N234" s="3252">
        <f>IF(ISTEXT(Z234),Z234,IF(M234=S222,"chaque repas",IF(M234=0,0,S222/M234)))</f>
        <v>4</v>
      </c>
      <c r="O234" s="3254">
        <f>IF(ISTEXT(AA234),0,(AA234/U224)*S222)</f>
        <v>62.5</v>
      </c>
      <c r="P234" s="3252">
        <f>IF(ISTEXT(AA234),AA234,IF(O234=S222,"chaque repas",IF(O234=0,0,S222/O234)))</f>
        <v>4</v>
      </c>
      <c r="Q234" s="3253">
        <f>IF(ISTEXT(AB234),0,(AB234/AB224)*S222)</f>
        <v>62.5</v>
      </c>
      <c r="R234" s="3255">
        <f>IF(ISTEXT(AB234),AB234,IF(Q234=S222,"chaque repas",IF(Q234=0,0,S222/Q234)))</f>
        <v>4</v>
      </c>
      <c r="S234" s="3253">
        <f>IF(ISTEXT(AC234),0,(AC234/AB224)*S222)</f>
        <v>62.5</v>
      </c>
      <c r="T234" s="3255">
        <f>IF(ISTEXT(AC234),AC234,IF(S234=S222,"chaque repas",IF(S234=0,0,S222/S234)))</f>
        <v>4</v>
      </c>
      <c r="U234" s="3261" t="s">
        <v>1100</v>
      </c>
      <c r="V234" s="3261" t="s">
        <v>1101</v>
      </c>
      <c r="W234" s="3262">
        <v>10</v>
      </c>
      <c r="X234" s="3261" t="s">
        <v>1100</v>
      </c>
      <c r="Y234" s="3262">
        <v>7</v>
      </c>
      <c r="Z234" s="3262">
        <v>5</v>
      </c>
      <c r="AA234" s="3262">
        <v>5</v>
      </c>
      <c r="AB234" s="3262">
        <v>7</v>
      </c>
      <c r="AC234" s="3262">
        <v>7</v>
      </c>
      <c r="AD234" s="4704"/>
      <c r="AE234" s="4705"/>
      <c r="AF234" s="3219">
        <v>18</v>
      </c>
      <c r="AG234" s="3230" t="s">
        <v>4717</v>
      </c>
      <c r="AH234" s="3231"/>
      <c r="AI234" s="3231"/>
      <c r="AJ234" s="3232"/>
      <c r="AK234" s="3217">
        <v>0</v>
      </c>
      <c r="AL234" s="3218"/>
    </row>
    <row r="235" spans="1:38" s="3216" customFormat="1" ht="18" customHeight="1">
      <c r="A235" s="3217">
        <v>0</v>
      </c>
      <c r="B235" s="3263" t="s">
        <v>4624</v>
      </c>
      <c r="C235" s="4713">
        <f>IF(ISTEXT(U235),0,(U235/U224)*S222)</f>
        <v>125</v>
      </c>
      <c r="D235" s="4714">
        <f>IF(ISTEXT(U235),U235,IF(C235=S222,"chaque repas",IF(C235=0,0,S222/C235)))</f>
        <v>2</v>
      </c>
      <c r="E235" s="4715">
        <f>IF(ISTEXT(V235),0,(V235/U224)*S222)</f>
        <v>0</v>
      </c>
      <c r="F235" s="4714" t="str">
        <f>IF(ISTEXT(V235),V235,IF(E235=S222,"chaque repas",IF(E235=0,0,S222/E235)))</f>
        <v>20</v>
      </c>
      <c r="G235" s="4715">
        <f>IF(ISTEXT(W235),0,(W235/U224)*S222)</f>
        <v>125</v>
      </c>
      <c r="H235" s="4714">
        <f>IF(ISTEXT(W235),W235,IF(G235=S222,"chaque repas",IF(G235=0,0,S222/G235)))</f>
        <v>2</v>
      </c>
      <c r="I235" s="4715">
        <f>IF(ISTEXT(X235),0,(X235/U224)*S222)</f>
        <v>0</v>
      </c>
      <c r="J235" s="4714" t="str">
        <f>IF(ISTEXT(X235),X235,IF(I235=S222,"chaque repas",IF(I235=0,0,S222/I235)))</f>
        <v>10</v>
      </c>
      <c r="K235" s="4715">
        <f>IF(ISTEXT(Y235),0,(Y235/U224)*S222)</f>
        <v>87.5</v>
      </c>
      <c r="L235" s="4714">
        <f>IF(ISTEXT(Y235),Y235,IF(K235=S222,"chaque repas",IF(K235=0,0,S222/K235)))</f>
        <v>2.8571428571428572</v>
      </c>
      <c r="M235" s="4715">
        <f>IF(ISTEXT(Z235),0,(Z235/U224)*S222)</f>
        <v>62.5</v>
      </c>
      <c r="N235" s="4714">
        <f>IF(ISTEXT(Z235),Z235,IF(M235=S222,"chaque repas",IF(M235=0,0,S222/M235)))</f>
        <v>4</v>
      </c>
      <c r="O235" s="4715">
        <f>IF(ISTEXT(AA235),0,(AA235/U224)*S222)</f>
        <v>62.5</v>
      </c>
      <c r="P235" s="4714">
        <f>IF(ISTEXT(AA235),AA235,IF(O235=S222,"chaque repas",IF(O235=0,0,S222/O235)))</f>
        <v>4</v>
      </c>
      <c r="Q235" s="4716">
        <f>IF(ISTEXT(AB235),0,(AB235/AB224)*S222)</f>
        <v>62.5</v>
      </c>
      <c r="R235" s="3301">
        <f>IF(ISTEXT(AB235),AB235,IF(Q235=S222,"chaque repas",IF(Q235=0,0,S222/Q235)))</f>
        <v>4</v>
      </c>
      <c r="S235" s="4717">
        <f>IF(ISTEXT(AC235),0,(AC235/AB224)*S222)</f>
        <v>62.5</v>
      </c>
      <c r="T235" s="4718">
        <f>IF(ISTEXT(AC235),AC235,IF(S235=S222,"chaque repas",IF(S235=0,0,S222/S235)))</f>
        <v>4</v>
      </c>
      <c r="U235" s="4719">
        <v>10</v>
      </c>
      <c r="V235" s="4719" t="s">
        <v>1101</v>
      </c>
      <c r="W235" s="4721">
        <v>10</v>
      </c>
      <c r="X235" s="4719" t="s">
        <v>1100</v>
      </c>
      <c r="Y235" s="4722">
        <v>7</v>
      </c>
      <c r="Z235" s="4722">
        <v>5</v>
      </c>
      <c r="AA235" s="4722">
        <v>5</v>
      </c>
      <c r="AB235" s="4722">
        <v>7</v>
      </c>
      <c r="AC235" s="4722">
        <v>7</v>
      </c>
      <c r="AD235" s="4723" t="s">
        <v>4625</v>
      </c>
      <c r="AE235" s="4724"/>
      <c r="AF235" s="3219">
        <v>18</v>
      </c>
      <c r="AG235" s="3217">
        <v>0</v>
      </c>
      <c r="AH235" s="3217">
        <v>0</v>
      </c>
      <c r="AI235" s="3217">
        <v>0</v>
      </c>
      <c r="AJ235" s="3217">
        <v>0</v>
      </c>
      <c r="AK235" s="3217">
        <v>0</v>
      </c>
      <c r="AL235" s="3218"/>
    </row>
    <row r="236" spans="1:38" s="3216" customFormat="1" ht="18" customHeight="1">
      <c r="A236" s="3217">
        <v>0</v>
      </c>
      <c r="B236" s="3264" t="s">
        <v>64</v>
      </c>
      <c r="C236" s="4713"/>
      <c r="D236" s="4714"/>
      <c r="E236" s="4715"/>
      <c r="F236" s="4714"/>
      <c r="G236" s="4715"/>
      <c r="H236" s="4714"/>
      <c r="I236" s="4715"/>
      <c r="J236" s="4714"/>
      <c r="K236" s="4715"/>
      <c r="L236" s="4714"/>
      <c r="M236" s="4715"/>
      <c r="N236" s="4714"/>
      <c r="O236" s="4715"/>
      <c r="P236" s="4714"/>
      <c r="Q236" s="4716"/>
      <c r="R236" s="3301"/>
      <c r="S236" s="4717"/>
      <c r="T236" s="4718"/>
      <c r="U236" s="4720"/>
      <c r="V236" s="4720"/>
      <c r="W236" s="4693"/>
      <c r="X236" s="4720"/>
      <c r="Y236" s="4695"/>
      <c r="Z236" s="4695"/>
      <c r="AA236" s="4695"/>
      <c r="AB236" s="4695"/>
      <c r="AC236" s="4695"/>
      <c r="AD236" s="4725"/>
      <c r="AE236" s="4726"/>
      <c r="AF236" s="3219">
        <v>18</v>
      </c>
      <c r="AG236" s="3217">
        <v>0</v>
      </c>
      <c r="AH236" s="3217">
        <v>0</v>
      </c>
      <c r="AI236" s="3217">
        <v>0</v>
      </c>
      <c r="AJ236" s="3217">
        <v>0</v>
      </c>
      <c r="AK236" s="3217">
        <v>0</v>
      </c>
      <c r="AL236" s="3218"/>
    </row>
    <row r="237" spans="1:38" s="3216" customFormat="1" ht="18" customHeight="1">
      <c r="A237" s="3217">
        <v>0</v>
      </c>
      <c r="B237" s="3265" t="s">
        <v>4626</v>
      </c>
      <c r="C237" s="4727">
        <f>IF(ISTEXT(U237),0,(U237/U224)*S222)</f>
        <v>50</v>
      </c>
      <c r="D237" s="4730">
        <f>IF(ISTEXT(U237),U237,IF(C237=S222,"chaque repas",IF(C237=0,0,S222/C237)))</f>
        <v>5</v>
      </c>
      <c r="E237" s="4733">
        <f>IF(ISTEXT(V237),0,(V237/U224)*S222)</f>
        <v>25</v>
      </c>
      <c r="F237" s="4730">
        <f>IF(ISTEXT(V237),V237,IF(E237=S222,"chaque repas",IF(E237=0,0,S222/E237)))</f>
        <v>10</v>
      </c>
      <c r="G237" s="4733">
        <f>IF(ISTEXT(W237),0,(W237/U224)*S222)</f>
        <v>12.5</v>
      </c>
      <c r="H237" s="4730">
        <f>IF(ISTEXT(W237),W237,IF(G237=S222,"chaque repas",IF(G237=0,0,S222/G237)))</f>
        <v>20</v>
      </c>
      <c r="I237" s="4733">
        <f>IF(ISTEXT(X237),0,(X237/U224)*S222)</f>
        <v>100</v>
      </c>
      <c r="J237" s="4730">
        <f>IF(ISTEXT(X237),X237,IF(I237=S222,"chaque repas",IF(I237=0,0,S222/I237)))</f>
        <v>2.5</v>
      </c>
      <c r="K237" s="4733">
        <f>IF(ISTEXT(Y237),0,(Y237/U224)*S222)</f>
        <v>25</v>
      </c>
      <c r="L237" s="4730">
        <f>IF(ISTEXT(Y237),Y237,IF(K237=S222,"chaque repas",IF(K237=0,0,S222/K237)))</f>
        <v>10</v>
      </c>
      <c r="M237" s="4733">
        <f>IF(ISTEXT(Z237),0,(Z237/U224)*S222)</f>
        <v>100</v>
      </c>
      <c r="N237" s="4730">
        <f>IF(ISTEXT(Z237),Z237,IF(M237=S222,"chaque repas",IF(M237=0,0,S222/M237)))</f>
        <v>2.5</v>
      </c>
      <c r="O237" s="4733">
        <f>IF(ISTEXT(AA237),0,(AA237/U224)*S222)</f>
        <v>12.5</v>
      </c>
      <c r="P237" s="4730">
        <f>IF(ISTEXT(AA237),AA237,IF(O237=S222,"chaque repas",IF(O237=0,0,S222/O237)))</f>
        <v>20</v>
      </c>
      <c r="Q237" s="4736">
        <f>IF(ISTEXT(AB237),0,(AB237/AB224)*S222)</f>
        <v>107.14285714285714</v>
      </c>
      <c r="R237" s="3304">
        <f>IF(ISTEXT(AB237),AB237,IF(Q237=S222,"chaque repas",IF(Q237=0,0,S222/Q237)))</f>
        <v>2.3333333333333335</v>
      </c>
      <c r="S237" s="4739">
        <f>IF(ISTEXT(AC237),0,(AC237/AB224)*S222)</f>
        <v>17.857142857142858</v>
      </c>
      <c r="T237" s="4742">
        <f>IF(ISTEXT(AC237),AC237,IF(S237=S222,"chaque repas",IF(S237=0,0,S222/S237)))</f>
        <v>14</v>
      </c>
      <c r="U237" s="4745">
        <v>4</v>
      </c>
      <c r="V237" s="4746">
        <v>2</v>
      </c>
      <c r="W237" s="4746">
        <v>1</v>
      </c>
      <c r="X237" s="4746">
        <v>8</v>
      </c>
      <c r="Y237" s="4746">
        <v>2</v>
      </c>
      <c r="Z237" s="4746">
        <v>8</v>
      </c>
      <c r="AA237" s="4746">
        <v>1</v>
      </c>
      <c r="AB237" s="4746">
        <v>12</v>
      </c>
      <c r="AC237" s="4746">
        <v>2</v>
      </c>
      <c r="AD237" s="4747" t="s">
        <v>4631</v>
      </c>
      <c r="AE237" s="4748"/>
      <c r="AF237" s="3219">
        <v>18</v>
      </c>
      <c r="AG237" s="3217">
        <v>0</v>
      </c>
      <c r="AH237" s="3217">
        <v>0</v>
      </c>
      <c r="AI237" s="3217">
        <v>0</v>
      </c>
      <c r="AJ237" s="3217">
        <v>0</v>
      </c>
      <c r="AK237" s="3217">
        <v>0</v>
      </c>
      <c r="AL237" s="3218"/>
    </row>
    <row r="238" spans="1:38" s="3216" customFormat="1" ht="18" customHeight="1">
      <c r="A238" s="3217">
        <v>0</v>
      </c>
      <c r="B238" s="3266" t="s">
        <v>1000</v>
      </c>
      <c r="C238" s="4728"/>
      <c r="D238" s="4731"/>
      <c r="E238" s="4734"/>
      <c r="F238" s="4731"/>
      <c r="G238" s="4734"/>
      <c r="H238" s="4731"/>
      <c r="I238" s="4734"/>
      <c r="J238" s="4731"/>
      <c r="K238" s="4734"/>
      <c r="L238" s="4731"/>
      <c r="M238" s="4734"/>
      <c r="N238" s="4731"/>
      <c r="O238" s="4734"/>
      <c r="P238" s="4731"/>
      <c r="Q238" s="4737"/>
      <c r="R238" s="3300"/>
      <c r="S238" s="4740"/>
      <c r="T238" s="4743"/>
      <c r="U238" s="4721"/>
      <c r="V238" s="4721"/>
      <c r="W238" s="4721"/>
      <c r="X238" s="4721"/>
      <c r="Y238" s="4721"/>
      <c r="Z238" s="4721"/>
      <c r="AA238" s="4721"/>
      <c r="AB238" s="4721"/>
      <c r="AC238" s="4721"/>
      <c r="AD238" s="4749"/>
      <c r="AE238" s="4750"/>
      <c r="AF238" s="3219">
        <v>18</v>
      </c>
      <c r="AG238" s="3217">
        <v>0</v>
      </c>
      <c r="AH238" s="3217">
        <v>0</v>
      </c>
      <c r="AI238" s="3217">
        <v>0</v>
      </c>
      <c r="AJ238" s="3217">
        <v>0</v>
      </c>
      <c r="AK238" s="3217">
        <v>0</v>
      </c>
      <c r="AL238" s="3218"/>
    </row>
    <row r="239" spans="1:38" s="3216" customFormat="1" ht="18" customHeight="1">
      <c r="A239" s="3217">
        <v>0</v>
      </c>
      <c r="B239" s="2908" t="s">
        <v>1000</v>
      </c>
      <c r="C239" s="4729"/>
      <c r="D239" s="4732"/>
      <c r="E239" s="4735"/>
      <c r="F239" s="4732"/>
      <c r="G239" s="4735"/>
      <c r="H239" s="4732"/>
      <c r="I239" s="4735"/>
      <c r="J239" s="4732"/>
      <c r="K239" s="4735"/>
      <c r="L239" s="4732"/>
      <c r="M239" s="4735"/>
      <c r="N239" s="4732"/>
      <c r="O239" s="4735"/>
      <c r="P239" s="4732"/>
      <c r="Q239" s="4738"/>
      <c r="R239" s="3305"/>
      <c r="S239" s="4741"/>
      <c r="T239" s="4744"/>
      <c r="U239" s="4693"/>
      <c r="V239" s="4693"/>
      <c r="W239" s="4693"/>
      <c r="X239" s="4693"/>
      <c r="Y239" s="4693"/>
      <c r="Z239" s="4693"/>
      <c r="AA239" s="4693"/>
      <c r="AB239" s="4693"/>
      <c r="AC239" s="4693"/>
      <c r="AD239" s="4749"/>
      <c r="AE239" s="4750"/>
      <c r="AF239" s="3219">
        <v>18</v>
      </c>
      <c r="AG239" s="3217">
        <v>0</v>
      </c>
      <c r="AH239" s="3217">
        <v>0</v>
      </c>
      <c r="AI239" s="3217">
        <v>0</v>
      </c>
      <c r="AJ239" s="3217">
        <v>0</v>
      </c>
      <c r="AK239" s="3217">
        <v>0</v>
      </c>
      <c r="AL239" s="3218"/>
    </row>
    <row r="240" spans="1:38" s="3216" customFormat="1" ht="18" customHeight="1">
      <c r="A240" s="3217">
        <v>0</v>
      </c>
      <c r="B240" s="3267" t="s">
        <v>4632</v>
      </c>
      <c r="C240" s="3268">
        <f>IF(ISTEXT(U240),0,(U240/U224)*S222)</f>
        <v>50</v>
      </c>
      <c r="D240" s="3269">
        <f>IF(ISTEXT(U240),U240,IF(C240=S222,"chaque repas",IF(C240=0,0,S222/C240)))</f>
        <v>5</v>
      </c>
      <c r="E240" s="3270">
        <f>IF(ISTEXT(V240),0,(V240/U224)*S222)</f>
        <v>25</v>
      </c>
      <c r="F240" s="3269">
        <f>IF(ISTEXT(V240),V240,IF(E240=S222,"chaque repas",IF(E240=0,0,S222/E240)))</f>
        <v>10</v>
      </c>
      <c r="G240" s="3270">
        <f>IF(ISTEXT(W240),0,(W240/U224)*S222)</f>
        <v>25</v>
      </c>
      <c r="H240" s="3269">
        <f>IF(ISTEXT(W240),W240,IF(G240=S222,"chaque repas",IF(G240=0,0,S222/G240)))</f>
        <v>10</v>
      </c>
      <c r="I240" s="3270">
        <f>IF(ISTEXT(X240),0,(X240/U224)*S222)</f>
        <v>50</v>
      </c>
      <c r="J240" s="3269">
        <f>IF(ISTEXT(X240),X240,IF(I240=S222,"chaque repas",IF(I240=0,0,S222/I240)))</f>
        <v>5</v>
      </c>
      <c r="K240" s="3270">
        <f>IF(ISTEXT(Y240),0,(Y240/U224)*S222)</f>
        <v>25</v>
      </c>
      <c r="L240" s="3269">
        <f>IF(ISTEXT(Y240),Y240,IF(K240=S222,"chaque repas",IF(K240=0,0,S222/K240)))</f>
        <v>10</v>
      </c>
      <c r="M240" s="3270">
        <f>IF(ISTEXT(Z240),0,(Z240/U224)*S222)</f>
        <v>50</v>
      </c>
      <c r="N240" s="3269">
        <f>IF(ISTEXT(Z240),Z240,IF(M240=S222,"chaque repas",IF(M240=0,0,S222/M240)))</f>
        <v>5</v>
      </c>
      <c r="O240" s="3270">
        <f>IF(ISTEXT(AA240),0,(AA240/U224)*S222)</f>
        <v>25</v>
      </c>
      <c r="P240" s="3269">
        <f>IF(ISTEXT(AA240),AA240,IF(O240=S222,"chaque repas",IF(O240=0,0,S222/O240)))</f>
        <v>10</v>
      </c>
      <c r="Q240" s="3271">
        <f>IF(ISTEXT(AB240),0,(AB240/AB224)*S222)</f>
        <v>53.571428571428569</v>
      </c>
      <c r="R240" s="3272">
        <f>IF(ISTEXT(AB240),AB240,IF(Q240=S222,"chaque repas",IF(Q240=0,0,S222/Q240)))</f>
        <v>4.666666666666667</v>
      </c>
      <c r="S240" s="3270">
        <f>IF(ISTEXT(AC240),0,(AC240/AB224)*S222)</f>
        <v>35.714285714285715</v>
      </c>
      <c r="T240" s="3272">
        <f>IF(ISTEXT(AC240),AC240,IF(S240=S222,"chaque repas",IF(S240=0,0,S222/S240)))</f>
        <v>7</v>
      </c>
      <c r="U240" s="3273">
        <v>4</v>
      </c>
      <c r="V240" s="3273">
        <v>2</v>
      </c>
      <c r="W240" s="3273">
        <v>2</v>
      </c>
      <c r="X240" s="3273">
        <v>4</v>
      </c>
      <c r="Y240" s="3273">
        <v>2</v>
      </c>
      <c r="Z240" s="3273">
        <v>4</v>
      </c>
      <c r="AA240" s="3273">
        <v>2</v>
      </c>
      <c r="AB240" s="3273">
        <v>6</v>
      </c>
      <c r="AC240" s="3273">
        <v>4</v>
      </c>
      <c r="AD240" s="4749"/>
      <c r="AE240" s="4750"/>
      <c r="AF240" s="3219">
        <v>18</v>
      </c>
      <c r="AG240" s="3217">
        <v>0</v>
      </c>
      <c r="AH240" s="3217">
        <v>0</v>
      </c>
      <c r="AI240" s="3217">
        <v>0</v>
      </c>
      <c r="AJ240" s="3217">
        <v>0</v>
      </c>
      <c r="AK240" s="3217">
        <v>0</v>
      </c>
      <c r="AL240" s="3218"/>
    </row>
    <row r="241" spans="1:38" s="3216" customFormat="1" ht="18" customHeight="1">
      <c r="A241" s="3217">
        <v>0</v>
      </c>
      <c r="B241" s="4469" t="s">
        <v>4637</v>
      </c>
      <c r="C241" s="4753">
        <f>IF(ISTEXT(U241),0,(U241/U224)*S222)</f>
        <v>25</v>
      </c>
      <c r="D241" s="4755">
        <f>IF(ISTEXT(U241),U241,IF(C241=S222,"chaque repas",IF(C241=0,0,S222/C241)))</f>
        <v>10</v>
      </c>
      <c r="E241" s="4757">
        <f>IF(ISTEXT(V241),0,(V241/U224)*S222)</f>
        <v>25</v>
      </c>
      <c r="F241" s="4755">
        <f>IF(ISTEXT(V241),V241,IF(E241=S222,"chaque repas",IF(E241=0,0,S222/E241)))</f>
        <v>10</v>
      </c>
      <c r="G241" s="4757">
        <f>IF(ISTEXT(W241),0,(W241/U224)*S222)</f>
        <v>25</v>
      </c>
      <c r="H241" s="4755">
        <f>IF(ISTEXT(W241),W241,IF(G241=S222,"chaque repas",IF(G241=0,0,S222/G241)))</f>
        <v>10</v>
      </c>
      <c r="I241" s="4757">
        <f>IF(ISTEXT(X241),0,(X241/U224)*S222)</f>
        <v>25</v>
      </c>
      <c r="J241" s="4755">
        <f>IF(ISTEXT(X241),X241,IF(I241=S222,"chaque repas",IF(I241=0,0,S222/I241)))</f>
        <v>10</v>
      </c>
      <c r="K241" s="4757">
        <f>IF(ISTEXT(Y241),0,(Y241/U224)*S222)</f>
        <v>50</v>
      </c>
      <c r="L241" s="4755">
        <f>IF(ISTEXT(Y241),Y241,IF(K241=S222,"chaque repas",IF(K241=0,0,S222/K241)))</f>
        <v>5</v>
      </c>
      <c r="M241" s="4757">
        <f>IF(ISTEXT(Z241),0,(Z241/U224)*S222)</f>
        <v>25</v>
      </c>
      <c r="N241" s="4755">
        <f>IF(ISTEXT(Z241),Z241,IF(M241=S222,"chaque repas",IF(M241=0,0,S222/M241)))</f>
        <v>10</v>
      </c>
      <c r="O241" s="4757">
        <f>IF(ISTEXT(AA241),0,(AA241/U224)*S222)</f>
        <v>50</v>
      </c>
      <c r="P241" s="4755">
        <f>IF(ISTEXT(AA241),AA241,IF(O241=S222,"chaque repas",IF(O241=0,0,S222/O241)))</f>
        <v>5</v>
      </c>
      <c r="Q241" s="4759">
        <f>IF(ISTEXT(AB241),0,(AB241/AB224)*S222)</f>
        <v>26.785714285714285</v>
      </c>
      <c r="R241" s="3299">
        <f>IF(ISTEXT(AB241),AB241,IF(Q241=S222,"chaque repas",IF(Q241=0,0,S222/Q241)))</f>
        <v>9.3333333333333339</v>
      </c>
      <c r="S241" s="4761">
        <f>IF(ISTEXT(AC241),0,(AC241/AB224)*S222)</f>
        <v>53.571428571428569</v>
      </c>
      <c r="T241" s="4763">
        <f>IF(ISTEXT(AC241),AC241,IF(S241=S222,"chaque repas",IF(S241=0,0,S222/S241)))</f>
        <v>4.666666666666667</v>
      </c>
      <c r="U241" s="4721">
        <v>2</v>
      </c>
      <c r="V241" s="4721">
        <v>2</v>
      </c>
      <c r="W241" s="4721">
        <v>2</v>
      </c>
      <c r="X241" s="4721">
        <v>2</v>
      </c>
      <c r="Y241" s="4721">
        <v>4</v>
      </c>
      <c r="Z241" s="4721">
        <v>2</v>
      </c>
      <c r="AA241" s="4721">
        <v>4</v>
      </c>
      <c r="AB241" s="4721">
        <v>3</v>
      </c>
      <c r="AC241" s="4721">
        <v>6</v>
      </c>
      <c r="AD241" s="4749"/>
      <c r="AE241" s="4750"/>
      <c r="AF241" s="3219">
        <v>18</v>
      </c>
      <c r="AG241" s="3217">
        <v>0</v>
      </c>
      <c r="AH241" s="3217">
        <v>0</v>
      </c>
      <c r="AI241" s="3217">
        <v>0</v>
      </c>
      <c r="AJ241" s="3217">
        <v>0</v>
      </c>
      <c r="AK241" s="3217">
        <v>0</v>
      </c>
      <c r="AL241" s="3218"/>
    </row>
    <row r="242" spans="1:38" s="3216" customFormat="1" ht="18" customHeight="1">
      <c r="A242" s="3217">
        <v>0</v>
      </c>
      <c r="B242" s="4470"/>
      <c r="C242" s="4753"/>
      <c r="D242" s="4755"/>
      <c r="E242" s="4757"/>
      <c r="F242" s="4755"/>
      <c r="G242" s="4757"/>
      <c r="H242" s="4755"/>
      <c r="I242" s="4757"/>
      <c r="J242" s="4755"/>
      <c r="K242" s="4757"/>
      <c r="L242" s="4755"/>
      <c r="M242" s="4757"/>
      <c r="N242" s="4755"/>
      <c r="O242" s="4757"/>
      <c r="P242" s="4755"/>
      <c r="Q242" s="4759"/>
      <c r="R242" s="3299"/>
      <c r="S242" s="4761"/>
      <c r="T242" s="4763"/>
      <c r="U242" s="4721"/>
      <c r="V242" s="4721"/>
      <c r="W242" s="4721"/>
      <c r="X242" s="4721"/>
      <c r="Y242" s="4721"/>
      <c r="Z242" s="4721"/>
      <c r="AA242" s="4721"/>
      <c r="AB242" s="4721"/>
      <c r="AC242" s="4721"/>
      <c r="AD242" s="4749"/>
      <c r="AE242" s="4750"/>
      <c r="AF242" s="3219">
        <v>18</v>
      </c>
      <c r="AG242" s="3217">
        <v>0</v>
      </c>
      <c r="AH242" s="3217">
        <v>0</v>
      </c>
      <c r="AI242" s="3217">
        <v>0</v>
      </c>
      <c r="AJ242" s="3217">
        <v>0</v>
      </c>
      <c r="AK242" s="3217">
        <v>0</v>
      </c>
      <c r="AL242" s="3218"/>
    </row>
    <row r="243" spans="1:38" s="3216" customFormat="1" ht="18" customHeight="1">
      <c r="A243" s="3217">
        <v>0</v>
      </c>
      <c r="B243" s="2914" t="s">
        <v>1020</v>
      </c>
      <c r="C243" s="4753"/>
      <c r="D243" s="4755"/>
      <c r="E243" s="4757"/>
      <c r="F243" s="4755"/>
      <c r="G243" s="4757"/>
      <c r="H243" s="4755"/>
      <c r="I243" s="4757"/>
      <c r="J243" s="4755"/>
      <c r="K243" s="4757"/>
      <c r="L243" s="4755"/>
      <c r="M243" s="4757"/>
      <c r="N243" s="4755"/>
      <c r="O243" s="4757"/>
      <c r="P243" s="4755"/>
      <c r="Q243" s="4759"/>
      <c r="R243" s="3299"/>
      <c r="S243" s="4761"/>
      <c r="T243" s="4763"/>
      <c r="U243" s="4721"/>
      <c r="V243" s="4721"/>
      <c r="W243" s="4721"/>
      <c r="X243" s="4721"/>
      <c r="Y243" s="4721"/>
      <c r="Z243" s="4721"/>
      <c r="AA243" s="4721"/>
      <c r="AB243" s="4721"/>
      <c r="AC243" s="4721"/>
      <c r="AD243" s="4749"/>
      <c r="AE243" s="4750"/>
      <c r="AF243" s="3219">
        <v>18</v>
      </c>
      <c r="AG243" s="3217">
        <v>0</v>
      </c>
      <c r="AH243" s="3217">
        <v>0</v>
      </c>
      <c r="AI243" s="3217">
        <v>0</v>
      </c>
      <c r="AJ243" s="3217">
        <v>0</v>
      </c>
      <c r="AK243" s="3217">
        <v>0</v>
      </c>
      <c r="AL243" s="3218"/>
    </row>
    <row r="244" spans="1:38" s="3216" customFormat="1" ht="18" customHeight="1">
      <c r="A244" s="3217">
        <v>0</v>
      </c>
      <c r="B244" s="3308" t="s">
        <v>1020</v>
      </c>
      <c r="C244" s="4753"/>
      <c r="D244" s="4755"/>
      <c r="E244" s="4757"/>
      <c r="F244" s="4755"/>
      <c r="G244" s="4757"/>
      <c r="H244" s="4755"/>
      <c r="I244" s="4757"/>
      <c r="J244" s="4755"/>
      <c r="K244" s="4757"/>
      <c r="L244" s="4755"/>
      <c r="M244" s="4757"/>
      <c r="N244" s="4755"/>
      <c r="O244" s="4757"/>
      <c r="P244" s="4755"/>
      <c r="Q244" s="4759"/>
      <c r="R244" s="3299"/>
      <c r="S244" s="4761"/>
      <c r="T244" s="4763"/>
      <c r="U244" s="4721"/>
      <c r="V244" s="4721"/>
      <c r="W244" s="4721"/>
      <c r="X244" s="4721"/>
      <c r="Y244" s="4721"/>
      <c r="Z244" s="4721"/>
      <c r="AA244" s="4721"/>
      <c r="AB244" s="4721"/>
      <c r="AC244" s="4721"/>
      <c r="AD244" s="4749"/>
      <c r="AE244" s="4750"/>
      <c r="AF244" s="3219">
        <v>18</v>
      </c>
      <c r="AG244" s="3217">
        <v>0</v>
      </c>
      <c r="AH244" s="3217">
        <v>0</v>
      </c>
      <c r="AI244" s="3217">
        <v>0</v>
      </c>
      <c r="AJ244" s="3217">
        <v>0</v>
      </c>
      <c r="AK244" s="3217">
        <v>0</v>
      </c>
      <c r="AL244" s="3218"/>
    </row>
    <row r="245" spans="1:38" s="3216" customFormat="1" ht="18" customHeight="1">
      <c r="A245" s="3217">
        <v>0</v>
      </c>
      <c r="B245" s="3309" t="s">
        <v>1033</v>
      </c>
      <c r="C245" s="4754"/>
      <c r="D245" s="4756"/>
      <c r="E245" s="4758"/>
      <c r="F245" s="4756"/>
      <c r="G245" s="4758"/>
      <c r="H245" s="4756"/>
      <c r="I245" s="4758"/>
      <c r="J245" s="4756"/>
      <c r="K245" s="4758"/>
      <c r="L245" s="4756"/>
      <c r="M245" s="4758"/>
      <c r="N245" s="4756"/>
      <c r="O245" s="4758"/>
      <c r="P245" s="4756"/>
      <c r="Q245" s="4760"/>
      <c r="R245" s="3306"/>
      <c r="S245" s="4762"/>
      <c r="T245" s="4764"/>
      <c r="U245" s="4693"/>
      <c r="V245" s="4693"/>
      <c r="W245" s="4693"/>
      <c r="X245" s="4693"/>
      <c r="Y245" s="4693"/>
      <c r="Z245" s="4693"/>
      <c r="AA245" s="4693"/>
      <c r="AB245" s="4693"/>
      <c r="AC245" s="4693"/>
      <c r="AD245" s="4749"/>
      <c r="AE245" s="4750"/>
      <c r="AF245" s="3219">
        <v>18</v>
      </c>
      <c r="AG245" s="3217">
        <v>0</v>
      </c>
      <c r="AH245" s="3217">
        <v>0</v>
      </c>
      <c r="AI245" s="3217">
        <v>0</v>
      </c>
      <c r="AJ245" s="3217">
        <v>0</v>
      </c>
      <c r="AK245" s="3217">
        <v>0</v>
      </c>
      <c r="AL245" s="3218"/>
    </row>
    <row r="246" spans="1:38" s="3216" customFormat="1" ht="18" customHeight="1">
      <c r="A246" s="3217">
        <v>0</v>
      </c>
      <c r="B246" s="4464" t="s">
        <v>4639</v>
      </c>
      <c r="C246" s="4765">
        <f>IF(ISTEXT(U246),0,(U246/U224)*S222)</f>
        <v>37.5</v>
      </c>
      <c r="D246" s="4766">
        <f>IF(ISTEXT(U246),U246,IF(C246=S222,"chaque repas",IF(C246=0,0,S222/C246)))</f>
        <v>6.666666666666667</v>
      </c>
      <c r="E246" s="4767">
        <f>IF(ISTEXT(V246),0,(V246/U224)*S222)</f>
        <v>0</v>
      </c>
      <c r="F246" s="4766">
        <f>IF(ISTEXT(V246),V246,IF(E246=S222,"chaque repas",IF(E246=0,0,S222/E246)))</f>
        <v>0</v>
      </c>
      <c r="G246" s="4767">
        <f>IF(ISTEXT(W246),0,(W246/U224)*S222)</f>
        <v>0</v>
      </c>
      <c r="H246" s="4766">
        <f>IF(ISTEXT(W246),W246,IF(G246=S222,"chaque repas",IF(G246=0,0,S222/G246)))</f>
        <v>0</v>
      </c>
      <c r="I246" s="4767">
        <f>IF(ISTEXT(X246),0,(X246/U224)*S222)</f>
        <v>0</v>
      </c>
      <c r="J246" s="4766">
        <f>IF(ISTEXT(X246),X246,IF(I246=S222,"chaque repas",IF(I246=0,0,S222/I246)))</f>
        <v>0</v>
      </c>
      <c r="K246" s="4767">
        <f>IF(ISTEXT(Y246),0,(Y246/U224)*S222)</f>
        <v>0</v>
      </c>
      <c r="L246" s="4766">
        <f>IF(ISTEXT(Y246),Y246,IF(K246=S222,"chaque repas",IF(K246=0,0,S222/K246)))</f>
        <v>0</v>
      </c>
      <c r="M246" s="4767">
        <f>IF(ISTEXT(Z246),0,(Z246/U224)*S222)</f>
        <v>0</v>
      </c>
      <c r="N246" s="4766">
        <f>IF(ISTEXT(Z246),Z246,IF(M246=S222,"chaque repas",IF(M246=0,0,S222/M246)))</f>
        <v>0</v>
      </c>
      <c r="O246" s="4767">
        <f>IF(ISTEXT(AA246),0,(AA246/U224)*S222)</f>
        <v>0</v>
      </c>
      <c r="P246" s="4766">
        <f>IF(ISTEXT(AA246),AA246,IF(O246=S222,"chaque repas",IF(O246=0,0,S222/O246)))</f>
        <v>0</v>
      </c>
      <c r="Q246" s="4768">
        <f>IF(ISTEXT(AB246),0,(AB246/AB224)*S222)</f>
        <v>0</v>
      </c>
      <c r="R246" s="3298">
        <f>IF(ISTEXT(AB246),AB246,IF(Q246=S222,"chaque repas",IF(Q246=0,0,S222/Q246)))</f>
        <v>0</v>
      </c>
      <c r="S246" s="4769">
        <f>IF(ISTEXT(AC246),0,(AC246/AB224)*S222)</f>
        <v>0</v>
      </c>
      <c r="T246" s="4770">
        <f>IF(ISTEXT(AC246),AC246,IF(S246=S222,"chaque repas",IF(S246=0,0,S222/S246)))</f>
        <v>0</v>
      </c>
      <c r="U246" s="4692">
        <v>3</v>
      </c>
      <c r="V246" s="4698"/>
      <c r="W246" s="4698"/>
      <c r="X246" s="4698"/>
      <c r="Y246" s="4698"/>
      <c r="Z246" s="4698"/>
      <c r="AA246" s="4698"/>
      <c r="AB246" s="4698"/>
      <c r="AC246" s="4698"/>
      <c r="AD246" s="4749"/>
      <c r="AE246" s="4750"/>
      <c r="AF246" s="3219">
        <v>18</v>
      </c>
      <c r="AG246" s="3217">
        <v>0</v>
      </c>
      <c r="AH246" s="3217">
        <v>0</v>
      </c>
      <c r="AI246" s="3217">
        <v>0</v>
      </c>
      <c r="AJ246" s="3217">
        <v>0</v>
      </c>
      <c r="AK246" s="3217">
        <v>0</v>
      </c>
      <c r="AL246" s="3218"/>
    </row>
    <row r="247" spans="1:38" s="3216" customFormat="1" ht="18" customHeight="1">
      <c r="A247" s="3217">
        <v>0</v>
      </c>
      <c r="B247" s="4465"/>
      <c r="C247" s="4765"/>
      <c r="D247" s="4766"/>
      <c r="E247" s="4767"/>
      <c r="F247" s="4766"/>
      <c r="G247" s="4767"/>
      <c r="H247" s="4766"/>
      <c r="I247" s="4767"/>
      <c r="J247" s="4766"/>
      <c r="K247" s="4767"/>
      <c r="L247" s="4766"/>
      <c r="M247" s="4767"/>
      <c r="N247" s="4766"/>
      <c r="O247" s="4767"/>
      <c r="P247" s="4766"/>
      <c r="Q247" s="4768"/>
      <c r="R247" s="3298"/>
      <c r="S247" s="4769"/>
      <c r="T247" s="4770"/>
      <c r="U247" s="4771"/>
      <c r="V247" s="4772"/>
      <c r="W247" s="4772"/>
      <c r="X247" s="4772"/>
      <c r="Y247" s="4772"/>
      <c r="Z247" s="4772"/>
      <c r="AA247" s="4772"/>
      <c r="AB247" s="4772"/>
      <c r="AC247" s="4772"/>
      <c r="AD247" s="4751"/>
      <c r="AE247" s="4752"/>
      <c r="AF247" s="3219">
        <v>18</v>
      </c>
      <c r="AG247" s="3217">
        <v>0</v>
      </c>
      <c r="AH247" s="3217">
        <v>0</v>
      </c>
      <c r="AI247" s="3217">
        <v>0</v>
      </c>
      <c r="AJ247" s="3217">
        <v>0</v>
      </c>
      <c r="AK247" s="3217">
        <v>0</v>
      </c>
      <c r="AL247" s="3218"/>
    </row>
    <row r="248" spans="1:38" s="3216" customFormat="1" ht="18" customHeight="1">
      <c r="A248" s="3217">
        <v>0</v>
      </c>
      <c r="B248" s="2917" t="s">
        <v>1022</v>
      </c>
      <c r="C248" s="4773">
        <f>IF(ISTEXT(U248),0,(U248/U224)*S222)</f>
        <v>50</v>
      </c>
      <c r="D248" s="4775">
        <f>IF(ISTEXT(U248),U248,IF(C248=S222,"chaque repas",IF(C248=0,0,S222/C248)))</f>
        <v>5</v>
      </c>
      <c r="E248" s="4777">
        <f>IF(ISTEXT(V248),0,(V248/U224)*S222)</f>
        <v>50</v>
      </c>
      <c r="F248" s="4775">
        <f>IF(ISTEXT(V248),V248,IF(E248=S222,"chaque repas",IF(E248=0,0,S222/E248)))</f>
        <v>5</v>
      </c>
      <c r="G248" s="4777">
        <f>IF(ISTEXT(W248),0,(W248/U224)*S222)</f>
        <v>50</v>
      </c>
      <c r="H248" s="4775">
        <f>IF(ISTEXT(W248),W248,IF(G248=S222,"chaque repas",IF(G248=0,0,S222/G248)))</f>
        <v>5</v>
      </c>
      <c r="I248" s="4777">
        <f>IF(ISTEXT(X248),0,(X248/U224)*S222)</f>
        <v>50</v>
      </c>
      <c r="J248" s="4775">
        <f>IF(ISTEXT(X248),X248,IF(I248=S222,"chaque repas",IF(I248=0,0,S222/I248)))</f>
        <v>5</v>
      </c>
      <c r="K248" s="4777">
        <f>IF(ISTEXT(Y248),0,(Y248/U224)*S222)</f>
        <v>50</v>
      </c>
      <c r="L248" s="4775">
        <f>IF(ISTEXT(Y248),Y248,IF(K248=S222,"chaque repas",IF(K248=0,0,S222/K248)))</f>
        <v>5</v>
      </c>
      <c r="M248" s="4777">
        <f>IF(ISTEXT(Z248),0,(Z248/U224)*S222)</f>
        <v>37.5</v>
      </c>
      <c r="N248" s="4775">
        <f>IF(ISTEXT(Z248),Z248,IF(M248=S222,"chaque repas",IF(M248=0,0,S222/M248)))</f>
        <v>6.666666666666667</v>
      </c>
      <c r="O248" s="4777">
        <f>IF(ISTEXT(AA248),0,(AA248/U224)*S222)</f>
        <v>25</v>
      </c>
      <c r="P248" s="4775">
        <f>IF(ISTEXT(AA248),AA248,IF(O248=S222,"chaque repas",IF(O248=0,0,S222/O248)))</f>
        <v>10</v>
      </c>
      <c r="Q248" s="4779">
        <f>IF(ISTEXT(AB248),0,(AB248/AB224)*S222)</f>
        <v>44.642857142857146</v>
      </c>
      <c r="R248" s="3297">
        <f>IF(ISTEXT(AB248),AB248,IF(Q248=S222,"chaque repas",IF(Q248=0,0,S222/Q248)))</f>
        <v>5.6</v>
      </c>
      <c r="S248" s="4781">
        <f>IF(ISTEXT(AC248),0,(AC248/AB224)*S222)</f>
        <v>26.785714285714285</v>
      </c>
      <c r="T248" s="4783">
        <f>IF(ISTEXT(AC248),AC248,IF(S248=S222,"chaque repas",IF(S248=0,0,S222/S248)))</f>
        <v>9.3333333333333339</v>
      </c>
      <c r="U248" s="4785">
        <v>4</v>
      </c>
      <c r="V248" s="4785">
        <v>4</v>
      </c>
      <c r="W248" s="4785">
        <v>4</v>
      </c>
      <c r="X248" s="4785">
        <v>4</v>
      </c>
      <c r="Y248" s="4785">
        <v>4</v>
      </c>
      <c r="Z248" s="4785">
        <v>3</v>
      </c>
      <c r="AA248" s="4785">
        <v>2</v>
      </c>
      <c r="AB248" s="4785">
        <v>5</v>
      </c>
      <c r="AC248" s="4785">
        <v>3</v>
      </c>
      <c r="AD248" s="4786" t="s">
        <v>4645</v>
      </c>
      <c r="AE248" s="4787"/>
      <c r="AF248" s="3219">
        <v>18</v>
      </c>
      <c r="AG248" s="3217">
        <v>0</v>
      </c>
      <c r="AH248" s="3217">
        <v>0</v>
      </c>
      <c r="AI248" s="3217">
        <v>0</v>
      </c>
      <c r="AJ248" s="3217">
        <v>0</v>
      </c>
      <c r="AK248" s="3217">
        <v>0</v>
      </c>
      <c r="AL248" s="3218"/>
    </row>
    <row r="249" spans="1:38" s="3216" customFormat="1" ht="18" customHeight="1">
      <c r="A249" s="3217">
        <v>0</v>
      </c>
      <c r="B249" s="4792" t="s">
        <v>4646</v>
      </c>
      <c r="C249" s="4773"/>
      <c r="D249" s="4775"/>
      <c r="E249" s="4777"/>
      <c r="F249" s="4775"/>
      <c r="G249" s="4777"/>
      <c r="H249" s="4775"/>
      <c r="I249" s="4777"/>
      <c r="J249" s="4775"/>
      <c r="K249" s="4777"/>
      <c r="L249" s="4775"/>
      <c r="M249" s="4777"/>
      <c r="N249" s="4775"/>
      <c r="O249" s="4777"/>
      <c r="P249" s="4775"/>
      <c r="Q249" s="4779"/>
      <c r="R249" s="3297"/>
      <c r="S249" s="4781"/>
      <c r="T249" s="4783"/>
      <c r="U249" s="4722"/>
      <c r="V249" s="4722"/>
      <c r="W249" s="4722"/>
      <c r="X249" s="4722"/>
      <c r="Y249" s="4722"/>
      <c r="Z249" s="4722"/>
      <c r="AA249" s="4722"/>
      <c r="AB249" s="4722"/>
      <c r="AC249" s="4722"/>
      <c r="AD249" s="4788"/>
      <c r="AE249" s="4789"/>
      <c r="AF249" s="3219">
        <v>18</v>
      </c>
      <c r="AG249" s="3217">
        <v>0</v>
      </c>
      <c r="AH249" s="3217">
        <v>0</v>
      </c>
      <c r="AI249" s="3217">
        <v>0</v>
      </c>
      <c r="AJ249" s="3217">
        <v>0</v>
      </c>
      <c r="AK249" s="3217">
        <v>0</v>
      </c>
      <c r="AL249" s="3218"/>
    </row>
    <row r="250" spans="1:38" s="3216" customFormat="1" ht="18" customHeight="1">
      <c r="A250" s="3217">
        <v>0</v>
      </c>
      <c r="B250" s="4792"/>
      <c r="C250" s="4774"/>
      <c r="D250" s="4776"/>
      <c r="E250" s="4778"/>
      <c r="F250" s="4776"/>
      <c r="G250" s="4778"/>
      <c r="H250" s="4776"/>
      <c r="I250" s="4778"/>
      <c r="J250" s="4776"/>
      <c r="K250" s="4778"/>
      <c r="L250" s="4776"/>
      <c r="M250" s="4778"/>
      <c r="N250" s="4776"/>
      <c r="O250" s="4778"/>
      <c r="P250" s="4776"/>
      <c r="Q250" s="4780"/>
      <c r="R250" s="3307"/>
      <c r="S250" s="4782"/>
      <c r="T250" s="4784"/>
      <c r="U250" s="4695"/>
      <c r="V250" s="4695"/>
      <c r="W250" s="4695"/>
      <c r="X250" s="4695"/>
      <c r="Y250" s="4695"/>
      <c r="Z250" s="4695"/>
      <c r="AA250" s="4695"/>
      <c r="AB250" s="4695"/>
      <c r="AC250" s="4695"/>
      <c r="AD250" s="4788"/>
      <c r="AE250" s="4789"/>
      <c r="AF250" s="3219">
        <v>18</v>
      </c>
      <c r="AG250" s="3217">
        <v>0</v>
      </c>
      <c r="AH250" s="3217">
        <v>0</v>
      </c>
      <c r="AI250" s="3217">
        <v>0</v>
      </c>
      <c r="AJ250" s="3217">
        <v>0</v>
      </c>
      <c r="AK250" s="3217">
        <v>0</v>
      </c>
      <c r="AL250" s="3218"/>
    </row>
    <row r="251" spans="1:38" s="3216" customFormat="1" ht="18" customHeight="1">
      <c r="A251" s="3217">
        <v>0</v>
      </c>
      <c r="B251" s="3274" t="s">
        <v>1112</v>
      </c>
      <c r="C251" s="3275">
        <f>IF(ISTEXT(U251),0,(U251/U224)*S222)</f>
        <v>50</v>
      </c>
      <c r="D251" s="3276">
        <f>IF(ISTEXT(U251),U251,IF(C251=S222,"chaque repas",IF(C251=0,0,S222/C251)))</f>
        <v>5</v>
      </c>
      <c r="E251" s="3277">
        <f>IF(ISTEXT(V251),0,(V251/U224)*S222)</f>
        <v>50</v>
      </c>
      <c r="F251" s="3276">
        <f>IF(ISTEXT(V251),V251,IF(E251=S222,"chaque repas",IF(E251=0,0,S222/E251)))</f>
        <v>5</v>
      </c>
      <c r="G251" s="3277">
        <f>IF(ISTEXT(W251),0,(W251/U224)*S222)</f>
        <v>50</v>
      </c>
      <c r="H251" s="3276">
        <f>IF(ISTEXT(W251),W251,IF(G251=S222,"chaque repas",IF(G251=0,0,S222/G251)))</f>
        <v>5</v>
      </c>
      <c r="I251" s="3277">
        <f>IF(ISTEXT(X251),0,(X251/U224)*S222)</f>
        <v>50</v>
      </c>
      <c r="J251" s="3276">
        <f>IF(ISTEXT(X251),X251,IF(I251=S222,"chaque repas",IF(I251=0,0,S222/I251)))</f>
        <v>5</v>
      </c>
      <c r="K251" s="3277">
        <f>IF(ISTEXT(Y251),0,(Y251/U224)*S222)</f>
        <v>25</v>
      </c>
      <c r="L251" s="3276">
        <f>IF(ISTEXT(Y251),Y251,IF(K251=S222,"chaque repas",IF(K251=0,0,S222/K251)))</f>
        <v>10</v>
      </c>
      <c r="M251" s="3277">
        <f>IF(ISTEXT(Z251),0,(Z251/U224)*S222)</f>
        <v>87.5</v>
      </c>
      <c r="N251" s="3276">
        <f>IF(ISTEXT(Z251),Z251,IF(M251=S222,"chaque repas",IF(M251=0,0,S222/M251)))</f>
        <v>2.8571428571428572</v>
      </c>
      <c r="O251" s="3277">
        <f>IF(ISTEXT(AA251),0,(AA251/U224)*S222)</f>
        <v>0</v>
      </c>
      <c r="P251" s="3276" t="str">
        <f>IF(ISTEXT(AA251),AA251,IF(O251=S222,"chaque repas",IF(O251=0,0,S222/O251)))</f>
        <v>libre</v>
      </c>
      <c r="Q251" s="3278">
        <f>IF(ISTEXT(AB251),0,(AB251/AB224)*S222)</f>
        <v>71.428571428571431</v>
      </c>
      <c r="R251" s="3279">
        <f>IF(ISTEXT(AB251),AB251,IF(Q251=S222,"chaque repas",IF(Q251=0,0,S222/Q251)))</f>
        <v>3.5</v>
      </c>
      <c r="S251" s="3277">
        <f>IF(ISTEXT(AC251),0,(AC251/AB224)*S222)</f>
        <v>0</v>
      </c>
      <c r="T251" s="3279" t="str">
        <f>IF(ISTEXT(AC251),AC251,IF(S251=S222,"chaque repas",IF(S251=0,0,S222/S251)))</f>
        <v>libre</v>
      </c>
      <c r="U251" s="3246">
        <v>4</v>
      </c>
      <c r="V251" s="3246">
        <v>4</v>
      </c>
      <c r="W251" s="3246">
        <v>4</v>
      </c>
      <c r="X251" s="3246">
        <v>4</v>
      </c>
      <c r="Y251" s="3246">
        <v>2</v>
      </c>
      <c r="Z251" s="3246">
        <v>7</v>
      </c>
      <c r="AA251" s="3280" t="s">
        <v>4606</v>
      </c>
      <c r="AB251" s="3246">
        <v>8</v>
      </c>
      <c r="AC251" s="3280" t="s">
        <v>4606</v>
      </c>
      <c r="AD251" s="4788"/>
      <c r="AE251" s="4789"/>
      <c r="AF251" s="3219">
        <v>18</v>
      </c>
      <c r="AG251" s="3217">
        <v>0</v>
      </c>
      <c r="AH251" s="3217">
        <v>0</v>
      </c>
      <c r="AI251" s="3217">
        <v>0</v>
      </c>
      <c r="AJ251" s="3217">
        <v>0</v>
      </c>
      <c r="AK251" s="3217">
        <v>0</v>
      </c>
      <c r="AL251" s="3218"/>
    </row>
    <row r="252" spans="1:38" s="3216" customFormat="1" ht="18" customHeight="1">
      <c r="A252" s="3217">
        <v>0</v>
      </c>
      <c r="B252" s="4793" t="s">
        <v>1113</v>
      </c>
      <c r="C252" s="4794">
        <f>IF(ISTEXT(U252),0,(U252/U224)*S222)</f>
        <v>50</v>
      </c>
      <c r="D252" s="4795">
        <f>IF(ISTEXT(U252),U252,IF(C252=S222,"chaque repas",IF(C252=0,0,S222/C252)))</f>
        <v>5</v>
      </c>
      <c r="E252" s="4796">
        <f>IF(ISTEXT(V252),0,(V252/U224)*S222)</f>
        <v>25</v>
      </c>
      <c r="F252" s="4795">
        <f>IF(ISTEXT(V252),V252,IF(E252=S222,"chaque repas",IF(E252=0,0,S222/E252)))</f>
        <v>10</v>
      </c>
      <c r="G252" s="4796">
        <f>IF(ISTEXT(W252),0,(W252/U224)*S222)</f>
        <v>25</v>
      </c>
      <c r="H252" s="4795">
        <f>IF(ISTEXT(W252),W252,IF(G252=S222,"chaque repas",IF(G252=0,0,S222/G252)))</f>
        <v>10</v>
      </c>
      <c r="I252" s="4796">
        <f>IF(ISTEXT(X252),0,(X252/U224)*S222)</f>
        <v>25</v>
      </c>
      <c r="J252" s="4795">
        <f>IF(ISTEXT(X252),X252,IF(I252=S222,"chaque repas",IF(I252=0,0,S222/I252)))</f>
        <v>10</v>
      </c>
      <c r="K252" s="4796">
        <f>IF(ISTEXT(Y252),0,(Y252/U224)*S222)</f>
        <v>75</v>
      </c>
      <c r="L252" s="4795">
        <f>IF(ISTEXT(Y252),Y252,IF(K252=S222,"chaque repas",IF(K252=0,0,S222/K252)))</f>
        <v>3.3333333333333335</v>
      </c>
      <c r="M252" s="4796">
        <f>IF(ISTEXT(Z252),0,(Z252/U224)*S222)</f>
        <v>25</v>
      </c>
      <c r="N252" s="4795">
        <f>IF(ISTEXT(Z252),Z252,IF(M252=S222,"chaque repas",IF(M252=0,0,S222/M252)))</f>
        <v>10</v>
      </c>
      <c r="O252" s="4796">
        <f>IF(ISTEXT(AA252),0,(AA252/U224)*S222)</f>
        <v>62.5</v>
      </c>
      <c r="P252" s="4795">
        <f>IF(ISTEXT(AA252),AA252,IF(O252=S222,"chaque repas",IF(O252=0,0,S222/O252)))</f>
        <v>4</v>
      </c>
      <c r="Q252" s="4797">
        <f>IF(ISTEXT(AB252),0,(AB252/AB224)*S222)</f>
        <v>26.785714285714285</v>
      </c>
      <c r="R252" s="3296">
        <f>IF(ISTEXT(AB252),AB252,IF(Q252=S222,"chaque repas",IF(Q252=0,0,S222/Q252)))</f>
        <v>9.3333333333333339</v>
      </c>
      <c r="S252" s="4798">
        <f>IF(ISTEXT(AC252),0,(AC252/AB224)*S222)</f>
        <v>71.428571428571431</v>
      </c>
      <c r="T252" s="4799">
        <f>IF(ISTEXT(AC252),AC252,IF(S252=S222,"chaque repas",IF(S252=0,0,S222/S252)))</f>
        <v>3.5</v>
      </c>
      <c r="U252" s="4721">
        <v>4</v>
      </c>
      <c r="V252" s="4721">
        <v>2</v>
      </c>
      <c r="W252" s="4721">
        <v>2</v>
      </c>
      <c r="X252" s="4722">
        <v>2</v>
      </c>
      <c r="Y252" s="4722">
        <v>6</v>
      </c>
      <c r="Z252" s="4721">
        <v>2</v>
      </c>
      <c r="AA252" s="4721">
        <v>5</v>
      </c>
      <c r="AB252" s="4721">
        <v>3</v>
      </c>
      <c r="AC252" s="4721">
        <v>8</v>
      </c>
      <c r="AD252" s="4788"/>
      <c r="AE252" s="4789"/>
      <c r="AF252" s="3219">
        <v>18</v>
      </c>
      <c r="AG252" s="3217">
        <v>0</v>
      </c>
      <c r="AH252" s="3217">
        <v>0</v>
      </c>
      <c r="AI252" s="3217">
        <v>0</v>
      </c>
      <c r="AJ252" s="3217">
        <v>0</v>
      </c>
      <c r="AK252" s="3217">
        <v>0</v>
      </c>
      <c r="AL252" s="3218"/>
    </row>
    <row r="253" spans="1:38" s="3216" customFormat="1" ht="18" customHeight="1">
      <c r="A253" s="3217">
        <v>0</v>
      </c>
      <c r="B253" s="4450"/>
      <c r="C253" s="4794"/>
      <c r="D253" s="4795"/>
      <c r="E253" s="4796"/>
      <c r="F253" s="4795"/>
      <c r="G253" s="4796"/>
      <c r="H253" s="4795"/>
      <c r="I253" s="4796"/>
      <c r="J253" s="4795"/>
      <c r="K253" s="4796"/>
      <c r="L253" s="4795"/>
      <c r="M253" s="4796"/>
      <c r="N253" s="4795"/>
      <c r="O253" s="4796"/>
      <c r="P253" s="4795"/>
      <c r="Q253" s="4797"/>
      <c r="R253" s="3296"/>
      <c r="S253" s="4798"/>
      <c r="T253" s="4799"/>
      <c r="U253" s="4721"/>
      <c r="V253" s="4721"/>
      <c r="W253" s="4721"/>
      <c r="X253" s="4722"/>
      <c r="Y253" s="4722"/>
      <c r="Z253" s="4721"/>
      <c r="AA253" s="4721"/>
      <c r="AB253" s="4721"/>
      <c r="AC253" s="4721"/>
      <c r="AD253" s="4790"/>
      <c r="AE253" s="4791"/>
      <c r="AF253" s="3219">
        <v>18</v>
      </c>
      <c r="AG253" s="3217">
        <v>0</v>
      </c>
      <c r="AH253" s="3217">
        <v>0</v>
      </c>
      <c r="AI253" s="3217">
        <v>0</v>
      </c>
      <c r="AJ253" s="3217">
        <v>0</v>
      </c>
      <c r="AK253" s="3217">
        <v>0</v>
      </c>
      <c r="AL253" s="3218"/>
    </row>
    <row r="254" spans="1:38" s="3216" customFormat="1" ht="18" customHeight="1">
      <c r="A254" s="3217">
        <v>0</v>
      </c>
      <c r="B254" s="2922" t="s">
        <v>1118</v>
      </c>
      <c r="C254" s="3281">
        <f>IF(ISTEXT(U254),0,(U254/U224)*S222)</f>
        <v>100</v>
      </c>
      <c r="D254" s="3282">
        <f>IF(ISTEXT(U254),U254,IF(C254=S222,"chaque repas",IF(C254=0,0,S222/C254)))</f>
        <v>2.5</v>
      </c>
      <c r="E254" s="3283">
        <f>IF(ISTEXT(V254),0,(V254/U224)*S222)</f>
        <v>250</v>
      </c>
      <c r="F254" s="3282" t="str">
        <f>IF(ISTEXT(V254),V254,IF(E254=S222,"chaque repas",IF(E254=0,0,S222/E254)))</f>
        <v>chaque repas</v>
      </c>
      <c r="G254" s="3283">
        <f>IF(ISTEXT(W254),0,(W254/U224)*S222)</f>
        <v>250</v>
      </c>
      <c r="H254" s="3282" t="str">
        <f>IF(ISTEXT(W254),W254,IF(G254=S222,"chaque repas",IF(G254=0,0,S222/G254)))</f>
        <v>chaque repas</v>
      </c>
      <c r="I254" s="3283">
        <f>IF(ISTEXT(X254),0,(X254/U224)*S222)</f>
        <v>100</v>
      </c>
      <c r="J254" s="3282">
        <f>IF(ISTEXT(X254),X254,IF(I254=S222,"chaque repas",IF(I254=0,0,S222/I254)))</f>
        <v>2.5</v>
      </c>
      <c r="K254" s="3283">
        <f>IF(ISTEXT(Y254),0,(Y254/U224)*S222)</f>
        <v>100</v>
      </c>
      <c r="L254" s="3282">
        <f>IF(ISTEXT(Y254),Y254,IF(K254=S222,"chaque repas",IF(K254=0,0,S222/K254)))</f>
        <v>2.5</v>
      </c>
      <c r="M254" s="3283">
        <f>IF(ISTEXT(Z254),0,(Z254/U224)*S222)</f>
        <v>137.5</v>
      </c>
      <c r="N254" s="3282">
        <f>IF(ISTEXT(Z254),Z254,IF(M254=S222,"chaque repas",IF(M254=0,0,S222/M254)))</f>
        <v>1.8181818181818181</v>
      </c>
      <c r="O254" s="3283">
        <f>IF(ISTEXT(AA254),0,(AA254/U224)*S222)</f>
        <v>100</v>
      </c>
      <c r="P254" s="3282">
        <f>IF(ISTEXT(AA254),AA254,IF(O254=S222,"chaque repas",IF(O254=0,0,S222/O254)))</f>
        <v>2.5</v>
      </c>
      <c r="Q254" s="3284">
        <f>IF(ISTEXT(AB254),0,(AB254/AB224)*S222)</f>
        <v>142.85714285714286</v>
      </c>
      <c r="R254" s="3285">
        <f>IF(ISTEXT(AB254),AB254,IF(Q254=S222,"chaque repas",IF(Q254=0,0,S222/Q254)))</f>
        <v>1.75</v>
      </c>
      <c r="S254" s="3283">
        <f>IF(ISTEXT(AC254),0,(AC254/AB224)*S222)</f>
        <v>107.14285714285714</v>
      </c>
      <c r="T254" s="3285">
        <f>IF(ISTEXT(AC254),AC254,IF(S254=S222,"chaque repas",IF(S254=0,0,S222/S254)))</f>
        <v>2.3333333333333335</v>
      </c>
      <c r="U254" s="3286">
        <v>8</v>
      </c>
      <c r="V254" s="3286">
        <v>20</v>
      </c>
      <c r="W254" s="3286">
        <v>20</v>
      </c>
      <c r="X254" s="3286">
        <v>8</v>
      </c>
      <c r="Y254" s="3286">
        <v>8</v>
      </c>
      <c r="Z254" s="3286">
        <v>11</v>
      </c>
      <c r="AA254" s="3286">
        <v>8</v>
      </c>
      <c r="AB254" s="3286">
        <v>16</v>
      </c>
      <c r="AC254" s="3286">
        <v>12</v>
      </c>
      <c r="AD254" s="4800" t="s">
        <v>4655</v>
      </c>
      <c r="AE254" s="4801"/>
      <c r="AF254" s="3219">
        <v>18</v>
      </c>
      <c r="AG254" s="3217">
        <v>0</v>
      </c>
      <c r="AH254" s="3217">
        <v>0</v>
      </c>
      <c r="AI254" s="3217">
        <v>0</v>
      </c>
      <c r="AJ254" s="3217">
        <v>0</v>
      </c>
      <c r="AK254" s="3217">
        <v>0</v>
      </c>
      <c r="AL254" s="3218"/>
    </row>
    <row r="255" spans="1:38" s="3216" customFormat="1" ht="18" customHeight="1">
      <c r="A255" s="3217">
        <v>0</v>
      </c>
      <c r="B255" s="4806" t="s">
        <v>1122</v>
      </c>
      <c r="C255" s="4807">
        <f>IF(ISTEXT(U255),0,(U255/U224)*S222)</f>
        <v>50</v>
      </c>
      <c r="D255" s="4808">
        <f>IF(ISTEXT(U255),U255,IF(C255=S222,"chaque repas",IF(C255=0,0,S222/C255)))</f>
        <v>5</v>
      </c>
      <c r="E255" s="4809">
        <f>IF(ISTEXT(V255),0,(V255/U224)*S222)</f>
        <v>100</v>
      </c>
      <c r="F255" s="4808">
        <f>IF(ISTEXT(V255),V255,IF(E255=S222,"chaque repas",IF(E255=0,0,S222/E255)))</f>
        <v>2.5</v>
      </c>
      <c r="G255" s="4809">
        <f>IF(ISTEXT(W255),0,(W255/U224)*S222)</f>
        <v>25</v>
      </c>
      <c r="H255" s="4808">
        <f>IF(ISTEXT(W255),W255,IF(G255=S222,"chaque repas",IF(G255=0,0,S222/G255)))</f>
        <v>10</v>
      </c>
      <c r="I255" s="4809">
        <f>IF(ISTEXT(X255),0,(X255/U224)*S222)</f>
        <v>50</v>
      </c>
      <c r="J255" s="4808">
        <f>IF(ISTEXT(X255),X255,IF(I255=S222,"chaque repas",IF(I255=0,0,S222/I255)))</f>
        <v>5</v>
      </c>
      <c r="K255" s="4809">
        <f>IF(ISTEXT(Y255),0,(Y255/U224)*S222)</f>
        <v>50</v>
      </c>
      <c r="L255" s="4808">
        <f>IF(ISTEXT(Y255),Y255,IF(K255=S222,"chaque repas",IF(K255=0,0,S222/K255)))</f>
        <v>5</v>
      </c>
      <c r="M255" s="4809">
        <f>IF(ISTEXT(Z255),0,(Z255/U224)*S222)</f>
        <v>12.5</v>
      </c>
      <c r="N255" s="4808">
        <f>IF(ISTEXT(Z255),Z255,IF(M255=S222,"chaque repas",IF(M255=0,0,S222/M255)))</f>
        <v>20</v>
      </c>
      <c r="O255" s="4809">
        <f>IF(ISTEXT(AA255),0,(AA255/U224)*S222)</f>
        <v>12.5</v>
      </c>
      <c r="P255" s="4808">
        <f>IF(ISTEXT(AA255),AA255,IF(O255=S222,"chaque repas",IF(O255=0,0,S222/O255)))</f>
        <v>20</v>
      </c>
      <c r="Q255" s="4810">
        <f>IF(ISTEXT(AB255),0,(AB255/AB224)*S222)</f>
        <v>17.857142857142858</v>
      </c>
      <c r="R255" s="3295">
        <f>IF(ISTEXT(AB255),AB255,IF(Q255=S222,"chaque repas",IF(Q255=0,0,S222/Q255)))</f>
        <v>14</v>
      </c>
      <c r="S255" s="4811">
        <f>IF(ISTEXT(AC255),0,(AC255/AB224)*S222)</f>
        <v>17.857142857142858</v>
      </c>
      <c r="T255" s="4812">
        <f>IF(ISTEXT(AC255),AC255,IF(S255=S222,"chaque repas",IF(S255=0,0,S222/S255)))</f>
        <v>14</v>
      </c>
      <c r="U255" s="4722">
        <v>4</v>
      </c>
      <c r="V255" s="4722">
        <v>8</v>
      </c>
      <c r="W255" s="4722">
        <v>2</v>
      </c>
      <c r="X255" s="4722">
        <v>4</v>
      </c>
      <c r="Y255" s="4722">
        <v>4</v>
      </c>
      <c r="Z255" s="4722">
        <v>1</v>
      </c>
      <c r="AA255" s="4722">
        <v>1</v>
      </c>
      <c r="AB255" s="4722">
        <v>2</v>
      </c>
      <c r="AC255" s="4722">
        <v>2</v>
      </c>
      <c r="AD255" s="4802"/>
      <c r="AE255" s="4803"/>
      <c r="AF255" s="3219">
        <v>18</v>
      </c>
      <c r="AG255" s="3217">
        <v>0</v>
      </c>
      <c r="AH255" s="3217">
        <v>0</v>
      </c>
      <c r="AI255" s="3217">
        <v>0</v>
      </c>
      <c r="AJ255" s="3217">
        <v>0</v>
      </c>
      <c r="AK255" s="3217">
        <v>0</v>
      </c>
      <c r="AL255" s="3218"/>
    </row>
    <row r="256" spans="1:38" s="3216" customFormat="1" ht="18" customHeight="1">
      <c r="A256" s="3217">
        <v>0</v>
      </c>
      <c r="B256" s="4806"/>
      <c r="C256" s="4807"/>
      <c r="D256" s="4808"/>
      <c r="E256" s="4809"/>
      <c r="F256" s="4808"/>
      <c r="G256" s="4809"/>
      <c r="H256" s="4808"/>
      <c r="I256" s="4809"/>
      <c r="J256" s="4808"/>
      <c r="K256" s="4809"/>
      <c r="L256" s="4808"/>
      <c r="M256" s="4809"/>
      <c r="N256" s="4808"/>
      <c r="O256" s="4809"/>
      <c r="P256" s="4808"/>
      <c r="Q256" s="4810"/>
      <c r="R256" s="3295"/>
      <c r="S256" s="4811"/>
      <c r="T256" s="4812"/>
      <c r="U256" s="4695"/>
      <c r="V256" s="4695"/>
      <c r="W256" s="4695"/>
      <c r="X256" s="4695"/>
      <c r="Y256" s="4695"/>
      <c r="Z256" s="4695"/>
      <c r="AA256" s="4695"/>
      <c r="AB256" s="4695"/>
      <c r="AC256" s="4695"/>
      <c r="AD256" s="4802"/>
      <c r="AE256" s="4803"/>
      <c r="AF256" s="3219">
        <v>18</v>
      </c>
      <c r="AG256" s="3217">
        <v>0</v>
      </c>
      <c r="AH256" s="3217">
        <v>0</v>
      </c>
      <c r="AI256" s="3217">
        <v>0</v>
      </c>
      <c r="AJ256" s="3217">
        <v>0</v>
      </c>
      <c r="AK256" s="3217">
        <v>0</v>
      </c>
      <c r="AL256" s="3218"/>
    </row>
    <row r="257" spans="1:38" s="3216" customFormat="1" ht="18" customHeight="1">
      <c r="A257" s="3217">
        <v>0</v>
      </c>
      <c r="B257" s="4813" t="s">
        <v>4658</v>
      </c>
      <c r="C257" s="4814">
        <f>IF(ISTEXT(U257),0,(U257/U224)*S222)</f>
        <v>75</v>
      </c>
      <c r="D257" s="4815">
        <f>IF(ISTEXT(U257),U257,IF(C257=S222,"chaque repas",IF(C257=0,0,S222/C257)))</f>
        <v>3.3333333333333335</v>
      </c>
      <c r="E257" s="4816">
        <f>IF(ISTEXT(V257),0,(V257/U224)*S222)</f>
        <v>75</v>
      </c>
      <c r="F257" s="4815">
        <f>IF(ISTEXT(V257),V257,IF(E257=S222,"chaque repas",IF(E257=0,0,S222/E257)))</f>
        <v>3.3333333333333335</v>
      </c>
      <c r="G257" s="4816">
        <f>IF(ISTEXT(W257),0,(W257/U224)*S222)</f>
        <v>75</v>
      </c>
      <c r="H257" s="4815">
        <f>IF(ISTEXT(W257),W257,IF(G257=S222,"chaque repas",IF(G257=0,0,S222/G257)))</f>
        <v>3.3333333333333335</v>
      </c>
      <c r="I257" s="4816">
        <f>IF(ISTEXT(X257),0,(X257/U224)*S222)</f>
        <v>50</v>
      </c>
      <c r="J257" s="4815">
        <f>IF(ISTEXT(X257),X257,IF(I257=S222,"chaque repas",IF(I257=0,0,S222/I257)))</f>
        <v>5</v>
      </c>
      <c r="K257" s="4816">
        <f>IF(ISTEXT(Y257),0,(Y257/U224)*S222)</f>
        <v>50</v>
      </c>
      <c r="L257" s="4815">
        <f>IF(ISTEXT(Y257),Y257,IF(K257=S222,"chaque repas",IF(K257=0,0,S222/K257)))</f>
        <v>5</v>
      </c>
      <c r="M257" s="4816">
        <f>IF(ISTEXT(Z257),0,(Z257/U224)*S222)</f>
        <v>87.5</v>
      </c>
      <c r="N257" s="4815">
        <f>IF(ISTEXT(Z257),Z257,IF(M257=S222,"chaque repas",IF(M257=0,0,S222/M257)))</f>
        <v>2.8571428571428572</v>
      </c>
      <c r="O257" s="4816">
        <f>IF(ISTEXT(AA257),0,(AA257/U224)*S222)</f>
        <v>100</v>
      </c>
      <c r="P257" s="4815">
        <f>IF(ISTEXT(AA257),AA257,IF(O257=S222,"chaque repas",IF(O257=0,0,S222/O257)))</f>
        <v>2.5</v>
      </c>
      <c r="Q257" s="4817">
        <f>IF(ISTEXT(AB257),0,(AB257/AB224)*S222)</f>
        <v>89.285714285714292</v>
      </c>
      <c r="R257" s="3294">
        <f>IF(ISTEXT(AB257),AB257,IF(Q257=S222,"chaque repas",IF(Q257=0,0,S222/Q257)))</f>
        <v>2.8</v>
      </c>
      <c r="S257" s="4818">
        <f>IF(ISTEXT(AC257),0,(AC257/AB224)*S222)</f>
        <v>107.14285714285714</v>
      </c>
      <c r="T257" s="4819">
        <f>IF(ISTEXT(AC257),AC257,IF(S257=S222,"chaque repas",IF(S257=0,0,S222/S257)))</f>
        <v>2.3333333333333335</v>
      </c>
      <c r="U257" s="4722">
        <v>6</v>
      </c>
      <c r="V257" s="4722">
        <v>6</v>
      </c>
      <c r="W257" s="4722">
        <v>6</v>
      </c>
      <c r="X257" s="4722">
        <v>4</v>
      </c>
      <c r="Y257" s="4722">
        <v>4</v>
      </c>
      <c r="Z257" s="4722">
        <v>7</v>
      </c>
      <c r="AA257" s="4722">
        <v>8</v>
      </c>
      <c r="AB257" s="4722">
        <v>10</v>
      </c>
      <c r="AC257" s="4722">
        <v>12</v>
      </c>
      <c r="AD257" s="4802"/>
      <c r="AE257" s="4803"/>
      <c r="AF257" s="3219">
        <v>18</v>
      </c>
      <c r="AG257" s="3217">
        <v>0</v>
      </c>
      <c r="AH257" s="3217">
        <v>0</v>
      </c>
      <c r="AI257" s="3217">
        <v>0</v>
      </c>
      <c r="AJ257" s="3217">
        <v>0</v>
      </c>
      <c r="AK257" s="3217">
        <v>0</v>
      </c>
      <c r="AL257" s="3218"/>
    </row>
    <row r="258" spans="1:38" s="3216" customFormat="1" ht="18" customHeight="1">
      <c r="A258" s="3217">
        <v>0</v>
      </c>
      <c r="B258" s="4453"/>
      <c r="C258" s="4814"/>
      <c r="D258" s="4815"/>
      <c r="E258" s="4816"/>
      <c r="F258" s="4815"/>
      <c r="G258" s="4816"/>
      <c r="H258" s="4815"/>
      <c r="I258" s="4816"/>
      <c r="J258" s="4815"/>
      <c r="K258" s="4816"/>
      <c r="L258" s="4815"/>
      <c r="M258" s="4816"/>
      <c r="N258" s="4815"/>
      <c r="O258" s="4816"/>
      <c r="P258" s="4815"/>
      <c r="Q258" s="4817"/>
      <c r="R258" s="3294"/>
      <c r="S258" s="4818"/>
      <c r="T258" s="4819"/>
      <c r="U258" s="4695"/>
      <c r="V258" s="4695"/>
      <c r="W258" s="4695"/>
      <c r="X258" s="4695"/>
      <c r="Y258" s="4695"/>
      <c r="Z258" s="4695"/>
      <c r="AA258" s="4695"/>
      <c r="AB258" s="4695"/>
      <c r="AC258" s="4695"/>
      <c r="AD258" s="4804"/>
      <c r="AE258" s="4805"/>
      <c r="AF258" s="3219">
        <v>18</v>
      </c>
      <c r="AG258" s="3217">
        <v>0</v>
      </c>
      <c r="AH258" s="3217">
        <v>0</v>
      </c>
      <c r="AI258" s="3217">
        <v>0</v>
      </c>
      <c r="AJ258" s="3217">
        <v>0</v>
      </c>
      <c r="AK258" s="3217">
        <v>0</v>
      </c>
      <c r="AL258" s="3218"/>
    </row>
    <row r="259" spans="1:38" s="3216" customFormat="1" ht="18" customHeight="1">
      <c r="A259" s="3217">
        <v>0</v>
      </c>
      <c r="B259" s="4820" t="s">
        <v>4660</v>
      </c>
      <c r="C259" s="4821">
        <f>IF(ISTEXT(U259),0,(U259/U224)*S222)</f>
        <v>50</v>
      </c>
      <c r="D259" s="4822">
        <f>IF(ISTEXT(U259),U259,IF(C259=S222,"chaque repas",IF(C259=0,0,S222/C259)))</f>
        <v>5</v>
      </c>
      <c r="E259" s="4823">
        <f>IF(ISTEXT(V259),0,(V259/U224)*S222)</f>
        <v>12.5</v>
      </c>
      <c r="F259" s="4822">
        <f>IF(ISTEXT(V259),V259,IF(E259=S222,"chaque repas",IF(E259=0,0,S222/E259)))</f>
        <v>20</v>
      </c>
      <c r="G259" s="4823">
        <f>IF(ISTEXT(W259),0,(W259/U224)*S222)</f>
        <v>12.5</v>
      </c>
      <c r="H259" s="4822">
        <f>IF(ISTEXT(W259),W259,IF(G259=S222,"chaque repas",IF(G259=0,0,S222/G259)))</f>
        <v>20</v>
      </c>
      <c r="I259" s="4823">
        <f>IF(ISTEXT(X259),0,(X259/U224)*S222)</f>
        <v>50</v>
      </c>
      <c r="J259" s="4822">
        <f>IF(ISTEXT(X259),X259,IF(I259=S222,"chaque repas",IF(I259=0,0,S222/I259)))</f>
        <v>5</v>
      </c>
      <c r="K259" s="4823">
        <f>IF(ISTEXT(Y259),0,(Y259/U224)*S222)</f>
        <v>25</v>
      </c>
      <c r="L259" s="4822">
        <f>IF(ISTEXT(Y259),Y259,IF(K259=S222,"chaque repas",IF(K259=0,0,S222/K259)))</f>
        <v>10</v>
      </c>
      <c r="M259" s="4823">
        <f>IF(ISTEXT(Z259),0,(Z259/U224)*S222)</f>
        <v>12.5</v>
      </c>
      <c r="N259" s="4822">
        <f>IF(ISTEXT(Z259),Z259,IF(M259=S222,"chaque repas",IF(M259=0,0,S222/M259)))</f>
        <v>20</v>
      </c>
      <c r="O259" s="4823">
        <f>IF(ISTEXT(AA259),0,(AA259/U224)*S222)</f>
        <v>12.5</v>
      </c>
      <c r="P259" s="4822">
        <f>IF(ISTEXT(AA259),AA259,IF(O259=S222,"chaque repas",IF(O259=0,0,S222/O259)))</f>
        <v>20</v>
      </c>
      <c r="Q259" s="4824">
        <f>IF(ISTEXT(AB259),0,(AB259/AB224)*S222)</f>
        <v>17.857142857142858</v>
      </c>
      <c r="R259" s="3293">
        <f>IF(ISTEXT(AB259),AB259,IF(Q259=S222,"chaque repas",IF(Q259=0,0,S222/Q259)))</f>
        <v>14</v>
      </c>
      <c r="S259" s="4825">
        <f>IF(ISTEXT(AC259),0,(AC259/AB224)*S222)</f>
        <v>17.857142857142858</v>
      </c>
      <c r="T259" s="4826">
        <f>IF(ISTEXT(AC259),AC259,IF(S259=S222,"chaque repas",IF(S259=0,0,S222/S259)))</f>
        <v>14</v>
      </c>
      <c r="U259" s="4721">
        <v>4</v>
      </c>
      <c r="V259" s="4721">
        <v>1</v>
      </c>
      <c r="W259" s="4721">
        <v>1</v>
      </c>
      <c r="X259" s="4721">
        <v>4</v>
      </c>
      <c r="Y259" s="4721">
        <v>2</v>
      </c>
      <c r="Z259" s="4721">
        <v>1</v>
      </c>
      <c r="AA259" s="4721">
        <v>1</v>
      </c>
      <c r="AB259" s="4721">
        <v>2</v>
      </c>
      <c r="AC259" s="4721">
        <v>2</v>
      </c>
      <c r="AD259" s="4852" t="s">
        <v>4663</v>
      </c>
      <c r="AE259" s="4853"/>
      <c r="AF259" s="3219">
        <v>18</v>
      </c>
      <c r="AG259" s="3217">
        <v>0</v>
      </c>
      <c r="AH259" s="3217">
        <v>0</v>
      </c>
      <c r="AI259" s="3217">
        <v>0</v>
      </c>
      <c r="AJ259" s="3217">
        <v>0</v>
      </c>
      <c r="AK259" s="3217">
        <v>0</v>
      </c>
      <c r="AL259" s="3218"/>
    </row>
    <row r="260" spans="1:38" s="3216" customFormat="1" ht="18" customHeight="1">
      <c r="A260" s="3217">
        <v>0</v>
      </c>
      <c r="B260" s="4417"/>
      <c r="C260" s="4821"/>
      <c r="D260" s="4822"/>
      <c r="E260" s="4823"/>
      <c r="F260" s="4822"/>
      <c r="G260" s="4823"/>
      <c r="H260" s="4822"/>
      <c r="I260" s="4823"/>
      <c r="J260" s="4822"/>
      <c r="K260" s="4823"/>
      <c r="L260" s="4822"/>
      <c r="M260" s="4823"/>
      <c r="N260" s="4822"/>
      <c r="O260" s="4823"/>
      <c r="P260" s="4822"/>
      <c r="Q260" s="4824"/>
      <c r="R260" s="3293"/>
      <c r="S260" s="4825"/>
      <c r="T260" s="4826"/>
      <c r="U260" s="4771"/>
      <c r="V260" s="4771"/>
      <c r="W260" s="4771"/>
      <c r="X260" s="4771"/>
      <c r="Y260" s="4771"/>
      <c r="Z260" s="4771"/>
      <c r="AA260" s="4771"/>
      <c r="AB260" s="4771"/>
      <c r="AC260" s="4771"/>
      <c r="AD260" s="4854"/>
      <c r="AE260" s="4855"/>
      <c r="AF260" s="3219">
        <v>18</v>
      </c>
      <c r="AG260" s="3217">
        <v>0</v>
      </c>
      <c r="AH260" s="3217">
        <v>0</v>
      </c>
      <c r="AI260" s="3217">
        <v>0</v>
      </c>
      <c r="AJ260" s="3217">
        <v>0</v>
      </c>
      <c r="AK260" s="3217">
        <v>0</v>
      </c>
      <c r="AL260" s="3218"/>
    </row>
    <row r="261" spans="1:38" s="3216" customFormat="1" ht="18" customHeight="1">
      <c r="A261" s="3217">
        <v>0</v>
      </c>
      <c r="B261" s="4879" t="s">
        <v>4664</v>
      </c>
      <c r="C261" s="4880">
        <f>IF(ISTEXT(U261),0,(U261/U224)*S222)</f>
        <v>50</v>
      </c>
      <c r="D261" s="4827">
        <f>IF(ISTEXT(U261),U261,IF(C261=S222,"chaque repas",IF(C261=0,0,S222/C261)))</f>
        <v>5</v>
      </c>
      <c r="E261" s="4828">
        <f>IF(ISTEXT(V261),0,(V261/U224)*S222)</f>
        <v>0</v>
      </c>
      <c r="F261" s="4827">
        <f>IF(ISTEXT(V261),V261,IF(E261=S222,"chaque repas",IF(E261=0,0,S222/E261)))</f>
        <v>0</v>
      </c>
      <c r="G261" s="4828">
        <f>IF(ISTEXT(W261),0,(W261/U224)*S222)</f>
        <v>0</v>
      </c>
      <c r="H261" s="4827">
        <f>IF(ISTEXT(W261),W261,IF(G261=S222,"chaque repas",IF(G261=0,0,S222/G261)))</f>
        <v>0</v>
      </c>
      <c r="I261" s="4828">
        <f>IF(ISTEXT(X261),0,(X261/U224)*S222)</f>
        <v>0</v>
      </c>
      <c r="J261" s="4827">
        <f>IF(ISTEXT(X261),X261,IF(I261=S222,"chaque repas",IF(I261=0,0,S222/I261)))</f>
        <v>0</v>
      </c>
      <c r="K261" s="4828">
        <f>IF(ISTEXT(Y261),0,(Y261/U224)*S222)</f>
        <v>0</v>
      </c>
      <c r="L261" s="4827">
        <f>IF(ISTEXT(Y261),Y261,IF(K261=S222,"chaque repas",IF(K261=0,0,S222/K261)))</f>
        <v>0</v>
      </c>
      <c r="M261" s="4828">
        <f>IF(ISTEXT(Z261),0,(Z261/U224)*S222)</f>
        <v>0</v>
      </c>
      <c r="N261" s="4827" t="str">
        <f>IF(ISTEXT(Z261),Z261,IF(M261=S222,"chaque repas",IF(M261=0,0,S222/M261)))</f>
        <v>pas de limitation</v>
      </c>
      <c r="O261" s="4828">
        <f>IF(ISTEXT(AA261),0,(AA261/U224)*S222)</f>
        <v>0</v>
      </c>
      <c r="P261" s="4827" t="str">
        <f>IF(ISTEXT(AA261),AA261,IF(O261=S222,"chaque repas",IF(O261=0,0,S222/O261)))</f>
        <v>pas de limitation</v>
      </c>
      <c r="Q261" s="4829">
        <f>IF(ISTEXT(AB261),0,(AB261/AB224)*S222)</f>
        <v>0</v>
      </c>
      <c r="R261" s="3292" t="str">
        <f>IF(ISTEXT(AB261),AB261,IF(Q261=S222,"chaque repas",IF(Q261=0,0,S222/Q261)))</f>
        <v>pas de limitation</v>
      </c>
      <c r="S261" s="4830">
        <f>IF(ISTEXT(AC261),0,(AC261/AB224)*S222)</f>
        <v>0</v>
      </c>
      <c r="T261" s="4858" t="str">
        <f>IF(ISTEXT(AC261),AC261,IF(S261=S222,"chaque repas",IF(S261=0,0,S222/S261)))</f>
        <v>pas de limitation</v>
      </c>
      <c r="U261" s="4745">
        <v>4</v>
      </c>
      <c r="V261" s="4859"/>
      <c r="W261" s="4859"/>
      <c r="X261" s="4859"/>
      <c r="Y261" s="4859"/>
      <c r="Z261" s="4845" t="s">
        <v>4665</v>
      </c>
      <c r="AA261" s="4845" t="s">
        <v>4665</v>
      </c>
      <c r="AB261" s="4845" t="s">
        <v>4665</v>
      </c>
      <c r="AC261" s="4845" t="s">
        <v>4665</v>
      </c>
      <c r="AD261" s="4854"/>
      <c r="AE261" s="4855"/>
      <c r="AF261" s="3219">
        <v>18</v>
      </c>
      <c r="AG261" s="3217">
        <v>0</v>
      </c>
      <c r="AH261" s="3217">
        <v>0</v>
      </c>
      <c r="AI261" s="3217">
        <v>0</v>
      </c>
      <c r="AJ261" s="3217">
        <v>0</v>
      </c>
      <c r="AK261" s="3217">
        <v>0</v>
      </c>
      <c r="AL261" s="3218"/>
    </row>
    <row r="262" spans="1:38" s="3216" customFormat="1" ht="18" customHeight="1">
      <c r="A262" s="3217">
        <v>0</v>
      </c>
      <c r="B262" s="4879"/>
      <c r="C262" s="4880"/>
      <c r="D262" s="4827"/>
      <c r="E262" s="4828"/>
      <c r="F262" s="4827"/>
      <c r="G262" s="4828"/>
      <c r="H262" s="4827"/>
      <c r="I262" s="4828"/>
      <c r="J262" s="4827"/>
      <c r="K262" s="4828"/>
      <c r="L262" s="4827"/>
      <c r="M262" s="4828"/>
      <c r="N262" s="4827"/>
      <c r="O262" s="4828"/>
      <c r="P262" s="4827"/>
      <c r="Q262" s="4829"/>
      <c r="R262" s="3292"/>
      <c r="S262" s="4830"/>
      <c r="T262" s="4858"/>
      <c r="U262" s="4721"/>
      <c r="V262" s="4860"/>
      <c r="W262" s="4860"/>
      <c r="X262" s="4860"/>
      <c r="Y262" s="4860"/>
      <c r="Z262" s="4846"/>
      <c r="AA262" s="4846"/>
      <c r="AB262" s="4846"/>
      <c r="AC262" s="4846"/>
      <c r="AD262" s="4854"/>
      <c r="AE262" s="4855"/>
      <c r="AF262" s="3219">
        <v>18</v>
      </c>
      <c r="AG262" s="3217">
        <v>0</v>
      </c>
      <c r="AH262" s="3217">
        <v>0</v>
      </c>
      <c r="AI262" s="3217">
        <v>0</v>
      </c>
      <c r="AJ262" s="3217">
        <v>0</v>
      </c>
      <c r="AK262" s="3217">
        <v>0</v>
      </c>
      <c r="AL262" s="3218"/>
    </row>
    <row r="263" spans="1:38" s="3216" customFormat="1" ht="18" customHeight="1">
      <c r="A263" s="3217">
        <v>0</v>
      </c>
      <c r="B263" s="2929" t="s">
        <v>4666</v>
      </c>
      <c r="C263" s="4880"/>
      <c r="D263" s="4827"/>
      <c r="E263" s="4828"/>
      <c r="F263" s="4827"/>
      <c r="G263" s="4828"/>
      <c r="H263" s="4827"/>
      <c r="I263" s="4828"/>
      <c r="J263" s="4827"/>
      <c r="K263" s="4828"/>
      <c r="L263" s="4827"/>
      <c r="M263" s="4828"/>
      <c r="N263" s="4827"/>
      <c r="O263" s="4828"/>
      <c r="P263" s="4827"/>
      <c r="Q263" s="4829"/>
      <c r="R263" s="3292"/>
      <c r="S263" s="4830"/>
      <c r="T263" s="4858"/>
      <c r="U263" s="4771"/>
      <c r="V263" s="4772"/>
      <c r="W263" s="4772"/>
      <c r="X263" s="4772"/>
      <c r="Y263" s="4772"/>
      <c r="Z263" s="4847"/>
      <c r="AA263" s="4847"/>
      <c r="AB263" s="4847"/>
      <c r="AC263" s="4847"/>
      <c r="AD263" s="4856"/>
      <c r="AE263" s="4857"/>
      <c r="AF263" s="3219">
        <v>18</v>
      </c>
      <c r="AG263" s="3217">
        <v>0</v>
      </c>
      <c r="AH263" s="3217">
        <v>0</v>
      </c>
      <c r="AI263" s="3217">
        <v>0</v>
      </c>
      <c r="AJ263" s="3217">
        <v>0</v>
      </c>
      <c r="AK263" s="3217">
        <v>0</v>
      </c>
      <c r="AL263" s="3218"/>
    </row>
    <row r="264" spans="1:38" s="3216" customFormat="1" ht="18" customHeight="1">
      <c r="A264" s="3217">
        <v>0</v>
      </c>
      <c r="B264" s="3287"/>
      <c r="C264" s="4874" t="s">
        <v>1087</v>
      </c>
      <c r="D264" s="4875"/>
      <c r="E264" s="4874" t="s">
        <v>1088</v>
      </c>
      <c r="F264" s="4875"/>
      <c r="G264" s="4874" t="s">
        <v>1089</v>
      </c>
      <c r="H264" s="4875"/>
      <c r="I264" s="4874" t="s">
        <v>1090</v>
      </c>
      <c r="J264" s="4875"/>
      <c r="K264" s="4874" t="s">
        <v>1091</v>
      </c>
      <c r="L264" s="4875"/>
      <c r="M264" s="4876" t="s">
        <v>4602</v>
      </c>
      <c r="N264" s="4876"/>
      <c r="O264" s="4877" t="s">
        <v>4603</v>
      </c>
      <c r="P264" s="4878"/>
      <c r="Q264" s="4848" t="s">
        <v>4602</v>
      </c>
      <c r="R264" s="4849"/>
      <c r="S264" s="4850" t="s">
        <v>4603</v>
      </c>
      <c r="T264" s="4851"/>
      <c r="U264" s="393" t="s">
        <v>1087</v>
      </c>
      <c r="V264" s="2876" t="s">
        <v>1088</v>
      </c>
      <c r="W264" s="393" t="s">
        <v>1089</v>
      </c>
      <c r="X264" s="393" t="s">
        <v>1090</v>
      </c>
      <c r="Y264" s="2877" t="s">
        <v>1091</v>
      </c>
      <c r="Z264" s="2878" t="s">
        <v>4602</v>
      </c>
      <c r="AA264" s="393" t="s">
        <v>4603</v>
      </c>
      <c r="AB264" s="2879" t="s">
        <v>4602</v>
      </c>
      <c r="AC264" s="2880" t="s">
        <v>4603</v>
      </c>
      <c r="AD264" s="3288"/>
      <c r="AE264" s="3289"/>
      <c r="AF264" s="3219">
        <v>18</v>
      </c>
      <c r="AG264" s="3217">
        <v>0</v>
      </c>
      <c r="AH264" s="3217">
        <v>0</v>
      </c>
      <c r="AI264" s="3217">
        <v>0</v>
      </c>
      <c r="AJ264" s="3217">
        <v>0</v>
      </c>
      <c r="AK264" s="3217">
        <v>0</v>
      </c>
      <c r="AL264" s="3218"/>
    </row>
    <row r="265" spans="1:38" s="3216" customFormat="1" ht="18" customHeight="1">
      <c r="A265" s="3217">
        <v>0</v>
      </c>
      <c r="B265" s="3310" t="s">
        <v>4667</v>
      </c>
      <c r="C265" s="400"/>
      <c r="D265" s="400"/>
      <c r="E265" s="400"/>
      <c r="F265" s="400"/>
      <c r="G265" s="400"/>
      <c r="H265" s="400"/>
      <c r="I265" s="400"/>
      <c r="J265" s="400"/>
      <c r="K265" s="400"/>
      <c r="L265" s="400"/>
      <c r="M265" s="4868" t="s">
        <v>4803</v>
      </c>
      <c r="N265" s="4868"/>
      <c r="O265" s="4870" t="s">
        <v>4804</v>
      </c>
      <c r="P265" s="4871"/>
      <c r="Q265" s="4831" t="s">
        <v>4803</v>
      </c>
      <c r="R265" s="4832"/>
      <c r="S265" s="4835" t="s">
        <v>4804</v>
      </c>
      <c r="T265" s="4836"/>
      <c r="U265" s="400"/>
      <c r="V265" s="400"/>
      <c r="W265" s="400"/>
      <c r="X265" s="400"/>
      <c r="Y265" s="2931"/>
      <c r="Z265" s="4396" t="s">
        <v>4805</v>
      </c>
      <c r="AA265" s="4839" t="s">
        <v>4806</v>
      </c>
      <c r="AB265" s="4400" t="s">
        <v>4807</v>
      </c>
      <c r="AC265" s="4402" t="s">
        <v>4808</v>
      </c>
      <c r="AD265" s="4841"/>
      <c r="AE265" s="4842"/>
      <c r="AF265" s="3219">
        <v>18</v>
      </c>
      <c r="AG265" s="3217">
        <v>0</v>
      </c>
      <c r="AH265" s="3217">
        <v>0</v>
      </c>
      <c r="AI265" s="3217">
        <v>0</v>
      </c>
      <c r="AJ265" s="3217">
        <v>0</v>
      </c>
      <c r="AK265" s="3217">
        <v>0</v>
      </c>
      <c r="AL265" s="3218"/>
    </row>
    <row r="266" spans="1:38" s="3216" customFormat="1" ht="18" customHeight="1">
      <c r="A266" s="3217">
        <v>0</v>
      </c>
      <c r="B266" s="3310" t="s">
        <v>1106</v>
      </c>
      <c r="C266" s="400"/>
      <c r="D266" s="400"/>
      <c r="E266" s="400"/>
      <c r="F266" s="400"/>
      <c r="G266" s="400"/>
      <c r="H266" s="400"/>
      <c r="I266" s="400"/>
      <c r="J266" s="400"/>
      <c r="K266" s="400"/>
      <c r="L266" s="400"/>
      <c r="M266" s="4868"/>
      <c r="N266" s="4868"/>
      <c r="O266" s="4870"/>
      <c r="P266" s="4871"/>
      <c r="Q266" s="4831"/>
      <c r="R266" s="4832"/>
      <c r="S266" s="4835"/>
      <c r="T266" s="4836"/>
      <c r="U266" s="400"/>
      <c r="V266" s="400"/>
      <c r="W266" s="400"/>
      <c r="X266" s="400"/>
      <c r="Y266" s="2931"/>
      <c r="Z266" s="4396"/>
      <c r="AA266" s="4839"/>
      <c r="AB266" s="4400"/>
      <c r="AC266" s="4402"/>
      <c r="AD266" s="4841"/>
      <c r="AE266" s="4842"/>
      <c r="AF266" s="3219">
        <v>18</v>
      </c>
      <c r="AG266" s="3217">
        <v>0</v>
      </c>
      <c r="AH266" s="3217">
        <v>0</v>
      </c>
      <c r="AI266" s="3217">
        <v>0</v>
      </c>
      <c r="AJ266" s="3217">
        <v>0</v>
      </c>
      <c r="AK266" s="3217">
        <v>0</v>
      </c>
      <c r="AL266" s="3218"/>
    </row>
    <row r="267" spans="1:38" s="3216" customFormat="1" ht="18" customHeight="1">
      <c r="A267" s="3217">
        <v>0</v>
      </c>
      <c r="B267" s="3310" t="s">
        <v>1107</v>
      </c>
      <c r="C267" s="400"/>
      <c r="D267" s="400"/>
      <c r="E267" s="400"/>
      <c r="F267" s="400"/>
      <c r="G267" s="400"/>
      <c r="H267" s="400"/>
      <c r="I267" s="400"/>
      <c r="J267" s="400"/>
      <c r="K267" s="400"/>
      <c r="L267" s="400"/>
      <c r="M267" s="4868"/>
      <c r="N267" s="4868"/>
      <c r="O267" s="4870"/>
      <c r="P267" s="4871"/>
      <c r="Q267" s="4831"/>
      <c r="R267" s="4832"/>
      <c r="S267" s="4835"/>
      <c r="T267" s="4836"/>
      <c r="U267" s="400"/>
      <c r="V267" s="400"/>
      <c r="W267" s="400"/>
      <c r="X267" s="400"/>
      <c r="Y267" s="2931"/>
      <c r="Z267" s="4396"/>
      <c r="AA267" s="4839"/>
      <c r="AB267" s="4400"/>
      <c r="AC267" s="4402"/>
      <c r="AD267" s="4841"/>
      <c r="AE267" s="4842"/>
      <c r="AF267" s="3219">
        <v>18</v>
      </c>
      <c r="AG267" s="3217">
        <v>0</v>
      </c>
      <c r="AH267" s="3217">
        <v>0</v>
      </c>
      <c r="AI267" s="3217">
        <v>0</v>
      </c>
      <c r="AJ267" s="3217">
        <v>0</v>
      </c>
      <c r="AK267" s="3217">
        <v>0</v>
      </c>
      <c r="AL267" s="3218"/>
    </row>
    <row r="268" spans="1:38" s="3216" customFormat="1" ht="18" customHeight="1">
      <c r="A268" s="3217">
        <v>0</v>
      </c>
      <c r="B268" s="3310" t="s">
        <v>1108</v>
      </c>
      <c r="C268" s="400"/>
      <c r="D268" s="400"/>
      <c r="E268" s="400"/>
      <c r="F268" s="400"/>
      <c r="G268" s="400"/>
      <c r="H268" s="400"/>
      <c r="I268" s="400"/>
      <c r="J268" s="400"/>
      <c r="K268" s="400"/>
      <c r="L268" s="400"/>
      <c r="M268" s="4868"/>
      <c r="N268" s="4868"/>
      <c r="O268" s="4870"/>
      <c r="P268" s="4871"/>
      <c r="Q268" s="4831"/>
      <c r="R268" s="4832"/>
      <c r="S268" s="4835"/>
      <c r="T268" s="4836"/>
      <c r="U268" s="400"/>
      <c r="V268" s="400"/>
      <c r="W268" s="400"/>
      <c r="X268" s="400"/>
      <c r="Y268" s="2931"/>
      <c r="Z268" s="4396"/>
      <c r="AA268" s="4839"/>
      <c r="AB268" s="4400"/>
      <c r="AC268" s="4402"/>
      <c r="AD268" s="4841"/>
      <c r="AE268" s="4842"/>
      <c r="AF268" s="3219">
        <v>18</v>
      </c>
      <c r="AG268" s="3217">
        <v>0</v>
      </c>
      <c r="AH268" s="3217">
        <v>0</v>
      </c>
      <c r="AI268" s="3217">
        <v>0</v>
      </c>
      <c r="AJ268" s="3217">
        <v>0</v>
      </c>
      <c r="AK268" s="3217">
        <v>0</v>
      </c>
      <c r="AL268" s="3218"/>
    </row>
    <row r="269" spans="1:38" s="3216" customFormat="1" ht="18" customHeight="1">
      <c r="A269" s="3217">
        <v>0</v>
      </c>
      <c r="B269" s="3311" t="s">
        <v>4672</v>
      </c>
      <c r="C269" s="2932"/>
      <c r="D269" s="2932"/>
      <c r="E269" s="2932"/>
      <c r="F269" s="2932"/>
      <c r="G269" s="2932"/>
      <c r="H269" s="2932"/>
      <c r="I269" s="2932"/>
      <c r="J269" s="2932"/>
      <c r="K269" s="2932"/>
      <c r="L269" s="2932"/>
      <c r="M269" s="4869"/>
      <c r="N269" s="4869"/>
      <c r="O269" s="4872"/>
      <c r="P269" s="4873"/>
      <c r="Q269" s="4833"/>
      <c r="R269" s="4834"/>
      <c r="S269" s="4837"/>
      <c r="T269" s="4838"/>
      <c r="U269" s="2932"/>
      <c r="V269" s="2932"/>
      <c r="W269" s="2932"/>
      <c r="X269" s="2932"/>
      <c r="Y269" s="3290"/>
      <c r="Z269" s="4397"/>
      <c r="AA269" s="4840"/>
      <c r="AB269" s="4401"/>
      <c r="AC269" s="4403"/>
      <c r="AD269" s="4843"/>
      <c r="AE269" s="4844"/>
      <c r="AF269" s="3219">
        <v>18</v>
      </c>
      <c r="AG269" s="3217">
        <v>0</v>
      </c>
      <c r="AH269" s="3217">
        <v>0</v>
      </c>
      <c r="AI269" s="3217">
        <v>0</v>
      </c>
      <c r="AJ269" s="3217">
        <v>0</v>
      </c>
      <c r="AK269" s="3217">
        <v>0</v>
      </c>
      <c r="AL269" s="3218"/>
    </row>
    <row r="270" spans="1:38" s="3216" customFormat="1" ht="18" customHeight="1" thickBot="1">
      <c r="A270" s="3217">
        <v>0</v>
      </c>
      <c r="B270" s="2933" t="s">
        <v>4673</v>
      </c>
      <c r="C270" s="2934"/>
      <c r="D270" s="2934"/>
      <c r="E270" s="2934"/>
      <c r="F270" s="2934"/>
      <c r="G270" s="2934"/>
      <c r="H270" s="2934"/>
      <c r="I270" s="2934"/>
      <c r="J270" s="2934"/>
      <c r="K270" s="2934"/>
      <c r="L270" s="2934"/>
      <c r="M270" s="2934"/>
      <c r="N270" s="2934"/>
      <c r="O270" s="2934"/>
      <c r="P270" s="2934"/>
      <c r="Q270" s="2934"/>
      <c r="R270" s="2934"/>
      <c r="S270" s="2934"/>
      <c r="T270" s="2934"/>
      <c r="U270" s="2934">
        <v>10</v>
      </c>
      <c r="V270" s="2934">
        <v>10</v>
      </c>
      <c r="W270" s="2934">
        <v>10</v>
      </c>
      <c r="X270" s="2934">
        <v>10</v>
      </c>
      <c r="Y270" s="2934">
        <v>10</v>
      </c>
      <c r="Z270" s="2934">
        <v>10</v>
      </c>
      <c r="AA270" s="2934">
        <v>10</v>
      </c>
      <c r="AB270" s="2934">
        <v>10</v>
      </c>
      <c r="AC270" s="2934">
        <v>10</v>
      </c>
      <c r="AD270" s="2934">
        <v>10</v>
      </c>
      <c r="AE270" s="3233">
        <v>10</v>
      </c>
      <c r="AF270" s="3219">
        <v>18</v>
      </c>
      <c r="AG270" s="3217">
        <v>0</v>
      </c>
      <c r="AH270" s="3217">
        <v>0</v>
      </c>
      <c r="AI270" s="3217">
        <v>0</v>
      </c>
      <c r="AJ270" s="3217">
        <v>0</v>
      </c>
      <c r="AK270" s="3217">
        <v>0</v>
      </c>
      <c r="AL270" s="3218"/>
    </row>
    <row r="271" spans="1:38" s="3216" customFormat="1">
      <c r="A271" s="3217">
        <v>0</v>
      </c>
      <c r="B271" s="3217">
        <v>0</v>
      </c>
      <c r="C271" s="3217">
        <v>0</v>
      </c>
      <c r="D271" s="3217">
        <v>0</v>
      </c>
      <c r="E271" s="3217">
        <v>0</v>
      </c>
      <c r="F271" s="3217">
        <v>0</v>
      </c>
      <c r="G271" s="3217">
        <v>0</v>
      </c>
      <c r="H271" s="3217">
        <v>0</v>
      </c>
      <c r="I271" s="3217">
        <v>0</v>
      </c>
      <c r="J271" s="3217">
        <v>0</v>
      </c>
      <c r="K271" s="3217">
        <v>0</v>
      </c>
      <c r="L271" s="3217">
        <v>0</v>
      </c>
      <c r="M271" s="3217">
        <v>0</v>
      </c>
      <c r="N271" s="3217">
        <v>0</v>
      </c>
      <c r="O271" s="3217">
        <v>0</v>
      </c>
      <c r="P271" s="3217">
        <v>0</v>
      </c>
      <c r="Q271" s="3217">
        <v>0</v>
      </c>
      <c r="R271" s="3217">
        <v>0</v>
      </c>
      <c r="S271" s="3217">
        <v>0</v>
      </c>
      <c r="T271" s="3217">
        <v>0</v>
      </c>
      <c r="U271" s="3217">
        <v>0</v>
      </c>
      <c r="V271" s="3217">
        <v>0</v>
      </c>
      <c r="W271" s="3217">
        <v>0</v>
      </c>
      <c r="X271" s="3217">
        <v>0</v>
      </c>
      <c r="Y271" s="3217">
        <v>0</v>
      </c>
      <c r="Z271" s="3217">
        <v>0</v>
      </c>
      <c r="AA271" s="3217">
        <v>0</v>
      </c>
      <c r="AB271" s="3217">
        <v>0</v>
      </c>
      <c r="AC271" s="3217">
        <v>0</v>
      </c>
      <c r="AD271" s="3217">
        <v>0</v>
      </c>
      <c r="AE271" s="3217">
        <v>0</v>
      </c>
      <c r="AF271" s="3217">
        <v>0</v>
      </c>
      <c r="AG271" s="3217">
        <v>0</v>
      </c>
      <c r="AH271" s="3217">
        <v>0</v>
      </c>
      <c r="AI271" s="3217">
        <v>0</v>
      </c>
      <c r="AJ271" s="3217">
        <v>0</v>
      </c>
      <c r="AK271" s="3217">
        <v>0</v>
      </c>
      <c r="AL271" s="3218"/>
    </row>
    <row r="272" spans="1:38" s="3216" customFormat="1">
      <c r="A272" s="3218"/>
      <c r="B272" s="3218"/>
      <c r="C272" s="3218"/>
      <c r="D272" s="3218"/>
      <c r="E272" s="3218"/>
      <c r="F272" s="3218"/>
      <c r="G272" s="3218"/>
      <c r="H272" s="3218"/>
      <c r="I272" s="3218"/>
      <c r="J272" s="3218"/>
      <c r="K272" s="3218"/>
      <c r="L272" s="3218"/>
      <c r="M272" s="3218"/>
      <c r="N272" s="3218"/>
      <c r="O272" s="3218"/>
      <c r="P272" s="3218"/>
      <c r="Q272" s="3218"/>
      <c r="R272" s="3218"/>
      <c r="S272" s="3218"/>
      <c r="T272" s="3218"/>
      <c r="U272" s="3218"/>
      <c r="V272" s="3218"/>
      <c r="W272" s="3218"/>
      <c r="X272" s="3218"/>
      <c r="Y272" s="3218"/>
      <c r="Z272" s="3218"/>
      <c r="AA272" s="3218"/>
      <c r="AB272" s="3218"/>
      <c r="AC272" s="3218"/>
      <c r="AD272" s="3218"/>
      <c r="AE272" s="3218"/>
      <c r="AF272" s="3218"/>
      <c r="AG272" s="3218"/>
      <c r="AH272" s="3218"/>
      <c r="AI272" s="3218"/>
      <c r="AJ272" s="3218"/>
      <c r="AK272" s="3218"/>
      <c r="AL272" s="3291" t="s">
        <v>4780</v>
      </c>
    </row>
    <row r="273" s="3216" customFormat="1"/>
  </sheetData>
  <mergeCells count="519">
    <mergeCell ref="C130:C132"/>
    <mergeCell ref="D130:D132"/>
    <mergeCell ref="E130:E132"/>
    <mergeCell ref="F130:F132"/>
    <mergeCell ref="B2:N2"/>
    <mergeCell ref="G136:H138"/>
    <mergeCell ref="B139:B140"/>
    <mergeCell ref="C139:C140"/>
    <mergeCell ref="D139:D140"/>
    <mergeCell ref="E139:E140"/>
    <mergeCell ref="F139:F140"/>
    <mergeCell ref="G139:H142"/>
    <mergeCell ref="G130:H135"/>
    <mergeCell ref="B131:B132"/>
    <mergeCell ref="B134:B135"/>
    <mergeCell ref="C134:C135"/>
    <mergeCell ref="D134:D135"/>
    <mergeCell ref="E134:E135"/>
    <mergeCell ref="F134:F135"/>
    <mergeCell ref="G124:H129"/>
    <mergeCell ref="B126:B127"/>
    <mergeCell ref="C126:C127"/>
    <mergeCell ref="D126:D127"/>
    <mergeCell ref="E126:E127"/>
    <mergeCell ref="F126:F127"/>
    <mergeCell ref="C122:C123"/>
    <mergeCell ref="D122:D123"/>
    <mergeCell ref="E122:E123"/>
    <mergeCell ref="F122:F123"/>
    <mergeCell ref="G122:H123"/>
    <mergeCell ref="C113:D113"/>
    <mergeCell ref="E113:F113"/>
    <mergeCell ref="G113:H113"/>
    <mergeCell ref="C114:D114"/>
    <mergeCell ref="G115:H121"/>
    <mergeCell ref="C119:C120"/>
    <mergeCell ref="D119:D120"/>
    <mergeCell ref="E119:E120"/>
    <mergeCell ref="F119:F120"/>
    <mergeCell ref="C110:D110"/>
    <mergeCell ref="E110:F110"/>
    <mergeCell ref="G110:H110"/>
    <mergeCell ref="B111:B112"/>
    <mergeCell ref="C111:D112"/>
    <mergeCell ref="E111:F112"/>
    <mergeCell ref="G111:H112"/>
    <mergeCell ref="M265:N269"/>
    <mergeCell ref="O265:P269"/>
    <mergeCell ref="C264:D264"/>
    <mergeCell ref="E264:F264"/>
    <mergeCell ref="G264:H264"/>
    <mergeCell ref="I264:J264"/>
    <mergeCell ref="K264:L264"/>
    <mergeCell ref="M264:N264"/>
    <mergeCell ref="O264:P264"/>
    <mergeCell ref="B261:B262"/>
    <mergeCell ref="C261:C263"/>
    <mergeCell ref="D261:D263"/>
    <mergeCell ref="E261:E263"/>
    <mergeCell ref="F261:F263"/>
    <mergeCell ref="G261:G263"/>
    <mergeCell ref="H261:H263"/>
    <mergeCell ref="I261:I263"/>
    <mergeCell ref="Q265:R269"/>
    <mergeCell ref="S265:T269"/>
    <mergeCell ref="Z265:Z269"/>
    <mergeCell ref="AA265:AA269"/>
    <mergeCell ref="AB265:AB269"/>
    <mergeCell ref="AC265:AC269"/>
    <mergeCell ref="AD265:AE269"/>
    <mergeCell ref="Z261:Z263"/>
    <mergeCell ref="AA261:AA263"/>
    <mergeCell ref="AB261:AB263"/>
    <mergeCell ref="AC261:AC263"/>
    <mergeCell ref="Q264:R264"/>
    <mergeCell ref="S264:T264"/>
    <mergeCell ref="AD259:AE263"/>
    <mergeCell ref="T261:T263"/>
    <mergeCell ref="U261:U263"/>
    <mergeCell ref="V261:V263"/>
    <mergeCell ref="W261:W263"/>
    <mergeCell ref="X261:X263"/>
    <mergeCell ref="Y261:Y263"/>
    <mergeCell ref="U259:U260"/>
    <mergeCell ref="V259:V260"/>
    <mergeCell ref="W259:W260"/>
    <mergeCell ref="X259:X260"/>
    <mergeCell ref="J261:J263"/>
    <mergeCell ref="K261:K263"/>
    <mergeCell ref="L261:L263"/>
    <mergeCell ref="M261:M263"/>
    <mergeCell ref="N261:N263"/>
    <mergeCell ref="O261:O263"/>
    <mergeCell ref="P261:P263"/>
    <mergeCell ref="Q261:Q263"/>
    <mergeCell ref="S261:S263"/>
    <mergeCell ref="Y259:Y260"/>
    <mergeCell ref="Z259:Z260"/>
    <mergeCell ref="AA259:AA260"/>
    <mergeCell ref="AB259:AB260"/>
    <mergeCell ref="AC259:AC260"/>
    <mergeCell ref="K259:K260"/>
    <mergeCell ref="L259:L260"/>
    <mergeCell ref="M259:M260"/>
    <mergeCell ref="N259:N260"/>
    <mergeCell ref="O259:O260"/>
    <mergeCell ref="P259:P260"/>
    <mergeCell ref="Q259:Q260"/>
    <mergeCell ref="S259:S260"/>
    <mergeCell ref="T259:T260"/>
    <mergeCell ref="B259:B260"/>
    <mergeCell ref="C259:C260"/>
    <mergeCell ref="D259:D260"/>
    <mergeCell ref="E259:E260"/>
    <mergeCell ref="F259:F260"/>
    <mergeCell ref="G259:G260"/>
    <mergeCell ref="H259:H260"/>
    <mergeCell ref="I259:I260"/>
    <mergeCell ref="J259:J260"/>
    <mergeCell ref="U257:U258"/>
    <mergeCell ref="V257:V258"/>
    <mergeCell ref="W257:W258"/>
    <mergeCell ref="X257:X258"/>
    <mergeCell ref="Y257:Y258"/>
    <mergeCell ref="Z257:Z258"/>
    <mergeCell ref="AA257:AA258"/>
    <mergeCell ref="AB257:AB258"/>
    <mergeCell ref="AC257:AC258"/>
    <mergeCell ref="K257:K258"/>
    <mergeCell ref="L257:L258"/>
    <mergeCell ref="M257:M258"/>
    <mergeCell ref="N257:N258"/>
    <mergeCell ref="O257:O258"/>
    <mergeCell ref="P257:P258"/>
    <mergeCell ref="Q257:Q258"/>
    <mergeCell ref="S257:S258"/>
    <mergeCell ref="T257:T258"/>
    <mergeCell ref="B257:B258"/>
    <mergeCell ref="C257:C258"/>
    <mergeCell ref="D257:D258"/>
    <mergeCell ref="E257:E258"/>
    <mergeCell ref="F257:F258"/>
    <mergeCell ref="G257:G258"/>
    <mergeCell ref="H257:H258"/>
    <mergeCell ref="I257:I258"/>
    <mergeCell ref="J257:J258"/>
    <mergeCell ref="U255:U256"/>
    <mergeCell ref="V255:V256"/>
    <mergeCell ref="W255:W256"/>
    <mergeCell ref="X255:X256"/>
    <mergeCell ref="Y255:Y256"/>
    <mergeCell ref="Z255:Z256"/>
    <mergeCell ref="AA255:AA256"/>
    <mergeCell ref="AB255:AB256"/>
    <mergeCell ref="AC255:AC256"/>
    <mergeCell ref="Y252:Y253"/>
    <mergeCell ref="Z252:Z253"/>
    <mergeCell ref="AA252:AA253"/>
    <mergeCell ref="AB252:AB253"/>
    <mergeCell ref="AC252:AC253"/>
    <mergeCell ref="AD254:AE258"/>
    <mergeCell ref="B255:B256"/>
    <mergeCell ref="C255:C256"/>
    <mergeCell ref="D255:D256"/>
    <mergeCell ref="E255:E256"/>
    <mergeCell ref="F255:F256"/>
    <mergeCell ref="G255:G256"/>
    <mergeCell ref="H255:H256"/>
    <mergeCell ref="I255:I256"/>
    <mergeCell ref="J255:J256"/>
    <mergeCell ref="K255:K256"/>
    <mergeCell ref="L255:L256"/>
    <mergeCell ref="M255:M256"/>
    <mergeCell ref="N255:N256"/>
    <mergeCell ref="O255:O256"/>
    <mergeCell ref="P255:P256"/>
    <mergeCell ref="Q255:Q256"/>
    <mergeCell ref="S255:S256"/>
    <mergeCell ref="T255:T256"/>
    <mergeCell ref="AD248:AE253"/>
    <mergeCell ref="B249:B250"/>
    <mergeCell ref="B252:B253"/>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S252:S253"/>
    <mergeCell ref="T252:T253"/>
    <mergeCell ref="U252:U253"/>
    <mergeCell ref="V252:V253"/>
    <mergeCell ref="W252:W253"/>
    <mergeCell ref="X252:X253"/>
    <mergeCell ref="U248:U250"/>
    <mergeCell ref="V248:V250"/>
    <mergeCell ref="W248:W250"/>
    <mergeCell ref="X248:X250"/>
    <mergeCell ref="Y248:Y250"/>
    <mergeCell ref="Z248:Z250"/>
    <mergeCell ref="AA248:AA250"/>
    <mergeCell ref="AB248:AB250"/>
    <mergeCell ref="AC248:AC250"/>
    <mergeCell ref="W246:W247"/>
    <mergeCell ref="X246:X247"/>
    <mergeCell ref="Y246:Y247"/>
    <mergeCell ref="Z246:Z247"/>
    <mergeCell ref="AA246:AA247"/>
    <mergeCell ref="AB246:AB247"/>
    <mergeCell ref="AC246:AC247"/>
    <mergeCell ref="C248:C250"/>
    <mergeCell ref="D248:D250"/>
    <mergeCell ref="E248:E250"/>
    <mergeCell ref="F248:F250"/>
    <mergeCell ref="G248:G250"/>
    <mergeCell ref="H248:H250"/>
    <mergeCell ref="I248:I250"/>
    <mergeCell ref="J248:J250"/>
    <mergeCell ref="K248:K250"/>
    <mergeCell ref="L248:L250"/>
    <mergeCell ref="M248:M250"/>
    <mergeCell ref="N248:N250"/>
    <mergeCell ref="O248:O250"/>
    <mergeCell ref="P248:P250"/>
    <mergeCell ref="Q248:Q250"/>
    <mergeCell ref="S248:S250"/>
    <mergeCell ref="T248:T250"/>
    <mergeCell ref="Z241:Z245"/>
    <mergeCell ref="AA241:AA245"/>
    <mergeCell ref="AB241:AB245"/>
    <mergeCell ref="AC241:AC245"/>
    <mergeCell ref="B246:B247"/>
    <mergeCell ref="C246:C247"/>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S246:S247"/>
    <mergeCell ref="T246:T247"/>
    <mergeCell ref="U246:U247"/>
    <mergeCell ref="V246:V247"/>
    <mergeCell ref="AD237:AE247"/>
    <mergeCell ref="B241:B242"/>
    <mergeCell ref="C241:C245"/>
    <mergeCell ref="D241:D245"/>
    <mergeCell ref="E241:E245"/>
    <mergeCell ref="F241:F245"/>
    <mergeCell ref="G241:G245"/>
    <mergeCell ref="H241:H245"/>
    <mergeCell ref="I241:I245"/>
    <mergeCell ref="J241:J245"/>
    <mergeCell ref="K241:K245"/>
    <mergeCell ref="L241:L245"/>
    <mergeCell ref="M241:M245"/>
    <mergeCell ref="N241:N245"/>
    <mergeCell ref="O241:O245"/>
    <mergeCell ref="P241:P245"/>
    <mergeCell ref="Q241:Q245"/>
    <mergeCell ref="S241:S245"/>
    <mergeCell ref="T241:T245"/>
    <mergeCell ref="U241:U245"/>
    <mergeCell ref="V241:V245"/>
    <mergeCell ref="W241:W245"/>
    <mergeCell ref="X241:X245"/>
    <mergeCell ref="Y241:Y245"/>
    <mergeCell ref="U237:U239"/>
    <mergeCell ref="V237:V239"/>
    <mergeCell ref="W237:W239"/>
    <mergeCell ref="X237:X239"/>
    <mergeCell ref="Y237:Y239"/>
    <mergeCell ref="Z237:Z239"/>
    <mergeCell ref="AA237:AA239"/>
    <mergeCell ref="AB237:AB239"/>
    <mergeCell ref="AC237:AC239"/>
    <mergeCell ref="X235:X236"/>
    <mergeCell ref="Y235:Y236"/>
    <mergeCell ref="Z235:Z236"/>
    <mergeCell ref="AA235:AA236"/>
    <mergeCell ref="AB235:AB236"/>
    <mergeCell ref="AC235:AC236"/>
    <mergeCell ref="AD235:AE236"/>
    <mergeCell ref="C237:C239"/>
    <mergeCell ref="D237:D239"/>
    <mergeCell ref="E237:E239"/>
    <mergeCell ref="F237:F239"/>
    <mergeCell ref="G237:G239"/>
    <mergeCell ref="H237:H239"/>
    <mergeCell ref="I237:I239"/>
    <mergeCell ref="J237:J239"/>
    <mergeCell ref="K237:K239"/>
    <mergeCell ref="L237:L239"/>
    <mergeCell ref="M237:M239"/>
    <mergeCell ref="N237:N239"/>
    <mergeCell ref="O237:O239"/>
    <mergeCell ref="P237:P239"/>
    <mergeCell ref="Q237:Q239"/>
    <mergeCell ref="S237:S239"/>
    <mergeCell ref="T237:T239"/>
    <mergeCell ref="Z232:Z233"/>
    <mergeCell ref="AA232:AA233"/>
    <mergeCell ref="AB232:AB233"/>
    <mergeCell ref="AC232:AC233"/>
    <mergeCell ref="C235:C236"/>
    <mergeCell ref="D235:D236"/>
    <mergeCell ref="E235:E236"/>
    <mergeCell ref="F235:F236"/>
    <mergeCell ref="G235:G236"/>
    <mergeCell ref="H235:H236"/>
    <mergeCell ref="I235:I236"/>
    <mergeCell ref="J235:J236"/>
    <mergeCell ref="K235:K236"/>
    <mergeCell ref="L235:L236"/>
    <mergeCell ref="M235:M236"/>
    <mergeCell ref="N235:N236"/>
    <mergeCell ref="O235:O236"/>
    <mergeCell ref="P235:P236"/>
    <mergeCell ref="Q235:Q236"/>
    <mergeCell ref="S235:S236"/>
    <mergeCell ref="T235:T236"/>
    <mergeCell ref="U235:U236"/>
    <mergeCell ref="V235:V236"/>
    <mergeCell ref="W235:W236"/>
    <mergeCell ref="AD227:AE234"/>
    <mergeCell ref="C232:C233"/>
    <mergeCell ref="D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W232:W233"/>
    <mergeCell ref="X232:X233"/>
    <mergeCell ref="Y232:Y233"/>
    <mergeCell ref="U227:U228"/>
    <mergeCell ref="V227:V228"/>
    <mergeCell ref="W227:W228"/>
    <mergeCell ref="X227:X228"/>
    <mergeCell ref="Y227:Y228"/>
    <mergeCell ref="Z227:Z228"/>
    <mergeCell ref="AA227:AA228"/>
    <mergeCell ref="AB227:AB228"/>
    <mergeCell ref="AC227:AC228"/>
    <mergeCell ref="K227:K228"/>
    <mergeCell ref="L227:L228"/>
    <mergeCell ref="M227:M228"/>
    <mergeCell ref="N227:N228"/>
    <mergeCell ref="O227:O228"/>
    <mergeCell ref="P227:P228"/>
    <mergeCell ref="Q227:Q228"/>
    <mergeCell ref="S227:S228"/>
    <mergeCell ref="T227:T228"/>
    <mergeCell ref="B227:B228"/>
    <mergeCell ref="C227:C228"/>
    <mergeCell ref="D227:D228"/>
    <mergeCell ref="E227:E228"/>
    <mergeCell ref="F227:F228"/>
    <mergeCell ref="G227:G228"/>
    <mergeCell ref="H227:H228"/>
    <mergeCell ref="I227:I228"/>
    <mergeCell ref="J227:J228"/>
    <mergeCell ref="B221:B225"/>
    <mergeCell ref="AD221:AE225"/>
    <mergeCell ref="C222:F224"/>
    <mergeCell ref="G222:H224"/>
    <mergeCell ref="I222:L224"/>
    <mergeCell ref="M222:N224"/>
    <mergeCell ref="O222:R224"/>
    <mergeCell ref="S222:T224"/>
    <mergeCell ref="U222:AA223"/>
    <mergeCell ref="AB222:AC223"/>
    <mergeCell ref="U224:AA224"/>
    <mergeCell ref="AB224:AC224"/>
    <mergeCell ref="C225:D225"/>
    <mergeCell ref="E225:F225"/>
    <mergeCell ref="G225:H225"/>
    <mergeCell ref="I225:J225"/>
    <mergeCell ref="K225:L225"/>
    <mergeCell ref="M225:N225"/>
    <mergeCell ref="O225:P225"/>
    <mergeCell ref="Q225:R225"/>
    <mergeCell ref="S225:T225"/>
    <mergeCell ref="B4:H4"/>
    <mergeCell ref="O4:Z7"/>
    <mergeCell ref="O8:P8"/>
    <mergeCell ref="Q8:X14"/>
    <mergeCell ref="Y8:Z8"/>
    <mergeCell ref="C10:D10"/>
    <mergeCell ref="E10:F10"/>
    <mergeCell ref="G10:H10"/>
    <mergeCell ref="B11:B12"/>
    <mergeCell ref="C11:D12"/>
    <mergeCell ref="E11:F12"/>
    <mergeCell ref="G11:H12"/>
    <mergeCell ref="O11:P12"/>
    <mergeCell ref="Y11:Z12"/>
    <mergeCell ref="C13:D13"/>
    <mergeCell ref="E13:F13"/>
    <mergeCell ref="G13:H13"/>
    <mergeCell ref="O13:P13"/>
    <mergeCell ref="Y13:Z13"/>
    <mergeCell ref="C14:D14"/>
    <mergeCell ref="O14:P14"/>
    <mergeCell ref="Y14:Z14"/>
    <mergeCell ref="Z22:Z23"/>
    <mergeCell ref="G15:H21"/>
    <mergeCell ref="C19:C20"/>
    <mergeCell ref="D19:D20"/>
    <mergeCell ref="E19:E20"/>
    <mergeCell ref="F19:F20"/>
    <mergeCell ref="O19:O20"/>
    <mergeCell ref="P19:P20"/>
    <mergeCell ref="Y19:Y20"/>
    <mergeCell ref="Z19:Z20"/>
    <mergeCell ref="Q26:X27"/>
    <mergeCell ref="C22:C23"/>
    <mergeCell ref="D22:D23"/>
    <mergeCell ref="E22:E23"/>
    <mergeCell ref="F22:F23"/>
    <mergeCell ref="G22:H23"/>
    <mergeCell ref="O22:O23"/>
    <mergeCell ref="P22:P23"/>
    <mergeCell ref="Y22:Y23"/>
    <mergeCell ref="B31:B32"/>
    <mergeCell ref="C31:C32"/>
    <mergeCell ref="D31:D32"/>
    <mergeCell ref="E31:E32"/>
    <mergeCell ref="F31:F32"/>
    <mergeCell ref="Q31:X32"/>
    <mergeCell ref="Y26:Y27"/>
    <mergeCell ref="Z26:Z27"/>
    <mergeCell ref="G30:H35"/>
    <mergeCell ref="O30:O32"/>
    <mergeCell ref="P30:P32"/>
    <mergeCell ref="Y30:Y32"/>
    <mergeCell ref="Z30:Z32"/>
    <mergeCell ref="P34:P35"/>
    <mergeCell ref="Q34:X35"/>
    <mergeCell ref="Y34:Y35"/>
    <mergeCell ref="G24:H29"/>
    <mergeCell ref="B26:B27"/>
    <mergeCell ref="C26:C27"/>
    <mergeCell ref="D26:D27"/>
    <mergeCell ref="E26:E27"/>
    <mergeCell ref="F26:F27"/>
    <mergeCell ref="O26:O27"/>
    <mergeCell ref="P26:P27"/>
    <mergeCell ref="Z39:Z40"/>
    <mergeCell ref="Z34:Z35"/>
    <mergeCell ref="G36:H38"/>
    <mergeCell ref="B39:B40"/>
    <mergeCell ref="C39:C40"/>
    <mergeCell ref="D39:D40"/>
    <mergeCell ref="E39:E40"/>
    <mergeCell ref="F39:F40"/>
    <mergeCell ref="G39:H42"/>
    <mergeCell ref="O39:O40"/>
    <mergeCell ref="P39:P40"/>
    <mergeCell ref="B34:B35"/>
    <mergeCell ref="C34:C35"/>
    <mergeCell ref="D34:D35"/>
    <mergeCell ref="E34:E35"/>
    <mergeCell ref="F34:F35"/>
    <mergeCell ref="O34:O35"/>
    <mergeCell ref="Q39:X40"/>
    <mergeCell ref="Y39:Y40"/>
    <mergeCell ref="K175:L176"/>
    <mergeCell ref="K178:L180"/>
    <mergeCell ref="K181:L182"/>
    <mergeCell ref="B183:J183"/>
    <mergeCell ref="B184:J184"/>
    <mergeCell ref="B187:H187"/>
    <mergeCell ref="B146:I146"/>
    <mergeCell ref="C163:I163"/>
    <mergeCell ref="B167:L167"/>
    <mergeCell ref="B168:L169"/>
    <mergeCell ref="I170:J170"/>
    <mergeCell ref="K171:L174"/>
    <mergeCell ref="H202:N202"/>
    <mergeCell ref="C210:D210"/>
    <mergeCell ref="C211:D211"/>
    <mergeCell ref="C212:D212"/>
    <mergeCell ref="C190:D190"/>
    <mergeCell ref="C191:D191"/>
    <mergeCell ref="C192:D192"/>
    <mergeCell ref="C200:D200"/>
    <mergeCell ref="C201:D201"/>
    <mergeCell ref="C202:D202"/>
  </mergeCells>
  <hyperlinks>
    <hyperlink ref="C163" r:id="rId1" xr:uid="{A3D49413-3B10-4C2F-8B3B-1E99D9B7C166}"/>
    <hyperlink ref="H202" r:id="rId2" xr:uid="{05B697A3-5CD0-49B6-9637-067FDC297301}"/>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4</vt:i4>
      </vt:variant>
    </vt:vector>
  </HeadingPairs>
  <TitlesOfParts>
    <vt:vector size="19" baseType="lpstr">
      <vt:lpstr>Nota</vt:lpstr>
      <vt:lpstr>1.Comment.Elaborer.un.Menu</vt:lpstr>
      <vt:lpstr>2.Liste.des.Produits</vt:lpstr>
      <vt:lpstr>3.Quelques.Denrées</vt:lpstr>
      <vt:lpstr>4.Liste.Claire.Vitet</vt:lpstr>
      <vt:lpstr>5.Liste.Elise.Raymond</vt:lpstr>
      <vt:lpstr>6.Claire VITET Fréquence</vt:lpstr>
      <vt:lpstr>7.Fréquences.Recap</vt:lpstr>
      <vt:lpstr>8.Contrôles</vt:lpstr>
      <vt:lpstr>9.Plan.Alimentaire.Midi</vt:lpstr>
      <vt:lpstr>10.Plan.Alimentaire.Midi.Soir</vt:lpstr>
      <vt:lpstr>11.cadencier.mensuel</vt:lpstr>
      <vt:lpstr>12.Codes couleurs</vt:lpstr>
      <vt:lpstr>13.Codes couleurs excel</vt:lpstr>
      <vt:lpstr>14.Formats-formules</vt:lpstr>
      <vt:lpstr>'10.Plan.Alimentaire.Midi.Soir'!Zone_d_impression</vt:lpstr>
      <vt:lpstr>'3.Quelques.Denrées'!Zone_d_impression</vt:lpstr>
      <vt:lpstr>'4.Liste.Claire.Vitet'!Zone_d_impression</vt:lpstr>
      <vt:lpstr>'9.Plan.Alimentaire.Midi'!Zone_d_impression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2020-02-08T17:03:50Z</cp:lastPrinted>
  <dcterms:created xsi:type="dcterms:W3CDTF">2013-02-28T11:04:26Z</dcterms:created>
  <dcterms:modified xsi:type="dcterms:W3CDTF">2021-05-24T09:18:04Z</dcterms:modified>
</cp:coreProperties>
</file>